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tuo Midgard\Documents\ProyectosMUTUO\MigrateDBValhalla\"/>
    </mc:Choice>
  </mc:AlternateContent>
  <bookViews>
    <workbookView xWindow="0" yWindow="0" windowWidth="28800" windowHeight="12030"/>
  </bookViews>
  <sheets>
    <sheet name="BD Factoraje" sheetId="11" r:id="rId1"/>
    <sheet name="Tablas" sheetId="15" r:id="rId2"/>
    <sheet name="Cartera Semanal Individual" sheetId="18" r:id="rId3"/>
    <sheet name="Cartera Semanal Producto" sheetId="12" r:id="rId4"/>
    <sheet name="Cartera Mensual Producto" sheetId="16" r:id="rId5"/>
    <sheet name="Cartera Mensual Individual" sheetId="8" r:id="rId6"/>
  </sheets>
  <definedNames>
    <definedName name="_xlnm._FilterDatabase" localSheetId="0" hidden="1">'BD Factoraje'!$A$1:$W$403</definedName>
    <definedName name="CLIENTE">Tablas!$A$1:$A$98</definedName>
    <definedName name="CLIENTES">Tablas!$A$1:$A$12</definedName>
    <definedName name="CLIENTS">Tablas!$A$1:$A$130</definedName>
    <definedName name="TIPO">Tablas!$C$1:$C$12</definedName>
    <definedName name="TODOS">Tablas!$A:$A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6" i="11" l="1"/>
  <c r="W215" i="11"/>
  <c r="W213" i="11"/>
  <c r="W211" i="11"/>
  <c r="W13" i="11"/>
  <c r="W14" i="11"/>
  <c r="W15" i="11"/>
  <c r="W16" i="11"/>
  <c r="W17" i="11"/>
  <c r="W18" i="11"/>
  <c r="W19" i="11"/>
  <c r="W20" i="11"/>
  <c r="W21" i="11"/>
  <c r="W22" i="11"/>
  <c r="W23" i="11"/>
  <c r="W352" i="11"/>
  <c r="W351" i="11"/>
  <c r="N351" i="11"/>
  <c r="M351" i="11"/>
  <c r="K352" i="11"/>
  <c r="K351" i="11"/>
  <c r="J352" i="11"/>
  <c r="J351" i="11"/>
  <c r="G352" i="11"/>
  <c r="G351" i="11"/>
  <c r="F352" i="11"/>
  <c r="F351" i="11"/>
  <c r="W321" i="11"/>
  <c r="W320" i="11"/>
  <c r="W323" i="11"/>
  <c r="W322" i="11"/>
  <c r="N321" i="11"/>
  <c r="M321" i="11"/>
  <c r="N320" i="11"/>
  <c r="M320" i="11"/>
  <c r="K323" i="11"/>
  <c r="J323" i="11"/>
  <c r="K322" i="11"/>
  <c r="J322" i="11"/>
  <c r="K321" i="11"/>
  <c r="J321" i="11"/>
  <c r="K320" i="11"/>
  <c r="J320" i="11"/>
  <c r="G321" i="11"/>
  <c r="G322" i="11"/>
  <c r="G323" i="11"/>
  <c r="G320" i="11"/>
  <c r="F321" i="11"/>
  <c r="F322" i="11"/>
  <c r="F323" i="11"/>
  <c r="F320" i="11"/>
  <c r="W203" i="11"/>
  <c r="W204" i="11"/>
  <c r="W205" i="11"/>
  <c r="W206" i="11"/>
  <c r="W207" i="11"/>
  <c r="W208" i="11"/>
  <c r="W209" i="11"/>
  <c r="W210" i="11"/>
  <c r="W212" i="11"/>
  <c r="W214" i="11"/>
  <c r="W217" i="11"/>
  <c r="W218" i="11"/>
  <c r="N281" i="11"/>
  <c r="M281" i="11"/>
  <c r="N280" i="11"/>
  <c r="M280" i="11"/>
  <c r="N279" i="11"/>
  <c r="M279" i="11"/>
  <c r="N278" i="11"/>
  <c r="M278" i="11"/>
  <c r="N277" i="11"/>
  <c r="M277" i="11"/>
  <c r="K278" i="11"/>
  <c r="K279" i="11"/>
  <c r="K280" i="11"/>
  <c r="K281" i="11"/>
  <c r="K277" i="11"/>
  <c r="J278" i="11"/>
  <c r="J279" i="11"/>
  <c r="J280" i="11"/>
  <c r="J281" i="11"/>
  <c r="J277" i="11"/>
  <c r="G277" i="11"/>
  <c r="F277" i="11"/>
  <c r="M11" i="11"/>
  <c r="N11" i="11"/>
  <c r="K11" i="11"/>
  <c r="J11" i="11"/>
  <c r="F11" i="11"/>
  <c r="G11" i="11"/>
  <c r="G22" i="11"/>
  <c r="F22" i="11"/>
  <c r="Q246" i="11"/>
  <c r="T251" i="11"/>
  <c r="U251" i="11"/>
  <c r="V251" i="11"/>
  <c r="W251" i="11"/>
  <c r="J60" i="11"/>
  <c r="K60" i="11"/>
  <c r="J61" i="11"/>
  <c r="K61" i="11"/>
  <c r="K59" i="11"/>
  <c r="J59" i="11"/>
  <c r="F59" i="11"/>
  <c r="G59" i="11"/>
  <c r="F60" i="11"/>
  <c r="G60" i="11"/>
  <c r="F61" i="11"/>
  <c r="G61" i="11"/>
  <c r="W59" i="11"/>
  <c r="W60" i="11"/>
  <c r="W61" i="11"/>
  <c r="W58" i="11"/>
  <c r="G58" i="11"/>
  <c r="F58" i="11"/>
  <c r="W57" i="11"/>
  <c r="K57" i="11"/>
  <c r="J57" i="11"/>
  <c r="G55" i="11"/>
  <c r="G56" i="11"/>
  <c r="G57" i="11"/>
  <c r="F55" i="11"/>
  <c r="F56" i="11"/>
  <c r="F57" i="11"/>
  <c r="E56" i="11"/>
  <c r="E57" i="11"/>
  <c r="O56" i="11"/>
  <c r="N56" i="11"/>
  <c r="M55" i="11"/>
  <c r="N55" i="11"/>
  <c r="L55" i="11"/>
  <c r="J55" i="11"/>
  <c r="K55" i="11"/>
  <c r="I55" i="11"/>
  <c r="A12" i="8"/>
  <c r="C1" i="8"/>
  <c r="C12" i="8"/>
  <c r="D1" i="8"/>
  <c r="D12" i="8"/>
  <c r="E1" i="8"/>
  <c r="E12" i="8"/>
  <c r="F1" i="8"/>
  <c r="F12" i="8"/>
  <c r="G1" i="8"/>
  <c r="G12" i="8"/>
  <c r="H1" i="8"/>
  <c r="H12" i="8"/>
  <c r="I1" i="8"/>
  <c r="I12" i="8"/>
  <c r="J1" i="8"/>
  <c r="J12" i="8"/>
  <c r="K1" i="8"/>
  <c r="K12" i="8"/>
  <c r="L1" i="8"/>
  <c r="L12" i="8"/>
  <c r="M1" i="8"/>
  <c r="M12" i="8"/>
  <c r="N1" i="8"/>
  <c r="N12" i="8"/>
  <c r="A4" i="16"/>
  <c r="C1" i="16"/>
  <c r="C4" i="16"/>
  <c r="D1" i="16"/>
  <c r="D4" i="16"/>
  <c r="E1" i="16"/>
  <c r="E4" i="16"/>
  <c r="F1" i="16"/>
  <c r="F4" i="16"/>
  <c r="G1" i="16"/>
  <c r="G4" i="16"/>
  <c r="H1" i="16"/>
  <c r="H4" i="16"/>
  <c r="I1" i="16"/>
  <c r="I4" i="16"/>
  <c r="J1" i="16"/>
  <c r="J4" i="16"/>
  <c r="C4" i="12"/>
  <c r="D4" i="12"/>
  <c r="C5" i="18"/>
  <c r="D5" i="18"/>
  <c r="E5" i="18"/>
  <c r="A15" i="8"/>
  <c r="C15" i="8"/>
  <c r="D15" i="8"/>
  <c r="E15" i="8"/>
  <c r="F15" i="8"/>
  <c r="G15" i="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M103" i="18"/>
  <c r="BN103" i="18"/>
  <c r="BO103" i="18"/>
  <c r="BP103" i="18"/>
  <c r="BQ103" i="18"/>
  <c r="BR103" i="18"/>
  <c r="BS103" i="18"/>
  <c r="BT103" i="18"/>
  <c r="BU103" i="18"/>
  <c r="BV103" i="18"/>
  <c r="BW103" i="18"/>
  <c r="BX103" i="18"/>
  <c r="BY103" i="18"/>
  <c r="BZ103" i="18"/>
  <c r="CA103" i="18"/>
  <c r="CB103" i="18"/>
  <c r="CC103" i="18"/>
  <c r="CD103" i="18"/>
  <c r="CE103" i="18"/>
  <c r="CF103" i="18"/>
  <c r="CG103" i="18"/>
  <c r="CH103" i="18"/>
  <c r="CI103" i="18"/>
  <c r="CJ103" i="18"/>
  <c r="CK103" i="18"/>
  <c r="CL103" i="18"/>
  <c r="CM103" i="18"/>
  <c r="CN103" i="18"/>
  <c r="CO103" i="18"/>
  <c r="CP103" i="18"/>
  <c r="CQ103" i="18"/>
  <c r="CR103" i="18"/>
  <c r="CS103" i="18"/>
  <c r="CT103" i="18"/>
  <c r="CU103" i="18"/>
  <c r="CV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S104" i="18"/>
  <c r="AT104" i="18"/>
  <c r="AU104" i="18"/>
  <c r="AV104" i="18"/>
  <c r="AW104" i="18"/>
  <c r="AX104" i="18"/>
  <c r="AY104" i="18"/>
  <c r="AZ104" i="18"/>
  <c r="BA104" i="18"/>
  <c r="BB104" i="18"/>
  <c r="BC104" i="18"/>
  <c r="BD104" i="18"/>
  <c r="BE104" i="18"/>
  <c r="BF104" i="18"/>
  <c r="BG104" i="18"/>
  <c r="BH104" i="18"/>
  <c r="BI104" i="18"/>
  <c r="BJ104" i="18"/>
  <c r="BK104" i="18"/>
  <c r="BL104" i="18"/>
  <c r="BM104" i="18"/>
  <c r="BN104" i="18"/>
  <c r="BO104" i="18"/>
  <c r="BP104" i="18"/>
  <c r="BQ104" i="18"/>
  <c r="BR104" i="18"/>
  <c r="BS104" i="18"/>
  <c r="BT104" i="18"/>
  <c r="BU104" i="18"/>
  <c r="BV104" i="18"/>
  <c r="BW104" i="18"/>
  <c r="BX104" i="18"/>
  <c r="BY104" i="18"/>
  <c r="BZ104" i="18"/>
  <c r="CA104" i="18"/>
  <c r="CB104" i="18"/>
  <c r="CC104" i="18"/>
  <c r="CD104" i="18"/>
  <c r="CE104" i="18"/>
  <c r="CF104" i="18"/>
  <c r="CG104" i="18"/>
  <c r="CH104" i="18"/>
  <c r="CI104" i="18"/>
  <c r="CJ104" i="18"/>
  <c r="CK104" i="18"/>
  <c r="CL104" i="18"/>
  <c r="CM104" i="18"/>
  <c r="CN104" i="18"/>
  <c r="CO104" i="18"/>
  <c r="CP104" i="18"/>
  <c r="CQ104" i="18"/>
  <c r="CR104" i="18"/>
  <c r="CS104" i="18"/>
  <c r="CT104" i="18"/>
  <c r="CU104" i="18"/>
  <c r="CV104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S106" i="18"/>
  <c r="AT106" i="18"/>
  <c r="AU106" i="18"/>
  <c r="AV106" i="18"/>
  <c r="AW106" i="18"/>
  <c r="AX106" i="18"/>
  <c r="AY106" i="18"/>
  <c r="AZ106" i="18"/>
  <c r="BA106" i="18"/>
  <c r="BB106" i="18"/>
  <c r="BC106" i="18"/>
  <c r="BD106" i="18"/>
  <c r="BE106" i="18"/>
  <c r="BF106" i="18"/>
  <c r="BG106" i="18"/>
  <c r="BH106" i="18"/>
  <c r="BI106" i="18"/>
  <c r="BJ106" i="18"/>
  <c r="BK106" i="18"/>
  <c r="BL106" i="18"/>
  <c r="BM106" i="18"/>
  <c r="BN106" i="18"/>
  <c r="BO106" i="18"/>
  <c r="BP106" i="18"/>
  <c r="BQ106" i="18"/>
  <c r="BR106" i="18"/>
  <c r="BS106" i="18"/>
  <c r="BT106" i="18"/>
  <c r="BU106" i="18"/>
  <c r="BV106" i="18"/>
  <c r="BW106" i="18"/>
  <c r="BX106" i="18"/>
  <c r="BY106" i="18"/>
  <c r="BZ106" i="18"/>
  <c r="CA106" i="18"/>
  <c r="CB106" i="18"/>
  <c r="CC106" i="18"/>
  <c r="CD106" i="18"/>
  <c r="CE106" i="18"/>
  <c r="CF106" i="18"/>
  <c r="CG106" i="18"/>
  <c r="CH106" i="18"/>
  <c r="CI106" i="18"/>
  <c r="CJ106" i="18"/>
  <c r="CK106" i="18"/>
  <c r="CL106" i="18"/>
  <c r="CM106" i="18"/>
  <c r="CN106" i="18"/>
  <c r="CO106" i="18"/>
  <c r="CP106" i="18"/>
  <c r="CQ106" i="18"/>
  <c r="CR106" i="18"/>
  <c r="CS106" i="18"/>
  <c r="CT106" i="18"/>
  <c r="CU106" i="18"/>
  <c r="CV106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S107" i="18"/>
  <c r="AT107" i="18"/>
  <c r="AU107" i="18"/>
  <c r="AV107" i="18"/>
  <c r="AW107" i="18"/>
  <c r="AX107" i="18"/>
  <c r="AY107" i="18"/>
  <c r="AZ107" i="18"/>
  <c r="BA107" i="18"/>
  <c r="BB107" i="18"/>
  <c r="BC107" i="18"/>
  <c r="BD107" i="18"/>
  <c r="BE107" i="18"/>
  <c r="BF107" i="18"/>
  <c r="BG107" i="18"/>
  <c r="BH107" i="18"/>
  <c r="BI107" i="18"/>
  <c r="BJ107" i="18"/>
  <c r="BK107" i="18"/>
  <c r="BL107" i="18"/>
  <c r="BM107" i="18"/>
  <c r="BN107" i="18"/>
  <c r="BO107" i="18"/>
  <c r="BP107" i="18"/>
  <c r="BQ107" i="18"/>
  <c r="BR107" i="18"/>
  <c r="BS107" i="18"/>
  <c r="BT107" i="18"/>
  <c r="BU107" i="18"/>
  <c r="BV107" i="18"/>
  <c r="BW107" i="18"/>
  <c r="BX107" i="18"/>
  <c r="BY107" i="18"/>
  <c r="BZ107" i="18"/>
  <c r="CA107" i="18"/>
  <c r="CB107" i="18"/>
  <c r="CC107" i="18"/>
  <c r="CD107" i="18"/>
  <c r="CE107" i="18"/>
  <c r="CF107" i="18"/>
  <c r="CG107" i="18"/>
  <c r="CH107" i="18"/>
  <c r="CI107" i="18"/>
  <c r="CJ107" i="18"/>
  <c r="CK107" i="18"/>
  <c r="CL107" i="18"/>
  <c r="CM107" i="18"/>
  <c r="CN107" i="18"/>
  <c r="CO107" i="18"/>
  <c r="CP107" i="18"/>
  <c r="CQ107" i="18"/>
  <c r="CR107" i="18"/>
  <c r="CS107" i="18"/>
  <c r="CT107" i="18"/>
  <c r="CU107" i="18"/>
  <c r="CV107" i="18"/>
  <c r="D110" i="18"/>
  <c r="D111" i="18"/>
  <c r="D112" i="18"/>
  <c r="D109" i="18"/>
  <c r="E110" i="18"/>
  <c r="E111" i="18"/>
  <c r="E112" i="18"/>
  <c r="E109" i="18"/>
  <c r="F110" i="18"/>
  <c r="F111" i="18"/>
  <c r="F112" i="18"/>
  <c r="F109" i="18"/>
  <c r="G110" i="18"/>
  <c r="G111" i="18"/>
  <c r="G112" i="18"/>
  <c r="G109" i="18"/>
  <c r="H110" i="18"/>
  <c r="H111" i="18"/>
  <c r="H112" i="18"/>
  <c r="H109" i="18"/>
  <c r="I110" i="18"/>
  <c r="I111" i="18"/>
  <c r="I112" i="18"/>
  <c r="I109" i="18"/>
  <c r="J110" i="18"/>
  <c r="J111" i="18"/>
  <c r="J112" i="18"/>
  <c r="J109" i="18"/>
  <c r="K110" i="18"/>
  <c r="K111" i="18"/>
  <c r="K112" i="18"/>
  <c r="K109" i="18"/>
  <c r="L110" i="18"/>
  <c r="L111" i="18"/>
  <c r="L112" i="18"/>
  <c r="L109" i="18"/>
  <c r="M110" i="18"/>
  <c r="M111" i="18"/>
  <c r="M112" i="18"/>
  <c r="M109" i="18"/>
  <c r="N110" i="18"/>
  <c r="N111" i="18"/>
  <c r="N112" i="18"/>
  <c r="N109" i="18"/>
  <c r="O110" i="18"/>
  <c r="O111" i="18"/>
  <c r="O112" i="18"/>
  <c r="O109" i="18"/>
  <c r="P110" i="18"/>
  <c r="P111" i="18"/>
  <c r="P112" i="18"/>
  <c r="P109" i="18"/>
  <c r="Q110" i="18"/>
  <c r="Q111" i="18"/>
  <c r="Q112" i="18"/>
  <c r="Q109" i="18"/>
  <c r="R110" i="18"/>
  <c r="R111" i="18"/>
  <c r="R112" i="18"/>
  <c r="R109" i="18"/>
  <c r="S110" i="18"/>
  <c r="S111" i="18"/>
  <c r="S112" i="18"/>
  <c r="S109" i="18"/>
  <c r="T110" i="18"/>
  <c r="T111" i="18"/>
  <c r="T112" i="18"/>
  <c r="T109" i="18"/>
  <c r="U110" i="18"/>
  <c r="U111" i="18"/>
  <c r="U112" i="18"/>
  <c r="U109" i="18"/>
  <c r="V110" i="18"/>
  <c r="V111" i="18"/>
  <c r="V112" i="18"/>
  <c r="V109" i="18"/>
  <c r="W110" i="18"/>
  <c r="W111" i="18"/>
  <c r="W112" i="18"/>
  <c r="W109" i="18"/>
  <c r="X110" i="18"/>
  <c r="X111" i="18"/>
  <c r="X112" i="18"/>
  <c r="X109" i="18"/>
  <c r="Y110" i="18"/>
  <c r="Y111" i="18"/>
  <c r="Y112" i="18"/>
  <c r="Y109" i="18"/>
  <c r="Z110" i="18"/>
  <c r="Z111" i="18"/>
  <c r="Z112" i="18"/>
  <c r="Z109" i="18"/>
  <c r="AA110" i="18"/>
  <c r="AA111" i="18"/>
  <c r="AA112" i="18"/>
  <c r="AA109" i="18"/>
  <c r="AB110" i="18"/>
  <c r="AB111" i="18"/>
  <c r="AB112" i="18"/>
  <c r="AB109" i="18"/>
  <c r="AC110" i="18"/>
  <c r="AC111" i="18"/>
  <c r="AC112" i="18"/>
  <c r="AC109" i="18"/>
  <c r="AD110" i="18"/>
  <c r="AD111" i="18"/>
  <c r="AD112" i="18"/>
  <c r="AD109" i="18"/>
  <c r="AE110" i="18"/>
  <c r="AE111" i="18"/>
  <c r="AE112" i="18"/>
  <c r="AE109" i="18"/>
  <c r="AF110" i="18"/>
  <c r="AF111" i="18"/>
  <c r="AF112" i="18"/>
  <c r="AF109" i="18"/>
  <c r="AG110" i="18"/>
  <c r="AG111" i="18"/>
  <c r="AG112" i="18"/>
  <c r="AG109" i="18"/>
  <c r="AH110" i="18"/>
  <c r="AH111" i="18"/>
  <c r="AH112" i="18"/>
  <c r="AH109" i="18"/>
  <c r="AI110" i="18"/>
  <c r="AI111" i="18"/>
  <c r="AI112" i="18"/>
  <c r="AI109" i="18"/>
  <c r="AJ110" i="18"/>
  <c r="AJ111" i="18"/>
  <c r="AJ112" i="18"/>
  <c r="AJ109" i="18"/>
  <c r="AK110" i="18"/>
  <c r="AK111" i="18"/>
  <c r="AK112" i="18"/>
  <c r="AK109" i="18"/>
  <c r="AL110" i="18"/>
  <c r="AL111" i="18"/>
  <c r="AL112" i="18"/>
  <c r="AL109" i="18"/>
  <c r="AM110" i="18"/>
  <c r="AM111" i="18"/>
  <c r="AM112" i="18"/>
  <c r="AM109" i="18"/>
  <c r="AN110" i="18"/>
  <c r="AN111" i="18"/>
  <c r="AN112" i="18"/>
  <c r="AN109" i="18"/>
  <c r="AO110" i="18"/>
  <c r="AO111" i="18"/>
  <c r="AO112" i="18"/>
  <c r="AO109" i="18"/>
  <c r="AP110" i="18"/>
  <c r="AP111" i="18"/>
  <c r="AP112" i="18"/>
  <c r="AP109" i="18"/>
  <c r="AQ110" i="18"/>
  <c r="AQ111" i="18"/>
  <c r="AQ112" i="18"/>
  <c r="AQ109" i="18"/>
  <c r="AR110" i="18"/>
  <c r="AR111" i="18"/>
  <c r="AR112" i="18"/>
  <c r="AR109" i="18"/>
  <c r="AS110" i="18"/>
  <c r="AS111" i="18"/>
  <c r="AS112" i="18"/>
  <c r="AS109" i="18"/>
  <c r="AT110" i="18"/>
  <c r="AT111" i="18"/>
  <c r="AT112" i="18"/>
  <c r="AT109" i="18"/>
  <c r="AU110" i="18"/>
  <c r="AU111" i="18"/>
  <c r="AU112" i="18"/>
  <c r="AU109" i="18"/>
  <c r="AV110" i="18"/>
  <c r="AV111" i="18"/>
  <c r="AV112" i="18"/>
  <c r="AV109" i="18"/>
  <c r="AW110" i="18"/>
  <c r="AW111" i="18"/>
  <c r="AW112" i="18"/>
  <c r="AW109" i="18"/>
  <c r="AX110" i="18"/>
  <c r="AX111" i="18"/>
  <c r="AX112" i="18"/>
  <c r="AX109" i="18"/>
  <c r="AY110" i="18"/>
  <c r="AY111" i="18"/>
  <c r="AY112" i="18"/>
  <c r="AY109" i="18"/>
  <c r="AZ110" i="18"/>
  <c r="AZ111" i="18"/>
  <c r="AZ112" i="18"/>
  <c r="AZ109" i="18"/>
  <c r="BA110" i="18"/>
  <c r="BA111" i="18"/>
  <c r="BA112" i="18"/>
  <c r="BA109" i="18"/>
  <c r="BB110" i="18"/>
  <c r="BB111" i="18"/>
  <c r="BB112" i="18"/>
  <c r="BB109" i="18"/>
  <c r="BC110" i="18"/>
  <c r="BC111" i="18"/>
  <c r="BC112" i="18"/>
  <c r="BC109" i="18"/>
  <c r="BD110" i="18"/>
  <c r="BD111" i="18"/>
  <c r="BD112" i="18"/>
  <c r="BD109" i="18"/>
  <c r="BE110" i="18"/>
  <c r="BE111" i="18"/>
  <c r="BE112" i="18"/>
  <c r="BE109" i="18"/>
  <c r="BF110" i="18"/>
  <c r="BF111" i="18"/>
  <c r="BF112" i="18"/>
  <c r="BF109" i="18"/>
  <c r="BG110" i="18"/>
  <c r="BG111" i="18"/>
  <c r="BG112" i="18"/>
  <c r="BG109" i="18"/>
  <c r="BH110" i="18"/>
  <c r="BH111" i="18"/>
  <c r="BH112" i="18"/>
  <c r="BH109" i="18"/>
  <c r="BI110" i="18"/>
  <c r="BI111" i="18"/>
  <c r="BI112" i="18"/>
  <c r="BI109" i="18"/>
  <c r="BJ110" i="18"/>
  <c r="BJ111" i="18"/>
  <c r="BJ112" i="18"/>
  <c r="BJ109" i="18"/>
  <c r="BK110" i="18"/>
  <c r="BK111" i="18"/>
  <c r="BK112" i="18"/>
  <c r="BK109" i="18"/>
  <c r="BL110" i="18"/>
  <c r="BL111" i="18"/>
  <c r="BL112" i="18"/>
  <c r="BL109" i="18"/>
  <c r="BM110" i="18"/>
  <c r="BM111" i="18"/>
  <c r="BM112" i="18"/>
  <c r="BM109" i="18"/>
  <c r="BN110" i="18"/>
  <c r="BN111" i="18"/>
  <c r="BN112" i="18"/>
  <c r="BN109" i="18"/>
  <c r="BO110" i="18"/>
  <c r="BO111" i="18"/>
  <c r="BO112" i="18"/>
  <c r="BO109" i="18"/>
  <c r="BP110" i="18"/>
  <c r="BP111" i="18"/>
  <c r="BP112" i="18"/>
  <c r="BP109" i="18"/>
  <c r="BQ110" i="18"/>
  <c r="BQ111" i="18"/>
  <c r="BQ112" i="18"/>
  <c r="BQ109" i="18"/>
  <c r="BR110" i="18"/>
  <c r="BR111" i="18"/>
  <c r="BR112" i="18"/>
  <c r="BR109" i="18"/>
  <c r="BS110" i="18"/>
  <c r="BS111" i="18"/>
  <c r="BS112" i="18"/>
  <c r="BS109" i="18"/>
  <c r="BT110" i="18"/>
  <c r="BT111" i="18"/>
  <c r="BT112" i="18"/>
  <c r="BT109" i="18"/>
  <c r="BU110" i="18"/>
  <c r="BU111" i="18"/>
  <c r="BU112" i="18"/>
  <c r="BU109" i="18"/>
  <c r="BV110" i="18"/>
  <c r="BV111" i="18"/>
  <c r="BV112" i="18"/>
  <c r="BV109" i="18"/>
  <c r="BW110" i="18"/>
  <c r="BW111" i="18"/>
  <c r="BW112" i="18"/>
  <c r="BW109" i="18"/>
  <c r="BX110" i="18"/>
  <c r="BX111" i="18"/>
  <c r="BX112" i="18"/>
  <c r="BX109" i="18"/>
  <c r="BY110" i="18"/>
  <c r="BY111" i="18"/>
  <c r="BY112" i="18"/>
  <c r="BY109" i="18"/>
  <c r="BZ110" i="18"/>
  <c r="BZ111" i="18"/>
  <c r="BZ112" i="18"/>
  <c r="BZ109" i="18"/>
  <c r="CA110" i="18"/>
  <c r="CA111" i="18"/>
  <c r="CA112" i="18"/>
  <c r="CA109" i="18"/>
  <c r="CB110" i="18"/>
  <c r="CB111" i="18"/>
  <c r="CB112" i="18"/>
  <c r="CB109" i="18"/>
  <c r="CC110" i="18"/>
  <c r="CC111" i="18"/>
  <c r="CC112" i="18"/>
  <c r="CC109" i="18"/>
  <c r="CD110" i="18"/>
  <c r="CD111" i="18"/>
  <c r="CD112" i="18"/>
  <c r="CD109" i="18"/>
  <c r="CE110" i="18"/>
  <c r="CE111" i="18"/>
  <c r="CE112" i="18"/>
  <c r="CE109" i="18"/>
  <c r="CF110" i="18"/>
  <c r="CF111" i="18"/>
  <c r="CF112" i="18"/>
  <c r="CF109" i="18"/>
  <c r="CG110" i="18"/>
  <c r="CG111" i="18"/>
  <c r="CG112" i="18"/>
  <c r="CG109" i="18"/>
  <c r="CH110" i="18"/>
  <c r="CH111" i="18"/>
  <c r="CH112" i="18"/>
  <c r="CH109" i="18"/>
  <c r="CI110" i="18"/>
  <c r="CI111" i="18"/>
  <c r="CI112" i="18"/>
  <c r="CI109" i="18"/>
  <c r="CJ110" i="18"/>
  <c r="CJ111" i="18"/>
  <c r="CJ112" i="18"/>
  <c r="CJ109" i="18"/>
  <c r="CK110" i="18"/>
  <c r="CK111" i="18"/>
  <c r="CK112" i="18"/>
  <c r="CK109" i="18"/>
  <c r="CL110" i="18"/>
  <c r="CL111" i="18"/>
  <c r="CL112" i="18"/>
  <c r="CL109" i="18"/>
  <c r="CM110" i="18"/>
  <c r="CM111" i="18"/>
  <c r="CM112" i="18"/>
  <c r="CM109" i="18"/>
  <c r="CN110" i="18"/>
  <c r="CN111" i="18"/>
  <c r="CN112" i="18"/>
  <c r="CN109" i="18"/>
  <c r="CO110" i="18"/>
  <c r="CO111" i="18"/>
  <c r="CO112" i="18"/>
  <c r="CO109" i="18"/>
  <c r="CP110" i="18"/>
  <c r="CP111" i="18"/>
  <c r="CP112" i="18"/>
  <c r="CP109" i="18"/>
  <c r="CQ110" i="18"/>
  <c r="CQ111" i="18"/>
  <c r="CQ112" i="18"/>
  <c r="CQ109" i="18"/>
  <c r="CR110" i="18"/>
  <c r="CR111" i="18"/>
  <c r="CR112" i="18"/>
  <c r="CR109" i="18"/>
  <c r="CS110" i="18"/>
  <c r="CS111" i="18"/>
  <c r="CS112" i="18"/>
  <c r="CS109" i="18"/>
  <c r="CT110" i="18"/>
  <c r="CT111" i="18"/>
  <c r="CT112" i="18"/>
  <c r="CT109" i="18"/>
  <c r="CU110" i="18"/>
  <c r="CU111" i="18"/>
  <c r="CU112" i="18"/>
  <c r="CU109" i="18"/>
  <c r="CV110" i="18"/>
  <c r="CV111" i="18"/>
  <c r="CV112" i="18"/>
  <c r="CV109" i="18"/>
  <c r="D115" i="18"/>
  <c r="D116" i="18"/>
  <c r="D117" i="18"/>
  <c r="D114" i="18"/>
  <c r="E115" i="18"/>
  <c r="E116" i="18"/>
  <c r="E117" i="18"/>
  <c r="E114" i="18"/>
  <c r="F115" i="18"/>
  <c r="F116" i="18"/>
  <c r="F117" i="18"/>
  <c r="F114" i="18"/>
  <c r="G115" i="18"/>
  <c r="G116" i="18"/>
  <c r="G117" i="18"/>
  <c r="G114" i="18"/>
  <c r="H115" i="18"/>
  <c r="H116" i="18"/>
  <c r="H117" i="18"/>
  <c r="H114" i="18"/>
  <c r="I115" i="18"/>
  <c r="I116" i="18"/>
  <c r="I117" i="18"/>
  <c r="I114" i="18"/>
  <c r="J115" i="18"/>
  <c r="J116" i="18"/>
  <c r="J117" i="18"/>
  <c r="J114" i="18"/>
  <c r="K115" i="18"/>
  <c r="K116" i="18"/>
  <c r="K117" i="18"/>
  <c r="K114" i="18"/>
  <c r="L115" i="18"/>
  <c r="L116" i="18"/>
  <c r="L117" i="18"/>
  <c r="L114" i="18"/>
  <c r="M115" i="18"/>
  <c r="M116" i="18"/>
  <c r="M117" i="18"/>
  <c r="M114" i="18"/>
  <c r="N115" i="18"/>
  <c r="N116" i="18"/>
  <c r="N117" i="18"/>
  <c r="N114" i="18"/>
  <c r="O115" i="18"/>
  <c r="O116" i="18"/>
  <c r="O117" i="18"/>
  <c r="O114" i="18"/>
  <c r="P115" i="18"/>
  <c r="P116" i="18"/>
  <c r="P117" i="18"/>
  <c r="P114" i="18"/>
  <c r="Q115" i="18"/>
  <c r="Q116" i="18"/>
  <c r="Q117" i="18"/>
  <c r="Q114" i="18"/>
  <c r="R115" i="18"/>
  <c r="R116" i="18"/>
  <c r="R117" i="18"/>
  <c r="R114" i="18"/>
  <c r="S115" i="18"/>
  <c r="S116" i="18"/>
  <c r="S117" i="18"/>
  <c r="S114" i="18"/>
  <c r="T115" i="18"/>
  <c r="T116" i="18"/>
  <c r="T117" i="18"/>
  <c r="T114" i="18"/>
  <c r="U115" i="18"/>
  <c r="U116" i="18"/>
  <c r="U117" i="18"/>
  <c r="U114" i="18"/>
  <c r="V115" i="18"/>
  <c r="V116" i="18"/>
  <c r="V117" i="18"/>
  <c r="V114" i="18"/>
  <c r="W115" i="18"/>
  <c r="W116" i="18"/>
  <c r="W117" i="18"/>
  <c r="W114" i="18"/>
  <c r="X115" i="18"/>
  <c r="X116" i="18"/>
  <c r="X117" i="18"/>
  <c r="X114" i="18"/>
  <c r="Y115" i="18"/>
  <c r="Y116" i="18"/>
  <c r="Y117" i="18"/>
  <c r="Y114" i="18"/>
  <c r="Z115" i="18"/>
  <c r="Z116" i="18"/>
  <c r="Z117" i="18"/>
  <c r="Z114" i="18"/>
  <c r="AA115" i="18"/>
  <c r="AA116" i="18"/>
  <c r="AA117" i="18"/>
  <c r="AA114" i="18"/>
  <c r="AB115" i="18"/>
  <c r="AB116" i="18"/>
  <c r="AB117" i="18"/>
  <c r="AB114" i="18"/>
  <c r="AC115" i="18"/>
  <c r="AC116" i="18"/>
  <c r="AC117" i="18"/>
  <c r="AC114" i="18"/>
  <c r="AD115" i="18"/>
  <c r="AD116" i="18"/>
  <c r="AD117" i="18"/>
  <c r="AD114" i="18"/>
  <c r="AE115" i="18"/>
  <c r="AE116" i="18"/>
  <c r="AE117" i="18"/>
  <c r="AE114" i="18"/>
  <c r="AF115" i="18"/>
  <c r="AF116" i="18"/>
  <c r="AF117" i="18"/>
  <c r="AF114" i="18"/>
  <c r="AG115" i="18"/>
  <c r="AG116" i="18"/>
  <c r="AG117" i="18"/>
  <c r="AG114" i="18"/>
  <c r="AH115" i="18"/>
  <c r="AH116" i="18"/>
  <c r="AH117" i="18"/>
  <c r="AH114" i="18"/>
  <c r="AI115" i="18"/>
  <c r="AI116" i="18"/>
  <c r="AI117" i="18"/>
  <c r="AI114" i="18"/>
  <c r="AJ115" i="18"/>
  <c r="AJ116" i="18"/>
  <c r="AJ117" i="18"/>
  <c r="AJ114" i="18"/>
  <c r="AK115" i="18"/>
  <c r="AK116" i="18"/>
  <c r="AK117" i="18"/>
  <c r="AK114" i="18"/>
  <c r="AL115" i="18"/>
  <c r="AL116" i="18"/>
  <c r="AL117" i="18"/>
  <c r="AL114" i="18"/>
  <c r="AM115" i="18"/>
  <c r="AM116" i="18"/>
  <c r="AM117" i="18"/>
  <c r="AM114" i="18"/>
  <c r="AN115" i="18"/>
  <c r="AN116" i="18"/>
  <c r="AN117" i="18"/>
  <c r="AN114" i="18"/>
  <c r="AO115" i="18"/>
  <c r="AO116" i="18"/>
  <c r="AO117" i="18"/>
  <c r="AO114" i="18"/>
  <c r="AP115" i="18"/>
  <c r="AP116" i="18"/>
  <c r="AP117" i="18"/>
  <c r="AP114" i="18"/>
  <c r="AQ115" i="18"/>
  <c r="AQ116" i="18"/>
  <c r="AQ117" i="18"/>
  <c r="AQ114" i="18"/>
  <c r="AR115" i="18"/>
  <c r="AR116" i="18"/>
  <c r="AR117" i="18"/>
  <c r="AR114" i="18"/>
  <c r="AS115" i="18"/>
  <c r="AS116" i="18"/>
  <c r="AS117" i="18"/>
  <c r="AS114" i="18"/>
  <c r="AT115" i="18"/>
  <c r="AT116" i="18"/>
  <c r="AT117" i="18"/>
  <c r="AT114" i="18"/>
  <c r="AU115" i="18"/>
  <c r="AU116" i="18"/>
  <c r="AU117" i="18"/>
  <c r="AU114" i="18"/>
  <c r="AV115" i="18"/>
  <c r="AV116" i="18"/>
  <c r="AV117" i="18"/>
  <c r="AV114" i="18"/>
  <c r="AW115" i="18"/>
  <c r="AW116" i="18"/>
  <c r="AW117" i="18"/>
  <c r="AW114" i="18"/>
  <c r="AX115" i="18"/>
  <c r="AX116" i="18"/>
  <c r="AX117" i="18"/>
  <c r="AX114" i="18"/>
  <c r="AY115" i="18"/>
  <c r="AY116" i="18"/>
  <c r="AY117" i="18"/>
  <c r="AY114" i="18"/>
  <c r="AZ115" i="18"/>
  <c r="AZ116" i="18"/>
  <c r="AZ117" i="18"/>
  <c r="AZ114" i="18"/>
  <c r="BA115" i="18"/>
  <c r="BA116" i="18"/>
  <c r="BA117" i="18"/>
  <c r="BA114" i="18"/>
  <c r="BB115" i="18"/>
  <c r="BB116" i="18"/>
  <c r="BB117" i="18"/>
  <c r="BB114" i="18"/>
  <c r="BC115" i="18"/>
  <c r="BC116" i="18"/>
  <c r="BC117" i="18"/>
  <c r="BC114" i="18"/>
  <c r="BD115" i="18"/>
  <c r="BD116" i="18"/>
  <c r="BD117" i="18"/>
  <c r="BD114" i="18"/>
  <c r="BE115" i="18"/>
  <c r="BE116" i="18"/>
  <c r="BE117" i="18"/>
  <c r="BE114" i="18"/>
  <c r="BF115" i="18"/>
  <c r="BF116" i="18"/>
  <c r="BF117" i="18"/>
  <c r="BF114" i="18"/>
  <c r="BG115" i="18"/>
  <c r="BG116" i="18"/>
  <c r="BG117" i="18"/>
  <c r="BG114" i="18"/>
  <c r="BH115" i="18"/>
  <c r="BH116" i="18"/>
  <c r="BH117" i="18"/>
  <c r="BH114" i="18"/>
  <c r="BI115" i="18"/>
  <c r="BI116" i="18"/>
  <c r="BI117" i="18"/>
  <c r="BI114" i="18"/>
  <c r="BJ115" i="18"/>
  <c r="BJ116" i="18"/>
  <c r="BJ117" i="18"/>
  <c r="BJ114" i="18"/>
  <c r="BK115" i="18"/>
  <c r="BK116" i="18"/>
  <c r="BK117" i="18"/>
  <c r="BK114" i="18"/>
  <c r="BL115" i="18"/>
  <c r="BL116" i="18"/>
  <c r="BL117" i="18"/>
  <c r="BL114" i="18"/>
  <c r="BM115" i="18"/>
  <c r="BM116" i="18"/>
  <c r="BM117" i="18"/>
  <c r="BM114" i="18"/>
  <c r="BN115" i="18"/>
  <c r="BN116" i="18"/>
  <c r="BN117" i="18"/>
  <c r="BN114" i="18"/>
  <c r="BO115" i="18"/>
  <c r="BO116" i="18"/>
  <c r="BO117" i="18"/>
  <c r="BO114" i="18"/>
  <c r="BP115" i="18"/>
  <c r="BP116" i="18"/>
  <c r="BP117" i="18"/>
  <c r="BP114" i="18"/>
  <c r="BQ115" i="18"/>
  <c r="BQ116" i="18"/>
  <c r="BQ117" i="18"/>
  <c r="BQ114" i="18"/>
  <c r="BR115" i="18"/>
  <c r="BR116" i="18"/>
  <c r="BR117" i="18"/>
  <c r="BR114" i="18"/>
  <c r="BS115" i="18"/>
  <c r="BS116" i="18"/>
  <c r="BS117" i="18"/>
  <c r="BS114" i="18"/>
  <c r="BT115" i="18"/>
  <c r="BT116" i="18"/>
  <c r="BT117" i="18"/>
  <c r="BT114" i="18"/>
  <c r="BU115" i="18"/>
  <c r="BU116" i="18"/>
  <c r="BU117" i="18"/>
  <c r="BU114" i="18"/>
  <c r="BV115" i="18"/>
  <c r="BV116" i="18"/>
  <c r="BV117" i="18"/>
  <c r="BV114" i="18"/>
  <c r="BW115" i="18"/>
  <c r="BW116" i="18"/>
  <c r="BW117" i="18"/>
  <c r="BW114" i="18"/>
  <c r="BX115" i="18"/>
  <c r="BX116" i="18"/>
  <c r="BX117" i="18"/>
  <c r="BX114" i="18"/>
  <c r="BY115" i="18"/>
  <c r="BY116" i="18"/>
  <c r="BY117" i="18"/>
  <c r="BY114" i="18"/>
  <c r="BZ115" i="18"/>
  <c r="BZ116" i="18"/>
  <c r="BZ117" i="18"/>
  <c r="BZ114" i="18"/>
  <c r="CA115" i="18"/>
  <c r="CA116" i="18"/>
  <c r="CA117" i="18"/>
  <c r="CA114" i="18"/>
  <c r="CB115" i="18"/>
  <c r="CB116" i="18"/>
  <c r="CB117" i="18"/>
  <c r="CB114" i="18"/>
  <c r="CC115" i="18"/>
  <c r="CC116" i="18"/>
  <c r="CC117" i="18"/>
  <c r="CC114" i="18"/>
  <c r="CD115" i="18"/>
  <c r="CD116" i="18"/>
  <c r="CD117" i="18"/>
  <c r="CD114" i="18"/>
  <c r="CE115" i="18"/>
  <c r="CE116" i="18"/>
  <c r="CE117" i="18"/>
  <c r="CE114" i="18"/>
  <c r="CF115" i="18"/>
  <c r="CF116" i="18"/>
  <c r="CF117" i="18"/>
  <c r="CF114" i="18"/>
  <c r="CG115" i="18"/>
  <c r="CG116" i="18"/>
  <c r="CG117" i="18"/>
  <c r="CG114" i="18"/>
  <c r="CH115" i="18"/>
  <c r="CH116" i="18"/>
  <c r="CH117" i="18"/>
  <c r="CH114" i="18"/>
  <c r="CI115" i="18"/>
  <c r="CI116" i="18"/>
  <c r="CI117" i="18"/>
  <c r="CI114" i="18"/>
  <c r="CJ115" i="18"/>
  <c r="CJ116" i="18"/>
  <c r="CJ117" i="18"/>
  <c r="CJ114" i="18"/>
  <c r="CK115" i="18"/>
  <c r="CK116" i="18"/>
  <c r="CK117" i="18"/>
  <c r="CK114" i="18"/>
  <c r="CL115" i="18"/>
  <c r="CL116" i="18"/>
  <c r="CL117" i="18"/>
  <c r="CL114" i="18"/>
  <c r="CM115" i="18"/>
  <c r="CM116" i="18"/>
  <c r="CM117" i="18"/>
  <c r="CM114" i="18"/>
  <c r="CN115" i="18"/>
  <c r="CN116" i="18"/>
  <c r="CN117" i="18"/>
  <c r="CN114" i="18"/>
  <c r="CO115" i="18"/>
  <c r="CO116" i="18"/>
  <c r="CO117" i="18"/>
  <c r="CO114" i="18"/>
  <c r="CP115" i="18"/>
  <c r="CP116" i="18"/>
  <c r="CP117" i="18"/>
  <c r="CP114" i="18"/>
  <c r="CQ115" i="18"/>
  <c r="CQ116" i="18"/>
  <c r="CQ117" i="18"/>
  <c r="CQ114" i="18"/>
  <c r="CR115" i="18"/>
  <c r="CR116" i="18"/>
  <c r="CR117" i="18"/>
  <c r="CR114" i="18"/>
  <c r="CS115" i="18"/>
  <c r="CS116" i="18"/>
  <c r="CS117" i="18"/>
  <c r="CS114" i="18"/>
  <c r="CT115" i="18"/>
  <c r="CT116" i="18"/>
  <c r="CT117" i="18"/>
  <c r="CT114" i="18"/>
  <c r="CU115" i="18"/>
  <c r="CU116" i="18"/>
  <c r="CU117" i="18"/>
  <c r="CU114" i="18"/>
  <c r="CV115" i="18"/>
  <c r="CV116" i="18"/>
  <c r="CV117" i="18"/>
  <c r="CV114" i="18"/>
  <c r="C117" i="18"/>
  <c r="C116" i="18"/>
  <c r="C115" i="18"/>
  <c r="C112" i="18"/>
  <c r="C111" i="18"/>
  <c r="C110" i="18"/>
  <c r="C106" i="18"/>
  <c r="C104" i="18"/>
  <c r="C103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BZ5" i="18"/>
  <c r="CA5" i="18"/>
  <c r="CB5" i="18"/>
  <c r="CC5" i="18"/>
  <c r="CD5" i="18"/>
  <c r="CE5" i="18"/>
  <c r="CF5" i="18"/>
  <c r="CG5" i="18"/>
  <c r="CH5" i="18"/>
  <c r="CI5" i="18"/>
  <c r="CJ5" i="18"/>
  <c r="CK5" i="18"/>
  <c r="CL5" i="18"/>
  <c r="CM5" i="18"/>
  <c r="CN5" i="18"/>
  <c r="CO5" i="18"/>
  <c r="CP5" i="18"/>
  <c r="CQ5" i="18"/>
  <c r="CR5" i="18"/>
  <c r="CS5" i="18"/>
  <c r="CT5" i="18"/>
  <c r="CU5" i="18"/>
  <c r="CV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BB6" i="18"/>
  <c r="BC6" i="18"/>
  <c r="BD6" i="18"/>
  <c r="BE6" i="18"/>
  <c r="BF6" i="18"/>
  <c r="BG6" i="18"/>
  <c r="BH6" i="18"/>
  <c r="BI6" i="18"/>
  <c r="BJ6" i="18"/>
  <c r="BK6" i="18"/>
  <c r="BL6" i="18"/>
  <c r="BM6" i="18"/>
  <c r="BN6" i="18"/>
  <c r="BO6" i="18"/>
  <c r="BP6" i="18"/>
  <c r="BQ6" i="18"/>
  <c r="BR6" i="18"/>
  <c r="BS6" i="18"/>
  <c r="BT6" i="18"/>
  <c r="BU6" i="18"/>
  <c r="BV6" i="18"/>
  <c r="BW6" i="18"/>
  <c r="BX6" i="18"/>
  <c r="BY6" i="18"/>
  <c r="BZ6" i="18"/>
  <c r="CA6" i="18"/>
  <c r="CB6" i="18"/>
  <c r="CC6" i="18"/>
  <c r="CD6" i="18"/>
  <c r="CE6" i="18"/>
  <c r="CF6" i="18"/>
  <c r="CG6" i="18"/>
  <c r="CH6" i="18"/>
  <c r="CI6" i="18"/>
  <c r="CJ6" i="18"/>
  <c r="CK6" i="18"/>
  <c r="CL6" i="18"/>
  <c r="CM6" i="18"/>
  <c r="CN6" i="18"/>
  <c r="CO6" i="18"/>
  <c r="CP6" i="18"/>
  <c r="CQ6" i="18"/>
  <c r="CR6" i="18"/>
  <c r="CS6" i="18"/>
  <c r="CT6" i="18"/>
  <c r="CU6" i="18"/>
  <c r="CV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BB7" i="18"/>
  <c r="BC7" i="18"/>
  <c r="BD7" i="18"/>
  <c r="BE7" i="18"/>
  <c r="BF7" i="18"/>
  <c r="BG7" i="18"/>
  <c r="BH7" i="18"/>
  <c r="BI7" i="18"/>
  <c r="BJ7" i="18"/>
  <c r="BK7" i="18"/>
  <c r="BL7" i="18"/>
  <c r="BM7" i="18"/>
  <c r="BN7" i="18"/>
  <c r="BO7" i="18"/>
  <c r="BP7" i="18"/>
  <c r="BQ7" i="18"/>
  <c r="BR7" i="18"/>
  <c r="BS7" i="18"/>
  <c r="BT7" i="18"/>
  <c r="BU7" i="18"/>
  <c r="BV7" i="18"/>
  <c r="BW7" i="18"/>
  <c r="BX7" i="18"/>
  <c r="BY7" i="18"/>
  <c r="BZ7" i="18"/>
  <c r="CA7" i="18"/>
  <c r="CB7" i="18"/>
  <c r="CC7" i="18"/>
  <c r="CD7" i="18"/>
  <c r="CE7" i="18"/>
  <c r="CF7" i="18"/>
  <c r="CG7" i="18"/>
  <c r="CH7" i="18"/>
  <c r="CI7" i="18"/>
  <c r="CJ7" i="18"/>
  <c r="CK7" i="18"/>
  <c r="CL7" i="18"/>
  <c r="CM7" i="18"/>
  <c r="CN7" i="18"/>
  <c r="CO7" i="18"/>
  <c r="CP7" i="18"/>
  <c r="CQ7" i="18"/>
  <c r="CR7" i="18"/>
  <c r="CS7" i="18"/>
  <c r="CT7" i="18"/>
  <c r="CU7" i="18"/>
  <c r="CV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BU8" i="18"/>
  <c r="BV8" i="18"/>
  <c r="BW8" i="18"/>
  <c r="BX8" i="18"/>
  <c r="BY8" i="18"/>
  <c r="BZ8" i="18"/>
  <c r="CA8" i="18"/>
  <c r="CB8" i="18"/>
  <c r="CC8" i="18"/>
  <c r="CD8" i="18"/>
  <c r="CE8" i="18"/>
  <c r="CF8" i="18"/>
  <c r="CG8" i="18"/>
  <c r="CH8" i="18"/>
  <c r="CI8" i="18"/>
  <c r="CJ8" i="18"/>
  <c r="CK8" i="18"/>
  <c r="CL8" i="18"/>
  <c r="CM8" i="18"/>
  <c r="CN8" i="18"/>
  <c r="CO8" i="18"/>
  <c r="CP8" i="18"/>
  <c r="CQ8" i="18"/>
  <c r="CR8" i="18"/>
  <c r="CS8" i="18"/>
  <c r="CT8" i="18"/>
  <c r="CU8" i="18"/>
  <c r="CV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BC9" i="18"/>
  <c r="BD9" i="18"/>
  <c r="BE9" i="18"/>
  <c r="BF9" i="18"/>
  <c r="BG9" i="18"/>
  <c r="BH9" i="18"/>
  <c r="BI9" i="18"/>
  <c r="BJ9" i="18"/>
  <c r="BK9" i="18"/>
  <c r="BL9" i="18"/>
  <c r="BM9" i="18"/>
  <c r="BN9" i="18"/>
  <c r="BO9" i="18"/>
  <c r="BP9" i="18"/>
  <c r="BQ9" i="18"/>
  <c r="BR9" i="18"/>
  <c r="BS9" i="18"/>
  <c r="BT9" i="18"/>
  <c r="BU9" i="18"/>
  <c r="BV9" i="18"/>
  <c r="BW9" i="18"/>
  <c r="BX9" i="18"/>
  <c r="BY9" i="18"/>
  <c r="BZ9" i="18"/>
  <c r="CA9" i="18"/>
  <c r="CB9" i="18"/>
  <c r="CC9" i="18"/>
  <c r="CD9" i="18"/>
  <c r="CE9" i="18"/>
  <c r="CF9" i="18"/>
  <c r="CG9" i="18"/>
  <c r="CH9" i="18"/>
  <c r="CI9" i="18"/>
  <c r="CJ9" i="18"/>
  <c r="CK9" i="18"/>
  <c r="CL9" i="18"/>
  <c r="CM9" i="18"/>
  <c r="CN9" i="18"/>
  <c r="CO9" i="18"/>
  <c r="CP9" i="18"/>
  <c r="CQ9" i="18"/>
  <c r="CR9" i="18"/>
  <c r="CS9" i="18"/>
  <c r="CT9" i="18"/>
  <c r="CU9" i="18"/>
  <c r="CV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BW10" i="18"/>
  <c r="BX10" i="18"/>
  <c r="BY10" i="18"/>
  <c r="BZ10" i="18"/>
  <c r="CA10" i="18"/>
  <c r="CB10" i="18"/>
  <c r="CC10" i="18"/>
  <c r="CD10" i="18"/>
  <c r="CE10" i="18"/>
  <c r="CF10" i="18"/>
  <c r="CG10" i="18"/>
  <c r="CH10" i="18"/>
  <c r="CI10" i="18"/>
  <c r="CJ10" i="18"/>
  <c r="CK10" i="18"/>
  <c r="CL10" i="18"/>
  <c r="CM10" i="18"/>
  <c r="CN10" i="18"/>
  <c r="CO10" i="18"/>
  <c r="CP10" i="18"/>
  <c r="CQ10" i="18"/>
  <c r="CR10" i="18"/>
  <c r="CS10" i="18"/>
  <c r="CT10" i="18"/>
  <c r="CU10" i="18"/>
  <c r="CV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BW11" i="18"/>
  <c r="BX11" i="18"/>
  <c r="BY11" i="18"/>
  <c r="BZ11" i="18"/>
  <c r="CA11" i="18"/>
  <c r="CB11" i="18"/>
  <c r="CC11" i="18"/>
  <c r="CD11" i="18"/>
  <c r="CE11" i="18"/>
  <c r="CF11" i="18"/>
  <c r="CG11" i="18"/>
  <c r="CH11" i="18"/>
  <c r="CI11" i="18"/>
  <c r="CJ11" i="18"/>
  <c r="CK11" i="18"/>
  <c r="CL11" i="18"/>
  <c r="CM11" i="18"/>
  <c r="CN11" i="18"/>
  <c r="CO11" i="18"/>
  <c r="CP11" i="18"/>
  <c r="CQ11" i="18"/>
  <c r="CR11" i="18"/>
  <c r="CS11" i="18"/>
  <c r="CT11" i="18"/>
  <c r="CU11" i="18"/>
  <c r="CV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BW12" i="18"/>
  <c r="BX12" i="18"/>
  <c r="BY12" i="18"/>
  <c r="BZ12" i="18"/>
  <c r="CA12" i="18"/>
  <c r="CB12" i="18"/>
  <c r="CC12" i="18"/>
  <c r="CD12" i="18"/>
  <c r="CE12" i="18"/>
  <c r="CF12" i="18"/>
  <c r="CG12" i="18"/>
  <c r="CH12" i="18"/>
  <c r="CI12" i="18"/>
  <c r="CJ12" i="18"/>
  <c r="CK12" i="18"/>
  <c r="CL12" i="18"/>
  <c r="CM12" i="18"/>
  <c r="CN12" i="18"/>
  <c r="CO12" i="18"/>
  <c r="CP12" i="18"/>
  <c r="CQ12" i="18"/>
  <c r="CR12" i="18"/>
  <c r="CS12" i="18"/>
  <c r="CT12" i="18"/>
  <c r="CU12" i="18"/>
  <c r="CV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BW13" i="18"/>
  <c r="BX13" i="18"/>
  <c r="BY13" i="18"/>
  <c r="BZ13" i="18"/>
  <c r="CA13" i="18"/>
  <c r="CB13" i="18"/>
  <c r="CC13" i="18"/>
  <c r="CD13" i="18"/>
  <c r="CE13" i="18"/>
  <c r="CF13" i="18"/>
  <c r="CG13" i="18"/>
  <c r="CH13" i="18"/>
  <c r="CI13" i="18"/>
  <c r="CJ13" i="18"/>
  <c r="CK13" i="18"/>
  <c r="CL13" i="18"/>
  <c r="CM13" i="18"/>
  <c r="CN13" i="18"/>
  <c r="CO13" i="18"/>
  <c r="CP13" i="18"/>
  <c r="CQ13" i="18"/>
  <c r="CR13" i="18"/>
  <c r="CS13" i="18"/>
  <c r="CT13" i="18"/>
  <c r="CU13" i="18"/>
  <c r="CV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CK14" i="18"/>
  <c r="CL14" i="18"/>
  <c r="CM14" i="18"/>
  <c r="CN14" i="18"/>
  <c r="CO14" i="18"/>
  <c r="CP14" i="18"/>
  <c r="CQ14" i="18"/>
  <c r="CR14" i="18"/>
  <c r="CS14" i="18"/>
  <c r="CT14" i="18"/>
  <c r="CU14" i="18"/>
  <c r="CV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BW15" i="18"/>
  <c r="BX15" i="18"/>
  <c r="BY15" i="18"/>
  <c r="BZ15" i="18"/>
  <c r="CA15" i="18"/>
  <c r="CB15" i="18"/>
  <c r="CC15" i="18"/>
  <c r="CD15" i="18"/>
  <c r="CE15" i="18"/>
  <c r="CF15" i="18"/>
  <c r="CG15" i="18"/>
  <c r="CH15" i="18"/>
  <c r="CI15" i="18"/>
  <c r="CJ15" i="18"/>
  <c r="CK15" i="18"/>
  <c r="CL15" i="18"/>
  <c r="CM15" i="18"/>
  <c r="CN15" i="18"/>
  <c r="CO15" i="18"/>
  <c r="CP15" i="18"/>
  <c r="CQ15" i="18"/>
  <c r="CR15" i="18"/>
  <c r="CS15" i="18"/>
  <c r="CT15" i="18"/>
  <c r="CU15" i="18"/>
  <c r="CV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BW16" i="18"/>
  <c r="BX16" i="18"/>
  <c r="BY16" i="18"/>
  <c r="BZ16" i="18"/>
  <c r="CA16" i="18"/>
  <c r="CB16" i="18"/>
  <c r="CC16" i="18"/>
  <c r="CD16" i="18"/>
  <c r="CE16" i="18"/>
  <c r="CF16" i="18"/>
  <c r="CG16" i="18"/>
  <c r="CH16" i="18"/>
  <c r="CI16" i="18"/>
  <c r="CJ16" i="18"/>
  <c r="CK16" i="18"/>
  <c r="CL16" i="18"/>
  <c r="CM16" i="18"/>
  <c r="CN16" i="18"/>
  <c r="CO16" i="18"/>
  <c r="CP16" i="18"/>
  <c r="CQ16" i="18"/>
  <c r="CR16" i="18"/>
  <c r="CS16" i="18"/>
  <c r="CT16" i="18"/>
  <c r="CU16" i="18"/>
  <c r="CV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BW17" i="18"/>
  <c r="BX17" i="18"/>
  <c r="BY17" i="18"/>
  <c r="BZ17" i="18"/>
  <c r="CA17" i="18"/>
  <c r="CB17" i="18"/>
  <c r="CC17" i="18"/>
  <c r="CD17" i="18"/>
  <c r="CE17" i="18"/>
  <c r="CF17" i="18"/>
  <c r="CG17" i="18"/>
  <c r="CH17" i="18"/>
  <c r="CI17" i="18"/>
  <c r="CJ17" i="18"/>
  <c r="CK17" i="18"/>
  <c r="CL17" i="18"/>
  <c r="CM17" i="18"/>
  <c r="CN17" i="18"/>
  <c r="CO17" i="18"/>
  <c r="CP17" i="18"/>
  <c r="CQ17" i="18"/>
  <c r="CR17" i="18"/>
  <c r="CS17" i="18"/>
  <c r="CT17" i="18"/>
  <c r="CU17" i="18"/>
  <c r="CV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BW18" i="18"/>
  <c r="BX18" i="18"/>
  <c r="BY18" i="18"/>
  <c r="BZ18" i="18"/>
  <c r="CA18" i="18"/>
  <c r="CB18" i="18"/>
  <c r="CC18" i="18"/>
  <c r="CD18" i="18"/>
  <c r="CE18" i="18"/>
  <c r="CF18" i="18"/>
  <c r="CG18" i="18"/>
  <c r="CH18" i="18"/>
  <c r="CI18" i="18"/>
  <c r="CJ18" i="18"/>
  <c r="CK18" i="18"/>
  <c r="CL18" i="18"/>
  <c r="CM18" i="18"/>
  <c r="CN18" i="18"/>
  <c r="CO18" i="18"/>
  <c r="CP18" i="18"/>
  <c r="CQ18" i="18"/>
  <c r="CR18" i="18"/>
  <c r="CS18" i="18"/>
  <c r="CT18" i="18"/>
  <c r="CU18" i="18"/>
  <c r="CV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BW19" i="18"/>
  <c r="BX19" i="18"/>
  <c r="BY19" i="18"/>
  <c r="BZ19" i="18"/>
  <c r="CA19" i="18"/>
  <c r="CB19" i="18"/>
  <c r="CC19" i="18"/>
  <c r="CD19" i="18"/>
  <c r="CE19" i="18"/>
  <c r="CF19" i="18"/>
  <c r="CG19" i="18"/>
  <c r="CH19" i="18"/>
  <c r="CI19" i="18"/>
  <c r="CJ19" i="18"/>
  <c r="CK19" i="18"/>
  <c r="CL19" i="18"/>
  <c r="CM19" i="18"/>
  <c r="CN19" i="18"/>
  <c r="CO19" i="18"/>
  <c r="CP19" i="18"/>
  <c r="CQ19" i="18"/>
  <c r="CR19" i="18"/>
  <c r="CS19" i="18"/>
  <c r="CT19" i="18"/>
  <c r="CU19" i="18"/>
  <c r="CV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J20" i="18"/>
  <c r="CK20" i="18"/>
  <c r="CL20" i="18"/>
  <c r="CM20" i="18"/>
  <c r="CN20" i="18"/>
  <c r="CO20" i="18"/>
  <c r="CP20" i="18"/>
  <c r="CQ20" i="18"/>
  <c r="CR20" i="18"/>
  <c r="CS20" i="18"/>
  <c r="CT20" i="18"/>
  <c r="CU20" i="18"/>
  <c r="CV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T21" i="18"/>
  <c r="CU21" i="18"/>
  <c r="CV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J22" i="18"/>
  <c r="CK22" i="18"/>
  <c r="CL22" i="18"/>
  <c r="CM22" i="18"/>
  <c r="CN22" i="18"/>
  <c r="CO22" i="18"/>
  <c r="CP22" i="18"/>
  <c r="CQ22" i="18"/>
  <c r="CR22" i="18"/>
  <c r="CS22" i="18"/>
  <c r="CT22" i="18"/>
  <c r="CU22" i="18"/>
  <c r="CV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CJ23" i="18"/>
  <c r="CK23" i="18"/>
  <c r="CL23" i="18"/>
  <c r="CM23" i="18"/>
  <c r="CN23" i="18"/>
  <c r="CO23" i="18"/>
  <c r="CP23" i="18"/>
  <c r="CQ23" i="18"/>
  <c r="CR23" i="18"/>
  <c r="CS23" i="18"/>
  <c r="CT23" i="18"/>
  <c r="CU23" i="18"/>
  <c r="CV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BW24" i="18"/>
  <c r="BX24" i="18"/>
  <c r="BY24" i="18"/>
  <c r="BZ24" i="18"/>
  <c r="CA24" i="18"/>
  <c r="CB24" i="18"/>
  <c r="CC24" i="18"/>
  <c r="CD24" i="18"/>
  <c r="CE24" i="18"/>
  <c r="CF24" i="18"/>
  <c r="CG24" i="18"/>
  <c r="CH24" i="18"/>
  <c r="CI24" i="18"/>
  <c r="CJ24" i="18"/>
  <c r="CK24" i="18"/>
  <c r="CL24" i="18"/>
  <c r="CM24" i="18"/>
  <c r="CN24" i="18"/>
  <c r="CO24" i="18"/>
  <c r="CP24" i="18"/>
  <c r="CQ24" i="18"/>
  <c r="CR24" i="18"/>
  <c r="CS24" i="18"/>
  <c r="CT24" i="18"/>
  <c r="CU24" i="18"/>
  <c r="CV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BW25" i="18"/>
  <c r="BX25" i="18"/>
  <c r="BY25" i="18"/>
  <c r="BZ25" i="18"/>
  <c r="CA25" i="18"/>
  <c r="CB25" i="18"/>
  <c r="CC25" i="18"/>
  <c r="CD25" i="18"/>
  <c r="CE25" i="18"/>
  <c r="CF25" i="18"/>
  <c r="CG25" i="18"/>
  <c r="CH25" i="18"/>
  <c r="CI25" i="18"/>
  <c r="CJ25" i="18"/>
  <c r="CK25" i="18"/>
  <c r="CL25" i="18"/>
  <c r="CM25" i="18"/>
  <c r="CN25" i="18"/>
  <c r="CO25" i="18"/>
  <c r="CP25" i="18"/>
  <c r="CQ25" i="18"/>
  <c r="CR25" i="18"/>
  <c r="CS25" i="18"/>
  <c r="CT25" i="18"/>
  <c r="CU25" i="18"/>
  <c r="CV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BY26" i="18"/>
  <c r="BZ26" i="18"/>
  <c r="CA26" i="18"/>
  <c r="CB26" i="18"/>
  <c r="CC26" i="18"/>
  <c r="CD26" i="18"/>
  <c r="CE26" i="18"/>
  <c r="CF26" i="18"/>
  <c r="CG26" i="18"/>
  <c r="CH26" i="18"/>
  <c r="CI26" i="18"/>
  <c r="CJ26" i="18"/>
  <c r="CK26" i="18"/>
  <c r="CL26" i="18"/>
  <c r="CM26" i="18"/>
  <c r="CN26" i="18"/>
  <c r="CO26" i="18"/>
  <c r="CP26" i="18"/>
  <c r="CQ26" i="18"/>
  <c r="CR26" i="18"/>
  <c r="CS26" i="18"/>
  <c r="CT26" i="18"/>
  <c r="CU26" i="18"/>
  <c r="CV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U27" i="18"/>
  <c r="BV27" i="18"/>
  <c r="BW27" i="18"/>
  <c r="BX27" i="18"/>
  <c r="BY27" i="18"/>
  <c r="BZ27" i="18"/>
  <c r="CA27" i="18"/>
  <c r="CB27" i="18"/>
  <c r="CC27" i="18"/>
  <c r="CD27" i="18"/>
  <c r="CE27" i="18"/>
  <c r="CF27" i="18"/>
  <c r="CG27" i="18"/>
  <c r="CH27" i="18"/>
  <c r="CI27" i="18"/>
  <c r="CJ27" i="18"/>
  <c r="CK27" i="18"/>
  <c r="CL27" i="18"/>
  <c r="CM27" i="18"/>
  <c r="CN27" i="18"/>
  <c r="CO27" i="18"/>
  <c r="CP27" i="18"/>
  <c r="CQ27" i="18"/>
  <c r="CR27" i="18"/>
  <c r="CS27" i="18"/>
  <c r="CT27" i="18"/>
  <c r="CU27" i="18"/>
  <c r="CV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U28" i="18"/>
  <c r="BV28" i="18"/>
  <c r="BW28" i="18"/>
  <c r="BX28" i="18"/>
  <c r="BY28" i="18"/>
  <c r="BZ28" i="18"/>
  <c r="CA28" i="18"/>
  <c r="CB28" i="18"/>
  <c r="CC28" i="18"/>
  <c r="CD28" i="18"/>
  <c r="CE28" i="18"/>
  <c r="CF28" i="18"/>
  <c r="CG28" i="18"/>
  <c r="CH28" i="18"/>
  <c r="CI28" i="18"/>
  <c r="CJ28" i="18"/>
  <c r="CK28" i="18"/>
  <c r="CL28" i="18"/>
  <c r="CM28" i="18"/>
  <c r="CN28" i="18"/>
  <c r="CO28" i="18"/>
  <c r="CP28" i="18"/>
  <c r="CQ28" i="18"/>
  <c r="CR28" i="18"/>
  <c r="CS28" i="18"/>
  <c r="CT28" i="18"/>
  <c r="CU28" i="18"/>
  <c r="CV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BF29" i="18"/>
  <c r="BG29" i="18"/>
  <c r="BH29" i="18"/>
  <c r="BI29" i="18"/>
  <c r="BJ29" i="18"/>
  <c r="BK29" i="18"/>
  <c r="BL29" i="18"/>
  <c r="BM29" i="18"/>
  <c r="BN29" i="18"/>
  <c r="BO29" i="18"/>
  <c r="BP29" i="18"/>
  <c r="BQ29" i="18"/>
  <c r="BR29" i="18"/>
  <c r="BS29" i="18"/>
  <c r="BT29" i="18"/>
  <c r="BU29" i="18"/>
  <c r="BV29" i="18"/>
  <c r="BW29" i="18"/>
  <c r="BX29" i="18"/>
  <c r="BY29" i="18"/>
  <c r="BZ29" i="18"/>
  <c r="CA29" i="18"/>
  <c r="CB29" i="18"/>
  <c r="CC29" i="18"/>
  <c r="CD29" i="18"/>
  <c r="CE29" i="18"/>
  <c r="CF29" i="18"/>
  <c r="CG29" i="18"/>
  <c r="CH29" i="18"/>
  <c r="CI29" i="18"/>
  <c r="CJ29" i="18"/>
  <c r="CK29" i="18"/>
  <c r="CL29" i="18"/>
  <c r="CM29" i="18"/>
  <c r="CN29" i="18"/>
  <c r="CO29" i="18"/>
  <c r="CP29" i="18"/>
  <c r="CQ29" i="18"/>
  <c r="CR29" i="18"/>
  <c r="CS29" i="18"/>
  <c r="CT29" i="18"/>
  <c r="CU29" i="18"/>
  <c r="CV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BF30" i="18"/>
  <c r="BG30" i="18"/>
  <c r="BH30" i="18"/>
  <c r="BI30" i="18"/>
  <c r="BJ30" i="18"/>
  <c r="BK30" i="18"/>
  <c r="BL30" i="18"/>
  <c r="BM30" i="18"/>
  <c r="BN30" i="18"/>
  <c r="BO30" i="18"/>
  <c r="BP30" i="18"/>
  <c r="BQ30" i="18"/>
  <c r="BR30" i="18"/>
  <c r="BS30" i="18"/>
  <c r="BT30" i="18"/>
  <c r="BU30" i="18"/>
  <c r="BV30" i="18"/>
  <c r="BW30" i="18"/>
  <c r="BX30" i="18"/>
  <c r="BY30" i="18"/>
  <c r="BZ30" i="18"/>
  <c r="CA30" i="18"/>
  <c r="CB30" i="18"/>
  <c r="CC30" i="18"/>
  <c r="CD30" i="18"/>
  <c r="CE30" i="18"/>
  <c r="CF30" i="18"/>
  <c r="CG30" i="18"/>
  <c r="CH30" i="18"/>
  <c r="CI30" i="18"/>
  <c r="CJ30" i="18"/>
  <c r="CK30" i="18"/>
  <c r="CL30" i="18"/>
  <c r="CM30" i="18"/>
  <c r="CN30" i="18"/>
  <c r="CO30" i="18"/>
  <c r="CP30" i="18"/>
  <c r="CQ30" i="18"/>
  <c r="CR30" i="18"/>
  <c r="CS30" i="18"/>
  <c r="CT30" i="18"/>
  <c r="CU30" i="18"/>
  <c r="CV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BF31" i="18"/>
  <c r="BG31" i="18"/>
  <c r="BH31" i="18"/>
  <c r="BI31" i="18"/>
  <c r="BJ31" i="18"/>
  <c r="BK31" i="18"/>
  <c r="BL31" i="18"/>
  <c r="BM31" i="18"/>
  <c r="BN31" i="18"/>
  <c r="BO31" i="18"/>
  <c r="BP31" i="18"/>
  <c r="BQ31" i="18"/>
  <c r="BR31" i="18"/>
  <c r="BS31" i="18"/>
  <c r="BT31" i="18"/>
  <c r="BU31" i="18"/>
  <c r="BV31" i="18"/>
  <c r="BW31" i="18"/>
  <c r="BX31" i="18"/>
  <c r="BY31" i="18"/>
  <c r="BZ31" i="18"/>
  <c r="CA31" i="18"/>
  <c r="CB31" i="18"/>
  <c r="CC31" i="18"/>
  <c r="CD31" i="18"/>
  <c r="CE31" i="18"/>
  <c r="CF31" i="18"/>
  <c r="CG31" i="18"/>
  <c r="CH31" i="18"/>
  <c r="CI31" i="18"/>
  <c r="CJ31" i="18"/>
  <c r="CK31" i="18"/>
  <c r="CL31" i="18"/>
  <c r="CM31" i="18"/>
  <c r="CN31" i="18"/>
  <c r="CO31" i="18"/>
  <c r="CP31" i="18"/>
  <c r="CQ31" i="18"/>
  <c r="CR31" i="18"/>
  <c r="CS31" i="18"/>
  <c r="CT31" i="18"/>
  <c r="CU31" i="18"/>
  <c r="CV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BF32" i="18"/>
  <c r="BG32" i="18"/>
  <c r="BH32" i="18"/>
  <c r="BI32" i="18"/>
  <c r="BJ32" i="18"/>
  <c r="BK32" i="18"/>
  <c r="BL32" i="18"/>
  <c r="BM32" i="18"/>
  <c r="BN32" i="18"/>
  <c r="BO32" i="18"/>
  <c r="BP32" i="18"/>
  <c r="BQ32" i="18"/>
  <c r="BR32" i="18"/>
  <c r="BS32" i="18"/>
  <c r="BT32" i="18"/>
  <c r="BU32" i="18"/>
  <c r="BV32" i="18"/>
  <c r="BW32" i="18"/>
  <c r="BX32" i="18"/>
  <c r="BY32" i="18"/>
  <c r="BZ32" i="18"/>
  <c r="CA32" i="18"/>
  <c r="CB32" i="18"/>
  <c r="CC32" i="18"/>
  <c r="CD32" i="18"/>
  <c r="CE32" i="18"/>
  <c r="CF32" i="18"/>
  <c r="CG32" i="18"/>
  <c r="CH32" i="18"/>
  <c r="CI32" i="18"/>
  <c r="CJ32" i="18"/>
  <c r="CK32" i="18"/>
  <c r="CL32" i="18"/>
  <c r="CM32" i="18"/>
  <c r="CN32" i="18"/>
  <c r="CO32" i="18"/>
  <c r="CP32" i="18"/>
  <c r="CQ32" i="18"/>
  <c r="CR32" i="18"/>
  <c r="CS32" i="18"/>
  <c r="CT32" i="18"/>
  <c r="CU32" i="18"/>
  <c r="CV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BF33" i="18"/>
  <c r="BG33" i="18"/>
  <c r="BH33" i="18"/>
  <c r="BI33" i="18"/>
  <c r="BJ33" i="18"/>
  <c r="BK33" i="18"/>
  <c r="BL33" i="18"/>
  <c r="BM33" i="18"/>
  <c r="BN33" i="18"/>
  <c r="BO33" i="18"/>
  <c r="BP33" i="18"/>
  <c r="BQ33" i="18"/>
  <c r="BR33" i="18"/>
  <c r="BS33" i="18"/>
  <c r="BT33" i="18"/>
  <c r="BU33" i="18"/>
  <c r="BV33" i="18"/>
  <c r="BW33" i="18"/>
  <c r="BX33" i="18"/>
  <c r="BY33" i="18"/>
  <c r="BZ33" i="18"/>
  <c r="CA33" i="18"/>
  <c r="CB33" i="18"/>
  <c r="CC33" i="18"/>
  <c r="CD33" i="18"/>
  <c r="CE33" i="18"/>
  <c r="CF33" i="18"/>
  <c r="CG33" i="18"/>
  <c r="CH33" i="18"/>
  <c r="CI33" i="18"/>
  <c r="CJ33" i="18"/>
  <c r="CK33" i="18"/>
  <c r="CL33" i="18"/>
  <c r="CM33" i="18"/>
  <c r="CN33" i="18"/>
  <c r="CO33" i="18"/>
  <c r="CP33" i="18"/>
  <c r="CQ33" i="18"/>
  <c r="CR33" i="18"/>
  <c r="CS33" i="18"/>
  <c r="CT33" i="18"/>
  <c r="CU33" i="18"/>
  <c r="CV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BF34" i="18"/>
  <c r="BG34" i="18"/>
  <c r="BH34" i="18"/>
  <c r="BI34" i="18"/>
  <c r="BJ34" i="18"/>
  <c r="BK34" i="18"/>
  <c r="BL34" i="18"/>
  <c r="BM34" i="18"/>
  <c r="BN34" i="18"/>
  <c r="BO34" i="18"/>
  <c r="BP34" i="18"/>
  <c r="BQ34" i="18"/>
  <c r="BR34" i="18"/>
  <c r="BS34" i="18"/>
  <c r="BT34" i="18"/>
  <c r="BU34" i="18"/>
  <c r="BV34" i="18"/>
  <c r="BW34" i="18"/>
  <c r="BX34" i="18"/>
  <c r="BY34" i="18"/>
  <c r="BZ34" i="18"/>
  <c r="CA34" i="18"/>
  <c r="CB34" i="18"/>
  <c r="CC34" i="18"/>
  <c r="CD34" i="18"/>
  <c r="CE34" i="18"/>
  <c r="CF34" i="18"/>
  <c r="CG34" i="18"/>
  <c r="CH34" i="18"/>
  <c r="CI34" i="18"/>
  <c r="CJ34" i="18"/>
  <c r="CK34" i="18"/>
  <c r="CL34" i="18"/>
  <c r="CM34" i="18"/>
  <c r="CN34" i="18"/>
  <c r="CO34" i="18"/>
  <c r="CP34" i="18"/>
  <c r="CQ34" i="18"/>
  <c r="CR34" i="18"/>
  <c r="CS34" i="18"/>
  <c r="CT34" i="18"/>
  <c r="CU34" i="18"/>
  <c r="CV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BF35" i="18"/>
  <c r="BG35" i="18"/>
  <c r="BH35" i="18"/>
  <c r="BI35" i="18"/>
  <c r="BJ35" i="18"/>
  <c r="BK35" i="18"/>
  <c r="BL35" i="18"/>
  <c r="BM35" i="18"/>
  <c r="BN35" i="18"/>
  <c r="BO35" i="18"/>
  <c r="BP35" i="18"/>
  <c r="BQ35" i="18"/>
  <c r="BR35" i="18"/>
  <c r="BS35" i="18"/>
  <c r="BT35" i="18"/>
  <c r="BU35" i="18"/>
  <c r="BV35" i="18"/>
  <c r="BW35" i="18"/>
  <c r="BX35" i="18"/>
  <c r="BY35" i="18"/>
  <c r="BZ35" i="18"/>
  <c r="CA35" i="18"/>
  <c r="CB35" i="18"/>
  <c r="CC35" i="18"/>
  <c r="CD35" i="18"/>
  <c r="CE35" i="18"/>
  <c r="CF35" i="18"/>
  <c r="CG35" i="18"/>
  <c r="CH35" i="18"/>
  <c r="CI35" i="18"/>
  <c r="CJ35" i="18"/>
  <c r="CK35" i="18"/>
  <c r="CL35" i="18"/>
  <c r="CM35" i="18"/>
  <c r="CN35" i="18"/>
  <c r="CO35" i="18"/>
  <c r="CP35" i="18"/>
  <c r="CQ35" i="18"/>
  <c r="CR35" i="18"/>
  <c r="CS35" i="18"/>
  <c r="CT35" i="18"/>
  <c r="CU35" i="18"/>
  <c r="CV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BF36" i="18"/>
  <c r="BG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T36" i="18"/>
  <c r="BU36" i="18"/>
  <c r="BV36" i="18"/>
  <c r="BW36" i="18"/>
  <c r="BX36" i="18"/>
  <c r="BY36" i="18"/>
  <c r="BZ36" i="18"/>
  <c r="CA36" i="18"/>
  <c r="CB36" i="18"/>
  <c r="CC36" i="18"/>
  <c r="CD36" i="18"/>
  <c r="CE36" i="18"/>
  <c r="CF36" i="18"/>
  <c r="CG36" i="18"/>
  <c r="CH36" i="18"/>
  <c r="CI36" i="18"/>
  <c r="CJ36" i="18"/>
  <c r="CK36" i="18"/>
  <c r="CL36" i="18"/>
  <c r="CM36" i="18"/>
  <c r="CN36" i="18"/>
  <c r="CO36" i="18"/>
  <c r="CP36" i="18"/>
  <c r="CQ36" i="18"/>
  <c r="CR36" i="18"/>
  <c r="CS36" i="18"/>
  <c r="CT36" i="18"/>
  <c r="CU36" i="18"/>
  <c r="CV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BF37" i="18"/>
  <c r="BG37" i="18"/>
  <c r="BH37" i="18"/>
  <c r="BI37" i="18"/>
  <c r="BJ37" i="18"/>
  <c r="BK37" i="18"/>
  <c r="BL37" i="18"/>
  <c r="BM37" i="18"/>
  <c r="BN37" i="18"/>
  <c r="BO37" i="18"/>
  <c r="BP37" i="18"/>
  <c r="BQ37" i="18"/>
  <c r="BR37" i="18"/>
  <c r="BS37" i="18"/>
  <c r="BT37" i="18"/>
  <c r="BU37" i="18"/>
  <c r="BV37" i="18"/>
  <c r="BW37" i="18"/>
  <c r="BX37" i="18"/>
  <c r="BY37" i="18"/>
  <c r="BZ37" i="18"/>
  <c r="CA37" i="18"/>
  <c r="CB37" i="18"/>
  <c r="CC37" i="18"/>
  <c r="CD37" i="18"/>
  <c r="CE37" i="18"/>
  <c r="CF37" i="18"/>
  <c r="CG37" i="18"/>
  <c r="CH37" i="18"/>
  <c r="CI37" i="18"/>
  <c r="CJ37" i="18"/>
  <c r="CK37" i="18"/>
  <c r="CL37" i="18"/>
  <c r="CM37" i="18"/>
  <c r="CN37" i="18"/>
  <c r="CO37" i="18"/>
  <c r="CP37" i="18"/>
  <c r="CQ37" i="18"/>
  <c r="CR37" i="18"/>
  <c r="CS37" i="18"/>
  <c r="CT37" i="18"/>
  <c r="CU37" i="18"/>
  <c r="CV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N38" i="18"/>
  <c r="BO38" i="18"/>
  <c r="BP38" i="18"/>
  <c r="BQ38" i="18"/>
  <c r="BR38" i="18"/>
  <c r="BS38" i="18"/>
  <c r="BT38" i="18"/>
  <c r="BU38" i="18"/>
  <c r="BV38" i="18"/>
  <c r="BW38" i="18"/>
  <c r="BX38" i="18"/>
  <c r="BY38" i="18"/>
  <c r="BZ38" i="18"/>
  <c r="CA38" i="18"/>
  <c r="CB38" i="18"/>
  <c r="CC38" i="18"/>
  <c r="CD38" i="18"/>
  <c r="CE38" i="18"/>
  <c r="CF38" i="18"/>
  <c r="CG38" i="18"/>
  <c r="CH38" i="18"/>
  <c r="CI38" i="18"/>
  <c r="CJ38" i="18"/>
  <c r="CK38" i="18"/>
  <c r="CL38" i="18"/>
  <c r="CM38" i="18"/>
  <c r="CN38" i="18"/>
  <c r="CO38" i="18"/>
  <c r="CP38" i="18"/>
  <c r="CQ38" i="18"/>
  <c r="CR38" i="18"/>
  <c r="CS38" i="18"/>
  <c r="CT38" i="18"/>
  <c r="CU38" i="18"/>
  <c r="CV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BF39" i="18"/>
  <c r="BG39" i="18"/>
  <c r="BH39" i="18"/>
  <c r="BI39" i="18"/>
  <c r="BJ39" i="18"/>
  <c r="BK39" i="18"/>
  <c r="BL39" i="18"/>
  <c r="BM39" i="18"/>
  <c r="BN39" i="18"/>
  <c r="BO39" i="18"/>
  <c r="BP39" i="18"/>
  <c r="BQ39" i="18"/>
  <c r="BR39" i="18"/>
  <c r="BS39" i="18"/>
  <c r="BT39" i="18"/>
  <c r="BU39" i="18"/>
  <c r="BV39" i="18"/>
  <c r="BW39" i="18"/>
  <c r="BX39" i="18"/>
  <c r="BY39" i="18"/>
  <c r="BZ39" i="18"/>
  <c r="CA39" i="18"/>
  <c r="CB39" i="18"/>
  <c r="CC39" i="18"/>
  <c r="CD39" i="18"/>
  <c r="CE39" i="18"/>
  <c r="CF39" i="18"/>
  <c r="CG39" i="18"/>
  <c r="CH39" i="18"/>
  <c r="CI39" i="18"/>
  <c r="CJ39" i="18"/>
  <c r="CK39" i="18"/>
  <c r="CL39" i="18"/>
  <c r="CM39" i="18"/>
  <c r="CN39" i="18"/>
  <c r="CO39" i="18"/>
  <c r="CP39" i="18"/>
  <c r="CQ39" i="18"/>
  <c r="CR39" i="18"/>
  <c r="CS39" i="18"/>
  <c r="CT39" i="18"/>
  <c r="CU39" i="18"/>
  <c r="CV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BP40" i="18"/>
  <c r="BQ40" i="18"/>
  <c r="BR40" i="18"/>
  <c r="BS40" i="18"/>
  <c r="BT40" i="18"/>
  <c r="BU40" i="18"/>
  <c r="BV40" i="18"/>
  <c r="BW40" i="18"/>
  <c r="BX40" i="18"/>
  <c r="BY40" i="18"/>
  <c r="BZ40" i="18"/>
  <c r="CA40" i="18"/>
  <c r="CB40" i="18"/>
  <c r="CC40" i="18"/>
  <c r="CD40" i="18"/>
  <c r="CE40" i="18"/>
  <c r="CF40" i="18"/>
  <c r="CG40" i="18"/>
  <c r="CH40" i="18"/>
  <c r="CI40" i="18"/>
  <c r="CJ40" i="18"/>
  <c r="CK40" i="18"/>
  <c r="CL40" i="18"/>
  <c r="CM40" i="18"/>
  <c r="CN40" i="18"/>
  <c r="CO40" i="18"/>
  <c r="CP40" i="18"/>
  <c r="CQ40" i="18"/>
  <c r="CR40" i="18"/>
  <c r="CS40" i="18"/>
  <c r="CT40" i="18"/>
  <c r="CU40" i="18"/>
  <c r="CV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T41" i="18"/>
  <c r="CU41" i="18"/>
  <c r="CV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CL42" i="18"/>
  <c r="CM42" i="18"/>
  <c r="CN42" i="18"/>
  <c r="CO42" i="18"/>
  <c r="CP42" i="18"/>
  <c r="CQ42" i="18"/>
  <c r="CR42" i="18"/>
  <c r="CS42" i="18"/>
  <c r="CT42" i="18"/>
  <c r="CU42" i="18"/>
  <c r="CV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T43" i="18"/>
  <c r="CU43" i="18"/>
  <c r="CV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BF44" i="18"/>
  <c r="BG44" i="18"/>
  <c r="BH44" i="18"/>
  <c r="BI44" i="18"/>
  <c r="BJ44" i="18"/>
  <c r="BK44" i="18"/>
  <c r="BL44" i="18"/>
  <c r="BM44" i="18"/>
  <c r="BN44" i="18"/>
  <c r="BO44" i="18"/>
  <c r="BP44" i="18"/>
  <c r="BQ44" i="18"/>
  <c r="BR44" i="18"/>
  <c r="BS44" i="18"/>
  <c r="BT44" i="18"/>
  <c r="BU44" i="18"/>
  <c r="BV44" i="18"/>
  <c r="BW44" i="18"/>
  <c r="BX44" i="18"/>
  <c r="BY44" i="18"/>
  <c r="BZ44" i="18"/>
  <c r="CA44" i="18"/>
  <c r="CB44" i="18"/>
  <c r="CC44" i="18"/>
  <c r="CD44" i="18"/>
  <c r="CE44" i="18"/>
  <c r="CF44" i="18"/>
  <c r="CG44" i="18"/>
  <c r="CH44" i="18"/>
  <c r="CI44" i="18"/>
  <c r="CJ44" i="18"/>
  <c r="CK44" i="18"/>
  <c r="CL44" i="18"/>
  <c r="CM44" i="18"/>
  <c r="CN44" i="18"/>
  <c r="CO44" i="18"/>
  <c r="CP44" i="18"/>
  <c r="CQ44" i="18"/>
  <c r="CR44" i="18"/>
  <c r="CS44" i="18"/>
  <c r="CT44" i="18"/>
  <c r="CU44" i="18"/>
  <c r="CV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BF45" i="18"/>
  <c r="BG45" i="18"/>
  <c r="BH45" i="18"/>
  <c r="BI45" i="18"/>
  <c r="BJ45" i="18"/>
  <c r="BK45" i="18"/>
  <c r="BL45" i="18"/>
  <c r="BM45" i="18"/>
  <c r="BN45" i="18"/>
  <c r="BO45" i="18"/>
  <c r="BP45" i="18"/>
  <c r="BQ45" i="18"/>
  <c r="BR45" i="18"/>
  <c r="BS45" i="18"/>
  <c r="BT45" i="18"/>
  <c r="BU45" i="18"/>
  <c r="BV45" i="18"/>
  <c r="BW45" i="18"/>
  <c r="BX45" i="18"/>
  <c r="BY45" i="18"/>
  <c r="BZ45" i="18"/>
  <c r="CA45" i="18"/>
  <c r="CB45" i="18"/>
  <c r="CC45" i="18"/>
  <c r="CD45" i="18"/>
  <c r="CE45" i="18"/>
  <c r="CF45" i="18"/>
  <c r="CG45" i="18"/>
  <c r="CH45" i="18"/>
  <c r="CI45" i="18"/>
  <c r="CJ45" i="18"/>
  <c r="CK45" i="18"/>
  <c r="CL45" i="18"/>
  <c r="CM45" i="18"/>
  <c r="CN45" i="18"/>
  <c r="CO45" i="18"/>
  <c r="CP45" i="18"/>
  <c r="CQ45" i="18"/>
  <c r="CR45" i="18"/>
  <c r="CS45" i="18"/>
  <c r="CT45" i="18"/>
  <c r="CU45" i="18"/>
  <c r="CV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CL46" i="18"/>
  <c r="CM46" i="18"/>
  <c r="CN46" i="18"/>
  <c r="CO46" i="18"/>
  <c r="CP46" i="18"/>
  <c r="CQ46" i="18"/>
  <c r="CR46" i="18"/>
  <c r="CS46" i="18"/>
  <c r="CT46" i="18"/>
  <c r="CU46" i="18"/>
  <c r="CV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BP47" i="18"/>
  <c r="BQ47" i="18"/>
  <c r="BR47" i="18"/>
  <c r="BS47" i="18"/>
  <c r="BT47" i="18"/>
  <c r="BU47" i="18"/>
  <c r="BV47" i="18"/>
  <c r="BW47" i="18"/>
  <c r="BX47" i="18"/>
  <c r="BY47" i="18"/>
  <c r="BZ47" i="18"/>
  <c r="CA47" i="18"/>
  <c r="CB47" i="18"/>
  <c r="CC47" i="18"/>
  <c r="CD47" i="18"/>
  <c r="CE47" i="18"/>
  <c r="CF47" i="18"/>
  <c r="CG47" i="18"/>
  <c r="CH47" i="18"/>
  <c r="CI47" i="18"/>
  <c r="CJ47" i="18"/>
  <c r="CK47" i="18"/>
  <c r="CL47" i="18"/>
  <c r="CM47" i="18"/>
  <c r="CN47" i="18"/>
  <c r="CO47" i="18"/>
  <c r="CP47" i="18"/>
  <c r="CQ47" i="18"/>
  <c r="CR47" i="18"/>
  <c r="CS47" i="18"/>
  <c r="CT47" i="18"/>
  <c r="CU47" i="18"/>
  <c r="CV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A48" i="18"/>
  <c r="BB48" i="18"/>
  <c r="BC48" i="18"/>
  <c r="BD48" i="18"/>
  <c r="BE48" i="18"/>
  <c r="BF48" i="18"/>
  <c r="BG48" i="18"/>
  <c r="BH48" i="18"/>
  <c r="BI48" i="18"/>
  <c r="BJ48" i="18"/>
  <c r="BK48" i="18"/>
  <c r="BL48" i="18"/>
  <c r="BM48" i="18"/>
  <c r="BN48" i="18"/>
  <c r="BO48" i="18"/>
  <c r="BP48" i="18"/>
  <c r="BQ48" i="18"/>
  <c r="BR48" i="18"/>
  <c r="BS48" i="18"/>
  <c r="BT48" i="18"/>
  <c r="BU48" i="18"/>
  <c r="BV48" i="18"/>
  <c r="BW48" i="18"/>
  <c r="BX48" i="18"/>
  <c r="BY48" i="18"/>
  <c r="BZ48" i="18"/>
  <c r="CA48" i="18"/>
  <c r="CB48" i="18"/>
  <c r="CC48" i="18"/>
  <c r="CD48" i="18"/>
  <c r="CE48" i="18"/>
  <c r="CF48" i="18"/>
  <c r="CG48" i="18"/>
  <c r="CH48" i="18"/>
  <c r="CI48" i="18"/>
  <c r="CJ48" i="18"/>
  <c r="CK48" i="18"/>
  <c r="CL48" i="18"/>
  <c r="CM48" i="18"/>
  <c r="CN48" i="18"/>
  <c r="CO48" i="18"/>
  <c r="CP48" i="18"/>
  <c r="CQ48" i="18"/>
  <c r="CR48" i="18"/>
  <c r="CS48" i="18"/>
  <c r="CT48" i="18"/>
  <c r="CU48" i="18"/>
  <c r="CV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AU49" i="18"/>
  <c r="AV49" i="18"/>
  <c r="AW49" i="18"/>
  <c r="AX49" i="18"/>
  <c r="AY49" i="18"/>
  <c r="AZ49" i="18"/>
  <c r="BA49" i="18"/>
  <c r="BB49" i="18"/>
  <c r="BC49" i="18"/>
  <c r="BD49" i="18"/>
  <c r="BE49" i="18"/>
  <c r="BF49" i="18"/>
  <c r="BG49" i="18"/>
  <c r="BH49" i="18"/>
  <c r="BI49" i="18"/>
  <c r="BJ49" i="18"/>
  <c r="BK49" i="18"/>
  <c r="BL49" i="18"/>
  <c r="BM49" i="18"/>
  <c r="BN49" i="18"/>
  <c r="BO49" i="18"/>
  <c r="BP49" i="18"/>
  <c r="BQ49" i="18"/>
  <c r="BR49" i="18"/>
  <c r="BS49" i="18"/>
  <c r="BT49" i="18"/>
  <c r="BU49" i="18"/>
  <c r="BV49" i="18"/>
  <c r="BW49" i="18"/>
  <c r="BX49" i="18"/>
  <c r="BY49" i="18"/>
  <c r="BZ49" i="18"/>
  <c r="CA49" i="18"/>
  <c r="CB49" i="18"/>
  <c r="CC49" i="18"/>
  <c r="CD49" i="18"/>
  <c r="CE49" i="18"/>
  <c r="CF49" i="18"/>
  <c r="CG49" i="18"/>
  <c r="CH49" i="18"/>
  <c r="CI49" i="18"/>
  <c r="CJ49" i="18"/>
  <c r="CK49" i="18"/>
  <c r="CL49" i="18"/>
  <c r="CM49" i="18"/>
  <c r="CN49" i="18"/>
  <c r="CO49" i="18"/>
  <c r="CP49" i="18"/>
  <c r="CQ49" i="18"/>
  <c r="CR49" i="18"/>
  <c r="CS49" i="18"/>
  <c r="CT49" i="18"/>
  <c r="CU49" i="18"/>
  <c r="CV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S50" i="18"/>
  <c r="AT50" i="18"/>
  <c r="AU50" i="18"/>
  <c r="AV50" i="18"/>
  <c r="AW50" i="18"/>
  <c r="AX50" i="18"/>
  <c r="AY50" i="18"/>
  <c r="AZ50" i="18"/>
  <c r="BA50" i="18"/>
  <c r="BB50" i="18"/>
  <c r="BC50" i="18"/>
  <c r="BD50" i="18"/>
  <c r="BE50" i="18"/>
  <c r="BF50" i="18"/>
  <c r="BG50" i="18"/>
  <c r="BH50" i="18"/>
  <c r="BI50" i="18"/>
  <c r="BJ50" i="18"/>
  <c r="BK50" i="18"/>
  <c r="BL50" i="18"/>
  <c r="BM50" i="18"/>
  <c r="BN50" i="18"/>
  <c r="BO50" i="18"/>
  <c r="BP50" i="18"/>
  <c r="BQ50" i="18"/>
  <c r="BR50" i="18"/>
  <c r="BS50" i="18"/>
  <c r="BT50" i="18"/>
  <c r="BU50" i="18"/>
  <c r="BV50" i="18"/>
  <c r="BW50" i="18"/>
  <c r="BX50" i="18"/>
  <c r="BY50" i="18"/>
  <c r="BZ50" i="18"/>
  <c r="CA50" i="18"/>
  <c r="CB50" i="18"/>
  <c r="CC50" i="18"/>
  <c r="CD50" i="18"/>
  <c r="CE50" i="18"/>
  <c r="CF50" i="18"/>
  <c r="CG50" i="18"/>
  <c r="CH50" i="18"/>
  <c r="CI50" i="18"/>
  <c r="CJ50" i="18"/>
  <c r="CK50" i="18"/>
  <c r="CL50" i="18"/>
  <c r="CM50" i="18"/>
  <c r="CN50" i="18"/>
  <c r="CO50" i="18"/>
  <c r="CP50" i="18"/>
  <c r="CQ50" i="18"/>
  <c r="CR50" i="18"/>
  <c r="CS50" i="18"/>
  <c r="CT50" i="18"/>
  <c r="CU50" i="18"/>
  <c r="CV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S51" i="18"/>
  <c r="AT51" i="18"/>
  <c r="AU51" i="18"/>
  <c r="AV51" i="18"/>
  <c r="AW51" i="18"/>
  <c r="AX51" i="18"/>
  <c r="AY51" i="18"/>
  <c r="AZ51" i="18"/>
  <c r="BA51" i="18"/>
  <c r="BB51" i="18"/>
  <c r="BC51" i="18"/>
  <c r="BD51" i="18"/>
  <c r="BE51" i="18"/>
  <c r="BF51" i="18"/>
  <c r="BG51" i="18"/>
  <c r="BH51" i="18"/>
  <c r="BI51" i="18"/>
  <c r="BJ51" i="18"/>
  <c r="BK51" i="18"/>
  <c r="BL51" i="18"/>
  <c r="BM51" i="18"/>
  <c r="BN51" i="18"/>
  <c r="BO51" i="18"/>
  <c r="BP51" i="18"/>
  <c r="BQ51" i="18"/>
  <c r="BR51" i="18"/>
  <c r="BS51" i="18"/>
  <c r="BT51" i="18"/>
  <c r="BU51" i="18"/>
  <c r="BV51" i="18"/>
  <c r="BW51" i="18"/>
  <c r="BX51" i="18"/>
  <c r="BY51" i="18"/>
  <c r="BZ51" i="18"/>
  <c r="CA51" i="18"/>
  <c r="CB51" i="18"/>
  <c r="CC51" i="18"/>
  <c r="CD51" i="18"/>
  <c r="CE51" i="18"/>
  <c r="CF51" i="18"/>
  <c r="CG51" i="18"/>
  <c r="CH51" i="18"/>
  <c r="CI51" i="18"/>
  <c r="CJ51" i="18"/>
  <c r="CK51" i="18"/>
  <c r="CL51" i="18"/>
  <c r="CM51" i="18"/>
  <c r="CN51" i="18"/>
  <c r="CO51" i="18"/>
  <c r="CP51" i="18"/>
  <c r="CQ51" i="18"/>
  <c r="CR51" i="18"/>
  <c r="CS51" i="18"/>
  <c r="CT51" i="18"/>
  <c r="CU51" i="18"/>
  <c r="CV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AT52" i="18"/>
  <c r="AU52" i="18"/>
  <c r="AV52" i="18"/>
  <c r="AW52" i="18"/>
  <c r="AX52" i="18"/>
  <c r="AY52" i="18"/>
  <c r="AZ52" i="18"/>
  <c r="BA52" i="18"/>
  <c r="BB52" i="18"/>
  <c r="BC52" i="18"/>
  <c r="BD52" i="18"/>
  <c r="BE52" i="18"/>
  <c r="BF52" i="18"/>
  <c r="BG52" i="18"/>
  <c r="BH52" i="18"/>
  <c r="BI52" i="18"/>
  <c r="BJ52" i="18"/>
  <c r="BK52" i="18"/>
  <c r="BL52" i="18"/>
  <c r="BM52" i="18"/>
  <c r="BN52" i="18"/>
  <c r="BO52" i="18"/>
  <c r="BP52" i="18"/>
  <c r="BQ52" i="18"/>
  <c r="BR52" i="18"/>
  <c r="BS52" i="18"/>
  <c r="BT52" i="18"/>
  <c r="BU52" i="18"/>
  <c r="BV52" i="18"/>
  <c r="BW52" i="18"/>
  <c r="BX52" i="18"/>
  <c r="BY52" i="18"/>
  <c r="BZ52" i="18"/>
  <c r="CA52" i="18"/>
  <c r="CB52" i="18"/>
  <c r="CC52" i="18"/>
  <c r="CD52" i="18"/>
  <c r="CE52" i="18"/>
  <c r="CF52" i="18"/>
  <c r="CG52" i="18"/>
  <c r="CH52" i="18"/>
  <c r="CI52" i="18"/>
  <c r="CJ52" i="18"/>
  <c r="CK52" i="18"/>
  <c r="CL52" i="18"/>
  <c r="CM52" i="18"/>
  <c r="CN52" i="18"/>
  <c r="CO52" i="18"/>
  <c r="CP52" i="18"/>
  <c r="CQ52" i="18"/>
  <c r="CR52" i="18"/>
  <c r="CS52" i="18"/>
  <c r="CT52" i="18"/>
  <c r="CU52" i="18"/>
  <c r="CV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AU53" i="18"/>
  <c r="AV53" i="18"/>
  <c r="AW53" i="18"/>
  <c r="AX53" i="18"/>
  <c r="AY53" i="18"/>
  <c r="AZ53" i="18"/>
  <c r="BA53" i="18"/>
  <c r="BB53" i="18"/>
  <c r="BC53" i="18"/>
  <c r="BD53" i="18"/>
  <c r="BE53" i="18"/>
  <c r="BF53" i="18"/>
  <c r="BG53" i="18"/>
  <c r="BH53" i="18"/>
  <c r="BI53" i="18"/>
  <c r="BJ53" i="18"/>
  <c r="BK53" i="18"/>
  <c r="BL53" i="18"/>
  <c r="BM53" i="18"/>
  <c r="BN53" i="18"/>
  <c r="BO53" i="18"/>
  <c r="BP53" i="18"/>
  <c r="BQ53" i="18"/>
  <c r="BR53" i="18"/>
  <c r="BS53" i="18"/>
  <c r="BT53" i="18"/>
  <c r="BU53" i="18"/>
  <c r="BV53" i="18"/>
  <c r="BW53" i="18"/>
  <c r="BX53" i="18"/>
  <c r="BY53" i="18"/>
  <c r="BZ53" i="18"/>
  <c r="CA53" i="18"/>
  <c r="CB53" i="18"/>
  <c r="CC53" i="18"/>
  <c r="CD53" i="18"/>
  <c r="CE53" i="18"/>
  <c r="CF53" i="18"/>
  <c r="CG53" i="18"/>
  <c r="CH53" i="18"/>
  <c r="CI53" i="18"/>
  <c r="CJ53" i="18"/>
  <c r="CK53" i="18"/>
  <c r="CL53" i="18"/>
  <c r="CM53" i="18"/>
  <c r="CN53" i="18"/>
  <c r="CO53" i="18"/>
  <c r="CP53" i="18"/>
  <c r="CQ53" i="18"/>
  <c r="CR53" i="18"/>
  <c r="CS53" i="18"/>
  <c r="CT53" i="18"/>
  <c r="CU53" i="18"/>
  <c r="CV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B54" i="18"/>
  <c r="BC54" i="18"/>
  <c r="BD54" i="18"/>
  <c r="BE54" i="18"/>
  <c r="BF54" i="18"/>
  <c r="BG54" i="18"/>
  <c r="BH54" i="18"/>
  <c r="BI54" i="18"/>
  <c r="BJ54" i="18"/>
  <c r="BK54" i="18"/>
  <c r="BL54" i="18"/>
  <c r="BM54" i="18"/>
  <c r="BN54" i="18"/>
  <c r="BO54" i="18"/>
  <c r="BP54" i="18"/>
  <c r="BQ54" i="18"/>
  <c r="BR54" i="18"/>
  <c r="BS54" i="18"/>
  <c r="BT54" i="18"/>
  <c r="BU54" i="18"/>
  <c r="BV54" i="18"/>
  <c r="BW54" i="18"/>
  <c r="BX54" i="18"/>
  <c r="BY54" i="18"/>
  <c r="BZ54" i="18"/>
  <c r="CA54" i="18"/>
  <c r="CB54" i="18"/>
  <c r="CC54" i="18"/>
  <c r="CD54" i="18"/>
  <c r="CE54" i="18"/>
  <c r="CF54" i="18"/>
  <c r="CG54" i="18"/>
  <c r="CH54" i="18"/>
  <c r="CI54" i="18"/>
  <c r="CJ54" i="18"/>
  <c r="CK54" i="18"/>
  <c r="CL54" i="18"/>
  <c r="CM54" i="18"/>
  <c r="CN54" i="18"/>
  <c r="CO54" i="18"/>
  <c r="CP54" i="18"/>
  <c r="CQ54" i="18"/>
  <c r="CR54" i="18"/>
  <c r="CS54" i="18"/>
  <c r="CT54" i="18"/>
  <c r="CU54" i="18"/>
  <c r="CV54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S55" i="18"/>
  <c r="AT55" i="18"/>
  <c r="AU55" i="18"/>
  <c r="AV55" i="18"/>
  <c r="AW55" i="18"/>
  <c r="AX55" i="18"/>
  <c r="AY55" i="18"/>
  <c r="AZ55" i="18"/>
  <c r="BA55" i="18"/>
  <c r="BB55" i="18"/>
  <c r="BC55" i="18"/>
  <c r="BD55" i="18"/>
  <c r="BE55" i="18"/>
  <c r="BF55" i="18"/>
  <c r="BG55" i="18"/>
  <c r="BH55" i="18"/>
  <c r="BI55" i="18"/>
  <c r="BJ55" i="18"/>
  <c r="BK55" i="18"/>
  <c r="BL55" i="18"/>
  <c r="BM55" i="18"/>
  <c r="BN55" i="18"/>
  <c r="BO55" i="18"/>
  <c r="BP55" i="18"/>
  <c r="BQ55" i="18"/>
  <c r="BR55" i="18"/>
  <c r="BS55" i="18"/>
  <c r="BT55" i="18"/>
  <c r="BU55" i="18"/>
  <c r="BV55" i="18"/>
  <c r="BW55" i="18"/>
  <c r="BX55" i="18"/>
  <c r="BY55" i="18"/>
  <c r="BZ55" i="18"/>
  <c r="CA55" i="18"/>
  <c r="CB55" i="18"/>
  <c r="CC55" i="18"/>
  <c r="CD55" i="18"/>
  <c r="CE55" i="18"/>
  <c r="CF55" i="18"/>
  <c r="CG55" i="18"/>
  <c r="CH55" i="18"/>
  <c r="CI55" i="18"/>
  <c r="CJ55" i="18"/>
  <c r="CK55" i="18"/>
  <c r="CL55" i="18"/>
  <c r="CM55" i="18"/>
  <c r="CN55" i="18"/>
  <c r="CO55" i="18"/>
  <c r="CP55" i="18"/>
  <c r="CQ55" i="18"/>
  <c r="CR55" i="18"/>
  <c r="CS55" i="18"/>
  <c r="CT55" i="18"/>
  <c r="CU55" i="18"/>
  <c r="CV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S56" i="18"/>
  <c r="AT56" i="18"/>
  <c r="AU56" i="18"/>
  <c r="AV56" i="18"/>
  <c r="AW56" i="18"/>
  <c r="AX56" i="18"/>
  <c r="AY56" i="18"/>
  <c r="AZ56" i="18"/>
  <c r="BA56" i="18"/>
  <c r="BB56" i="18"/>
  <c r="BC56" i="18"/>
  <c r="BD56" i="18"/>
  <c r="BE56" i="18"/>
  <c r="BF56" i="18"/>
  <c r="BG56" i="18"/>
  <c r="BH56" i="18"/>
  <c r="BI56" i="18"/>
  <c r="BJ56" i="18"/>
  <c r="BK56" i="18"/>
  <c r="BL56" i="18"/>
  <c r="BM56" i="18"/>
  <c r="BN56" i="18"/>
  <c r="BO56" i="18"/>
  <c r="BP56" i="18"/>
  <c r="BQ56" i="18"/>
  <c r="BR56" i="18"/>
  <c r="BS56" i="18"/>
  <c r="BT56" i="18"/>
  <c r="BU56" i="18"/>
  <c r="BV56" i="18"/>
  <c r="BW56" i="18"/>
  <c r="BX56" i="18"/>
  <c r="BY56" i="18"/>
  <c r="BZ56" i="18"/>
  <c r="CA56" i="18"/>
  <c r="CB56" i="18"/>
  <c r="CC56" i="18"/>
  <c r="CD56" i="18"/>
  <c r="CE56" i="18"/>
  <c r="CF56" i="18"/>
  <c r="CG56" i="18"/>
  <c r="CH56" i="18"/>
  <c r="CI56" i="18"/>
  <c r="CJ56" i="18"/>
  <c r="CK56" i="18"/>
  <c r="CL56" i="18"/>
  <c r="CM56" i="18"/>
  <c r="CN56" i="18"/>
  <c r="CO56" i="18"/>
  <c r="CP56" i="18"/>
  <c r="CQ56" i="18"/>
  <c r="CR56" i="18"/>
  <c r="CS56" i="18"/>
  <c r="CT56" i="18"/>
  <c r="CU56" i="18"/>
  <c r="CV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I57" i="18"/>
  <c r="BJ57" i="18"/>
  <c r="BK57" i="18"/>
  <c r="BL57" i="18"/>
  <c r="BM57" i="18"/>
  <c r="BN57" i="18"/>
  <c r="BO57" i="18"/>
  <c r="BP57" i="18"/>
  <c r="BQ57" i="18"/>
  <c r="BR57" i="18"/>
  <c r="BS57" i="18"/>
  <c r="BT57" i="18"/>
  <c r="BU57" i="18"/>
  <c r="BV57" i="18"/>
  <c r="BW57" i="18"/>
  <c r="BX57" i="18"/>
  <c r="BY57" i="18"/>
  <c r="BZ57" i="18"/>
  <c r="CA57" i="18"/>
  <c r="CB57" i="18"/>
  <c r="CC57" i="18"/>
  <c r="CD57" i="18"/>
  <c r="CE57" i="18"/>
  <c r="CF57" i="18"/>
  <c r="CG57" i="18"/>
  <c r="CH57" i="18"/>
  <c r="CI57" i="18"/>
  <c r="CJ57" i="18"/>
  <c r="CK57" i="18"/>
  <c r="CL57" i="18"/>
  <c r="CM57" i="18"/>
  <c r="CN57" i="18"/>
  <c r="CO57" i="18"/>
  <c r="CP57" i="18"/>
  <c r="CQ57" i="18"/>
  <c r="CR57" i="18"/>
  <c r="CS57" i="18"/>
  <c r="CT57" i="18"/>
  <c r="CU57" i="18"/>
  <c r="CV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S58" i="18"/>
  <c r="AT58" i="18"/>
  <c r="AU58" i="18"/>
  <c r="AV58" i="18"/>
  <c r="AW58" i="18"/>
  <c r="AX58" i="18"/>
  <c r="AY58" i="18"/>
  <c r="AZ58" i="18"/>
  <c r="BA58" i="18"/>
  <c r="BB58" i="18"/>
  <c r="BC58" i="18"/>
  <c r="BD58" i="18"/>
  <c r="BE58" i="18"/>
  <c r="BF58" i="18"/>
  <c r="BG58" i="18"/>
  <c r="BH58" i="18"/>
  <c r="BI58" i="18"/>
  <c r="BJ58" i="18"/>
  <c r="BK58" i="18"/>
  <c r="BL58" i="18"/>
  <c r="BM58" i="18"/>
  <c r="BN58" i="18"/>
  <c r="BO58" i="18"/>
  <c r="BP58" i="18"/>
  <c r="BQ58" i="18"/>
  <c r="BR58" i="18"/>
  <c r="BS58" i="18"/>
  <c r="BT58" i="18"/>
  <c r="BU58" i="18"/>
  <c r="BV58" i="18"/>
  <c r="BW58" i="18"/>
  <c r="BX58" i="18"/>
  <c r="BY58" i="18"/>
  <c r="BZ58" i="18"/>
  <c r="CA58" i="18"/>
  <c r="CB58" i="18"/>
  <c r="CC58" i="18"/>
  <c r="CD58" i="18"/>
  <c r="CE58" i="18"/>
  <c r="CF58" i="18"/>
  <c r="CG58" i="18"/>
  <c r="CH58" i="18"/>
  <c r="CI58" i="18"/>
  <c r="CJ58" i="18"/>
  <c r="CK58" i="18"/>
  <c r="CL58" i="18"/>
  <c r="CM58" i="18"/>
  <c r="CN58" i="18"/>
  <c r="CO58" i="18"/>
  <c r="CP58" i="18"/>
  <c r="CQ58" i="18"/>
  <c r="CR58" i="18"/>
  <c r="CS58" i="18"/>
  <c r="CT58" i="18"/>
  <c r="CU58" i="18"/>
  <c r="CV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S59" i="18"/>
  <c r="AT59" i="18"/>
  <c r="AU59" i="18"/>
  <c r="AV59" i="18"/>
  <c r="AW59" i="18"/>
  <c r="AX59" i="18"/>
  <c r="AY59" i="18"/>
  <c r="AZ59" i="18"/>
  <c r="BA59" i="18"/>
  <c r="BB59" i="18"/>
  <c r="BC59" i="18"/>
  <c r="BD59" i="18"/>
  <c r="BE59" i="18"/>
  <c r="BF59" i="18"/>
  <c r="BG59" i="18"/>
  <c r="BH59" i="18"/>
  <c r="BI59" i="18"/>
  <c r="BJ59" i="18"/>
  <c r="BK59" i="18"/>
  <c r="BL59" i="18"/>
  <c r="BM59" i="18"/>
  <c r="BN59" i="18"/>
  <c r="BO59" i="18"/>
  <c r="BP59" i="18"/>
  <c r="BQ59" i="18"/>
  <c r="BR59" i="18"/>
  <c r="BS59" i="18"/>
  <c r="BT59" i="18"/>
  <c r="BU59" i="18"/>
  <c r="BV59" i="18"/>
  <c r="BW59" i="18"/>
  <c r="BX59" i="18"/>
  <c r="BY59" i="18"/>
  <c r="BZ59" i="18"/>
  <c r="CA59" i="18"/>
  <c r="CB59" i="18"/>
  <c r="CC59" i="18"/>
  <c r="CD59" i="18"/>
  <c r="CE59" i="18"/>
  <c r="CF59" i="18"/>
  <c r="CG59" i="18"/>
  <c r="CH59" i="18"/>
  <c r="CI59" i="18"/>
  <c r="CJ59" i="18"/>
  <c r="CK59" i="18"/>
  <c r="CL59" i="18"/>
  <c r="CM59" i="18"/>
  <c r="CN59" i="18"/>
  <c r="CO59" i="18"/>
  <c r="CP59" i="18"/>
  <c r="CQ59" i="18"/>
  <c r="CR59" i="18"/>
  <c r="CS59" i="18"/>
  <c r="CT59" i="18"/>
  <c r="CU59" i="18"/>
  <c r="CV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I60" i="18"/>
  <c r="BJ60" i="18"/>
  <c r="BK60" i="18"/>
  <c r="BL60" i="18"/>
  <c r="BM60" i="18"/>
  <c r="BN60" i="18"/>
  <c r="BO60" i="18"/>
  <c r="BP60" i="18"/>
  <c r="BQ60" i="18"/>
  <c r="BR60" i="18"/>
  <c r="BS60" i="18"/>
  <c r="BT60" i="18"/>
  <c r="BU60" i="18"/>
  <c r="BV60" i="18"/>
  <c r="BW60" i="18"/>
  <c r="BX60" i="18"/>
  <c r="BY60" i="18"/>
  <c r="BZ60" i="18"/>
  <c r="CA60" i="18"/>
  <c r="CB60" i="18"/>
  <c r="CC60" i="18"/>
  <c r="CD60" i="18"/>
  <c r="CE60" i="18"/>
  <c r="CF60" i="18"/>
  <c r="CG60" i="18"/>
  <c r="CH60" i="18"/>
  <c r="CI60" i="18"/>
  <c r="CJ60" i="18"/>
  <c r="CK60" i="18"/>
  <c r="CL60" i="18"/>
  <c r="CM60" i="18"/>
  <c r="CN60" i="18"/>
  <c r="CO60" i="18"/>
  <c r="CP60" i="18"/>
  <c r="CQ60" i="18"/>
  <c r="CR60" i="18"/>
  <c r="CS60" i="18"/>
  <c r="CT60" i="18"/>
  <c r="CU60" i="18"/>
  <c r="CV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I61" i="18"/>
  <c r="BJ61" i="18"/>
  <c r="BK61" i="18"/>
  <c r="BL61" i="18"/>
  <c r="BM61" i="18"/>
  <c r="BN61" i="18"/>
  <c r="BO61" i="18"/>
  <c r="BP61" i="18"/>
  <c r="BQ61" i="18"/>
  <c r="BR61" i="18"/>
  <c r="BS61" i="18"/>
  <c r="BT61" i="18"/>
  <c r="BU61" i="18"/>
  <c r="BV61" i="18"/>
  <c r="BW61" i="18"/>
  <c r="BX61" i="18"/>
  <c r="BY61" i="18"/>
  <c r="BZ61" i="18"/>
  <c r="CA61" i="18"/>
  <c r="CB61" i="18"/>
  <c r="CC61" i="18"/>
  <c r="CD61" i="18"/>
  <c r="CE61" i="18"/>
  <c r="CF61" i="18"/>
  <c r="CG61" i="18"/>
  <c r="CH61" i="18"/>
  <c r="CI61" i="18"/>
  <c r="CJ61" i="18"/>
  <c r="CK61" i="18"/>
  <c r="CL61" i="18"/>
  <c r="CM61" i="18"/>
  <c r="CN61" i="18"/>
  <c r="CO61" i="18"/>
  <c r="CP61" i="18"/>
  <c r="CQ61" i="18"/>
  <c r="CR61" i="18"/>
  <c r="CS61" i="18"/>
  <c r="CT61" i="18"/>
  <c r="CU61" i="18"/>
  <c r="CV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I62" i="18"/>
  <c r="BJ62" i="18"/>
  <c r="BK62" i="18"/>
  <c r="BL62" i="18"/>
  <c r="BM62" i="18"/>
  <c r="BN62" i="18"/>
  <c r="BO62" i="18"/>
  <c r="BP62" i="18"/>
  <c r="BQ62" i="18"/>
  <c r="BR62" i="18"/>
  <c r="BS62" i="18"/>
  <c r="BT62" i="18"/>
  <c r="BU62" i="18"/>
  <c r="BV62" i="18"/>
  <c r="BW62" i="18"/>
  <c r="BX62" i="18"/>
  <c r="BY62" i="18"/>
  <c r="BZ62" i="18"/>
  <c r="CA62" i="18"/>
  <c r="CB62" i="18"/>
  <c r="CC62" i="18"/>
  <c r="CD62" i="18"/>
  <c r="CE62" i="18"/>
  <c r="CF62" i="18"/>
  <c r="CG62" i="18"/>
  <c r="CH62" i="18"/>
  <c r="CI62" i="18"/>
  <c r="CJ62" i="18"/>
  <c r="CK62" i="18"/>
  <c r="CL62" i="18"/>
  <c r="CM62" i="18"/>
  <c r="CN62" i="18"/>
  <c r="CO62" i="18"/>
  <c r="CP62" i="18"/>
  <c r="CQ62" i="18"/>
  <c r="CR62" i="18"/>
  <c r="CS62" i="18"/>
  <c r="CT62" i="18"/>
  <c r="CU62" i="18"/>
  <c r="CV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I63" i="18"/>
  <c r="BJ63" i="18"/>
  <c r="BK63" i="18"/>
  <c r="BL63" i="18"/>
  <c r="BM63" i="18"/>
  <c r="BN63" i="18"/>
  <c r="BO63" i="18"/>
  <c r="BP63" i="18"/>
  <c r="BQ63" i="18"/>
  <c r="BR63" i="18"/>
  <c r="BS63" i="18"/>
  <c r="BT63" i="18"/>
  <c r="BU63" i="18"/>
  <c r="BV63" i="18"/>
  <c r="BW63" i="18"/>
  <c r="BX63" i="18"/>
  <c r="BY63" i="18"/>
  <c r="BZ63" i="18"/>
  <c r="CA63" i="18"/>
  <c r="CB63" i="18"/>
  <c r="CC63" i="18"/>
  <c r="CD63" i="18"/>
  <c r="CE63" i="18"/>
  <c r="CF63" i="18"/>
  <c r="CG63" i="18"/>
  <c r="CH63" i="18"/>
  <c r="CI63" i="18"/>
  <c r="CJ63" i="18"/>
  <c r="CK63" i="18"/>
  <c r="CL63" i="18"/>
  <c r="CM63" i="18"/>
  <c r="CN63" i="18"/>
  <c r="CO63" i="18"/>
  <c r="CP63" i="18"/>
  <c r="CQ63" i="18"/>
  <c r="CR63" i="18"/>
  <c r="CS63" i="18"/>
  <c r="CT63" i="18"/>
  <c r="CU63" i="18"/>
  <c r="CV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AT64" i="18"/>
  <c r="AU64" i="18"/>
  <c r="AV64" i="18"/>
  <c r="AW64" i="18"/>
  <c r="AX64" i="18"/>
  <c r="AY64" i="18"/>
  <c r="AZ64" i="18"/>
  <c r="BA64" i="18"/>
  <c r="BB64" i="18"/>
  <c r="BC64" i="18"/>
  <c r="BD64" i="18"/>
  <c r="BE64" i="18"/>
  <c r="BF64" i="18"/>
  <c r="BG64" i="18"/>
  <c r="BH64" i="18"/>
  <c r="BI64" i="18"/>
  <c r="BJ64" i="18"/>
  <c r="BK64" i="18"/>
  <c r="BL64" i="18"/>
  <c r="BM64" i="18"/>
  <c r="BN64" i="18"/>
  <c r="BO64" i="18"/>
  <c r="BP64" i="18"/>
  <c r="BQ64" i="18"/>
  <c r="BR64" i="18"/>
  <c r="BS64" i="18"/>
  <c r="BT64" i="18"/>
  <c r="BU64" i="18"/>
  <c r="BV64" i="18"/>
  <c r="BW64" i="18"/>
  <c r="BX64" i="18"/>
  <c r="BY64" i="18"/>
  <c r="BZ64" i="18"/>
  <c r="CA64" i="18"/>
  <c r="CB64" i="18"/>
  <c r="CC64" i="18"/>
  <c r="CD64" i="18"/>
  <c r="CE64" i="18"/>
  <c r="CF64" i="18"/>
  <c r="CG64" i="18"/>
  <c r="CH64" i="18"/>
  <c r="CI64" i="18"/>
  <c r="CJ64" i="18"/>
  <c r="CK64" i="18"/>
  <c r="CL64" i="18"/>
  <c r="CM64" i="18"/>
  <c r="CN64" i="18"/>
  <c r="CO64" i="18"/>
  <c r="CP64" i="18"/>
  <c r="CQ64" i="18"/>
  <c r="CR64" i="18"/>
  <c r="CS64" i="18"/>
  <c r="CT64" i="18"/>
  <c r="CU64" i="18"/>
  <c r="CV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S65" i="18"/>
  <c r="AT65" i="18"/>
  <c r="AU65" i="18"/>
  <c r="AV65" i="18"/>
  <c r="AW65" i="18"/>
  <c r="AX65" i="18"/>
  <c r="AY65" i="18"/>
  <c r="AZ65" i="18"/>
  <c r="BA65" i="18"/>
  <c r="BB65" i="18"/>
  <c r="BC65" i="18"/>
  <c r="BD65" i="18"/>
  <c r="BE65" i="18"/>
  <c r="BF65" i="18"/>
  <c r="BG65" i="18"/>
  <c r="BH65" i="18"/>
  <c r="BI65" i="18"/>
  <c r="BJ65" i="18"/>
  <c r="BK65" i="18"/>
  <c r="BL65" i="18"/>
  <c r="BM65" i="18"/>
  <c r="BN65" i="18"/>
  <c r="BO65" i="18"/>
  <c r="BP65" i="18"/>
  <c r="BQ65" i="18"/>
  <c r="BR65" i="18"/>
  <c r="BS65" i="18"/>
  <c r="BT65" i="18"/>
  <c r="BU65" i="18"/>
  <c r="BV65" i="18"/>
  <c r="BW65" i="18"/>
  <c r="BX65" i="18"/>
  <c r="BY65" i="18"/>
  <c r="BZ65" i="18"/>
  <c r="CA65" i="18"/>
  <c r="CB65" i="18"/>
  <c r="CC65" i="18"/>
  <c r="CD65" i="18"/>
  <c r="CE65" i="18"/>
  <c r="CF65" i="18"/>
  <c r="CG65" i="18"/>
  <c r="CH65" i="18"/>
  <c r="CI65" i="18"/>
  <c r="CJ65" i="18"/>
  <c r="CK65" i="18"/>
  <c r="CL65" i="18"/>
  <c r="CM65" i="18"/>
  <c r="CN65" i="18"/>
  <c r="CO65" i="18"/>
  <c r="CP65" i="18"/>
  <c r="CQ65" i="18"/>
  <c r="CR65" i="18"/>
  <c r="CS65" i="18"/>
  <c r="CT65" i="18"/>
  <c r="CU65" i="18"/>
  <c r="CV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S66" i="18"/>
  <c r="AT66" i="18"/>
  <c r="AU66" i="18"/>
  <c r="AV66" i="18"/>
  <c r="AW66" i="18"/>
  <c r="AX66" i="18"/>
  <c r="AY66" i="18"/>
  <c r="AZ66" i="18"/>
  <c r="BA66" i="18"/>
  <c r="BB66" i="18"/>
  <c r="BC66" i="18"/>
  <c r="BD66" i="18"/>
  <c r="BE66" i="18"/>
  <c r="BF66" i="18"/>
  <c r="BG66" i="18"/>
  <c r="BH66" i="18"/>
  <c r="BI66" i="18"/>
  <c r="BJ66" i="18"/>
  <c r="BK66" i="18"/>
  <c r="BL66" i="18"/>
  <c r="BM66" i="18"/>
  <c r="BN66" i="18"/>
  <c r="BO66" i="18"/>
  <c r="BP66" i="18"/>
  <c r="BQ66" i="18"/>
  <c r="BR66" i="18"/>
  <c r="BS66" i="18"/>
  <c r="BT66" i="18"/>
  <c r="BU66" i="18"/>
  <c r="BV66" i="18"/>
  <c r="BW66" i="18"/>
  <c r="BX66" i="18"/>
  <c r="BY66" i="18"/>
  <c r="BZ66" i="18"/>
  <c r="CA66" i="18"/>
  <c r="CB66" i="18"/>
  <c r="CC66" i="18"/>
  <c r="CD66" i="18"/>
  <c r="CE66" i="18"/>
  <c r="CF66" i="18"/>
  <c r="CG66" i="18"/>
  <c r="CH66" i="18"/>
  <c r="CI66" i="18"/>
  <c r="CJ66" i="18"/>
  <c r="CK66" i="18"/>
  <c r="CL66" i="18"/>
  <c r="CM66" i="18"/>
  <c r="CN66" i="18"/>
  <c r="CO66" i="18"/>
  <c r="CP66" i="18"/>
  <c r="CQ66" i="18"/>
  <c r="CR66" i="18"/>
  <c r="CS66" i="18"/>
  <c r="CT66" i="18"/>
  <c r="CU66" i="18"/>
  <c r="CV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S67" i="18"/>
  <c r="AT67" i="18"/>
  <c r="AU67" i="18"/>
  <c r="AV67" i="18"/>
  <c r="AW67" i="18"/>
  <c r="AX67" i="18"/>
  <c r="AY67" i="18"/>
  <c r="AZ67" i="18"/>
  <c r="BA67" i="18"/>
  <c r="BB67" i="18"/>
  <c r="BC67" i="18"/>
  <c r="BD67" i="18"/>
  <c r="BE67" i="18"/>
  <c r="BF67" i="18"/>
  <c r="BG67" i="18"/>
  <c r="BH67" i="18"/>
  <c r="BI67" i="18"/>
  <c r="BJ67" i="18"/>
  <c r="BK67" i="18"/>
  <c r="BL67" i="18"/>
  <c r="BM67" i="18"/>
  <c r="BN67" i="18"/>
  <c r="BO67" i="18"/>
  <c r="BP67" i="18"/>
  <c r="BQ67" i="18"/>
  <c r="BR67" i="18"/>
  <c r="BS67" i="18"/>
  <c r="BT67" i="18"/>
  <c r="BU67" i="18"/>
  <c r="BV67" i="18"/>
  <c r="BW67" i="18"/>
  <c r="BX67" i="18"/>
  <c r="BY67" i="18"/>
  <c r="BZ67" i="18"/>
  <c r="CA67" i="18"/>
  <c r="CB67" i="18"/>
  <c r="CC67" i="18"/>
  <c r="CD67" i="18"/>
  <c r="CE67" i="18"/>
  <c r="CF67" i="18"/>
  <c r="CG67" i="18"/>
  <c r="CH67" i="18"/>
  <c r="CI67" i="18"/>
  <c r="CJ67" i="18"/>
  <c r="CK67" i="18"/>
  <c r="CL67" i="18"/>
  <c r="CM67" i="18"/>
  <c r="CN67" i="18"/>
  <c r="CO67" i="18"/>
  <c r="CP67" i="18"/>
  <c r="CQ67" i="18"/>
  <c r="CR67" i="18"/>
  <c r="CS67" i="18"/>
  <c r="CT67" i="18"/>
  <c r="CU67" i="18"/>
  <c r="CV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S68" i="18"/>
  <c r="AT68" i="18"/>
  <c r="AU68" i="18"/>
  <c r="AV68" i="18"/>
  <c r="AW68" i="18"/>
  <c r="AX68" i="18"/>
  <c r="AY68" i="18"/>
  <c r="AZ68" i="18"/>
  <c r="BA68" i="18"/>
  <c r="BB68" i="18"/>
  <c r="BC68" i="18"/>
  <c r="BD68" i="18"/>
  <c r="BE68" i="18"/>
  <c r="BF68" i="18"/>
  <c r="BG68" i="18"/>
  <c r="BH68" i="18"/>
  <c r="BI68" i="18"/>
  <c r="BJ68" i="18"/>
  <c r="BK68" i="18"/>
  <c r="BL68" i="18"/>
  <c r="BM68" i="18"/>
  <c r="BN68" i="18"/>
  <c r="BO68" i="18"/>
  <c r="BP68" i="18"/>
  <c r="BQ68" i="18"/>
  <c r="BR68" i="18"/>
  <c r="BS68" i="18"/>
  <c r="BT68" i="18"/>
  <c r="BU68" i="18"/>
  <c r="BV68" i="18"/>
  <c r="BW68" i="18"/>
  <c r="BX68" i="18"/>
  <c r="BY68" i="18"/>
  <c r="BZ68" i="18"/>
  <c r="CA68" i="18"/>
  <c r="CB68" i="18"/>
  <c r="CC68" i="18"/>
  <c r="CD68" i="18"/>
  <c r="CE68" i="18"/>
  <c r="CF68" i="18"/>
  <c r="CG68" i="18"/>
  <c r="CH68" i="18"/>
  <c r="CI68" i="18"/>
  <c r="CJ68" i="18"/>
  <c r="CK68" i="18"/>
  <c r="CL68" i="18"/>
  <c r="CM68" i="18"/>
  <c r="CN68" i="18"/>
  <c r="CO68" i="18"/>
  <c r="CP68" i="18"/>
  <c r="CQ68" i="18"/>
  <c r="CR68" i="18"/>
  <c r="CS68" i="18"/>
  <c r="CT68" i="18"/>
  <c r="CU68" i="18"/>
  <c r="CV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S69" i="18"/>
  <c r="AT69" i="18"/>
  <c r="AU69" i="18"/>
  <c r="AV69" i="18"/>
  <c r="AW69" i="18"/>
  <c r="AX69" i="18"/>
  <c r="AY69" i="18"/>
  <c r="AZ69" i="18"/>
  <c r="BA69" i="18"/>
  <c r="BB69" i="18"/>
  <c r="BC69" i="18"/>
  <c r="BD69" i="18"/>
  <c r="BE69" i="18"/>
  <c r="BF69" i="18"/>
  <c r="BG69" i="18"/>
  <c r="BH69" i="18"/>
  <c r="BI69" i="18"/>
  <c r="BJ69" i="18"/>
  <c r="BK69" i="18"/>
  <c r="BL69" i="18"/>
  <c r="BM69" i="18"/>
  <c r="BN69" i="18"/>
  <c r="BO69" i="18"/>
  <c r="BP69" i="18"/>
  <c r="BQ69" i="18"/>
  <c r="BR69" i="18"/>
  <c r="BS69" i="18"/>
  <c r="BT69" i="18"/>
  <c r="BU69" i="18"/>
  <c r="BV69" i="18"/>
  <c r="BW69" i="18"/>
  <c r="BX69" i="18"/>
  <c r="BY69" i="18"/>
  <c r="BZ69" i="18"/>
  <c r="CA69" i="18"/>
  <c r="CB69" i="18"/>
  <c r="CC69" i="18"/>
  <c r="CD69" i="18"/>
  <c r="CE69" i="18"/>
  <c r="CF69" i="18"/>
  <c r="CG69" i="18"/>
  <c r="CH69" i="18"/>
  <c r="CI69" i="18"/>
  <c r="CJ69" i="18"/>
  <c r="CK69" i="18"/>
  <c r="CL69" i="18"/>
  <c r="CM69" i="18"/>
  <c r="CN69" i="18"/>
  <c r="CO69" i="18"/>
  <c r="CP69" i="18"/>
  <c r="CQ69" i="18"/>
  <c r="CR69" i="18"/>
  <c r="CS69" i="18"/>
  <c r="CT69" i="18"/>
  <c r="CU69" i="18"/>
  <c r="CV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AT70" i="18"/>
  <c r="AU70" i="18"/>
  <c r="AV70" i="18"/>
  <c r="AW70" i="18"/>
  <c r="AX70" i="18"/>
  <c r="AY70" i="18"/>
  <c r="AZ70" i="18"/>
  <c r="BA70" i="18"/>
  <c r="BB70" i="18"/>
  <c r="BC70" i="18"/>
  <c r="BD70" i="18"/>
  <c r="BE70" i="18"/>
  <c r="BF70" i="18"/>
  <c r="BG70" i="18"/>
  <c r="BH70" i="18"/>
  <c r="BI70" i="18"/>
  <c r="BJ70" i="18"/>
  <c r="BK70" i="18"/>
  <c r="BL70" i="18"/>
  <c r="BM70" i="18"/>
  <c r="BN70" i="18"/>
  <c r="BO70" i="18"/>
  <c r="BP70" i="18"/>
  <c r="BQ70" i="18"/>
  <c r="BR70" i="18"/>
  <c r="BS70" i="18"/>
  <c r="BT70" i="18"/>
  <c r="BU70" i="18"/>
  <c r="BV70" i="18"/>
  <c r="BW70" i="18"/>
  <c r="BX70" i="18"/>
  <c r="BY70" i="18"/>
  <c r="BZ70" i="18"/>
  <c r="CA70" i="18"/>
  <c r="CB70" i="18"/>
  <c r="CC70" i="18"/>
  <c r="CD70" i="18"/>
  <c r="CE70" i="18"/>
  <c r="CF70" i="18"/>
  <c r="CG70" i="18"/>
  <c r="CH70" i="18"/>
  <c r="CI70" i="18"/>
  <c r="CJ70" i="18"/>
  <c r="CK70" i="18"/>
  <c r="CL70" i="18"/>
  <c r="CM70" i="18"/>
  <c r="CN70" i="18"/>
  <c r="CO70" i="18"/>
  <c r="CP70" i="18"/>
  <c r="CQ70" i="18"/>
  <c r="CR70" i="18"/>
  <c r="CS70" i="18"/>
  <c r="CT70" i="18"/>
  <c r="CU70" i="18"/>
  <c r="CV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S71" i="18"/>
  <c r="AT71" i="18"/>
  <c r="AU71" i="18"/>
  <c r="AV71" i="18"/>
  <c r="AW71" i="18"/>
  <c r="AX71" i="18"/>
  <c r="AY71" i="18"/>
  <c r="AZ71" i="18"/>
  <c r="BA71" i="18"/>
  <c r="BB71" i="18"/>
  <c r="BC71" i="18"/>
  <c r="BD71" i="18"/>
  <c r="BE71" i="18"/>
  <c r="BF71" i="18"/>
  <c r="BG71" i="18"/>
  <c r="BH71" i="18"/>
  <c r="BI71" i="18"/>
  <c r="BJ71" i="18"/>
  <c r="BK71" i="18"/>
  <c r="BL71" i="18"/>
  <c r="BM71" i="18"/>
  <c r="BN71" i="18"/>
  <c r="BO71" i="18"/>
  <c r="BP71" i="18"/>
  <c r="BQ71" i="18"/>
  <c r="BR71" i="18"/>
  <c r="BS71" i="18"/>
  <c r="BT71" i="18"/>
  <c r="BU71" i="18"/>
  <c r="BV71" i="18"/>
  <c r="BW71" i="18"/>
  <c r="BX71" i="18"/>
  <c r="BY71" i="18"/>
  <c r="BZ71" i="18"/>
  <c r="CA71" i="18"/>
  <c r="CB71" i="18"/>
  <c r="CC71" i="18"/>
  <c r="CD71" i="18"/>
  <c r="CE71" i="18"/>
  <c r="CF71" i="18"/>
  <c r="CG71" i="18"/>
  <c r="CH71" i="18"/>
  <c r="CI71" i="18"/>
  <c r="CJ71" i="18"/>
  <c r="CK71" i="18"/>
  <c r="CL71" i="18"/>
  <c r="CM71" i="18"/>
  <c r="CN71" i="18"/>
  <c r="CO71" i="18"/>
  <c r="CP71" i="18"/>
  <c r="CQ71" i="18"/>
  <c r="CR71" i="18"/>
  <c r="CS71" i="18"/>
  <c r="CT71" i="18"/>
  <c r="CU71" i="18"/>
  <c r="CV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S72" i="18"/>
  <c r="AT72" i="18"/>
  <c r="AU72" i="18"/>
  <c r="AV72" i="18"/>
  <c r="AW72" i="18"/>
  <c r="AX72" i="18"/>
  <c r="AY72" i="18"/>
  <c r="AZ72" i="18"/>
  <c r="BA72" i="18"/>
  <c r="BB72" i="18"/>
  <c r="BC72" i="18"/>
  <c r="BD72" i="18"/>
  <c r="BE72" i="18"/>
  <c r="BF72" i="18"/>
  <c r="BG72" i="18"/>
  <c r="BH72" i="18"/>
  <c r="BI72" i="18"/>
  <c r="BJ72" i="18"/>
  <c r="BK72" i="18"/>
  <c r="BL72" i="18"/>
  <c r="BM72" i="18"/>
  <c r="BN72" i="18"/>
  <c r="BO72" i="18"/>
  <c r="BP72" i="18"/>
  <c r="BQ72" i="18"/>
  <c r="BR72" i="18"/>
  <c r="BS72" i="18"/>
  <c r="BT72" i="18"/>
  <c r="BU72" i="18"/>
  <c r="BV72" i="18"/>
  <c r="BW72" i="18"/>
  <c r="BX72" i="18"/>
  <c r="BY72" i="18"/>
  <c r="BZ72" i="18"/>
  <c r="CA72" i="18"/>
  <c r="CB72" i="18"/>
  <c r="CC72" i="18"/>
  <c r="CD72" i="18"/>
  <c r="CE72" i="18"/>
  <c r="CF72" i="18"/>
  <c r="CG72" i="18"/>
  <c r="CH72" i="18"/>
  <c r="CI72" i="18"/>
  <c r="CJ72" i="18"/>
  <c r="CK72" i="18"/>
  <c r="CL72" i="18"/>
  <c r="CM72" i="18"/>
  <c r="CN72" i="18"/>
  <c r="CO72" i="18"/>
  <c r="CP72" i="18"/>
  <c r="CQ72" i="18"/>
  <c r="CR72" i="18"/>
  <c r="CS72" i="18"/>
  <c r="CT72" i="18"/>
  <c r="CU72" i="18"/>
  <c r="CV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S73" i="18"/>
  <c r="AT73" i="18"/>
  <c r="AU73" i="18"/>
  <c r="AV73" i="18"/>
  <c r="AW73" i="18"/>
  <c r="AX73" i="18"/>
  <c r="AY73" i="18"/>
  <c r="AZ73" i="18"/>
  <c r="BA73" i="18"/>
  <c r="BB73" i="18"/>
  <c r="BC73" i="18"/>
  <c r="BD73" i="18"/>
  <c r="BE73" i="18"/>
  <c r="BF73" i="18"/>
  <c r="BG73" i="18"/>
  <c r="BH73" i="18"/>
  <c r="BI73" i="18"/>
  <c r="BJ73" i="18"/>
  <c r="BK73" i="18"/>
  <c r="BL73" i="18"/>
  <c r="BM73" i="18"/>
  <c r="BN73" i="18"/>
  <c r="BO73" i="18"/>
  <c r="BP73" i="18"/>
  <c r="BQ73" i="18"/>
  <c r="BR73" i="18"/>
  <c r="BS73" i="18"/>
  <c r="BT73" i="18"/>
  <c r="BU73" i="18"/>
  <c r="BV73" i="18"/>
  <c r="BW73" i="18"/>
  <c r="BX73" i="18"/>
  <c r="BY73" i="18"/>
  <c r="BZ73" i="18"/>
  <c r="CA73" i="18"/>
  <c r="CB73" i="18"/>
  <c r="CC73" i="18"/>
  <c r="CD73" i="18"/>
  <c r="CE73" i="18"/>
  <c r="CF73" i="18"/>
  <c r="CG73" i="18"/>
  <c r="CH73" i="18"/>
  <c r="CI73" i="18"/>
  <c r="CJ73" i="18"/>
  <c r="CK73" i="18"/>
  <c r="CL73" i="18"/>
  <c r="CM73" i="18"/>
  <c r="CN73" i="18"/>
  <c r="CO73" i="18"/>
  <c r="CP73" i="18"/>
  <c r="CQ73" i="18"/>
  <c r="CR73" i="18"/>
  <c r="CS73" i="18"/>
  <c r="CT73" i="18"/>
  <c r="CU73" i="18"/>
  <c r="CV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S74" i="18"/>
  <c r="AT74" i="18"/>
  <c r="AU74" i="18"/>
  <c r="AV74" i="18"/>
  <c r="AW74" i="18"/>
  <c r="AX74" i="18"/>
  <c r="AY74" i="18"/>
  <c r="AZ74" i="18"/>
  <c r="BA74" i="18"/>
  <c r="BB74" i="18"/>
  <c r="BC74" i="18"/>
  <c r="BD74" i="18"/>
  <c r="BE74" i="18"/>
  <c r="BF74" i="18"/>
  <c r="BG74" i="18"/>
  <c r="BH74" i="18"/>
  <c r="BI74" i="18"/>
  <c r="BJ74" i="18"/>
  <c r="BK74" i="18"/>
  <c r="BL74" i="18"/>
  <c r="BM74" i="18"/>
  <c r="BN74" i="18"/>
  <c r="BO74" i="18"/>
  <c r="BP74" i="18"/>
  <c r="BQ74" i="18"/>
  <c r="BR74" i="18"/>
  <c r="BS74" i="18"/>
  <c r="BT74" i="18"/>
  <c r="BU74" i="18"/>
  <c r="BV74" i="18"/>
  <c r="BW74" i="18"/>
  <c r="BX74" i="18"/>
  <c r="BY74" i="18"/>
  <c r="BZ74" i="18"/>
  <c r="CA74" i="18"/>
  <c r="CB74" i="18"/>
  <c r="CC74" i="18"/>
  <c r="CD74" i="18"/>
  <c r="CE74" i="18"/>
  <c r="CF74" i="18"/>
  <c r="CG74" i="18"/>
  <c r="CH74" i="18"/>
  <c r="CI74" i="18"/>
  <c r="CJ74" i="18"/>
  <c r="CK74" i="18"/>
  <c r="CL74" i="18"/>
  <c r="CM74" i="18"/>
  <c r="CN74" i="18"/>
  <c r="CO74" i="18"/>
  <c r="CP74" i="18"/>
  <c r="CQ74" i="18"/>
  <c r="CR74" i="18"/>
  <c r="CS74" i="18"/>
  <c r="CT74" i="18"/>
  <c r="CU74" i="18"/>
  <c r="CV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S75" i="18"/>
  <c r="AT75" i="18"/>
  <c r="AU75" i="18"/>
  <c r="AV75" i="18"/>
  <c r="AW75" i="18"/>
  <c r="AX75" i="18"/>
  <c r="AY75" i="18"/>
  <c r="AZ75" i="18"/>
  <c r="BA75" i="18"/>
  <c r="BB75" i="18"/>
  <c r="BC75" i="18"/>
  <c r="BD75" i="18"/>
  <c r="BE75" i="18"/>
  <c r="BF75" i="18"/>
  <c r="BG75" i="18"/>
  <c r="BH75" i="18"/>
  <c r="BI75" i="18"/>
  <c r="BJ75" i="18"/>
  <c r="BK75" i="18"/>
  <c r="BL75" i="18"/>
  <c r="BM75" i="18"/>
  <c r="BN75" i="18"/>
  <c r="BO75" i="18"/>
  <c r="BP75" i="18"/>
  <c r="BQ75" i="18"/>
  <c r="BR75" i="18"/>
  <c r="BS75" i="18"/>
  <c r="BT75" i="18"/>
  <c r="BU75" i="18"/>
  <c r="BV75" i="18"/>
  <c r="BW75" i="18"/>
  <c r="BX75" i="18"/>
  <c r="BY75" i="18"/>
  <c r="BZ75" i="18"/>
  <c r="CA75" i="18"/>
  <c r="CB75" i="18"/>
  <c r="CC75" i="18"/>
  <c r="CD75" i="18"/>
  <c r="CE75" i="18"/>
  <c r="CF75" i="18"/>
  <c r="CG75" i="18"/>
  <c r="CH75" i="18"/>
  <c r="CI75" i="18"/>
  <c r="CJ75" i="18"/>
  <c r="CK75" i="18"/>
  <c r="CL75" i="18"/>
  <c r="CM75" i="18"/>
  <c r="CN75" i="18"/>
  <c r="CO75" i="18"/>
  <c r="CP75" i="18"/>
  <c r="CQ75" i="18"/>
  <c r="CR75" i="18"/>
  <c r="CS75" i="18"/>
  <c r="CT75" i="18"/>
  <c r="CU75" i="18"/>
  <c r="CV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S76" i="18"/>
  <c r="AT76" i="18"/>
  <c r="AU76" i="18"/>
  <c r="AV76" i="18"/>
  <c r="AW76" i="18"/>
  <c r="AX76" i="18"/>
  <c r="AY76" i="18"/>
  <c r="AZ76" i="18"/>
  <c r="BA76" i="18"/>
  <c r="BB76" i="18"/>
  <c r="BC76" i="18"/>
  <c r="BD76" i="18"/>
  <c r="BE76" i="18"/>
  <c r="BF76" i="18"/>
  <c r="BG76" i="18"/>
  <c r="BH76" i="18"/>
  <c r="BI76" i="18"/>
  <c r="BJ76" i="18"/>
  <c r="BK76" i="18"/>
  <c r="BL76" i="18"/>
  <c r="BM76" i="18"/>
  <c r="BN76" i="18"/>
  <c r="BO76" i="18"/>
  <c r="BP76" i="18"/>
  <c r="BQ76" i="18"/>
  <c r="BR76" i="18"/>
  <c r="BS76" i="18"/>
  <c r="BT76" i="18"/>
  <c r="BU76" i="18"/>
  <c r="BV76" i="18"/>
  <c r="BW76" i="18"/>
  <c r="BX76" i="18"/>
  <c r="BY76" i="18"/>
  <c r="BZ76" i="18"/>
  <c r="CA76" i="18"/>
  <c r="CB76" i="18"/>
  <c r="CC76" i="18"/>
  <c r="CD76" i="18"/>
  <c r="CE76" i="18"/>
  <c r="CF76" i="18"/>
  <c r="CG76" i="18"/>
  <c r="CH76" i="18"/>
  <c r="CI76" i="18"/>
  <c r="CJ76" i="18"/>
  <c r="CK76" i="18"/>
  <c r="CL76" i="18"/>
  <c r="CM76" i="18"/>
  <c r="CN76" i="18"/>
  <c r="CO76" i="18"/>
  <c r="CP76" i="18"/>
  <c r="CQ76" i="18"/>
  <c r="CR76" i="18"/>
  <c r="CS76" i="18"/>
  <c r="CT76" i="18"/>
  <c r="CU76" i="18"/>
  <c r="CV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AV77" i="18"/>
  <c r="AW77" i="18"/>
  <c r="AX77" i="18"/>
  <c r="AY77" i="18"/>
  <c r="AZ77" i="18"/>
  <c r="BA77" i="18"/>
  <c r="BB77" i="18"/>
  <c r="BC77" i="18"/>
  <c r="BD77" i="18"/>
  <c r="BE77" i="18"/>
  <c r="BF77" i="18"/>
  <c r="BG77" i="18"/>
  <c r="BH77" i="18"/>
  <c r="BI77" i="18"/>
  <c r="BJ77" i="18"/>
  <c r="BK77" i="18"/>
  <c r="BL77" i="18"/>
  <c r="BM77" i="18"/>
  <c r="BN77" i="18"/>
  <c r="BO77" i="18"/>
  <c r="BP77" i="18"/>
  <c r="BQ77" i="18"/>
  <c r="BR77" i="18"/>
  <c r="BS77" i="18"/>
  <c r="BT77" i="18"/>
  <c r="BU77" i="18"/>
  <c r="BV77" i="18"/>
  <c r="BW77" i="18"/>
  <c r="BX77" i="18"/>
  <c r="BY77" i="18"/>
  <c r="BZ77" i="18"/>
  <c r="CA77" i="18"/>
  <c r="CB77" i="18"/>
  <c r="CC77" i="18"/>
  <c r="CD77" i="18"/>
  <c r="CE77" i="18"/>
  <c r="CF77" i="18"/>
  <c r="CG77" i="18"/>
  <c r="CH77" i="18"/>
  <c r="CI77" i="18"/>
  <c r="CJ77" i="18"/>
  <c r="CK77" i="18"/>
  <c r="CL77" i="18"/>
  <c r="CM77" i="18"/>
  <c r="CN77" i="18"/>
  <c r="CO77" i="18"/>
  <c r="CP77" i="18"/>
  <c r="CQ77" i="18"/>
  <c r="CR77" i="18"/>
  <c r="CS77" i="18"/>
  <c r="CT77" i="18"/>
  <c r="CU77" i="18"/>
  <c r="CV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S78" i="18"/>
  <c r="AT78" i="18"/>
  <c r="AU78" i="18"/>
  <c r="AV78" i="18"/>
  <c r="AW78" i="18"/>
  <c r="AX78" i="18"/>
  <c r="AY78" i="18"/>
  <c r="AZ78" i="18"/>
  <c r="BA78" i="18"/>
  <c r="BB78" i="18"/>
  <c r="BC78" i="18"/>
  <c r="BD78" i="18"/>
  <c r="BE78" i="18"/>
  <c r="BF78" i="18"/>
  <c r="BG78" i="18"/>
  <c r="BH78" i="18"/>
  <c r="BI78" i="18"/>
  <c r="BJ78" i="18"/>
  <c r="BK78" i="18"/>
  <c r="BL78" i="18"/>
  <c r="BM78" i="18"/>
  <c r="BN78" i="18"/>
  <c r="BO78" i="18"/>
  <c r="BP78" i="18"/>
  <c r="BQ78" i="18"/>
  <c r="BR78" i="18"/>
  <c r="BS78" i="18"/>
  <c r="BT78" i="18"/>
  <c r="BU78" i="18"/>
  <c r="BV78" i="18"/>
  <c r="BW78" i="18"/>
  <c r="BX78" i="18"/>
  <c r="BY78" i="18"/>
  <c r="BZ78" i="18"/>
  <c r="CA78" i="18"/>
  <c r="CB78" i="18"/>
  <c r="CC78" i="18"/>
  <c r="CD78" i="18"/>
  <c r="CE78" i="18"/>
  <c r="CF78" i="18"/>
  <c r="CG78" i="18"/>
  <c r="CH78" i="18"/>
  <c r="CI78" i="18"/>
  <c r="CJ78" i="18"/>
  <c r="CK78" i="18"/>
  <c r="CL78" i="18"/>
  <c r="CM78" i="18"/>
  <c r="CN78" i="18"/>
  <c r="CO78" i="18"/>
  <c r="CP78" i="18"/>
  <c r="CQ78" i="18"/>
  <c r="CR78" i="18"/>
  <c r="CS78" i="18"/>
  <c r="CT78" i="18"/>
  <c r="CU78" i="18"/>
  <c r="CV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AV79" i="18"/>
  <c r="AW79" i="18"/>
  <c r="AX79" i="18"/>
  <c r="AY79" i="18"/>
  <c r="AZ79" i="18"/>
  <c r="BA79" i="18"/>
  <c r="BB79" i="18"/>
  <c r="BC79" i="18"/>
  <c r="BD79" i="18"/>
  <c r="BE79" i="18"/>
  <c r="BF79" i="18"/>
  <c r="BG79" i="18"/>
  <c r="BH79" i="18"/>
  <c r="BI79" i="18"/>
  <c r="BJ79" i="18"/>
  <c r="BK79" i="18"/>
  <c r="BL79" i="18"/>
  <c r="BM79" i="18"/>
  <c r="BN79" i="18"/>
  <c r="BO79" i="18"/>
  <c r="BP79" i="18"/>
  <c r="BQ79" i="18"/>
  <c r="BR79" i="18"/>
  <c r="BS79" i="18"/>
  <c r="BT79" i="18"/>
  <c r="BU79" i="18"/>
  <c r="BV79" i="18"/>
  <c r="BW79" i="18"/>
  <c r="BX79" i="18"/>
  <c r="BY79" i="18"/>
  <c r="BZ79" i="18"/>
  <c r="CA79" i="18"/>
  <c r="CB79" i="18"/>
  <c r="CC79" i="18"/>
  <c r="CD79" i="18"/>
  <c r="CE79" i="18"/>
  <c r="CF79" i="18"/>
  <c r="CG79" i="18"/>
  <c r="CH79" i="18"/>
  <c r="CI79" i="18"/>
  <c r="CJ79" i="18"/>
  <c r="CK79" i="18"/>
  <c r="CL79" i="18"/>
  <c r="CM79" i="18"/>
  <c r="CN79" i="18"/>
  <c r="CO79" i="18"/>
  <c r="CP79" i="18"/>
  <c r="CQ79" i="18"/>
  <c r="CR79" i="18"/>
  <c r="CS79" i="18"/>
  <c r="CT79" i="18"/>
  <c r="CU79" i="18"/>
  <c r="CV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AV80" i="18"/>
  <c r="AW80" i="18"/>
  <c r="AX80" i="18"/>
  <c r="AY80" i="18"/>
  <c r="AZ80" i="18"/>
  <c r="BA80" i="18"/>
  <c r="BB80" i="18"/>
  <c r="BC80" i="18"/>
  <c r="BD80" i="18"/>
  <c r="BE80" i="18"/>
  <c r="BF80" i="18"/>
  <c r="BG80" i="18"/>
  <c r="BH80" i="18"/>
  <c r="BI80" i="18"/>
  <c r="BJ80" i="18"/>
  <c r="BK80" i="18"/>
  <c r="BL80" i="18"/>
  <c r="BM80" i="18"/>
  <c r="BN80" i="18"/>
  <c r="BO80" i="18"/>
  <c r="BP80" i="18"/>
  <c r="BQ80" i="18"/>
  <c r="BR80" i="18"/>
  <c r="BS80" i="18"/>
  <c r="BT80" i="18"/>
  <c r="BU80" i="18"/>
  <c r="BV80" i="18"/>
  <c r="BW80" i="18"/>
  <c r="BX80" i="18"/>
  <c r="BY80" i="18"/>
  <c r="BZ80" i="18"/>
  <c r="CA80" i="18"/>
  <c r="CB80" i="18"/>
  <c r="CC80" i="18"/>
  <c r="CD80" i="18"/>
  <c r="CE80" i="18"/>
  <c r="CF80" i="18"/>
  <c r="CG80" i="18"/>
  <c r="CH80" i="18"/>
  <c r="CI80" i="18"/>
  <c r="CJ80" i="18"/>
  <c r="CK80" i="18"/>
  <c r="CL80" i="18"/>
  <c r="CM80" i="18"/>
  <c r="CN80" i="18"/>
  <c r="CO80" i="18"/>
  <c r="CP80" i="18"/>
  <c r="CQ80" i="18"/>
  <c r="CR80" i="18"/>
  <c r="CS80" i="18"/>
  <c r="CT80" i="18"/>
  <c r="CU80" i="18"/>
  <c r="CV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AV81" i="18"/>
  <c r="AW81" i="18"/>
  <c r="AX81" i="18"/>
  <c r="AY81" i="18"/>
  <c r="AZ81" i="18"/>
  <c r="BA81" i="18"/>
  <c r="BB81" i="18"/>
  <c r="BC81" i="18"/>
  <c r="BD81" i="18"/>
  <c r="BE81" i="18"/>
  <c r="BF81" i="18"/>
  <c r="BG81" i="18"/>
  <c r="BH81" i="18"/>
  <c r="BI81" i="18"/>
  <c r="BJ81" i="18"/>
  <c r="BK81" i="18"/>
  <c r="BL81" i="18"/>
  <c r="BM81" i="18"/>
  <c r="BN81" i="18"/>
  <c r="BO81" i="18"/>
  <c r="BP81" i="18"/>
  <c r="BQ81" i="18"/>
  <c r="BR81" i="18"/>
  <c r="BS81" i="18"/>
  <c r="BT81" i="18"/>
  <c r="BU81" i="18"/>
  <c r="BV81" i="18"/>
  <c r="BW81" i="18"/>
  <c r="BX81" i="18"/>
  <c r="BY81" i="18"/>
  <c r="BZ81" i="18"/>
  <c r="CA81" i="18"/>
  <c r="CB81" i="18"/>
  <c r="CC81" i="18"/>
  <c r="CD81" i="18"/>
  <c r="CE81" i="18"/>
  <c r="CF81" i="18"/>
  <c r="CG81" i="18"/>
  <c r="CH81" i="18"/>
  <c r="CI81" i="18"/>
  <c r="CJ81" i="18"/>
  <c r="CK81" i="18"/>
  <c r="CL81" i="18"/>
  <c r="CM81" i="18"/>
  <c r="CN81" i="18"/>
  <c r="CO81" i="18"/>
  <c r="CP81" i="18"/>
  <c r="CQ81" i="18"/>
  <c r="CR81" i="18"/>
  <c r="CS81" i="18"/>
  <c r="CT81" i="18"/>
  <c r="CU81" i="18"/>
  <c r="CV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AV82" i="18"/>
  <c r="AW82" i="18"/>
  <c r="AX82" i="18"/>
  <c r="AY82" i="18"/>
  <c r="AZ82" i="18"/>
  <c r="BA82" i="18"/>
  <c r="BB82" i="18"/>
  <c r="BC82" i="18"/>
  <c r="BD82" i="18"/>
  <c r="BE82" i="18"/>
  <c r="BF82" i="18"/>
  <c r="BG82" i="18"/>
  <c r="BH82" i="18"/>
  <c r="BI82" i="18"/>
  <c r="BJ82" i="18"/>
  <c r="BK82" i="18"/>
  <c r="BL82" i="18"/>
  <c r="BM82" i="18"/>
  <c r="BN82" i="18"/>
  <c r="BO82" i="18"/>
  <c r="BP82" i="18"/>
  <c r="BQ82" i="18"/>
  <c r="BR82" i="18"/>
  <c r="BS82" i="18"/>
  <c r="BT82" i="18"/>
  <c r="BU82" i="18"/>
  <c r="BV82" i="18"/>
  <c r="BW82" i="18"/>
  <c r="BX82" i="18"/>
  <c r="BY82" i="18"/>
  <c r="BZ82" i="18"/>
  <c r="CA82" i="18"/>
  <c r="CB82" i="18"/>
  <c r="CC82" i="18"/>
  <c r="CD82" i="18"/>
  <c r="CE82" i="18"/>
  <c r="CF82" i="18"/>
  <c r="CG82" i="18"/>
  <c r="CH82" i="18"/>
  <c r="CI82" i="18"/>
  <c r="CJ82" i="18"/>
  <c r="CK82" i="18"/>
  <c r="CL82" i="18"/>
  <c r="CM82" i="18"/>
  <c r="CN82" i="18"/>
  <c r="CO82" i="18"/>
  <c r="CP82" i="18"/>
  <c r="CQ82" i="18"/>
  <c r="CR82" i="18"/>
  <c r="CS82" i="18"/>
  <c r="CT82" i="18"/>
  <c r="CU82" i="18"/>
  <c r="CV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AW83" i="18"/>
  <c r="AX83" i="18"/>
  <c r="AY83" i="18"/>
  <c r="AZ83" i="18"/>
  <c r="BA83" i="18"/>
  <c r="BB83" i="18"/>
  <c r="BC83" i="18"/>
  <c r="BD83" i="18"/>
  <c r="BE83" i="18"/>
  <c r="BF83" i="18"/>
  <c r="BG83" i="18"/>
  <c r="BH83" i="18"/>
  <c r="BI83" i="18"/>
  <c r="BJ83" i="18"/>
  <c r="BK83" i="18"/>
  <c r="BL83" i="18"/>
  <c r="BM83" i="18"/>
  <c r="BN83" i="18"/>
  <c r="BO83" i="18"/>
  <c r="BP83" i="18"/>
  <c r="BQ83" i="18"/>
  <c r="BR83" i="18"/>
  <c r="BS83" i="18"/>
  <c r="BT83" i="18"/>
  <c r="BU83" i="18"/>
  <c r="BV83" i="18"/>
  <c r="BW83" i="18"/>
  <c r="BX83" i="18"/>
  <c r="BY83" i="18"/>
  <c r="BZ83" i="18"/>
  <c r="CA83" i="18"/>
  <c r="CB83" i="18"/>
  <c r="CC83" i="18"/>
  <c r="CD83" i="18"/>
  <c r="CE83" i="18"/>
  <c r="CF83" i="18"/>
  <c r="CG83" i="18"/>
  <c r="CH83" i="18"/>
  <c r="CI83" i="18"/>
  <c r="CJ83" i="18"/>
  <c r="CK83" i="18"/>
  <c r="CL83" i="18"/>
  <c r="CM83" i="18"/>
  <c r="CN83" i="18"/>
  <c r="CO83" i="18"/>
  <c r="CP83" i="18"/>
  <c r="CQ83" i="18"/>
  <c r="CR83" i="18"/>
  <c r="CS83" i="18"/>
  <c r="CT83" i="18"/>
  <c r="CU83" i="18"/>
  <c r="CV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S84" i="18"/>
  <c r="AT84" i="18"/>
  <c r="AU84" i="18"/>
  <c r="AV84" i="18"/>
  <c r="AW84" i="18"/>
  <c r="AX84" i="18"/>
  <c r="AY84" i="18"/>
  <c r="AZ84" i="18"/>
  <c r="BA84" i="18"/>
  <c r="BB84" i="18"/>
  <c r="BC84" i="18"/>
  <c r="BD84" i="18"/>
  <c r="BE84" i="18"/>
  <c r="BF84" i="18"/>
  <c r="BG84" i="18"/>
  <c r="BH84" i="18"/>
  <c r="BI84" i="18"/>
  <c r="BJ84" i="18"/>
  <c r="BK84" i="18"/>
  <c r="BL84" i="18"/>
  <c r="BM84" i="18"/>
  <c r="BN84" i="18"/>
  <c r="BO84" i="18"/>
  <c r="BP84" i="18"/>
  <c r="BQ84" i="18"/>
  <c r="BR84" i="18"/>
  <c r="BS84" i="18"/>
  <c r="BT84" i="18"/>
  <c r="BU84" i="18"/>
  <c r="BV84" i="18"/>
  <c r="BW84" i="18"/>
  <c r="BX84" i="18"/>
  <c r="BY84" i="18"/>
  <c r="BZ84" i="18"/>
  <c r="CA84" i="18"/>
  <c r="CB84" i="18"/>
  <c r="CC84" i="18"/>
  <c r="CD84" i="18"/>
  <c r="CE84" i="18"/>
  <c r="CF84" i="18"/>
  <c r="CG84" i="18"/>
  <c r="CH84" i="18"/>
  <c r="CI84" i="18"/>
  <c r="CJ84" i="18"/>
  <c r="CK84" i="18"/>
  <c r="CL84" i="18"/>
  <c r="CM84" i="18"/>
  <c r="CN84" i="18"/>
  <c r="CO84" i="18"/>
  <c r="CP84" i="18"/>
  <c r="CQ84" i="18"/>
  <c r="CR84" i="18"/>
  <c r="CS84" i="18"/>
  <c r="CT84" i="18"/>
  <c r="CU84" i="18"/>
  <c r="CV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AV85" i="18"/>
  <c r="AW85" i="18"/>
  <c r="AX85" i="18"/>
  <c r="AY85" i="18"/>
  <c r="AZ85" i="18"/>
  <c r="BA85" i="18"/>
  <c r="BB85" i="18"/>
  <c r="BC85" i="18"/>
  <c r="BD85" i="18"/>
  <c r="BE85" i="18"/>
  <c r="BF85" i="18"/>
  <c r="BG85" i="18"/>
  <c r="BH85" i="18"/>
  <c r="BI85" i="18"/>
  <c r="BJ85" i="18"/>
  <c r="BK85" i="18"/>
  <c r="BL85" i="18"/>
  <c r="BM85" i="18"/>
  <c r="BN85" i="18"/>
  <c r="BO85" i="18"/>
  <c r="BP85" i="18"/>
  <c r="BQ85" i="18"/>
  <c r="BR85" i="18"/>
  <c r="BS85" i="18"/>
  <c r="BT85" i="18"/>
  <c r="BU85" i="18"/>
  <c r="BV85" i="18"/>
  <c r="BW85" i="18"/>
  <c r="BX85" i="18"/>
  <c r="BY85" i="18"/>
  <c r="BZ85" i="18"/>
  <c r="CA85" i="18"/>
  <c r="CB85" i="18"/>
  <c r="CC85" i="18"/>
  <c r="CD85" i="18"/>
  <c r="CE85" i="18"/>
  <c r="CF85" i="18"/>
  <c r="CG85" i="18"/>
  <c r="CH85" i="18"/>
  <c r="CI85" i="18"/>
  <c r="CJ85" i="18"/>
  <c r="CK85" i="18"/>
  <c r="CL85" i="18"/>
  <c r="CM85" i="18"/>
  <c r="CN85" i="18"/>
  <c r="CO85" i="18"/>
  <c r="CP85" i="18"/>
  <c r="CQ85" i="18"/>
  <c r="CR85" i="18"/>
  <c r="CS85" i="18"/>
  <c r="CT85" i="18"/>
  <c r="CU85" i="18"/>
  <c r="CV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S86" i="18"/>
  <c r="AT86" i="18"/>
  <c r="AU86" i="18"/>
  <c r="AV86" i="18"/>
  <c r="AW86" i="18"/>
  <c r="AX86" i="18"/>
  <c r="AY86" i="18"/>
  <c r="AZ86" i="18"/>
  <c r="BA86" i="18"/>
  <c r="BB86" i="18"/>
  <c r="BC86" i="18"/>
  <c r="BD86" i="18"/>
  <c r="BE86" i="18"/>
  <c r="BF86" i="18"/>
  <c r="BG86" i="18"/>
  <c r="BH86" i="18"/>
  <c r="BI86" i="18"/>
  <c r="BJ86" i="18"/>
  <c r="BK86" i="18"/>
  <c r="BL86" i="18"/>
  <c r="BM86" i="18"/>
  <c r="BN86" i="18"/>
  <c r="BO86" i="18"/>
  <c r="BP86" i="18"/>
  <c r="BQ86" i="18"/>
  <c r="BR86" i="18"/>
  <c r="BS86" i="18"/>
  <c r="BT86" i="18"/>
  <c r="BU86" i="18"/>
  <c r="BV86" i="18"/>
  <c r="BW86" i="18"/>
  <c r="BX86" i="18"/>
  <c r="BY86" i="18"/>
  <c r="BZ86" i="18"/>
  <c r="CA86" i="18"/>
  <c r="CB86" i="18"/>
  <c r="CC86" i="18"/>
  <c r="CD86" i="18"/>
  <c r="CE86" i="18"/>
  <c r="CF86" i="18"/>
  <c r="CG86" i="18"/>
  <c r="CH86" i="18"/>
  <c r="CI86" i="18"/>
  <c r="CJ86" i="18"/>
  <c r="CK86" i="18"/>
  <c r="CL86" i="18"/>
  <c r="CM86" i="18"/>
  <c r="CN86" i="18"/>
  <c r="CO86" i="18"/>
  <c r="CP86" i="18"/>
  <c r="CQ86" i="18"/>
  <c r="CR86" i="18"/>
  <c r="CS86" i="18"/>
  <c r="CT86" i="18"/>
  <c r="CU86" i="18"/>
  <c r="CV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AV87" i="18"/>
  <c r="AW87" i="18"/>
  <c r="AX87" i="18"/>
  <c r="AY87" i="18"/>
  <c r="AZ87" i="18"/>
  <c r="BA87" i="18"/>
  <c r="BB87" i="18"/>
  <c r="BC87" i="18"/>
  <c r="BD87" i="18"/>
  <c r="BE87" i="18"/>
  <c r="BF87" i="18"/>
  <c r="BG87" i="18"/>
  <c r="BH87" i="18"/>
  <c r="BI87" i="18"/>
  <c r="BJ87" i="18"/>
  <c r="BK87" i="18"/>
  <c r="BL87" i="18"/>
  <c r="BM87" i="18"/>
  <c r="BN87" i="18"/>
  <c r="BO87" i="18"/>
  <c r="BP87" i="18"/>
  <c r="BQ87" i="18"/>
  <c r="BR87" i="18"/>
  <c r="BS87" i="18"/>
  <c r="BT87" i="18"/>
  <c r="BU87" i="18"/>
  <c r="BV87" i="18"/>
  <c r="BW87" i="18"/>
  <c r="BX87" i="18"/>
  <c r="BY87" i="18"/>
  <c r="BZ87" i="18"/>
  <c r="CA87" i="18"/>
  <c r="CB87" i="18"/>
  <c r="CC87" i="18"/>
  <c r="CD87" i="18"/>
  <c r="CE87" i="18"/>
  <c r="CF87" i="18"/>
  <c r="CG87" i="18"/>
  <c r="CH87" i="18"/>
  <c r="CI87" i="18"/>
  <c r="CJ87" i="18"/>
  <c r="CK87" i="18"/>
  <c r="CL87" i="18"/>
  <c r="CM87" i="18"/>
  <c r="CN87" i="18"/>
  <c r="CO87" i="18"/>
  <c r="CP87" i="18"/>
  <c r="CQ87" i="18"/>
  <c r="CR87" i="18"/>
  <c r="CS87" i="18"/>
  <c r="CT87" i="18"/>
  <c r="CU87" i="18"/>
  <c r="CV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S88" i="18"/>
  <c r="AT88" i="18"/>
  <c r="AU88" i="18"/>
  <c r="AV88" i="18"/>
  <c r="AW88" i="18"/>
  <c r="AX88" i="18"/>
  <c r="AY88" i="18"/>
  <c r="AZ88" i="18"/>
  <c r="BA88" i="18"/>
  <c r="BB88" i="18"/>
  <c r="BC88" i="18"/>
  <c r="BD88" i="18"/>
  <c r="BE88" i="18"/>
  <c r="BF88" i="18"/>
  <c r="BG88" i="18"/>
  <c r="BH88" i="18"/>
  <c r="BI88" i="18"/>
  <c r="BJ88" i="18"/>
  <c r="BK88" i="18"/>
  <c r="BL88" i="18"/>
  <c r="BM88" i="18"/>
  <c r="BN88" i="18"/>
  <c r="BO88" i="18"/>
  <c r="BP88" i="18"/>
  <c r="BQ88" i="18"/>
  <c r="BR88" i="18"/>
  <c r="BS88" i="18"/>
  <c r="BT88" i="18"/>
  <c r="BU88" i="18"/>
  <c r="BV88" i="18"/>
  <c r="BW88" i="18"/>
  <c r="BX88" i="18"/>
  <c r="BY88" i="18"/>
  <c r="BZ88" i="18"/>
  <c r="CA88" i="18"/>
  <c r="CB88" i="18"/>
  <c r="CC88" i="18"/>
  <c r="CD88" i="18"/>
  <c r="CE88" i="18"/>
  <c r="CF88" i="18"/>
  <c r="CG88" i="18"/>
  <c r="CH88" i="18"/>
  <c r="CI88" i="18"/>
  <c r="CJ88" i="18"/>
  <c r="CK88" i="18"/>
  <c r="CL88" i="18"/>
  <c r="CM88" i="18"/>
  <c r="CN88" i="18"/>
  <c r="CO88" i="18"/>
  <c r="CP88" i="18"/>
  <c r="CQ88" i="18"/>
  <c r="CR88" i="18"/>
  <c r="CS88" i="18"/>
  <c r="CT88" i="18"/>
  <c r="CU88" i="18"/>
  <c r="CV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S89" i="18"/>
  <c r="AT89" i="18"/>
  <c r="AU89" i="18"/>
  <c r="AV89" i="18"/>
  <c r="AW89" i="18"/>
  <c r="AX89" i="18"/>
  <c r="AY89" i="18"/>
  <c r="AZ89" i="18"/>
  <c r="BA89" i="18"/>
  <c r="BB89" i="18"/>
  <c r="BC89" i="18"/>
  <c r="BD89" i="18"/>
  <c r="BE89" i="18"/>
  <c r="BF89" i="18"/>
  <c r="BG89" i="18"/>
  <c r="BH89" i="18"/>
  <c r="BI89" i="18"/>
  <c r="BJ89" i="18"/>
  <c r="BK89" i="18"/>
  <c r="BL89" i="18"/>
  <c r="BM89" i="18"/>
  <c r="BN89" i="18"/>
  <c r="BO89" i="18"/>
  <c r="BP89" i="18"/>
  <c r="BQ89" i="18"/>
  <c r="BR89" i="18"/>
  <c r="BS89" i="18"/>
  <c r="BT89" i="18"/>
  <c r="BU89" i="18"/>
  <c r="BV89" i="18"/>
  <c r="BW89" i="18"/>
  <c r="BX89" i="18"/>
  <c r="BY89" i="18"/>
  <c r="BZ89" i="18"/>
  <c r="CA89" i="18"/>
  <c r="CB89" i="18"/>
  <c r="CC89" i="18"/>
  <c r="CD89" i="18"/>
  <c r="CE89" i="18"/>
  <c r="CF89" i="18"/>
  <c r="CG89" i="18"/>
  <c r="CH89" i="18"/>
  <c r="CI89" i="18"/>
  <c r="CJ89" i="18"/>
  <c r="CK89" i="18"/>
  <c r="CL89" i="18"/>
  <c r="CM89" i="18"/>
  <c r="CN89" i="18"/>
  <c r="CO89" i="18"/>
  <c r="CP89" i="18"/>
  <c r="CQ89" i="18"/>
  <c r="CR89" i="18"/>
  <c r="CS89" i="18"/>
  <c r="CT89" i="18"/>
  <c r="CU89" i="18"/>
  <c r="CV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AT90" i="18"/>
  <c r="AU90" i="18"/>
  <c r="AV90" i="18"/>
  <c r="AW90" i="18"/>
  <c r="AX90" i="18"/>
  <c r="AY90" i="18"/>
  <c r="AZ90" i="18"/>
  <c r="BA90" i="18"/>
  <c r="BB90" i="18"/>
  <c r="BC90" i="18"/>
  <c r="BD90" i="18"/>
  <c r="BE90" i="18"/>
  <c r="BF90" i="18"/>
  <c r="BG90" i="18"/>
  <c r="BH90" i="18"/>
  <c r="BI90" i="18"/>
  <c r="BJ90" i="18"/>
  <c r="BK90" i="18"/>
  <c r="BL90" i="18"/>
  <c r="BM90" i="18"/>
  <c r="BN90" i="18"/>
  <c r="BO90" i="18"/>
  <c r="BP90" i="18"/>
  <c r="BQ90" i="18"/>
  <c r="BR90" i="18"/>
  <c r="BS90" i="18"/>
  <c r="BT90" i="18"/>
  <c r="BU90" i="18"/>
  <c r="BV90" i="18"/>
  <c r="BW90" i="18"/>
  <c r="BX90" i="18"/>
  <c r="BY90" i="18"/>
  <c r="BZ90" i="18"/>
  <c r="CA90" i="18"/>
  <c r="CB90" i="18"/>
  <c r="CC90" i="18"/>
  <c r="CD90" i="18"/>
  <c r="CE90" i="18"/>
  <c r="CF90" i="18"/>
  <c r="CG90" i="18"/>
  <c r="CH90" i="18"/>
  <c r="CI90" i="18"/>
  <c r="CJ90" i="18"/>
  <c r="CK90" i="18"/>
  <c r="CL90" i="18"/>
  <c r="CM90" i="18"/>
  <c r="CN90" i="18"/>
  <c r="CO90" i="18"/>
  <c r="CP90" i="18"/>
  <c r="CQ90" i="18"/>
  <c r="CR90" i="18"/>
  <c r="CS90" i="18"/>
  <c r="CT90" i="18"/>
  <c r="CU90" i="18"/>
  <c r="CV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AT91" i="18"/>
  <c r="AU91" i="18"/>
  <c r="AV91" i="18"/>
  <c r="AW91" i="18"/>
  <c r="AX91" i="18"/>
  <c r="AY91" i="18"/>
  <c r="AZ91" i="18"/>
  <c r="BA91" i="18"/>
  <c r="BB91" i="18"/>
  <c r="BC91" i="18"/>
  <c r="BD91" i="18"/>
  <c r="BE91" i="18"/>
  <c r="BF91" i="18"/>
  <c r="BG91" i="18"/>
  <c r="BH91" i="18"/>
  <c r="BI91" i="18"/>
  <c r="BJ91" i="18"/>
  <c r="BK91" i="18"/>
  <c r="BL91" i="18"/>
  <c r="BM91" i="18"/>
  <c r="BN91" i="18"/>
  <c r="BO91" i="18"/>
  <c r="BP91" i="18"/>
  <c r="BQ91" i="18"/>
  <c r="BR91" i="18"/>
  <c r="BS91" i="18"/>
  <c r="BT91" i="18"/>
  <c r="BU91" i="18"/>
  <c r="BV91" i="18"/>
  <c r="BW91" i="18"/>
  <c r="BX91" i="18"/>
  <c r="BY91" i="18"/>
  <c r="BZ91" i="18"/>
  <c r="CA91" i="18"/>
  <c r="CB91" i="18"/>
  <c r="CC91" i="18"/>
  <c r="CD91" i="18"/>
  <c r="CE91" i="18"/>
  <c r="CF91" i="18"/>
  <c r="CG91" i="18"/>
  <c r="CH91" i="18"/>
  <c r="CI91" i="18"/>
  <c r="CJ91" i="18"/>
  <c r="CK91" i="18"/>
  <c r="CL91" i="18"/>
  <c r="CM91" i="18"/>
  <c r="CN91" i="18"/>
  <c r="CO91" i="18"/>
  <c r="CP91" i="18"/>
  <c r="CQ91" i="18"/>
  <c r="CR91" i="18"/>
  <c r="CS91" i="18"/>
  <c r="CT91" i="18"/>
  <c r="CU91" i="18"/>
  <c r="CV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S92" i="18"/>
  <c r="AT92" i="18"/>
  <c r="AU92" i="18"/>
  <c r="AV92" i="18"/>
  <c r="AW92" i="18"/>
  <c r="AX92" i="18"/>
  <c r="AY92" i="18"/>
  <c r="AZ92" i="18"/>
  <c r="BA92" i="18"/>
  <c r="BB92" i="18"/>
  <c r="BC92" i="18"/>
  <c r="BD92" i="18"/>
  <c r="BE92" i="18"/>
  <c r="BF92" i="18"/>
  <c r="BG92" i="18"/>
  <c r="BH92" i="18"/>
  <c r="BI92" i="18"/>
  <c r="BJ92" i="18"/>
  <c r="BK92" i="18"/>
  <c r="BL92" i="18"/>
  <c r="BM92" i="18"/>
  <c r="BN92" i="18"/>
  <c r="BO92" i="18"/>
  <c r="BP92" i="18"/>
  <c r="BQ92" i="18"/>
  <c r="BR92" i="18"/>
  <c r="BS92" i="18"/>
  <c r="BT92" i="18"/>
  <c r="BU92" i="18"/>
  <c r="BV92" i="18"/>
  <c r="BW92" i="18"/>
  <c r="BX92" i="18"/>
  <c r="BY92" i="18"/>
  <c r="BZ92" i="18"/>
  <c r="CA92" i="18"/>
  <c r="CB92" i="18"/>
  <c r="CC92" i="18"/>
  <c r="CD92" i="18"/>
  <c r="CE92" i="18"/>
  <c r="CF92" i="18"/>
  <c r="CG92" i="18"/>
  <c r="CH92" i="18"/>
  <c r="CI92" i="18"/>
  <c r="CJ92" i="18"/>
  <c r="CK92" i="18"/>
  <c r="CL92" i="18"/>
  <c r="CM92" i="18"/>
  <c r="CN92" i="18"/>
  <c r="CO92" i="18"/>
  <c r="CP92" i="18"/>
  <c r="CQ92" i="18"/>
  <c r="CR92" i="18"/>
  <c r="CS92" i="18"/>
  <c r="CT92" i="18"/>
  <c r="CU92" i="18"/>
  <c r="CV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S93" i="18"/>
  <c r="AT93" i="18"/>
  <c r="AU93" i="18"/>
  <c r="AV93" i="18"/>
  <c r="AW93" i="18"/>
  <c r="AX93" i="18"/>
  <c r="AY93" i="18"/>
  <c r="AZ93" i="18"/>
  <c r="BA93" i="18"/>
  <c r="BB93" i="18"/>
  <c r="BC93" i="18"/>
  <c r="BD93" i="18"/>
  <c r="BE93" i="18"/>
  <c r="BF93" i="18"/>
  <c r="BG93" i="18"/>
  <c r="BH93" i="18"/>
  <c r="BI93" i="18"/>
  <c r="BJ93" i="18"/>
  <c r="BK93" i="18"/>
  <c r="BL93" i="18"/>
  <c r="BM93" i="18"/>
  <c r="BN93" i="18"/>
  <c r="BO93" i="18"/>
  <c r="BP93" i="18"/>
  <c r="BQ93" i="18"/>
  <c r="BR93" i="18"/>
  <c r="BS93" i="18"/>
  <c r="BT93" i="18"/>
  <c r="BU93" i="18"/>
  <c r="BV93" i="18"/>
  <c r="BW93" i="18"/>
  <c r="BX93" i="18"/>
  <c r="BY93" i="18"/>
  <c r="BZ93" i="18"/>
  <c r="CA93" i="18"/>
  <c r="CB93" i="18"/>
  <c r="CC93" i="18"/>
  <c r="CD93" i="18"/>
  <c r="CE93" i="18"/>
  <c r="CF93" i="18"/>
  <c r="CG93" i="18"/>
  <c r="CH93" i="18"/>
  <c r="CI93" i="18"/>
  <c r="CJ93" i="18"/>
  <c r="CK93" i="18"/>
  <c r="CL93" i="18"/>
  <c r="CM93" i="18"/>
  <c r="CN93" i="18"/>
  <c r="CO93" i="18"/>
  <c r="CP93" i="18"/>
  <c r="CQ93" i="18"/>
  <c r="CR93" i="18"/>
  <c r="CS93" i="18"/>
  <c r="CT93" i="18"/>
  <c r="CU93" i="18"/>
  <c r="CV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S94" i="18"/>
  <c r="AT94" i="18"/>
  <c r="AU94" i="18"/>
  <c r="AV94" i="18"/>
  <c r="AW94" i="18"/>
  <c r="AX94" i="18"/>
  <c r="AY94" i="18"/>
  <c r="AZ94" i="18"/>
  <c r="BA94" i="18"/>
  <c r="BB94" i="18"/>
  <c r="BC94" i="18"/>
  <c r="BD94" i="18"/>
  <c r="BE94" i="18"/>
  <c r="BF94" i="18"/>
  <c r="BG94" i="18"/>
  <c r="BH94" i="18"/>
  <c r="BI94" i="18"/>
  <c r="BJ94" i="18"/>
  <c r="BK94" i="18"/>
  <c r="BL94" i="18"/>
  <c r="BM94" i="18"/>
  <c r="BN94" i="18"/>
  <c r="BO94" i="18"/>
  <c r="BP94" i="18"/>
  <c r="BQ94" i="18"/>
  <c r="BR94" i="18"/>
  <c r="BS94" i="18"/>
  <c r="BT94" i="18"/>
  <c r="BU94" i="18"/>
  <c r="BV94" i="18"/>
  <c r="BW94" i="18"/>
  <c r="BX94" i="18"/>
  <c r="BY94" i="18"/>
  <c r="BZ94" i="18"/>
  <c r="CA94" i="18"/>
  <c r="CB94" i="18"/>
  <c r="CC94" i="18"/>
  <c r="CD94" i="18"/>
  <c r="CE94" i="18"/>
  <c r="CF94" i="18"/>
  <c r="CG94" i="18"/>
  <c r="CH94" i="18"/>
  <c r="CI94" i="18"/>
  <c r="CJ94" i="18"/>
  <c r="CK94" i="18"/>
  <c r="CL94" i="18"/>
  <c r="CM94" i="18"/>
  <c r="CN94" i="18"/>
  <c r="CO94" i="18"/>
  <c r="CP94" i="18"/>
  <c r="CQ94" i="18"/>
  <c r="CR94" i="18"/>
  <c r="CS94" i="18"/>
  <c r="CT94" i="18"/>
  <c r="CU94" i="18"/>
  <c r="CV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S95" i="18"/>
  <c r="AT95" i="18"/>
  <c r="AU95" i="18"/>
  <c r="AV95" i="18"/>
  <c r="AW95" i="18"/>
  <c r="AX95" i="18"/>
  <c r="AY95" i="18"/>
  <c r="AZ95" i="18"/>
  <c r="BA95" i="18"/>
  <c r="BB95" i="18"/>
  <c r="BC95" i="18"/>
  <c r="BD95" i="18"/>
  <c r="BE95" i="18"/>
  <c r="BF95" i="18"/>
  <c r="BG95" i="18"/>
  <c r="BH95" i="18"/>
  <c r="BI95" i="18"/>
  <c r="BJ95" i="18"/>
  <c r="BK95" i="18"/>
  <c r="BL95" i="18"/>
  <c r="BM95" i="18"/>
  <c r="BN95" i="18"/>
  <c r="BO95" i="18"/>
  <c r="BP95" i="18"/>
  <c r="BQ95" i="18"/>
  <c r="BR95" i="18"/>
  <c r="BS95" i="18"/>
  <c r="BT95" i="18"/>
  <c r="BU95" i="18"/>
  <c r="BV95" i="18"/>
  <c r="BW95" i="18"/>
  <c r="BX95" i="18"/>
  <c r="BY95" i="18"/>
  <c r="BZ95" i="18"/>
  <c r="CA95" i="18"/>
  <c r="CB95" i="18"/>
  <c r="CC95" i="18"/>
  <c r="CD95" i="18"/>
  <c r="CE95" i="18"/>
  <c r="CF95" i="18"/>
  <c r="CG95" i="18"/>
  <c r="CH95" i="18"/>
  <c r="CI95" i="18"/>
  <c r="CJ95" i="18"/>
  <c r="CK95" i="18"/>
  <c r="CL95" i="18"/>
  <c r="CM95" i="18"/>
  <c r="CN95" i="18"/>
  <c r="CO95" i="18"/>
  <c r="CP95" i="18"/>
  <c r="CQ95" i="18"/>
  <c r="CR95" i="18"/>
  <c r="CS95" i="18"/>
  <c r="CT95" i="18"/>
  <c r="CU95" i="18"/>
  <c r="CV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S96" i="18"/>
  <c r="AT96" i="18"/>
  <c r="AU96" i="18"/>
  <c r="AV96" i="18"/>
  <c r="AW96" i="18"/>
  <c r="AX96" i="18"/>
  <c r="AY96" i="18"/>
  <c r="AZ96" i="18"/>
  <c r="BA96" i="18"/>
  <c r="BB96" i="18"/>
  <c r="BC96" i="18"/>
  <c r="BD96" i="18"/>
  <c r="BE96" i="18"/>
  <c r="BF96" i="18"/>
  <c r="BG96" i="18"/>
  <c r="BH96" i="18"/>
  <c r="BI96" i="18"/>
  <c r="BJ96" i="18"/>
  <c r="BK96" i="18"/>
  <c r="BL96" i="18"/>
  <c r="BM96" i="18"/>
  <c r="BN96" i="18"/>
  <c r="BO96" i="18"/>
  <c r="BP96" i="18"/>
  <c r="BQ96" i="18"/>
  <c r="BR96" i="18"/>
  <c r="BS96" i="18"/>
  <c r="BT96" i="18"/>
  <c r="BU96" i="18"/>
  <c r="BV96" i="18"/>
  <c r="BW96" i="18"/>
  <c r="BX96" i="18"/>
  <c r="BY96" i="18"/>
  <c r="BZ96" i="18"/>
  <c r="CA96" i="18"/>
  <c r="CB96" i="18"/>
  <c r="CC96" i="18"/>
  <c r="CD96" i="18"/>
  <c r="CE96" i="18"/>
  <c r="CF96" i="18"/>
  <c r="CG96" i="18"/>
  <c r="CH96" i="18"/>
  <c r="CI96" i="18"/>
  <c r="CJ96" i="18"/>
  <c r="CK96" i="18"/>
  <c r="CL96" i="18"/>
  <c r="CM96" i="18"/>
  <c r="CN96" i="18"/>
  <c r="CO96" i="18"/>
  <c r="CP96" i="18"/>
  <c r="CQ96" i="18"/>
  <c r="CR96" i="18"/>
  <c r="CS96" i="18"/>
  <c r="CT96" i="18"/>
  <c r="CU96" i="18"/>
  <c r="CV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S97" i="18"/>
  <c r="AT97" i="18"/>
  <c r="AU97" i="18"/>
  <c r="AV97" i="18"/>
  <c r="AW97" i="18"/>
  <c r="AX97" i="18"/>
  <c r="AY97" i="18"/>
  <c r="AZ97" i="18"/>
  <c r="BA97" i="18"/>
  <c r="BB97" i="18"/>
  <c r="BC97" i="18"/>
  <c r="BD97" i="18"/>
  <c r="BE97" i="18"/>
  <c r="BF97" i="18"/>
  <c r="BG97" i="18"/>
  <c r="BH97" i="18"/>
  <c r="BI97" i="18"/>
  <c r="BJ97" i="18"/>
  <c r="BK97" i="18"/>
  <c r="BL97" i="18"/>
  <c r="BM97" i="18"/>
  <c r="BN97" i="18"/>
  <c r="BO97" i="18"/>
  <c r="BP97" i="18"/>
  <c r="BQ97" i="18"/>
  <c r="BR97" i="18"/>
  <c r="BS97" i="18"/>
  <c r="BT97" i="18"/>
  <c r="BU97" i="18"/>
  <c r="BV97" i="18"/>
  <c r="BW97" i="18"/>
  <c r="BX97" i="18"/>
  <c r="BY97" i="18"/>
  <c r="BZ97" i="18"/>
  <c r="CA97" i="18"/>
  <c r="CB97" i="18"/>
  <c r="CC97" i="18"/>
  <c r="CD97" i="18"/>
  <c r="CE97" i="18"/>
  <c r="CF97" i="18"/>
  <c r="CG97" i="18"/>
  <c r="CH97" i="18"/>
  <c r="CI97" i="18"/>
  <c r="CJ97" i="18"/>
  <c r="CK97" i="18"/>
  <c r="CL97" i="18"/>
  <c r="CM97" i="18"/>
  <c r="CN97" i="18"/>
  <c r="CO97" i="18"/>
  <c r="CP97" i="18"/>
  <c r="CQ97" i="18"/>
  <c r="CR97" i="18"/>
  <c r="CS97" i="18"/>
  <c r="CT97" i="18"/>
  <c r="CU97" i="18"/>
  <c r="CV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S98" i="18"/>
  <c r="AT98" i="18"/>
  <c r="AU98" i="18"/>
  <c r="AV98" i="18"/>
  <c r="AW98" i="18"/>
  <c r="AX98" i="18"/>
  <c r="AY98" i="18"/>
  <c r="AZ98" i="18"/>
  <c r="BA98" i="18"/>
  <c r="BB98" i="18"/>
  <c r="BC98" i="18"/>
  <c r="BD98" i="18"/>
  <c r="BE98" i="18"/>
  <c r="BF98" i="18"/>
  <c r="BG98" i="18"/>
  <c r="BH98" i="18"/>
  <c r="BI98" i="18"/>
  <c r="BJ98" i="18"/>
  <c r="BK98" i="18"/>
  <c r="BL98" i="18"/>
  <c r="BM98" i="18"/>
  <c r="BN98" i="18"/>
  <c r="BO98" i="18"/>
  <c r="BP98" i="18"/>
  <c r="BQ98" i="18"/>
  <c r="BR98" i="18"/>
  <c r="BS98" i="18"/>
  <c r="BT98" i="18"/>
  <c r="BU98" i="18"/>
  <c r="BV98" i="18"/>
  <c r="BW98" i="18"/>
  <c r="BX98" i="18"/>
  <c r="BY98" i="18"/>
  <c r="BZ98" i="18"/>
  <c r="CA98" i="18"/>
  <c r="CB98" i="18"/>
  <c r="CC98" i="18"/>
  <c r="CD98" i="18"/>
  <c r="CE98" i="18"/>
  <c r="CF98" i="18"/>
  <c r="CG98" i="18"/>
  <c r="CH98" i="18"/>
  <c r="CI98" i="18"/>
  <c r="CJ98" i="18"/>
  <c r="CK98" i="18"/>
  <c r="CL98" i="18"/>
  <c r="CM98" i="18"/>
  <c r="CN98" i="18"/>
  <c r="CO98" i="18"/>
  <c r="CP98" i="18"/>
  <c r="CQ98" i="18"/>
  <c r="CR98" i="18"/>
  <c r="CS98" i="18"/>
  <c r="CT98" i="18"/>
  <c r="CU98" i="18"/>
  <c r="CV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S99" i="18"/>
  <c r="AT99" i="18"/>
  <c r="AU99" i="18"/>
  <c r="AV99" i="18"/>
  <c r="AW99" i="18"/>
  <c r="AX99" i="18"/>
  <c r="AY99" i="18"/>
  <c r="AZ99" i="18"/>
  <c r="BA99" i="18"/>
  <c r="BB99" i="18"/>
  <c r="BC99" i="18"/>
  <c r="BD99" i="18"/>
  <c r="BE99" i="18"/>
  <c r="BF99" i="18"/>
  <c r="BG99" i="18"/>
  <c r="BH99" i="18"/>
  <c r="BI99" i="18"/>
  <c r="BJ99" i="18"/>
  <c r="BK99" i="18"/>
  <c r="BL99" i="18"/>
  <c r="BM99" i="18"/>
  <c r="BN99" i="18"/>
  <c r="BO99" i="18"/>
  <c r="BP99" i="18"/>
  <c r="BQ99" i="18"/>
  <c r="BR99" i="18"/>
  <c r="BS99" i="18"/>
  <c r="BT99" i="18"/>
  <c r="BU99" i="18"/>
  <c r="BV99" i="18"/>
  <c r="BW99" i="18"/>
  <c r="BX99" i="18"/>
  <c r="BY99" i="18"/>
  <c r="BZ99" i="18"/>
  <c r="CA99" i="18"/>
  <c r="CB99" i="18"/>
  <c r="CC99" i="18"/>
  <c r="CD99" i="18"/>
  <c r="CE99" i="18"/>
  <c r="CF99" i="18"/>
  <c r="CG99" i="18"/>
  <c r="CH99" i="18"/>
  <c r="CI99" i="18"/>
  <c r="CJ99" i="18"/>
  <c r="CK99" i="18"/>
  <c r="CL99" i="18"/>
  <c r="CM99" i="18"/>
  <c r="CN99" i="18"/>
  <c r="CO99" i="18"/>
  <c r="CP99" i="18"/>
  <c r="CQ99" i="18"/>
  <c r="CR99" i="18"/>
  <c r="CS99" i="18"/>
  <c r="CT99" i="18"/>
  <c r="CU99" i="18"/>
  <c r="CV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AV100" i="18"/>
  <c r="AW100" i="18"/>
  <c r="AX100" i="18"/>
  <c r="AY100" i="18"/>
  <c r="AZ100" i="18"/>
  <c r="BA100" i="18"/>
  <c r="BB100" i="18"/>
  <c r="BC100" i="18"/>
  <c r="BD100" i="18"/>
  <c r="BE100" i="18"/>
  <c r="BF100" i="18"/>
  <c r="BG100" i="18"/>
  <c r="BH100" i="18"/>
  <c r="BI100" i="18"/>
  <c r="BJ100" i="18"/>
  <c r="BK100" i="18"/>
  <c r="BL100" i="18"/>
  <c r="BM100" i="18"/>
  <c r="BN100" i="18"/>
  <c r="BO100" i="18"/>
  <c r="BP100" i="18"/>
  <c r="BQ100" i="18"/>
  <c r="BR100" i="18"/>
  <c r="BS100" i="18"/>
  <c r="BT100" i="18"/>
  <c r="BU100" i="18"/>
  <c r="BV100" i="18"/>
  <c r="BW100" i="18"/>
  <c r="BX100" i="18"/>
  <c r="BY100" i="18"/>
  <c r="BZ100" i="18"/>
  <c r="CA100" i="18"/>
  <c r="CB100" i="18"/>
  <c r="CC100" i="18"/>
  <c r="CD100" i="18"/>
  <c r="CE100" i="18"/>
  <c r="CF100" i="18"/>
  <c r="CG100" i="18"/>
  <c r="CH100" i="18"/>
  <c r="CI100" i="18"/>
  <c r="CJ100" i="18"/>
  <c r="CK100" i="18"/>
  <c r="CL100" i="18"/>
  <c r="CM100" i="18"/>
  <c r="CN100" i="18"/>
  <c r="CO100" i="18"/>
  <c r="CP100" i="18"/>
  <c r="CQ100" i="18"/>
  <c r="CR100" i="18"/>
  <c r="CS100" i="18"/>
  <c r="CT100" i="18"/>
  <c r="CU100" i="18"/>
  <c r="CV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AV101" i="18"/>
  <c r="AW101" i="18"/>
  <c r="AX101" i="18"/>
  <c r="AY101" i="18"/>
  <c r="AZ101" i="18"/>
  <c r="BA101" i="18"/>
  <c r="BB101" i="18"/>
  <c r="BC101" i="18"/>
  <c r="BD101" i="18"/>
  <c r="BE101" i="18"/>
  <c r="BF101" i="18"/>
  <c r="BG101" i="18"/>
  <c r="BH101" i="18"/>
  <c r="BI101" i="18"/>
  <c r="BJ101" i="18"/>
  <c r="BK101" i="18"/>
  <c r="BL101" i="18"/>
  <c r="BM101" i="18"/>
  <c r="BN101" i="18"/>
  <c r="BO101" i="18"/>
  <c r="BP101" i="18"/>
  <c r="BQ101" i="18"/>
  <c r="BR101" i="18"/>
  <c r="BS101" i="18"/>
  <c r="BT101" i="18"/>
  <c r="BU101" i="18"/>
  <c r="BV101" i="18"/>
  <c r="BW101" i="18"/>
  <c r="BX101" i="18"/>
  <c r="BY101" i="18"/>
  <c r="BZ101" i="18"/>
  <c r="CA101" i="18"/>
  <c r="CB101" i="18"/>
  <c r="CC101" i="18"/>
  <c r="CD101" i="18"/>
  <c r="CE101" i="18"/>
  <c r="CF101" i="18"/>
  <c r="CG101" i="18"/>
  <c r="CH101" i="18"/>
  <c r="CI101" i="18"/>
  <c r="CJ101" i="18"/>
  <c r="CK101" i="18"/>
  <c r="CL101" i="18"/>
  <c r="CM101" i="18"/>
  <c r="CN101" i="18"/>
  <c r="CO101" i="18"/>
  <c r="CP101" i="18"/>
  <c r="CQ101" i="18"/>
  <c r="CR101" i="18"/>
  <c r="CS101" i="18"/>
  <c r="CT101" i="18"/>
  <c r="CU101" i="18"/>
  <c r="CV101" i="18"/>
  <c r="A4" i="8"/>
  <c r="C4" i="8"/>
  <c r="C114" i="18"/>
  <c r="C109" i="18"/>
  <c r="C107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CV116" i="12"/>
  <c r="CU116" i="12"/>
  <c r="CT116" i="12"/>
  <c r="CS116" i="12"/>
  <c r="CR116" i="12"/>
  <c r="CQ116" i="12"/>
  <c r="CP116" i="12"/>
  <c r="CO116" i="12"/>
  <c r="CN116" i="12"/>
  <c r="CM116" i="12"/>
  <c r="CL116" i="12"/>
  <c r="CK116" i="12"/>
  <c r="CJ116" i="12"/>
  <c r="CI116" i="12"/>
  <c r="CH116" i="12"/>
  <c r="CG116" i="12"/>
  <c r="CF116" i="12"/>
  <c r="CE116" i="12"/>
  <c r="CD116" i="12"/>
  <c r="CC116" i="12"/>
  <c r="CB116" i="12"/>
  <c r="CA116" i="12"/>
  <c r="BZ116" i="12"/>
  <c r="BY116" i="12"/>
  <c r="BX116" i="12"/>
  <c r="BW116" i="12"/>
  <c r="BV116" i="12"/>
  <c r="BU116" i="12"/>
  <c r="BT116" i="12"/>
  <c r="BS116" i="12"/>
  <c r="BR116" i="12"/>
  <c r="BQ116" i="12"/>
  <c r="BP116" i="12"/>
  <c r="BO116" i="12"/>
  <c r="BN116" i="12"/>
  <c r="BM116" i="12"/>
  <c r="BL116" i="12"/>
  <c r="BK116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CV115" i="12"/>
  <c r="CU115" i="12"/>
  <c r="CT115" i="12"/>
  <c r="CS115" i="12"/>
  <c r="CR115" i="12"/>
  <c r="CQ115" i="12"/>
  <c r="CP115" i="12"/>
  <c r="CO115" i="12"/>
  <c r="CN115" i="12"/>
  <c r="CM115" i="12"/>
  <c r="CL115" i="12"/>
  <c r="CK115" i="12"/>
  <c r="CJ115" i="12"/>
  <c r="CI115" i="12"/>
  <c r="CH115" i="12"/>
  <c r="CG115" i="12"/>
  <c r="CF115" i="12"/>
  <c r="CE115" i="12"/>
  <c r="CD115" i="12"/>
  <c r="CC115" i="12"/>
  <c r="CB115" i="12"/>
  <c r="CA115" i="12"/>
  <c r="BZ115" i="12"/>
  <c r="BY115" i="12"/>
  <c r="BX115" i="12"/>
  <c r="BW115" i="12"/>
  <c r="BV115" i="12"/>
  <c r="BU115" i="12"/>
  <c r="BT115" i="12"/>
  <c r="BS115" i="12"/>
  <c r="BR115" i="12"/>
  <c r="BQ115" i="12"/>
  <c r="BP115" i="12"/>
  <c r="BO115" i="12"/>
  <c r="BN115" i="12"/>
  <c r="BM115" i="12"/>
  <c r="BL115" i="12"/>
  <c r="BK115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CV114" i="12"/>
  <c r="CU114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H114" i="12"/>
  <c r="CG114" i="12"/>
  <c r="CF114" i="12"/>
  <c r="CE114" i="12"/>
  <c r="CD114" i="12"/>
  <c r="CC114" i="12"/>
  <c r="CB114" i="12"/>
  <c r="CA114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BN114" i="12"/>
  <c r="BM114" i="12"/>
  <c r="BL114" i="12"/>
  <c r="BK114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CV111" i="12"/>
  <c r="CU111" i="12"/>
  <c r="CT111" i="12"/>
  <c r="CS111" i="12"/>
  <c r="CR111" i="12"/>
  <c r="CQ111" i="12"/>
  <c r="CP111" i="12"/>
  <c r="CO111" i="12"/>
  <c r="CN111" i="12"/>
  <c r="CM111" i="12"/>
  <c r="CL111" i="12"/>
  <c r="CK111" i="12"/>
  <c r="CJ111" i="12"/>
  <c r="CI111" i="12"/>
  <c r="CH111" i="12"/>
  <c r="CG111" i="12"/>
  <c r="CF111" i="12"/>
  <c r="CE111" i="12"/>
  <c r="CD111" i="12"/>
  <c r="CC111" i="12"/>
  <c r="CB111" i="12"/>
  <c r="CA111" i="12"/>
  <c r="BZ111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CV110" i="12"/>
  <c r="CU110" i="12"/>
  <c r="CT110" i="12"/>
  <c r="CS110" i="12"/>
  <c r="CR110" i="12"/>
  <c r="CQ110" i="12"/>
  <c r="CP110" i="12"/>
  <c r="CO110" i="12"/>
  <c r="CN110" i="12"/>
  <c r="CM110" i="12"/>
  <c r="CL110" i="12"/>
  <c r="CK110" i="12"/>
  <c r="CJ110" i="12"/>
  <c r="CI110" i="12"/>
  <c r="CH110" i="12"/>
  <c r="CG110" i="12"/>
  <c r="CF110" i="12"/>
  <c r="CE110" i="12"/>
  <c r="CD110" i="12"/>
  <c r="CC110" i="12"/>
  <c r="CB110" i="12"/>
  <c r="CA110" i="12"/>
  <c r="BZ110" i="12"/>
  <c r="BY110" i="12"/>
  <c r="BX110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CV109" i="12"/>
  <c r="CU109" i="12"/>
  <c r="CT109" i="12"/>
  <c r="CS109" i="12"/>
  <c r="CR109" i="12"/>
  <c r="CQ109" i="12"/>
  <c r="CP109" i="12"/>
  <c r="CO109" i="12"/>
  <c r="CN109" i="12"/>
  <c r="CM109" i="12"/>
  <c r="CL109" i="12"/>
  <c r="CK109" i="12"/>
  <c r="CJ109" i="12"/>
  <c r="CI109" i="12"/>
  <c r="CH109" i="12"/>
  <c r="CG109" i="12"/>
  <c r="CF109" i="12"/>
  <c r="CE109" i="12"/>
  <c r="CD109" i="12"/>
  <c r="CC109" i="12"/>
  <c r="CB109" i="12"/>
  <c r="CA109" i="12"/>
  <c r="BZ109" i="12"/>
  <c r="BY109" i="12"/>
  <c r="BX109" i="12"/>
  <c r="BW109" i="12"/>
  <c r="BV109" i="12"/>
  <c r="BU109" i="12"/>
  <c r="BT109" i="12"/>
  <c r="BS109" i="12"/>
  <c r="BR109" i="12"/>
  <c r="BQ109" i="12"/>
  <c r="BP109" i="12"/>
  <c r="BO109" i="12"/>
  <c r="BN109" i="12"/>
  <c r="BM109" i="12"/>
  <c r="BL109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CV105" i="12"/>
  <c r="CU105" i="12"/>
  <c r="CT105" i="12"/>
  <c r="CS105" i="12"/>
  <c r="CR105" i="12"/>
  <c r="CQ105" i="12"/>
  <c r="CP105" i="12"/>
  <c r="CO105" i="12"/>
  <c r="CN105" i="12"/>
  <c r="CM105" i="12"/>
  <c r="CL105" i="12"/>
  <c r="CK105" i="12"/>
  <c r="CJ105" i="12"/>
  <c r="CI105" i="12"/>
  <c r="CH105" i="12"/>
  <c r="CG105" i="12"/>
  <c r="CF105" i="12"/>
  <c r="CE105" i="12"/>
  <c r="CD105" i="12"/>
  <c r="CC105" i="12"/>
  <c r="CB105" i="12"/>
  <c r="CA105" i="12"/>
  <c r="BZ105" i="12"/>
  <c r="BY105" i="12"/>
  <c r="BX105" i="12"/>
  <c r="BW105" i="12"/>
  <c r="BV105" i="12"/>
  <c r="BU105" i="12"/>
  <c r="BT105" i="12"/>
  <c r="BS105" i="12"/>
  <c r="BR105" i="12"/>
  <c r="BQ105" i="12"/>
  <c r="BP105" i="12"/>
  <c r="BO105" i="12"/>
  <c r="BN105" i="12"/>
  <c r="BM105" i="12"/>
  <c r="BL105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CV103" i="12"/>
  <c r="CU103" i="12"/>
  <c r="CT103" i="12"/>
  <c r="CS103" i="12"/>
  <c r="CR103" i="12"/>
  <c r="CQ103" i="12"/>
  <c r="CP103" i="12"/>
  <c r="CO103" i="12"/>
  <c r="CN103" i="12"/>
  <c r="CM103" i="12"/>
  <c r="CL103" i="12"/>
  <c r="CK103" i="12"/>
  <c r="CJ103" i="12"/>
  <c r="CI103" i="12"/>
  <c r="CH103" i="12"/>
  <c r="CG103" i="12"/>
  <c r="CF103" i="12"/>
  <c r="CE103" i="12"/>
  <c r="CD103" i="12"/>
  <c r="CC103" i="12"/>
  <c r="CB103" i="12"/>
  <c r="CA103" i="12"/>
  <c r="BZ103" i="12"/>
  <c r="BY103" i="12"/>
  <c r="BX103" i="12"/>
  <c r="BW103" i="12"/>
  <c r="BV103" i="12"/>
  <c r="BU103" i="12"/>
  <c r="BT103" i="12"/>
  <c r="BS103" i="12"/>
  <c r="BR103" i="12"/>
  <c r="BQ103" i="12"/>
  <c r="BP103" i="12"/>
  <c r="BO103" i="12"/>
  <c r="BN103" i="12"/>
  <c r="BL103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CV102" i="12"/>
  <c r="CU102" i="12"/>
  <c r="CT102" i="12"/>
  <c r="CS102" i="12"/>
  <c r="CR102" i="12"/>
  <c r="CQ102" i="12"/>
  <c r="CP102" i="12"/>
  <c r="CO102" i="12"/>
  <c r="CN102" i="12"/>
  <c r="CM102" i="12"/>
  <c r="CL102" i="12"/>
  <c r="CK102" i="12"/>
  <c r="CJ102" i="12"/>
  <c r="CI102" i="12"/>
  <c r="CH102" i="12"/>
  <c r="CG102" i="12"/>
  <c r="CF102" i="12"/>
  <c r="CE102" i="12"/>
  <c r="CD102" i="12"/>
  <c r="CC102" i="12"/>
  <c r="CB102" i="12"/>
  <c r="CA102" i="12"/>
  <c r="BZ102" i="12"/>
  <c r="BY102" i="12"/>
  <c r="BX102" i="12"/>
  <c r="BW102" i="12"/>
  <c r="BV102" i="12"/>
  <c r="BU102" i="12"/>
  <c r="BT102" i="12"/>
  <c r="BS102" i="12"/>
  <c r="BR102" i="12"/>
  <c r="BQ102" i="12"/>
  <c r="BP102" i="12"/>
  <c r="BO102" i="12"/>
  <c r="BN102" i="12"/>
  <c r="BL102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BH100" i="12"/>
  <c r="BI100" i="12"/>
  <c r="BJ100" i="12"/>
  <c r="BK100" i="12"/>
  <c r="BL100" i="12"/>
  <c r="BM100" i="12"/>
  <c r="BN100" i="12"/>
  <c r="BO100" i="12"/>
  <c r="BP100" i="12"/>
  <c r="BQ100" i="12"/>
  <c r="BR100" i="12"/>
  <c r="BS100" i="12"/>
  <c r="BT100" i="12"/>
  <c r="BU100" i="12"/>
  <c r="BV100" i="12"/>
  <c r="BW100" i="12"/>
  <c r="BX100" i="12"/>
  <c r="BY100" i="12"/>
  <c r="BZ100" i="12"/>
  <c r="CA100" i="12"/>
  <c r="CB100" i="12"/>
  <c r="CC100" i="12"/>
  <c r="CD100" i="12"/>
  <c r="CE100" i="12"/>
  <c r="CF100" i="12"/>
  <c r="CG100" i="12"/>
  <c r="CH100" i="12"/>
  <c r="CI100" i="12"/>
  <c r="CJ100" i="12"/>
  <c r="CK100" i="12"/>
  <c r="CL100" i="12"/>
  <c r="CM100" i="12"/>
  <c r="CN100" i="12"/>
  <c r="CO100" i="12"/>
  <c r="CP100" i="12"/>
  <c r="CQ100" i="12"/>
  <c r="CR100" i="12"/>
  <c r="CS100" i="12"/>
  <c r="CT100" i="12"/>
  <c r="CU100" i="12"/>
  <c r="CV100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BH99" i="12"/>
  <c r="BI99" i="12"/>
  <c r="BJ99" i="12"/>
  <c r="BK99" i="12"/>
  <c r="BL99" i="12"/>
  <c r="BM99" i="12"/>
  <c r="BN99" i="12"/>
  <c r="BO99" i="12"/>
  <c r="BP99" i="12"/>
  <c r="BQ99" i="12"/>
  <c r="BR99" i="12"/>
  <c r="BS99" i="12"/>
  <c r="BT99" i="12"/>
  <c r="BU99" i="12"/>
  <c r="BV99" i="12"/>
  <c r="BW99" i="12"/>
  <c r="BX99" i="12"/>
  <c r="BY99" i="12"/>
  <c r="BZ99" i="12"/>
  <c r="CA99" i="12"/>
  <c r="CB99" i="12"/>
  <c r="CC99" i="12"/>
  <c r="CD99" i="12"/>
  <c r="CE99" i="12"/>
  <c r="CF99" i="12"/>
  <c r="CG99" i="12"/>
  <c r="CH99" i="12"/>
  <c r="CI99" i="12"/>
  <c r="CJ99" i="12"/>
  <c r="CK99" i="12"/>
  <c r="CL99" i="12"/>
  <c r="CM99" i="12"/>
  <c r="CN99" i="12"/>
  <c r="CO99" i="12"/>
  <c r="CP99" i="12"/>
  <c r="CQ99" i="12"/>
  <c r="CR99" i="12"/>
  <c r="CS99" i="12"/>
  <c r="CT99" i="12"/>
  <c r="CU99" i="12"/>
  <c r="CV99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BH98" i="12"/>
  <c r="BI98" i="12"/>
  <c r="BJ98" i="12"/>
  <c r="BK98" i="12"/>
  <c r="BL98" i="12"/>
  <c r="BM98" i="12"/>
  <c r="BN98" i="12"/>
  <c r="BO98" i="12"/>
  <c r="BP98" i="12"/>
  <c r="BQ98" i="12"/>
  <c r="BR98" i="12"/>
  <c r="BS98" i="12"/>
  <c r="BT98" i="12"/>
  <c r="BU98" i="12"/>
  <c r="BV98" i="12"/>
  <c r="BW98" i="12"/>
  <c r="BX98" i="12"/>
  <c r="BY98" i="12"/>
  <c r="BZ98" i="12"/>
  <c r="CA98" i="12"/>
  <c r="CB98" i="12"/>
  <c r="CC98" i="12"/>
  <c r="CD98" i="12"/>
  <c r="CE98" i="12"/>
  <c r="CF98" i="12"/>
  <c r="CG98" i="12"/>
  <c r="CH98" i="12"/>
  <c r="CI98" i="12"/>
  <c r="CJ98" i="12"/>
  <c r="CK98" i="12"/>
  <c r="CL98" i="12"/>
  <c r="CM98" i="12"/>
  <c r="CN98" i="12"/>
  <c r="CO98" i="12"/>
  <c r="CP98" i="12"/>
  <c r="CQ98" i="12"/>
  <c r="CR98" i="12"/>
  <c r="CS98" i="12"/>
  <c r="CT98" i="12"/>
  <c r="CU98" i="12"/>
  <c r="CV98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BH97" i="12"/>
  <c r="BI97" i="12"/>
  <c r="BJ97" i="12"/>
  <c r="BK97" i="12"/>
  <c r="BL97" i="12"/>
  <c r="BM97" i="12"/>
  <c r="BN97" i="12"/>
  <c r="BO97" i="12"/>
  <c r="BP97" i="12"/>
  <c r="BQ97" i="12"/>
  <c r="BR97" i="12"/>
  <c r="BS97" i="12"/>
  <c r="BT97" i="12"/>
  <c r="BU97" i="12"/>
  <c r="BV97" i="12"/>
  <c r="BW97" i="12"/>
  <c r="BX97" i="12"/>
  <c r="BY97" i="12"/>
  <c r="BZ97" i="12"/>
  <c r="CA97" i="12"/>
  <c r="CB97" i="12"/>
  <c r="CC97" i="12"/>
  <c r="CD97" i="12"/>
  <c r="CE97" i="12"/>
  <c r="CF97" i="12"/>
  <c r="CG97" i="12"/>
  <c r="CH97" i="12"/>
  <c r="CI97" i="12"/>
  <c r="CJ97" i="12"/>
  <c r="CK97" i="12"/>
  <c r="CL97" i="12"/>
  <c r="CM97" i="12"/>
  <c r="CN97" i="12"/>
  <c r="CO97" i="12"/>
  <c r="CP97" i="12"/>
  <c r="CQ97" i="12"/>
  <c r="CR97" i="12"/>
  <c r="CS97" i="12"/>
  <c r="CT97" i="12"/>
  <c r="CU97" i="12"/>
  <c r="CV97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BH96" i="12"/>
  <c r="BI96" i="12"/>
  <c r="BJ96" i="12"/>
  <c r="BK96" i="12"/>
  <c r="BL96" i="12"/>
  <c r="BM96" i="12"/>
  <c r="BN96" i="12"/>
  <c r="BO96" i="12"/>
  <c r="BP96" i="12"/>
  <c r="BQ96" i="12"/>
  <c r="BR96" i="12"/>
  <c r="BS96" i="12"/>
  <c r="BT96" i="12"/>
  <c r="BU96" i="12"/>
  <c r="BV96" i="12"/>
  <c r="BW96" i="12"/>
  <c r="BX96" i="12"/>
  <c r="BY96" i="12"/>
  <c r="BZ96" i="12"/>
  <c r="CA96" i="12"/>
  <c r="CB96" i="12"/>
  <c r="CC96" i="12"/>
  <c r="CD96" i="12"/>
  <c r="CE96" i="12"/>
  <c r="CF96" i="12"/>
  <c r="CG96" i="12"/>
  <c r="CH96" i="12"/>
  <c r="CI96" i="12"/>
  <c r="CJ96" i="12"/>
  <c r="CK96" i="12"/>
  <c r="CL96" i="12"/>
  <c r="CM96" i="12"/>
  <c r="CN96" i="12"/>
  <c r="CO96" i="12"/>
  <c r="CP96" i="12"/>
  <c r="CQ96" i="12"/>
  <c r="CR96" i="12"/>
  <c r="CS96" i="12"/>
  <c r="CT96" i="12"/>
  <c r="CU96" i="12"/>
  <c r="CV96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BH95" i="12"/>
  <c r="BI95" i="12"/>
  <c r="BJ95" i="12"/>
  <c r="BK95" i="12"/>
  <c r="BL95" i="12"/>
  <c r="BM95" i="12"/>
  <c r="BN95" i="12"/>
  <c r="BO95" i="12"/>
  <c r="BP95" i="12"/>
  <c r="BQ95" i="12"/>
  <c r="BR95" i="12"/>
  <c r="BS95" i="12"/>
  <c r="BT95" i="12"/>
  <c r="BU95" i="12"/>
  <c r="BV95" i="12"/>
  <c r="BW95" i="12"/>
  <c r="BX95" i="12"/>
  <c r="BY95" i="12"/>
  <c r="BZ95" i="12"/>
  <c r="CA95" i="12"/>
  <c r="CB95" i="12"/>
  <c r="CC95" i="12"/>
  <c r="CD95" i="12"/>
  <c r="CE95" i="12"/>
  <c r="CF95" i="12"/>
  <c r="CG95" i="12"/>
  <c r="CH95" i="12"/>
  <c r="CI95" i="12"/>
  <c r="CJ95" i="12"/>
  <c r="CK95" i="12"/>
  <c r="CL95" i="12"/>
  <c r="CM95" i="12"/>
  <c r="CN95" i="12"/>
  <c r="CO95" i="12"/>
  <c r="CP95" i="12"/>
  <c r="CQ95" i="12"/>
  <c r="CR95" i="12"/>
  <c r="CS95" i="12"/>
  <c r="CT95" i="12"/>
  <c r="CU95" i="12"/>
  <c r="CV95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BH94" i="12"/>
  <c r="BI94" i="12"/>
  <c r="BJ94" i="12"/>
  <c r="BK94" i="12"/>
  <c r="BL94" i="12"/>
  <c r="BM94" i="12"/>
  <c r="BN94" i="12"/>
  <c r="BO94" i="12"/>
  <c r="BP94" i="12"/>
  <c r="BQ94" i="12"/>
  <c r="BR94" i="12"/>
  <c r="BS94" i="12"/>
  <c r="BT94" i="12"/>
  <c r="BU94" i="12"/>
  <c r="BV94" i="12"/>
  <c r="BW94" i="12"/>
  <c r="BX94" i="12"/>
  <c r="BY94" i="12"/>
  <c r="BZ94" i="12"/>
  <c r="CA94" i="12"/>
  <c r="CB94" i="12"/>
  <c r="CC94" i="12"/>
  <c r="CD94" i="12"/>
  <c r="CE94" i="12"/>
  <c r="CF94" i="12"/>
  <c r="CG94" i="12"/>
  <c r="CH94" i="12"/>
  <c r="CI94" i="12"/>
  <c r="CJ94" i="12"/>
  <c r="CK94" i="12"/>
  <c r="CL94" i="12"/>
  <c r="CM94" i="12"/>
  <c r="CN94" i="12"/>
  <c r="CO94" i="12"/>
  <c r="CP94" i="12"/>
  <c r="CQ94" i="12"/>
  <c r="CR94" i="12"/>
  <c r="CS94" i="12"/>
  <c r="CT94" i="12"/>
  <c r="CU94" i="12"/>
  <c r="CV94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BH93" i="12"/>
  <c r="BI93" i="12"/>
  <c r="BJ93" i="12"/>
  <c r="BK93" i="12"/>
  <c r="BL93" i="12"/>
  <c r="BM93" i="12"/>
  <c r="BN93" i="12"/>
  <c r="BO93" i="12"/>
  <c r="BP93" i="12"/>
  <c r="BQ93" i="12"/>
  <c r="BR93" i="12"/>
  <c r="BS93" i="12"/>
  <c r="BT93" i="12"/>
  <c r="BU93" i="12"/>
  <c r="BV93" i="12"/>
  <c r="BW93" i="12"/>
  <c r="BX93" i="12"/>
  <c r="BY93" i="12"/>
  <c r="BZ93" i="12"/>
  <c r="CA93" i="12"/>
  <c r="CB93" i="12"/>
  <c r="CC93" i="12"/>
  <c r="CD93" i="12"/>
  <c r="CE93" i="12"/>
  <c r="CF93" i="12"/>
  <c r="CG93" i="12"/>
  <c r="CH93" i="12"/>
  <c r="CI93" i="12"/>
  <c r="CJ93" i="12"/>
  <c r="CK93" i="12"/>
  <c r="CL93" i="12"/>
  <c r="CM93" i="12"/>
  <c r="CN93" i="12"/>
  <c r="CO93" i="12"/>
  <c r="CP93" i="12"/>
  <c r="CQ93" i="12"/>
  <c r="CR93" i="12"/>
  <c r="CS93" i="12"/>
  <c r="CT93" i="12"/>
  <c r="CU93" i="12"/>
  <c r="CV93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BH92" i="12"/>
  <c r="BI92" i="12"/>
  <c r="BJ92" i="12"/>
  <c r="BK92" i="12"/>
  <c r="BL92" i="12"/>
  <c r="BM92" i="12"/>
  <c r="BN92" i="12"/>
  <c r="BO92" i="12"/>
  <c r="BP92" i="12"/>
  <c r="BQ92" i="12"/>
  <c r="BR92" i="12"/>
  <c r="BS92" i="12"/>
  <c r="BT92" i="12"/>
  <c r="BU92" i="12"/>
  <c r="BV92" i="12"/>
  <c r="BW92" i="12"/>
  <c r="BX92" i="12"/>
  <c r="BY92" i="12"/>
  <c r="BZ92" i="12"/>
  <c r="CA92" i="12"/>
  <c r="CB92" i="12"/>
  <c r="CC92" i="12"/>
  <c r="CD92" i="12"/>
  <c r="CE92" i="12"/>
  <c r="CF92" i="12"/>
  <c r="CG92" i="12"/>
  <c r="CH92" i="12"/>
  <c r="CI92" i="12"/>
  <c r="CJ92" i="12"/>
  <c r="CK92" i="12"/>
  <c r="CL92" i="12"/>
  <c r="CM92" i="12"/>
  <c r="CN92" i="12"/>
  <c r="CO92" i="12"/>
  <c r="CP92" i="12"/>
  <c r="CQ92" i="12"/>
  <c r="CR92" i="12"/>
  <c r="CS92" i="12"/>
  <c r="CT92" i="12"/>
  <c r="CU92" i="12"/>
  <c r="CV92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BH91" i="12"/>
  <c r="BI91" i="12"/>
  <c r="BJ91" i="12"/>
  <c r="BK91" i="12"/>
  <c r="BL91" i="12"/>
  <c r="BM91" i="12"/>
  <c r="BN91" i="12"/>
  <c r="BO91" i="12"/>
  <c r="BP91" i="12"/>
  <c r="BQ91" i="12"/>
  <c r="BR91" i="12"/>
  <c r="BS91" i="12"/>
  <c r="BT91" i="12"/>
  <c r="BU91" i="12"/>
  <c r="BV91" i="12"/>
  <c r="BW91" i="12"/>
  <c r="BX91" i="12"/>
  <c r="BY91" i="12"/>
  <c r="BZ91" i="12"/>
  <c r="CA91" i="12"/>
  <c r="CB91" i="12"/>
  <c r="CC91" i="12"/>
  <c r="CD91" i="12"/>
  <c r="CE91" i="12"/>
  <c r="CF91" i="12"/>
  <c r="CG91" i="12"/>
  <c r="CH91" i="12"/>
  <c r="CI91" i="12"/>
  <c r="CJ91" i="12"/>
  <c r="CK91" i="12"/>
  <c r="CL91" i="12"/>
  <c r="CM91" i="12"/>
  <c r="CN91" i="12"/>
  <c r="CO91" i="12"/>
  <c r="CP91" i="12"/>
  <c r="CQ91" i="12"/>
  <c r="CR91" i="12"/>
  <c r="CS91" i="12"/>
  <c r="CT91" i="12"/>
  <c r="CU91" i="12"/>
  <c r="CV91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BH90" i="12"/>
  <c r="BI90" i="12"/>
  <c r="BJ90" i="12"/>
  <c r="BK90" i="12"/>
  <c r="BL90" i="12"/>
  <c r="BM90" i="12"/>
  <c r="BN90" i="12"/>
  <c r="BO90" i="12"/>
  <c r="BP90" i="12"/>
  <c r="BQ90" i="12"/>
  <c r="BR90" i="12"/>
  <c r="BS90" i="12"/>
  <c r="BT90" i="12"/>
  <c r="BU90" i="12"/>
  <c r="BV90" i="12"/>
  <c r="BW90" i="12"/>
  <c r="BX90" i="12"/>
  <c r="BY90" i="12"/>
  <c r="BZ90" i="12"/>
  <c r="CA90" i="12"/>
  <c r="CB90" i="12"/>
  <c r="CC90" i="12"/>
  <c r="CD90" i="12"/>
  <c r="CE90" i="12"/>
  <c r="CF90" i="12"/>
  <c r="CG90" i="12"/>
  <c r="CH90" i="12"/>
  <c r="CI90" i="12"/>
  <c r="CJ90" i="12"/>
  <c r="CK90" i="12"/>
  <c r="CL90" i="12"/>
  <c r="CM90" i="12"/>
  <c r="CN90" i="12"/>
  <c r="CO90" i="12"/>
  <c r="CP90" i="12"/>
  <c r="CQ90" i="12"/>
  <c r="CR90" i="12"/>
  <c r="CS90" i="12"/>
  <c r="CT90" i="12"/>
  <c r="CU90" i="12"/>
  <c r="CV90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BH89" i="12"/>
  <c r="BI89" i="12"/>
  <c r="BJ89" i="12"/>
  <c r="BK89" i="12"/>
  <c r="BL89" i="12"/>
  <c r="BM89" i="12"/>
  <c r="BN89" i="12"/>
  <c r="BO89" i="12"/>
  <c r="BP89" i="12"/>
  <c r="BQ89" i="12"/>
  <c r="BR89" i="12"/>
  <c r="BS89" i="12"/>
  <c r="BT89" i="12"/>
  <c r="BU89" i="12"/>
  <c r="BV89" i="12"/>
  <c r="BW89" i="12"/>
  <c r="BX89" i="12"/>
  <c r="BY89" i="12"/>
  <c r="BZ89" i="12"/>
  <c r="CA89" i="12"/>
  <c r="CB89" i="12"/>
  <c r="CC89" i="12"/>
  <c r="CD89" i="12"/>
  <c r="CE89" i="12"/>
  <c r="CF89" i="12"/>
  <c r="CG89" i="12"/>
  <c r="CH89" i="12"/>
  <c r="CI89" i="12"/>
  <c r="CJ89" i="12"/>
  <c r="CK89" i="12"/>
  <c r="CL89" i="12"/>
  <c r="CM89" i="12"/>
  <c r="CN89" i="12"/>
  <c r="CO89" i="12"/>
  <c r="CP89" i="12"/>
  <c r="CQ89" i="12"/>
  <c r="CR89" i="12"/>
  <c r="CS89" i="12"/>
  <c r="CT89" i="12"/>
  <c r="CU89" i="12"/>
  <c r="CV89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BH88" i="12"/>
  <c r="BI88" i="12"/>
  <c r="BJ88" i="12"/>
  <c r="BK88" i="12"/>
  <c r="BL88" i="12"/>
  <c r="BM88" i="12"/>
  <c r="BN88" i="12"/>
  <c r="BO88" i="12"/>
  <c r="BP88" i="12"/>
  <c r="BQ88" i="12"/>
  <c r="BR88" i="12"/>
  <c r="BS88" i="12"/>
  <c r="BT88" i="12"/>
  <c r="BU88" i="12"/>
  <c r="BV88" i="12"/>
  <c r="BW88" i="12"/>
  <c r="BX88" i="12"/>
  <c r="BY88" i="12"/>
  <c r="BZ88" i="12"/>
  <c r="CA88" i="12"/>
  <c r="CB88" i="12"/>
  <c r="CC88" i="12"/>
  <c r="CD88" i="12"/>
  <c r="CE88" i="12"/>
  <c r="CF88" i="12"/>
  <c r="CG88" i="12"/>
  <c r="CH88" i="12"/>
  <c r="CI88" i="12"/>
  <c r="CJ88" i="12"/>
  <c r="CK88" i="12"/>
  <c r="CL88" i="12"/>
  <c r="CM88" i="12"/>
  <c r="CN88" i="12"/>
  <c r="CO88" i="12"/>
  <c r="CP88" i="12"/>
  <c r="CQ88" i="12"/>
  <c r="CR88" i="12"/>
  <c r="CS88" i="12"/>
  <c r="CT88" i="12"/>
  <c r="CU88" i="12"/>
  <c r="CV88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BH87" i="12"/>
  <c r="BI87" i="12"/>
  <c r="BJ87" i="12"/>
  <c r="BK87" i="12"/>
  <c r="BL87" i="12"/>
  <c r="BM87" i="12"/>
  <c r="BN87" i="12"/>
  <c r="BO87" i="12"/>
  <c r="BP87" i="12"/>
  <c r="BQ87" i="12"/>
  <c r="BR87" i="12"/>
  <c r="BS87" i="12"/>
  <c r="BT87" i="12"/>
  <c r="BU87" i="12"/>
  <c r="BV87" i="12"/>
  <c r="BW87" i="12"/>
  <c r="BX87" i="12"/>
  <c r="BY87" i="12"/>
  <c r="BZ87" i="12"/>
  <c r="CA87" i="12"/>
  <c r="CB87" i="12"/>
  <c r="CC87" i="12"/>
  <c r="CD87" i="12"/>
  <c r="CE87" i="12"/>
  <c r="CF87" i="12"/>
  <c r="CG87" i="12"/>
  <c r="CH87" i="12"/>
  <c r="CI87" i="12"/>
  <c r="CJ87" i="12"/>
  <c r="CK87" i="12"/>
  <c r="CL87" i="12"/>
  <c r="CM87" i="12"/>
  <c r="CN87" i="12"/>
  <c r="CO87" i="12"/>
  <c r="CP87" i="12"/>
  <c r="CQ87" i="12"/>
  <c r="CR87" i="12"/>
  <c r="CS87" i="12"/>
  <c r="CT87" i="12"/>
  <c r="CU87" i="12"/>
  <c r="CV87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BH86" i="12"/>
  <c r="BI86" i="12"/>
  <c r="BJ86" i="12"/>
  <c r="BK86" i="12"/>
  <c r="BL86" i="12"/>
  <c r="BM86" i="12"/>
  <c r="BN86" i="12"/>
  <c r="BO86" i="12"/>
  <c r="BP86" i="12"/>
  <c r="BQ86" i="12"/>
  <c r="BR86" i="12"/>
  <c r="BS86" i="12"/>
  <c r="BT86" i="12"/>
  <c r="BU86" i="12"/>
  <c r="BV86" i="12"/>
  <c r="BW86" i="12"/>
  <c r="BX86" i="12"/>
  <c r="BY86" i="12"/>
  <c r="BZ86" i="12"/>
  <c r="CA86" i="12"/>
  <c r="CB86" i="12"/>
  <c r="CC86" i="12"/>
  <c r="CD86" i="12"/>
  <c r="CE86" i="12"/>
  <c r="CF86" i="12"/>
  <c r="CG86" i="12"/>
  <c r="CH86" i="12"/>
  <c r="CI86" i="12"/>
  <c r="CJ86" i="12"/>
  <c r="CK86" i="12"/>
  <c r="CL86" i="12"/>
  <c r="CM86" i="12"/>
  <c r="CN86" i="12"/>
  <c r="CO86" i="12"/>
  <c r="CP86" i="12"/>
  <c r="CQ86" i="12"/>
  <c r="CR86" i="12"/>
  <c r="CS86" i="12"/>
  <c r="CT86" i="12"/>
  <c r="CU86" i="12"/>
  <c r="CV86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BH85" i="12"/>
  <c r="BI85" i="12"/>
  <c r="BJ85" i="12"/>
  <c r="BK85" i="12"/>
  <c r="BL85" i="12"/>
  <c r="BM85" i="12"/>
  <c r="BN85" i="12"/>
  <c r="BO85" i="12"/>
  <c r="BP85" i="12"/>
  <c r="BQ85" i="12"/>
  <c r="BR85" i="12"/>
  <c r="BS85" i="12"/>
  <c r="BT85" i="12"/>
  <c r="BU85" i="12"/>
  <c r="BV85" i="12"/>
  <c r="BW85" i="12"/>
  <c r="BX85" i="12"/>
  <c r="BY85" i="12"/>
  <c r="BZ85" i="12"/>
  <c r="CA85" i="12"/>
  <c r="CB85" i="12"/>
  <c r="CC85" i="12"/>
  <c r="CD85" i="12"/>
  <c r="CE85" i="12"/>
  <c r="CF85" i="12"/>
  <c r="CG85" i="12"/>
  <c r="CH85" i="12"/>
  <c r="CI85" i="12"/>
  <c r="CJ85" i="12"/>
  <c r="CK85" i="12"/>
  <c r="CL85" i="12"/>
  <c r="CM85" i="12"/>
  <c r="CN85" i="12"/>
  <c r="CO85" i="12"/>
  <c r="CP85" i="12"/>
  <c r="CQ85" i="12"/>
  <c r="CR85" i="12"/>
  <c r="CS85" i="12"/>
  <c r="CT85" i="12"/>
  <c r="CU85" i="12"/>
  <c r="CV85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BH84" i="12"/>
  <c r="BI84" i="12"/>
  <c r="BJ84" i="12"/>
  <c r="BK84" i="12"/>
  <c r="BL84" i="12"/>
  <c r="BM84" i="12"/>
  <c r="BN84" i="12"/>
  <c r="BO84" i="12"/>
  <c r="BP84" i="12"/>
  <c r="BQ84" i="12"/>
  <c r="BR84" i="12"/>
  <c r="BS84" i="12"/>
  <c r="BT84" i="12"/>
  <c r="BU84" i="12"/>
  <c r="BV84" i="12"/>
  <c r="BW84" i="12"/>
  <c r="BX84" i="12"/>
  <c r="BY84" i="12"/>
  <c r="BZ84" i="12"/>
  <c r="CA84" i="12"/>
  <c r="CB84" i="12"/>
  <c r="CC84" i="12"/>
  <c r="CD84" i="12"/>
  <c r="CE84" i="12"/>
  <c r="CF84" i="12"/>
  <c r="CG84" i="12"/>
  <c r="CH84" i="12"/>
  <c r="CI84" i="12"/>
  <c r="CJ84" i="12"/>
  <c r="CK84" i="12"/>
  <c r="CL84" i="12"/>
  <c r="CM84" i="12"/>
  <c r="CN84" i="12"/>
  <c r="CO84" i="12"/>
  <c r="CP84" i="12"/>
  <c r="CQ84" i="12"/>
  <c r="CR84" i="12"/>
  <c r="CS84" i="12"/>
  <c r="CT84" i="12"/>
  <c r="CU84" i="12"/>
  <c r="CV84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BH83" i="12"/>
  <c r="BI83" i="12"/>
  <c r="BJ83" i="12"/>
  <c r="BK83" i="12"/>
  <c r="BL83" i="12"/>
  <c r="BM83" i="12"/>
  <c r="BN83" i="12"/>
  <c r="BO83" i="12"/>
  <c r="BP83" i="12"/>
  <c r="BQ83" i="12"/>
  <c r="BR83" i="12"/>
  <c r="BS83" i="12"/>
  <c r="BT83" i="12"/>
  <c r="BU83" i="12"/>
  <c r="BV83" i="12"/>
  <c r="BW83" i="12"/>
  <c r="BX83" i="12"/>
  <c r="BY83" i="12"/>
  <c r="BZ83" i="12"/>
  <c r="CA83" i="12"/>
  <c r="CB83" i="12"/>
  <c r="CC83" i="12"/>
  <c r="CD83" i="12"/>
  <c r="CE83" i="12"/>
  <c r="CF83" i="12"/>
  <c r="CG83" i="12"/>
  <c r="CH83" i="12"/>
  <c r="CI83" i="12"/>
  <c r="CJ83" i="12"/>
  <c r="CK83" i="12"/>
  <c r="CL83" i="12"/>
  <c r="CM83" i="12"/>
  <c r="CN83" i="12"/>
  <c r="CO83" i="12"/>
  <c r="CP83" i="12"/>
  <c r="CQ83" i="12"/>
  <c r="CR83" i="12"/>
  <c r="CS83" i="12"/>
  <c r="CT83" i="12"/>
  <c r="CU83" i="12"/>
  <c r="CV83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BH82" i="12"/>
  <c r="BI82" i="12"/>
  <c r="BJ82" i="12"/>
  <c r="BK82" i="12"/>
  <c r="BL82" i="12"/>
  <c r="BM82" i="12"/>
  <c r="BN82" i="12"/>
  <c r="BO82" i="12"/>
  <c r="BP82" i="12"/>
  <c r="BQ82" i="12"/>
  <c r="BR82" i="12"/>
  <c r="BS82" i="12"/>
  <c r="BT82" i="12"/>
  <c r="BU82" i="12"/>
  <c r="BV82" i="12"/>
  <c r="BW82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CL82" i="12"/>
  <c r="CM82" i="12"/>
  <c r="CN82" i="12"/>
  <c r="CO82" i="12"/>
  <c r="CP82" i="12"/>
  <c r="CQ82" i="12"/>
  <c r="CR82" i="12"/>
  <c r="CS82" i="12"/>
  <c r="CT82" i="12"/>
  <c r="CU82" i="12"/>
  <c r="CV82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BH81" i="12"/>
  <c r="BI81" i="12"/>
  <c r="BJ81" i="12"/>
  <c r="BK81" i="12"/>
  <c r="BL81" i="12"/>
  <c r="BM81" i="12"/>
  <c r="BN81" i="12"/>
  <c r="BO81" i="12"/>
  <c r="BP81" i="12"/>
  <c r="BQ81" i="12"/>
  <c r="BR81" i="12"/>
  <c r="BS81" i="12"/>
  <c r="BT81" i="12"/>
  <c r="BU81" i="12"/>
  <c r="BV81" i="12"/>
  <c r="BW81" i="12"/>
  <c r="BX81" i="12"/>
  <c r="BY81" i="12"/>
  <c r="BZ81" i="12"/>
  <c r="CA81" i="12"/>
  <c r="CB81" i="12"/>
  <c r="CC81" i="12"/>
  <c r="CD81" i="12"/>
  <c r="CE81" i="12"/>
  <c r="CF81" i="12"/>
  <c r="CG81" i="12"/>
  <c r="CH81" i="12"/>
  <c r="CI81" i="12"/>
  <c r="CJ81" i="12"/>
  <c r="CK81" i="12"/>
  <c r="CL81" i="12"/>
  <c r="CM81" i="12"/>
  <c r="CN81" i="12"/>
  <c r="CO81" i="12"/>
  <c r="CP81" i="12"/>
  <c r="CQ81" i="12"/>
  <c r="CR81" i="12"/>
  <c r="CS81" i="12"/>
  <c r="CT81" i="12"/>
  <c r="CU81" i="12"/>
  <c r="CV81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BH80" i="12"/>
  <c r="BI80" i="12"/>
  <c r="BJ80" i="12"/>
  <c r="BK80" i="12"/>
  <c r="BL80" i="12"/>
  <c r="BM80" i="12"/>
  <c r="BN80" i="12"/>
  <c r="BO80" i="12"/>
  <c r="BP80" i="12"/>
  <c r="BQ80" i="12"/>
  <c r="BR80" i="12"/>
  <c r="BS80" i="12"/>
  <c r="BT80" i="12"/>
  <c r="BU80" i="12"/>
  <c r="BV80" i="12"/>
  <c r="BW80" i="12"/>
  <c r="BX80" i="12"/>
  <c r="BY80" i="12"/>
  <c r="BZ80" i="12"/>
  <c r="CA80" i="12"/>
  <c r="CB80" i="12"/>
  <c r="CC80" i="12"/>
  <c r="CD80" i="12"/>
  <c r="CE80" i="12"/>
  <c r="CF80" i="12"/>
  <c r="CG80" i="12"/>
  <c r="CH80" i="12"/>
  <c r="CI80" i="12"/>
  <c r="CJ80" i="12"/>
  <c r="CK80" i="12"/>
  <c r="CL80" i="12"/>
  <c r="CM80" i="12"/>
  <c r="CN80" i="12"/>
  <c r="CO80" i="12"/>
  <c r="CP80" i="12"/>
  <c r="CQ80" i="12"/>
  <c r="CR80" i="12"/>
  <c r="CS80" i="12"/>
  <c r="CT80" i="12"/>
  <c r="CU80" i="12"/>
  <c r="CV80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BH79" i="12"/>
  <c r="BI79" i="12"/>
  <c r="BJ79" i="12"/>
  <c r="BK79" i="12"/>
  <c r="BL79" i="12"/>
  <c r="BM79" i="12"/>
  <c r="BN79" i="12"/>
  <c r="BO79" i="12"/>
  <c r="BP79" i="12"/>
  <c r="BQ79" i="12"/>
  <c r="BR79" i="12"/>
  <c r="BS79" i="12"/>
  <c r="BT79" i="12"/>
  <c r="BU79" i="12"/>
  <c r="BV79" i="12"/>
  <c r="BW79" i="12"/>
  <c r="BX79" i="12"/>
  <c r="BY79" i="12"/>
  <c r="BZ79" i="12"/>
  <c r="CA79" i="12"/>
  <c r="CB79" i="12"/>
  <c r="CC79" i="12"/>
  <c r="CD79" i="12"/>
  <c r="CE79" i="12"/>
  <c r="CF79" i="12"/>
  <c r="CG79" i="12"/>
  <c r="CH79" i="12"/>
  <c r="CI79" i="12"/>
  <c r="CJ79" i="12"/>
  <c r="CK79" i="12"/>
  <c r="CL79" i="12"/>
  <c r="CM79" i="12"/>
  <c r="CN79" i="12"/>
  <c r="CO79" i="12"/>
  <c r="CP79" i="12"/>
  <c r="CQ79" i="12"/>
  <c r="CR79" i="12"/>
  <c r="CS79" i="12"/>
  <c r="CT79" i="12"/>
  <c r="CU79" i="12"/>
  <c r="CV79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BH78" i="12"/>
  <c r="BI78" i="12"/>
  <c r="BJ78" i="12"/>
  <c r="BK78" i="12"/>
  <c r="BL78" i="12"/>
  <c r="BM78" i="12"/>
  <c r="BN78" i="12"/>
  <c r="BO78" i="12"/>
  <c r="BP78" i="12"/>
  <c r="BQ78" i="12"/>
  <c r="BR78" i="12"/>
  <c r="BS78" i="12"/>
  <c r="BT78" i="12"/>
  <c r="BU78" i="12"/>
  <c r="BV78" i="12"/>
  <c r="BW78" i="12"/>
  <c r="BX78" i="12"/>
  <c r="BY78" i="12"/>
  <c r="BZ78" i="12"/>
  <c r="CA78" i="12"/>
  <c r="CB78" i="12"/>
  <c r="CC78" i="12"/>
  <c r="CD78" i="12"/>
  <c r="CE78" i="12"/>
  <c r="CF78" i="12"/>
  <c r="CG78" i="12"/>
  <c r="CH78" i="12"/>
  <c r="CI78" i="12"/>
  <c r="CJ78" i="12"/>
  <c r="CK78" i="12"/>
  <c r="CL78" i="12"/>
  <c r="CM78" i="12"/>
  <c r="CN78" i="12"/>
  <c r="CO78" i="12"/>
  <c r="CP78" i="12"/>
  <c r="CQ78" i="12"/>
  <c r="CR78" i="12"/>
  <c r="CS78" i="12"/>
  <c r="CT78" i="12"/>
  <c r="CU78" i="12"/>
  <c r="CV78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BH77" i="12"/>
  <c r="BI77" i="12"/>
  <c r="BJ77" i="12"/>
  <c r="BK77" i="12"/>
  <c r="BL77" i="12"/>
  <c r="BM77" i="12"/>
  <c r="BN77" i="12"/>
  <c r="BO77" i="12"/>
  <c r="BP77" i="12"/>
  <c r="BQ77" i="12"/>
  <c r="BR77" i="12"/>
  <c r="BS77" i="12"/>
  <c r="BT77" i="12"/>
  <c r="BU77" i="12"/>
  <c r="BV77" i="12"/>
  <c r="BW77" i="12"/>
  <c r="BX77" i="12"/>
  <c r="BY77" i="12"/>
  <c r="BZ77" i="12"/>
  <c r="CA77" i="12"/>
  <c r="CB77" i="12"/>
  <c r="CC77" i="12"/>
  <c r="CD77" i="12"/>
  <c r="CE77" i="12"/>
  <c r="CF77" i="12"/>
  <c r="CG77" i="12"/>
  <c r="CH77" i="12"/>
  <c r="CI77" i="12"/>
  <c r="CJ77" i="12"/>
  <c r="CK77" i="12"/>
  <c r="CL77" i="12"/>
  <c r="CM77" i="12"/>
  <c r="CN77" i="12"/>
  <c r="CO77" i="12"/>
  <c r="CP77" i="12"/>
  <c r="CQ77" i="12"/>
  <c r="CR77" i="12"/>
  <c r="CS77" i="12"/>
  <c r="CT77" i="12"/>
  <c r="CU77" i="12"/>
  <c r="CV77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BH76" i="12"/>
  <c r="BI76" i="12"/>
  <c r="BJ76" i="12"/>
  <c r="BK76" i="12"/>
  <c r="BL76" i="12"/>
  <c r="BM76" i="12"/>
  <c r="BN76" i="12"/>
  <c r="BO76" i="12"/>
  <c r="BP76" i="12"/>
  <c r="BQ76" i="12"/>
  <c r="BR76" i="12"/>
  <c r="BS76" i="12"/>
  <c r="BT76" i="12"/>
  <c r="BU76" i="12"/>
  <c r="BV76" i="12"/>
  <c r="BW76" i="12"/>
  <c r="BX76" i="12"/>
  <c r="BY76" i="12"/>
  <c r="BZ76" i="12"/>
  <c r="CA76" i="12"/>
  <c r="CB76" i="12"/>
  <c r="CC76" i="12"/>
  <c r="CD76" i="12"/>
  <c r="CE76" i="12"/>
  <c r="CF76" i="12"/>
  <c r="CG76" i="12"/>
  <c r="CH76" i="12"/>
  <c r="CI76" i="12"/>
  <c r="CJ76" i="12"/>
  <c r="CK76" i="12"/>
  <c r="CL76" i="12"/>
  <c r="CM76" i="12"/>
  <c r="CN76" i="12"/>
  <c r="CO76" i="12"/>
  <c r="CP76" i="12"/>
  <c r="CQ76" i="12"/>
  <c r="CR76" i="12"/>
  <c r="CS76" i="12"/>
  <c r="CT76" i="12"/>
  <c r="CU76" i="12"/>
  <c r="CV76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BH75" i="12"/>
  <c r="BI75" i="12"/>
  <c r="BJ75" i="12"/>
  <c r="BK75" i="12"/>
  <c r="BL75" i="12"/>
  <c r="BM75" i="12"/>
  <c r="BN75" i="12"/>
  <c r="BO75" i="12"/>
  <c r="BP75" i="12"/>
  <c r="BQ75" i="12"/>
  <c r="BR75" i="12"/>
  <c r="BS75" i="12"/>
  <c r="BT75" i="12"/>
  <c r="BU75" i="12"/>
  <c r="BV75" i="12"/>
  <c r="BW75" i="12"/>
  <c r="BX75" i="12"/>
  <c r="BY75" i="12"/>
  <c r="BZ75" i="12"/>
  <c r="CA75" i="12"/>
  <c r="CB75" i="12"/>
  <c r="CC75" i="12"/>
  <c r="CD75" i="12"/>
  <c r="CE75" i="12"/>
  <c r="CF75" i="12"/>
  <c r="CG75" i="12"/>
  <c r="CH75" i="12"/>
  <c r="CI75" i="12"/>
  <c r="CJ75" i="12"/>
  <c r="CK75" i="12"/>
  <c r="CL75" i="12"/>
  <c r="CM75" i="12"/>
  <c r="CN75" i="12"/>
  <c r="CO75" i="12"/>
  <c r="CP75" i="12"/>
  <c r="CQ75" i="12"/>
  <c r="CR75" i="12"/>
  <c r="CS75" i="12"/>
  <c r="CT75" i="12"/>
  <c r="CU75" i="12"/>
  <c r="CV75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BH74" i="12"/>
  <c r="BI74" i="12"/>
  <c r="BJ74" i="12"/>
  <c r="BK74" i="12"/>
  <c r="BL74" i="12"/>
  <c r="BM74" i="12"/>
  <c r="BN74" i="12"/>
  <c r="BO74" i="12"/>
  <c r="BP74" i="12"/>
  <c r="BQ74" i="12"/>
  <c r="BR74" i="12"/>
  <c r="BS74" i="12"/>
  <c r="BT74" i="12"/>
  <c r="BU74" i="12"/>
  <c r="BV74" i="12"/>
  <c r="BW74" i="12"/>
  <c r="BX74" i="12"/>
  <c r="BY74" i="12"/>
  <c r="BZ74" i="12"/>
  <c r="CA74" i="12"/>
  <c r="CB74" i="12"/>
  <c r="CC74" i="12"/>
  <c r="CD74" i="12"/>
  <c r="CE74" i="12"/>
  <c r="CF74" i="12"/>
  <c r="CG74" i="12"/>
  <c r="CH74" i="12"/>
  <c r="CI74" i="12"/>
  <c r="CJ74" i="12"/>
  <c r="CK74" i="12"/>
  <c r="CL74" i="12"/>
  <c r="CM74" i="12"/>
  <c r="CN74" i="12"/>
  <c r="CO74" i="12"/>
  <c r="CP74" i="12"/>
  <c r="CQ74" i="12"/>
  <c r="CR74" i="12"/>
  <c r="CS74" i="12"/>
  <c r="CT74" i="12"/>
  <c r="CU74" i="12"/>
  <c r="CV74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BH73" i="12"/>
  <c r="BI73" i="12"/>
  <c r="BJ73" i="12"/>
  <c r="BK73" i="12"/>
  <c r="BL73" i="12"/>
  <c r="BM73" i="12"/>
  <c r="BN73" i="12"/>
  <c r="BO73" i="12"/>
  <c r="BP73" i="12"/>
  <c r="BQ73" i="12"/>
  <c r="BR73" i="12"/>
  <c r="BS73" i="12"/>
  <c r="BT73" i="12"/>
  <c r="BU73" i="12"/>
  <c r="BV73" i="12"/>
  <c r="BW73" i="12"/>
  <c r="BX73" i="12"/>
  <c r="BY73" i="12"/>
  <c r="BZ73" i="12"/>
  <c r="CA73" i="12"/>
  <c r="CB73" i="12"/>
  <c r="CC73" i="12"/>
  <c r="CD73" i="12"/>
  <c r="CE73" i="12"/>
  <c r="CF73" i="12"/>
  <c r="CG73" i="12"/>
  <c r="CH73" i="12"/>
  <c r="CI73" i="12"/>
  <c r="CJ73" i="12"/>
  <c r="CK73" i="12"/>
  <c r="CL73" i="12"/>
  <c r="CM73" i="12"/>
  <c r="CN73" i="12"/>
  <c r="CO73" i="12"/>
  <c r="CP73" i="12"/>
  <c r="CQ73" i="12"/>
  <c r="CR73" i="12"/>
  <c r="CS73" i="12"/>
  <c r="CT73" i="12"/>
  <c r="CU73" i="12"/>
  <c r="CV73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BH72" i="12"/>
  <c r="BI72" i="12"/>
  <c r="BJ72" i="12"/>
  <c r="BK72" i="12"/>
  <c r="BL72" i="12"/>
  <c r="BM72" i="12"/>
  <c r="BN72" i="12"/>
  <c r="BO72" i="12"/>
  <c r="BP72" i="12"/>
  <c r="BQ72" i="12"/>
  <c r="BR72" i="12"/>
  <c r="BS72" i="12"/>
  <c r="BT72" i="12"/>
  <c r="BU72" i="12"/>
  <c r="BV72" i="12"/>
  <c r="BW72" i="12"/>
  <c r="BX72" i="12"/>
  <c r="BY72" i="12"/>
  <c r="BZ72" i="12"/>
  <c r="CA72" i="12"/>
  <c r="CB72" i="12"/>
  <c r="CC72" i="12"/>
  <c r="CD72" i="12"/>
  <c r="CE72" i="12"/>
  <c r="CF72" i="12"/>
  <c r="CG72" i="12"/>
  <c r="CH72" i="12"/>
  <c r="CI72" i="12"/>
  <c r="CJ72" i="12"/>
  <c r="CK72" i="12"/>
  <c r="CL72" i="12"/>
  <c r="CM72" i="12"/>
  <c r="CN72" i="12"/>
  <c r="CO72" i="12"/>
  <c r="CP72" i="12"/>
  <c r="CQ72" i="12"/>
  <c r="CR72" i="12"/>
  <c r="CS72" i="12"/>
  <c r="CT72" i="12"/>
  <c r="CU72" i="12"/>
  <c r="CV72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BH71" i="12"/>
  <c r="BI71" i="12"/>
  <c r="BJ71" i="12"/>
  <c r="BK71" i="12"/>
  <c r="BL71" i="12"/>
  <c r="BM71" i="12"/>
  <c r="BN71" i="12"/>
  <c r="BO71" i="12"/>
  <c r="BP71" i="12"/>
  <c r="BQ71" i="12"/>
  <c r="BR71" i="12"/>
  <c r="BS71" i="12"/>
  <c r="BT71" i="12"/>
  <c r="BU71" i="12"/>
  <c r="BV71" i="12"/>
  <c r="BW71" i="12"/>
  <c r="BX71" i="12"/>
  <c r="BY71" i="12"/>
  <c r="BZ71" i="12"/>
  <c r="CA71" i="12"/>
  <c r="CB71" i="12"/>
  <c r="CC71" i="12"/>
  <c r="CD71" i="12"/>
  <c r="CE71" i="12"/>
  <c r="CF71" i="12"/>
  <c r="CG71" i="12"/>
  <c r="CH71" i="12"/>
  <c r="CI71" i="12"/>
  <c r="CJ71" i="12"/>
  <c r="CK71" i="12"/>
  <c r="CL71" i="12"/>
  <c r="CM71" i="12"/>
  <c r="CN71" i="12"/>
  <c r="CO71" i="12"/>
  <c r="CP71" i="12"/>
  <c r="CQ71" i="12"/>
  <c r="CR71" i="12"/>
  <c r="CS71" i="12"/>
  <c r="CT71" i="12"/>
  <c r="CU71" i="12"/>
  <c r="CV71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BH70" i="12"/>
  <c r="BI70" i="12"/>
  <c r="BJ70" i="12"/>
  <c r="BK70" i="12"/>
  <c r="BL70" i="12"/>
  <c r="BM70" i="12"/>
  <c r="BN70" i="12"/>
  <c r="BO70" i="12"/>
  <c r="BP70" i="12"/>
  <c r="BQ70" i="12"/>
  <c r="BR70" i="12"/>
  <c r="BS70" i="12"/>
  <c r="BT70" i="12"/>
  <c r="BU70" i="12"/>
  <c r="BV70" i="12"/>
  <c r="BW70" i="12"/>
  <c r="BX70" i="12"/>
  <c r="BY70" i="12"/>
  <c r="BZ70" i="12"/>
  <c r="CA70" i="12"/>
  <c r="CB70" i="12"/>
  <c r="CC70" i="12"/>
  <c r="CD70" i="12"/>
  <c r="CE70" i="12"/>
  <c r="CF70" i="12"/>
  <c r="CG70" i="12"/>
  <c r="CH70" i="12"/>
  <c r="CI70" i="12"/>
  <c r="CJ70" i="12"/>
  <c r="CK70" i="12"/>
  <c r="CL70" i="12"/>
  <c r="CM70" i="12"/>
  <c r="CN70" i="12"/>
  <c r="CO70" i="12"/>
  <c r="CP70" i="12"/>
  <c r="CQ70" i="12"/>
  <c r="CR70" i="12"/>
  <c r="CS70" i="12"/>
  <c r="CT70" i="12"/>
  <c r="CU70" i="12"/>
  <c r="CV70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BH69" i="12"/>
  <c r="BI69" i="12"/>
  <c r="BJ69" i="12"/>
  <c r="BK69" i="12"/>
  <c r="BL69" i="12"/>
  <c r="BM69" i="12"/>
  <c r="BN69" i="12"/>
  <c r="BO69" i="12"/>
  <c r="BP69" i="12"/>
  <c r="BQ69" i="12"/>
  <c r="BR69" i="12"/>
  <c r="BS69" i="12"/>
  <c r="BT69" i="12"/>
  <c r="BU69" i="12"/>
  <c r="BV69" i="12"/>
  <c r="BW69" i="12"/>
  <c r="BX69" i="12"/>
  <c r="BY69" i="12"/>
  <c r="BZ69" i="12"/>
  <c r="CA69" i="12"/>
  <c r="CB69" i="12"/>
  <c r="CC69" i="12"/>
  <c r="CD69" i="12"/>
  <c r="CE69" i="12"/>
  <c r="CF69" i="12"/>
  <c r="CG69" i="12"/>
  <c r="CH69" i="12"/>
  <c r="CI69" i="12"/>
  <c r="CJ69" i="12"/>
  <c r="CK69" i="12"/>
  <c r="CL69" i="12"/>
  <c r="CM69" i="12"/>
  <c r="CN69" i="12"/>
  <c r="CO69" i="12"/>
  <c r="CP69" i="12"/>
  <c r="CQ69" i="12"/>
  <c r="CR69" i="12"/>
  <c r="CS69" i="12"/>
  <c r="CT69" i="12"/>
  <c r="CU69" i="12"/>
  <c r="CV69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BH68" i="12"/>
  <c r="BI68" i="12"/>
  <c r="BJ68" i="12"/>
  <c r="BK68" i="12"/>
  <c r="BL68" i="12"/>
  <c r="BM68" i="12"/>
  <c r="BN68" i="12"/>
  <c r="BO68" i="12"/>
  <c r="BP68" i="12"/>
  <c r="BQ68" i="12"/>
  <c r="BR68" i="12"/>
  <c r="BS68" i="12"/>
  <c r="BT68" i="12"/>
  <c r="BU68" i="12"/>
  <c r="BV68" i="12"/>
  <c r="BW68" i="12"/>
  <c r="BX68" i="12"/>
  <c r="BY68" i="12"/>
  <c r="BZ68" i="12"/>
  <c r="CA68" i="12"/>
  <c r="CB68" i="12"/>
  <c r="CC68" i="12"/>
  <c r="CD68" i="12"/>
  <c r="CE68" i="12"/>
  <c r="CF68" i="12"/>
  <c r="CG68" i="12"/>
  <c r="CH68" i="12"/>
  <c r="CI68" i="12"/>
  <c r="CJ68" i="12"/>
  <c r="CK68" i="12"/>
  <c r="CL68" i="12"/>
  <c r="CM68" i="12"/>
  <c r="CN68" i="12"/>
  <c r="CO68" i="12"/>
  <c r="CP68" i="12"/>
  <c r="CQ68" i="12"/>
  <c r="CR68" i="12"/>
  <c r="CS68" i="12"/>
  <c r="CT68" i="12"/>
  <c r="CU68" i="12"/>
  <c r="CV68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BH67" i="12"/>
  <c r="BI67" i="12"/>
  <c r="BJ67" i="12"/>
  <c r="BK67" i="12"/>
  <c r="BL67" i="12"/>
  <c r="BM67" i="12"/>
  <c r="BN67" i="12"/>
  <c r="BO67" i="12"/>
  <c r="BP67" i="12"/>
  <c r="BQ67" i="12"/>
  <c r="BR67" i="12"/>
  <c r="BS67" i="12"/>
  <c r="BT67" i="12"/>
  <c r="BU67" i="12"/>
  <c r="BV67" i="12"/>
  <c r="BW67" i="12"/>
  <c r="BX67" i="12"/>
  <c r="BY67" i="12"/>
  <c r="BZ67" i="12"/>
  <c r="CA67" i="12"/>
  <c r="CB67" i="12"/>
  <c r="CC67" i="12"/>
  <c r="CD67" i="12"/>
  <c r="CE67" i="12"/>
  <c r="CF67" i="12"/>
  <c r="CG67" i="12"/>
  <c r="CH67" i="12"/>
  <c r="CI67" i="12"/>
  <c r="CJ67" i="12"/>
  <c r="CK67" i="12"/>
  <c r="CL67" i="12"/>
  <c r="CM67" i="12"/>
  <c r="CN67" i="12"/>
  <c r="CO67" i="12"/>
  <c r="CP67" i="12"/>
  <c r="CQ67" i="12"/>
  <c r="CR67" i="12"/>
  <c r="CS67" i="12"/>
  <c r="CT67" i="12"/>
  <c r="CU67" i="12"/>
  <c r="CV67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BH66" i="12"/>
  <c r="BI66" i="12"/>
  <c r="BJ66" i="12"/>
  <c r="BK66" i="12"/>
  <c r="BL66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BH65" i="12"/>
  <c r="BI65" i="12"/>
  <c r="BJ65" i="12"/>
  <c r="BK65" i="12"/>
  <c r="BL65" i="12"/>
  <c r="BM65" i="12"/>
  <c r="BN65" i="12"/>
  <c r="BO65" i="12"/>
  <c r="BP65" i="12"/>
  <c r="BQ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S65" i="12"/>
  <c r="CT65" i="12"/>
  <c r="CU65" i="12"/>
  <c r="CV65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CT64" i="12"/>
  <c r="CU64" i="12"/>
  <c r="CV64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BH63" i="12"/>
  <c r="BI63" i="12"/>
  <c r="BJ63" i="12"/>
  <c r="BK63" i="12"/>
  <c r="BL63" i="12"/>
  <c r="BM63" i="12"/>
  <c r="BN63" i="12"/>
  <c r="BO63" i="12"/>
  <c r="BP63" i="12"/>
  <c r="BQ63" i="12"/>
  <c r="BR63" i="12"/>
  <c r="BS63" i="12"/>
  <c r="BT63" i="12"/>
  <c r="BU63" i="12"/>
  <c r="BV63" i="12"/>
  <c r="BW63" i="12"/>
  <c r="BX63" i="12"/>
  <c r="BY63" i="12"/>
  <c r="BZ63" i="12"/>
  <c r="CA63" i="12"/>
  <c r="CB63" i="12"/>
  <c r="CC63" i="12"/>
  <c r="CD63" i="12"/>
  <c r="CE63" i="12"/>
  <c r="CF63" i="12"/>
  <c r="CG63" i="12"/>
  <c r="CH63" i="12"/>
  <c r="CI63" i="12"/>
  <c r="CJ63" i="12"/>
  <c r="CK63" i="12"/>
  <c r="CL63" i="12"/>
  <c r="CM63" i="12"/>
  <c r="CN63" i="12"/>
  <c r="CO63" i="12"/>
  <c r="CP63" i="12"/>
  <c r="CQ63" i="12"/>
  <c r="CR63" i="12"/>
  <c r="CS63" i="12"/>
  <c r="CT63" i="12"/>
  <c r="CU63" i="12"/>
  <c r="CV63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CT62" i="12"/>
  <c r="CU62" i="12"/>
  <c r="CV62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CT61" i="12"/>
  <c r="CU61" i="12"/>
  <c r="CV61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CT59" i="12"/>
  <c r="CU59" i="12"/>
  <c r="CV59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CT58" i="12"/>
  <c r="CU58" i="12"/>
  <c r="CV58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CT57" i="12"/>
  <c r="CU57" i="12"/>
  <c r="CV57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U56" i="12"/>
  <c r="CV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U55" i="12"/>
  <c r="CV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U53" i="12"/>
  <c r="CV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U52" i="12"/>
  <c r="CV52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U51" i="12"/>
  <c r="CV51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CU47" i="12"/>
  <c r="CV47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U45" i="12"/>
  <c r="CV45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A16" i="16"/>
  <c r="C16" i="16"/>
  <c r="D16" i="16"/>
  <c r="E16" i="16"/>
  <c r="F16" i="16"/>
  <c r="G16" i="16"/>
  <c r="H16" i="16"/>
  <c r="I16" i="16"/>
  <c r="J16" i="16"/>
  <c r="K1" i="16"/>
  <c r="K16" i="16"/>
  <c r="AC1" i="16"/>
  <c r="AC46" i="16"/>
  <c r="AB1" i="16"/>
  <c r="AB46" i="16"/>
  <c r="AA1" i="16"/>
  <c r="AA46" i="16"/>
  <c r="Z1" i="16"/>
  <c r="Z46" i="16"/>
  <c r="Y1" i="16"/>
  <c r="Y46" i="16"/>
  <c r="X1" i="16"/>
  <c r="X46" i="16"/>
  <c r="W1" i="16"/>
  <c r="W46" i="16"/>
  <c r="V1" i="16"/>
  <c r="V46" i="16"/>
  <c r="U1" i="16"/>
  <c r="U46" i="16"/>
  <c r="T1" i="16"/>
  <c r="T46" i="16"/>
  <c r="S1" i="16"/>
  <c r="S46" i="16"/>
  <c r="R1" i="16"/>
  <c r="R46" i="16"/>
  <c r="Q1" i="16"/>
  <c r="Q46" i="16"/>
  <c r="P1" i="16"/>
  <c r="P46" i="16"/>
  <c r="O1" i="16"/>
  <c r="O46" i="16"/>
  <c r="N1" i="16"/>
  <c r="N46" i="16"/>
  <c r="M1" i="16"/>
  <c r="M46" i="16"/>
  <c r="L1" i="16"/>
  <c r="L46" i="16"/>
  <c r="K46" i="16"/>
  <c r="J46" i="16"/>
  <c r="I46" i="16"/>
  <c r="H46" i="16"/>
  <c r="G46" i="16"/>
  <c r="F46" i="16"/>
  <c r="E46" i="16"/>
  <c r="D46" i="16"/>
  <c r="C46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30" i="16"/>
  <c r="A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C1" i="8"/>
  <c r="AC47" i="8"/>
  <c r="AB1" i="8"/>
  <c r="AB47" i="8"/>
  <c r="AA1" i="8"/>
  <c r="AA47" i="8"/>
  <c r="Z1" i="8"/>
  <c r="Z47" i="8"/>
  <c r="Y1" i="8"/>
  <c r="Y47" i="8"/>
  <c r="X1" i="8"/>
  <c r="X47" i="8"/>
  <c r="W1" i="8"/>
  <c r="W47" i="8"/>
  <c r="V1" i="8"/>
  <c r="V47" i="8"/>
  <c r="U1" i="8"/>
  <c r="U47" i="8"/>
  <c r="T1" i="8"/>
  <c r="T47" i="8"/>
  <c r="S1" i="8"/>
  <c r="S47" i="8"/>
  <c r="R1" i="8"/>
  <c r="R47" i="8"/>
  <c r="Q1" i="8"/>
  <c r="Q47" i="8"/>
  <c r="P1" i="8"/>
  <c r="P47" i="8"/>
  <c r="O1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C34" i="8"/>
  <c r="AB34" i="8"/>
  <c r="AA34" i="8"/>
  <c r="Z34" i="8"/>
  <c r="Y34" i="8"/>
  <c r="X34" i="8"/>
  <c r="W34" i="8"/>
  <c r="V34" i="8"/>
  <c r="U34" i="8"/>
  <c r="T34" i="8"/>
  <c r="S34" i="8"/>
  <c r="R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C33" i="8"/>
  <c r="AB33" i="8"/>
  <c r="AA33" i="8"/>
  <c r="Z33" i="8"/>
  <c r="Y33" i="8"/>
  <c r="X33" i="8"/>
  <c r="W33" i="8"/>
  <c r="V33" i="8"/>
  <c r="U33" i="8"/>
  <c r="T33" i="8"/>
  <c r="S33" i="8"/>
  <c r="R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C31" i="8"/>
  <c r="A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A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F106" i="12"/>
  <c r="BG106" i="12"/>
  <c r="BH106" i="12"/>
  <c r="BI106" i="12"/>
  <c r="BJ106" i="12"/>
  <c r="BK106" i="12"/>
  <c r="BL106" i="12"/>
  <c r="BN106" i="12"/>
  <c r="BO106" i="12"/>
  <c r="BP106" i="12"/>
  <c r="BQ106" i="12"/>
  <c r="BR106" i="12"/>
  <c r="BS106" i="12"/>
  <c r="BT106" i="12"/>
  <c r="BU106" i="12"/>
  <c r="BV106" i="12"/>
  <c r="BW106" i="12"/>
  <c r="BX106" i="12"/>
  <c r="BY106" i="12"/>
  <c r="BZ106" i="12"/>
  <c r="CA106" i="12"/>
  <c r="CB106" i="12"/>
  <c r="CC106" i="12"/>
  <c r="CD106" i="12"/>
  <c r="CE106" i="12"/>
  <c r="CF106" i="12"/>
  <c r="CG106" i="12"/>
  <c r="CH106" i="12"/>
  <c r="CI106" i="12"/>
  <c r="CJ106" i="12"/>
  <c r="CK106" i="12"/>
  <c r="CL106" i="12"/>
  <c r="CM106" i="12"/>
  <c r="CN106" i="12"/>
  <c r="CO106" i="12"/>
  <c r="CP106" i="12"/>
  <c r="CQ106" i="12"/>
  <c r="CR106" i="12"/>
  <c r="CS106" i="12"/>
  <c r="CT106" i="12"/>
  <c r="CU106" i="12"/>
  <c r="CV106" i="12"/>
  <c r="BF108" i="12"/>
  <c r="BG108" i="12"/>
  <c r="BH108" i="12"/>
  <c r="BI108" i="12"/>
  <c r="BJ108" i="12"/>
  <c r="BK108" i="12"/>
  <c r="BL108" i="12"/>
  <c r="BN108" i="12"/>
  <c r="BO108" i="12"/>
  <c r="BP108" i="12"/>
  <c r="BQ108" i="12"/>
  <c r="BR108" i="12"/>
  <c r="BS108" i="12"/>
  <c r="BT108" i="12"/>
  <c r="BU108" i="12"/>
  <c r="BV108" i="12"/>
  <c r="BW108" i="12"/>
  <c r="BX108" i="12"/>
  <c r="BY108" i="12"/>
  <c r="BZ108" i="12"/>
  <c r="CA108" i="12"/>
  <c r="CB108" i="12"/>
  <c r="CC108" i="12"/>
  <c r="CD108" i="12"/>
  <c r="CE108" i="12"/>
  <c r="CF108" i="12"/>
  <c r="CG108" i="12"/>
  <c r="CH108" i="12"/>
  <c r="CI108" i="12"/>
  <c r="CJ108" i="12"/>
  <c r="CK108" i="12"/>
  <c r="CL108" i="12"/>
  <c r="CM108" i="12"/>
  <c r="CN108" i="12"/>
  <c r="CO108" i="12"/>
  <c r="CP108" i="12"/>
  <c r="CQ108" i="12"/>
  <c r="CR108" i="12"/>
  <c r="CS108" i="12"/>
  <c r="CT108" i="12"/>
  <c r="CU108" i="12"/>
  <c r="CV108" i="12"/>
  <c r="BF113" i="12"/>
  <c r="BG113" i="12"/>
  <c r="BH113" i="12"/>
  <c r="BI113" i="12"/>
  <c r="BJ113" i="12"/>
  <c r="BK113" i="12"/>
  <c r="BL113" i="12"/>
  <c r="BN113" i="12"/>
  <c r="BO113" i="12"/>
  <c r="BP113" i="12"/>
  <c r="BQ113" i="12"/>
  <c r="BR113" i="12"/>
  <c r="BS113" i="12"/>
  <c r="BT113" i="12"/>
  <c r="BU113" i="12"/>
  <c r="BV113" i="12"/>
  <c r="BW113" i="12"/>
  <c r="BX113" i="12"/>
  <c r="BY113" i="12"/>
  <c r="BZ113" i="12"/>
  <c r="CA113" i="12"/>
  <c r="CB113" i="12"/>
  <c r="CC113" i="12"/>
  <c r="CD113" i="12"/>
  <c r="CE113" i="12"/>
  <c r="CF113" i="12"/>
  <c r="CG113" i="12"/>
  <c r="CH113" i="12"/>
  <c r="CI113" i="12"/>
  <c r="CJ113" i="12"/>
  <c r="CK113" i="12"/>
  <c r="CL113" i="12"/>
  <c r="CM113" i="12"/>
  <c r="CN113" i="12"/>
  <c r="CO113" i="12"/>
  <c r="CP113" i="12"/>
  <c r="CQ113" i="12"/>
  <c r="CR113" i="12"/>
  <c r="CS113" i="12"/>
  <c r="CT113" i="12"/>
  <c r="CU113" i="12"/>
  <c r="CV113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AJ106" i="12"/>
  <c r="AK106" i="12"/>
  <c r="AL106" i="12"/>
  <c r="AM106" i="12"/>
  <c r="AN106" i="12"/>
  <c r="AO106" i="12"/>
  <c r="AP106" i="12"/>
  <c r="AQ106" i="12"/>
  <c r="AR106" i="12"/>
  <c r="AJ108" i="12"/>
  <c r="AK108" i="12"/>
  <c r="AL108" i="12"/>
  <c r="AM108" i="12"/>
  <c r="AN108" i="12"/>
  <c r="AO108" i="12"/>
  <c r="AP108" i="12"/>
  <c r="AQ108" i="12"/>
  <c r="AR108" i="12"/>
  <c r="AJ113" i="12"/>
  <c r="AK113" i="12"/>
  <c r="AL113" i="12"/>
  <c r="AM113" i="12"/>
  <c r="AN113" i="12"/>
  <c r="AO113" i="12"/>
  <c r="AP113" i="12"/>
  <c r="AQ113" i="12"/>
  <c r="AR113" i="12"/>
  <c r="AA106" i="12"/>
  <c r="AB106" i="12"/>
  <c r="AC106" i="12"/>
  <c r="AD106" i="12"/>
  <c r="AE106" i="12"/>
  <c r="AF106" i="12"/>
  <c r="AG106" i="12"/>
  <c r="AH106" i="12"/>
  <c r="AI106" i="12"/>
  <c r="AA108" i="12"/>
  <c r="AB108" i="12"/>
  <c r="AC108" i="12"/>
  <c r="AD108" i="12"/>
  <c r="AE108" i="12"/>
  <c r="AF108" i="12"/>
  <c r="AG108" i="12"/>
  <c r="AH108" i="12"/>
  <c r="AI108" i="12"/>
  <c r="AA113" i="12"/>
  <c r="AB113" i="12"/>
  <c r="AC113" i="12"/>
  <c r="AD113" i="12"/>
  <c r="AE113" i="12"/>
  <c r="AF113" i="12"/>
  <c r="AG113" i="12"/>
  <c r="AH113" i="12"/>
  <c r="AI113" i="12"/>
  <c r="R106" i="12"/>
  <c r="S106" i="12"/>
  <c r="T106" i="12"/>
  <c r="U106" i="12"/>
  <c r="V106" i="12"/>
  <c r="W106" i="12"/>
  <c r="X106" i="12"/>
  <c r="Y106" i="12"/>
  <c r="Z106" i="12"/>
  <c r="R108" i="12"/>
  <c r="S108" i="12"/>
  <c r="T108" i="12"/>
  <c r="U108" i="12"/>
  <c r="V108" i="12"/>
  <c r="W108" i="12"/>
  <c r="X108" i="12"/>
  <c r="Y108" i="12"/>
  <c r="Z108" i="12"/>
  <c r="R113" i="12"/>
  <c r="S113" i="12"/>
  <c r="T113" i="12"/>
  <c r="U113" i="12"/>
  <c r="V113" i="12"/>
  <c r="W113" i="12"/>
  <c r="X113" i="12"/>
  <c r="Y113" i="12"/>
  <c r="Z113" i="12"/>
  <c r="N106" i="12"/>
  <c r="O106" i="12"/>
  <c r="P106" i="12"/>
  <c r="Q106" i="12"/>
  <c r="N108" i="12"/>
  <c r="O108" i="12"/>
  <c r="P108" i="12"/>
  <c r="Q108" i="12"/>
  <c r="N113" i="12"/>
  <c r="O113" i="12"/>
  <c r="P113" i="12"/>
  <c r="Q113" i="12"/>
  <c r="D106" i="12"/>
  <c r="E106" i="12"/>
  <c r="F106" i="12"/>
  <c r="G106" i="12"/>
  <c r="H106" i="12"/>
  <c r="I106" i="12"/>
  <c r="J106" i="12"/>
  <c r="K106" i="12"/>
  <c r="L106" i="12"/>
  <c r="M106" i="12"/>
  <c r="D108" i="12"/>
  <c r="E108" i="12"/>
  <c r="F108" i="12"/>
  <c r="G108" i="12"/>
  <c r="H108" i="12"/>
  <c r="I108" i="12"/>
  <c r="J108" i="12"/>
  <c r="K108" i="12"/>
  <c r="L108" i="12"/>
  <c r="M108" i="12"/>
  <c r="D113" i="12"/>
  <c r="E113" i="12"/>
  <c r="F113" i="12"/>
  <c r="G113" i="12"/>
  <c r="H113" i="12"/>
  <c r="I113" i="12"/>
  <c r="J113" i="12"/>
  <c r="K113" i="12"/>
  <c r="L113" i="12"/>
  <c r="M113" i="12"/>
  <c r="C106" i="12"/>
  <c r="C108" i="12"/>
  <c r="C11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S3" i="12"/>
  <c r="CT3" i="12"/>
  <c r="CU3" i="12"/>
  <c r="CV3" i="12"/>
  <c r="D3" i="12"/>
  <c r="C3" i="12"/>
  <c r="B97" i="12"/>
  <c r="B98" i="12"/>
  <c r="B99" i="12"/>
  <c r="B100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13" i="12"/>
  <c r="B14" i="12"/>
  <c r="B15" i="12"/>
  <c r="B16" i="12"/>
  <c r="B4" i="12"/>
  <c r="B5" i="12"/>
  <c r="B6" i="12"/>
  <c r="B7" i="12"/>
  <c r="B8" i="12"/>
  <c r="B9" i="12"/>
  <c r="B10" i="12"/>
  <c r="B11" i="12"/>
  <c r="B12" i="12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C43" i="16"/>
  <c r="C38" i="16"/>
  <c r="C36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O39" i="8"/>
  <c r="P39" i="8"/>
  <c r="R39" i="8"/>
  <c r="S39" i="8"/>
  <c r="T39" i="8"/>
  <c r="U39" i="8"/>
  <c r="V39" i="8"/>
  <c r="W39" i="8"/>
  <c r="X39" i="8"/>
  <c r="Y39" i="8"/>
  <c r="Z39" i="8"/>
  <c r="AA39" i="8"/>
  <c r="AB39" i="8"/>
  <c r="AC39" i="8"/>
  <c r="O44" i="8"/>
  <c r="P44" i="8"/>
  <c r="R44" i="8"/>
  <c r="S44" i="8"/>
  <c r="T44" i="8"/>
  <c r="U44" i="8"/>
  <c r="V44" i="8"/>
  <c r="W44" i="8"/>
  <c r="X44" i="8"/>
  <c r="Y44" i="8"/>
  <c r="Z44" i="8"/>
  <c r="AA44" i="8"/>
  <c r="AB44" i="8"/>
  <c r="AC44" i="8"/>
  <c r="D39" i="8"/>
  <c r="E39" i="8"/>
  <c r="F39" i="8"/>
  <c r="G39" i="8"/>
  <c r="H39" i="8"/>
  <c r="I39" i="8"/>
  <c r="J39" i="8"/>
  <c r="K39" i="8"/>
  <c r="L39" i="8"/>
  <c r="M39" i="8"/>
  <c r="N39" i="8"/>
  <c r="D44" i="8"/>
  <c r="E44" i="8"/>
  <c r="F44" i="8"/>
  <c r="G44" i="8"/>
  <c r="H44" i="8"/>
  <c r="I44" i="8"/>
  <c r="J44" i="8"/>
  <c r="K44" i="8"/>
  <c r="L44" i="8"/>
  <c r="M44" i="8"/>
  <c r="N44" i="8"/>
  <c r="D31" i="8"/>
  <c r="H31" i="8"/>
  <c r="G31" i="8"/>
  <c r="C44" i="8"/>
  <c r="E31" i="8"/>
  <c r="F31" i="8"/>
  <c r="I31" i="8"/>
  <c r="J31" i="8"/>
  <c r="K31" i="8"/>
  <c r="L31" i="8"/>
  <c r="M31" i="8"/>
  <c r="N31" i="8"/>
  <c r="O31" i="8"/>
  <c r="P31" i="8"/>
  <c r="C39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R37" i="8"/>
  <c r="S37" i="8"/>
  <c r="T37" i="8"/>
  <c r="U37" i="8"/>
  <c r="V37" i="8"/>
  <c r="W37" i="8"/>
  <c r="C37" i="8"/>
  <c r="Q34" i="8"/>
  <c r="Q37" i="8"/>
  <c r="Q18" i="8"/>
  <c r="R18" i="8"/>
  <c r="S18" i="8"/>
  <c r="T18" i="8"/>
  <c r="U18" i="8"/>
  <c r="V18" i="8"/>
  <c r="W18" i="8"/>
  <c r="W31" i="8"/>
  <c r="V31" i="8"/>
  <c r="U31" i="8"/>
  <c r="T31" i="8"/>
  <c r="S31" i="8"/>
  <c r="R31" i="8"/>
  <c r="Q31" i="8"/>
  <c r="X18" i="8"/>
  <c r="Y18" i="8"/>
  <c r="Z18" i="8"/>
  <c r="AA18" i="8"/>
  <c r="AB18" i="8"/>
  <c r="AC18" i="8"/>
  <c r="AC31" i="8"/>
  <c r="AB31" i="8"/>
  <c r="AA31" i="8"/>
  <c r="Z31" i="8"/>
  <c r="Y31" i="8"/>
  <c r="X31" i="8"/>
  <c r="Q44" i="8"/>
  <c r="Q39" i="8"/>
  <c r="Q17" i="16"/>
  <c r="Q30" i="16"/>
  <c r="R17" i="16"/>
  <c r="R30" i="16"/>
  <c r="S17" i="16"/>
  <c r="S30" i="16"/>
  <c r="T17" i="16"/>
  <c r="T30" i="16"/>
  <c r="U17" i="16"/>
  <c r="U30" i="16"/>
  <c r="V17" i="16"/>
  <c r="V30" i="16"/>
  <c r="W17" i="16"/>
  <c r="W30" i="16"/>
  <c r="X17" i="16"/>
  <c r="X30" i="16"/>
  <c r="Y17" i="16"/>
  <c r="Y30" i="16"/>
  <c r="Z17" i="16"/>
  <c r="Z30" i="16"/>
  <c r="AA17" i="16"/>
  <c r="AA30" i="16"/>
  <c r="AB17" i="16"/>
  <c r="AB30" i="16"/>
  <c r="AC17" i="16"/>
  <c r="AC30" i="16"/>
  <c r="Q33" i="16"/>
  <c r="Q43" i="16"/>
  <c r="Q38" i="16"/>
  <c r="Q36" i="16"/>
  <c r="BM103" i="12"/>
  <c r="BM113" i="12"/>
  <c r="BM108" i="12"/>
  <c r="BM106" i="12"/>
  <c r="Q33" i="8"/>
  <c r="Q32" i="16"/>
  <c r="BM66" i="12"/>
  <c r="BN66" i="12"/>
  <c r="BO66" i="12"/>
  <c r="BP66" i="12"/>
  <c r="BQ66" i="12"/>
  <c r="BR66" i="12"/>
  <c r="BS66" i="12"/>
  <c r="BT66" i="12"/>
  <c r="BU66" i="12"/>
  <c r="BV66" i="12"/>
  <c r="BW66" i="12"/>
  <c r="BX66" i="12"/>
  <c r="BY66" i="12"/>
  <c r="BZ66" i="12"/>
  <c r="CA66" i="12"/>
  <c r="CB66" i="12"/>
  <c r="CC66" i="12"/>
  <c r="CD66" i="12"/>
  <c r="CE66" i="12"/>
  <c r="CF66" i="12"/>
  <c r="CG66" i="12"/>
  <c r="CH66" i="12"/>
  <c r="CI66" i="12"/>
  <c r="CJ66" i="12"/>
  <c r="CK66" i="12"/>
  <c r="CL66" i="12"/>
  <c r="CM66" i="12"/>
  <c r="CN66" i="12"/>
  <c r="CO66" i="12"/>
  <c r="CP66" i="12"/>
  <c r="CQ66" i="12"/>
  <c r="CR66" i="12"/>
  <c r="CS66" i="12"/>
  <c r="CT66" i="12"/>
  <c r="CU66" i="12"/>
  <c r="CV66" i="12"/>
  <c r="BM102" i="12"/>
</calcChain>
</file>

<file path=xl/sharedStrings.xml><?xml version="1.0" encoding="utf-8"?>
<sst xmlns="http://schemas.openxmlformats.org/spreadsheetml/2006/main" count="1315" uniqueCount="150">
  <si>
    <t>No. Préstamo</t>
  </si>
  <si>
    <t>Fecha Originación</t>
  </si>
  <si>
    <t>No. Pago</t>
  </si>
  <si>
    <t>Fecha de Pago Real</t>
  </si>
  <si>
    <t>Colocación</t>
  </si>
  <si>
    <t>Ingresos por Intereses</t>
  </si>
  <si>
    <t>IVA Intereses</t>
  </si>
  <si>
    <t>Mora</t>
  </si>
  <si>
    <t>IVA Mora</t>
  </si>
  <si>
    <t>Pago Total</t>
  </si>
  <si>
    <t>Nombre del cliente</t>
  </si>
  <si>
    <t>Tipo Préstamo</t>
  </si>
  <si>
    <t>2GZ CONSULTORES</t>
  </si>
  <si>
    <t>A</t>
  </si>
  <si>
    <t>Jorge Enrique Cruz Trejo</t>
  </si>
  <si>
    <t>Alejandra Gutiérrez Sandoval</t>
  </si>
  <si>
    <t>Israel Alejandro Molina Huerta</t>
  </si>
  <si>
    <t>Alejandro Ramírez Álvarez</t>
  </si>
  <si>
    <t>Álvaro Sánchez García</t>
  </si>
  <si>
    <t>Antonio Tanús Hierro</t>
  </si>
  <si>
    <t>Gustavo Orozco Guzmán</t>
  </si>
  <si>
    <t>IVAN ALFREDO MOLINA HUERTA</t>
  </si>
  <si>
    <t>Brame Comunicación Digital, S.A. DE C.V.</t>
  </si>
  <si>
    <t>Carlos Esteban Noriega Hernández</t>
  </si>
  <si>
    <t>JUAN EMILIO DUCOMBS</t>
  </si>
  <si>
    <t>STYLE PRINT SA DE CV</t>
  </si>
  <si>
    <t>CARLOS JAVIER GUTIÉRREZ MONTEMAYOR</t>
  </si>
  <si>
    <t>CESAR ADRIAN RIOS LOPEZ</t>
  </si>
  <si>
    <t>CLEVERFLOW DE MÉXICO, S.A.P.I. De C.V.</t>
  </si>
  <si>
    <t>COMANEL</t>
  </si>
  <si>
    <t>COMERCIALIZADORA DE DESTILADOS RG S.A. DE C.V.</t>
  </si>
  <si>
    <t>COMERCIALIZADORA GARSERV S.A. DE C.V.</t>
  </si>
  <si>
    <t>F</t>
  </si>
  <si>
    <t>NA</t>
  </si>
  <si>
    <t>Daniel Ruíz Martínez</t>
  </si>
  <si>
    <t>DAVID ARMANDO SÁNCHEZ VÁZQUEZ</t>
  </si>
  <si>
    <t>10.A</t>
  </si>
  <si>
    <t>10.B</t>
  </si>
  <si>
    <t>10.C</t>
  </si>
  <si>
    <t>María Luisa Bautista Reyes</t>
  </si>
  <si>
    <t>Jaime Ignacio Coronel Villegas</t>
  </si>
  <si>
    <t>Diego Enrique Medina Gómez Ugarte</t>
  </si>
  <si>
    <t>Dulce María Vázquez Castellanos</t>
  </si>
  <si>
    <t>ESCO TRADING CO. S.A. DE C.V</t>
  </si>
  <si>
    <t>EXPERTS IN HEAVY LIFTING &amp; RIGGINS</t>
  </si>
  <si>
    <t>FAUNA INSUMOS DIGITALES SA DE CV</t>
  </si>
  <si>
    <t>1.A</t>
  </si>
  <si>
    <t>3.A</t>
  </si>
  <si>
    <t>Fernando Lamoyi Xiang</t>
  </si>
  <si>
    <t>Pablo Enrique Salcedo Camargo</t>
  </si>
  <si>
    <t>Francisco Aureo Acevedo</t>
  </si>
  <si>
    <t>CORPORATIVO IDEOS S DE R.L. DE C.V.</t>
  </si>
  <si>
    <t>Gabriel García Peña</t>
  </si>
  <si>
    <t>Gerardo Arturo Barrientos Quintero</t>
  </si>
  <si>
    <t>Gilberto Coronel Alcantar</t>
  </si>
  <si>
    <t>GILBERTO OMAR HERNANDEZ RIVAS</t>
  </si>
  <si>
    <t>DANIEL ARTURO VIZCAÍNO YAMADA</t>
  </si>
  <si>
    <t>Isaías Delgadillo Hernández</t>
  </si>
  <si>
    <t>Pedro Carmen Rosas González</t>
  </si>
  <si>
    <t>Gustavo Ruíz Martínez</t>
  </si>
  <si>
    <t>H3 DISTRICT MEDIA”, S.A. DE C.V.</t>
  </si>
  <si>
    <t>HILDA CEBALLOS MONTES</t>
  </si>
  <si>
    <t>ILICH ESPINOZA</t>
  </si>
  <si>
    <t>1.B</t>
  </si>
  <si>
    <t>Ingenio CG, S. A. de C. V.</t>
  </si>
  <si>
    <t>ITZEA</t>
  </si>
  <si>
    <t>Jackeline Urdiales Muñoz</t>
  </si>
  <si>
    <t>Joel Martínes Linares</t>
  </si>
  <si>
    <t>Jonathan Margulis</t>
  </si>
  <si>
    <t>JORGE MALDONADO GUIZAR</t>
  </si>
  <si>
    <t>José de Jesús Cacho Hernández</t>
  </si>
  <si>
    <t>José García Solorzano</t>
  </si>
  <si>
    <t>MV360</t>
  </si>
  <si>
    <t>José Luis Bustos Navarrete</t>
  </si>
  <si>
    <t>JOSÉ MANUEL CRUZ HOYOS</t>
  </si>
  <si>
    <t>Julián Antonio Berdeja Rodríguez</t>
  </si>
  <si>
    <t>LA TAM</t>
  </si>
  <si>
    <t>Lourdes Álvaro Bobadilla</t>
  </si>
  <si>
    <t>Luciferasa 360</t>
  </si>
  <si>
    <t>María del Pilar Quintero Peralta</t>
  </si>
  <si>
    <t>Mario Javier del Toro Robles</t>
  </si>
  <si>
    <t>Oscar Ríos Ortiz</t>
  </si>
  <si>
    <t>Paulo Cesar García Coronado</t>
  </si>
  <si>
    <t>Pedro Cetina Rangel</t>
  </si>
  <si>
    <t>PHI AUDIOVISUAL S.A.P.I. DE C.V</t>
  </si>
  <si>
    <t>PIADENA S.A. de C.V.</t>
  </si>
  <si>
    <t>Piadena, S.A. De C.V.</t>
  </si>
  <si>
    <t>PRODUCTOS ENTRE AMIGOS S.A. DE C.V.</t>
  </si>
  <si>
    <t>Productos entre Amigos, S. A. de C. V.</t>
  </si>
  <si>
    <t>QUARSO</t>
  </si>
  <si>
    <t>Sponge Producciones</t>
  </si>
  <si>
    <t>RANDALL COVER Y ASOCIADOS, S.A.</t>
  </si>
  <si>
    <t>Raúl Alonso Barranco Chávez</t>
  </si>
  <si>
    <t>Rebeca Eugenia Serrano Saldaña</t>
  </si>
  <si>
    <t>ROLLING CAR CARPIO S.A. DE C.V.</t>
  </si>
  <si>
    <t>SANDRA LÓPEZ PIÑA</t>
  </si>
  <si>
    <t>SANDRA LUZ MENDEZ MARTINEZ</t>
  </si>
  <si>
    <t>Selene Marisol Santander Vázquez</t>
  </si>
  <si>
    <t>Silvia Amparo</t>
  </si>
  <si>
    <t>Someone Somewhere</t>
  </si>
  <si>
    <t>Stefano Raimondi Castrejon</t>
  </si>
  <si>
    <t>SUNSCOPE MX S.A. DE C.V.</t>
  </si>
  <si>
    <t>Víctor Lara López</t>
  </si>
  <si>
    <t>Carlos Esteban Hernández Noriega</t>
  </si>
  <si>
    <t>Óscar Daniel Camargo Pérez</t>
  </si>
  <si>
    <t>4.A</t>
  </si>
  <si>
    <t>4.B</t>
  </si>
  <si>
    <t>7.A</t>
  </si>
  <si>
    <t>GLADYS</t>
  </si>
  <si>
    <t>José Schnaider</t>
  </si>
  <si>
    <t>MG ACABADOS INDUSTRIALES S.A. DE C.V.</t>
  </si>
  <si>
    <t>SIC MÉXICO SA DE CV</t>
  </si>
  <si>
    <t>REPRESENTACIONES COMERCIALES RAJ, S DE R.L. DE C.V.</t>
  </si>
  <si>
    <t>Margarita Nuñez Álvarez</t>
  </si>
  <si>
    <t>Nancy Lara Ramírez</t>
  </si>
  <si>
    <t>Héctor Díaz Galván</t>
  </si>
  <si>
    <t>Mónica Beatriz Grajales Romo</t>
  </si>
  <si>
    <t>Recuperación de Capital</t>
  </si>
  <si>
    <t>ID Contrato</t>
  </si>
  <si>
    <t>Cuauhtemoc Brenes</t>
  </si>
  <si>
    <t>Mes Originación</t>
  </si>
  <si>
    <t>Mes de Pago Esperado</t>
  </si>
  <si>
    <t>Fecha de Pago Esperado</t>
  </si>
  <si>
    <t>Días de Atraso/Adelanto</t>
  </si>
  <si>
    <t>Recuperación Mes</t>
  </si>
  <si>
    <t>Recuperación Esperada</t>
  </si>
  <si>
    <t>Pagos Atrasados</t>
  </si>
  <si>
    <t>Pagos Atrasados Justificados</t>
  </si>
  <si>
    <t>Pagos Adelantados</t>
  </si>
  <si>
    <t>Justificados</t>
  </si>
  <si>
    <t>&gt; 30 días</t>
  </si>
  <si>
    <t>&gt; 60 días</t>
  </si>
  <si>
    <t>&gt; 90 días</t>
  </si>
  <si>
    <t>Mes de Pago Real</t>
  </si>
  <si>
    <t>Semana Originación</t>
  </si>
  <si>
    <t>Semana Pago Esperada</t>
  </si>
  <si>
    <t>Semana Pago Real</t>
  </si>
  <si>
    <t>Cartera Mensual</t>
  </si>
  <si>
    <t>CS</t>
  </si>
  <si>
    <t>Recuperación Semana</t>
  </si>
  <si>
    <t>Cartera Semanal</t>
  </si>
  <si>
    <t xml:space="preserve"> </t>
  </si>
  <si>
    <t>EXPERTS IN HEAVY LIFTING &amp; RIGGINS, S. DE RL DE C.V.</t>
  </si>
  <si>
    <t>ESCO TRADING CO. S.A. DE C.V.</t>
  </si>
  <si>
    <t>H3 DISTRICT MEDIA</t>
  </si>
  <si>
    <t>INGENIO CG S.A. DE C.V.</t>
  </si>
  <si>
    <t>ITZEA IMPRESIONES S.A. DE C.V.</t>
  </si>
  <si>
    <t>MG ACABADOS</t>
  </si>
  <si>
    <t>PHI AUDIOVISUAL S.A.P.I. DE C.V.</t>
  </si>
  <si>
    <t>QUARSO ESTUDIO MULTIMEDIA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</si>
</sst>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&quot;$&quot;#,##0.00"/>
    <numFmt numFmtId="165" formatCode="_-&quot;$&quot;* #,##0.00_-;\-&quot;$&quot;* #,##0.00_-;_-&quot;$&quot;* &quot;-&quot;??_-;_-@"/>
    <numFmt numFmtId="166" formatCode="d&quot;/&quot;m&quot;/&quot;yyyy"/>
    <numFmt numFmtId="167" formatCode="d&quot;/&quot;m&quot;/&quot;yy"/>
  </numFmts>
  <fonts count="13" x14ac:knownFonts="1">
    <font>
      <sz val="11"/>
      <color rgb="FF000000"/>
      <name val="Calibri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</font>
    <font>
      <sz val="11"/>
      <color theme="8" tint="-0.249977111117893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rgb="FF2E75B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1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/>
    <xf numFmtId="165" fontId="1" fillId="0" borderId="2" xfId="0" applyNumberFormat="1" applyFont="1" applyBorder="1" applyAlignment="1"/>
    <xf numFmtId="164" fontId="1" fillId="0" borderId="2" xfId="0" applyNumberFormat="1" applyFont="1" applyBorder="1" applyAlignment="1"/>
    <xf numFmtId="164" fontId="0" fillId="0" borderId="2" xfId="0" applyNumberFormat="1" applyFont="1" applyBorder="1" applyAlignment="1"/>
    <xf numFmtId="167" fontId="0" fillId="0" borderId="2" xfId="0" applyNumberFormat="1" applyFont="1" applyBorder="1" applyAlignment="1"/>
    <xf numFmtId="0" fontId="2" fillId="0" borderId="0" xfId="0" applyFont="1" applyAlignment="1">
      <alignment horizontal="center" vertical="center" wrapText="1"/>
    </xf>
    <xf numFmtId="17" fontId="4" fillId="2" borderId="0" xfId="0" applyNumberFormat="1" applyFont="1" applyFill="1" applyAlignment="1"/>
    <xf numFmtId="2" fontId="0" fillId="0" borderId="2" xfId="0" applyNumberFormat="1" applyFont="1" applyBorder="1" applyAlignment="1"/>
    <xf numFmtId="1" fontId="0" fillId="0" borderId="0" xfId="0" applyNumberFormat="1" applyFont="1" applyAlignment="1"/>
    <xf numFmtId="44" fontId="0" fillId="3" borderId="0" xfId="1" applyFont="1" applyFill="1" applyAlignment="1"/>
    <xf numFmtId="0" fontId="0" fillId="3" borderId="0" xfId="0" applyFont="1" applyFill="1" applyAlignment="1"/>
    <xf numFmtId="1" fontId="0" fillId="3" borderId="0" xfId="0" applyNumberFormat="1" applyFont="1" applyFill="1" applyAlignment="1"/>
    <xf numFmtId="1" fontId="2" fillId="2" borderId="0" xfId="0" applyNumberFormat="1" applyFont="1" applyFill="1" applyAlignment="1"/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0" fillId="0" borderId="0" xfId="0" applyFont="1" applyFill="1" applyAlignment="1"/>
    <xf numFmtId="44" fontId="0" fillId="3" borderId="0" xfId="0" applyNumberFormat="1" applyFont="1" applyFill="1" applyAlignment="1"/>
    <xf numFmtId="0" fontId="4" fillId="2" borderId="0" xfId="0" applyFont="1" applyFill="1" applyAlignment="1"/>
    <xf numFmtId="9" fontId="0" fillId="3" borderId="0" xfId="2" applyFont="1" applyFill="1" applyAlignment="1"/>
    <xf numFmtId="0" fontId="4" fillId="2" borderId="0" xfId="0" applyFont="1" applyFill="1" applyAlignment="1">
      <alignment wrapText="1"/>
    </xf>
    <xf numFmtId="44" fontId="5" fillId="3" borderId="0" xfId="1" applyFont="1" applyFill="1" applyAlignment="1"/>
    <xf numFmtId="166" fontId="2" fillId="4" borderId="1" xfId="0" applyNumberFormat="1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/>
    <xf numFmtId="164" fontId="0" fillId="0" borderId="2" xfId="0" applyNumberFormat="1" applyFont="1" applyFill="1" applyBorder="1" applyAlignment="1"/>
    <xf numFmtId="164" fontId="1" fillId="0" borderId="2" xfId="0" applyNumberFormat="1" applyFont="1" applyFill="1" applyBorder="1" applyAlignment="1"/>
    <xf numFmtId="2" fontId="7" fillId="2" borderId="0" xfId="0" applyNumberFormat="1" applyFont="1" applyFill="1" applyAlignment="1"/>
    <xf numFmtId="2" fontId="8" fillId="2" borderId="0" xfId="0" applyNumberFormat="1" applyFont="1" applyFill="1" applyAlignment="1"/>
    <xf numFmtId="14" fontId="4" fillId="2" borderId="0" xfId="0" applyNumberFormat="1" applyFont="1" applyFill="1" applyAlignment="1"/>
    <xf numFmtId="0" fontId="5" fillId="3" borderId="0" xfId="0" applyFont="1" applyFill="1" applyAlignment="1"/>
    <xf numFmtId="0" fontId="5" fillId="0" borderId="0" xfId="0" applyFont="1" applyAlignment="1"/>
    <xf numFmtId="0" fontId="0" fillId="0" borderId="3" xfId="0" applyFont="1" applyBorder="1" applyAlignment="1"/>
    <xf numFmtId="0" fontId="4" fillId="2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" fontId="0" fillId="5" borderId="4" xfId="0" applyNumberFormat="1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8" xfId="0" applyFont="1" applyBorder="1" applyAlignment="1"/>
    <xf numFmtId="2" fontId="0" fillId="0" borderId="8" xfId="0" applyNumberFormat="1" applyFont="1" applyBorder="1" applyAlignment="1"/>
    <xf numFmtId="165" fontId="1" fillId="0" borderId="8" xfId="0" applyNumberFormat="1" applyFont="1" applyBorder="1" applyAlignment="1"/>
    <xf numFmtId="164" fontId="0" fillId="0" borderId="8" xfId="0" applyNumberFormat="1" applyFont="1" applyBorder="1" applyAlignment="1"/>
    <xf numFmtId="164" fontId="1" fillId="0" borderId="8" xfId="0" applyNumberFormat="1" applyFont="1" applyBorder="1" applyAlignment="1"/>
    <xf numFmtId="2" fontId="0" fillId="0" borderId="3" xfId="0" applyNumberFormat="1" applyFont="1" applyBorder="1" applyAlignment="1"/>
    <xf numFmtId="165" fontId="1" fillId="0" borderId="3" xfId="0" applyNumberFormat="1" applyFont="1" applyBorder="1" applyAlignment="1"/>
    <xf numFmtId="164" fontId="0" fillId="0" borderId="3" xfId="0" applyNumberFormat="1" applyFont="1" applyBorder="1" applyAlignment="1"/>
    <xf numFmtId="164" fontId="1" fillId="0" borderId="3" xfId="0" applyNumberFormat="1" applyFont="1" applyBorder="1" applyAlignment="1"/>
    <xf numFmtId="14" fontId="0" fillId="0" borderId="2" xfId="0" applyNumberFormat="1" applyFont="1" applyBorder="1" applyAlignment="1"/>
    <xf numFmtId="0" fontId="0" fillId="0" borderId="0" xfId="0" applyFont="1" applyFill="1" applyBorder="1" applyAlignment="1"/>
    <xf numFmtId="2" fontId="0" fillId="0" borderId="2" xfId="0" applyNumberFormat="1" applyFont="1" applyFill="1" applyBorder="1" applyAlignment="1"/>
    <xf numFmtId="14" fontId="2" fillId="4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/>
    <xf numFmtId="14" fontId="0" fillId="0" borderId="8" xfId="0" applyNumberFormat="1" applyFont="1" applyBorder="1" applyAlignment="1"/>
    <xf numFmtId="14" fontId="0" fillId="0" borderId="3" xfId="0" applyNumberFormat="1" applyFont="1" applyBorder="1" applyAlignment="1"/>
    <xf numFmtId="14" fontId="0" fillId="0" borderId="0" xfId="0" applyNumberFormat="1" applyFont="1" applyAlignment="1"/>
    <xf numFmtId="0" fontId="3" fillId="0" borderId="2" xfId="0" applyFont="1" applyFill="1" applyBorder="1" applyAlignment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164" fontId="11" fillId="0" borderId="2" xfId="0" applyNumberFormat="1" applyFont="1" applyFill="1" applyBorder="1" applyAlignment="1"/>
    <xf numFmtId="0" fontId="3" fillId="0" borderId="9" xfId="0" applyFont="1" applyBorder="1" applyAlignment="1">
      <alignment wrapText="1"/>
    </xf>
    <xf numFmtId="0" fontId="12" fillId="0" borderId="0" xfId="0" applyFont="1" applyAlignment="1"/>
    <xf numFmtId="0" fontId="12" fillId="6" borderId="0" xfId="0" applyFont="1" applyFill="1" applyAlignment="1">
      <alignment horizontal="left" vertical="center" wrapText="1"/>
    </xf>
  </cellXfs>
  <cellStyles count="11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Moneda" xfId="1" builtinId="4"/>
    <cellStyle name="Normal" xfId="0" builtinId="0"/>
    <cellStyle name="Porcentaje" xfId="2" builtinId="5"/>
  </cellStyles>
  <dxfs count="2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31"/>
  <sheetViews>
    <sheetView tabSelected="1" topLeftCell="A329" workbookViewId="0">
      <selection activeCell="B327" sqref="B327:B357"/>
    </sheetView>
  </sheetViews>
  <sheetFormatPr baseColWidth="10" defaultColWidth="14.42578125" defaultRowHeight="15" customHeight="1" x14ac:dyDescent="0.25"/>
  <cols>
    <col min="1" max="1" width="14.42578125" style="1"/>
    <col min="2" max="2" width="41.140625" style="1" bestFit="1" customWidth="1"/>
    <col min="3" max="4" width="14.42578125" style="1"/>
    <col min="5" max="5" width="14.42578125" style="61"/>
    <col min="6" max="8" width="14.42578125" style="1"/>
    <col min="9" max="9" width="14.42578125" style="61"/>
    <col min="10" max="11" width="14.42578125" style="1"/>
    <col min="12" max="12" width="14.42578125" style="61"/>
    <col min="13" max="16" width="14.42578125" style="1"/>
    <col min="17" max="17" width="32.28515625" style="1" customWidth="1"/>
    <col min="18" max="22" width="14.42578125" style="1"/>
    <col min="23" max="23" width="15.28515625" style="1" bestFit="1" customWidth="1"/>
    <col min="24" max="16384" width="14.42578125" style="1"/>
  </cols>
  <sheetData>
    <row r="1" spans="1:27" s="7" customFormat="1" ht="45" x14ac:dyDescent="0.25">
      <c r="A1" s="15" t="s">
        <v>0</v>
      </c>
      <c r="B1" s="15" t="s">
        <v>10</v>
      </c>
      <c r="C1" s="15" t="s">
        <v>11</v>
      </c>
      <c r="D1" s="15" t="s">
        <v>118</v>
      </c>
      <c r="E1" s="57" t="s">
        <v>1</v>
      </c>
      <c r="F1" s="15" t="s">
        <v>120</v>
      </c>
      <c r="G1" s="15" t="s">
        <v>134</v>
      </c>
      <c r="H1" s="15" t="s">
        <v>2</v>
      </c>
      <c r="I1" s="57" t="s">
        <v>122</v>
      </c>
      <c r="J1" s="15" t="s">
        <v>121</v>
      </c>
      <c r="K1" s="15" t="s">
        <v>135</v>
      </c>
      <c r="L1" s="57" t="s">
        <v>3</v>
      </c>
      <c r="M1" s="25" t="s">
        <v>133</v>
      </c>
      <c r="N1" s="25" t="s">
        <v>136</v>
      </c>
      <c r="O1" s="25" t="s">
        <v>123</v>
      </c>
      <c r="P1" s="25" t="s">
        <v>129</v>
      </c>
      <c r="Q1" s="16" t="s">
        <v>4</v>
      </c>
      <c r="R1" s="17" t="s">
        <v>117</v>
      </c>
      <c r="S1" s="17" t="s">
        <v>5</v>
      </c>
      <c r="T1" s="17" t="s">
        <v>6</v>
      </c>
      <c r="U1" s="17" t="s">
        <v>7</v>
      </c>
      <c r="V1" s="17" t="s">
        <v>8</v>
      </c>
      <c r="W1" s="17" t="s">
        <v>9</v>
      </c>
    </row>
    <row r="2" spans="1:27" x14ac:dyDescent="0.25">
      <c r="A2" s="2">
        <v>1</v>
      </c>
      <c r="B2" s="2" t="s">
        <v>30</v>
      </c>
      <c r="C2" s="2" t="s">
        <v>32</v>
      </c>
      <c r="D2" s="2" t="s">
        <v>33</v>
      </c>
      <c r="E2" s="54">
        <v>42808</v>
      </c>
      <c r="F2" s="9">
        <v>15</v>
      </c>
      <c r="G2" s="9">
        <v>63</v>
      </c>
      <c r="H2" s="2">
        <v>0</v>
      </c>
      <c r="I2" s="54">
        <v>42808</v>
      </c>
      <c r="J2" s="9">
        <v>15</v>
      </c>
      <c r="K2" s="9">
        <v>63</v>
      </c>
      <c r="L2" s="54">
        <v>42808</v>
      </c>
      <c r="M2" s="9">
        <v>15</v>
      </c>
      <c r="N2" s="9">
        <v>63</v>
      </c>
      <c r="O2" s="9">
        <v>0</v>
      </c>
      <c r="P2" s="9">
        <v>0</v>
      </c>
      <c r="Q2" s="3">
        <v>-89335.03</v>
      </c>
      <c r="R2" s="5"/>
      <c r="S2" s="5"/>
      <c r="T2" s="5"/>
      <c r="U2" s="5">
        <v>0</v>
      </c>
      <c r="V2" s="5"/>
      <c r="W2" s="4">
        <v>-89335.03</v>
      </c>
    </row>
    <row r="3" spans="1:27" x14ac:dyDescent="0.25">
      <c r="A3" s="2">
        <v>2</v>
      </c>
      <c r="B3" s="2" t="s">
        <v>30</v>
      </c>
      <c r="C3" s="2" t="s">
        <v>32</v>
      </c>
      <c r="D3" s="2" t="s">
        <v>33</v>
      </c>
      <c r="E3" s="54">
        <v>42822</v>
      </c>
      <c r="F3" s="9">
        <v>15</v>
      </c>
      <c r="G3" s="9">
        <v>65</v>
      </c>
      <c r="H3" s="2">
        <v>0</v>
      </c>
      <c r="I3" s="54">
        <v>42822</v>
      </c>
      <c r="J3" s="9">
        <v>15</v>
      </c>
      <c r="K3" s="9">
        <v>65</v>
      </c>
      <c r="L3" s="54">
        <v>42822</v>
      </c>
      <c r="M3" s="9">
        <v>15</v>
      </c>
      <c r="N3" s="9">
        <v>65</v>
      </c>
      <c r="O3" s="9">
        <v>0</v>
      </c>
      <c r="P3" s="9">
        <v>0</v>
      </c>
      <c r="Q3" s="3">
        <v>-14696.86</v>
      </c>
      <c r="R3" s="5"/>
      <c r="S3" s="5"/>
      <c r="T3" s="5"/>
      <c r="U3" s="5">
        <v>0</v>
      </c>
      <c r="V3" s="5"/>
      <c r="W3" s="4">
        <v>-14696.86</v>
      </c>
    </row>
    <row r="4" spans="1:27" x14ac:dyDescent="0.25">
      <c r="A4" s="2">
        <v>3</v>
      </c>
      <c r="B4" s="2" t="s">
        <v>30</v>
      </c>
      <c r="C4" s="2" t="s">
        <v>32</v>
      </c>
      <c r="D4" s="2" t="s">
        <v>33</v>
      </c>
      <c r="E4" s="54">
        <v>42836</v>
      </c>
      <c r="F4" s="9">
        <v>16</v>
      </c>
      <c r="G4" s="9">
        <v>67</v>
      </c>
      <c r="H4" s="2">
        <v>0</v>
      </c>
      <c r="I4" s="54">
        <v>42836</v>
      </c>
      <c r="J4" s="9">
        <v>16</v>
      </c>
      <c r="K4" s="9">
        <v>67</v>
      </c>
      <c r="L4" s="54">
        <v>42836</v>
      </c>
      <c r="M4" s="9">
        <v>16</v>
      </c>
      <c r="N4" s="9">
        <v>67</v>
      </c>
      <c r="O4" s="9">
        <v>0</v>
      </c>
      <c r="P4" s="9">
        <v>0</v>
      </c>
      <c r="Q4" s="3">
        <v>-188184.41</v>
      </c>
      <c r="R4" s="5"/>
      <c r="S4" s="5"/>
      <c r="T4" s="5"/>
      <c r="U4" s="5">
        <v>0</v>
      </c>
      <c r="V4" s="5"/>
      <c r="W4" s="4">
        <v>-188184.41</v>
      </c>
    </row>
    <row r="5" spans="1:27" x14ac:dyDescent="0.25">
      <c r="A5" s="2">
        <v>4</v>
      </c>
      <c r="B5" s="2" t="s">
        <v>30</v>
      </c>
      <c r="C5" s="2" t="s">
        <v>32</v>
      </c>
      <c r="D5" s="2" t="s">
        <v>33</v>
      </c>
      <c r="E5" s="54">
        <v>42977</v>
      </c>
      <c r="F5" s="9">
        <v>20</v>
      </c>
      <c r="G5" s="9">
        <v>87</v>
      </c>
      <c r="H5" s="2">
        <v>0</v>
      </c>
      <c r="I5" s="54">
        <v>42977</v>
      </c>
      <c r="J5" s="9">
        <v>20</v>
      </c>
      <c r="K5" s="9">
        <v>87</v>
      </c>
      <c r="L5" s="54">
        <v>42977</v>
      </c>
      <c r="M5" s="9">
        <v>20</v>
      </c>
      <c r="N5" s="9">
        <v>87</v>
      </c>
      <c r="O5" s="9">
        <v>0</v>
      </c>
      <c r="P5" s="9">
        <v>0</v>
      </c>
      <c r="Q5" s="3">
        <v>-15736.38</v>
      </c>
      <c r="R5" s="5"/>
      <c r="S5" s="5"/>
      <c r="T5" s="5"/>
      <c r="U5" s="5">
        <v>0</v>
      </c>
      <c r="V5" s="5"/>
      <c r="W5" s="4">
        <v>-15736.38</v>
      </c>
      <c r="AA5" s="55"/>
    </row>
    <row r="6" spans="1:27" x14ac:dyDescent="0.25">
      <c r="A6" s="2">
        <v>5</v>
      </c>
      <c r="B6" s="2" t="s">
        <v>30</v>
      </c>
      <c r="C6" s="2" t="s">
        <v>32</v>
      </c>
      <c r="D6" s="2" t="s">
        <v>33</v>
      </c>
      <c r="E6" s="54">
        <v>42977</v>
      </c>
      <c r="F6" s="9">
        <v>20</v>
      </c>
      <c r="G6" s="9">
        <v>87</v>
      </c>
      <c r="H6" s="2">
        <v>0</v>
      </c>
      <c r="I6" s="54">
        <v>42977</v>
      </c>
      <c r="J6" s="9">
        <v>20</v>
      </c>
      <c r="K6" s="9">
        <v>87</v>
      </c>
      <c r="L6" s="54">
        <v>42977</v>
      </c>
      <c r="M6" s="9">
        <v>20</v>
      </c>
      <c r="N6" s="9">
        <v>87</v>
      </c>
      <c r="O6" s="9">
        <v>0</v>
      </c>
      <c r="P6" s="9">
        <v>0</v>
      </c>
      <c r="Q6" s="3">
        <v>-25571.61</v>
      </c>
      <c r="R6" s="5"/>
      <c r="S6" s="5"/>
      <c r="T6" s="5"/>
      <c r="U6" s="5">
        <v>0</v>
      </c>
      <c r="V6" s="5"/>
      <c r="W6" s="4">
        <v>-25571.61</v>
      </c>
    </row>
    <row r="7" spans="1:27" x14ac:dyDescent="0.25">
      <c r="A7" s="2">
        <v>6</v>
      </c>
      <c r="B7" s="2" t="s">
        <v>30</v>
      </c>
      <c r="C7" s="2" t="s">
        <v>32</v>
      </c>
      <c r="D7" s="2" t="s">
        <v>33</v>
      </c>
      <c r="E7" s="54">
        <v>42977</v>
      </c>
      <c r="F7" s="9">
        <v>20</v>
      </c>
      <c r="G7" s="9">
        <v>87</v>
      </c>
      <c r="H7" s="2">
        <v>0</v>
      </c>
      <c r="I7" s="54">
        <v>42977</v>
      </c>
      <c r="J7" s="9">
        <v>20</v>
      </c>
      <c r="K7" s="9">
        <v>87</v>
      </c>
      <c r="L7" s="54">
        <v>42977</v>
      </c>
      <c r="M7" s="9">
        <v>20</v>
      </c>
      <c r="N7" s="9">
        <v>87</v>
      </c>
      <c r="O7" s="9">
        <v>0</v>
      </c>
      <c r="P7" s="9">
        <v>0</v>
      </c>
      <c r="Q7" s="3">
        <v>-27981.55</v>
      </c>
      <c r="R7" s="5"/>
      <c r="S7" s="5"/>
      <c r="T7" s="5"/>
      <c r="U7" s="5">
        <v>0</v>
      </c>
      <c r="V7" s="5"/>
      <c r="W7" s="4">
        <v>-27981.55</v>
      </c>
    </row>
    <row r="8" spans="1:27" x14ac:dyDescent="0.25">
      <c r="A8" s="2">
        <v>7</v>
      </c>
      <c r="B8" s="2" t="s">
        <v>30</v>
      </c>
      <c r="C8" s="2" t="s">
        <v>32</v>
      </c>
      <c r="D8" s="2" t="s">
        <v>33</v>
      </c>
      <c r="E8" s="54">
        <v>42977</v>
      </c>
      <c r="F8" s="9">
        <v>20</v>
      </c>
      <c r="G8" s="9">
        <v>87</v>
      </c>
      <c r="H8" s="2">
        <v>0</v>
      </c>
      <c r="I8" s="54">
        <v>42977</v>
      </c>
      <c r="J8" s="9">
        <v>20</v>
      </c>
      <c r="K8" s="9">
        <v>87</v>
      </c>
      <c r="L8" s="54">
        <v>42977</v>
      </c>
      <c r="M8" s="9">
        <v>20</v>
      </c>
      <c r="N8" s="9">
        <v>87</v>
      </c>
      <c r="O8" s="9">
        <v>0</v>
      </c>
      <c r="P8" s="9">
        <v>0</v>
      </c>
      <c r="Q8" s="3">
        <v>-7868.35</v>
      </c>
      <c r="R8" s="5"/>
      <c r="S8" s="5"/>
      <c r="T8" s="5"/>
      <c r="U8" s="5">
        <v>0</v>
      </c>
      <c r="V8" s="5"/>
      <c r="W8" s="4">
        <v>-7868.35</v>
      </c>
    </row>
    <row r="9" spans="1:27" x14ac:dyDescent="0.25">
      <c r="A9" s="2">
        <v>8</v>
      </c>
      <c r="B9" s="2" t="s">
        <v>30</v>
      </c>
      <c r="C9" s="2" t="s">
        <v>32</v>
      </c>
      <c r="D9" s="2" t="s">
        <v>33</v>
      </c>
      <c r="E9" s="54">
        <v>42977</v>
      </c>
      <c r="F9" s="9">
        <v>20</v>
      </c>
      <c r="G9" s="9">
        <v>87</v>
      </c>
      <c r="H9" s="2">
        <v>0</v>
      </c>
      <c r="I9" s="54">
        <v>42977</v>
      </c>
      <c r="J9" s="9">
        <v>20</v>
      </c>
      <c r="K9" s="9">
        <v>87</v>
      </c>
      <c r="L9" s="54">
        <v>42977</v>
      </c>
      <c r="M9" s="9">
        <v>20</v>
      </c>
      <c r="N9" s="9">
        <v>87</v>
      </c>
      <c r="O9" s="9">
        <v>0</v>
      </c>
      <c r="P9" s="9">
        <v>0</v>
      </c>
      <c r="Q9" s="3">
        <v>-13515.85</v>
      </c>
      <c r="R9" s="5"/>
      <c r="S9" s="5"/>
      <c r="T9" s="5"/>
      <c r="U9" s="5">
        <v>0</v>
      </c>
      <c r="V9" s="5"/>
      <c r="W9" s="4">
        <v>-13515.85</v>
      </c>
    </row>
    <row r="10" spans="1:27" s="19" customFormat="1" x14ac:dyDescent="0.25">
      <c r="A10" s="18">
        <v>9</v>
      </c>
      <c r="B10" s="18" t="s">
        <v>30</v>
      </c>
      <c r="C10" s="18" t="s">
        <v>32</v>
      </c>
      <c r="D10" s="18" t="s">
        <v>33</v>
      </c>
      <c r="E10" s="58">
        <v>43047</v>
      </c>
      <c r="F10" s="56">
        <v>23</v>
      </c>
      <c r="G10" s="56">
        <v>97</v>
      </c>
      <c r="H10" s="18">
        <v>0</v>
      </c>
      <c r="I10" s="58">
        <v>43047</v>
      </c>
      <c r="J10" s="56">
        <v>23</v>
      </c>
      <c r="K10" s="56">
        <v>97</v>
      </c>
      <c r="L10" s="58">
        <v>43047</v>
      </c>
      <c r="M10" s="56">
        <v>23</v>
      </c>
      <c r="N10" s="56">
        <v>97</v>
      </c>
      <c r="O10" s="56">
        <v>0</v>
      </c>
      <c r="P10" s="56">
        <v>0</v>
      </c>
      <c r="Q10" s="26">
        <v>-116244.46</v>
      </c>
      <c r="R10" s="27"/>
      <c r="S10" s="27"/>
      <c r="T10" s="27"/>
      <c r="U10" s="27">
        <v>0</v>
      </c>
      <c r="V10" s="27"/>
      <c r="W10" s="28">
        <v>-116244.46</v>
      </c>
    </row>
    <row r="11" spans="1:27" s="19" customFormat="1" x14ac:dyDescent="0.25">
      <c r="A11" s="18">
        <v>10</v>
      </c>
      <c r="B11" s="62" t="s">
        <v>30</v>
      </c>
      <c r="C11" s="18" t="s">
        <v>32</v>
      </c>
      <c r="D11" s="18" t="s">
        <v>33</v>
      </c>
      <c r="E11" s="58">
        <v>43055</v>
      </c>
      <c r="F11" s="56">
        <f>MONTH(E11)+12</f>
        <v>23</v>
      </c>
      <c r="G11" s="56">
        <f>WEEKNUM(E11)+52</f>
        <v>98</v>
      </c>
      <c r="H11" s="18">
        <v>0</v>
      </c>
      <c r="I11" s="58">
        <v>43055</v>
      </c>
      <c r="J11" s="56">
        <f>MONTH(I11)+12</f>
        <v>23</v>
      </c>
      <c r="K11" s="56">
        <f>WEEKNUM(I11)+52</f>
        <v>98</v>
      </c>
      <c r="L11" s="58">
        <v>43055</v>
      </c>
      <c r="M11" s="56">
        <f>MONTH(L11)+12</f>
        <v>23</v>
      </c>
      <c r="N11" s="56">
        <f>WEEKNUM(L11)+52</f>
        <v>98</v>
      </c>
      <c r="O11" s="56">
        <v>0</v>
      </c>
      <c r="P11" s="56">
        <v>0</v>
      </c>
      <c r="Q11" s="26">
        <v>-8140.49</v>
      </c>
      <c r="R11" s="27"/>
      <c r="S11" s="27"/>
      <c r="T11" s="27"/>
      <c r="U11" s="27">
        <v>0</v>
      </c>
      <c r="V11" s="27"/>
      <c r="W11" s="28">
        <v>-8140.49</v>
      </c>
    </row>
    <row r="12" spans="1:27" s="19" customFormat="1" x14ac:dyDescent="0.25">
      <c r="A12" s="18">
        <v>1</v>
      </c>
      <c r="B12" s="18" t="s">
        <v>30</v>
      </c>
      <c r="C12" s="18" t="s">
        <v>32</v>
      </c>
      <c r="D12" s="18" t="s">
        <v>33</v>
      </c>
      <c r="E12" s="58">
        <v>42808</v>
      </c>
      <c r="F12" s="56">
        <v>15</v>
      </c>
      <c r="G12" s="56">
        <v>63</v>
      </c>
      <c r="H12" s="18">
        <v>1</v>
      </c>
      <c r="I12" s="58">
        <v>42868</v>
      </c>
      <c r="J12" s="56">
        <v>17</v>
      </c>
      <c r="K12" s="56">
        <v>71</v>
      </c>
      <c r="L12" s="58">
        <v>42901</v>
      </c>
      <c r="M12" s="56">
        <v>18</v>
      </c>
      <c r="N12" s="56">
        <v>76</v>
      </c>
      <c r="O12" s="56">
        <v>-33</v>
      </c>
      <c r="P12" s="56">
        <v>0</v>
      </c>
      <c r="Q12" s="26"/>
      <c r="R12" s="27">
        <v>8295.4599999999991</v>
      </c>
      <c r="S12" s="27">
        <v>5538.77</v>
      </c>
      <c r="T12" s="27">
        <v>886.2</v>
      </c>
      <c r="U12" s="27">
        <v>3046.32</v>
      </c>
      <c r="V12" s="27">
        <v>487.41</v>
      </c>
      <c r="W12" s="28">
        <v>18254.169999999998</v>
      </c>
    </row>
    <row r="13" spans="1:27" s="19" customFormat="1" x14ac:dyDescent="0.25">
      <c r="A13" s="18" t="s">
        <v>46</v>
      </c>
      <c r="B13" s="18" t="s">
        <v>30</v>
      </c>
      <c r="C13" s="18" t="s">
        <v>32</v>
      </c>
      <c r="D13" s="18" t="s">
        <v>33</v>
      </c>
      <c r="E13" s="58">
        <v>42808</v>
      </c>
      <c r="F13" s="56">
        <v>15</v>
      </c>
      <c r="G13" s="56">
        <v>63</v>
      </c>
      <c r="H13" s="18">
        <v>1</v>
      </c>
      <c r="I13" s="58">
        <v>42868</v>
      </c>
      <c r="J13" s="56">
        <v>17</v>
      </c>
      <c r="K13" s="56">
        <v>71</v>
      </c>
      <c r="L13" s="58">
        <v>42935</v>
      </c>
      <c r="M13" s="56">
        <v>19</v>
      </c>
      <c r="N13" s="56">
        <v>81</v>
      </c>
      <c r="O13" s="56">
        <v>-67</v>
      </c>
      <c r="P13" s="56">
        <v>1</v>
      </c>
      <c r="Q13" s="26"/>
      <c r="R13" s="27">
        <v>81039.78</v>
      </c>
      <c r="S13" s="66">
        <v>0</v>
      </c>
      <c r="T13" s="27">
        <v>0</v>
      </c>
      <c r="U13" s="27">
        <v>2847.19</v>
      </c>
      <c r="V13" s="27">
        <v>455.55</v>
      </c>
      <c r="W13" s="28">
        <f t="shared" ref="W13:W23" si="0">SUM(R13:V13)</f>
        <v>84342.52</v>
      </c>
    </row>
    <row r="14" spans="1:27" s="19" customFormat="1" x14ac:dyDescent="0.25">
      <c r="A14" s="18">
        <v>2</v>
      </c>
      <c r="B14" s="18" t="s">
        <v>30</v>
      </c>
      <c r="C14" s="18" t="s">
        <v>32</v>
      </c>
      <c r="D14" s="18" t="s">
        <v>33</v>
      </c>
      <c r="E14" s="58">
        <v>42822</v>
      </c>
      <c r="F14" s="56">
        <v>15</v>
      </c>
      <c r="G14" s="56">
        <v>65</v>
      </c>
      <c r="H14" s="18">
        <v>1</v>
      </c>
      <c r="I14" s="58">
        <v>42882</v>
      </c>
      <c r="J14" s="56">
        <v>17</v>
      </c>
      <c r="K14" s="56">
        <v>73</v>
      </c>
      <c r="L14" s="58">
        <v>42935</v>
      </c>
      <c r="M14" s="56">
        <v>19</v>
      </c>
      <c r="N14" s="56">
        <v>81</v>
      </c>
      <c r="O14" s="56">
        <v>-53</v>
      </c>
      <c r="P14" s="56">
        <v>1</v>
      </c>
      <c r="Q14" s="26"/>
      <c r="R14" s="27">
        <v>14696.86</v>
      </c>
      <c r="S14" s="27">
        <v>911.27</v>
      </c>
      <c r="T14" s="27">
        <v>145.8027586</v>
      </c>
      <c r="U14" s="27">
        <v>805.38</v>
      </c>
      <c r="V14" s="27">
        <v>128.86000000000001</v>
      </c>
      <c r="W14" s="28">
        <f t="shared" si="0"/>
        <v>16688.172758600002</v>
      </c>
    </row>
    <row r="15" spans="1:27" s="19" customFormat="1" x14ac:dyDescent="0.25">
      <c r="A15" s="18">
        <v>3</v>
      </c>
      <c r="B15" s="18" t="s">
        <v>30</v>
      </c>
      <c r="C15" s="18" t="s">
        <v>32</v>
      </c>
      <c r="D15" s="18" t="s">
        <v>33</v>
      </c>
      <c r="E15" s="58">
        <v>42836</v>
      </c>
      <c r="F15" s="56">
        <v>16</v>
      </c>
      <c r="G15" s="56">
        <v>67</v>
      </c>
      <c r="H15" s="18">
        <v>1</v>
      </c>
      <c r="I15" s="58">
        <v>42926</v>
      </c>
      <c r="J15" s="56">
        <v>19</v>
      </c>
      <c r="K15" s="56">
        <v>80</v>
      </c>
      <c r="L15" s="58">
        <v>42935</v>
      </c>
      <c r="M15" s="56">
        <v>19</v>
      </c>
      <c r="N15" s="56">
        <v>81</v>
      </c>
      <c r="O15" s="56">
        <v>-9</v>
      </c>
      <c r="P15" s="56">
        <v>0</v>
      </c>
      <c r="Q15" s="26"/>
      <c r="R15" s="27">
        <v>101628.61</v>
      </c>
      <c r="S15" s="27">
        <v>17501.14</v>
      </c>
      <c r="T15" s="27">
        <v>2800.1827589999998</v>
      </c>
      <c r="U15" s="27">
        <v>3870.26</v>
      </c>
      <c r="V15" s="27">
        <v>619.24</v>
      </c>
      <c r="W15" s="28">
        <f t="shared" si="0"/>
        <v>126419.432759</v>
      </c>
    </row>
    <row r="16" spans="1:27" s="19" customFormat="1" x14ac:dyDescent="0.25">
      <c r="A16" s="18" t="s">
        <v>47</v>
      </c>
      <c r="B16" s="18" t="s">
        <v>30</v>
      </c>
      <c r="C16" s="18" t="s">
        <v>32</v>
      </c>
      <c r="D16" s="18" t="s">
        <v>33</v>
      </c>
      <c r="E16" s="58">
        <v>42836</v>
      </c>
      <c r="F16" s="56">
        <v>16</v>
      </c>
      <c r="G16" s="56">
        <v>67</v>
      </c>
      <c r="H16" s="18">
        <v>1</v>
      </c>
      <c r="I16" s="58">
        <v>42926</v>
      </c>
      <c r="J16" s="56">
        <v>19</v>
      </c>
      <c r="K16" s="56">
        <v>80</v>
      </c>
      <c r="L16" s="58">
        <v>42976</v>
      </c>
      <c r="M16" s="56">
        <v>20</v>
      </c>
      <c r="N16" s="56">
        <v>87</v>
      </c>
      <c r="O16" s="56">
        <v>-50</v>
      </c>
      <c r="P16" s="56">
        <v>1</v>
      </c>
      <c r="Q16" s="26"/>
      <c r="R16" s="27">
        <v>86555.81</v>
      </c>
      <c r="S16" s="27">
        <v>0</v>
      </c>
      <c r="T16" s="27">
        <v>0</v>
      </c>
      <c r="U16" s="27">
        <v>3549.94</v>
      </c>
      <c r="V16" s="27">
        <v>567.99</v>
      </c>
      <c r="W16" s="28">
        <f t="shared" si="0"/>
        <v>90673.74</v>
      </c>
    </row>
    <row r="17" spans="1:23" s="19" customFormat="1" x14ac:dyDescent="0.25">
      <c r="A17" s="18">
        <v>4</v>
      </c>
      <c r="B17" s="18" t="s">
        <v>30</v>
      </c>
      <c r="C17" s="18" t="s">
        <v>32</v>
      </c>
      <c r="D17" s="18" t="s">
        <v>33</v>
      </c>
      <c r="E17" s="58">
        <v>42977</v>
      </c>
      <c r="F17" s="56">
        <v>20</v>
      </c>
      <c r="G17" s="56">
        <v>87</v>
      </c>
      <c r="H17" s="18">
        <v>1</v>
      </c>
      <c r="I17" s="58">
        <v>43029</v>
      </c>
      <c r="J17" s="56">
        <v>22</v>
      </c>
      <c r="K17" s="56">
        <v>94</v>
      </c>
      <c r="L17" s="58">
        <v>43031</v>
      </c>
      <c r="M17" s="56">
        <v>22</v>
      </c>
      <c r="N17" s="56">
        <v>95</v>
      </c>
      <c r="O17" s="56">
        <v>-2</v>
      </c>
      <c r="P17" s="56">
        <v>1</v>
      </c>
      <c r="Q17" s="26"/>
      <c r="R17" s="27">
        <v>15736.38</v>
      </c>
      <c r="S17" s="27">
        <v>809.3</v>
      </c>
      <c r="T17" s="27">
        <v>129.48825339999999</v>
      </c>
      <c r="U17" s="27"/>
      <c r="V17" s="27"/>
      <c r="W17" s="28">
        <f t="shared" si="0"/>
        <v>16675.168253399999</v>
      </c>
    </row>
    <row r="18" spans="1:23" s="19" customFormat="1" x14ac:dyDescent="0.25">
      <c r="A18" s="18">
        <v>5</v>
      </c>
      <c r="B18" s="18" t="s">
        <v>30</v>
      </c>
      <c r="C18" s="18" t="s">
        <v>32</v>
      </c>
      <c r="D18" s="18" t="s">
        <v>33</v>
      </c>
      <c r="E18" s="58">
        <v>42977</v>
      </c>
      <c r="F18" s="56">
        <v>20</v>
      </c>
      <c r="G18" s="56">
        <v>87</v>
      </c>
      <c r="H18" s="18">
        <v>1</v>
      </c>
      <c r="I18" s="58">
        <v>43029</v>
      </c>
      <c r="J18" s="56">
        <v>22</v>
      </c>
      <c r="K18" s="56">
        <v>94</v>
      </c>
      <c r="L18" s="58">
        <v>43031</v>
      </c>
      <c r="M18" s="56">
        <v>22</v>
      </c>
      <c r="N18" s="56">
        <v>95</v>
      </c>
      <c r="O18" s="56">
        <v>-2</v>
      </c>
      <c r="P18" s="56">
        <v>0</v>
      </c>
      <c r="Q18" s="26"/>
      <c r="R18" s="27">
        <v>25571.61</v>
      </c>
      <c r="S18" s="27">
        <v>1315.11</v>
      </c>
      <c r="T18" s="27">
        <v>210.4183827</v>
      </c>
      <c r="U18" s="27"/>
      <c r="V18" s="27"/>
      <c r="W18" s="28">
        <f t="shared" si="0"/>
        <v>27097.138382700003</v>
      </c>
    </row>
    <row r="19" spans="1:23" s="19" customFormat="1" x14ac:dyDescent="0.25">
      <c r="A19" s="18">
        <v>6</v>
      </c>
      <c r="B19" s="18" t="s">
        <v>30</v>
      </c>
      <c r="C19" s="18" t="s">
        <v>32</v>
      </c>
      <c r="D19" s="18" t="s">
        <v>33</v>
      </c>
      <c r="E19" s="58">
        <v>42977</v>
      </c>
      <c r="F19" s="56">
        <v>20</v>
      </c>
      <c r="G19" s="56">
        <v>87</v>
      </c>
      <c r="H19" s="18">
        <v>1</v>
      </c>
      <c r="I19" s="58">
        <v>43015</v>
      </c>
      <c r="J19" s="56">
        <v>22</v>
      </c>
      <c r="K19" s="56">
        <v>92</v>
      </c>
      <c r="L19" s="58">
        <v>43018</v>
      </c>
      <c r="M19" s="56">
        <v>22</v>
      </c>
      <c r="N19" s="56">
        <v>93</v>
      </c>
      <c r="O19" s="56">
        <v>-3</v>
      </c>
      <c r="P19" s="56">
        <v>0</v>
      </c>
      <c r="Q19" s="26"/>
      <c r="R19" s="27">
        <v>27981.55</v>
      </c>
      <c r="S19" s="27">
        <v>1034.99</v>
      </c>
      <c r="T19" s="27">
        <v>165.59891709999999</v>
      </c>
      <c r="U19" s="27"/>
      <c r="V19" s="27"/>
      <c r="W19" s="28">
        <f t="shared" si="0"/>
        <v>29182.138917100001</v>
      </c>
    </row>
    <row r="20" spans="1:23" s="19" customFormat="1" x14ac:dyDescent="0.25">
      <c r="A20" s="18">
        <v>7</v>
      </c>
      <c r="B20" s="18" t="s">
        <v>30</v>
      </c>
      <c r="C20" s="18" t="s">
        <v>32</v>
      </c>
      <c r="D20" s="18" t="s">
        <v>33</v>
      </c>
      <c r="E20" s="58">
        <v>42977</v>
      </c>
      <c r="F20" s="56">
        <v>20</v>
      </c>
      <c r="G20" s="56">
        <v>87</v>
      </c>
      <c r="H20" s="18">
        <v>1</v>
      </c>
      <c r="I20" s="58">
        <v>43029</v>
      </c>
      <c r="J20" s="56">
        <v>22</v>
      </c>
      <c r="K20" s="56">
        <v>94</v>
      </c>
      <c r="L20" s="58">
        <v>43031</v>
      </c>
      <c r="M20" s="56">
        <v>22</v>
      </c>
      <c r="N20" s="56">
        <v>95</v>
      </c>
      <c r="O20" s="56">
        <v>-2</v>
      </c>
      <c r="P20" s="56">
        <v>0</v>
      </c>
      <c r="Q20" s="26"/>
      <c r="R20" s="27">
        <v>7868.35</v>
      </c>
      <c r="S20" s="27">
        <v>404.66</v>
      </c>
      <c r="T20" s="27">
        <v>64.745466239999999</v>
      </c>
      <c r="U20" s="27"/>
      <c r="V20" s="27"/>
      <c r="W20" s="28">
        <f t="shared" si="0"/>
        <v>8337.7554662399998</v>
      </c>
    </row>
    <row r="21" spans="1:23" s="19" customFormat="1" x14ac:dyDescent="0.25">
      <c r="A21" s="18">
        <v>8</v>
      </c>
      <c r="B21" s="18" t="s">
        <v>30</v>
      </c>
      <c r="C21" s="18" t="s">
        <v>32</v>
      </c>
      <c r="D21" s="18" t="s">
        <v>33</v>
      </c>
      <c r="E21" s="58">
        <v>42977</v>
      </c>
      <c r="F21" s="56">
        <v>20</v>
      </c>
      <c r="G21" s="56">
        <v>87</v>
      </c>
      <c r="H21" s="18">
        <v>1</v>
      </c>
      <c r="I21" s="58">
        <v>43042</v>
      </c>
      <c r="J21" s="56">
        <v>23</v>
      </c>
      <c r="K21" s="56">
        <v>96</v>
      </c>
      <c r="L21" s="58">
        <v>43042</v>
      </c>
      <c r="M21" s="56">
        <v>23</v>
      </c>
      <c r="N21" s="56">
        <v>96</v>
      </c>
      <c r="O21" s="56">
        <v>0</v>
      </c>
      <c r="P21" s="56">
        <v>0</v>
      </c>
      <c r="Q21" s="26"/>
      <c r="R21" s="27">
        <v>13515.85</v>
      </c>
      <c r="S21" s="27">
        <v>882.03</v>
      </c>
      <c r="T21" s="27">
        <v>141.1252671</v>
      </c>
      <c r="U21" s="27"/>
      <c r="V21" s="27"/>
      <c r="W21" s="28">
        <f t="shared" si="0"/>
        <v>14539.005267100001</v>
      </c>
    </row>
    <row r="22" spans="1:23" s="19" customFormat="1" x14ac:dyDescent="0.25">
      <c r="A22" s="18">
        <v>9</v>
      </c>
      <c r="B22" s="18" t="s">
        <v>30</v>
      </c>
      <c r="C22" s="18" t="s">
        <v>32</v>
      </c>
      <c r="D22" s="18" t="s">
        <v>33</v>
      </c>
      <c r="E22" s="58">
        <v>43047</v>
      </c>
      <c r="F22" s="56">
        <f>MONTH(E22)+12</f>
        <v>23</v>
      </c>
      <c r="G22" s="56">
        <f>WEEKNUM(E22)+52</f>
        <v>97</v>
      </c>
      <c r="H22" s="18">
        <v>1</v>
      </c>
      <c r="I22" s="58">
        <v>43104</v>
      </c>
      <c r="J22" s="56">
        <v>25</v>
      </c>
      <c r="K22" s="56">
        <v>105</v>
      </c>
      <c r="L22" s="58"/>
      <c r="M22" s="56">
        <v>0</v>
      </c>
      <c r="N22" s="56">
        <v>0</v>
      </c>
      <c r="O22" s="56">
        <v>0</v>
      </c>
      <c r="P22" s="56">
        <v>0</v>
      </c>
      <c r="Q22" s="26"/>
      <c r="R22" s="27">
        <v>116244.46</v>
      </c>
      <c r="S22" s="27">
        <v>4887.53</v>
      </c>
      <c r="T22" s="27">
        <v>782.00516159999995</v>
      </c>
      <c r="U22" s="27"/>
      <c r="V22" s="27"/>
      <c r="W22" s="28">
        <f t="shared" si="0"/>
        <v>121913.9951616</v>
      </c>
    </row>
    <row r="23" spans="1:23" x14ac:dyDescent="0.25">
      <c r="A23" s="2">
        <v>10</v>
      </c>
      <c r="B23" s="2" t="s">
        <v>30</v>
      </c>
      <c r="C23" s="2" t="s">
        <v>32</v>
      </c>
      <c r="D23" s="2" t="s">
        <v>33</v>
      </c>
      <c r="E23" s="54">
        <v>43055</v>
      </c>
      <c r="F23" s="9">
        <v>23</v>
      </c>
      <c r="G23" s="9">
        <v>98</v>
      </c>
      <c r="H23" s="2">
        <v>1</v>
      </c>
      <c r="I23" s="54">
        <v>43084</v>
      </c>
      <c r="J23" s="9">
        <v>24</v>
      </c>
      <c r="K23" s="9">
        <v>102</v>
      </c>
      <c r="L23" s="54"/>
      <c r="M23" s="9">
        <v>0</v>
      </c>
      <c r="N23" s="9">
        <v>0</v>
      </c>
      <c r="O23" s="9">
        <v>0</v>
      </c>
      <c r="P23" s="9">
        <v>0</v>
      </c>
      <c r="Q23" s="3"/>
      <c r="R23" s="5">
        <v>8140.49</v>
      </c>
      <c r="S23" s="5">
        <v>170.06</v>
      </c>
      <c r="T23" s="5">
        <v>27.21</v>
      </c>
      <c r="U23" s="5"/>
      <c r="V23" s="5"/>
      <c r="W23" s="28">
        <f t="shared" si="0"/>
        <v>8337.7599999999984</v>
      </c>
    </row>
    <row r="24" spans="1:23" x14ac:dyDescent="0.25">
      <c r="A24" s="2"/>
      <c r="B24" s="2" t="s">
        <v>30</v>
      </c>
      <c r="C24" s="2" t="s">
        <v>32</v>
      </c>
      <c r="D24" s="2"/>
      <c r="E24" s="54"/>
      <c r="F24" s="9"/>
      <c r="G24" s="9"/>
      <c r="H24" s="2"/>
      <c r="I24" s="54"/>
      <c r="J24" s="9"/>
      <c r="K24" s="9"/>
      <c r="L24" s="54"/>
      <c r="M24" s="9"/>
      <c r="N24" s="9"/>
      <c r="O24" s="9"/>
      <c r="P24" s="9"/>
      <c r="Q24" s="3"/>
      <c r="R24" s="5"/>
      <c r="S24" s="5"/>
      <c r="T24" s="5"/>
      <c r="U24" s="5"/>
      <c r="V24" s="5"/>
      <c r="W24" s="4"/>
    </row>
    <row r="25" spans="1:23" x14ac:dyDescent="0.25">
      <c r="A25" s="2"/>
      <c r="B25" s="2" t="s">
        <v>30</v>
      </c>
      <c r="C25" s="2" t="s">
        <v>32</v>
      </c>
      <c r="D25" s="2"/>
      <c r="E25" s="54"/>
      <c r="F25" s="9"/>
      <c r="G25" s="9"/>
      <c r="H25" s="2"/>
      <c r="I25" s="54"/>
      <c r="J25" s="9"/>
      <c r="K25" s="9"/>
      <c r="L25" s="54"/>
      <c r="M25" s="9"/>
      <c r="N25" s="9"/>
      <c r="O25" s="9"/>
      <c r="P25" s="9"/>
      <c r="Q25" s="3"/>
      <c r="R25" s="5"/>
      <c r="S25" s="5"/>
      <c r="T25" s="5"/>
      <c r="U25" s="5"/>
      <c r="V25" s="5"/>
      <c r="W25" s="4"/>
    </row>
    <row r="26" spans="1:23" x14ac:dyDescent="0.25">
      <c r="A26" s="2"/>
      <c r="B26" s="2" t="s">
        <v>30</v>
      </c>
      <c r="C26" s="2" t="s">
        <v>32</v>
      </c>
      <c r="D26" s="2"/>
      <c r="E26" s="54"/>
      <c r="F26" s="9"/>
      <c r="G26" s="9"/>
      <c r="H26" s="2"/>
      <c r="I26" s="54"/>
      <c r="J26" s="9"/>
      <c r="K26" s="9"/>
      <c r="L26" s="54"/>
      <c r="M26" s="9"/>
      <c r="N26" s="9"/>
      <c r="O26" s="9"/>
      <c r="P26" s="9"/>
      <c r="Q26" s="3"/>
      <c r="R26" s="5"/>
      <c r="S26" s="5"/>
      <c r="T26" s="5"/>
      <c r="U26" s="5"/>
      <c r="V26" s="5"/>
      <c r="W26" s="4"/>
    </row>
    <row r="27" spans="1:23" x14ac:dyDescent="0.25">
      <c r="A27" s="2"/>
      <c r="B27" s="2" t="s">
        <v>30</v>
      </c>
      <c r="C27" s="2" t="s">
        <v>32</v>
      </c>
      <c r="D27" s="2"/>
      <c r="E27" s="54"/>
      <c r="F27" s="9"/>
      <c r="G27" s="9"/>
      <c r="H27" s="2"/>
      <c r="I27" s="54"/>
      <c r="J27" s="9"/>
      <c r="K27" s="9"/>
      <c r="L27" s="54"/>
      <c r="M27" s="9"/>
      <c r="N27" s="9"/>
      <c r="O27" s="9"/>
      <c r="P27" s="9"/>
      <c r="Q27" s="3"/>
      <c r="R27" s="5"/>
      <c r="S27" s="5"/>
      <c r="T27" s="5"/>
      <c r="U27" s="5"/>
      <c r="V27" s="5"/>
      <c r="W27" s="4"/>
    </row>
    <row r="28" spans="1:23" x14ac:dyDescent="0.25">
      <c r="A28" s="2"/>
      <c r="B28" s="2" t="s">
        <v>30</v>
      </c>
      <c r="C28" s="2" t="s">
        <v>32</v>
      </c>
      <c r="D28" s="2"/>
      <c r="E28" s="54"/>
      <c r="F28" s="9"/>
      <c r="G28" s="9"/>
      <c r="H28" s="2"/>
      <c r="I28" s="54"/>
      <c r="J28" s="9"/>
      <c r="K28" s="9"/>
      <c r="L28" s="54"/>
      <c r="M28" s="9"/>
      <c r="N28" s="9"/>
      <c r="O28" s="9"/>
      <c r="P28" s="9"/>
      <c r="Q28" s="3"/>
      <c r="R28" s="5"/>
      <c r="S28" s="5"/>
      <c r="T28" s="5"/>
      <c r="U28" s="5"/>
      <c r="V28" s="5"/>
      <c r="W28" s="4"/>
    </row>
    <row r="29" spans="1:23" ht="15.75" thickBot="1" x14ac:dyDescent="0.3">
      <c r="A29" s="2"/>
      <c r="B29" s="2" t="s">
        <v>30</v>
      </c>
      <c r="C29" s="2" t="s">
        <v>32</v>
      </c>
      <c r="D29" s="2"/>
      <c r="E29" s="54"/>
      <c r="F29" s="9"/>
      <c r="G29" s="9"/>
      <c r="H29" s="2"/>
      <c r="I29" s="54"/>
      <c r="J29" s="9"/>
      <c r="K29" s="9"/>
      <c r="L29" s="54"/>
      <c r="M29" s="9"/>
      <c r="N29" s="9"/>
      <c r="O29" s="9"/>
      <c r="P29" s="9"/>
      <c r="Q29" s="3"/>
      <c r="R29" s="5"/>
      <c r="S29" s="5"/>
      <c r="T29" s="5"/>
      <c r="U29" s="5"/>
      <c r="V29" s="5"/>
      <c r="W29" s="4"/>
    </row>
    <row r="30" spans="1:23" ht="30.75" thickBot="1" x14ac:dyDescent="0.3">
      <c r="A30" s="2">
        <v>1</v>
      </c>
      <c r="B30" s="67" t="s">
        <v>142</v>
      </c>
      <c r="C30" s="2" t="s">
        <v>32</v>
      </c>
      <c r="D30" s="2" t="s">
        <v>33</v>
      </c>
      <c r="E30" s="54">
        <v>42697</v>
      </c>
      <c r="F30" s="9">
        <v>11</v>
      </c>
      <c r="G30" s="9">
        <v>48</v>
      </c>
      <c r="H30" s="2">
        <v>0</v>
      </c>
      <c r="I30" s="54">
        <v>42697</v>
      </c>
      <c r="J30" s="9">
        <v>11</v>
      </c>
      <c r="K30" s="9">
        <v>48</v>
      </c>
      <c r="L30" s="54">
        <v>42697</v>
      </c>
      <c r="M30" s="9">
        <v>11</v>
      </c>
      <c r="N30" s="9">
        <v>48</v>
      </c>
      <c r="O30" s="9">
        <v>0</v>
      </c>
      <c r="P30" s="9">
        <v>0</v>
      </c>
      <c r="Q30" s="3">
        <v>-186949.27</v>
      </c>
      <c r="R30" s="5"/>
      <c r="S30" s="5"/>
      <c r="T30" s="5"/>
      <c r="U30" s="5"/>
      <c r="V30" s="5"/>
      <c r="W30" s="4">
        <v>-186949.27</v>
      </c>
    </row>
    <row r="31" spans="1:23" ht="30.75" thickBot="1" x14ac:dyDescent="0.3">
      <c r="A31" s="2">
        <v>2</v>
      </c>
      <c r="B31" s="67" t="s">
        <v>142</v>
      </c>
      <c r="C31" s="2" t="s">
        <v>32</v>
      </c>
      <c r="D31" s="2" t="s">
        <v>33</v>
      </c>
      <c r="E31" s="54">
        <v>42697</v>
      </c>
      <c r="F31" s="9">
        <v>11</v>
      </c>
      <c r="G31" s="9">
        <v>48</v>
      </c>
      <c r="H31" s="2">
        <v>0</v>
      </c>
      <c r="I31" s="54">
        <v>42697</v>
      </c>
      <c r="J31" s="9">
        <v>11</v>
      </c>
      <c r="K31" s="9">
        <v>48</v>
      </c>
      <c r="L31" s="54">
        <v>42697</v>
      </c>
      <c r="M31" s="9">
        <v>11</v>
      </c>
      <c r="N31" s="9">
        <v>48</v>
      </c>
      <c r="O31" s="9">
        <v>0</v>
      </c>
      <c r="P31" s="9">
        <v>0</v>
      </c>
      <c r="Q31" s="3">
        <v>-58654.93</v>
      </c>
      <c r="R31" s="5"/>
      <c r="S31" s="5"/>
      <c r="T31" s="5"/>
      <c r="U31" s="5"/>
      <c r="V31" s="5"/>
      <c r="W31" s="4">
        <v>-58654.93</v>
      </c>
    </row>
    <row r="32" spans="1:23" ht="30.75" thickBot="1" x14ac:dyDescent="0.3">
      <c r="A32" s="2">
        <v>1</v>
      </c>
      <c r="B32" s="67" t="s">
        <v>142</v>
      </c>
      <c r="C32" s="2" t="s">
        <v>32</v>
      </c>
      <c r="D32" s="2" t="s">
        <v>33</v>
      </c>
      <c r="E32" s="54">
        <v>42697</v>
      </c>
      <c r="F32" s="9">
        <v>11</v>
      </c>
      <c r="G32" s="9">
        <v>48</v>
      </c>
      <c r="H32" s="2">
        <v>1</v>
      </c>
      <c r="I32" s="54">
        <v>42760</v>
      </c>
      <c r="J32" s="9">
        <v>13</v>
      </c>
      <c r="K32" s="9">
        <v>56</v>
      </c>
      <c r="L32" s="54">
        <v>42759</v>
      </c>
      <c r="M32" s="9">
        <v>13</v>
      </c>
      <c r="N32" s="9">
        <v>56</v>
      </c>
      <c r="O32" s="9">
        <v>1</v>
      </c>
      <c r="P32" s="9">
        <v>0</v>
      </c>
      <c r="Q32" s="3"/>
      <c r="R32" s="5">
        <v>186949.27</v>
      </c>
      <c r="S32" s="5">
        <v>18368.21</v>
      </c>
      <c r="T32" s="5">
        <v>2938.91</v>
      </c>
      <c r="U32" s="5"/>
      <c r="V32" s="5"/>
      <c r="W32" s="4">
        <v>208256.4</v>
      </c>
    </row>
    <row r="33" spans="1:23" ht="30.75" thickBot="1" x14ac:dyDescent="0.3">
      <c r="A33" s="2">
        <v>2</v>
      </c>
      <c r="B33" s="67" t="s">
        <v>142</v>
      </c>
      <c r="C33" s="2" t="s">
        <v>32</v>
      </c>
      <c r="D33" s="2" t="s">
        <v>33</v>
      </c>
      <c r="E33" s="54">
        <v>42697</v>
      </c>
      <c r="F33" s="9">
        <v>11</v>
      </c>
      <c r="G33" s="9">
        <v>48</v>
      </c>
      <c r="H33" s="2">
        <v>1</v>
      </c>
      <c r="I33" s="54">
        <v>42760</v>
      </c>
      <c r="J33" s="9">
        <v>13</v>
      </c>
      <c r="K33" s="9">
        <v>56</v>
      </c>
      <c r="L33" s="54">
        <v>42759</v>
      </c>
      <c r="M33" s="9">
        <v>13</v>
      </c>
      <c r="N33" s="9">
        <v>56</v>
      </c>
      <c r="O33" s="9">
        <v>1</v>
      </c>
      <c r="P33" s="9">
        <v>0</v>
      </c>
      <c r="Q33" s="3"/>
      <c r="R33" s="5">
        <v>58654.93</v>
      </c>
      <c r="S33" s="5">
        <v>5762.99</v>
      </c>
      <c r="T33" s="5">
        <v>922.08</v>
      </c>
      <c r="U33" s="5"/>
      <c r="V33" s="5"/>
      <c r="W33" s="4">
        <v>65340</v>
      </c>
    </row>
    <row r="34" spans="1:23" ht="30.75" thickBot="1" x14ac:dyDescent="0.3">
      <c r="A34" s="2"/>
      <c r="B34" s="67" t="s">
        <v>142</v>
      </c>
      <c r="C34" s="2" t="s">
        <v>32</v>
      </c>
      <c r="D34" s="2"/>
      <c r="E34" s="54"/>
      <c r="F34" s="9"/>
      <c r="G34" s="9"/>
      <c r="H34" s="2"/>
      <c r="I34" s="54"/>
      <c r="J34" s="9"/>
      <c r="K34" s="9"/>
      <c r="L34" s="54"/>
      <c r="M34" s="9"/>
      <c r="N34" s="9"/>
      <c r="O34" s="9"/>
      <c r="P34" s="9"/>
      <c r="Q34" s="3"/>
      <c r="R34" s="5"/>
      <c r="S34" s="5"/>
      <c r="T34" s="5"/>
      <c r="U34" s="5"/>
      <c r="V34" s="5"/>
      <c r="W34" s="4"/>
    </row>
    <row r="35" spans="1:23" ht="30.75" thickBot="1" x14ac:dyDescent="0.3">
      <c r="A35" s="2">
        <v>4</v>
      </c>
      <c r="B35" s="67" t="s">
        <v>142</v>
      </c>
      <c r="C35" s="2" t="s">
        <v>32</v>
      </c>
      <c r="D35" s="2"/>
      <c r="E35" s="54"/>
      <c r="F35" s="9"/>
      <c r="G35" s="9"/>
      <c r="H35" s="2"/>
      <c r="I35" s="54"/>
      <c r="J35" s="9"/>
      <c r="K35" s="9"/>
      <c r="L35" s="54"/>
      <c r="M35" s="9"/>
      <c r="N35" s="9"/>
      <c r="O35" s="9"/>
      <c r="P35" s="9"/>
      <c r="Q35" s="3"/>
      <c r="R35" s="5"/>
      <c r="S35" s="5"/>
      <c r="T35" s="5"/>
      <c r="U35" s="5"/>
      <c r="V35" s="5"/>
      <c r="W35" s="4"/>
    </row>
    <row r="36" spans="1:23" ht="30.75" thickBot="1" x14ac:dyDescent="0.3">
      <c r="A36" s="2"/>
      <c r="B36" s="67" t="s">
        <v>142</v>
      </c>
      <c r="C36" s="2" t="s">
        <v>32</v>
      </c>
      <c r="D36" s="2"/>
      <c r="E36" s="54"/>
      <c r="F36" s="9"/>
      <c r="G36" s="9"/>
      <c r="H36" s="2"/>
      <c r="I36" s="54"/>
      <c r="J36" s="9"/>
      <c r="K36" s="9"/>
      <c r="L36" s="54"/>
      <c r="M36" s="9"/>
      <c r="N36" s="9"/>
      <c r="O36" s="9"/>
      <c r="P36" s="9"/>
      <c r="Q36" s="3"/>
      <c r="R36" s="5"/>
      <c r="S36" s="5"/>
      <c r="T36" s="5"/>
      <c r="U36" s="5"/>
      <c r="V36" s="5"/>
      <c r="W36" s="4"/>
    </row>
    <row r="37" spans="1:23" ht="30.75" thickBot="1" x14ac:dyDescent="0.3">
      <c r="A37" s="2"/>
      <c r="B37" s="67" t="s">
        <v>142</v>
      </c>
      <c r="C37" s="2" t="s">
        <v>32</v>
      </c>
      <c r="D37" s="2"/>
      <c r="E37" s="54"/>
      <c r="F37" s="9"/>
      <c r="G37" s="9"/>
      <c r="H37" s="2"/>
      <c r="I37" s="54"/>
      <c r="J37" s="9"/>
      <c r="K37" s="9"/>
      <c r="L37" s="54"/>
      <c r="M37" s="9"/>
      <c r="N37" s="9"/>
      <c r="O37" s="9"/>
      <c r="P37" s="9"/>
      <c r="Q37" s="3"/>
      <c r="R37" s="5"/>
      <c r="S37" s="5"/>
      <c r="T37" s="5"/>
      <c r="U37" s="5"/>
      <c r="V37" s="5"/>
      <c r="W37" s="4"/>
    </row>
    <row r="38" spans="1:23" ht="30.75" thickBot="1" x14ac:dyDescent="0.3">
      <c r="A38" s="2"/>
      <c r="B38" s="67" t="s">
        <v>142</v>
      </c>
      <c r="C38" s="2" t="s">
        <v>32</v>
      </c>
      <c r="D38" s="2"/>
      <c r="E38" s="54"/>
      <c r="F38" s="9"/>
      <c r="G38" s="9"/>
      <c r="H38" s="2"/>
      <c r="I38" s="54"/>
      <c r="J38" s="9"/>
      <c r="K38" s="9"/>
      <c r="L38" s="54"/>
      <c r="M38" s="9"/>
      <c r="N38" s="9"/>
      <c r="O38" s="9"/>
      <c r="P38" s="9"/>
      <c r="Q38" s="3"/>
      <c r="R38" s="5"/>
      <c r="S38" s="5"/>
      <c r="T38" s="5"/>
      <c r="U38" s="5"/>
      <c r="V38" s="5"/>
      <c r="W38" s="4"/>
    </row>
    <row r="39" spans="1:23" ht="30.75" thickBot="1" x14ac:dyDescent="0.3">
      <c r="A39" s="2"/>
      <c r="B39" s="67" t="s">
        <v>142</v>
      </c>
      <c r="C39" s="2" t="s">
        <v>32</v>
      </c>
      <c r="D39" s="2"/>
      <c r="E39" s="54"/>
      <c r="F39" s="9"/>
      <c r="G39" s="9"/>
      <c r="H39" s="2"/>
      <c r="I39" s="54"/>
      <c r="J39" s="9"/>
      <c r="K39" s="9"/>
      <c r="L39" s="54"/>
      <c r="M39" s="9"/>
      <c r="N39" s="9"/>
      <c r="O39" s="9"/>
      <c r="P39" s="9"/>
      <c r="Q39" s="3"/>
      <c r="R39" s="5"/>
      <c r="S39" s="5"/>
      <c r="T39" s="5"/>
      <c r="U39" s="5"/>
      <c r="V39" s="5"/>
      <c r="W39" s="4"/>
    </row>
    <row r="40" spans="1:23" ht="30.75" thickBot="1" x14ac:dyDescent="0.3">
      <c r="A40" s="2"/>
      <c r="B40" s="67" t="s">
        <v>142</v>
      </c>
      <c r="C40" s="2" t="s">
        <v>32</v>
      </c>
      <c r="D40" s="2"/>
      <c r="E40" s="54"/>
      <c r="F40" s="9"/>
      <c r="G40" s="9"/>
      <c r="H40" s="2"/>
      <c r="I40" s="54"/>
      <c r="J40" s="9"/>
      <c r="K40" s="9"/>
      <c r="L40" s="54"/>
      <c r="M40" s="9"/>
      <c r="N40" s="9"/>
      <c r="O40" s="9"/>
      <c r="P40" s="9"/>
      <c r="Q40" s="3"/>
      <c r="R40" s="5"/>
      <c r="S40" s="5"/>
      <c r="T40" s="5"/>
      <c r="U40" s="5"/>
      <c r="V40" s="5"/>
      <c r="W40" s="4"/>
    </row>
    <row r="41" spans="1:23" ht="15.75" thickBot="1" x14ac:dyDescent="0.3">
      <c r="A41" s="2">
        <v>1</v>
      </c>
      <c r="B41" s="67" t="s">
        <v>143</v>
      </c>
      <c r="C41" s="2" t="s">
        <v>32</v>
      </c>
      <c r="D41" s="2" t="s">
        <v>33</v>
      </c>
      <c r="E41" s="54">
        <v>42741</v>
      </c>
      <c r="F41" s="9">
        <v>13</v>
      </c>
      <c r="G41" s="9">
        <v>53</v>
      </c>
      <c r="H41" s="2">
        <v>0</v>
      </c>
      <c r="I41" s="54">
        <v>42740</v>
      </c>
      <c r="J41" s="9">
        <v>13</v>
      </c>
      <c r="K41" s="9">
        <v>53</v>
      </c>
      <c r="L41" s="54">
        <v>42741</v>
      </c>
      <c r="M41" s="9">
        <v>13</v>
      </c>
      <c r="N41" s="9">
        <v>53</v>
      </c>
      <c r="O41" s="9">
        <v>-1</v>
      </c>
      <c r="P41" s="9">
        <v>1</v>
      </c>
      <c r="Q41" s="3">
        <v>-450000</v>
      </c>
      <c r="R41" s="5"/>
      <c r="S41" s="5"/>
      <c r="T41" s="5"/>
      <c r="U41" s="5"/>
      <c r="V41" s="5"/>
      <c r="W41" s="4">
        <v>-450000</v>
      </c>
    </row>
    <row r="42" spans="1:23" ht="15.75" thickBot="1" x14ac:dyDescent="0.3">
      <c r="A42" s="2">
        <v>1</v>
      </c>
      <c r="B42" s="67" t="s">
        <v>143</v>
      </c>
      <c r="C42" s="2" t="s">
        <v>32</v>
      </c>
      <c r="D42" s="2" t="s">
        <v>33</v>
      </c>
      <c r="E42" s="54">
        <v>42740</v>
      </c>
      <c r="F42" s="9">
        <v>13</v>
      </c>
      <c r="G42" s="9">
        <v>53</v>
      </c>
      <c r="H42" s="2">
        <v>1</v>
      </c>
      <c r="I42" s="54">
        <v>42794</v>
      </c>
      <c r="J42" s="9">
        <v>14</v>
      </c>
      <c r="K42" s="9">
        <v>61</v>
      </c>
      <c r="L42" s="54">
        <v>42794</v>
      </c>
      <c r="M42" s="9">
        <v>14</v>
      </c>
      <c r="N42" s="9">
        <v>61</v>
      </c>
      <c r="O42" s="9">
        <v>0</v>
      </c>
      <c r="P42" s="9">
        <v>0</v>
      </c>
      <c r="Q42" s="3"/>
      <c r="R42" s="5">
        <v>107073.76</v>
      </c>
      <c r="S42" s="5">
        <v>19764</v>
      </c>
      <c r="T42" s="5">
        <v>3162.24</v>
      </c>
      <c r="U42" s="5"/>
      <c r="V42" s="5"/>
      <c r="W42" s="4">
        <v>130000</v>
      </c>
    </row>
    <row r="43" spans="1:23" ht="15.75" thickBot="1" x14ac:dyDescent="0.3">
      <c r="A43" s="2" t="s">
        <v>46</v>
      </c>
      <c r="B43" s="67" t="s">
        <v>143</v>
      </c>
      <c r="C43" s="2" t="s">
        <v>32</v>
      </c>
      <c r="D43" s="2" t="s">
        <v>33</v>
      </c>
      <c r="E43" s="54">
        <v>42740</v>
      </c>
      <c r="F43" s="9">
        <v>13</v>
      </c>
      <c r="G43" s="9">
        <v>53</v>
      </c>
      <c r="H43" s="2">
        <v>1</v>
      </c>
      <c r="I43" s="54">
        <v>42794</v>
      </c>
      <c r="J43" s="9">
        <v>14</v>
      </c>
      <c r="K43" s="9">
        <v>61</v>
      </c>
      <c r="L43" s="54">
        <v>42815</v>
      </c>
      <c r="M43" s="9">
        <v>15</v>
      </c>
      <c r="N43" s="9">
        <v>64</v>
      </c>
      <c r="O43" s="9">
        <v>-21</v>
      </c>
      <c r="P43" s="9">
        <v>1</v>
      </c>
      <c r="Q43" s="3"/>
      <c r="R43" s="5">
        <v>338097.03</v>
      </c>
      <c r="S43" s="5">
        <v>0</v>
      </c>
      <c r="T43" s="5">
        <v>0</v>
      </c>
      <c r="U43" s="5">
        <v>5573.24</v>
      </c>
      <c r="V43" s="5">
        <v>891.72</v>
      </c>
      <c r="W43" s="4">
        <v>344561.99</v>
      </c>
    </row>
    <row r="44" spans="1:23" ht="15.75" thickBot="1" x14ac:dyDescent="0.3">
      <c r="A44" s="2" t="s">
        <v>63</v>
      </c>
      <c r="B44" s="67" t="s">
        <v>143</v>
      </c>
      <c r="C44" s="2" t="s">
        <v>32</v>
      </c>
      <c r="D44" s="2" t="s">
        <v>33</v>
      </c>
      <c r="E44" s="54">
        <v>42740</v>
      </c>
      <c r="F44" s="9">
        <v>13</v>
      </c>
      <c r="G44" s="9">
        <v>53</v>
      </c>
      <c r="H44" s="2">
        <v>1</v>
      </c>
      <c r="I44" s="54">
        <v>42794</v>
      </c>
      <c r="J44" s="9">
        <v>14</v>
      </c>
      <c r="K44" s="9">
        <v>61</v>
      </c>
      <c r="L44" s="54">
        <v>42978</v>
      </c>
      <c r="M44" s="9">
        <v>20</v>
      </c>
      <c r="N44" s="9">
        <v>87</v>
      </c>
      <c r="O44" s="9">
        <v>-184</v>
      </c>
      <c r="P44" s="9">
        <v>1</v>
      </c>
      <c r="Q44" s="3"/>
      <c r="R44" s="5">
        <v>4829.21</v>
      </c>
      <c r="S44" s="5">
        <v>0</v>
      </c>
      <c r="T44" s="5">
        <v>0</v>
      </c>
      <c r="U44" s="5">
        <v>0</v>
      </c>
      <c r="V44" s="5">
        <v>0</v>
      </c>
      <c r="W44" s="4">
        <v>4829.21</v>
      </c>
    </row>
    <row r="45" spans="1:23" ht="15.75" thickBot="1" x14ac:dyDescent="0.3">
      <c r="A45" s="2">
        <v>2</v>
      </c>
      <c r="B45" s="67" t="s">
        <v>143</v>
      </c>
      <c r="C45" s="2" t="s">
        <v>32</v>
      </c>
      <c r="D45" s="2" t="s">
        <v>33</v>
      </c>
      <c r="E45" s="54">
        <v>42837</v>
      </c>
      <c r="F45" s="9">
        <v>16</v>
      </c>
      <c r="G45" s="9">
        <v>67</v>
      </c>
      <c r="H45" s="2">
        <v>0</v>
      </c>
      <c r="I45" s="54">
        <v>42837</v>
      </c>
      <c r="J45" s="9">
        <v>16</v>
      </c>
      <c r="K45" s="9">
        <v>67</v>
      </c>
      <c r="L45" s="54">
        <v>42837</v>
      </c>
      <c r="M45" s="9">
        <v>16</v>
      </c>
      <c r="N45" s="9">
        <v>67</v>
      </c>
      <c r="O45" s="9">
        <v>0</v>
      </c>
      <c r="P45" s="9">
        <v>0</v>
      </c>
      <c r="Q45" s="3">
        <v>-320026.95</v>
      </c>
      <c r="R45" s="5"/>
      <c r="S45" s="5"/>
      <c r="T45" s="5"/>
      <c r="U45" s="5"/>
      <c r="V45" s="5"/>
      <c r="W45" s="4">
        <v>-320026.95</v>
      </c>
    </row>
    <row r="46" spans="1:23" ht="15.75" thickBot="1" x14ac:dyDescent="0.3">
      <c r="A46" s="2">
        <v>2</v>
      </c>
      <c r="B46" s="67" t="s">
        <v>143</v>
      </c>
      <c r="C46" s="2" t="s">
        <v>32</v>
      </c>
      <c r="D46" s="2" t="s">
        <v>33</v>
      </c>
      <c r="E46" s="54">
        <v>42837</v>
      </c>
      <c r="F46" s="9">
        <v>16</v>
      </c>
      <c r="G46" s="9">
        <v>67</v>
      </c>
      <c r="H46" s="2">
        <v>1</v>
      </c>
      <c r="I46" s="54">
        <v>42962</v>
      </c>
      <c r="J46" s="9">
        <v>20</v>
      </c>
      <c r="K46" s="9">
        <v>85</v>
      </c>
      <c r="L46" s="54">
        <v>42978</v>
      </c>
      <c r="M46" s="9">
        <v>20</v>
      </c>
      <c r="N46" s="9">
        <v>87</v>
      </c>
      <c r="O46" s="9">
        <v>-16</v>
      </c>
      <c r="P46" s="9">
        <v>0</v>
      </c>
      <c r="Q46" s="3"/>
      <c r="R46" s="5">
        <v>320026.95</v>
      </c>
      <c r="S46" s="5">
        <v>43180.2</v>
      </c>
      <c r="T46" s="5">
        <v>6908.83</v>
      </c>
      <c r="U46" s="5">
        <v>12563.63</v>
      </c>
      <c r="V46" s="5">
        <v>2010.18</v>
      </c>
      <c r="W46" s="4">
        <v>384689.79000000004</v>
      </c>
    </row>
    <row r="47" spans="1:23" ht="15.75" thickBot="1" x14ac:dyDescent="0.3">
      <c r="A47" s="2"/>
      <c r="B47" s="67" t="s">
        <v>143</v>
      </c>
      <c r="C47" s="2" t="s">
        <v>32</v>
      </c>
      <c r="D47" s="2"/>
      <c r="E47" s="54"/>
      <c r="F47" s="9"/>
      <c r="G47" s="9"/>
      <c r="H47" s="2"/>
      <c r="I47" s="54"/>
      <c r="J47" s="9"/>
      <c r="K47" s="9"/>
      <c r="L47" s="54"/>
      <c r="M47" s="9"/>
      <c r="N47" s="9"/>
      <c r="O47" s="9"/>
      <c r="P47" s="9"/>
      <c r="Q47" s="3"/>
      <c r="R47" s="5"/>
      <c r="S47" s="5"/>
      <c r="T47" s="5"/>
      <c r="U47" s="5"/>
      <c r="V47" s="5"/>
      <c r="W47" s="4"/>
    </row>
    <row r="48" spans="1:23" ht="15.75" thickBot="1" x14ac:dyDescent="0.3">
      <c r="A48" s="2"/>
      <c r="B48" s="67" t="s">
        <v>143</v>
      </c>
      <c r="C48" s="2" t="s">
        <v>32</v>
      </c>
      <c r="D48" s="2"/>
      <c r="E48" s="54"/>
      <c r="F48" s="9"/>
      <c r="G48" s="9"/>
      <c r="H48" s="2"/>
      <c r="I48" s="54"/>
      <c r="J48" s="9"/>
      <c r="K48" s="9"/>
      <c r="L48" s="54"/>
      <c r="M48" s="9"/>
      <c r="N48" s="9"/>
      <c r="O48" s="9"/>
      <c r="P48" s="9"/>
      <c r="Q48" s="3"/>
      <c r="R48" s="5"/>
      <c r="S48" s="5"/>
      <c r="T48" s="5"/>
      <c r="U48" s="5"/>
      <c r="V48" s="5"/>
      <c r="W48" s="4"/>
    </row>
    <row r="49" spans="1:23" ht="15.75" thickBot="1" x14ac:dyDescent="0.3">
      <c r="A49" s="2"/>
      <c r="B49" s="67" t="s">
        <v>143</v>
      </c>
      <c r="C49" s="2" t="s">
        <v>32</v>
      </c>
      <c r="D49" s="2"/>
      <c r="E49" s="54"/>
      <c r="F49" s="9"/>
      <c r="G49" s="9"/>
      <c r="H49" s="2"/>
      <c r="I49" s="54"/>
      <c r="J49" s="9"/>
      <c r="K49" s="9"/>
      <c r="L49" s="54"/>
      <c r="M49" s="9"/>
      <c r="N49" s="9"/>
      <c r="O49" s="9"/>
      <c r="P49" s="9"/>
      <c r="Q49" s="3"/>
      <c r="R49" s="5"/>
      <c r="S49" s="5"/>
      <c r="T49" s="5"/>
      <c r="U49" s="5"/>
      <c r="V49" s="5"/>
      <c r="W49" s="4"/>
    </row>
    <row r="50" spans="1:23" ht="15.75" thickBot="1" x14ac:dyDescent="0.3">
      <c r="A50" s="2"/>
      <c r="B50" s="67" t="s">
        <v>143</v>
      </c>
      <c r="C50" s="2" t="s">
        <v>32</v>
      </c>
      <c r="D50" s="2"/>
      <c r="E50" s="54"/>
      <c r="F50" s="9"/>
      <c r="G50" s="9"/>
      <c r="H50" s="2"/>
      <c r="I50" s="54"/>
      <c r="J50" s="9"/>
      <c r="K50" s="9"/>
      <c r="L50" s="54"/>
      <c r="M50" s="9"/>
      <c r="N50" s="9"/>
      <c r="O50" s="9"/>
      <c r="P50" s="9"/>
      <c r="Q50" s="3"/>
      <c r="R50" s="5"/>
      <c r="S50" s="5"/>
      <c r="T50" s="5"/>
      <c r="U50" s="5"/>
      <c r="V50" s="5"/>
      <c r="W50" s="4"/>
    </row>
    <row r="51" spans="1:23" ht="15.75" thickBot="1" x14ac:dyDescent="0.3">
      <c r="A51" s="2"/>
      <c r="B51" s="67" t="s">
        <v>143</v>
      </c>
      <c r="C51" s="2" t="s">
        <v>32</v>
      </c>
      <c r="D51" s="2"/>
      <c r="E51" s="54"/>
      <c r="F51" s="9"/>
      <c r="G51" s="9"/>
      <c r="H51" s="2"/>
      <c r="I51" s="54"/>
      <c r="J51" s="9"/>
      <c r="K51" s="9"/>
      <c r="L51" s="54"/>
      <c r="M51" s="9"/>
      <c r="N51" s="9"/>
      <c r="O51" s="9"/>
      <c r="P51" s="9"/>
      <c r="Q51" s="3"/>
      <c r="R51" s="5"/>
      <c r="S51" s="5"/>
      <c r="T51" s="5"/>
      <c r="U51" s="5"/>
      <c r="V51" s="5"/>
      <c r="W51" s="4"/>
    </row>
    <row r="52" spans="1:23" ht="15.75" thickBot="1" x14ac:dyDescent="0.3">
      <c r="A52" s="2"/>
      <c r="B52" s="67" t="s">
        <v>143</v>
      </c>
      <c r="C52" s="2" t="s">
        <v>32</v>
      </c>
      <c r="D52" s="2"/>
      <c r="E52" s="54"/>
      <c r="F52" s="9"/>
      <c r="G52" s="9"/>
      <c r="H52" s="2"/>
      <c r="I52" s="54"/>
      <c r="J52" s="9"/>
      <c r="K52" s="9"/>
      <c r="L52" s="54"/>
      <c r="M52" s="9"/>
      <c r="N52" s="9"/>
      <c r="O52" s="9"/>
      <c r="P52" s="9"/>
      <c r="Q52" s="3"/>
      <c r="R52" s="5"/>
      <c r="S52" s="5"/>
      <c r="T52" s="5"/>
      <c r="U52" s="5"/>
      <c r="V52" s="5"/>
      <c r="W52" s="4"/>
    </row>
    <row r="53" spans="1:23" ht="15.75" thickBot="1" x14ac:dyDescent="0.3">
      <c r="A53" s="2"/>
      <c r="B53" s="67" t="s">
        <v>143</v>
      </c>
      <c r="C53" s="2" t="s">
        <v>32</v>
      </c>
      <c r="D53" s="2"/>
      <c r="E53" s="54"/>
      <c r="F53" s="9"/>
      <c r="G53" s="9"/>
      <c r="H53" s="2"/>
      <c r="I53" s="54"/>
      <c r="J53" s="9"/>
      <c r="K53" s="9"/>
      <c r="L53" s="54"/>
      <c r="M53" s="9"/>
      <c r="N53" s="9"/>
      <c r="O53" s="9"/>
      <c r="P53" s="9"/>
      <c r="Q53" s="3"/>
      <c r="R53" s="5"/>
      <c r="S53" s="5"/>
      <c r="T53" s="5"/>
      <c r="U53" s="5"/>
      <c r="V53" s="5"/>
      <c r="W53" s="4"/>
    </row>
    <row r="54" spans="1:23" ht="15.75" thickBot="1" x14ac:dyDescent="0.3">
      <c r="A54" s="2"/>
      <c r="B54" s="67" t="s">
        <v>143</v>
      </c>
      <c r="C54" s="2" t="s">
        <v>32</v>
      </c>
      <c r="D54" s="2"/>
      <c r="E54" s="54"/>
      <c r="F54" s="9"/>
      <c r="G54" s="9"/>
      <c r="H54" s="2"/>
      <c r="I54" s="54"/>
      <c r="J54" s="9"/>
      <c r="K54" s="9"/>
      <c r="L54" s="54"/>
      <c r="M54" s="9"/>
      <c r="N54" s="9"/>
      <c r="O54" s="9"/>
      <c r="P54" s="9"/>
      <c r="Q54" s="3"/>
      <c r="R54" s="5"/>
      <c r="S54" s="5"/>
      <c r="T54" s="5"/>
      <c r="U54" s="5"/>
      <c r="V54" s="5"/>
      <c r="W54" s="4"/>
    </row>
    <row r="55" spans="1:23" ht="15.75" thickBot="1" x14ac:dyDescent="0.3">
      <c r="A55" s="2">
        <v>1</v>
      </c>
      <c r="B55" s="67" t="s">
        <v>144</v>
      </c>
      <c r="C55" s="2" t="s">
        <v>32</v>
      </c>
      <c r="D55" s="2" t="s">
        <v>33</v>
      </c>
      <c r="E55" s="54">
        <v>42968</v>
      </c>
      <c r="F55" s="9">
        <f>MONTH(E55)+12</f>
        <v>20</v>
      </c>
      <c r="G55" s="9">
        <f>WEEKNUM(E55)+52</f>
        <v>86</v>
      </c>
      <c r="H55" s="2">
        <v>0</v>
      </c>
      <c r="I55" s="54">
        <f>E55</f>
        <v>42968</v>
      </c>
      <c r="J55" s="6">
        <f t="shared" ref="J55:K55" si="1">F55</f>
        <v>20</v>
      </c>
      <c r="K55" s="6">
        <f t="shared" si="1"/>
        <v>86</v>
      </c>
      <c r="L55" s="54">
        <f>E55</f>
        <v>42968</v>
      </c>
      <c r="M55" s="6">
        <f t="shared" ref="M55:N55" si="2">F55</f>
        <v>20</v>
      </c>
      <c r="N55" s="6">
        <f t="shared" si="2"/>
        <v>86</v>
      </c>
      <c r="O55" s="9">
        <v>0</v>
      </c>
      <c r="P55" s="9">
        <v>0</v>
      </c>
      <c r="Q55" s="3">
        <v>-261000</v>
      </c>
      <c r="R55" s="5"/>
      <c r="S55" s="5"/>
      <c r="T55" s="5"/>
      <c r="U55" s="5"/>
      <c r="V55" s="5"/>
      <c r="W55" s="3">
        <v>-261000</v>
      </c>
    </row>
    <row r="56" spans="1:23" ht="15.75" thickBot="1" x14ac:dyDescent="0.3">
      <c r="A56" s="2">
        <v>1</v>
      </c>
      <c r="B56" s="67" t="s">
        <v>144</v>
      </c>
      <c r="C56" s="2" t="s">
        <v>32</v>
      </c>
      <c r="D56" s="2" t="s">
        <v>33</v>
      </c>
      <c r="E56" s="54">
        <f t="shared" ref="E56:G57" si="3">E55</f>
        <v>42968</v>
      </c>
      <c r="F56" s="9">
        <f t="shared" si="3"/>
        <v>20</v>
      </c>
      <c r="G56" s="9">
        <f t="shared" si="3"/>
        <v>86</v>
      </c>
      <c r="H56" s="2">
        <v>1</v>
      </c>
      <c r="I56" s="54">
        <v>43056</v>
      </c>
      <c r="J56" s="9">
        <v>23</v>
      </c>
      <c r="K56" s="9">
        <v>98</v>
      </c>
      <c r="L56" s="54">
        <v>43060</v>
      </c>
      <c r="M56" s="9">
        <v>23</v>
      </c>
      <c r="N56" s="9">
        <f>WEEKNUM(L56)</f>
        <v>47</v>
      </c>
      <c r="O56" s="9">
        <f>WEEKNUM(L56)+52</f>
        <v>99</v>
      </c>
      <c r="P56" s="9">
        <v>0</v>
      </c>
      <c r="Q56" s="3"/>
      <c r="R56" s="5">
        <v>98000</v>
      </c>
      <c r="S56" s="5"/>
      <c r="T56" s="5"/>
      <c r="U56" s="5"/>
      <c r="V56" s="5"/>
      <c r="W56" s="4">
        <v>98000</v>
      </c>
    </row>
    <row r="57" spans="1:23" ht="15.75" thickBot="1" x14ac:dyDescent="0.3">
      <c r="A57" s="2">
        <v>1</v>
      </c>
      <c r="B57" s="67" t="s">
        <v>144</v>
      </c>
      <c r="C57" s="2" t="s">
        <v>32</v>
      </c>
      <c r="D57" s="2" t="s">
        <v>33</v>
      </c>
      <c r="E57" s="54">
        <f t="shared" si="3"/>
        <v>42968</v>
      </c>
      <c r="F57" s="9">
        <f t="shared" si="3"/>
        <v>20</v>
      </c>
      <c r="G57" s="9">
        <f t="shared" si="3"/>
        <v>86</v>
      </c>
      <c r="H57" s="2">
        <v>2</v>
      </c>
      <c r="I57" s="54">
        <v>43060</v>
      </c>
      <c r="J57" s="9">
        <f>MONTH(I57)+12</f>
        <v>23</v>
      </c>
      <c r="K57" s="9">
        <f>WEEKNUM(I57)+52</f>
        <v>99</v>
      </c>
      <c r="L57" s="54"/>
      <c r="M57" s="9"/>
      <c r="N57" s="9"/>
      <c r="O57" s="9"/>
      <c r="P57" s="9"/>
      <c r="Q57" s="3"/>
      <c r="R57" s="5">
        <v>82073.88</v>
      </c>
      <c r="S57" s="5"/>
      <c r="T57" s="5"/>
      <c r="U57" s="5"/>
      <c r="V57" s="5"/>
      <c r="W57" s="4">
        <f>R57</f>
        <v>82073.88</v>
      </c>
    </row>
    <row r="58" spans="1:23" ht="15.75" thickBot="1" x14ac:dyDescent="0.3">
      <c r="A58" s="2">
        <v>3</v>
      </c>
      <c r="B58" s="67" t="s">
        <v>144</v>
      </c>
      <c r="C58" s="2" t="s">
        <v>32</v>
      </c>
      <c r="D58" s="2" t="s">
        <v>33</v>
      </c>
      <c r="E58" s="54">
        <v>42983</v>
      </c>
      <c r="F58" s="9">
        <f>MONTH(E58)+12</f>
        <v>21</v>
      </c>
      <c r="G58" s="9">
        <f>WEEKNUM(E58)+52</f>
        <v>88</v>
      </c>
      <c r="H58" s="2">
        <v>0</v>
      </c>
      <c r="I58" s="54">
        <v>43042</v>
      </c>
      <c r="J58" s="9">
        <v>23</v>
      </c>
      <c r="K58" s="9">
        <v>96</v>
      </c>
      <c r="L58" s="54"/>
      <c r="M58" s="9"/>
      <c r="N58" s="9"/>
      <c r="O58" s="9"/>
      <c r="P58" s="9"/>
      <c r="Q58" s="3">
        <v>-81005.350000000006</v>
      </c>
      <c r="R58" s="5"/>
      <c r="S58" s="5"/>
      <c r="T58" s="5"/>
      <c r="U58" s="5"/>
      <c r="V58" s="5"/>
      <c r="W58" s="4">
        <f>Q58</f>
        <v>-81005.350000000006</v>
      </c>
    </row>
    <row r="59" spans="1:23" ht="15.75" thickBot="1" x14ac:dyDescent="0.3">
      <c r="A59" s="2">
        <v>4</v>
      </c>
      <c r="B59" s="67" t="s">
        <v>144</v>
      </c>
      <c r="C59" s="2" t="s">
        <v>32</v>
      </c>
      <c r="D59" s="2" t="s">
        <v>33</v>
      </c>
      <c r="E59" s="54">
        <v>42989</v>
      </c>
      <c r="F59" s="9">
        <f t="shared" ref="F59:F61" si="4">MONTH(E59)+12</f>
        <v>21</v>
      </c>
      <c r="G59" s="9">
        <f t="shared" ref="G59:G61" si="5">WEEKNUM(E59)+52</f>
        <v>89</v>
      </c>
      <c r="H59" s="2">
        <v>0</v>
      </c>
      <c r="I59" s="54">
        <v>43076</v>
      </c>
      <c r="J59" s="9">
        <f>MONTH(I59)+12</f>
        <v>24</v>
      </c>
      <c r="K59" s="9">
        <f>WEEKNUM(I59)+52</f>
        <v>101</v>
      </c>
      <c r="L59" s="54"/>
      <c r="M59" s="9"/>
      <c r="N59" s="9"/>
      <c r="O59" s="9"/>
      <c r="P59" s="9"/>
      <c r="Q59" s="3">
        <v>-266833.69</v>
      </c>
      <c r="R59" s="5"/>
      <c r="S59" s="5"/>
      <c r="T59" s="5"/>
      <c r="U59" s="5"/>
      <c r="V59" s="5"/>
      <c r="W59" s="4">
        <f t="shared" ref="W59:W61" si="6">Q59</f>
        <v>-266833.69</v>
      </c>
    </row>
    <row r="60" spans="1:23" ht="15.75" thickBot="1" x14ac:dyDescent="0.3">
      <c r="A60" s="2">
        <v>1</v>
      </c>
      <c r="B60" s="67" t="s">
        <v>144</v>
      </c>
      <c r="C60" s="2" t="s">
        <v>32</v>
      </c>
      <c r="D60" s="2" t="s">
        <v>33</v>
      </c>
      <c r="E60" s="54">
        <v>43005</v>
      </c>
      <c r="F60" s="9">
        <f t="shared" si="4"/>
        <v>21</v>
      </c>
      <c r="G60" s="9">
        <f t="shared" si="5"/>
        <v>91</v>
      </c>
      <c r="H60" s="2">
        <v>0</v>
      </c>
      <c r="I60" s="54">
        <v>43093</v>
      </c>
      <c r="J60" s="9">
        <f t="shared" ref="J60:J61" si="7">MONTH(I60)+12</f>
        <v>24</v>
      </c>
      <c r="K60" s="9">
        <f t="shared" ref="K60:K61" si="8">WEEKNUM(I60)+52</f>
        <v>104</v>
      </c>
      <c r="L60" s="54"/>
      <c r="M60" s="9"/>
      <c r="N60" s="9"/>
      <c r="O60" s="9"/>
      <c r="P60" s="9"/>
      <c r="Q60" s="3">
        <v>-104685.24</v>
      </c>
      <c r="R60" s="5"/>
      <c r="S60" s="5"/>
      <c r="T60" s="5"/>
      <c r="U60" s="5"/>
      <c r="V60" s="5"/>
      <c r="W60" s="4">
        <f t="shared" si="6"/>
        <v>-104685.24</v>
      </c>
    </row>
    <row r="61" spans="1:23" ht="15.75" thickBot="1" x14ac:dyDescent="0.3">
      <c r="A61" s="2">
        <v>3</v>
      </c>
      <c r="B61" s="67" t="s">
        <v>144</v>
      </c>
      <c r="C61" s="2" t="s">
        <v>32</v>
      </c>
      <c r="D61" s="2" t="s">
        <v>33</v>
      </c>
      <c r="E61" s="54">
        <v>43060</v>
      </c>
      <c r="F61" s="9">
        <f t="shared" si="4"/>
        <v>23</v>
      </c>
      <c r="G61" s="9">
        <f t="shared" si="5"/>
        <v>99</v>
      </c>
      <c r="H61" s="2">
        <v>0</v>
      </c>
      <c r="I61" s="54">
        <v>43113</v>
      </c>
      <c r="J61" s="9">
        <f t="shared" si="7"/>
        <v>13</v>
      </c>
      <c r="K61" s="9">
        <f t="shared" si="8"/>
        <v>54</v>
      </c>
      <c r="L61" s="54"/>
      <c r="M61" s="9"/>
      <c r="N61" s="9"/>
      <c r="O61" s="9"/>
      <c r="P61" s="9"/>
      <c r="Q61" s="3">
        <v>-150000</v>
      </c>
      <c r="R61" s="5"/>
      <c r="S61" s="5"/>
      <c r="T61" s="5"/>
      <c r="U61" s="5"/>
      <c r="V61" s="5"/>
      <c r="W61" s="4">
        <f t="shared" si="6"/>
        <v>-150000</v>
      </c>
    </row>
    <row r="62" spans="1:23" ht="15.75" thickBot="1" x14ac:dyDescent="0.3">
      <c r="A62" s="2">
        <v>4</v>
      </c>
      <c r="B62" s="67" t="s">
        <v>144</v>
      </c>
      <c r="C62" s="2" t="s">
        <v>32</v>
      </c>
      <c r="D62" s="2"/>
      <c r="E62" s="54"/>
      <c r="F62" s="9"/>
      <c r="G62" s="9"/>
      <c r="H62" s="2"/>
      <c r="I62" s="54"/>
      <c r="J62" s="9"/>
      <c r="K62" s="9"/>
      <c r="L62" s="54"/>
      <c r="M62" s="9"/>
      <c r="N62" s="9"/>
      <c r="O62" s="9"/>
      <c r="P62" s="9"/>
      <c r="Q62" s="3"/>
      <c r="R62" s="5"/>
      <c r="S62" s="5"/>
      <c r="T62" s="5"/>
      <c r="U62" s="5"/>
      <c r="V62" s="5"/>
      <c r="W62" s="4"/>
    </row>
    <row r="63" spans="1:23" ht="15.75" thickBot="1" x14ac:dyDescent="0.3">
      <c r="A63" s="2"/>
      <c r="B63" s="67" t="s">
        <v>144</v>
      </c>
      <c r="C63" s="2" t="s">
        <v>32</v>
      </c>
      <c r="D63" s="2"/>
      <c r="E63" s="54"/>
      <c r="F63" s="9"/>
      <c r="G63" s="9"/>
      <c r="H63" s="2"/>
      <c r="I63" s="54"/>
      <c r="J63" s="9"/>
      <c r="K63" s="9"/>
      <c r="L63" s="54"/>
      <c r="M63" s="9"/>
      <c r="N63" s="9"/>
      <c r="O63" s="9"/>
      <c r="P63" s="9"/>
      <c r="Q63" s="3"/>
      <c r="R63" s="5"/>
      <c r="S63" s="5"/>
      <c r="T63" s="5"/>
      <c r="U63" s="5"/>
      <c r="V63" s="5"/>
      <c r="W63" s="4"/>
    </row>
    <row r="64" spans="1:23" ht="15.75" thickBot="1" x14ac:dyDescent="0.3">
      <c r="A64" s="2"/>
      <c r="B64" s="67" t="s">
        <v>144</v>
      </c>
      <c r="C64" s="2" t="s">
        <v>32</v>
      </c>
      <c r="D64" s="2"/>
      <c r="E64" s="54"/>
      <c r="F64" s="9"/>
      <c r="G64" s="9"/>
      <c r="H64" s="2"/>
      <c r="I64" s="54"/>
      <c r="J64" s="9"/>
      <c r="K64" s="9"/>
      <c r="L64" s="54"/>
      <c r="M64" s="9"/>
      <c r="N64" s="9"/>
      <c r="O64" s="9"/>
      <c r="P64" s="9"/>
      <c r="Q64" s="3"/>
      <c r="R64" s="5"/>
      <c r="S64" s="5"/>
      <c r="T64" s="5"/>
      <c r="U64" s="5"/>
      <c r="V64" s="5"/>
      <c r="W64" s="4"/>
    </row>
    <row r="65" spans="1:23" ht="15.75" thickBot="1" x14ac:dyDescent="0.3">
      <c r="A65" s="2"/>
      <c r="B65" s="67" t="s">
        <v>144</v>
      </c>
      <c r="C65" s="2" t="s">
        <v>32</v>
      </c>
      <c r="D65" s="2"/>
      <c r="E65" s="54"/>
      <c r="F65" s="9"/>
      <c r="G65" s="9"/>
      <c r="H65" s="2"/>
      <c r="I65" s="54"/>
      <c r="J65" s="9"/>
      <c r="K65" s="9"/>
      <c r="L65" s="54"/>
      <c r="M65" s="9"/>
      <c r="N65" s="9"/>
      <c r="O65" s="9"/>
      <c r="P65" s="9"/>
      <c r="Q65" s="3"/>
      <c r="R65" s="5"/>
      <c r="S65" s="5"/>
      <c r="T65" s="5"/>
      <c r="U65" s="5"/>
      <c r="V65" s="5"/>
      <c r="W65" s="4"/>
    </row>
    <row r="66" spans="1:23" ht="15.75" thickBot="1" x14ac:dyDescent="0.3">
      <c r="A66" s="2"/>
      <c r="B66" s="67" t="s">
        <v>144</v>
      </c>
      <c r="C66" s="2" t="s">
        <v>32</v>
      </c>
      <c r="D66" s="2"/>
      <c r="E66" s="54"/>
      <c r="F66" s="9"/>
      <c r="G66" s="9"/>
      <c r="H66" s="2"/>
      <c r="I66" s="54"/>
      <c r="J66" s="9"/>
      <c r="K66" s="9"/>
      <c r="L66" s="54"/>
      <c r="M66" s="9"/>
      <c r="N66" s="9"/>
      <c r="O66" s="9"/>
      <c r="P66" s="9"/>
      <c r="Q66" s="3"/>
      <c r="R66" s="5"/>
      <c r="S66" s="5"/>
      <c r="T66" s="5"/>
      <c r="U66" s="5"/>
      <c r="V66" s="5"/>
      <c r="W66" s="4"/>
    </row>
    <row r="67" spans="1:23" ht="15.75" thickBot="1" x14ac:dyDescent="0.3">
      <c r="A67" s="2"/>
      <c r="B67" s="67" t="s">
        <v>144</v>
      </c>
      <c r="C67" s="2" t="s">
        <v>32</v>
      </c>
      <c r="D67" s="2"/>
      <c r="E67" s="54"/>
      <c r="F67" s="9"/>
      <c r="G67" s="9"/>
      <c r="H67" s="2"/>
      <c r="I67" s="54"/>
      <c r="J67" s="9"/>
      <c r="K67" s="9"/>
      <c r="L67" s="54"/>
      <c r="M67" s="9"/>
      <c r="N67" s="9"/>
      <c r="O67" s="9"/>
      <c r="P67" s="9"/>
      <c r="Q67" s="3"/>
      <c r="R67" s="5"/>
      <c r="S67" s="5"/>
      <c r="T67" s="5"/>
      <c r="U67" s="5"/>
      <c r="V67" s="5"/>
      <c r="W67" s="4"/>
    </row>
    <row r="68" spans="1:23" ht="15.75" thickBot="1" x14ac:dyDescent="0.3">
      <c r="A68" s="2"/>
      <c r="B68" s="67" t="s">
        <v>144</v>
      </c>
      <c r="C68" s="2" t="s">
        <v>32</v>
      </c>
      <c r="D68" s="2"/>
      <c r="E68" s="54"/>
      <c r="F68" s="9"/>
      <c r="G68" s="9"/>
      <c r="H68" s="2"/>
      <c r="I68" s="54"/>
      <c r="J68" s="9"/>
      <c r="K68" s="9"/>
      <c r="L68" s="54"/>
      <c r="M68" s="9"/>
      <c r="N68" s="9"/>
      <c r="O68" s="9"/>
      <c r="P68" s="9"/>
      <c r="Q68" s="3"/>
      <c r="R68" s="5"/>
      <c r="S68" s="5"/>
      <c r="T68" s="5"/>
      <c r="U68" s="5"/>
      <c r="V68" s="5"/>
      <c r="W68" s="4"/>
    </row>
    <row r="69" spans="1:23" ht="15.75" thickBot="1" x14ac:dyDescent="0.3">
      <c r="A69" s="2"/>
      <c r="B69" s="67" t="s">
        <v>144</v>
      </c>
      <c r="C69" s="2" t="s">
        <v>32</v>
      </c>
      <c r="D69" s="2"/>
      <c r="E69" s="54"/>
      <c r="F69" s="9"/>
      <c r="G69" s="9"/>
      <c r="H69" s="2"/>
      <c r="I69" s="54"/>
      <c r="J69" s="9"/>
      <c r="K69" s="9"/>
      <c r="L69" s="54"/>
      <c r="M69" s="9"/>
      <c r="N69" s="9"/>
      <c r="O69" s="9"/>
      <c r="P69" s="9"/>
      <c r="Q69" s="3"/>
      <c r="R69" s="5"/>
      <c r="S69" s="5"/>
      <c r="T69" s="5"/>
      <c r="U69" s="5"/>
      <c r="V69" s="5"/>
      <c r="W69" s="4"/>
    </row>
    <row r="70" spans="1:23" ht="15.75" thickBot="1" x14ac:dyDescent="0.3">
      <c r="A70" s="2"/>
      <c r="B70" s="67" t="s">
        <v>144</v>
      </c>
      <c r="C70" s="2" t="s">
        <v>32</v>
      </c>
      <c r="D70" s="2"/>
      <c r="E70" s="54"/>
      <c r="F70" s="9"/>
      <c r="G70" s="9"/>
      <c r="H70" s="2"/>
      <c r="I70" s="54"/>
      <c r="J70" s="9"/>
      <c r="K70" s="9"/>
      <c r="L70" s="54"/>
      <c r="M70" s="9"/>
      <c r="N70" s="9"/>
      <c r="O70" s="9"/>
      <c r="P70" s="9"/>
      <c r="Q70" s="3"/>
      <c r="R70" s="5"/>
      <c r="S70" s="5"/>
      <c r="T70" s="5"/>
      <c r="U70" s="5"/>
      <c r="V70" s="5"/>
      <c r="W70" s="4"/>
    </row>
    <row r="71" spans="1:23" ht="15.75" thickBot="1" x14ac:dyDescent="0.3">
      <c r="A71" s="2">
        <v>1</v>
      </c>
      <c r="B71" s="67" t="s">
        <v>145</v>
      </c>
      <c r="C71" s="2" t="s">
        <v>32</v>
      </c>
      <c r="D71" s="2" t="s">
        <v>33</v>
      </c>
      <c r="E71" s="54">
        <v>42898</v>
      </c>
      <c r="F71" s="9">
        <v>18</v>
      </c>
      <c r="G71" s="9">
        <v>76</v>
      </c>
      <c r="H71" s="2">
        <v>0</v>
      </c>
      <c r="I71" s="54">
        <v>42898</v>
      </c>
      <c r="J71" s="9">
        <v>18</v>
      </c>
      <c r="K71" s="9">
        <v>76</v>
      </c>
      <c r="L71" s="54">
        <v>42968</v>
      </c>
      <c r="M71" s="9">
        <v>18</v>
      </c>
      <c r="N71" s="9">
        <v>76</v>
      </c>
      <c r="O71" s="9">
        <v>0</v>
      </c>
      <c r="P71" s="9">
        <v>0</v>
      </c>
      <c r="Q71" s="3">
        <v>-101366.21871090001</v>
      </c>
      <c r="R71" s="5"/>
      <c r="S71" s="5"/>
      <c r="T71" s="5"/>
      <c r="U71" s="5">
        <v>0</v>
      </c>
      <c r="V71" s="5">
        <v>0</v>
      </c>
      <c r="W71" s="4">
        <v>-101366.22</v>
      </c>
    </row>
    <row r="72" spans="1:23" ht="15.75" thickBot="1" x14ac:dyDescent="0.3">
      <c r="A72" s="2">
        <v>2</v>
      </c>
      <c r="B72" s="67" t="s">
        <v>145</v>
      </c>
      <c r="C72" s="2" t="s">
        <v>32</v>
      </c>
      <c r="D72" s="2" t="s">
        <v>33</v>
      </c>
      <c r="E72" s="54">
        <v>42907</v>
      </c>
      <c r="F72" s="9">
        <v>18</v>
      </c>
      <c r="G72" s="9">
        <v>77</v>
      </c>
      <c r="H72" s="2">
        <v>0</v>
      </c>
      <c r="I72" s="54">
        <v>42907</v>
      </c>
      <c r="J72" s="9">
        <v>18</v>
      </c>
      <c r="K72" s="9">
        <v>77</v>
      </c>
      <c r="L72" s="54">
        <v>42961</v>
      </c>
      <c r="M72" s="9">
        <v>18</v>
      </c>
      <c r="N72" s="9">
        <v>77</v>
      </c>
      <c r="O72" s="9">
        <v>0</v>
      </c>
      <c r="P72" s="9">
        <v>0</v>
      </c>
      <c r="Q72" s="3">
        <v>-18773.893959087</v>
      </c>
      <c r="R72" s="5"/>
      <c r="S72" s="5"/>
      <c r="T72" s="5"/>
      <c r="U72" s="5">
        <v>0</v>
      </c>
      <c r="V72" s="5">
        <v>0</v>
      </c>
      <c r="W72" s="4">
        <v>-18773.89</v>
      </c>
    </row>
    <row r="73" spans="1:23" ht="15.75" thickBot="1" x14ac:dyDescent="0.3">
      <c r="A73" s="2">
        <v>3</v>
      </c>
      <c r="B73" s="67" t="s">
        <v>145</v>
      </c>
      <c r="C73" s="2" t="s">
        <v>32</v>
      </c>
      <c r="D73" s="2" t="s">
        <v>33</v>
      </c>
      <c r="E73" s="54">
        <v>42907</v>
      </c>
      <c r="F73" s="9">
        <v>18</v>
      </c>
      <c r="G73" s="9">
        <v>77</v>
      </c>
      <c r="H73" s="2">
        <v>0</v>
      </c>
      <c r="I73" s="54">
        <v>42907</v>
      </c>
      <c r="J73" s="9">
        <v>18</v>
      </c>
      <c r="K73" s="9">
        <v>77</v>
      </c>
      <c r="L73" s="54">
        <v>42955</v>
      </c>
      <c r="M73" s="9">
        <v>18</v>
      </c>
      <c r="N73" s="9">
        <v>77</v>
      </c>
      <c r="O73" s="9">
        <v>0</v>
      </c>
      <c r="P73" s="9">
        <v>0</v>
      </c>
      <c r="Q73" s="3">
        <v>-15688.311554831998</v>
      </c>
      <c r="R73" s="5"/>
      <c r="S73" s="5"/>
      <c r="T73" s="5"/>
      <c r="U73" s="5">
        <v>0</v>
      </c>
      <c r="V73" s="5">
        <v>0</v>
      </c>
      <c r="W73" s="4">
        <v>-15688.31</v>
      </c>
    </row>
    <row r="74" spans="1:23" ht="15.75" thickBot="1" x14ac:dyDescent="0.3">
      <c r="A74" s="2">
        <v>4</v>
      </c>
      <c r="B74" s="67" t="s">
        <v>145</v>
      </c>
      <c r="C74" s="2" t="s">
        <v>32</v>
      </c>
      <c r="D74" s="2" t="s">
        <v>33</v>
      </c>
      <c r="E74" s="54">
        <v>42907</v>
      </c>
      <c r="F74" s="9">
        <v>18</v>
      </c>
      <c r="G74" s="9">
        <v>77</v>
      </c>
      <c r="H74" s="2">
        <v>0</v>
      </c>
      <c r="I74" s="54">
        <v>42907</v>
      </c>
      <c r="J74" s="9">
        <v>18</v>
      </c>
      <c r="K74" s="9">
        <v>77</v>
      </c>
      <c r="L74" s="54">
        <v>42945</v>
      </c>
      <c r="M74" s="9">
        <v>18</v>
      </c>
      <c r="N74" s="9">
        <v>77</v>
      </c>
      <c r="O74" s="9">
        <v>0</v>
      </c>
      <c r="P74" s="9">
        <v>0</v>
      </c>
      <c r="Q74" s="3">
        <v>-2818.647914013</v>
      </c>
      <c r="R74" s="5"/>
      <c r="S74" s="5"/>
      <c r="T74" s="5"/>
      <c r="U74" s="5">
        <v>0</v>
      </c>
      <c r="V74" s="5">
        <v>0</v>
      </c>
      <c r="W74" s="4">
        <v>-2818.65</v>
      </c>
    </row>
    <row r="75" spans="1:23" ht="15.75" thickBot="1" x14ac:dyDescent="0.3">
      <c r="A75" s="2">
        <v>5</v>
      </c>
      <c r="B75" s="67" t="s">
        <v>145</v>
      </c>
      <c r="C75" s="2" t="s">
        <v>32</v>
      </c>
      <c r="D75" s="2" t="s">
        <v>33</v>
      </c>
      <c r="E75" s="54">
        <v>42907</v>
      </c>
      <c r="F75" s="9">
        <v>18</v>
      </c>
      <c r="G75" s="9">
        <v>77</v>
      </c>
      <c r="H75" s="2">
        <v>0</v>
      </c>
      <c r="I75" s="54">
        <v>42907</v>
      </c>
      <c r="J75" s="9">
        <v>18</v>
      </c>
      <c r="K75" s="9">
        <v>77</v>
      </c>
      <c r="L75" s="54">
        <v>42945</v>
      </c>
      <c r="M75" s="9">
        <v>18</v>
      </c>
      <c r="N75" s="9">
        <v>77</v>
      </c>
      <c r="O75" s="9">
        <v>0</v>
      </c>
      <c r="P75" s="9">
        <v>0</v>
      </c>
      <c r="Q75" s="3">
        <v>-14860.211455032</v>
      </c>
      <c r="R75" s="5"/>
      <c r="S75" s="5"/>
      <c r="T75" s="5"/>
      <c r="U75" s="5">
        <v>0</v>
      </c>
      <c r="V75" s="5">
        <v>0</v>
      </c>
      <c r="W75" s="4">
        <v>-14860.21</v>
      </c>
    </row>
    <row r="76" spans="1:23" ht="15.75" thickBot="1" x14ac:dyDescent="0.3">
      <c r="A76" s="2">
        <v>6</v>
      </c>
      <c r="B76" s="67" t="s">
        <v>145</v>
      </c>
      <c r="C76" s="2" t="s">
        <v>32</v>
      </c>
      <c r="D76" s="2" t="s">
        <v>33</v>
      </c>
      <c r="E76" s="54">
        <v>42907</v>
      </c>
      <c r="F76" s="9">
        <v>18</v>
      </c>
      <c r="G76" s="9">
        <v>77</v>
      </c>
      <c r="H76" s="2">
        <v>0</v>
      </c>
      <c r="I76" s="54">
        <v>42907</v>
      </c>
      <c r="J76" s="9">
        <v>18</v>
      </c>
      <c r="K76" s="9">
        <v>77</v>
      </c>
      <c r="L76" s="54">
        <v>42940</v>
      </c>
      <c r="M76" s="9">
        <v>18</v>
      </c>
      <c r="N76" s="9">
        <v>77</v>
      </c>
      <c r="O76" s="9">
        <v>0</v>
      </c>
      <c r="P76" s="9">
        <v>0</v>
      </c>
      <c r="Q76" s="3">
        <v>-15481.364570532</v>
      </c>
      <c r="R76" s="5"/>
      <c r="S76" s="5"/>
      <c r="T76" s="5"/>
      <c r="U76" s="5">
        <v>0</v>
      </c>
      <c r="V76" s="5">
        <v>0</v>
      </c>
      <c r="W76" s="4">
        <v>-15481.36</v>
      </c>
    </row>
    <row r="77" spans="1:23" ht="15.75" thickBot="1" x14ac:dyDescent="0.3">
      <c r="A77" s="2">
        <v>7</v>
      </c>
      <c r="B77" s="67" t="s">
        <v>145</v>
      </c>
      <c r="C77" s="2" t="s">
        <v>32</v>
      </c>
      <c r="D77" s="2" t="s">
        <v>33</v>
      </c>
      <c r="E77" s="54">
        <v>42907</v>
      </c>
      <c r="F77" s="9">
        <v>18</v>
      </c>
      <c r="G77" s="9">
        <v>77</v>
      </c>
      <c r="H77" s="2">
        <v>0</v>
      </c>
      <c r="I77" s="54">
        <v>42907</v>
      </c>
      <c r="J77" s="9">
        <v>18</v>
      </c>
      <c r="K77" s="9">
        <v>77</v>
      </c>
      <c r="L77" s="54">
        <v>42937</v>
      </c>
      <c r="M77" s="9">
        <v>18</v>
      </c>
      <c r="N77" s="9">
        <v>77</v>
      </c>
      <c r="O77" s="9">
        <v>0</v>
      </c>
      <c r="P77" s="9">
        <v>0</v>
      </c>
      <c r="Q77" s="3">
        <v>-7983.6591276509989</v>
      </c>
      <c r="R77" s="5"/>
      <c r="S77" s="5"/>
      <c r="T77" s="5"/>
      <c r="U77" s="5">
        <v>0</v>
      </c>
      <c r="V77" s="5">
        <v>0</v>
      </c>
      <c r="W77" s="4">
        <v>-7983.66</v>
      </c>
    </row>
    <row r="78" spans="1:23" ht="15.75" thickBot="1" x14ac:dyDescent="0.3">
      <c r="A78" s="2">
        <v>8</v>
      </c>
      <c r="B78" s="67" t="s">
        <v>145</v>
      </c>
      <c r="C78" s="2" t="s">
        <v>32</v>
      </c>
      <c r="D78" s="2" t="s">
        <v>33</v>
      </c>
      <c r="E78" s="54">
        <v>42907</v>
      </c>
      <c r="F78" s="9">
        <v>18</v>
      </c>
      <c r="G78" s="9">
        <v>77</v>
      </c>
      <c r="H78" s="2">
        <v>0</v>
      </c>
      <c r="I78" s="54">
        <v>42907</v>
      </c>
      <c r="J78" s="9">
        <v>18</v>
      </c>
      <c r="K78" s="9">
        <v>77</v>
      </c>
      <c r="L78" s="54">
        <v>42937</v>
      </c>
      <c r="M78" s="9">
        <v>18</v>
      </c>
      <c r="N78" s="9">
        <v>77</v>
      </c>
      <c r="O78" s="9">
        <v>0</v>
      </c>
      <c r="P78" s="9">
        <v>0</v>
      </c>
      <c r="Q78" s="3">
        <v>-13177.826166288001</v>
      </c>
      <c r="R78" s="5"/>
      <c r="S78" s="5"/>
      <c r="T78" s="5"/>
      <c r="U78" s="5">
        <v>0</v>
      </c>
      <c r="V78" s="5">
        <v>0</v>
      </c>
      <c r="W78" s="4">
        <v>-13177.83</v>
      </c>
    </row>
    <row r="79" spans="1:23" ht="15.75" thickBot="1" x14ac:dyDescent="0.3">
      <c r="A79" s="2">
        <v>9</v>
      </c>
      <c r="B79" s="67" t="s">
        <v>145</v>
      </c>
      <c r="C79" s="2" t="s">
        <v>32</v>
      </c>
      <c r="D79" s="2" t="s">
        <v>33</v>
      </c>
      <c r="E79" s="54">
        <v>42907</v>
      </c>
      <c r="F79" s="9">
        <v>18</v>
      </c>
      <c r="G79" s="9">
        <v>77</v>
      </c>
      <c r="H79" s="2">
        <v>0</v>
      </c>
      <c r="I79" s="54">
        <v>42907</v>
      </c>
      <c r="J79" s="9">
        <v>18</v>
      </c>
      <c r="K79" s="9">
        <v>77</v>
      </c>
      <c r="L79" s="54">
        <v>42937</v>
      </c>
      <c r="M79" s="9">
        <v>18</v>
      </c>
      <c r="N79" s="9">
        <v>77</v>
      </c>
      <c r="O79" s="9">
        <v>0</v>
      </c>
      <c r="P79" s="9">
        <v>0</v>
      </c>
      <c r="Q79" s="3">
        <v>-3270.3706615619999</v>
      </c>
      <c r="R79" s="5"/>
      <c r="S79" s="5"/>
      <c r="T79" s="5"/>
      <c r="U79" s="5">
        <v>0</v>
      </c>
      <c r="V79" s="5">
        <v>0</v>
      </c>
      <c r="W79" s="4">
        <v>-3270.37</v>
      </c>
    </row>
    <row r="80" spans="1:23" ht="15.75" thickBot="1" x14ac:dyDescent="0.3">
      <c r="A80" s="2">
        <v>10</v>
      </c>
      <c r="B80" s="67" t="s">
        <v>145</v>
      </c>
      <c r="C80" s="2" t="s">
        <v>32</v>
      </c>
      <c r="D80" s="2" t="s">
        <v>33</v>
      </c>
      <c r="E80" s="54">
        <v>42907</v>
      </c>
      <c r="F80" s="9">
        <v>18</v>
      </c>
      <c r="G80" s="9">
        <v>77</v>
      </c>
      <c r="H80" s="2">
        <v>0</v>
      </c>
      <c r="I80" s="54">
        <v>42907</v>
      </c>
      <c r="J80" s="9">
        <v>18</v>
      </c>
      <c r="K80" s="9">
        <v>77</v>
      </c>
      <c r="L80" s="54">
        <v>42930</v>
      </c>
      <c r="M80" s="9">
        <v>18</v>
      </c>
      <c r="N80" s="9">
        <v>77</v>
      </c>
      <c r="O80" s="9">
        <v>0</v>
      </c>
      <c r="P80" s="9">
        <v>0</v>
      </c>
      <c r="Q80" s="3">
        <v>-16427.378755740003</v>
      </c>
      <c r="R80" s="5"/>
      <c r="S80" s="5"/>
      <c r="T80" s="5"/>
      <c r="U80" s="5">
        <v>0</v>
      </c>
      <c r="V80" s="5">
        <v>0</v>
      </c>
      <c r="W80" s="4">
        <v>-16427.38</v>
      </c>
    </row>
    <row r="81" spans="1:23" ht="15.75" thickBot="1" x14ac:dyDescent="0.3">
      <c r="A81" s="2">
        <v>11</v>
      </c>
      <c r="B81" s="67" t="s">
        <v>145</v>
      </c>
      <c r="C81" s="2" t="s">
        <v>32</v>
      </c>
      <c r="D81" s="2" t="s">
        <v>33</v>
      </c>
      <c r="E81" s="54">
        <v>42907</v>
      </c>
      <c r="F81" s="9">
        <v>18</v>
      </c>
      <c r="G81" s="9">
        <v>77</v>
      </c>
      <c r="H81" s="2">
        <v>0</v>
      </c>
      <c r="I81" s="54">
        <v>42907</v>
      </c>
      <c r="J81" s="9">
        <v>18</v>
      </c>
      <c r="K81" s="9">
        <v>77</v>
      </c>
      <c r="L81" s="54">
        <v>42937</v>
      </c>
      <c r="M81" s="9">
        <v>18</v>
      </c>
      <c r="N81" s="9">
        <v>77</v>
      </c>
      <c r="O81" s="9">
        <v>0</v>
      </c>
      <c r="P81" s="9">
        <v>0</v>
      </c>
      <c r="Q81" s="3">
        <v>-3516.2016097919995</v>
      </c>
      <c r="R81" s="5"/>
      <c r="S81" s="5"/>
      <c r="T81" s="5"/>
      <c r="U81" s="5">
        <v>0</v>
      </c>
      <c r="V81" s="5">
        <v>0</v>
      </c>
      <c r="W81" s="4">
        <v>-3516.2</v>
      </c>
    </row>
    <row r="82" spans="1:23" ht="15.75" thickBot="1" x14ac:dyDescent="0.3">
      <c r="A82" s="2">
        <v>12</v>
      </c>
      <c r="B82" s="67" t="s">
        <v>145</v>
      </c>
      <c r="C82" s="2" t="s">
        <v>32</v>
      </c>
      <c r="D82" s="2" t="s">
        <v>33</v>
      </c>
      <c r="E82" s="54">
        <v>42914</v>
      </c>
      <c r="F82" s="9">
        <v>18</v>
      </c>
      <c r="G82" s="9">
        <v>78</v>
      </c>
      <c r="H82" s="2">
        <v>0</v>
      </c>
      <c r="I82" s="54">
        <v>42914</v>
      </c>
      <c r="J82" s="9">
        <v>18</v>
      </c>
      <c r="K82" s="9">
        <v>78</v>
      </c>
      <c r="L82" s="54">
        <v>42933</v>
      </c>
      <c r="M82" s="9">
        <v>18</v>
      </c>
      <c r="N82" s="9">
        <v>78</v>
      </c>
      <c r="O82" s="9">
        <v>0</v>
      </c>
      <c r="P82" s="9">
        <v>0</v>
      </c>
      <c r="Q82" s="3">
        <v>-2558.5090906319997</v>
      </c>
      <c r="R82" s="5"/>
      <c r="S82" s="5"/>
      <c r="T82" s="5"/>
      <c r="U82" s="5">
        <v>0</v>
      </c>
      <c r="V82" s="5">
        <v>0</v>
      </c>
      <c r="W82" s="4">
        <v>-2558.5100000000002</v>
      </c>
    </row>
    <row r="83" spans="1:23" ht="15.75" thickBot="1" x14ac:dyDescent="0.3">
      <c r="A83" s="2">
        <v>13</v>
      </c>
      <c r="B83" s="67" t="s">
        <v>145</v>
      </c>
      <c r="C83" s="2" t="s">
        <v>32</v>
      </c>
      <c r="D83" s="2" t="s">
        <v>33</v>
      </c>
      <c r="E83" s="54">
        <v>42914</v>
      </c>
      <c r="F83" s="9">
        <v>18</v>
      </c>
      <c r="G83" s="9">
        <v>78</v>
      </c>
      <c r="H83" s="2">
        <v>0</v>
      </c>
      <c r="I83" s="54">
        <v>42914</v>
      </c>
      <c r="J83" s="9">
        <v>18</v>
      </c>
      <c r="K83" s="9">
        <v>78</v>
      </c>
      <c r="L83" s="54">
        <v>42947</v>
      </c>
      <c r="M83" s="9">
        <v>18</v>
      </c>
      <c r="N83" s="9">
        <v>78</v>
      </c>
      <c r="O83" s="9">
        <v>0</v>
      </c>
      <c r="P83" s="9">
        <v>0</v>
      </c>
      <c r="Q83" s="3">
        <v>-969.88621165199993</v>
      </c>
      <c r="R83" s="5"/>
      <c r="S83" s="5"/>
      <c r="T83" s="5"/>
      <c r="U83" s="5">
        <v>0</v>
      </c>
      <c r="V83" s="5">
        <v>0</v>
      </c>
      <c r="W83" s="4">
        <v>-969.89</v>
      </c>
    </row>
    <row r="84" spans="1:23" ht="15.75" thickBot="1" x14ac:dyDescent="0.3">
      <c r="A84" s="2">
        <v>14</v>
      </c>
      <c r="B84" s="67" t="s">
        <v>145</v>
      </c>
      <c r="C84" s="2" t="s">
        <v>32</v>
      </c>
      <c r="D84" s="2" t="s">
        <v>33</v>
      </c>
      <c r="E84" s="54">
        <v>42914</v>
      </c>
      <c r="F84" s="9">
        <v>18</v>
      </c>
      <c r="G84" s="9">
        <v>78</v>
      </c>
      <c r="H84" s="2">
        <v>0</v>
      </c>
      <c r="I84" s="54">
        <v>42914</v>
      </c>
      <c r="J84" s="9">
        <v>18</v>
      </c>
      <c r="K84" s="9">
        <v>78</v>
      </c>
      <c r="L84" s="54">
        <v>42947</v>
      </c>
      <c r="M84" s="9">
        <v>18</v>
      </c>
      <c r="N84" s="9">
        <v>78</v>
      </c>
      <c r="O84" s="9">
        <v>0</v>
      </c>
      <c r="P84" s="9">
        <v>0</v>
      </c>
      <c r="Q84" s="3">
        <v>-4202.8258189500002</v>
      </c>
      <c r="R84" s="5"/>
      <c r="S84" s="5"/>
      <c r="T84" s="5"/>
      <c r="U84" s="5">
        <v>0</v>
      </c>
      <c r="V84" s="5">
        <v>0</v>
      </c>
      <c r="W84" s="4">
        <v>-4202.83</v>
      </c>
    </row>
    <row r="85" spans="1:23" ht="15.75" thickBot="1" x14ac:dyDescent="0.3">
      <c r="A85" s="2">
        <v>15</v>
      </c>
      <c r="B85" s="67" t="s">
        <v>145</v>
      </c>
      <c r="C85" s="2" t="s">
        <v>32</v>
      </c>
      <c r="D85" s="2" t="s">
        <v>33</v>
      </c>
      <c r="E85" s="54">
        <v>42914</v>
      </c>
      <c r="F85" s="9">
        <v>18</v>
      </c>
      <c r="G85" s="9">
        <v>78</v>
      </c>
      <c r="H85" s="2">
        <v>0</v>
      </c>
      <c r="I85" s="54">
        <v>42914</v>
      </c>
      <c r="J85" s="9">
        <v>18</v>
      </c>
      <c r="K85" s="9">
        <v>78</v>
      </c>
      <c r="L85" s="54">
        <v>42920</v>
      </c>
      <c r="M85" s="9">
        <v>18</v>
      </c>
      <c r="N85" s="9">
        <v>78</v>
      </c>
      <c r="O85" s="9">
        <v>0</v>
      </c>
      <c r="P85" s="9">
        <v>0</v>
      </c>
      <c r="Q85" s="3">
        <v>-7484.6673412649998</v>
      </c>
      <c r="R85" s="5"/>
      <c r="S85" s="5"/>
      <c r="T85" s="5"/>
      <c r="U85" s="5">
        <v>0</v>
      </c>
      <c r="V85" s="5">
        <v>0</v>
      </c>
      <c r="W85" s="4">
        <v>-7484.67</v>
      </c>
    </row>
    <row r="86" spans="1:23" ht="15.75" thickBot="1" x14ac:dyDescent="0.3">
      <c r="A86" s="2">
        <v>16</v>
      </c>
      <c r="B86" s="67" t="s">
        <v>145</v>
      </c>
      <c r="C86" s="2" t="s">
        <v>32</v>
      </c>
      <c r="D86" s="2" t="s">
        <v>33</v>
      </c>
      <c r="E86" s="54">
        <v>42914</v>
      </c>
      <c r="F86" s="9">
        <v>18</v>
      </c>
      <c r="G86" s="9">
        <v>78</v>
      </c>
      <c r="H86" s="2">
        <v>0</v>
      </c>
      <c r="I86" s="54">
        <v>42914</v>
      </c>
      <c r="J86" s="9">
        <v>18</v>
      </c>
      <c r="K86" s="9">
        <v>78</v>
      </c>
      <c r="L86" s="54">
        <v>42954</v>
      </c>
      <c r="M86" s="9">
        <v>18</v>
      </c>
      <c r="N86" s="9">
        <v>78</v>
      </c>
      <c r="O86" s="9">
        <v>0</v>
      </c>
      <c r="P86" s="9">
        <v>0</v>
      </c>
      <c r="Q86" s="3">
        <v>-871.62332975999993</v>
      </c>
      <c r="R86" s="5"/>
      <c r="S86" s="5"/>
      <c r="T86" s="5"/>
      <c r="U86" s="5">
        <v>0</v>
      </c>
      <c r="V86" s="5">
        <v>0</v>
      </c>
      <c r="W86" s="4">
        <v>-871.62</v>
      </c>
    </row>
    <row r="87" spans="1:23" ht="15.75" thickBot="1" x14ac:dyDescent="0.3">
      <c r="A87" s="2">
        <v>17</v>
      </c>
      <c r="B87" s="67" t="s">
        <v>145</v>
      </c>
      <c r="C87" s="2" t="s">
        <v>32</v>
      </c>
      <c r="D87" s="2" t="s">
        <v>33</v>
      </c>
      <c r="E87" s="54">
        <v>42914</v>
      </c>
      <c r="F87" s="9">
        <v>18</v>
      </c>
      <c r="G87" s="9">
        <v>78</v>
      </c>
      <c r="H87" s="2">
        <v>0</v>
      </c>
      <c r="I87" s="54">
        <v>42914</v>
      </c>
      <c r="J87" s="9">
        <v>18</v>
      </c>
      <c r="K87" s="9">
        <v>78</v>
      </c>
      <c r="L87" s="54">
        <v>42947</v>
      </c>
      <c r="M87" s="9">
        <v>18</v>
      </c>
      <c r="N87" s="9">
        <v>78</v>
      </c>
      <c r="O87" s="9">
        <v>0</v>
      </c>
      <c r="P87" s="9">
        <v>0</v>
      </c>
      <c r="Q87" s="3">
        <v>-1616.4698036489999</v>
      </c>
      <c r="R87" s="5"/>
      <c r="S87" s="5"/>
      <c r="T87" s="5"/>
      <c r="U87" s="5">
        <v>0</v>
      </c>
      <c r="V87" s="5">
        <v>0</v>
      </c>
      <c r="W87" s="4">
        <v>-1616.47</v>
      </c>
    </row>
    <row r="88" spans="1:23" ht="15.75" thickBot="1" x14ac:dyDescent="0.3">
      <c r="A88" s="2">
        <v>18</v>
      </c>
      <c r="B88" s="67" t="s">
        <v>145</v>
      </c>
      <c r="C88" s="2" t="s">
        <v>32</v>
      </c>
      <c r="D88" s="2" t="s">
        <v>33</v>
      </c>
      <c r="E88" s="54">
        <v>42914</v>
      </c>
      <c r="F88" s="9">
        <v>18</v>
      </c>
      <c r="G88" s="9">
        <v>78</v>
      </c>
      <c r="H88" s="2">
        <v>0</v>
      </c>
      <c r="I88" s="54">
        <v>42914</v>
      </c>
      <c r="J88" s="9">
        <v>18</v>
      </c>
      <c r="K88" s="9">
        <v>78</v>
      </c>
      <c r="L88" s="54">
        <v>42961</v>
      </c>
      <c r="M88" s="9">
        <v>18</v>
      </c>
      <c r="N88" s="9">
        <v>78</v>
      </c>
      <c r="O88" s="9">
        <v>0</v>
      </c>
      <c r="P88" s="9">
        <v>0</v>
      </c>
      <c r="Q88" s="3">
        <v>-953.67854386799991</v>
      </c>
      <c r="R88" s="5"/>
      <c r="S88" s="5"/>
      <c r="T88" s="5"/>
      <c r="U88" s="5">
        <v>0</v>
      </c>
      <c r="V88" s="5">
        <v>0</v>
      </c>
      <c r="W88" s="4">
        <v>-953.68</v>
      </c>
    </row>
    <row r="89" spans="1:23" ht="15.75" thickBot="1" x14ac:dyDescent="0.3">
      <c r="A89" s="2">
        <v>19</v>
      </c>
      <c r="B89" s="67" t="s">
        <v>145</v>
      </c>
      <c r="C89" s="2" t="s">
        <v>32</v>
      </c>
      <c r="D89" s="2" t="s">
        <v>33</v>
      </c>
      <c r="E89" s="54">
        <v>42914</v>
      </c>
      <c r="F89" s="9">
        <v>18</v>
      </c>
      <c r="G89" s="9">
        <v>78</v>
      </c>
      <c r="H89" s="2">
        <v>0</v>
      </c>
      <c r="I89" s="54">
        <v>42914</v>
      </c>
      <c r="J89" s="9">
        <v>18</v>
      </c>
      <c r="K89" s="9">
        <v>78</v>
      </c>
      <c r="L89" s="54">
        <v>42947</v>
      </c>
      <c r="M89" s="9">
        <v>18</v>
      </c>
      <c r="N89" s="9">
        <v>78</v>
      </c>
      <c r="O89" s="9">
        <v>0</v>
      </c>
      <c r="P89" s="9">
        <v>0</v>
      </c>
      <c r="Q89" s="3">
        <v>-3717.8827131239996</v>
      </c>
      <c r="R89" s="5"/>
      <c r="S89" s="5"/>
      <c r="T89" s="5"/>
      <c r="U89" s="5">
        <v>0</v>
      </c>
      <c r="V89" s="5">
        <v>0</v>
      </c>
      <c r="W89" s="4">
        <v>-3717.88</v>
      </c>
    </row>
    <row r="90" spans="1:23" ht="15.75" thickBot="1" x14ac:dyDescent="0.3">
      <c r="A90" s="2">
        <v>20</v>
      </c>
      <c r="B90" s="67" t="s">
        <v>145</v>
      </c>
      <c r="C90" s="2" t="s">
        <v>32</v>
      </c>
      <c r="D90" s="2" t="s">
        <v>33</v>
      </c>
      <c r="E90" s="54">
        <v>42914</v>
      </c>
      <c r="F90" s="9">
        <v>18</v>
      </c>
      <c r="G90" s="9">
        <v>78</v>
      </c>
      <c r="H90" s="2">
        <v>0</v>
      </c>
      <c r="I90" s="54">
        <v>42914</v>
      </c>
      <c r="J90" s="9">
        <v>18</v>
      </c>
      <c r="K90" s="9">
        <v>78</v>
      </c>
      <c r="L90" s="54">
        <v>42947</v>
      </c>
      <c r="M90" s="9">
        <v>18</v>
      </c>
      <c r="N90" s="9">
        <v>78</v>
      </c>
      <c r="O90" s="9">
        <v>0</v>
      </c>
      <c r="P90" s="9">
        <v>0</v>
      </c>
      <c r="Q90" s="3">
        <v>-1131.5266978229999</v>
      </c>
      <c r="R90" s="5"/>
      <c r="S90" s="5"/>
      <c r="T90" s="5"/>
      <c r="U90" s="5">
        <v>0</v>
      </c>
      <c r="V90" s="5">
        <v>0</v>
      </c>
      <c r="W90" s="4">
        <v>-1131.53</v>
      </c>
    </row>
    <row r="91" spans="1:23" ht="15.75" thickBot="1" x14ac:dyDescent="0.3">
      <c r="A91" s="2">
        <v>21</v>
      </c>
      <c r="B91" s="67" t="s">
        <v>145</v>
      </c>
      <c r="C91" s="2" t="s">
        <v>32</v>
      </c>
      <c r="D91" s="2" t="s">
        <v>33</v>
      </c>
      <c r="E91" s="54">
        <v>42914</v>
      </c>
      <c r="F91" s="9">
        <v>18</v>
      </c>
      <c r="G91" s="9">
        <v>78</v>
      </c>
      <c r="H91" s="2">
        <v>0</v>
      </c>
      <c r="I91" s="54">
        <v>42914</v>
      </c>
      <c r="J91" s="9">
        <v>18</v>
      </c>
      <c r="K91" s="9">
        <v>78</v>
      </c>
      <c r="L91" s="54">
        <v>42947</v>
      </c>
      <c r="M91" s="9">
        <v>18</v>
      </c>
      <c r="N91" s="9">
        <v>78</v>
      </c>
      <c r="O91" s="9">
        <v>0</v>
      </c>
      <c r="P91" s="9">
        <v>0</v>
      </c>
      <c r="Q91" s="3">
        <v>-3717.8827131239996</v>
      </c>
      <c r="R91" s="5"/>
      <c r="S91" s="5"/>
      <c r="T91" s="5"/>
      <c r="U91" s="5">
        <v>0</v>
      </c>
      <c r="V91" s="5">
        <v>0</v>
      </c>
      <c r="W91" s="4">
        <v>-3717.88</v>
      </c>
    </row>
    <row r="92" spans="1:23" ht="15.75" thickBot="1" x14ac:dyDescent="0.3">
      <c r="A92" s="2">
        <v>22</v>
      </c>
      <c r="B92" s="67" t="s">
        <v>145</v>
      </c>
      <c r="C92" s="2" t="s">
        <v>32</v>
      </c>
      <c r="D92" s="2" t="s">
        <v>33</v>
      </c>
      <c r="E92" s="54">
        <v>42914</v>
      </c>
      <c r="F92" s="9">
        <v>18</v>
      </c>
      <c r="G92" s="9">
        <v>78</v>
      </c>
      <c r="H92" s="2">
        <v>0</v>
      </c>
      <c r="I92" s="54">
        <v>42914</v>
      </c>
      <c r="J92" s="9">
        <v>18</v>
      </c>
      <c r="K92" s="9">
        <v>78</v>
      </c>
      <c r="L92" s="54">
        <v>42947</v>
      </c>
      <c r="M92" s="9">
        <v>18</v>
      </c>
      <c r="N92" s="9">
        <v>78</v>
      </c>
      <c r="O92" s="9">
        <v>0</v>
      </c>
      <c r="P92" s="9">
        <v>0</v>
      </c>
      <c r="Q92" s="3">
        <v>-4202.8258189500002</v>
      </c>
      <c r="R92" s="5"/>
      <c r="S92" s="5"/>
      <c r="T92" s="5"/>
      <c r="U92" s="5">
        <v>0</v>
      </c>
      <c r="V92" s="5">
        <v>0</v>
      </c>
      <c r="W92" s="4">
        <v>-4202.83</v>
      </c>
    </row>
    <row r="93" spans="1:23" ht="15.75" thickBot="1" x14ac:dyDescent="0.3">
      <c r="A93" s="2">
        <v>23</v>
      </c>
      <c r="B93" s="67" t="s">
        <v>145</v>
      </c>
      <c r="C93" s="2" t="s">
        <v>32</v>
      </c>
      <c r="D93" s="2" t="s">
        <v>33</v>
      </c>
      <c r="E93" s="54">
        <v>42914</v>
      </c>
      <c r="F93" s="9">
        <v>18</v>
      </c>
      <c r="G93" s="9">
        <v>78</v>
      </c>
      <c r="H93" s="2">
        <v>0</v>
      </c>
      <c r="I93" s="54">
        <v>42914</v>
      </c>
      <c r="J93" s="9">
        <v>18</v>
      </c>
      <c r="K93" s="9">
        <v>78</v>
      </c>
      <c r="L93" s="54">
        <v>42947</v>
      </c>
      <c r="M93" s="9">
        <v>18</v>
      </c>
      <c r="N93" s="9">
        <v>78</v>
      </c>
      <c r="O93" s="9">
        <v>0</v>
      </c>
      <c r="P93" s="9">
        <v>0</v>
      </c>
      <c r="Q93" s="3">
        <v>-969.88621165199993</v>
      </c>
      <c r="R93" s="5"/>
      <c r="S93" s="5"/>
      <c r="T93" s="5"/>
      <c r="U93" s="5">
        <v>0</v>
      </c>
      <c r="V93" s="5">
        <v>0</v>
      </c>
      <c r="W93" s="4">
        <v>-969.89</v>
      </c>
    </row>
    <row r="94" spans="1:23" ht="15.75" thickBot="1" x14ac:dyDescent="0.3">
      <c r="A94" s="2">
        <v>24</v>
      </c>
      <c r="B94" s="67" t="s">
        <v>145</v>
      </c>
      <c r="C94" s="2" t="s">
        <v>32</v>
      </c>
      <c r="D94" s="2" t="s">
        <v>33</v>
      </c>
      <c r="E94" s="54">
        <v>42914</v>
      </c>
      <c r="F94" s="9">
        <v>18</v>
      </c>
      <c r="G94" s="9">
        <v>78</v>
      </c>
      <c r="H94" s="2">
        <v>0</v>
      </c>
      <c r="I94" s="54">
        <v>42914</v>
      </c>
      <c r="J94" s="9">
        <v>18</v>
      </c>
      <c r="K94" s="9">
        <v>78</v>
      </c>
      <c r="L94" s="54">
        <v>42947</v>
      </c>
      <c r="M94" s="9">
        <v>18</v>
      </c>
      <c r="N94" s="9">
        <v>78</v>
      </c>
      <c r="O94" s="9">
        <v>0</v>
      </c>
      <c r="P94" s="9">
        <v>0</v>
      </c>
      <c r="Q94" s="3">
        <v>-2748.0037172429998</v>
      </c>
      <c r="R94" s="5"/>
      <c r="S94" s="5"/>
      <c r="T94" s="5"/>
      <c r="U94" s="5">
        <v>0</v>
      </c>
      <c r="V94" s="5">
        <v>0</v>
      </c>
      <c r="W94" s="4">
        <v>-2748</v>
      </c>
    </row>
    <row r="95" spans="1:23" ht="15.75" thickBot="1" x14ac:dyDescent="0.3">
      <c r="A95" s="2">
        <v>25</v>
      </c>
      <c r="B95" s="67" t="s">
        <v>145</v>
      </c>
      <c r="C95" s="2" t="s">
        <v>32</v>
      </c>
      <c r="D95" s="2" t="s">
        <v>33</v>
      </c>
      <c r="E95" s="54">
        <v>42914</v>
      </c>
      <c r="F95" s="9">
        <v>18</v>
      </c>
      <c r="G95" s="9">
        <v>78</v>
      </c>
      <c r="H95" s="2">
        <v>0</v>
      </c>
      <c r="I95" s="54">
        <v>42914</v>
      </c>
      <c r="J95" s="9">
        <v>18</v>
      </c>
      <c r="K95" s="9">
        <v>78</v>
      </c>
      <c r="L95" s="54">
        <v>42961</v>
      </c>
      <c r="M95" s="9">
        <v>18</v>
      </c>
      <c r="N95" s="9">
        <v>78</v>
      </c>
      <c r="O95" s="9">
        <v>0</v>
      </c>
      <c r="P95" s="9">
        <v>0</v>
      </c>
      <c r="Q95" s="3">
        <v>-560.17936192799993</v>
      </c>
      <c r="R95" s="5"/>
      <c r="S95" s="5"/>
      <c r="T95" s="5"/>
      <c r="U95" s="5">
        <v>0</v>
      </c>
      <c r="V95" s="5">
        <v>0</v>
      </c>
      <c r="W95" s="4">
        <v>-560.17999999999995</v>
      </c>
    </row>
    <row r="96" spans="1:23" ht="15.75" thickBot="1" x14ac:dyDescent="0.3">
      <c r="A96" s="2">
        <v>26</v>
      </c>
      <c r="B96" s="67" t="s">
        <v>145</v>
      </c>
      <c r="C96" s="2" t="s">
        <v>32</v>
      </c>
      <c r="D96" s="2" t="s">
        <v>33</v>
      </c>
      <c r="E96" s="54">
        <v>42914</v>
      </c>
      <c r="F96" s="9">
        <v>18</v>
      </c>
      <c r="G96" s="9">
        <v>78</v>
      </c>
      <c r="H96" s="2">
        <v>0</v>
      </c>
      <c r="I96" s="54">
        <v>42914</v>
      </c>
      <c r="J96" s="9">
        <v>18</v>
      </c>
      <c r="K96" s="9">
        <v>78</v>
      </c>
      <c r="L96" s="54">
        <v>42920</v>
      </c>
      <c r="M96" s="9">
        <v>18</v>
      </c>
      <c r="N96" s="9">
        <v>78</v>
      </c>
      <c r="O96" s="9">
        <v>0</v>
      </c>
      <c r="P96" s="9">
        <v>0</v>
      </c>
      <c r="Q96" s="3">
        <v>-1901.3692863000001</v>
      </c>
      <c r="R96" s="5"/>
      <c r="S96" s="5"/>
      <c r="T96" s="5"/>
      <c r="U96" s="5">
        <v>0</v>
      </c>
      <c r="V96" s="5">
        <v>0</v>
      </c>
      <c r="W96" s="4">
        <v>-1901.37</v>
      </c>
    </row>
    <row r="97" spans="1:23" ht="15.75" thickBot="1" x14ac:dyDescent="0.3">
      <c r="A97" s="2">
        <v>27</v>
      </c>
      <c r="B97" s="67" t="s">
        <v>145</v>
      </c>
      <c r="C97" s="2" t="s">
        <v>32</v>
      </c>
      <c r="D97" s="2" t="s">
        <v>33</v>
      </c>
      <c r="E97" s="54">
        <v>42914</v>
      </c>
      <c r="F97" s="9">
        <v>18</v>
      </c>
      <c r="G97" s="9">
        <v>78</v>
      </c>
      <c r="H97" s="2">
        <v>0</v>
      </c>
      <c r="I97" s="54">
        <v>42914</v>
      </c>
      <c r="J97" s="9">
        <v>18</v>
      </c>
      <c r="K97" s="9">
        <v>78</v>
      </c>
      <c r="L97" s="54">
        <v>42920</v>
      </c>
      <c r="M97" s="9">
        <v>18</v>
      </c>
      <c r="N97" s="9">
        <v>78</v>
      </c>
      <c r="O97" s="9">
        <v>0</v>
      </c>
      <c r="P97" s="9">
        <v>0</v>
      </c>
      <c r="Q97" s="3">
        <v>-387.95450031000001</v>
      </c>
      <c r="R97" s="5"/>
      <c r="S97" s="5"/>
      <c r="T97" s="5"/>
      <c r="U97" s="5">
        <v>0</v>
      </c>
      <c r="V97" s="5">
        <v>0</v>
      </c>
      <c r="W97" s="4">
        <v>-387.95</v>
      </c>
    </row>
    <row r="98" spans="1:23" ht="15.75" thickBot="1" x14ac:dyDescent="0.3">
      <c r="A98" s="2">
        <v>28</v>
      </c>
      <c r="B98" s="67" t="s">
        <v>145</v>
      </c>
      <c r="C98" s="2" t="s">
        <v>32</v>
      </c>
      <c r="D98" s="2" t="s">
        <v>33</v>
      </c>
      <c r="E98" s="54">
        <v>42914</v>
      </c>
      <c r="F98" s="9">
        <v>18</v>
      </c>
      <c r="G98" s="9">
        <v>78</v>
      </c>
      <c r="H98" s="2">
        <v>0</v>
      </c>
      <c r="I98" s="54">
        <v>42914</v>
      </c>
      <c r="J98" s="9">
        <v>18</v>
      </c>
      <c r="K98" s="9">
        <v>78</v>
      </c>
      <c r="L98" s="54">
        <v>42940</v>
      </c>
      <c r="M98" s="9">
        <v>18</v>
      </c>
      <c r="N98" s="9">
        <v>78</v>
      </c>
      <c r="O98" s="9">
        <v>0</v>
      </c>
      <c r="P98" s="9">
        <v>0</v>
      </c>
      <c r="Q98" s="3">
        <v>-2880.6074979239997</v>
      </c>
      <c r="R98" s="5"/>
      <c r="S98" s="5"/>
      <c r="T98" s="5"/>
      <c r="U98" s="5">
        <v>0</v>
      </c>
      <c r="V98" s="5">
        <v>0</v>
      </c>
      <c r="W98" s="4">
        <v>-2880.61</v>
      </c>
    </row>
    <row r="99" spans="1:23" ht="15.75" thickBot="1" x14ac:dyDescent="0.3">
      <c r="A99" s="2">
        <v>29</v>
      </c>
      <c r="B99" s="67" t="s">
        <v>145</v>
      </c>
      <c r="C99" s="2" t="s">
        <v>32</v>
      </c>
      <c r="D99" s="2" t="s">
        <v>33</v>
      </c>
      <c r="E99" s="54">
        <v>42914</v>
      </c>
      <c r="F99" s="9">
        <v>18</v>
      </c>
      <c r="G99" s="9">
        <v>78</v>
      </c>
      <c r="H99" s="2">
        <v>0</v>
      </c>
      <c r="I99" s="54">
        <v>42914</v>
      </c>
      <c r="J99" s="9">
        <v>18</v>
      </c>
      <c r="K99" s="9">
        <v>78</v>
      </c>
      <c r="L99" s="54">
        <v>42995</v>
      </c>
      <c r="M99" s="9">
        <v>18</v>
      </c>
      <c r="N99" s="9">
        <v>78</v>
      </c>
      <c r="O99" s="9">
        <v>0</v>
      </c>
      <c r="P99" s="9">
        <v>0</v>
      </c>
      <c r="Q99" s="3">
        <v>-1655.109858282</v>
      </c>
      <c r="R99" s="5"/>
      <c r="S99" s="5"/>
      <c r="T99" s="5"/>
      <c r="U99" s="5">
        <v>0</v>
      </c>
      <c r="V99" s="5">
        <v>0</v>
      </c>
      <c r="W99" s="4">
        <v>-1655.11</v>
      </c>
    </row>
    <row r="100" spans="1:23" ht="15.75" thickBot="1" x14ac:dyDescent="0.3">
      <c r="A100" s="2">
        <v>30</v>
      </c>
      <c r="B100" s="67" t="s">
        <v>145</v>
      </c>
      <c r="C100" s="2" t="s">
        <v>32</v>
      </c>
      <c r="D100" s="2" t="s">
        <v>33</v>
      </c>
      <c r="E100" s="54">
        <v>42914</v>
      </c>
      <c r="F100" s="9">
        <v>18</v>
      </c>
      <c r="G100" s="9">
        <v>78</v>
      </c>
      <c r="H100" s="2">
        <v>0</v>
      </c>
      <c r="I100" s="54">
        <v>42914</v>
      </c>
      <c r="J100" s="9">
        <v>18</v>
      </c>
      <c r="K100" s="9">
        <v>78</v>
      </c>
      <c r="L100" s="54">
        <v>42947</v>
      </c>
      <c r="M100" s="9">
        <v>18</v>
      </c>
      <c r="N100" s="9">
        <v>78</v>
      </c>
      <c r="O100" s="9">
        <v>0</v>
      </c>
      <c r="P100" s="9">
        <v>0</v>
      </c>
      <c r="Q100" s="3">
        <v>-2424.7083133589995</v>
      </c>
      <c r="R100" s="5"/>
      <c r="S100" s="5"/>
      <c r="T100" s="5"/>
      <c r="U100" s="5">
        <v>0</v>
      </c>
      <c r="V100" s="5">
        <v>0</v>
      </c>
      <c r="W100" s="4">
        <v>-2424.71</v>
      </c>
    </row>
    <row r="101" spans="1:23" ht="15.75" thickBot="1" x14ac:dyDescent="0.3">
      <c r="A101" s="2">
        <v>31</v>
      </c>
      <c r="B101" s="67" t="s">
        <v>145</v>
      </c>
      <c r="C101" s="2" t="s">
        <v>32</v>
      </c>
      <c r="D101" s="2" t="s">
        <v>33</v>
      </c>
      <c r="E101" s="54">
        <v>42914</v>
      </c>
      <c r="F101" s="9">
        <v>18</v>
      </c>
      <c r="G101" s="9">
        <v>78</v>
      </c>
      <c r="H101" s="2">
        <v>0</v>
      </c>
      <c r="I101" s="54">
        <v>42914</v>
      </c>
      <c r="J101" s="9">
        <v>18</v>
      </c>
      <c r="K101" s="9">
        <v>78</v>
      </c>
      <c r="L101" s="54">
        <v>43003</v>
      </c>
      <c r="M101" s="9">
        <v>18</v>
      </c>
      <c r="N101" s="9">
        <v>78</v>
      </c>
      <c r="O101" s="9">
        <v>0</v>
      </c>
      <c r="P101" s="9">
        <v>0</v>
      </c>
      <c r="Q101" s="3">
        <v>-2030.8064088000001</v>
      </c>
      <c r="R101" s="5"/>
      <c r="S101" s="5"/>
      <c r="T101" s="5"/>
      <c r="U101" s="5">
        <v>0</v>
      </c>
      <c r="V101" s="5">
        <v>0</v>
      </c>
      <c r="W101" s="4">
        <v>-2030.81</v>
      </c>
    </row>
    <row r="102" spans="1:23" ht="15.75" thickBot="1" x14ac:dyDescent="0.3">
      <c r="A102" s="2">
        <v>32</v>
      </c>
      <c r="B102" s="67" t="s">
        <v>145</v>
      </c>
      <c r="C102" s="2" t="s">
        <v>32</v>
      </c>
      <c r="D102" s="2" t="s">
        <v>33</v>
      </c>
      <c r="E102" s="54">
        <v>42914</v>
      </c>
      <c r="F102" s="9">
        <v>18</v>
      </c>
      <c r="G102" s="9">
        <v>78</v>
      </c>
      <c r="H102" s="2">
        <v>0</v>
      </c>
      <c r="I102" s="54">
        <v>42914</v>
      </c>
      <c r="J102" s="9">
        <v>18</v>
      </c>
      <c r="K102" s="9">
        <v>78</v>
      </c>
      <c r="L102" s="54">
        <v>42954</v>
      </c>
      <c r="M102" s="9">
        <v>18</v>
      </c>
      <c r="N102" s="9">
        <v>78</v>
      </c>
      <c r="O102" s="9">
        <v>0</v>
      </c>
      <c r="P102" s="9">
        <v>0</v>
      </c>
      <c r="Q102" s="3">
        <v>-1552.1667215999998</v>
      </c>
      <c r="R102" s="5"/>
      <c r="S102" s="5"/>
      <c r="T102" s="5"/>
      <c r="U102" s="5">
        <v>0</v>
      </c>
      <c r="V102" s="5">
        <v>0</v>
      </c>
      <c r="W102" s="4">
        <v>-1552.17</v>
      </c>
    </row>
    <row r="103" spans="1:23" ht="15.75" thickBot="1" x14ac:dyDescent="0.3">
      <c r="A103" s="2">
        <v>33</v>
      </c>
      <c r="B103" s="67" t="s">
        <v>145</v>
      </c>
      <c r="C103" s="2" t="s">
        <v>32</v>
      </c>
      <c r="D103" s="2" t="s">
        <v>33</v>
      </c>
      <c r="E103" s="54">
        <v>42914</v>
      </c>
      <c r="F103" s="9">
        <v>18</v>
      </c>
      <c r="G103" s="9">
        <v>78</v>
      </c>
      <c r="H103" s="2">
        <v>0</v>
      </c>
      <c r="I103" s="54">
        <v>42914</v>
      </c>
      <c r="J103" s="9">
        <v>18</v>
      </c>
      <c r="K103" s="9">
        <v>78</v>
      </c>
      <c r="L103" s="54">
        <v>43003</v>
      </c>
      <c r="M103" s="9">
        <v>18</v>
      </c>
      <c r="N103" s="9">
        <v>78</v>
      </c>
      <c r="O103" s="9">
        <v>0</v>
      </c>
      <c r="P103" s="9">
        <v>0</v>
      </c>
      <c r="Q103" s="3">
        <v>-1508.4191674169999</v>
      </c>
      <c r="R103" s="5"/>
      <c r="S103" s="5"/>
      <c r="T103" s="5"/>
      <c r="U103" s="5">
        <v>0</v>
      </c>
      <c r="V103" s="5">
        <v>0</v>
      </c>
      <c r="W103" s="4">
        <v>-1508.42</v>
      </c>
    </row>
    <row r="104" spans="1:23" ht="15.75" thickBot="1" x14ac:dyDescent="0.3">
      <c r="A104" s="2">
        <v>34</v>
      </c>
      <c r="B104" s="67" t="s">
        <v>145</v>
      </c>
      <c r="C104" s="2" t="s">
        <v>32</v>
      </c>
      <c r="D104" s="2" t="s">
        <v>33</v>
      </c>
      <c r="E104" s="54">
        <v>42914</v>
      </c>
      <c r="F104" s="9">
        <v>18</v>
      </c>
      <c r="G104" s="9">
        <v>78</v>
      </c>
      <c r="H104" s="2">
        <v>0</v>
      </c>
      <c r="I104" s="54">
        <v>42914</v>
      </c>
      <c r="J104" s="9">
        <v>18</v>
      </c>
      <c r="K104" s="9">
        <v>78</v>
      </c>
      <c r="L104" s="54">
        <v>43003</v>
      </c>
      <c r="M104" s="9">
        <v>18</v>
      </c>
      <c r="N104" s="9">
        <v>78</v>
      </c>
      <c r="O104" s="9">
        <v>0</v>
      </c>
      <c r="P104" s="9">
        <v>0</v>
      </c>
      <c r="Q104" s="3">
        <v>-4223.5790555220001</v>
      </c>
      <c r="R104" s="5"/>
      <c r="S104" s="5"/>
      <c r="T104" s="5"/>
      <c r="U104" s="5">
        <v>0</v>
      </c>
      <c r="V104" s="5">
        <v>0</v>
      </c>
      <c r="W104" s="4">
        <v>-4223.58</v>
      </c>
    </row>
    <row r="105" spans="1:23" ht="15.75" thickBot="1" x14ac:dyDescent="0.3">
      <c r="A105" s="2">
        <v>35</v>
      </c>
      <c r="B105" s="67" t="s">
        <v>145</v>
      </c>
      <c r="C105" s="2" t="s">
        <v>32</v>
      </c>
      <c r="D105" s="2" t="s">
        <v>33</v>
      </c>
      <c r="E105" s="54">
        <v>42914</v>
      </c>
      <c r="F105" s="9">
        <v>18</v>
      </c>
      <c r="G105" s="9">
        <v>78</v>
      </c>
      <c r="H105" s="2">
        <v>0</v>
      </c>
      <c r="I105" s="54">
        <v>42914</v>
      </c>
      <c r="J105" s="9">
        <v>18</v>
      </c>
      <c r="K105" s="9">
        <v>78</v>
      </c>
      <c r="L105" s="54">
        <v>43003</v>
      </c>
      <c r="M105" s="9">
        <v>18</v>
      </c>
      <c r="N105" s="9">
        <v>78</v>
      </c>
      <c r="O105" s="9">
        <v>0</v>
      </c>
      <c r="P105" s="9">
        <v>0</v>
      </c>
      <c r="Q105" s="3">
        <v>-301.68518017200006</v>
      </c>
      <c r="R105" s="5"/>
      <c r="S105" s="5"/>
      <c r="T105" s="5"/>
      <c r="U105" s="5">
        <v>0</v>
      </c>
      <c r="V105" s="5">
        <v>0</v>
      </c>
      <c r="W105" s="4">
        <v>-301.69</v>
      </c>
    </row>
    <row r="106" spans="1:23" ht="15.75" thickBot="1" x14ac:dyDescent="0.3">
      <c r="A106" s="2">
        <v>36</v>
      </c>
      <c r="B106" s="67" t="s">
        <v>145</v>
      </c>
      <c r="C106" s="2" t="s">
        <v>32</v>
      </c>
      <c r="D106" s="2" t="s">
        <v>33</v>
      </c>
      <c r="E106" s="54">
        <v>42914</v>
      </c>
      <c r="F106" s="9">
        <v>18</v>
      </c>
      <c r="G106" s="9">
        <v>78</v>
      </c>
      <c r="H106" s="2">
        <v>0</v>
      </c>
      <c r="I106" s="54">
        <v>42914</v>
      </c>
      <c r="J106" s="9">
        <v>18</v>
      </c>
      <c r="K106" s="9">
        <v>78</v>
      </c>
      <c r="L106" s="54">
        <v>43003</v>
      </c>
      <c r="M106" s="9">
        <v>18</v>
      </c>
      <c r="N106" s="9">
        <v>78</v>
      </c>
      <c r="O106" s="9">
        <v>0</v>
      </c>
      <c r="P106" s="9">
        <v>0</v>
      </c>
      <c r="Q106" s="3">
        <v>-820.21415871599993</v>
      </c>
      <c r="R106" s="5"/>
      <c r="S106" s="5"/>
      <c r="T106" s="5"/>
      <c r="U106" s="5">
        <v>0</v>
      </c>
      <c r="V106" s="5">
        <v>0</v>
      </c>
      <c r="W106" s="4">
        <v>-820.21</v>
      </c>
    </row>
    <row r="107" spans="1:23" ht="15.75" thickBot="1" x14ac:dyDescent="0.3">
      <c r="A107" s="2">
        <v>37</v>
      </c>
      <c r="B107" s="67" t="s">
        <v>145</v>
      </c>
      <c r="C107" s="2" t="s">
        <v>32</v>
      </c>
      <c r="D107" s="2" t="s">
        <v>33</v>
      </c>
      <c r="E107" s="54">
        <v>42914</v>
      </c>
      <c r="F107" s="9">
        <v>18</v>
      </c>
      <c r="G107" s="9">
        <v>78</v>
      </c>
      <c r="H107" s="2">
        <v>0</v>
      </c>
      <c r="I107" s="54">
        <v>42914</v>
      </c>
      <c r="J107" s="9">
        <v>18</v>
      </c>
      <c r="K107" s="9">
        <v>78</v>
      </c>
      <c r="L107" s="54">
        <v>42961</v>
      </c>
      <c r="M107" s="9">
        <v>18</v>
      </c>
      <c r="N107" s="9">
        <v>78</v>
      </c>
      <c r="O107" s="9">
        <v>0</v>
      </c>
      <c r="P107" s="9">
        <v>0</v>
      </c>
      <c r="Q107" s="3">
        <v>-6875.2807121340002</v>
      </c>
      <c r="R107" s="5"/>
      <c r="S107" s="5"/>
      <c r="T107" s="5"/>
      <c r="U107" s="5">
        <v>0</v>
      </c>
      <c r="V107" s="5">
        <v>0</v>
      </c>
      <c r="W107" s="4">
        <v>-6875.28</v>
      </c>
    </row>
    <row r="108" spans="1:23" ht="15.75" thickBot="1" x14ac:dyDescent="0.3">
      <c r="A108" s="2">
        <v>38</v>
      </c>
      <c r="B108" s="67" t="s">
        <v>145</v>
      </c>
      <c r="C108" s="2" t="s">
        <v>32</v>
      </c>
      <c r="D108" s="2" t="s">
        <v>33</v>
      </c>
      <c r="E108" s="54">
        <v>42914</v>
      </c>
      <c r="F108" s="9">
        <v>18</v>
      </c>
      <c r="G108" s="9">
        <v>78</v>
      </c>
      <c r="H108" s="2">
        <v>0</v>
      </c>
      <c r="I108" s="54">
        <v>42914</v>
      </c>
      <c r="J108" s="9">
        <v>18</v>
      </c>
      <c r="K108" s="9">
        <v>78</v>
      </c>
      <c r="L108" s="54">
        <v>43003</v>
      </c>
      <c r="M108" s="9">
        <v>18</v>
      </c>
      <c r="N108" s="9">
        <v>78</v>
      </c>
      <c r="O108" s="9">
        <v>0</v>
      </c>
      <c r="P108" s="9">
        <v>0</v>
      </c>
      <c r="Q108" s="3">
        <v>-2077.8799088129999</v>
      </c>
      <c r="R108" s="5"/>
      <c r="S108" s="5"/>
      <c r="T108" s="5"/>
      <c r="U108" s="5">
        <v>0</v>
      </c>
      <c r="V108" s="5">
        <v>0</v>
      </c>
      <c r="W108" s="4">
        <v>-2077.88</v>
      </c>
    </row>
    <row r="109" spans="1:23" ht="15.75" thickBot="1" x14ac:dyDescent="0.3">
      <c r="A109" s="2">
        <v>39</v>
      </c>
      <c r="B109" s="67" t="s">
        <v>145</v>
      </c>
      <c r="C109" s="2" t="s">
        <v>32</v>
      </c>
      <c r="D109" s="2" t="s">
        <v>33</v>
      </c>
      <c r="E109" s="54">
        <v>42914</v>
      </c>
      <c r="F109" s="9">
        <v>18</v>
      </c>
      <c r="G109" s="9">
        <v>78</v>
      </c>
      <c r="H109" s="2">
        <v>0</v>
      </c>
      <c r="I109" s="54">
        <v>42914</v>
      </c>
      <c r="J109" s="9">
        <v>18</v>
      </c>
      <c r="K109" s="9">
        <v>78</v>
      </c>
      <c r="L109" s="54">
        <v>43003</v>
      </c>
      <c r="M109" s="9">
        <v>18</v>
      </c>
      <c r="N109" s="9">
        <v>78</v>
      </c>
      <c r="O109" s="9">
        <v>0</v>
      </c>
      <c r="P109" s="9">
        <v>0</v>
      </c>
      <c r="Q109" s="3">
        <v>-603.37036034400012</v>
      </c>
      <c r="R109" s="5"/>
      <c r="S109" s="5"/>
      <c r="T109" s="5"/>
      <c r="U109" s="5">
        <v>0</v>
      </c>
      <c r="V109" s="5">
        <v>0</v>
      </c>
      <c r="W109" s="4">
        <v>-603.37</v>
      </c>
    </row>
    <row r="110" spans="1:23" ht="15.75" thickBot="1" x14ac:dyDescent="0.3">
      <c r="A110" s="2">
        <v>40</v>
      </c>
      <c r="B110" s="67" t="s">
        <v>145</v>
      </c>
      <c r="C110" s="2" t="s">
        <v>32</v>
      </c>
      <c r="D110" s="2" t="s">
        <v>33</v>
      </c>
      <c r="E110" s="54">
        <v>42914</v>
      </c>
      <c r="F110" s="9">
        <v>18</v>
      </c>
      <c r="G110" s="9">
        <v>78</v>
      </c>
      <c r="H110" s="2">
        <v>0</v>
      </c>
      <c r="I110" s="54">
        <v>42914</v>
      </c>
      <c r="J110" s="9">
        <v>18</v>
      </c>
      <c r="K110" s="9">
        <v>78</v>
      </c>
      <c r="L110" s="54">
        <v>43003</v>
      </c>
      <c r="M110" s="9">
        <v>18</v>
      </c>
      <c r="N110" s="9">
        <v>78</v>
      </c>
      <c r="O110" s="9">
        <v>0</v>
      </c>
      <c r="P110" s="9">
        <v>0</v>
      </c>
      <c r="Q110" s="3">
        <v>-905.05554051599984</v>
      </c>
      <c r="R110" s="5"/>
      <c r="S110" s="5"/>
      <c r="T110" s="5"/>
      <c r="U110" s="5">
        <v>0</v>
      </c>
      <c r="V110" s="5">
        <v>0</v>
      </c>
      <c r="W110" s="4">
        <v>-905.06</v>
      </c>
    </row>
    <row r="111" spans="1:23" ht="15.75" thickBot="1" x14ac:dyDescent="0.3">
      <c r="A111" s="2">
        <v>41</v>
      </c>
      <c r="B111" s="67" t="s">
        <v>145</v>
      </c>
      <c r="C111" s="2" t="s">
        <v>32</v>
      </c>
      <c r="D111" s="2" t="s">
        <v>33</v>
      </c>
      <c r="E111" s="54">
        <v>42914</v>
      </c>
      <c r="F111" s="9">
        <v>18</v>
      </c>
      <c r="G111" s="9">
        <v>78</v>
      </c>
      <c r="H111" s="2">
        <v>0</v>
      </c>
      <c r="I111" s="54">
        <v>42914</v>
      </c>
      <c r="J111" s="9">
        <v>18</v>
      </c>
      <c r="K111" s="9">
        <v>78</v>
      </c>
      <c r="L111" s="54">
        <v>42995</v>
      </c>
      <c r="M111" s="9">
        <v>18</v>
      </c>
      <c r="N111" s="9">
        <v>78</v>
      </c>
      <c r="O111" s="9">
        <v>0</v>
      </c>
      <c r="P111" s="9">
        <v>0</v>
      </c>
      <c r="Q111" s="3">
        <v>-2040.3213698159998</v>
      </c>
      <c r="R111" s="5"/>
      <c r="S111" s="5"/>
      <c r="T111" s="5"/>
      <c r="U111" s="5">
        <v>0</v>
      </c>
      <c r="V111" s="5">
        <v>0</v>
      </c>
      <c r="W111" s="4">
        <v>-2040.32</v>
      </c>
    </row>
    <row r="112" spans="1:23" ht="15.75" thickBot="1" x14ac:dyDescent="0.3">
      <c r="A112" s="2">
        <v>42</v>
      </c>
      <c r="B112" s="67" t="s">
        <v>145</v>
      </c>
      <c r="C112" s="2" t="s">
        <v>32</v>
      </c>
      <c r="D112" s="2" t="s">
        <v>33</v>
      </c>
      <c r="E112" s="54">
        <v>42914</v>
      </c>
      <c r="F112" s="9">
        <v>18</v>
      </c>
      <c r="G112" s="9">
        <v>78</v>
      </c>
      <c r="H112" s="2">
        <v>0</v>
      </c>
      <c r="I112" s="54">
        <v>42914</v>
      </c>
      <c r="J112" s="9">
        <v>18</v>
      </c>
      <c r="K112" s="9">
        <v>78</v>
      </c>
      <c r="L112" s="54">
        <v>42995</v>
      </c>
      <c r="M112" s="9">
        <v>18</v>
      </c>
      <c r="N112" s="9">
        <v>78</v>
      </c>
      <c r="O112" s="9">
        <v>0</v>
      </c>
      <c r="P112" s="9">
        <v>0</v>
      </c>
      <c r="Q112" s="3">
        <v>-4958.7124779299993</v>
      </c>
      <c r="R112" s="5"/>
      <c r="S112" s="5"/>
      <c r="T112" s="5"/>
      <c r="U112" s="5">
        <v>0</v>
      </c>
      <c r="V112" s="5">
        <v>0</v>
      </c>
      <c r="W112" s="4">
        <v>-4958.71</v>
      </c>
    </row>
    <row r="113" spans="1:23" ht="15.75" thickBot="1" x14ac:dyDescent="0.3">
      <c r="A113" s="2">
        <v>43</v>
      </c>
      <c r="B113" s="67" t="s">
        <v>145</v>
      </c>
      <c r="C113" s="2" t="s">
        <v>32</v>
      </c>
      <c r="D113" s="2" t="s">
        <v>33</v>
      </c>
      <c r="E113" s="54">
        <v>42914</v>
      </c>
      <c r="F113" s="9">
        <v>18</v>
      </c>
      <c r="G113" s="9">
        <v>78</v>
      </c>
      <c r="H113" s="2">
        <v>0</v>
      </c>
      <c r="I113" s="54">
        <v>42914</v>
      </c>
      <c r="J113" s="9">
        <v>18</v>
      </c>
      <c r="K113" s="9">
        <v>78</v>
      </c>
      <c r="L113" s="54">
        <v>43003</v>
      </c>
      <c r="M113" s="9">
        <v>18</v>
      </c>
      <c r="N113" s="9">
        <v>78</v>
      </c>
      <c r="O113" s="9">
        <v>0</v>
      </c>
      <c r="P113" s="9">
        <v>0</v>
      </c>
      <c r="Q113" s="3">
        <v>-2071.2946015590001</v>
      </c>
      <c r="R113" s="5"/>
      <c r="S113" s="5"/>
      <c r="T113" s="5"/>
      <c r="U113" s="5">
        <v>0</v>
      </c>
      <c r="V113" s="5">
        <v>0</v>
      </c>
      <c r="W113" s="4">
        <v>-2071.29</v>
      </c>
    </row>
    <row r="114" spans="1:23" ht="15.75" thickBot="1" x14ac:dyDescent="0.3">
      <c r="A114" s="2">
        <v>44</v>
      </c>
      <c r="B114" s="67" t="s">
        <v>145</v>
      </c>
      <c r="C114" s="2" t="s">
        <v>32</v>
      </c>
      <c r="D114" s="2" t="s">
        <v>33</v>
      </c>
      <c r="E114" s="54">
        <v>42920</v>
      </c>
      <c r="F114" s="9">
        <v>19</v>
      </c>
      <c r="G114" s="9">
        <v>79</v>
      </c>
      <c r="H114" s="2">
        <v>0</v>
      </c>
      <c r="I114" s="54">
        <v>42920</v>
      </c>
      <c r="J114" s="9">
        <v>19</v>
      </c>
      <c r="K114" s="9">
        <v>79</v>
      </c>
      <c r="L114" s="54">
        <v>42975</v>
      </c>
      <c r="M114" s="9">
        <v>19</v>
      </c>
      <c r="N114" s="9">
        <v>79</v>
      </c>
      <c r="O114" s="9">
        <v>0</v>
      </c>
      <c r="P114" s="9">
        <v>0</v>
      </c>
      <c r="Q114" s="3">
        <v>-23214.080025708001</v>
      </c>
      <c r="R114" s="5"/>
      <c r="S114" s="5"/>
      <c r="T114" s="5"/>
      <c r="U114" s="5">
        <v>0</v>
      </c>
      <c r="V114" s="5">
        <v>0</v>
      </c>
      <c r="W114" s="4">
        <v>-23214.080000000002</v>
      </c>
    </row>
    <row r="115" spans="1:23" ht="15.75" thickBot="1" x14ac:dyDescent="0.3">
      <c r="A115" s="2">
        <v>45</v>
      </c>
      <c r="B115" s="67" t="s">
        <v>145</v>
      </c>
      <c r="C115" s="2" t="s">
        <v>32</v>
      </c>
      <c r="D115" s="2" t="s">
        <v>33</v>
      </c>
      <c r="E115" s="54">
        <v>42920</v>
      </c>
      <c r="F115" s="9">
        <v>19</v>
      </c>
      <c r="G115" s="9">
        <v>79</v>
      </c>
      <c r="H115" s="2">
        <v>0</v>
      </c>
      <c r="I115" s="54">
        <v>42920</v>
      </c>
      <c r="J115" s="9">
        <v>19</v>
      </c>
      <c r="K115" s="9">
        <v>79</v>
      </c>
      <c r="L115" s="54">
        <v>42975</v>
      </c>
      <c r="M115" s="9">
        <v>19</v>
      </c>
      <c r="N115" s="9">
        <v>79</v>
      </c>
      <c r="O115" s="9">
        <v>0</v>
      </c>
      <c r="P115" s="9">
        <v>0</v>
      </c>
      <c r="Q115" s="3">
        <v>-110031.6231</v>
      </c>
      <c r="R115" s="5"/>
      <c r="S115" s="5"/>
      <c r="T115" s="5"/>
      <c r="U115" s="5">
        <v>0</v>
      </c>
      <c r="V115" s="5">
        <v>0</v>
      </c>
      <c r="W115" s="4">
        <v>-110031.62</v>
      </c>
    </row>
    <row r="116" spans="1:23" ht="15.75" thickBot="1" x14ac:dyDescent="0.3">
      <c r="A116" s="2">
        <v>46</v>
      </c>
      <c r="B116" s="67" t="s">
        <v>145</v>
      </c>
      <c r="C116" s="2" t="s">
        <v>32</v>
      </c>
      <c r="D116" s="2" t="s">
        <v>33</v>
      </c>
      <c r="E116" s="54">
        <v>42923</v>
      </c>
      <c r="F116" s="9">
        <v>19</v>
      </c>
      <c r="G116" s="9">
        <v>79</v>
      </c>
      <c r="H116" s="2">
        <v>0</v>
      </c>
      <c r="I116" s="54">
        <v>42923</v>
      </c>
      <c r="J116" s="9">
        <v>19</v>
      </c>
      <c r="K116" s="9">
        <v>79</v>
      </c>
      <c r="L116" s="54">
        <v>42977</v>
      </c>
      <c r="M116" s="9">
        <v>19</v>
      </c>
      <c r="N116" s="9">
        <v>79</v>
      </c>
      <c r="O116" s="9">
        <v>0</v>
      </c>
      <c r="P116" s="9">
        <v>0</v>
      </c>
      <c r="Q116" s="3">
        <v>-26740.344379460999</v>
      </c>
      <c r="R116" s="5"/>
      <c r="S116" s="5"/>
      <c r="T116" s="5"/>
      <c r="U116" s="5">
        <v>0</v>
      </c>
      <c r="V116" s="5">
        <v>0</v>
      </c>
      <c r="W116" s="4">
        <v>-26740.34</v>
      </c>
    </row>
    <row r="117" spans="1:23" ht="15.75" thickBot="1" x14ac:dyDescent="0.3">
      <c r="A117" s="2">
        <v>47</v>
      </c>
      <c r="B117" s="67" t="s">
        <v>145</v>
      </c>
      <c r="C117" s="2" t="s">
        <v>32</v>
      </c>
      <c r="D117" s="2" t="s">
        <v>33</v>
      </c>
      <c r="E117" s="54">
        <v>42923</v>
      </c>
      <c r="F117" s="9">
        <v>19</v>
      </c>
      <c r="G117" s="9">
        <v>79</v>
      </c>
      <c r="H117" s="2">
        <v>0</v>
      </c>
      <c r="I117" s="54">
        <v>42923</v>
      </c>
      <c r="J117" s="9">
        <v>19</v>
      </c>
      <c r="K117" s="9">
        <v>79</v>
      </c>
      <c r="L117" s="54">
        <v>42977</v>
      </c>
      <c r="M117" s="9">
        <v>19</v>
      </c>
      <c r="N117" s="9">
        <v>79</v>
      </c>
      <c r="O117" s="9">
        <v>0</v>
      </c>
      <c r="P117" s="9">
        <v>0</v>
      </c>
      <c r="Q117" s="3">
        <v>-74163.212198256006</v>
      </c>
      <c r="R117" s="5"/>
      <c r="S117" s="5"/>
      <c r="T117" s="5"/>
      <c r="U117" s="5">
        <v>0</v>
      </c>
      <c r="V117" s="5">
        <v>0</v>
      </c>
      <c r="W117" s="4">
        <v>-74163.210000000006</v>
      </c>
    </row>
    <row r="118" spans="1:23" ht="15.75" thickBot="1" x14ac:dyDescent="0.3">
      <c r="A118" s="2">
        <v>48</v>
      </c>
      <c r="B118" s="67" t="s">
        <v>145</v>
      </c>
      <c r="C118" s="2" t="s">
        <v>32</v>
      </c>
      <c r="D118" s="2" t="s">
        <v>33</v>
      </c>
      <c r="E118" s="54">
        <v>42948</v>
      </c>
      <c r="F118" s="9">
        <v>20</v>
      </c>
      <c r="G118" s="9">
        <v>83</v>
      </c>
      <c r="H118" s="2">
        <v>0</v>
      </c>
      <c r="I118" s="54">
        <v>42948</v>
      </c>
      <c r="J118" s="9">
        <v>20</v>
      </c>
      <c r="K118" s="9">
        <v>83</v>
      </c>
      <c r="L118" s="54">
        <v>43028</v>
      </c>
      <c r="M118" s="9">
        <v>20</v>
      </c>
      <c r="N118" s="9">
        <v>83</v>
      </c>
      <c r="O118" s="9">
        <v>0</v>
      </c>
      <c r="P118" s="9">
        <v>0</v>
      </c>
      <c r="Q118" s="3">
        <v>-167262.19908749999</v>
      </c>
      <c r="R118" s="5"/>
      <c r="S118" s="5"/>
      <c r="T118" s="5"/>
      <c r="U118" s="5">
        <v>0</v>
      </c>
      <c r="V118" s="5">
        <v>0</v>
      </c>
      <c r="W118" s="4">
        <v>-167262.20000000001</v>
      </c>
    </row>
    <row r="119" spans="1:23" ht="15.75" thickBot="1" x14ac:dyDescent="0.3">
      <c r="A119" s="2">
        <v>49</v>
      </c>
      <c r="B119" s="67" t="s">
        <v>145</v>
      </c>
      <c r="C119" s="2" t="s">
        <v>32</v>
      </c>
      <c r="D119" s="2" t="s">
        <v>33</v>
      </c>
      <c r="E119" s="54">
        <v>42951</v>
      </c>
      <c r="F119" s="9">
        <v>20</v>
      </c>
      <c r="G119" s="9">
        <v>83</v>
      </c>
      <c r="H119" s="2">
        <v>0</v>
      </c>
      <c r="I119" s="54">
        <v>42951</v>
      </c>
      <c r="J119" s="9">
        <v>20</v>
      </c>
      <c r="K119" s="9">
        <v>83</v>
      </c>
      <c r="L119" s="54">
        <v>42995</v>
      </c>
      <c r="M119" s="9">
        <v>20</v>
      </c>
      <c r="N119" s="9">
        <v>83</v>
      </c>
      <c r="O119" s="9">
        <v>0</v>
      </c>
      <c r="P119" s="9">
        <v>0</v>
      </c>
      <c r="Q119" s="3">
        <v>-62778.982848</v>
      </c>
      <c r="R119" s="5"/>
      <c r="S119" s="5"/>
      <c r="T119" s="5"/>
      <c r="U119" s="5">
        <v>0</v>
      </c>
      <c r="V119" s="5">
        <v>0</v>
      </c>
      <c r="W119" s="4">
        <v>-62778.98</v>
      </c>
    </row>
    <row r="120" spans="1:23" ht="15.75" thickBot="1" x14ac:dyDescent="0.3">
      <c r="A120" s="2">
        <v>50</v>
      </c>
      <c r="B120" s="67" t="s">
        <v>145</v>
      </c>
      <c r="C120" s="2" t="s">
        <v>32</v>
      </c>
      <c r="D120" s="2" t="s">
        <v>33</v>
      </c>
      <c r="E120" s="54">
        <v>42951</v>
      </c>
      <c r="F120" s="9">
        <v>20</v>
      </c>
      <c r="G120" s="9">
        <v>83</v>
      </c>
      <c r="H120" s="2">
        <v>0</v>
      </c>
      <c r="I120" s="54">
        <v>42951</v>
      </c>
      <c r="J120" s="9">
        <v>20</v>
      </c>
      <c r="K120" s="9">
        <v>83</v>
      </c>
      <c r="L120" s="54">
        <v>43045</v>
      </c>
      <c r="M120" s="9">
        <v>20</v>
      </c>
      <c r="N120" s="9">
        <v>83</v>
      </c>
      <c r="O120" s="9">
        <v>0</v>
      </c>
      <c r="P120" s="9">
        <v>0</v>
      </c>
      <c r="Q120" s="3">
        <v>-42311.554387199998</v>
      </c>
      <c r="R120" s="5"/>
      <c r="S120" s="5"/>
      <c r="T120" s="5"/>
      <c r="U120" s="5">
        <v>0</v>
      </c>
      <c r="V120" s="5">
        <v>0</v>
      </c>
      <c r="W120" s="4">
        <v>-42311.55</v>
      </c>
    </row>
    <row r="121" spans="1:23" ht="15.75" thickBot="1" x14ac:dyDescent="0.3">
      <c r="A121" s="2">
        <v>51</v>
      </c>
      <c r="B121" s="67" t="s">
        <v>145</v>
      </c>
      <c r="C121" s="2" t="s">
        <v>32</v>
      </c>
      <c r="D121" s="2" t="s">
        <v>33</v>
      </c>
      <c r="E121" s="54">
        <v>42951</v>
      </c>
      <c r="F121" s="9">
        <v>20</v>
      </c>
      <c r="G121" s="9">
        <v>83</v>
      </c>
      <c r="H121" s="2">
        <v>0</v>
      </c>
      <c r="I121" s="54">
        <v>42951</v>
      </c>
      <c r="J121" s="9">
        <v>20</v>
      </c>
      <c r="K121" s="9">
        <v>83</v>
      </c>
      <c r="L121" s="54">
        <v>43045</v>
      </c>
      <c r="M121" s="9">
        <v>20</v>
      </c>
      <c r="N121" s="9">
        <v>83</v>
      </c>
      <c r="O121" s="9">
        <v>0</v>
      </c>
      <c r="P121" s="9">
        <v>0</v>
      </c>
      <c r="Q121" s="3">
        <v>-17734.950858206401</v>
      </c>
      <c r="R121" s="5"/>
      <c r="S121" s="5"/>
      <c r="T121" s="5"/>
      <c r="U121" s="5">
        <v>0</v>
      </c>
      <c r="V121" s="5">
        <v>0</v>
      </c>
      <c r="W121" s="4">
        <v>-17734.95</v>
      </c>
    </row>
    <row r="122" spans="1:23" ht="15.75" thickBot="1" x14ac:dyDescent="0.3">
      <c r="A122" s="2">
        <v>52</v>
      </c>
      <c r="B122" s="67" t="s">
        <v>145</v>
      </c>
      <c r="C122" s="2" t="s">
        <v>32</v>
      </c>
      <c r="D122" s="2" t="s">
        <v>33</v>
      </c>
      <c r="E122" s="54">
        <v>42965</v>
      </c>
      <c r="F122" s="9">
        <v>20</v>
      </c>
      <c r="G122" s="9">
        <v>85</v>
      </c>
      <c r="H122" s="2">
        <v>0</v>
      </c>
      <c r="I122" s="54">
        <v>42965</v>
      </c>
      <c r="J122" s="9">
        <v>20</v>
      </c>
      <c r="K122" s="9">
        <v>85</v>
      </c>
      <c r="L122" s="54">
        <v>43021</v>
      </c>
      <c r="M122" s="9">
        <v>20</v>
      </c>
      <c r="N122" s="9">
        <v>85</v>
      </c>
      <c r="O122" s="9">
        <v>0</v>
      </c>
      <c r="P122" s="9">
        <v>0</v>
      </c>
      <c r="Q122" s="3">
        <v>-12459.883822020001</v>
      </c>
      <c r="R122" s="5"/>
      <c r="S122" s="5"/>
      <c r="T122" s="5"/>
      <c r="U122" s="5">
        <v>0</v>
      </c>
      <c r="V122" s="5">
        <v>0</v>
      </c>
      <c r="W122" s="4">
        <v>-12459.88</v>
      </c>
    </row>
    <row r="123" spans="1:23" ht="15.75" thickBot="1" x14ac:dyDescent="0.3">
      <c r="A123" s="2">
        <v>53</v>
      </c>
      <c r="B123" s="67" t="s">
        <v>145</v>
      </c>
      <c r="C123" s="2" t="s">
        <v>32</v>
      </c>
      <c r="D123" s="2" t="s">
        <v>33</v>
      </c>
      <c r="E123" s="54">
        <v>42965</v>
      </c>
      <c r="F123" s="9">
        <v>20</v>
      </c>
      <c r="G123" s="9">
        <v>85</v>
      </c>
      <c r="H123" s="2">
        <v>0</v>
      </c>
      <c r="I123" s="54">
        <v>42965</v>
      </c>
      <c r="J123" s="9">
        <v>20</v>
      </c>
      <c r="K123" s="9">
        <v>85</v>
      </c>
      <c r="L123" s="54">
        <v>43018</v>
      </c>
      <c r="M123" s="9">
        <v>20</v>
      </c>
      <c r="N123" s="9">
        <v>85</v>
      </c>
      <c r="O123" s="9">
        <v>0</v>
      </c>
      <c r="P123" s="9">
        <v>0</v>
      </c>
      <c r="Q123" s="3">
        <v>-16125.092277753</v>
      </c>
      <c r="R123" s="5"/>
      <c r="S123" s="5"/>
      <c r="T123" s="5"/>
      <c r="U123" s="5">
        <v>0</v>
      </c>
      <c r="V123" s="5">
        <v>0</v>
      </c>
      <c r="W123" s="4">
        <v>-16125.09</v>
      </c>
    </row>
    <row r="124" spans="1:23" ht="15.75" thickBot="1" x14ac:dyDescent="0.3">
      <c r="A124" s="2">
        <v>54</v>
      </c>
      <c r="B124" s="67" t="s">
        <v>145</v>
      </c>
      <c r="C124" s="2" t="s">
        <v>32</v>
      </c>
      <c r="D124" s="2" t="s">
        <v>33</v>
      </c>
      <c r="E124" s="54">
        <v>42965</v>
      </c>
      <c r="F124" s="9">
        <v>20</v>
      </c>
      <c r="G124" s="9">
        <v>85</v>
      </c>
      <c r="H124" s="2">
        <v>0</v>
      </c>
      <c r="I124" s="54">
        <v>42965</v>
      </c>
      <c r="J124" s="9">
        <v>20</v>
      </c>
      <c r="K124" s="9">
        <v>85</v>
      </c>
      <c r="L124" s="54">
        <v>43003</v>
      </c>
      <c r="M124" s="9">
        <v>20</v>
      </c>
      <c r="N124" s="9">
        <v>85</v>
      </c>
      <c r="O124" s="9">
        <v>0</v>
      </c>
      <c r="P124" s="9">
        <v>0</v>
      </c>
      <c r="Q124" s="3">
        <v>-17123.309999999998</v>
      </c>
      <c r="R124" s="5"/>
      <c r="S124" s="5"/>
      <c r="T124" s="5"/>
      <c r="U124" s="5">
        <v>0</v>
      </c>
      <c r="V124" s="5">
        <v>0</v>
      </c>
      <c r="W124" s="4">
        <v>-17123.310000000001</v>
      </c>
    </row>
    <row r="125" spans="1:23" ht="15.75" thickBot="1" x14ac:dyDescent="0.3">
      <c r="A125" s="2">
        <v>55</v>
      </c>
      <c r="B125" s="67" t="s">
        <v>145</v>
      </c>
      <c r="C125" s="2" t="s">
        <v>32</v>
      </c>
      <c r="D125" s="2" t="s">
        <v>33</v>
      </c>
      <c r="E125" s="54">
        <v>42975</v>
      </c>
      <c r="F125" s="9">
        <v>20</v>
      </c>
      <c r="G125" s="9">
        <v>87</v>
      </c>
      <c r="H125" s="2">
        <v>0</v>
      </c>
      <c r="I125" s="54">
        <v>42975</v>
      </c>
      <c r="J125" s="9">
        <v>20</v>
      </c>
      <c r="K125" s="9">
        <v>87</v>
      </c>
      <c r="L125" s="54">
        <v>43003</v>
      </c>
      <c r="M125" s="9">
        <v>20</v>
      </c>
      <c r="N125" s="9">
        <v>87</v>
      </c>
      <c r="O125" s="9">
        <v>0</v>
      </c>
      <c r="P125" s="9">
        <v>0</v>
      </c>
      <c r="Q125" s="3">
        <v>-105378.0105</v>
      </c>
      <c r="R125" s="5"/>
      <c r="S125" s="5"/>
      <c r="T125" s="5"/>
      <c r="U125" s="5">
        <v>0</v>
      </c>
      <c r="V125" s="5">
        <v>0</v>
      </c>
      <c r="W125" s="4">
        <v>-105378.01</v>
      </c>
    </row>
    <row r="126" spans="1:23" ht="15.75" thickBot="1" x14ac:dyDescent="0.3">
      <c r="A126" s="2">
        <v>56</v>
      </c>
      <c r="B126" s="67" t="s">
        <v>145</v>
      </c>
      <c r="C126" s="2" t="s">
        <v>32</v>
      </c>
      <c r="D126" s="2" t="s">
        <v>33</v>
      </c>
      <c r="E126" s="54">
        <v>42977</v>
      </c>
      <c r="F126" s="9">
        <v>20</v>
      </c>
      <c r="G126" s="9">
        <v>87</v>
      </c>
      <c r="H126" s="2">
        <v>0</v>
      </c>
      <c r="I126" s="54">
        <v>42977</v>
      </c>
      <c r="J126" s="9">
        <v>20</v>
      </c>
      <c r="K126" s="9">
        <v>87</v>
      </c>
      <c r="L126" s="54">
        <v>43033</v>
      </c>
      <c r="M126" s="9">
        <v>20</v>
      </c>
      <c r="N126" s="9">
        <v>87</v>
      </c>
      <c r="O126" s="9">
        <v>0</v>
      </c>
      <c r="P126" s="9">
        <v>0</v>
      </c>
      <c r="Q126" s="3">
        <v>-136668.30716880001</v>
      </c>
      <c r="R126" s="5"/>
      <c r="S126" s="5"/>
      <c r="T126" s="5"/>
      <c r="U126" s="5">
        <v>0</v>
      </c>
      <c r="V126" s="5">
        <v>0</v>
      </c>
      <c r="W126" s="4">
        <v>-136668.31</v>
      </c>
    </row>
    <row r="127" spans="1:23" ht="15.75" thickBot="1" x14ac:dyDescent="0.3">
      <c r="A127" s="2">
        <v>57</v>
      </c>
      <c r="B127" s="67" t="s">
        <v>145</v>
      </c>
      <c r="C127" s="2" t="s">
        <v>32</v>
      </c>
      <c r="D127" s="2" t="s">
        <v>33</v>
      </c>
      <c r="E127" s="54">
        <v>42982</v>
      </c>
      <c r="F127" s="9">
        <v>21</v>
      </c>
      <c r="G127" s="9">
        <v>88</v>
      </c>
      <c r="H127" s="2">
        <v>0</v>
      </c>
      <c r="I127" s="54">
        <v>42982</v>
      </c>
      <c r="J127" s="9">
        <v>21</v>
      </c>
      <c r="K127" s="9">
        <v>88</v>
      </c>
      <c r="L127" s="54">
        <v>43026</v>
      </c>
      <c r="M127" s="9">
        <v>21</v>
      </c>
      <c r="N127" s="9">
        <v>88</v>
      </c>
      <c r="O127" s="9">
        <v>0</v>
      </c>
      <c r="P127" s="9">
        <v>0</v>
      </c>
      <c r="Q127" s="3">
        <v>-105851.38951295998</v>
      </c>
      <c r="R127" s="5"/>
      <c r="S127" s="5"/>
      <c r="T127" s="5"/>
      <c r="U127" s="5">
        <v>0</v>
      </c>
      <c r="V127" s="5">
        <v>0</v>
      </c>
      <c r="W127" s="4">
        <v>-105851.39</v>
      </c>
    </row>
    <row r="128" spans="1:23" ht="15.75" thickBot="1" x14ac:dyDescent="0.3">
      <c r="A128" s="2">
        <v>58</v>
      </c>
      <c r="B128" s="67" t="s">
        <v>145</v>
      </c>
      <c r="C128" s="2" t="s">
        <v>32</v>
      </c>
      <c r="D128" s="2" t="s">
        <v>33</v>
      </c>
      <c r="E128" s="54">
        <v>42985</v>
      </c>
      <c r="F128" s="9">
        <v>21</v>
      </c>
      <c r="G128" s="9">
        <v>88</v>
      </c>
      <c r="H128" s="2">
        <v>0</v>
      </c>
      <c r="I128" s="54">
        <v>42985</v>
      </c>
      <c r="J128" s="9">
        <v>21</v>
      </c>
      <c r="K128" s="9">
        <v>88</v>
      </c>
      <c r="L128" s="54">
        <v>43031</v>
      </c>
      <c r="M128" s="9">
        <v>21</v>
      </c>
      <c r="N128" s="9">
        <v>88</v>
      </c>
      <c r="O128" s="9">
        <v>0</v>
      </c>
      <c r="P128" s="9">
        <v>0</v>
      </c>
      <c r="Q128" s="3">
        <v>-305634.52176000003</v>
      </c>
      <c r="R128" s="5"/>
      <c r="S128" s="5"/>
      <c r="T128" s="5"/>
      <c r="U128" s="5">
        <v>0</v>
      </c>
      <c r="V128" s="5">
        <v>0</v>
      </c>
      <c r="W128" s="4">
        <v>-305634.52</v>
      </c>
    </row>
    <row r="129" spans="1:23" ht="15.75" thickBot="1" x14ac:dyDescent="0.3">
      <c r="A129" s="2">
        <v>59</v>
      </c>
      <c r="B129" s="67" t="s">
        <v>145</v>
      </c>
      <c r="C129" s="2" t="s">
        <v>32</v>
      </c>
      <c r="D129" s="2" t="s">
        <v>33</v>
      </c>
      <c r="E129" s="54">
        <v>42992</v>
      </c>
      <c r="F129" s="9">
        <v>21</v>
      </c>
      <c r="G129" s="9">
        <v>89</v>
      </c>
      <c r="H129" s="2">
        <v>0</v>
      </c>
      <c r="I129" s="54">
        <v>42992</v>
      </c>
      <c r="J129" s="9">
        <v>21</v>
      </c>
      <c r="K129" s="9">
        <v>89</v>
      </c>
      <c r="L129" s="54">
        <v>43021</v>
      </c>
      <c r="M129" s="9">
        <v>21</v>
      </c>
      <c r="N129" s="9">
        <v>89</v>
      </c>
      <c r="O129" s="9">
        <v>0</v>
      </c>
      <c r="P129" s="9">
        <v>0</v>
      </c>
      <c r="Q129" s="3">
        <v>-37475.279437752164</v>
      </c>
      <c r="R129" s="5"/>
      <c r="S129" s="5"/>
      <c r="T129" s="5"/>
      <c r="U129" s="5">
        <v>0</v>
      </c>
      <c r="V129" s="5">
        <v>0</v>
      </c>
      <c r="W129" s="4">
        <v>-37475.279999999999</v>
      </c>
    </row>
    <row r="130" spans="1:23" ht="15.75" thickBot="1" x14ac:dyDescent="0.3">
      <c r="A130" s="2">
        <v>60</v>
      </c>
      <c r="B130" s="67" t="s">
        <v>145</v>
      </c>
      <c r="C130" s="2" t="s">
        <v>32</v>
      </c>
      <c r="D130" s="2" t="s">
        <v>33</v>
      </c>
      <c r="E130" s="54">
        <v>42999</v>
      </c>
      <c r="F130" s="9">
        <v>21</v>
      </c>
      <c r="G130" s="9">
        <v>90</v>
      </c>
      <c r="H130" s="2">
        <v>0</v>
      </c>
      <c r="I130" s="54">
        <v>42999</v>
      </c>
      <c r="J130" s="9">
        <v>21</v>
      </c>
      <c r="K130" s="9">
        <v>90</v>
      </c>
      <c r="L130" s="54">
        <v>43031</v>
      </c>
      <c r="M130" s="9">
        <v>21</v>
      </c>
      <c r="N130" s="9">
        <v>90</v>
      </c>
      <c r="O130" s="9">
        <v>0</v>
      </c>
      <c r="P130" s="9">
        <v>0</v>
      </c>
      <c r="Q130" s="3">
        <v>-71413.199999999983</v>
      </c>
      <c r="R130" s="5"/>
      <c r="S130" s="5"/>
      <c r="T130" s="5"/>
      <c r="U130" s="5">
        <v>0</v>
      </c>
      <c r="V130" s="5">
        <v>0</v>
      </c>
      <c r="W130" s="4">
        <v>-71413.2</v>
      </c>
    </row>
    <row r="131" spans="1:23" ht="15.75" thickBot="1" x14ac:dyDescent="0.3">
      <c r="A131" s="2">
        <v>61</v>
      </c>
      <c r="B131" s="67" t="s">
        <v>145</v>
      </c>
      <c r="C131" s="2" t="s">
        <v>32</v>
      </c>
      <c r="D131" s="2" t="s">
        <v>33</v>
      </c>
      <c r="E131" s="54">
        <v>43004</v>
      </c>
      <c r="F131" s="9">
        <v>21</v>
      </c>
      <c r="G131" s="9">
        <v>91</v>
      </c>
      <c r="H131" s="2">
        <v>0</v>
      </c>
      <c r="I131" s="54">
        <v>43004</v>
      </c>
      <c r="J131" s="9">
        <v>21</v>
      </c>
      <c r="K131" s="9">
        <v>91</v>
      </c>
      <c r="L131" s="54">
        <v>43052</v>
      </c>
      <c r="M131" s="9">
        <v>21</v>
      </c>
      <c r="N131" s="9">
        <v>91</v>
      </c>
      <c r="O131" s="9">
        <v>0</v>
      </c>
      <c r="P131" s="9">
        <v>0</v>
      </c>
      <c r="Q131" s="3">
        <v>-22987.518366186003</v>
      </c>
      <c r="R131" s="5"/>
      <c r="S131" s="5"/>
      <c r="T131" s="5"/>
      <c r="U131" s="5">
        <v>0</v>
      </c>
      <c r="V131" s="5">
        <v>0</v>
      </c>
      <c r="W131" s="4">
        <v>-22987.52</v>
      </c>
    </row>
    <row r="132" spans="1:23" ht="15.75" thickBot="1" x14ac:dyDescent="0.3">
      <c r="A132" s="2">
        <v>62</v>
      </c>
      <c r="B132" s="67" t="s">
        <v>145</v>
      </c>
      <c r="C132" s="2" t="s">
        <v>32</v>
      </c>
      <c r="D132" s="2" t="s">
        <v>33</v>
      </c>
      <c r="E132" s="54">
        <v>43004</v>
      </c>
      <c r="F132" s="9">
        <v>21</v>
      </c>
      <c r="G132" s="9">
        <v>91</v>
      </c>
      <c r="H132" s="2">
        <v>0</v>
      </c>
      <c r="I132" s="54">
        <v>43004</v>
      </c>
      <c r="J132" s="9">
        <v>21</v>
      </c>
      <c r="K132" s="9">
        <v>91</v>
      </c>
      <c r="L132" s="54">
        <v>43052</v>
      </c>
      <c r="M132" s="9">
        <v>21</v>
      </c>
      <c r="N132" s="9">
        <v>91</v>
      </c>
      <c r="O132" s="9">
        <v>0</v>
      </c>
      <c r="P132" s="9">
        <v>0</v>
      </c>
      <c r="Q132" s="3">
        <v>-114000.00000000003</v>
      </c>
      <c r="R132" s="5"/>
      <c r="S132" s="5"/>
      <c r="T132" s="5"/>
      <c r="U132" s="5">
        <v>0</v>
      </c>
      <c r="V132" s="5">
        <v>0</v>
      </c>
      <c r="W132" s="4">
        <v>-114000</v>
      </c>
    </row>
    <row r="133" spans="1:23" ht="15.75" thickBot="1" x14ac:dyDescent="0.3">
      <c r="A133" s="2">
        <v>63</v>
      </c>
      <c r="B133" s="67" t="s">
        <v>145</v>
      </c>
      <c r="C133" s="2" t="s">
        <v>32</v>
      </c>
      <c r="D133" s="2" t="s">
        <v>33</v>
      </c>
      <c r="E133" s="54">
        <v>43031</v>
      </c>
      <c r="F133" s="9">
        <v>22</v>
      </c>
      <c r="G133" s="9">
        <v>95</v>
      </c>
      <c r="H133" s="2">
        <v>0</v>
      </c>
      <c r="I133" s="54">
        <v>43031</v>
      </c>
      <c r="J133" s="9">
        <v>22</v>
      </c>
      <c r="K133" s="9">
        <v>95</v>
      </c>
      <c r="L133" s="54">
        <v>43031</v>
      </c>
      <c r="M133" s="9">
        <v>22</v>
      </c>
      <c r="N133" s="9">
        <v>95</v>
      </c>
      <c r="O133" s="9">
        <v>0</v>
      </c>
      <c r="P133" s="9">
        <v>0</v>
      </c>
      <c r="Q133" s="3">
        <v>-16164.072297479997</v>
      </c>
      <c r="R133" s="5"/>
      <c r="S133" s="5"/>
      <c r="T133" s="5"/>
      <c r="U133" s="5">
        <v>0</v>
      </c>
      <c r="V133" s="5">
        <v>0</v>
      </c>
      <c r="W133" s="4">
        <v>-16164.07</v>
      </c>
    </row>
    <row r="134" spans="1:23" ht="15.75" thickBot="1" x14ac:dyDescent="0.3">
      <c r="A134" s="2">
        <v>64</v>
      </c>
      <c r="B134" s="67" t="s">
        <v>145</v>
      </c>
      <c r="C134" s="2" t="s">
        <v>32</v>
      </c>
      <c r="D134" s="2" t="s">
        <v>33</v>
      </c>
      <c r="E134" s="54">
        <v>43031</v>
      </c>
      <c r="F134" s="9">
        <v>22</v>
      </c>
      <c r="G134" s="9">
        <v>95</v>
      </c>
      <c r="H134" s="2">
        <v>0</v>
      </c>
      <c r="I134" s="54">
        <v>43031</v>
      </c>
      <c r="J134" s="9">
        <v>22</v>
      </c>
      <c r="K134" s="9">
        <v>95</v>
      </c>
      <c r="L134" s="54">
        <v>43031</v>
      </c>
      <c r="M134" s="9">
        <v>22</v>
      </c>
      <c r="N134" s="9">
        <v>95</v>
      </c>
      <c r="O134" s="9">
        <v>0</v>
      </c>
      <c r="P134" s="9">
        <v>0</v>
      </c>
      <c r="Q134" s="3">
        <v>-39231.9118485</v>
      </c>
      <c r="R134" s="5"/>
      <c r="S134" s="5"/>
      <c r="T134" s="5"/>
      <c r="U134" s="5">
        <v>0</v>
      </c>
      <c r="V134" s="5">
        <v>0</v>
      </c>
      <c r="W134" s="4">
        <v>-39231.910000000003</v>
      </c>
    </row>
    <row r="135" spans="1:23" ht="15.75" thickBot="1" x14ac:dyDescent="0.3">
      <c r="A135" s="2">
        <v>65</v>
      </c>
      <c r="B135" s="67" t="s">
        <v>145</v>
      </c>
      <c r="C135" s="2" t="s">
        <v>32</v>
      </c>
      <c r="D135" s="2" t="s">
        <v>33</v>
      </c>
      <c r="E135" s="54">
        <v>43031</v>
      </c>
      <c r="F135" s="9">
        <v>22</v>
      </c>
      <c r="G135" s="9">
        <v>95</v>
      </c>
      <c r="H135" s="2">
        <v>0</v>
      </c>
      <c r="I135" s="54">
        <v>43031</v>
      </c>
      <c r="J135" s="9">
        <v>22</v>
      </c>
      <c r="K135" s="9">
        <v>95</v>
      </c>
      <c r="L135" s="54">
        <v>43031</v>
      </c>
      <c r="M135" s="9">
        <v>22</v>
      </c>
      <c r="N135" s="9">
        <v>95</v>
      </c>
      <c r="O135" s="9">
        <v>0</v>
      </c>
      <c r="P135" s="9">
        <v>0</v>
      </c>
      <c r="Q135" s="3">
        <v>-32308.633287000001</v>
      </c>
      <c r="R135" s="5"/>
      <c r="S135" s="5"/>
      <c r="T135" s="5"/>
      <c r="U135" s="5">
        <v>0</v>
      </c>
      <c r="V135" s="5">
        <v>0</v>
      </c>
      <c r="W135" s="4">
        <v>-32308.63</v>
      </c>
    </row>
    <row r="136" spans="1:23" ht="15.75" thickBot="1" x14ac:dyDescent="0.3">
      <c r="A136" s="2">
        <v>66</v>
      </c>
      <c r="B136" s="67" t="s">
        <v>145</v>
      </c>
      <c r="C136" s="2" t="s">
        <v>32</v>
      </c>
      <c r="D136" s="2" t="s">
        <v>33</v>
      </c>
      <c r="E136" s="54">
        <v>43031</v>
      </c>
      <c r="F136" s="9">
        <v>22</v>
      </c>
      <c r="G136" s="9">
        <v>95</v>
      </c>
      <c r="H136" s="2">
        <v>0</v>
      </c>
      <c r="I136" s="54">
        <v>43031</v>
      </c>
      <c r="J136" s="9">
        <v>22</v>
      </c>
      <c r="K136" s="9">
        <v>95</v>
      </c>
      <c r="L136" s="54">
        <v>43031</v>
      </c>
      <c r="M136" s="9">
        <v>22</v>
      </c>
      <c r="N136" s="9">
        <v>95</v>
      </c>
      <c r="O136" s="9">
        <v>0</v>
      </c>
      <c r="P136" s="9">
        <v>0</v>
      </c>
      <c r="Q136" s="3">
        <v>-78944.280424874989</v>
      </c>
      <c r="R136" s="5"/>
      <c r="S136" s="5"/>
      <c r="T136" s="5"/>
      <c r="U136" s="5">
        <v>0</v>
      </c>
      <c r="V136" s="5">
        <v>0</v>
      </c>
      <c r="W136" s="4">
        <v>-78944.28</v>
      </c>
    </row>
    <row r="137" spans="1:23" ht="15.75" thickBot="1" x14ac:dyDescent="0.3">
      <c r="A137" s="2">
        <v>67</v>
      </c>
      <c r="B137" s="67" t="s">
        <v>145</v>
      </c>
      <c r="C137" s="2" t="s">
        <v>32</v>
      </c>
      <c r="D137" s="2" t="s">
        <v>33</v>
      </c>
      <c r="E137" s="54">
        <v>43031</v>
      </c>
      <c r="F137" s="9">
        <v>22</v>
      </c>
      <c r="G137" s="9">
        <v>95</v>
      </c>
      <c r="H137" s="2">
        <v>0</v>
      </c>
      <c r="I137" s="54">
        <v>43031</v>
      </c>
      <c r="J137" s="9">
        <v>22</v>
      </c>
      <c r="K137" s="9">
        <v>95</v>
      </c>
      <c r="L137" s="54">
        <v>43031</v>
      </c>
      <c r="M137" s="9">
        <v>22</v>
      </c>
      <c r="N137" s="9">
        <v>95</v>
      </c>
      <c r="O137" s="9">
        <v>0</v>
      </c>
      <c r="P137" s="9">
        <v>0</v>
      </c>
      <c r="Q137" s="3">
        <v>-124355.48580000001</v>
      </c>
      <c r="R137" s="5"/>
      <c r="S137" s="5"/>
      <c r="T137" s="5"/>
      <c r="U137" s="5">
        <v>0</v>
      </c>
      <c r="V137" s="5">
        <v>0</v>
      </c>
      <c r="W137" s="4">
        <v>-124355.49</v>
      </c>
    </row>
    <row r="138" spans="1:23" ht="15.75" thickBot="1" x14ac:dyDescent="0.3">
      <c r="A138" s="2">
        <v>68</v>
      </c>
      <c r="B138" s="67" t="s">
        <v>145</v>
      </c>
      <c r="C138" s="2" t="s">
        <v>32</v>
      </c>
      <c r="D138" s="2" t="s">
        <v>33</v>
      </c>
      <c r="E138" s="54">
        <v>43032</v>
      </c>
      <c r="F138" s="9">
        <v>22</v>
      </c>
      <c r="G138" s="9">
        <v>95</v>
      </c>
      <c r="H138" s="2">
        <v>0</v>
      </c>
      <c r="I138" s="54">
        <v>43032</v>
      </c>
      <c r="J138" s="9">
        <v>22</v>
      </c>
      <c r="K138" s="9">
        <v>95</v>
      </c>
      <c r="L138" s="54">
        <v>43032</v>
      </c>
      <c r="M138" s="9">
        <v>22</v>
      </c>
      <c r="N138" s="9">
        <v>95</v>
      </c>
      <c r="O138" s="9">
        <v>0</v>
      </c>
      <c r="P138" s="9">
        <v>0</v>
      </c>
      <c r="Q138" s="3">
        <v>-105025.108108464</v>
      </c>
      <c r="R138" s="5"/>
      <c r="S138" s="5"/>
      <c r="T138" s="5"/>
      <c r="U138" s="5">
        <v>0</v>
      </c>
      <c r="V138" s="5">
        <v>0</v>
      </c>
      <c r="W138" s="4">
        <v>-105025.11</v>
      </c>
    </row>
    <row r="139" spans="1:23" ht="15.75" thickBot="1" x14ac:dyDescent="0.3">
      <c r="A139" s="2">
        <v>69</v>
      </c>
      <c r="B139" s="67" t="s">
        <v>145</v>
      </c>
      <c r="C139" s="2" t="s">
        <v>32</v>
      </c>
      <c r="D139" s="2" t="s">
        <v>33</v>
      </c>
      <c r="E139" s="54">
        <v>43032</v>
      </c>
      <c r="F139" s="9">
        <v>22</v>
      </c>
      <c r="G139" s="9">
        <v>95</v>
      </c>
      <c r="H139" s="2">
        <v>0</v>
      </c>
      <c r="I139" s="54">
        <v>43032</v>
      </c>
      <c r="J139" s="9">
        <v>22</v>
      </c>
      <c r="K139" s="9">
        <v>95</v>
      </c>
      <c r="L139" s="54">
        <v>43032</v>
      </c>
      <c r="M139" s="9">
        <v>22</v>
      </c>
      <c r="N139" s="9">
        <v>95</v>
      </c>
      <c r="O139" s="9">
        <v>0</v>
      </c>
      <c r="P139" s="9">
        <v>0</v>
      </c>
      <c r="Q139" s="3">
        <v>-161756.33612831999</v>
      </c>
      <c r="R139" s="5"/>
      <c r="S139" s="5"/>
      <c r="T139" s="5"/>
      <c r="U139" s="5">
        <v>0</v>
      </c>
      <c r="V139" s="5">
        <v>0</v>
      </c>
      <c r="W139" s="4">
        <v>-161756.34</v>
      </c>
    </row>
    <row r="140" spans="1:23" ht="15.75" thickBot="1" x14ac:dyDescent="0.3">
      <c r="A140" s="2">
        <v>70</v>
      </c>
      <c r="B140" s="67" t="s">
        <v>145</v>
      </c>
      <c r="C140" s="2" t="s">
        <v>32</v>
      </c>
      <c r="D140" s="2" t="s">
        <v>33</v>
      </c>
      <c r="E140" s="54">
        <v>43032</v>
      </c>
      <c r="F140" s="9">
        <v>22</v>
      </c>
      <c r="G140" s="9">
        <v>95</v>
      </c>
      <c r="H140" s="2">
        <v>0</v>
      </c>
      <c r="I140" s="54">
        <v>43032</v>
      </c>
      <c r="J140" s="9">
        <v>22</v>
      </c>
      <c r="K140" s="9">
        <v>95</v>
      </c>
      <c r="L140" s="54">
        <v>43032</v>
      </c>
      <c r="M140" s="9">
        <v>22</v>
      </c>
      <c r="N140" s="9">
        <v>95</v>
      </c>
      <c r="O140" s="9">
        <v>0</v>
      </c>
      <c r="P140" s="9">
        <v>0</v>
      </c>
      <c r="Q140" s="3">
        <v>-129130.8224368896</v>
      </c>
      <c r="R140" s="5"/>
      <c r="S140" s="5"/>
      <c r="T140" s="5"/>
      <c r="U140" s="5">
        <v>0</v>
      </c>
      <c r="V140" s="5">
        <v>0</v>
      </c>
      <c r="W140" s="4">
        <v>-129130.82</v>
      </c>
    </row>
    <row r="141" spans="1:23" ht="15.75" thickBot="1" x14ac:dyDescent="0.3">
      <c r="A141" s="2">
        <v>1</v>
      </c>
      <c r="B141" s="67" t="s">
        <v>145</v>
      </c>
      <c r="C141" s="2" t="s">
        <v>32</v>
      </c>
      <c r="D141" s="2" t="s">
        <v>33</v>
      </c>
      <c r="E141" s="54">
        <v>42898</v>
      </c>
      <c r="F141" s="9">
        <v>18</v>
      </c>
      <c r="G141" s="9">
        <v>76</v>
      </c>
      <c r="H141" s="2">
        <v>1</v>
      </c>
      <c r="I141" s="54">
        <v>42965</v>
      </c>
      <c r="J141" s="9">
        <v>20</v>
      </c>
      <c r="K141" s="9">
        <v>85</v>
      </c>
      <c r="L141" s="54">
        <v>42968</v>
      </c>
      <c r="M141" s="9">
        <v>20</v>
      </c>
      <c r="N141" s="9">
        <v>86</v>
      </c>
      <c r="O141" s="9">
        <v>-3</v>
      </c>
      <c r="P141" s="9">
        <v>1</v>
      </c>
      <c r="Q141" s="3"/>
      <c r="R141" s="5">
        <v>101366.21871090001</v>
      </c>
      <c r="S141" s="5">
        <v>7284.0786975000001</v>
      </c>
      <c r="T141" s="5">
        <v>1165.4525916</v>
      </c>
      <c r="U141" s="5">
        <v>526.85344827585163</v>
      </c>
      <c r="V141" s="5">
        <v>84.296551724136265</v>
      </c>
      <c r="W141" s="4">
        <v>110426.9</v>
      </c>
    </row>
    <row r="142" spans="1:23" ht="15.75" thickBot="1" x14ac:dyDescent="0.3">
      <c r="A142" s="2">
        <v>2</v>
      </c>
      <c r="B142" s="67" t="s">
        <v>145</v>
      </c>
      <c r="C142" s="2" t="s">
        <v>32</v>
      </c>
      <c r="D142" s="2" t="s">
        <v>33</v>
      </c>
      <c r="E142" s="54">
        <v>42907</v>
      </c>
      <c r="F142" s="9">
        <v>18</v>
      </c>
      <c r="G142" s="9">
        <v>77</v>
      </c>
      <c r="H142" s="2">
        <v>1</v>
      </c>
      <c r="I142" s="54">
        <v>42960</v>
      </c>
      <c r="J142" s="9">
        <v>20</v>
      </c>
      <c r="K142" s="9">
        <v>85</v>
      </c>
      <c r="L142" s="54">
        <v>42961</v>
      </c>
      <c r="M142" s="9">
        <v>20</v>
      </c>
      <c r="N142" s="9">
        <v>85</v>
      </c>
      <c r="O142" s="9">
        <v>-1</v>
      </c>
      <c r="P142" s="9">
        <v>0</v>
      </c>
      <c r="Q142" s="3"/>
      <c r="R142" s="5">
        <v>18773.893959087</v>
      </c>
      <c r="S142" s="5">
        <v>1048.9082249249998</v>
      </c>
      <c r="T142" s="5">
        <v>167.82531598799997</v>
      </c>
      <c r="U142" s="5">
        <v>0</v>
      </c>
      <c r="V142" s="5">
        <v>0</v>
      </c>
      <c r="W142" s="4">
        <v>19990.63</v>
      </c>
    </row>
    <row r="143" spans="1:23" ht="15.75" thickBot="1" x14ac:dyDescent="0.3">
      <c r="A143" s="2">
        <v>3</v>
      </c>
      <c r="B143" s="67" t="s">
        <v>145</v>
      </c>
      <c r="C143" s="2" t="s">
        <v>32</v>
      </c>
      <c r="D143" s="2" t="s">
        <v>33</v>
      </c>
      <c r="E143" s="54">
        <v>42907</v>
      </c>
      <c r="F143" s="9">
        <v>18</v>
      </c>
      <c r="G143" s="9">
        <v>77</v>
      </c>
      <c r="H143" s="2">
        <v>1</v>
      </c>
      <c r="I143" s="54">
        <v>42955</v>
      </c>
      <c r="J143" s="9">
        <v>20</v>
      </c>
      <c r="K143" s="9">
        <v>84</v>
      </c>
      <c r="L143" s="54">
        <v>42955</v>
      </c>
      <c r="M143" s="9">
        <v>20</v>
      </c>
      <c r="N143" s="9">
        <v>84</v>
      </c>
      <c r="O143" s="9">
        <v>0</v>
      </c>
      <c r="P143" s="9">
        <v>0</v>
      </c>
      <c r="Q143" s="3"/>
      <c r="R143" s="5">
        <v>15688.309054832</v>
      </c>
      <c r="S143" s="5">
        <v>789.00081480000006</v>
      </c>
      <c r="T143" s="5">
        <v>126.24013036800001</v>
      </c>
      <c r="U143" s="5">
        <v>0</v>
      </c>
      <c r="V143" s="5">
        <v>0</v>
      </c>
      <c r="W143" s="4">
        <v>16603.55</v>
      </c>
    </row>
    <row r="144" spans="1:23" ht="15.75" thickBot="1" x14ac:dyDescent="0.3">
      <c r="A144" s="2">
        <v>4</v>
      </c>
      <c r="B144" s="67" t="s">
        <v>145</v>
      </c>
      <c r="C144" s="2" t="s">
        <v>32</v>
      </c>
      <c r="D144" s="2" t="s">
        <v>33</v>
      </c>
      <c r="E144" s="54">
        <v>42907</v>
      </c>
      <c r="F144" s="9">
        <v>18</v>
      </c>
      <c r="G144" s="9">
        <v>77</v>
      </c>
      <c r="H144" s="2">
        <v>1</v>
      </c>
      <c r="I144" s="54">
        <v>42946</v>
      </c>
      <c r="J144" s="9">
        <v>19</v>
      </c>
      <c r="K144" s="9">
        <v>83</v>
      </c>
      <c r="L144" s="54">
        <v>42945</v>
      </c>
      <c r="M144" s="9">
        <v>19</v>
      </c>
      <c r="N144" s="9">
        <v>82</v>
      </c>
      <c r="O144" s="9">
        <v>1</v>
      </c>
      <c r="P144" s="9">
        <v>0</v>
      </c>
      <c r="Q144" s="3"/>
      <c r="R144" s="5">
        <v>2818.647914013</v>
      </c>
      <c r="S144" s="5">
        <v>113.930677575</v>
      </c>
      <c r="T144" s="5">
        <v>18.228908412000003</v>
      </c>
      <c r="U144" s="5">
        <v>0</v>
      </c>
      <c r="V144" s="5">
        <v>0</v>
      </c>
      <c r="W144" s="4">
        <v>2950.81</v>
      </c>
    </row>
    <row r="145" spans="1:23" ht="15.75" thickBot="1" x14ac:dyDescent="0.3">
      <c r="A145" s="2">
        <v>5</v>
      </c>
      <c r="B145" s="67" t="s">
        <v>145</v>
      </c>
      <c r="C145" s="2" t="s">
        <v>32</v>
      </c>
      <c r="D145" s="2" t="s">
        <v>33</v>
      </c>
      <c r="E145" s="54">
        <v>42907</v>
      </c>
      <c r="F145" s="9">
        <v>18</v>
      </c>
      <c r="G145" s="9">
        <v>77</v>
      </c>
      <c r="H145" s="2">
        <v>1</v>
      </c>
      <c r="I145" s="54">
        <v>42945</v>
      </c>
      <c r="J145" s="9">
        <v>19</v>
      </c>
      <c r="K145" s="9">
        <v>82</v>
      </c>
      <c r="L145" s="54">
        <v>42945</v>
      </c>
      <c r="M145" s="9">
        <v>19</v>
      </c>
      <c r="N145" s="9">
        <v>82</v>
      </c>
      <c r="O145" s="9">
        <v>0</v>
      </c>
      <c r="P145" s="9">
        <v>0</v>
      </c>
      <c r="Q145" s="3"/>
      <c r="R145" s="5">
        <v>14859.761455032</v>
      </c>
      <c r="S145" s="5">
        <v>584.55046980000009</v>
      </c>
      <c r="T145" s="5">
        <v>93.528075168000015</v>
      </c>
      <c r="U145" s="5">
        <v>0</v>
      </c>
      <c r="V145" s="5">
        <v>0</v>
      </c>
      <c r="W145" s="4">
        <v>15537.84</v>
      </c>
    </row>
    <row r="146" spans="1:23" ht="15.75" thickBot="1" x14ac:dyDescent="0.3">
      <c r="A146" s="2">
        <v>6</v>
      </c>
      <c r="B146" s="67" t="s">
        <v>145</v>
      </c>
      <c r="C146" s="2" t="s">
        <v>32</v>
      </c>
      <c r="D146" s="2" t="s">
        <v>33</v>
      </c>
      <c r="E146" s="54">
        <v>42907</v>
      </c>
      <c r="F146" s="9">
        <v>18</v>
      </c>
      <c r="G146" s="9">
        <v>77</v>
      </c>
      <c r="H146" s="2">
        <v>1</v>
      </c>
      <c r="I146" s="54">
        <v>42941</v>
      </c>
      <c r="J146" s="9">
        <v>19</v>
      </c>
      <c r="K146" s="9">
        <v>82</v>
      </c>
      <c r="L146" s="54">
        <v>42940</v>
      </c>
      <c r="M146" s="9">
        <v>19</v>
      </c>
      <c r="N146" s="9">
        <v>82</v>
      </c>
      <c r="O146" s="9">
        <v>1</v>
      </c>
      <c r="P146" s="9">
        <v>0</v>
      </c>
      <c r="Q146" s="3"/>
      <c r="R146" s="5">
        <v>15481.364570532</v>
      </c>
      <c r="S146" s="5">
        <v>542.27623230000006</v>
      </c>
      <c r="T146" s="5">
        <v>86.76419716800001</v>
      </c>
      <c r="U146" s="5">
        <v>0</v>
      </c>
      <c r="V146" s="5">
        <v>0</v>
      </c>
      <c r="W146" s="4">
        <v>16110.41</v>
      </c>
    </row>
    <row r="147" spans="1:23" ht="15.75" thickBot="1" x14ac:dyDescent="0.3">
      <c r="A147" s="2">
        <v>7</v>
      </c>
      <c r="B147" s="67" t="s">
        <v>145</v>
      </c>
      <c r="C147" s="2" t="s">
        <v>32</v>
      </c>
      <c r="D147" s="2" t="s">
        <v>33</v>
      </c>
      <c r="E147" s="54">
        <v>42907</v>
      </c>
      <c r="F147" s="9">
        <v>18</v>
      </c>
      <c r="G147" s="9">
        <v>77</v>
      </c>
      <c r="H147" s="2">
        <v>1</v>
      </c>
      <c r="I147" s="54">
        <v>42938</v>
      </c>
      <c r="J147" s="9">
        <v>19</v>
      </c>
      <c r="K147" s="9">
        <v>81</v>
      </c>
      <c r="L147" s="54">
        <v>42937</v>
      </c>
      <c r="M147" s="9">
        <v>19</v>
      </c>
      <c r="N147" s="9">
        <v>81</v>
      </c>
      <c r="O147" s="9">
        <v>1</v>
      </c>
      <c r="P147" s="9">
        <v>0</v>
      </c>
      <c r="Q147" s="3"/>
      <c r="R147" s="5">
        <v>7983.6591276509989</v>
      </c>
      <c r="S147" s="5">
        <v>254.063252025</v>
      </c>
      <c r="T147" s="5">
        <v>40.650120324</v>
      </c>
      <c r="U147" s="5">
        <v>0</v>
      </c>
      <c r="V147" s="5">
        <v>0</v>
      </c>
      <c r="W147" s="4">
        <v>8278.3724999999995</v>
      </c>
    </row>
    <row r="148" spans="1:23" ht="15.75" thickBot="1" x14ac:dyDescent="0.3">
      <c r="A148" s="2">
        <v>8</v>
      </c>
      <c r="B148" s="67" t="s">
        <v>145</v>
      </c>
      <c r="C148" s="2" t="s">
        <v>32</v>
      </c>
      <c r="D148" s="2" t="s">
        <v>33</v>
      </c>
      <c r="E148" s="54">
        <v>42907</v>
      </c>
      <c r="F148" s="9">
        <v>18</v>
      </c>
      <c r="G148" s="9">
        <v>77</v>
      </c>
      <c r="H148" s="2">
        <v>1</v>
      </c>
      <c r="I148" s="54">
        <v>42938</v>
      </c>
      <c r="J148" s="9">
        <v>19</v>
      </c>
      <c r="K148" s="9">
        <v>81</v>
      </c>
      <c r="L148" s="54">
        <v>42937</v>
      </c>
      <c r="M148" s="9">
        <v>19</v>
      </c>
      <c r="N148" s="9">
        <v>81</v>
      </c>
      <c r="O148" s="9">
        <v>1</v>
      </c>
      <c r="P148" s="9">
        <v>0</v>
      </c>
      <c r="Q148" s="3"/>
      <c r="R148" s="5">
        <v>13177.826166288001</v>
      </c>
      <c r="S148" s="5">
        <v>419.35675320000001</v>
      </c>
      <c r="T148" s="5">
        <v>67.097080512000005</v>
      </c>
      <c r="U148" s="5">
        <v>0</v>
      </c>
      <c r="V148" s="5">
        <v>0</v>
      </c>
      <c r="W148" s="4">
        <v>13664.28</v>
      </c>
    </row>
    <row r="149" spans="1:23" ht="15.75" thickBot="1" x14ac:dyDescent="0.3">
      <c r="A149" s="2">
        <v>9</v>
      </c>
      <c r="B149" s="67" t="s">
        <v>145</v>
      </c>
      <c r="C149" s="2" t="s">
        <v>32</v>
      </c>
      <c r="D149" s="2" t="s">
        <v>33</v>
      </c>
      <c r="E149" s="54">
        <v>42907</v>
      </c>
      <c r="F149" s="9">
        <v>18</v>
      </c>
      <c r="G149" s="9">
        <v>77</v>
      </c>
      <c r="H149" s="2">
        <v>1</v>
      </c>
      <c r="I149" s="54">
        <v>42938</v>
      </c>
      <c r="J149" s="9">
        <v>19</v>
      </c>
      <c r="K149" s="9">
        <v>81</v>
      </c>
      <c r="L149" s="54">
        <v>42937</v>
      </c>
      <c r="M149" s="9">
        <v>19</v>
      </c>
      <c r="N149" s="9">
        <v>81</v>
      </c>
      <c r="O149" s="9">
        <v>1</v>
      </c>
      <c r="P149" s="9">
        <v>0</v>
      </c>
      <c r="Q149" s="3"/>
      <c r="R149" s="5">
        <v>3270.3706615619999</v>
      </c>
      <c r="S149" s="5">
        <v>104.07270555000002</v>
      </c>
      <c r="T149" s="5">
        <v>16.651632888000005</v>
      </c>
      <c r="U149" s="5">
        <v>0</v>
      </c>
      <c r="V149" s="5">
        <v>0</v>
      </c>
      <c r="W149" s="4">
        <v>3391.0950000000003</v>
      </c>
    </row>
    <row r="150" spans="1:23" ht="15.75" thickBot="1" x14ac:dyDescent="0.3">
      <c r="A150" s="2">
        <v>10</v>
      </c>
      <c r="B150" s="67" t="s">
        <v>145</v>
      </c>
      <c r="C150" s="2" t="s">
        <v>32</v>
      </c>
      <c r="D150" s="2" t="s">
        <v>33</v>
      </c>
      <c r="E150" s="54">
        <v>42907</v>
      </c>
      <c r="F150" s="9">
        <v>18</v>
      </c>
      <c r="G150" s="9">
        <v>77</v>
      </c>
      <c r="H150" s="2">
        <v>1</v>
      </c>
      <c r="I150" s="54">
        <v>42930</v>
      </c>
      <c r="J150" s="9">
        <v>19</v>
      </c>
      <c r="K150" s="9">
        <v>80</v>
      </c>
      <c r="L150" s="54">
        <v>42930</v>
      </c>
      <c r="M150" s="9">
        <v>19</v>
      </c>
      <c r="N150" s="9">
        <v>80</v>
      </c>
      <c r="O150" s="9">
        <v>0</v>
      </c>
      <c r="P150" s="9">
        <v>0</v>
      </c>
      <c r="Q150" s="3"/>
      <c r="R150" s="5">
        <v>16427.378755740003</v>
      </c>
      <c r="S150" s="5">
        <v>384.1993485000001</v>
      </c>
      <c r="T150" s="5">
        <v>61.471895760000017</v>
      </c>
      <c r="U150" s="5">
        <v>0</v>
      </c>
      <c r="V150" s="5">
        <v>0</v>
      </c>
      <c r="W150" s="4">
        <v>16873.05</v>
      </c>
    </row>
    <row r="151" spans="1:23" ht="15.75" thickBot="1" x14ac:dyDescent="0.3">
      <c r="A151" s="2">
        <v>11</v>
      </c>
      <c r="B151" s="67" t="s">
        <v>145</v>
      </c>
      <c r="C151" s="2" t="s">
        <v>32</v>
      </c>
      <c r="D151" s="2" t="s">
        <v>33</v>
      </c>
      <c r="E151" s="54">
        <v>42907</v>
      </c>
      <c r="F151" s="9">
        <v>18</v>
      </c>
      <c r="G151" s="9">
        <v>77</v>
      </c>
      <c r="H151" s="2">
        <v>1</v>
      </c>
      <c r="I151" s="54">
        <v>42939</v>
      </c>
      <c r="J151" s="9">
        <v>19</v>
      </c>
      <c r="K151" s="9">
        <v>82</v>
      </c>
      <c r="L151" s="54">
        <v>42937</v>
      </c>
      <c r="M151" s="9">
        <v>19</v>
      </c>
      <c r="N151" s="9">
        <v>81</v>
      </c>
      <c r="O151" s="9">
        <v>2</v>
      </c>
      <c r="P151" s="9">
        <v>0</v>
      </c>
      <c r="Q151" s="3"/>
      <c r="R151" s="5">
        <v>3516.2016097919995</v>
      </c>
      <c r="S151" s="5">
        <v>115.6430088</v>
      </c>
      <c r="T151" s="5">
        <v>18.502881408</v>
      </c>
      <c r="U151" s="5">
        <v>0</v>
      </c>
      <c r="V151" s="5">
        <v>0</v>
      </c>
      <c r="W151" s="4">
        <v>3650.3474999999999</v>
      </c>
    </row>
    <row r="152" spans="1:23" ht="15.75" thickBot="1" x14ac:dyDescent="0.3">
      <c r="A152" s="2">
        <v>12</v>
      </c>
      <c r="B152" s="67" t="s">
        <v>145</v>
      </c>
      <c r="C152" s="2" t="s">
        <v>32</v>
      </c>
      <c r="D152" s="2" t="s">
        <v>33</v>
      </c>
      <c r="E152" s="54">
        <v>42914</v>
      </c>
      <c r="F152" s="9">
        <v>18</v>
      </c>
      <c r="G152" s="9">
        <v>78</v>
      </c>
      <c r="H152" s="2">
        <v>1</v>
      </c>
      <c r="I152" s="54">
        <v>42933</v>
      </c>
      <c r="J152" s="9">
        <v>19</v>
      </c>
      <c r="K152" s="9">
        <v>81</v>
      </c>
      <c r="L152" s="54">
        <v>42933</v>
      </c>
      <c r="M152" s="9">
        <v>19</v>
      </c>
      <c r="N152" s="9">
        <v>81</v>
      </c>
      <c r="O152" s="9">
        <v>0</v>
      </c>
      <c r="P152" s="9">
        <v>0</v>
      </c>
      <c r="Q152" s="3"/>
      <c r="R152" s="5">
        <v>2558.5090906319997</v>
      </c>
      <c r="S152" s="5">
        <v>49.199059800000001</v>
      </c>
      <c r="T152" s="5">
        <v>7.871849568</v>
      </c>
      <c r="U152" s="5">
        <v>0</v>
      </c>
      <c r="V152" s="5">
        <v>0</v>
      </c>
      <c r="W152" s="4">
        <v>2615.58</v>
      </c>
    </row>
    <row r="153" spans="1:23" ht="15.75" thickBot="1" x14ac:dyDescent="0.3">
      <c r="A153" s="2">
        <v>13</v>
      </c>
      <c r="B153" s="67" t="s">
        <v>145</v>
      </c>
      <c r="C153" s="2" t="s">
        <v>32</v>
      </c>
      <c r="D153" s="2" t="s">
        <v>33</v>
      </c>
      <c r="E153" s="54">
        <v>42914</v>
      </c>
      <c r="F153" s="9">
        <v>18</v>
      </c>
      <c r="G153" s="9">
        <v>78</v>
      </c>
      <c r="H153" s="2">
        <v>1</v>
      </c>
      <c r="I153" s="54">
        <v>42947</v>
      </c>
      <c r="J153" s="9">
        <v>19</v>
      </c>
      <c r="K153" s="9">
        <v>83</v>
      </c>
      <c r="L153" s="54">
        <v>42947</v>
      </c>
      <c r="M153" s="9">
        <v>19</v>
      </c>
      <c r="N153" s="9">
        <v>83</v>
      </c>
      <c r="O153" s="9">
        <v>0</v>
      </c>
      <c r="P153" s="9">
        <v>0</v>
      </c>
      <c r="Q153" s="3"/>
      <c r="R153" s="5">
        <v>969.88621165199993</v>
      </c>
      <c r="S153" s="5">
        <v>32.934300299999997</v>
      </c>
      <c r="T153" s="5">
        <v>5.2694880479999995</v>
      </c>
      <c r="U153" s="5">
        <v>0</v>
      </c>
      <c r="V153" s="5">
        <v>0</v>
      </c>
      <c r="W153" s="4">
        <v>1008.09</v>
      </c>
    </row>
    <row r="154" spans="1:23" ht="15.75" thickBot="1" x14ac:dyDescent="0.3">
      <c r="A154" s="2">
        <v>14</v>
      </c>
      <c r="B154" s="67" t="s">
        <v>145</v>
      </c>
      <c r="C154" s="2" t="s">
        <v>32</v>
      </c>
      <c r="D154" s="2" t="s">
        <v>33</v>
      </c>
      <c r="E154" s="54">
        <v>42914</v>
      </c>
      <c r="F154" s="9">
        <v>18</v>
      </c>
      <c r="G154" s="9">
        <v>78</v>
      </c>
      <c r="H154" s="2">
        <v>1</v>
      </c>
      <c r="I154" s="54">
        <v>42947</v>
      </c>
      <c r="J154" s="9">
        <v>19</v>
      </c>
      <c r="K154" s="9">
        <v>83</v>
      </c>
      <c r="L154" s="54">
        <v>42947</v>
      </c>
      <c r="M154" s="9">
        <v>19</v>
      </c>
      <c r="N154" s="9">
        <v>83</v>
      </c>
      <c r="O154" s="9">
        <v>0</v>
      </c>
      <c r="P154" s="9">
        <v>0</v>
      </c>
      <c r="Q154" s="3"/>
      <c r="R154" s="5">
        <v>4202.8258189500002</v>
      </c>
      <c r="S154" s="5">
        <v>142.71481125</v>
      </c>
      <c r="T154" s="5">
        <v>22.834369800000001</v>
      </c>
      <c r="U154" s="5">
        <v>0</v>
      </c>
      <c r="V154" s="5">
        <v>0</v>
      </c>
      <c r="W154" s="4">
        <v>4368.38</v>
      </c>
    </row>
    <row r="155" spans="1:23" ht="15.75" thickBot="1" x14ac:dyDescent="0.3">
      <c r="A155" s="2">
        <v>15</v>
      </c>
      <c r="B155" s="67" t="s">
        <v>145</v>
      </c>
      <c r="C155" s="2" t="s">
        <v>32</v>
      </c>
      <c r="D155" s="2" t="s">
        <v>33</v>
      </c>
      <c r="E155" s="54">
        <v>42914</v>
      </c>
      <c r="F155" s="9">
        <v>18</v>
      </c>
      <c r="G155" s="9">
        <v>78</v>
      </c>
      <c r="H155" s="2">
        <v>1</v>
      </c>
      <c r="I155" s="54">
        <v>42919</v>
      </c>
      <c r="J155" s="9">
        <v>19</v>
      </c>
      <c r="K155" s="9">
        <v>79</v>
      </c>
      <c r="L155" s="54">
        <v>42920</v>
      </c>
      <c r="M155" s="9">
        <v>19</v>
      </c>
      <c r="N155" s="9">
        <v>79</v>
      </c>
      <c r="O155" s="9">
        <v>-1</v>
      </c>
      <c r="P155" s="9">
        <v>1</v>
      </c>
      <c r="Q155" s="3"/>
      <c r="R155" s="5">
        <v>7484.6673412649998</v>
      </c>
      <c r="S155" s="5">
        <v>37.263067874999997</v>
      </c>
      <c r="T155" s="5">
        <v>5.96209086</v>
      </c>
      <c r="U155" s="5">
        <v>0</v>
      </c>
      <c r="V155" s="5">
        <v>0</v>
      </c>
      <c r="W155" s="4">
        <v>7529.97</v>
      </c>
    </row>
    <row r="156" spans="1:23" ht="15.75" thickBot="1" x14ac:dyDescent="0.3">
      <c r="A156" s="2">
        <v>16</v>
      </c>
      <c r="B156" s="67" t="s">
        <v>145</v>
      </c>
      <c r="C156" s="2" t="s">
        <v>32</v>
      </c>
      <c r="D156" s="2" t="s">
        <v>33</v>
      </c>
      <c r="E156" s="54">
        <v>42914</v>
      </c>
      <c r="F156" s="9">
        <v>18</v>
      </c>
      <c r="G156" s="9">
        <v>78</v>
      </c>
      <c r="H156" s="2">
        <v>1</v>
      </c>
      <c r="I156" s="54">
        <v>42954</v>
      </c>
      <c r="J156" s="9">
        <v>20</v>
      </c>
      <c r="K156" s="9">
        <v>84</v>
      </c>
      <c r="L156" s="54">
        <v>42954</v>
      </c>
      <c r="M156" s="9">
        <v>20</v>
      </c>
      <c r="N156" s="9">
        <v>84</v>
      </c>
      <c r="O156" s="9">
        <v>0</v>
      </c>
      <c r="P156" s="9">
        <v>0</v>
      </c>
      <c r="Q156" s="3"/>
      <c r="R156" s="5">
        <v>871.62332975999993</v>
      </c>
      <c r="S156" s="5">
        <v>36.178164000000002</v>
      </c>
      <c r="T156" s="5">
        <v>5.7885062400000002</v>
      </c>
      <c r="U156" s="5">
        <v>0</v>
      </c>
      <c r="V156" s="5">
        <v>0</v>
      </c>
      <c r="W156" s="4">
        <v>913.59</v>
      </c>
    </row>
    <row r="157" spans="1:23" ht="15.75" thickBot="1" x14ac:dyDescent="0.3">
      <c r="A157" s="2">
        <v>17</v>
      </c>
      <c r="B157" s="67" t="s">
        <v>145</v>
      </c>
      <c r="C157" s="2" t="s">
        <v>32</v>
      </c>
      <c r="D157" s="2" t="s">
        <v>33</v>
      </c>
      <c r="E157" s="54">
        <v>42914</v>
      </c>
      <c r="F157" s="9">
        <v>18</v>
      </c>
      <c r="G157" s="9">
        <v>78</v>
      </c>
      <c r="H157" s="2">
        <v>1</v>
      </c>
      <c r="I157" s="54">
        <v>42947</v>
      </c>
      <c r="J157" s="9">
        <v>19</v>
      </c>
      <c r="K157" s="9">
        <v>83</v>
      </c>
      <c r="L157" s="54">
        <v>42947</v>
      </c>
      <c r="M157" s="9">
        <v>19</v>
      </c>
      <c r="N157" s="9">
        <v>83</v>
      </c>
      <c r="O157" s="9">
        <v>0</v>
      </c>
      <c r="P157" s="9">
        <v>0</v>
      </c>
      <c r="Q157" s="3"/>
      <c r="R157" s="5">
        <v>1616.4673036490001</v>
      </c>
      <c r="S157" s="5">
        <v>54.890255475000011</v>
      </c>
      <c r="T157" s="5">
        <v>8.7824408760000026</v>
      </c>
      <c r="U157" s="5">
        <v>0</v>
      </c>
      <c r="V157" s="5">
        <v>0</v>
      </c>
      <c r="W157" s="4">
        <v>1680.14</v>
      </c>
    </row>
    <row r="158" spans="1:23" ht="15.75" thickBot="1" x14ac:dyDescent="0.3">
      <c r="A158" s="2">
        <v>18</v>
      </c>
      <c r="B158" s="67" t="s">
        <v>145</v>
      </c>
      <c r="C158" s="2" t="s">
        <v>32</v>
      </c>
      <c r="D158" s="2" t="s">
        <v>33</v>
      </c>
      <c r="E158" s="54">
        <v>42914</v>
      </c>
      <c r="F158" s="9">
        <v>18</v>
      </c>
      <c r="G158" s="9">
        <v>78</v>
      </c>
      <c r="H158" s="2">
        <v>1</v>
      </c>
      <c r="I158" s="54">
        <v>42961</v>
      </c>
      <c r="J158" s="9">
        <v>20</v>
      </c>
      <c r="K158" s="9">
        <v>85</v>
      </c>
      <c r="L158" s="54">
        <v>42961</v>
      </c>
      <c r="M158" s="9">
        <v>20</v>
      </c>
      <c r="N158" s="9">
        <v>85</v>
      </c>
      <c r="O158" s="9">
        <v>0</v>
      </c>
      <c r="P158" s="9">
        <v>0</v>
      </c>
      <c r="Q158" s="3"/>
      <c r="R158" s="5">
        <v>953.67854386799991</v>
      </c>
      <c r="S158" s="5">
        <v>46.906427699999995</v>
      </c>
      <c r="T158" s="5">
        <v>7.5050284319999996</v>
      </c>
      <c r="U158" s="5">
        <v>0</v>
      </c>
      <c r="V158" s="5">
        <v>0</v>
      </c>
      <c r="W158" s="4">
        <v>1008.09</v>
      </c>
    </row>
    <row r="159" spans="1:23" ht="15.75" thickBot="1" x14ac:dyDescent="0.3">
      <c r="A159" s="2">
        <v>19</v>
      </c>
      <c r="B159" s="67" t="s">
        <v>145</v>
      </c>
      <c r="C159" s="2" t="s">
        <v>32</v>
      </c>
      <c r="D159" s="2" t="s">
        <v>33</v>
      </c>
      <c r="E159" s="54">
        <v>42914</v>
      </c>
      <c r="F159" s="9">
        <v>18</v>
      </c>
      <c r="G159" s="9">
        <v>78</v>
      </c>
      <c r="H159" s="2">
        <v>1</v>
      </c>
      <c r="I159" s="54">
        <v>42947</v>
      </c>
      <c r="J159" s="9">
        <v>19</v>
      </c>
      <c r="K159" s="9">
        <v>83</v>
      </c>
      <c r="L159" s="54">
        <v>42947</v>
      </c>
      <c r="M159" s="9">
        <v>19</v>
      </c>
      <c r="N159" s="9">
        <v>83</v>
      </c>
      <c r="O159" s="9">
        <v>0</v>
      </c>
      <c r="P159" s="9">
        <v>0</v>
      </c>
      <c r="Q159" s="3"/>
      <c r="R159" s="5">
        <v>3717.8827131239996</v>
      </c>
      <c r="S159" s="5">
        <v>126.24766110000002</v>
      </c>
      <c r="T159" s="5">
        <v>20.199625776000001</v>
      </c>
      <c r="U159" s="5">
        <v>0</v>
      </c>
      <c r="V159" s="5">
        <v>0</v>
      </c>
      <c r="W159" s="4">
        <v>3864.33</v>
      </c>
    </row>
    <row r="160" spans="1:23" ht="15.75" thickBot="1" x14ac:dyDescent="0.3">
      <c r="A160" s="2">
        <v>20</v>
      </c>
      <c r="B160" s="67" t="s">
        <v>145</v>
      </c>
      <c r="C160" s="2" t="s">
        <v>32</v>
      </c>
      <c r="D160" s="2" t="s">
        <v>33</v>
      </c>
      <c r="E160" s="54">
        <v>42914</v>
      </c>
      <c r="F160" s="9">
        <v>18</v>
      </c>
      <c r="G160" s="9">
        <v>78</v>
      </c>
      <c r="H160" s="2">
        <v>1</v>
      </c>
      <c r="I160" s="54">
        <v>42947</v>
      </c>
      <c r="J160" s="9">
        <v>19</v>
      </c>
      <c r="K160" s="9">
        <v>83</v>
      </c>
      <c r="L160" s="54">
        <v>42947</v>
      </c>
      <c r="M160" s="9">
        <v>19</v>
      </c>
      <c r="N160" s="9">
        <v>83</v>
      </c>
      <c r="O160" s="9">
        <v>0</v>
      </c>
      <c r="P160" s="9">
        <v>0</v>
      </c>
      <c r="Q160" s="3"/>
      <c r="R160" s="5">
        <v>1131.5266978229999</v>
      </c>
      <c r="S160" s="5">
        <v>38.423105325000009</v>
      </c>
      <c r="T160" s="5">
        <v>6.1476968520000019</v>
      </c>
      <c r="U160" s="5">
        <v>0</v>
      </c>
      <c r="V160" s="5">
        <v>0</v>
      </c>
      <c r="W160" s="4">
        <v>1176.2</v>
      </c>
    </row>
    <row r="161" spans="1:23" ht="15.75" thickBot="1" x14ac:dyDescent="0.3">
      <c r="A161" s="2">
        <v>21</v>
      </c>
      <c r="B161" s="67" t="s">
        <v>145</v>
      </c>
      <c r="C161" s="2" t="s">
        <v>32</v>
      </c>
      <c r="D161" s="2" t="s">
        <v>33</v>
      </c>
      <c r="E161" s="54">
        <v>42914</v>
      </c>
      <c r="F161" s="9">
        <v>18</v>
      </c>
      <c r="G161" s="9">
        <v>78</v>
      </c>
      <c r="H161" s="2">
        <v>1</v>
      </c>
      <c r="I161" s="54">
        <v>42947</v>
      </c>
      <c r="J161" s="9">
        <v>19</v>
      </c>
      <c r="K161" s="9">
        <v>83</v>
      </c>
      <c r="L161" s="54">
        <v>42947</v>
      </c>
      <c r="M161" s="9">
        <v>19</v>
      </c>
      <c r="N161" s="9">
        <v>83</v>
      </c>
      <c r="O161" s="9">
        <v>0</v>
      </c>
      <c r="P161" s="9">
        <v>0</v>
      </c>
      <c r="Q161" s="3"/>
      <c r="R161" s="5">
        <v>3717.8827131239996</v>
      </c>
      <c r="S161" s="5">
        <v>126.24766110000002</v>
      </c>
      <c r="T161" s="5">
        <v>20.199625776000001</v>
      </c>
      <c r="U161" s="5">
        <v>0</v>
      </c>
      <c r="V161" s="5">
        <v>0</v>
      </c>
      <c r="W161" s="4">
        <v>3864.33</v>
      </c>
    </row>
    <row r="162" spans="1:23" ht="15.75" thickBot="1" x14ac:dyDescent="0.3">
      <c r="A162" s="2">
        <v>22</v>
      </c>
      <c r="B162" s="67" t="s">
        <v>145</v>
      </c>
      <c r="C162" s="2" t="s">
        <v>32</v>
      </c>
      <c r="D162" s="2" t="s">
        <v>33</v>
      </c>
      <c r="E162" s="54">
        <v>42914</v>
      </c>
      <c r="F162" s="9">
        <v>18</v>
      </c>
      <c r="G162" s="9">
        <v>78</v>
      </c>
      <c r="H162" s="2">
        <v>1</v>
      </c>
      <c r="I162" s="54">
        <v>42947</v>
      </c>
      <c r="J162" s="9">
        <v>19</v>
      </c>
      <c r="K162" s="9">
        <v>83</v>
      </c>
      <c r="L162" s="54">
        <v>42947</v>
      </c>
      <c r="M162" s="9">
        <v>19</v>
      </c>
      <c r="N162" s="9">
        <v>83</v>
      </c>
      <c r="O162" s="9">
        <v>0</v>
      </c>
      <c r="P162" s="9">
        <v>0</v>
      </c>
      <c r="Q162" s="3"/>
      <c r="R162" s="5">
        <v>4202.8258189500002</v>
      </c>
      <c r="S162" s="5">
        <v>142.71481125</v>
      </c>
      <c r="T162" s="5">
        <v>22.834369800000001</v>
      </c>
      <c r="U162" s="5">
        <v>0</v>
      </c>
      <c r="V162" s="5">
        <v>0</v>
      </c>
      <c r="W162" s="4">
        <v>4368.38</v>
      </c>
    </row>
    <row r="163" spans="1:23" ht="15.75" thickBot="1" x14ac:dyDescent="0.3">
      <c r="A163" s="2">
        <v>23</v>
      </c>
      <c r="B163" s="67" t="s">
        <v>145</v>
      </c>
      <c r="C163" s="2" t="s">
        <v>32</v>
      </c>
      <c r="D163" s="2" t="s">
        <v>33</v>
      </c>
      <c r="E163" s="54">
        <v>42914</v>
      </c>
      <c r="F163" s="9">
        <v>18</v>
      </c>
      <c r="G163" s="9">
        <v>78</v>
      </c>
      <c r="H163" s="2">
        <v>1</v>
      </c>
      <c r="I163" s="54">
        <v>42947</v>
      </c>
      <c r="J163" s="9">
        <v>19</v>
      </c>
      <c r="K163" s="9">
        <v>83</v>
      </c>
      <c r="L163" s="54">
        <v>42947</v>
      </c>
      <c r="M163" s="9">
        <v>19</v>
      </c>
      <c r="N163" s="9">
        <v>83</v>
      </c>
      <c r="O163" s="9">
        <v>0</v>
      </c>
      <c r="P163" s="9">
        <v>0</v>
      </c>
      <c r="Q163" s="3"/>
      <c r="R163" s="5">
        <v>969.88621165199993</v>
      </c>
      <c r="S163" s="5">
        <v>32.934300299999997</v>
      </c>
      <c r="T163" s="5">
        <v>5.2694880479999995</v>
      </c>
      <c r="U163" s="5">
        <v>0</v>
      </c>
      <c r="V163" s="5">
        <v>0</v>
      </c>
      <c r="W163" s="4">
        <v>1008.09</v>
      </c>
    </row>
    <row r="164" spans="1:23" ht="15.75" thickBot="1" x14ac:dyDescent="0.3">
      <c r="A164" s="2">
        <v>24</v>
      </c>
      <c r="B164" s="67" t="s">
        <v>145</v>
      </c>
      <c r="C164" s="2" t="s">
        <v>32</v>
      </c>
      <c r="D164" s="2" t="s">
        <v>33</v>
      </c>
      <c r="E164" s="54">
        <v>42914</v>
      </c>
      <c r="F164" s="9">
        <v>18</v>
      </c>
      <c r="G164" s="9">
        <v>78</v>
      </c>
      <c r="H164" s="2">
        <v>1</v>
      </c>
      <c r="I164" s="54">
        <v>42947</v>
      </c>
      <c r="J164" s="9">
        <v>19</v>
      </c>
      <c r="K164" s="9">
        <v>83</v>
      </c>
      <c r="L164" s="54">
        <v>42947</v>
      </c>
      <c r="M164" s="9">
        <v>19</v>
      </c>
      <c r="N164" s="9">
        <v>83</v>
      </c>
      <c r="O164" s="9">
        <v>0</v>
      </c>
      <c r="P164" s="9">
        <v>0</v>
      </c>
      <c r="Q164" s="3"/>
      <c r="R164" s="5">
        <v>2748.0037172429998</v>
      </c>
      <c r="S164" s="5">
        <v>93.313605824999996</v>
      </c>
      <c r="T164" s="5">
        <v>14.930176932</v>
      </c>
      <c r="U164" s="5">
        <v>0</v>
      </c>
      <c r="V164" s="5">
        <v>0</v>
      </c>
      <c r="W164" s="4">
        <v>2856.25</v>
      </c>
    </row>
    <row r="165" spans="1:23" ht="15.75" thickBot="1" x14ac:dyDescent="0.3">
      <c r="A165" s="2">
        <v>25</v>
      </c>
      <c r="B165" s="67" t="s">
        <v>145</v>
      </c>
      <c r="C165" s="2" t="s">
        <v>32</v>
      </c>
      <c r="D165" s="2" t="s">
        <v>33</v>
      </c>
      <c r="E165" s="54">
        <v>42914</v>
      </c>
      <c r="F165" s="9">
        <v>18</v>
      </c>
      <c r="G165" s="9">
        <v>78</v>
      </c>
      <c r="H165" s="2">
        <v>1</v>
      </c>
      <c r="I165" s="54">
        <v>42961</v>
      </c>
      <c r="J165" s="9">
        <v>20</v>
      </c>
      <c r="K165" s="9">
        <v>85</v>
      </c>
      <c r="L165" s="54">
        <v>42961</v>
      </c>
      <c r="M165" s="9">
        <v>20</v>
      </c>
      <c r="N165" s="9">
        <v>85</v>
      </c>
      <c r="O165" s="9">
        <v>0</v>
      </c>
      <c r="P165" s="9">
        <v>0</v>
      </c>
      <c r="Q165" s="3"/>
      <c r="R165" s="5">
        <v>560.17936192799993</v>
      </c>
      <c r="S165" s="5">
        <v>27.552274200000003</v>
      </c>
      <c r="T165" s="5">
        <v>4.4083638720000007</v>
      </c>
      <c r="U165" s="5">
        <v>0</v>
      </c>
      <c r="V165" s="5">
        <v>0</v>
      </c>
      <c r="W165" s="4">
        <v>592.14</v>
      </c>
    </row>
    <row r="166" spans="1:23" ht="15.75" thickBot="1" x14ac:dyDescent="0.3">
      <c r="A166" s="2">
        <v>26</v>
      </c>
      <c r="B166" s="67" t="s">
        <v>145</v>
      </c>
      <c r="C166" s="2" t="s">
        <v>32</v>
      </c>
      <c r="D166" s="2" t="s">
        <v>33</v>
      </c>
      <c r="E166" s="54">
        <v>42914</v>
      </c>
      <c r="F166" s="9">
        <v>18</v>
      </c>
      <c r="G166" s="9">
        <v>78</v>
      </c>
      <c r="H166" s="2">
        <v>1</v>
      </c>
      <c r="I166" s="54">
        <v>42919</v>
      </c>
      <c r="J166" s="9">
        <v>19</v>
      </c>
      <c r="K166" s="9">
        <v>79</v>
      </c>
      <c r="L166" s="54">
        <v>42920</v>
      </c>
      <c r="M166" s="9">
        <v>19</v>
      </c>
      <c r="N166" s="9">
        <v>79</v>
      </c>
      <c r="O166" s="9">
        <v>-1</v>
      </c>
      <c r="P166" s="9">
        <v>0</v>
      </c>
      <c r="Q166" s="3"/>
      <c r="R166" s="5">
        <v>1901.3692863000001</v>
      </c>
      <c r="S166" s="5">
        <v>9.4661325000000005</v>
      </c>
      <c r="T166" s="5">
        <v>1.5145812000000001</v>
      </c>
      <c r="U166" s="5">
        <v>0</v>
      </c>
      <c r="V166" s="5">
        <v>0</v>
      </c>
      <c r="W166" s="4">
        <v>1912.88</v>
      </c>
    </row>
    <row r="167" spans="1:23" ht="15.75" thickBot="1" x14ac:dyDescent="0.3">
      <c r="A167" s="2">
        <v>27</v>
      </c>
      <c r="B167" s="67" t="s">
        <v>145</v>
      </c>
      <c r="C167" s="2" t="s">
        <v>32</v>
      </c>
      <c r="D167" s="2" t="s">
        <v>33</v>
      </c>
      <c r="E167" s="54">
        <v>42914</v>
      </c>
      <c r="F167" s="9">
        <v>18</v>
      </c>
      <c r="G167" s="9">
        <v>78</v>
      </c>
      <c r="H167" s="2">
        <v>1</v>
      </c>
      <c r="I167" s="54">
        <v>42919</v>
      </c>
      <c r="J167" s="9">
        <v>19</v>
      </c>
      <c r="K167" s="9">
        <v>79</v>
      </c>
      <c r="L167" s="54">
        <v>42920</v>
      </c>
      <c r="M167" s="9">
        <v>19</v>
      </c>
      <c r="N167" s="9">
        <v>79</v>
      </c>
      <c r="O167" s="9">
        <v>-1</v>
      </c>
      <c r="P167" s="9">
        <v>0</v>
      </c>
      <c r="Q167" s="3"/>
      <c r="R167" s="5">
        <v>387.95450031000001</v>
      </c>
      <c r="S167" s="5">
        <v>1.9314652499999998</v>
      </c>
      <c r="T167" s="5">
        <v>0.30903443999999997</v>
      </c>
      <c r="U167" s="5">
        <v>0</v>
      </c>
      <c r="V167" s="5">
        <v>0</v>
      </c>
      <c r="W167" s="4">
        <v>390.3</v>
      </c>
    </row>
    <row r="168" spans="1:23" ht="15.75" thickBot="1" x14ac:dyDescent="0.3">
      <c r="A168" s="2">
        <v>28</v>
      </c>
      <c r="B168" s="67" t="s">
        <v>145</v>
      </c>
      <c r="C168" s="2" t="s">
        <v>32</v>
      </c>
      <c r="D168" s="2" t="s">
        <v>33</v>
      </c>
      <c r="E168" s="54">
        <v>42914</v>
      </c>
      <c r="F168" s="9">
        <v>18</v>
      </c>
      <c r="G168" s="9">
        <v>78</v>
      </c>
      <c r="H168" s="2">
        <v>1</v>
      </c>
      <c r="I168" s="54">
        <v>42940</v>
      </c>
      <c r="J168" s="9">
        <v>19</v>
      </c>
      <c r="K168" s="9">
        <v>82</v>
      </c>
      <c r="L168" s="54">
        <v>42940</v>
      </c>
      <c r="M168" s="9">
        <v>19</v>
      </c>
      <c r="N168" s="9">
        <v>82</v>
      </c>
      <c r="O168" s="9">
        <v>0</v>
      </c>
      <c r="P168" s="9">
        <v>0</v>
      </c>
      <c r="Q168" s="3"/>
      <c r="R168" s="5">
        <v>2880.6074979239997</v>
      </c>
      <c r="S168" s="5">
        <v>76.428881100000012</v>
      </c>
      <c r="T168" s="5">
        <v>12.228620976000002</v>
      </c>
      <c r="U168" s="5">
        <v>0</v>
      </c>
      <c r="V168" s="5">
        <v>0</v>
      </c>
      <c r="W168" s="4">
        <v>2969.27</v>
      </c>
    </row>
    <row r="169" spans="1:23" ht="15.75" thickBot="1" x14ac:dyDescent="0.3">
      <c r="A169" s="2">
        <v>29</v>
      </c>
      <c r="B169" s="67" t="s">
        <v>145</v>
      </c>
      <c r="C169" s="2" t="s">
        <v>32</v>
      </c>
      <c r="D169" s="2" t="s">
        <v>33</v>
      </c>
      <c r="E169" s="54">
        <v>42914</v>
      </c>
      <c r="F169" s="9">
        <v>18</v>
      </c>
      <c r="G169" s="9">
        <v>78</v>
      </c>
      <c r="H169" s="2">
        <v>1</v>
      </c>
      <c r="I169" s="54">
        <v>42996</v>
      </c>
      <c r="J169" s="9">
        <v>21</v>
      </c>
      <c r="K169" s="9">
        <v>90</v>
      </c>
      <c r="L169" s="54">
        <v>42995</v>
      </c>
      <c r="M169" s="9">
        <v>21</v>
      </c>
      <c r="N169" s="9">
        <v>90</v>
      </c>
      <c r="O169" s="9">
        <v>1</v>
      </c>
      <c r="P169" s="9">
        <v>0</v>
      </c>
      <c r="Q169" s="3"/>
      <c r="R169" s="5">
        <v>1655.109858282</v>
      </c>
      <c r="S169" s="5">
        <v>146.52096277500002</v>
      </c>
      <c r="T169" s="5">
        <v>23.443354044000003</v>
      </c>
      <c r="U169" s="5">
        <v>0</v>
      </c>
      <c r="V169" s="5">
        <v>0</v>
      </c>
      <c r="W169" s="4">
        <v>1827.17</v>
      </c>
    </row>
    <row r="170" spans="1:23" ht="15.75" thickBot="1" x14ac:dyDescent="0.3">
      <c r="A170" s="2">
        <v>30</v>
      </c>
      <c r="B170" s="67" t="s">
        <v>145</v>
      </c>
      <c r="C170" s="2" t="s">
        <v>32</v>
      </c>
      <c r="D170" s="2" t="s">
        <v>33</v>
      </c>
      <c r="E170" s="54">
        <v>42914</v>
      </c>
      <c r="F170" s="9">
        <v>18</v>
      </c>
      <c r="G170" s="9">
        <v>78</v>
      </c>
      <c r="H170" s="2">
        <v>1</v>
      </c>
      <c r="I170" s="54">
        <v>42947</v>
      </c>
      <c r="J170" s="9">
        <v>19</v>
      </c>
      <c r="K170" s="9">
        <v>83</v>
      </c>
      <c r="L170" s="54">
        <v>42947</v>
      </c>
      <c r="M170" s="9">
        <v>19</v>
      </c>
      <c r="N170" s="9">
        <v>83</v>
      </c>
      <c r="O170" s="9">
        <v>0</v>
      </c>
      <c r="P170" s="9">
        <v>0</v>
      </c>
      <c r="Q170" s="3"/>
      <c r="R170" s="5">
        <v>2424.7083133589995</v>
      </c>
      <c r="S170" s="5">
        <v>82.335505725000004</v>
      </c>
      <c r="T170" s="5">
        <v>13.173680916</v>
      </c>
      <c r="U170" s="5">
        <v>0</v>
      </c>
      <c r="V170" s="5">
        <v>0</v>
      </c>
      <c r="W170" s="4">
        <v>2520.2199999999998</v>
      </c>
    </row>
    <row r="171" spans="1:23" ht="15.75" thickBot="1" x14ac:dyDescent="0.3">
      <c r="A171" s="2">
        <v>31</v>
      </c>
      <c r="B171" s="67" t="s">
        <v>145</v>
      </c>
      <c r="C171" s="2" t="s">
        <v>32</v>
      </c>
      <c r="D171" s="2" t="s">
        <v>33</v>
      </c>
      <c r="E171" s="54">
        <v>42914</v>
      </c>
      <c r="F171" s="9">
        <v>18</v>
      </c>
      <c r="G171" s="9">
        <v>78</v>
      </c>
      <c r="H171" s="2">
        <v>1</v>
      </c>
      <c r="I171" s="54">
        <v>43003</v>
      </c>
      <c r="J171" s="9">
        <v>21</v>
      </c>
      <c r="K171" s="9">
        <v>91</v>
      </c>
      <c r="L171" s="54">
        <v>43003</v>
      </c>
      <c r="M171" s="9">
        <v>21</v>
      </c>
      <c r="N171" s="9">
        <v>91</v>
      </c>
      <c r="O171" s="9">
        <v>0</v>
      </c>
      <c r="P171" s="9">
        <v>0</v>
      </c>
      <c r="Q171" s="3"/>
      <c r="R171" s="5">
        <v>2030.8064088000001</v>
      </c>
      <c r="S171" s="5">
        <v>199.30482000000003</v>
      </c>
      <c r="T171" s="5">
        <v>31.888771200000008</v>
      </c>
      <c r="U171" s="5">
        <v>0</v>
      </c>
      <c r="V171" s="5">
        <v>0</v>
      </c>
      <c r="W171" s="4">
        <v>2262</v>
      </c>
    </row>
    <row r="172" spans="1:23" ht="15.75" thickBot="1" x14ac:dyDescent="0.3">
      <c r="A172" s="2">
        <v>32</v>
      </c>
      <c r="B172" s="67" t="s">
        <v>145</v>
      </c>
      <c r="C172" s="2" t="s">
        <v>32</v>
      </c>
      <c r="D172" s="2" t="s">
        <v>33</v>
      </c>
      <c r="E172" s="54">
        <v>42914</v>
      </c>
      <c r="F172" s="9">
        <v>18</v>
      </c>
      <c r="G172" s="9">
        <v>78</v>
      </c>
      <c r="H172" s="2">
        <v>1</v>
      </c>
      <c r="I172" s="54">
        <v>42954</v>
      </c>
      <c r="J172" s="9">
        <v>20</v>
      </c>
      <c r="K172" s="9">
        <v>84</v>
      </c>
      <c r="L172" s="54">
        <v>42954</v>
      </c>
      <c r="M172" s="9">
        <v>20</v>
      </c>
      <c r="N172" s="9">
        <v>84</v>
      </c>
      <c r="O172" s="9">
        <v>0</v>
      </c>
      <c r="P172" s="9">
        <v>0</v>
      </c>
      <c r="Q172" s="3"/>
      <c r="R172" s="5">
        <v>1552.1667215999998</v>
      </c>
      <c r="S172" s="5">
        <v>64.425239999999988</v>
      </c>
      <c r="T172" s="5">
        <v>10.308038399999999</v>
      </c>
      <c r="U172" s="5">
        <v>0</v>
      </c>
      <c r="V172" s="5">
        <v>0</v>
      </c>
      <c r="W172" s="4">
        <v>1626.9</v>
      </c>
    </row>
    <row r="173" spans="1:23" ht="15.75" thickBot="1" x14ac:dyDescent="0.3">
      <c r="A173" s="2">
        <v>33</v>
      </c>
      <c r="B173" s="67" t="s">
        <v>145</v>
      </c>
      <c r="C173" s="2" t="s">
        <v>32</v>
      </c>
      <c r="D173" s="2" t="s">
        <v>33</v>
      </c>
      <c r="E173" s="54">
        <v>42914</v>
      </c>
      <c r="F173" s="9">
        <v>18</v>
      </c>
      <c r="G173" s="9">
        <v>78</v>
      </c>
      <c r="H173" s="2">
        <v>1</v>
      </c>
      <c r="I173" s="54">
        <v>43003</v>
      </c>
      <c r="J173" s="9">
        <v>21</v>
      </c>
      <c r="K173" s="9">
        <v>91</v>
      </c>
      <c r="L173" s="54">
        <v>43003</v>
      </c>
      <c r="M173" s="9">
        <v>21</v>
      </c>
      <c r="N173" s="9">
        <v>91</v>
      </c>
      <c r="O173" s="9">
        <v>0</v>
      </c>
      <c r="P173" s="9">
        <v>0</v>
      </c>
      <c r="Q173" s="3"/>
      <c r="R173" s="5">
        <v>1508.4166674170001</v>
      </c>
      <c r="S173" s="5">
        <v>148.03735567500001</v>
      </c>
      <c r="T173" s="5">
        <v>23.685976908000004</v>
      </c>
      <c r="U173" s="5">
        <v>0</v>
      </c>
      <c r="V173" s="5">
        <v>0</v>
      </c>
      <c r="W173" s="4">
        <v>1680.14</v>
      </c>
    </row>
    <row r="174" spans="1:23" ht="15.75" thickBot="1" x14ac:dyDescent="0.3">
      <c r="A174" s="2">
        <v>34</v>
      </c>
      <c r="B174" s="67" t="s">
        <v>145</v>
      </c>
      <c r="C174" s="2" t="s">
        <v>32</v>
      </c>
      <c r="D174" s="2" t="s">
        <v>33</v>
      </c>
      <c r="E174" s="54">
        <v>42914</v>
      </c>
      <c r="F174" s="9">
        <v>18</v>
      </c>
      <c r="G174" s="9">
        <v>78</v>
      </c>
      <c r="H174" s="2">
        <v>1</v>
      </c>
      <c r="I174" s="54">
        <v>43003</v>
      </c>
      <c r="J174" s="9">
        <v>21</v>
      </c>
      <c r="K174" s="9">
        <v>91</v>
      </c>
      <c r="L174" s="54">
        <v>43003</v>
      </c>
      <c r="M174" s="9">
        <v>21</v>
      </c>
      <c r="N174" s="9">
        <v>91</v>
      </c>
      <c r="O174" s="9">
        <v>0</v>
      </c>
      <c r="P174" s="9">
        <v>0</v>
      </c>
      <c r="Q174" s="3"/>
      <c r="R174" s="5">
        <v>4223.5790555220001</v>
      </c>
      <c r="S174" s="5">
        <v>414.50512455000006</v>
      </c>
      <c r="T174" s="5">
        <v>66.320819928000006</v>
      </c>
      <c r="U174" s="5">
        <v>0</v>
      </c>
      <c r="V174" s="5">
        <v>0</v>
      </c>
      <c r="W174" s="4">
        <v>4704.41</v>
      </c>
    </row>
    <row r="175" spans="1:23" ht="15.75" thickBot="1" x14ac:dyDescent="0.3">
      <c r="A175" s="2">
        <v>35</v>
      </c>
      <c r="B175" s="67" t="s">
        <v>145</v>
      </c>
      <c r="C175" s="2" t="s">
        <v>32</v>
      </c>
      <c r="D175" s="2" t="s">
        <v>33</v>
      </c>
      <c r="E175" s="54">
        <v>42914</v>
      </c>
      <c r="F175" s="9">
        <v>18</v>
      </c>
      <c r="G175" s="9">
        <v>78</v>
      </c>
      <c r="H175" s="2">
        <v>1</v>
      </c>
      <c r="I175" s="54">
        <v>43003</v>
      </c>
      <c r="J175" s="9">
        <v>21</v>
      </c>
      <c r="K175" s="9">
        <v>91</v>
      </c>
      <c r="L175" s="54">
        <v>43003</v>
      </c>
      <c r="M175" s="9">
        <v>21</v>
      </c>
      <c r="N175" s="9">
        <v>91</v>
      </c>
      <c r="O175" s="9">
        <v>0</v>
      </c>
      <c r="P175" s="9">
        <v>0</v>
      </c>
      <c r="Q175" s="3"/>
      <c r="R175" s="5">
        <v>301.68518017200006</v>
      </c>
      <c r="S175" s="5">
        <v>29.607603300000005</v>
      </c>
      <c r="T175" s="5">
        <v>4.7372165280000011</v>
      </c>
      <c r="U175" s="5">
        <v>0</v>
      </c>
      <c r="V175" s="5">
        <v>0</v>
      </c>
      <c r="W175" s="4">
        <v>336.03</v>
      </c>
    </row>
    <row r="176" spans="1:23" ht="15.75" thickBot="1" x14ac:dyDescent="0.3">
      <c r="A176" s="2">
        <v>36</v>
      </c>
      <c r="B176" s="67" t="s">
        <v>145</v>
      </c>
      <c r="C176" s="2" t="s">
        <v>32</v>
      </c>
      <c r="D176" s="2" t="s">
        <v>33</v>
      </c>
      <c r="E176" s="54">
        <v>42914</v>
      </c>
      <c r="F176" s="9">
        <v>18</v>
      </c>
      <c r="G176" s="9">
        <v>78</v>
      </c>
      <c r="H176" s="2">
        <v>1</v>
      </c>
      <c r="I176" s="54">
        <v>43003</v>
      </c>
      <c r="J176" s="9">
        <v>21</v>
      </c>
      <c r="K176" s="9">
        <v>91</v>
      </c>
      <c r="L176" s="54">
        <v>43003</v>
      </c>
      <c r="M176" s="9">
        <v>21</v>
      </c>
      <c r="N176" s="9">
        <v>91</v>
      </c>
      <c r="O176" s="9">
        <v>0</v>
      </c>
      <c r="P176" s="9">
        <v>0</v>
      </c>
      <c r="Q176" s="3"/>
      <c r="R176" s="5">
        <v>820.21415871599993</v>
      </c>
      <c r="S176" s="5">
        <v>80.496414899999991</v>
      </c>
      <c r="T176" s="5">
        <v>12.879426383999999</v>
      </c>
      <c r="U176" s="5">
        <v>0</v>
      </c>
      <c r="V176" s="5">
        <v>0</v>
      </c>
      <c r="W176" s="4">
        <v>913.59</v>
      </c>
    </row>
    <row r="177" spans="1:23" ht="15.75" thickBot="1" x14ac:dyDescent="0.3">
      <c r="A177" s="2">
        <v>37</v>
      </c>
      <c r="B177" s="67" t="s">
        <v>145</v>
      </c>
      <c r="C177" s="2" t="s">
        <v>32</v>
      </c>
      <c r="D177" s="2" t="s">
        <v>33</v>
      </c>
      <c r="E177" s="54">
        <v>42914</v>
      </c>
      <c r="F177" s="9">
        <v>18</v>
      </c>
      <c r="G177" s="9">
        <v>78</v>
      </c>
      <c r="H177" s="2">
        <v>1</v>
      </c>
      <c r="I177" s="54">
        <v>42961</v>
      </c>
      <c r="J177" s="9">
        <v>20</v>
      </c>
      <c r="K177" s="9">
        <v>85</v>
      </c>
      <c r="L177" s="54">
        <v>42961</v>
      </c>
      <c r="M177" s="9">
        <v>20</v>
      </c>
      <c r="N177" s="9">
        <v>85</v>
      </c>
      <c r="O177" s="9">
        <v>0</v>
      </c>
      <c r="P177" s="9">
        <v>0</v>
      </c>
      <c r="Q177" s="3"/>
      <c r="R177" s="5">
        <v>6875.2807121340002</v>
      </c>
      <c r="S177" s="5">
        <v>338.15886885000003</v>
      </c>
      <c r="T177" s="5">
        <v>54.105419016000006</v>
      </c>
      <c r="U177" s="5">
        <v>0</v>
      </c>
      <c r="V177" s="5">
        <v>0</v>
      </c>
      <c r="W177" s="4">
        <v>7267.55</v>
      </c>
    </row>
    <row r="178" spans="1:23" ht="15.75" thickBot="1" x14ac:dyDescent="0.3">
      <c r="A178" s="2">
        <v>38</v>
      </c>
      <c r="B178" s="67" t="s">
        <v>145</v>
      </c>
      <c r="C178" s="2" t="s">
        <v>32</v>
      </c>
      <c r="D178" s="2" t="s">
        <v>33</v>
      </c>
      <c r="E178" s="54">
        <v>42914</v>
      </c>
      <c r="F178" s="9">
        <v>18</v>
      </c>
      <c r="G178" s="9">
        <v>78</v>
      </c>
      <c r="H178" s="2">
        <v>1</v>
      </c>
      <c r="I178" s="54">
        <v>43003</v>
      </c>
      <c r="J178" s="9">
        <v>21</v>
      </c>
      <c r="K178" s="9">
        <v>91</v>
      </c>
      <c r="L178" s="54">
        <v>43003</v>
      </c>
      <c r="M178" s="9">
        <v>21</v>
      </c>
      <c r="N178" s="9">
        <v>91</v>
      </c>
      <c r="O178" s="9">
        <v>0</v>
      </c>
      <c r="P178" s="9">
        <v>0</v>
      </c>
      <c r="Q178" s="3"/>
      <c r="R178" s="5">
        <v>2077.8774088129999</v>
      </c>
      <c r="S178" s="5">
        <v>203.92464757499999</v>
      </c>
      <c r="T178" s="5">
        <v>32.627943612000003</v>
      </c>
      <c r="U178" s="5">
        <v>0</v>
      </c>
      <c r="V178" s="5">
        <v>0</v>
      </c>
      <c r="W178" s="4">
        <v>2314.4299999999998</v>
      </c>
    </row>
    <row r="179" spans="1:23" ht="15.75" thickBot="1" x14ac:dyDescent="0.3">
      <c r="A179" s="2">
        <v>39</v>
      </c>
      <c r="B179" s="67" t="s">
        <v>145</v>
      </c>
      <c r="C179" s="2" t="s">
        <v>32</v>
      </c>
      <c r="D179" s="2" t="s">
        <v>33</v>
      </c>
      <c r="E179" s="54">
        <v>42914</v>
      </c>
      <c r="F179" s="9">
        <v>18</v>
      </c>
      <c r="G179" s="9">
        <v>78</v>
      </c>
      <c r="H179" s="2">
        <v>1</v>
      </c>
      <c r="I179" s="54">
        <v>43003</v>
      </c>
      <c r="J179" s="9">
        <v>21</v>
      </c>
      <c r="K179" s="9">
        <v>91</v>
      </c>
      <c r="L179" s="54">
        <v>43003</v>
      </c>
      <c r="M179" s="9">
        <v>21</v>
      </c>
      <c r="N179" s="9">
        <v>91</v>
      </c>
      <c r="O179" s="9">
        <v>0</v>
      </c>
      <c r="P179" s="9">
        <v>0</v>
      </c>
      <c r="Q179" s="3"/>
      <c r="R179" s="5">
        <v>603.37036034400012</v>
      </c>
      <c r="S179" s="5">
        <v>59.215206600000009</v>
      </c>
      <c r="T179" s="5">
        <v>9.4744330560000023</v>
      </c>
      <c r="U179" s="5">
        <v>0</v>
      </c>
      <c r="V179" s="5">
        <v>0</v>
      </c>
      <c r="W179" s="4">
        <v>672.06</v>
      </c>
    </row>
    <row r="180" spans="1:23" ht="15.75" thickBot="1" x14ac:dyDescent="0.3">
      <c r="A180" s="2">
        <v>40</v>
      </c>
      <c r="B180" s="67" t="s">
        <v>145</v>
      </c>
      <c r="C180" s="2" t="s">
        <v>32</v>
      </c>
      <c r="D180" s="2" t="s">
        <v>33</v>
      </c>
      <c r="E180" s="54">
        <v>42914</v>
      </c>
      <c r="F180" s="9">
        <v>18</v>
      </c>
      <c r="G180" s="9">
        <v>78</v>
      </c>
      <c r="H180" s="2">
        <v>1</v>
      </c>
      <c r="I180" s="54">
        <v>43003</v>
      </c>
      <c r="J180" s="9">
        <v>21</v>
      </c>
      <c r="K180" s="9">
        <v>91</v>
      </c>
      <c r="L180" s="54">
        <v>43003</v>
      </c>
      <c r="M180" s="9">
        <v>21</v>
      </c>
      <c r="N180" s="9">
        <v>91</v>
      </c>
      <c r="O180" s="9">
        <v>0</v>
      </c>
      <c r="P180" s="9">
        <v>0</v>
      </c>
      <c r="Q180" s="3"/>
      <c r="R180" s="5">
        <v>905.05554051599984</v>
      </c>
      <c r="S180" s="5">
        <v>88.822809899999996</v>
      </c>
      <c r="T180" s="5">
        <v>14.211649584</v>
      </c>
      <c r="U180" s="5">
        <v>0</v>
      </c>
      <c r="V180" s="5">
        <v>0</v>
      </c>
      <c r="W180" s="4">
        <v>1008.09</v>
      </c>
    </row>
    <row r="181" spans="1:23" ht="15.75" thickBot="1" x14ac:dyDescent="0.3">
      <c r="A181" s="2">
        <v>41</v>
      </c>
      <c r="B181" s="67" t="s">
        <v>145</v>
      </c>
      <c r="C181" s="2" t="s">
        <v>32</v>
      </c>
      <c r="D181" s="2" t="s">
        <v>33</v>
      </c>
      <c r="E181" s="54">
        <v>42914</v>
      </c>
      <c r="F181" s="9">
        <v>18</v>
      </c>
      <c r="G181" s="9">
        <v>78</v>
      </c>
      <c r="H181" s="2">
        <v>1</v>
      </c>
      <c r="I181" s="54">
        <v>42996</v>
      </c>
      <c r="J181" s="9">
        <v>21</v>
      </c>
      <c r="K181" s="9">
        <v>90</v>
      </c>
      <c r="L181" s="54">
        <v>42995</v>
      </c>
      <c r="M181" s="9">
        <v>21</v>
      </c>
      <c r="N181" s="9">
        <v>90</v>
      </c>
      <c r="O181" s="9">
        <v>1</v>
      </c>
      <c r="P181" s="9">
        <v>0</v>
      </c>
      <c r="Q181" s="3"/>
      <c r="R181" s="5">
        <v>2040.3213698159998</v>
      </c>
      <c r="S181" s="5">
        <v>180.6223617</v>
      </c>
      <c r="T181" s="5">
        <v>28.899577872000002</v>
      </c>
      <c r="U181" s="5">
        <v>0</v>
      </c>
      <c r="V181" s="5">
        <v>0</v>
      </c>
      <c r="W181" s="4">
        <v>2252.4299999999998</v>
      </c>
    </row>
    <row r="182" spans="1:23" ht="15.75" thickBot="1" x14ac:dyDescent="0.3">
      <c r="A182" s="2">
        <v>42</v>
      </c>
      <c r="B182" s="67" t="s">
        <v>145</v>
      </c>
      <c r="C182" s="2" t="s">
        <v>32</v>
      </c>
      <c r="D182" s="2" t="s">
        <v>33</v>
      </c>
      <c r="E182" s="54">
        <v>42914</v>
      </c>
      <c r="F182" s="9">
        <v>18</v>
      </c>
      <c r="G182" s="9">
        <v>78</v>
      </c>
      <c r="H182" s="2">
        <v>1</v>
      </c>
      <c r="I182" s="54">
        <v>42996</v>
      </c>
      <c r="J182" s="9">
        <v>21</v>
      </c>
      <c r="K182" s="9">
        <v>90</v>
      </c>
      <c r="L182" s="54">
        <v>42995</v>
      </c>
      <c r="M182" s="9">
        <v>21</v>
      </c>
      <c r="N182" s="9">
        <v>90</v>
      </c>
      <c r="O182" s="9">
        <v>1</v>
      </c>
      <c r="P182" s="9">
        <v>0</v>
      </c>
      <c r="Q182" s="3"/>
      <c r="R182" s="5">
        <v>4958.7124779299993</v>
      </c>
      <c r="S182" s="5">
        <v>438.97710037500008</v>
      </c>
      <c r="T182" s="5">
        <v>70.236336060000014</v>
      </c>
      <c r="U182" s="5">
        <v>0</v>
      </c>
      <c r="V182" s="5" t="s">
        <v>141</v>
      </c>
      <c r="W182" s="4">
        <v>5474.21</v>
      </c>
    </row>
    <row r="183" spans="1:23" ht="15.75" thickBot="1" x14ac:dyDescent="0.3">
      <c r="A183" s="2">
        <v>43</v>
      </c>
      <c r="B183" s="67" t="s">
        <v>145</v>
      </c>
      <c r="C183" s="2" t="s">
        <v>32</v>
      </c>
      <c r="D183" s="2" t="s">
        <v>33</v>
      </c>
      <c r="E183" s="54">
        <v>42914</v>
      </c>
      <c r="F183" s="9">
        <v>18</v>
      </c>
      <c r="G183" s="9">
        <v>78</v>
      </c>
      <c r="H183" s="2">
        <v>1</v>
      </c>
      <c r="I183" s="54">
        <v>43003</v>
      </c>
      <c r="J183" s="9">
        <v>21</v>
      </c>
      <c r="K183" s="9">
        <v>91</v>
      </c>
      <c r="L183" s="54">
        <v>43003</v>
      </c>
      <c r="M183" s="9">
        <v>21</v>
      </c>
      <c r="N183" s="9">
        <v>91</v>
      </c>
      <c r="O183" s="9">
        <v>0</v>
      </c>
      <c r="P183" s="9">
        <v>0</v>
      </c>
      <c r="Q183" s="3"/>
      <c r="R183" s="5">
        <v>2071.2946015590001</v>
      </c>
      <c r="S183" s="5">
        <v>203.27836072500003</v>
      </c>
      <c r="T183" s="5">
        <v>32.524537716000005</v>
      </c>
      <c r="U183" s="5">
        <v>0</v>
      </c>
      <c r="V183" s="5">
        <v>0</v>
      </c>
      <c r="W183" s="4">
        <v>2307.1</v>
      </c>
    </row>
    <row r="184" spans="1:23" ht="15.75" thickBot="1" x14ac:dyDescent="0.3">
      <c r="A184" s="2">
        <v>44</v>
      </c>
      <c r="B184" s="67" t="s">
        <v>145</v>
      </c>
      <c r="C184" s="2" t="s">
        <v>32</v>
      </c>
      <c r="D184" s="2" t="s">
        <v>33</v>
      </c>
      <c r="E184" s="54">
        <v>42920</v>
      </c>
      <c r="F184" s="9">
        <v>19</v>
      </c>
      <c r="G184" s="9">
        <v>79</v>
      </c>
      <c r="H184" s="2">
        <v>1</v>
      </c>
      <c r="I184" s="54">
        <v>42974</v>
      </c>
      <c r="J184" s="9">
        <v>20</v>
      </c>
      <c r="K184" s="9">
        <v>87</v>
      </c>
      <c r="L184" s="54">
        <v>42975</v>
      </c>
      <c r="M184" s="9">
        <v>20</v>
      </c>
      <c r="N184" s="9">
        <v>87</v>
      </c>
      <c r="O184" s="9">
        <v>-1</v>
      </c>
      <c r="P184" s="9">
        <v>0</v>
      </c>
      <c r="Q184" s="3"/>
      <c r="R184" s="5">
        <v>23214.080025708001</v>
      </c>
      <c r="S184" s="5">
        <v>1323.0732537000001</v>
      </c>
      <c r="T184" s="5">
        <v>211.69172059200002</v>
      </c>
      <c r="U184" s="5">
        <v>0</v>
      </c>
      <c r="V184" s="5">
        <v>0</v>
      </c>
      <c r="W184" s="4">
        <v>24748.85</v>
      </c>
    </row>
    <row r="185" spans="1:23" ht="15.75" thickBot="1" x14ac:dyDescent="0.3">
      <c r="A185" s="2">
        <v>45</v>
      </c>
      <c r="B185" s="67" t="s">
        <v>145</v>
      </c>
      <c r="C185" s="2" t="s">
        <v>32</v>
      </c>
      <c r="D185" s="2" t="s">
        <v>33</v>
      </c>
      <c r="E185" s="54">
        <v>42920</v>
      </c>
      <c r="F185" s="9">
        <v>19</v>
      </c>
      <c r="G185" s="9">
        <v>79</v>
      </c>
      <c r="H185" s="2">
        <v>1</v>
      </c>
      <c r="I185" s="54">
        <v>42975</v>
      </c>
      <c r="J185" s="9">
        <v>20</v>
      </c>
      <c r="K185" s="9">
        <v>87</v>
      </c>
      <c r="L185" s="54">
        <v>42975</v>
      </c>
      <c r="M185" s="9">
        <v>20</v>
      </c>
      <c r="N185" s="9">
        <v>87</v>
      </c>
      <c r="O185" s="9">
        <v>0</v>
      </c>
      <c r="P185" s="9">
        <v>0</v>
      </c>
      <c r="Q185" s="3"/>
      <c r="R185" s="5">
        <v>110031.6231</v>
      </c>
      <c r="S185" s="5">
        <v>6395.1525000000011</v>
      </c>
      <c r="T185" s="5">
        <v>1023.2244000000002</v>
      </c>
      <c r="U185" s="5">
        <v>0</v>
      </c>
      <c r="V185" s="5">
        <v>0</v>
      </c>
      <c r="W185" s="4">
        <v>117450</v>
      </c>
    </row>
    <row r="186" spans="1:23" ht="15.75" thickBot="1" x14ac:dyDescent="0.3">
      <c r="A186" s="2">
        <v>46</v>
      </c>
      <c r="B186" s="67" t="s">
        <v>145</v>
      </c>
      <c r="C186" s="2" t="s">
        <v>32</v>
      </c>
      <c r="D186" s="2" t="s">
        <v>33</v>
      </c>
      <c r="E186" s="54">
        <v>42923</v>
      </c>
      <c r="F186" s="9">
        <v>19</v>
      </c>
      <c r="G186" s="9">
        <v>79</v>
      </c>
      <c r="H186" s="2">
        <v>1</v>
      </c>
      <c r="I186" s="54">
        <v>42976</v>
      </c>
      <c r="J186" s="9">
        <v>20</v>
      </c>
      <c r="K186" s="9">
        <v>87</v>
      </c>
      <c r="L186" s="54">
        <v>42977</v>
      </c>
      <c r="M186" s="9">
        <v>20</v>
      </c>
      <c r="N186" s="9">
        <v>87</v>
      </c>
      <c r="O186" s="9">
        <v>-1</v>
      </c>
      <c r="P186" s="9">
        <v>0</v>
      </c>
      <c r="Q186" s="3"/>
      <c r="R186" s="5">
        <v>26740.344379460999</v>
      </c>
      <c r="S186" s="5">
        <v>1493.9983797749999</v>
      </c>
      <c r="T186" s="5">
        <v>239.03974076399999</v>
      </c>
      <c r="U186" s="5">
        <v>0</v>
      </c>
      <c r="V186" s="5">
        <v>0</v>
      </c>
      <c r="W186" s="4">
        <v>28473.3825</v>
      </c>
    </row>
    <row r="187" spans="1:23" ht="15.75" thickBot="1" x14ac:dyDescent="0.3">
      <c r="A187" s="2">
        <v>47</v>
      </c>
      <c r="B187" s="67" t="s">
        <v>145</v>
      </c>
      <c r="C187" s="2" t="s">
        <v>32</v>
      </c>
      <c r="D187" s="2" t="s">
        <v>33</v>
      </c>
      <c r="E187" s="54">
        <v>42923</v>
      </c>
      <c r="F187" s="9">
        <v>19</v>
      </c>
      <c r="G187" s="9">
        <v>79</v>
      </c>
      <c r="H187" s="2">
        <v>1</v>
      </c>
      <c r="I187" s="54">
        <v>42976</v>
      </c>
      <c r="J187" s="9">
        <v>20</v>
      </c>
      <c r="K187" s="9">
        <v>87</v>
      </c>
      <c r="L187" s="54">
        <v>42977</v>
      </c>
      <c r="M187" s="9">
        <v>20</v>
      </c>
      <c r="N187" s="9">
        <v>87</v>
      </c>
      <c r="O187" s="9">
        <v>-1</v>
      </c>
      <c r="P187" s="9">
        <v>0</v>
      </c>
      <c r="Q187" s="3"/>
      <c r="R187" s="5">
        <v>74163.212198256006</v>
      </c>
      <c r="S187" s="5">
        <v>4143.5412084000009</v>
      </c>
      <c r="T187" s="5">
        <v>662.9665933440001</v>
      </c>
      <c r="U187" s="5">
        <v>0</v>
      </c>
      <c r="V187" s="5">
        <v>0</v>
      </c>
      <c r="W187" s="4">
        <v>78969.72</v>
      </c>
    </row>
    <row r="188" spans="1:23" ht="15.75" thickBot="1" x14ac:dyDescent="0.3">
      <c r="A188" s="2">
        <v>48</v>
      </c>
      <c r="B188" s="67" t="s">
        <v>145</v>
      </c>
      <c r="C188" s="2" t="s">
        <v>32</v>
      </c>
      <c r="D188" s="2" t="s">
        <v>33</v>
      </c>
      <c r="E188" s="54">
        <v>42948</v>
      </c>
      <c r="F188" s="9">
        <v>20</v>
      </c>
      <c r="G188" s="9">
        <v>83</v>
      </c>
      <c r="H188" s="2">
        <v>1</v>
      </c>
      <c r="I188" s="54">
        <v>43023</v>
      </c>
      <c r="J188" s="9">
        <v>22</v>
      </c>
      <c r="K188" s="9">
        <v>94</v>
      </c>
      <c r="L188" s="54">
        <v>43028</v>
      </c>
      <c r="M188" s="9">
        <v>22</v>
      </c>
      <c r="N188" s="9">
        <v>94</v>
      </c>
      <c r="O188" s="9">
        <v>-5</v>
      </c>
      <c r="P188" s="9">
        <v>1</v>
      </c>
      <c r="Q188" s="3"/>
      <c r="R188" s="5">
        <v>167262.19908749999</v>
      </c>
      <c r="S188" s="5">
        <v>13589.6990625</v>
      </c>
      <c r="T188" s="5">
        <v>2174.35185</v>
      </c>
      <c r="U188" s="5">
        <v>1738.6896551723964</v>
      </c>
      <c r="V188" s="5">
        <v>278.19034482758343</v>
      </c>
      <c r="W188" s="4">
        <v>185043.13</v>
      </c>
    </row>
    <row r="189" spans="1:23" ht="15.75" thickBot="1" x14ac:dyDescent="0.3">
      <c r="A189" s="2">
        <v>49</v>
      </c>
      <c r="B189" s="67" t="s">
        <v>145</v>
      </c>
      <c r="C189" s="2" t="s">
        <v>32</v>
      </c>
      <c r="D189" s="2" t="s">
        <v>33</v>
      </c>
      <c r="E189" s="54">
        <v>42951</v>
      </c>
      <c r="F189" s="9">
        <v>20</v>
      </c>
      <c r="G189" s="9">
        <v>83</v>
      </c>
      <c r="H189" s="2">
        <v>1</v>
      </c>
      <c r="I189" s="54">
        <v>42995</v>
      </c>
      <c r="J189" s="9">
        <v>21</v>
      </c>
      <c r="K189" s="9">
        <v>90</v>
      </c>
      <c r="L189" s="54">
        <v>42995</v>
      </c>
      <c r="M189" s="9">
        <v>21</v>
      </c>
      <c r="N189" s="9">
        <v>90</v>
      </c>
      <c r="O189" s="9">
        <v>0</v>
      </c>
      <c r="P189" s="9">
        <v>0</v>
      </c>
      <c r="Q189" s="3"/>
      <c r="R189" s="5">
        <v>62778.982848</v>
      </c>
      <c r="S189" s="5">
        <v>2880.1872000000003</v>
      </c>
      <c r="T189" s="5">
        <v>460.82995200000005</v>
      </c>
      <c r="U189" s="5">
        <v>0</v>
      </c>
      <c r="V189" s="5">
        <v>0</v>
      </c>
      <c r="W189" s="4">
        <v>66120</v>
      </c>
    </row>
    <row r="190" spans="1:23" ht="15.75" thickBot="1" x14ac:dyDescent="0.3">
      <c r="A190" s="2">
        <v>50</v>
      </c>
      <c r="B190" s="67" t="s">
        <v>145</v>
      </c>
      <c r="C190" s="2" t="s">
        <v>32</v>
      </c>
      <c r="D190" s="2" t="s">
        <v>33</v>
      </c>
      <c r="E190" s="54">
        <v>42951</v>
      </c>
      <c r="F190" s="9">
        <v>20</v>
      </c>
      <c r="G190" s="9">
        <v>83</v>
      </c>
      <c r="H190" s="2">
        <v>1</v>
      </c>
      <c r="I190" s="54">
        <v>43041</v>
      </c>
      <c r="J190" s="9">
        <v>23</v>
      </c>
      <c r="K190" s="9">
        <v>96</v>
      </c>
      <c r="L190" s="54">
        <v>43045</v>
      </c>
      <c r="M190" s="9">
        <v>23</v>
      </c>
      <c r="N190" s="9">
        <v>97</v>
      </c>
      <c r="O190" s="9">
        <v>-4</v>
      </c>
      <c r="P190" s="9">
        <v>1</v>
      </c>
      <c r="Q190" s="3"/>
      <c r="R190" s="5">
        <v>42311.552016976522</v>
      </c>
      <c r="S190" s="5">
        <v>4204.5220799999997</v>
      </c>
      <c r="T190" s="5">
        <v>672.72353279999993</v>
      </c>
      <c r="U190" s="5">
        <v>879.65721570988808</v>
      </c>
      <c r="V190" s="5">
        <v>140.74515451358209</v>
      </c>
      <c r="W190" s="4">
        <v>48209.2</v>
      </c>
    </row>
    <row r="191" spans="1:23" ht="15.75" thickBot="1" x14ac:dyDescent="0.3">
      <c r="A191" s="2">
        <v>51</v>
      </c>
      <c r="B191" s="67" t="s">
        <v>145</v>
      </c>
      <c r="C191" s="2" t="s">
        <v>32</v>
      </c>
      <c r="D191" s="2" t="s">
        <v>33</v>
      </c>
      <c r="E191" s="54">
        <v>42951</v>
      </c>
      <c r="F191" s="9">
        <v>20</v>
      </c>
      <c r="G191" s="9">
        <v>83</v>
      </c>
      <c r="H191" s="2">
        <v>1</v>
      </c>
      <c r="I191" s="54">
        <v>43041</v>
      </c>
      <c r="J191" s="9">
        <v>23</v>
      </c>
      <c r="K191" s="9">
        <v>96</v>
      </c>
      <c r="L191" s="54">
        <v>43045</v>
      </c>
      <c r="M191" s="9">
        <v>23</v>
      </c>
      <c r="N191" s="9">
        <v>97</v>
      </c>
      <c r="O191" s="9">
        <v>-4</v>
      </c>
      <c r="P191" s="9">
        <v>0</v>
      </c>
      <c r="Q191" s="3"/>
      <c r="R191" s="5">
        <v>17734.950858206401</v>
      </c>
      <c r="S191" s="5">
        <v>1762.33167396</v>
      </c>
      <c r="T191" s="5">
        <v>281.9730678336</v>
      </c>
      <c r="U191" s="5">
        <v>368.70962834211116</v>
      </c>
      <c r="V191" s="5">
        <v>58.993540534737789</v>
      </c>
      <c r="W191" s="4">
        <v>20206.96</v>
      </c>
    </row>
    <row r="192" spans="1:23" ht="15.75" thickBot="1" x14ac:dyDescent="0.3">
      <c r="A192" s="2">
        <v>52</v>
      </c>
      <c r="B192" s="67" t="s">
        <v>145</v>
      </c>
      <c r="C192" s="2" t="s">
        <v>32</v>
      </c>
      <c r="D192" s="2" t="s">
        <v>33</v>
      </c>
      <c r="E192" s="54">
        <v>42965</v>
      </c>
      <c r="F192" s="9">
        <v>20</v>
      </c>
      <c r="G192" s="9">
        <v>85</v>
      </c>
      <c r="H192" s="2">
        <v>1</v>
      </c>
      <c r="I192" s="54">
        <v>43023</v>
      </c>
      <c r="J192" s="9">
        <v>22</v>
      </c>
      <c r="K192" s="9">
        <v>94</v>
      </c>
      <c r="L192" s="54">
        <v>43021</v>
      </c>
      <c r="M192" s="9">
        <v>22</v>
      </c>
      <c r="N192" s="9">
        <v>93</v>
      </c>
      <c r="O192" s="9">
        <v>2</v>
      </c>
      <c r="P192" s="9">
        <v>0</v>
      </c>
      <c r="Q192" s="3"/>
      <c r="R192" s="5">
        <v>12387.30886264</v>
      </c>
      <c r="S192" s="5">
        <v>740.06994600000007</v>
      </c>
      <c r="T192" s="5">
        <v>118.41119136000002</v>
      </c>
      <c r="U192" s="5">
        <v>0</v>
      </c>
      <c r="V192" s="5">
        <v>0</v>
      </c>
      <c r="W192" s="4">
        <v>13245.79</v>
      </c>
    </row>
    <row r="193" spans="1:23" ht="15.75" thickBot="1" x14ac:dyDescent="0.3">
      <c r="A193" s="2">
        <v>53</v>
      </c>
      <c r="B193" s="67" t="s">
        <v>145</v>
      </c>
      <c r="C193" s="2" t="s">
        <v>32</v>
      </c>
      <c r="D193" s="2" t="s">
        <v>33</v>
      </c>
      <c r="E193" s="54">
        <v>42965</v>
      </c>
      <c r="F193" s="9">
        <v>20</v>
      </c>
      <c r="G193" s="9">
        <v>85</v>
      </c>
      <c r="H193" s="2">
        <v>1</v>
      </c>
      <c r="I193" s="54">
        <v>43016</v>
      </c>
      <c r="J193" s="9">
        <v>22</v>
      </c>
      <c r="K193" s="9">
        <v>93</v>
      </c>
      <c r="L193" s="54">
        <v>43018</v>
      </c>
      <c r="M193" s="9">
        <v>22</v>
      </c>
      <c r="N193" s="9">
        <v>93</v>
      </c>
      <c r="O193" s="9">
        <v>-2</v>
      </c>
      <c r="P193" s="9">
        <v>1</v>
      </c>
      <c r="Q193" s="3"/>
      <c r="R193" s="5">
        <v>16125.090859728993</v>
      </c>
      <c r="S193" s="5">
        <v>864.80622607499993</v>
      </c>
      <c r="T193" s="5">
        <v>138.36899617199998</v>
      </c>
      <c r="U193" s="5">
        <v>1117.4688948482828</v>
      </c>
      <c r="V193" s="5">
        <v>178.79502317572525</v>
      </c>
      <c r="W193" s="4">
        <v>18424.53</v>
      </c>
    </row>
    <row r="194" spans="1:23" ht="15.75" thickBot="1" x14ac:dyDescent="0.3">
      <c r="A194" s="2">
        <v>54</v>
      </c>
      <c r="B194" s="67" t="s">
        <v>145</v>
      </c>
      <c r="C194" s="2" t="s">
        <v>32</v>
      </c>
      <c r="D194" s="2" t="s">
        <v>33</v>
      </c>
      <c r="E194" s="54">
        <v>42965</v>
      </c>
      <c r="F194" s="9">
        <v>20</v>
      </c>
      <c r="G194" s="9">
        <v>85</v>
      </c>
      <c r="H194" s="2">
        <v>1</v>
      </c>
      <c r="I194" s="54">
        <v>43002</v>
      </c>
      <c r="J194" s="9">
        <v>21</v>
      </c>
      <c r="K194" s="9">
        <v>91</v>
      </c>
      <c r="L194" s="54">
        <v>43003</v>
      </c>
      <c r="M194" s="9">
        <v>21</v>
      </c>
      <c r="N194" s="9">
        <v>91</v>
      </c>
      <c r="O194" s="9">
        <v>-1</v>
      </c>
      <c r="P194" s="9">
        <v>1</v>
      </c>
      <c r="Q194" s="3"/>
      <c r="R194" s="5">
        <v>17123.309347532118</v>
      </c>
      <c r="S194" s="5">
        <v>655.06090729989842</v>
      </c>
      <c r="T194" s="5">
        <v>104.80974516798375</v>
      </c>
      <c r="U194" s="5">
        <v>0</v>
      </c>
      <c r="V194" s="5"/>
      <c r="W194" s="4">
        <v>17883.18</v>
      </c>
    </row>
    <row r="195" spans="1:23" ht="15.75" thickBot="1" x14ac:dyDescent="0.3">
      <c r="A195" s="2">
        <v>55</v>
      </c>
      <c r="B195" s="67" t="s">
        <v>145</v>
      </c>
      <c r="C195" s="2" t="s">
        <v>32</v>
      </c>
      <c r="D195" s="2" t="s">
        <v>33</v>
      </c>
      <c r="E195" s="54">
        <v>42975</v>
      </c>
      <c r="F195" s="9">
        <v>20</v>
      </c>
      <c r="G195" s="9">
        <v>87</v>
      </c>
      <c r="H195" s="2">
        <v>1</v>
      </c>
      <c r="I195" s="54">
        <v>43002</v>
      </c>
      <c r="J195" s="9">
        <v>21</v>
      </c>
      <c r="K195" s="9">
        <v>91</v>
      </c>
      <c r="L195" s="54">
        <v>43003</v>
      </c>
      <c r="M195" s="9">
        <v>21</v>
      </c>
      <c r="N195" s="9">
        <v>91</v>
      </c>
      <c r="O195" s="9">
        <v>-1</v>
      </c>
      <c r="P195" s="9">
        <v>0</v>
      </c>
      <c r="Q195" s="3"/>
      <c r="R195" s="5">
        <v>105378.0105</v>
      </c>
      <c r="S195" s="5">
        <v>2906.8875000000003</v>
      </c>
      <c r="T195" s="5">
        <v>465.10200000000003</v>
      </c>
      <c r="U195" s="5">
        <v>0</v>
      </c>
      <c r="V195" s="5">
        <v>0</v>
      </c>
      <c r="W195" s="4">
        <v>108757.71</v>
      </c>
    </row>
    <row r="196" spans="1:23" ht="15.75" thickBot="1" x14ac:dyDescent="0.3">
      <c r="A196" s="2">
        <v>56</v>
      </c>
      <c r="B196" s="67" t="s">
        <v>145</v>
      </c>
      <c r="C196" s="2" t="s">
        <v>32</v>
      </c>
      <c r="D196" s="2" t="s">
        <v>33</v>
      </c>
      <c r="E196" s="54">
        <v>42977</v>
      </c>
      <c r="F196" s="9">
        <v>20</v>
      </c>
      <c r="G196" s="9">
        <v>87</v>
      </c>
      <c r="H196" s="2">
        <v>1</v>
      </c>
      <c r="I196" s="54">
        <v>43035</v>
      </c>
      <c r="J196" s="9">
        <v>22</v>
      </c>
      <c r="K196" s="9">
        <v>95</v>
      </c>
      <c r="L196" s="54">
        <v>43033</v>
      </c>
      <c r="M196" s="9">
        <v>22</v>
      </c>
      <c r="N196" s="9">
        <v>95</v>
      </c>
      <c r="O196" s="9">
        <v>2</v>
      </c>
      <c r="P196" s="9">
        <v>0</v>
      </c>
      <c r="Q196" s="3"/>
      <c r="R196" s="5">
        <v>135872.2869216</v>
      </c>
      <c r="S196" s="5">
        <v>8117.5802400000002</v>
      </c>
      <c r="T196" s="5">
        <v>1298.8128384000001</v>
      </c>
      <c r="U196" s="5">
        <v>0</v>
      </c>
      <c r="V196" s="5">
        <v>0</v>
      </c>
      <c r="W196" s="4">
        <v>145288.68</v>
      </c>
    </row>
    <row r="197" spans="1:23" ht="15.75" thickBot="1" x14ac:dyDescent="0.3">
      <c r="A197" s="2">
        <v>57</v>
      </c>
      <c r="B197" s="67" t="s">
        <v>145</v>
      </c>
      <c r="C197" s="2" t="s">
        <v>32</v>
      </c>
      <c r="D197" s="2" t="s">
        <v>33</v>
      </c>
      <c r="E197" s="54">
        <v>42982</v>
      </c>
      <c r="F197" s="9">
        <v>21</v>
      </c>
      <c r="G197" s="9">
        <v>88</v>
      </c>
      <c r="H197" s="2">
        <v>1</v>
      </c>
      <c r="I197" s="54">
        <v>43023</v>
      </c>
      <c r="J197" s="9">
        <v>22</v>
      </c>
      <c r="K197" s="9">
        <v>94</v>
      </c>
      <c r="L197" s="54">
        <v>43026</v>
      </c>
      <c r="M197" s="9">
        <v>22</v>
      </c>
      <c r="N197" s="9">
        <v>94</v>
      </c>
      <c r="O197" s="9">
        <v>-3</v>
      </c>
      <c r="P197" s="9">
        <v>1</v>
      </c>
      <c r="Q197" s="3"/>
      <c r="R197" s="5">
        <v>105851.38951295998</v>
      </c>
      <c r="S197" s="5">
        <v>4508.8021440000002</v>
      </c>
      <c r="T197" s="5">
        <v>721.40834304000009</v>
      </c>
      <c r="U197" s="5">
        <v>660.19827586207009</v>
      </c>
      <c r="V197" s="5">
        <v>105.63172413793122</v>
      </c>
      <c r="W197" s="4">
        <v>111847.43</v>
      </c>
    </row>
    <row r="198" spans="1:23" ht="15.75" thickBot="1" x14ac:dyDescent="0.3">
      <c r="A198" s="2">
        <v>58</v>
      </c>
      <c r="B198" s="67" t="s">
        <v>145</v>
      </c>
      <c r="C198" s="2" t="s">
        <v>32</v>
      </c>
      <c r="D198" s="2" t="s">
        <v>33</v>
      </c>
      <c r="E198" s="54">
        <v>42985</v>
      </c>
      <c r="F198" s="9">
        <v>21</v>
      </c>
      <c r="G198" s="9">
        <v>88</v>
      </c>
      <c r="H198" s="2">
        <v>1</v>
      </c>
      <c r="I198" s="54">
        <v>43029</v>
      </c>
      <c r="J198" s="9">
        <v>22</v>
      </c>
      <c r="K198" s="9">
        <v>94</v>
      </c>
      <c r="L198" s="54">
        <v>43031</v>
      </c>
      <c r="M198" s="9">
        <v>22</v>
      </c>
      <c r="N198" s="9">
        <v>95</v>
      </c>
      <c r="O198" s="9">
        <v>-2</v>
      </c>
      <c r="P198" s="9">
        <v>1</v>
      </c>
      <c r="Q198" s="3"/>
      <c r="R198" s="5">
        <v>305634.52176000003</v>
      </c>
      <c r="S198" s="5">
        <v>14021.964</v>
      </c>
      <c r="T198" s="5">
        <v>2243.51424</v>
      </c>
      <c r="U198" s="5">
        <v>0</v>
      </c>
      <c r="V198" s="5">
        <v>0</v>
      </c>
      <c r="W198" s="4">
        <v>321900</v>
      </c>
    </row>
    <row r="199" spans="1:23" ht="15.75" thickBot="1" x14ac:dyDescent="0.3">
      <c r="A199" s="2">
        <v>59</v>
      </c>
      <c r="B199" s="67" t="s">
        <v>145</v>
      </c>
      <c r="C199" s="2" t="s">
        <v>32</v>
      </c>
      <c r="D199" s="2" t="s">
        <v>33</v>
      </c>
      <c r="E199" s="54">
        <v>42992</v>
      </c>
      <c r="F199" s="9">
        <v>21</v>
      </c>
      <c r="G199" s="9">
        <v>89</v>
      </c>
      <c r="H199" s="2">
        <v>1</v>
      </c>
      <c r="I199" s="54">
        <v>43022</v>
      </c>
      <c r="J199" s="9">
        <v>22</v>
      </c>
      <c r="K199" s="9">
        <v>93</v>
      </c>
      <c r="L199" s="54">
        <v>43021</v>
      </c>
      <c r="M199" s="9">
        <v>22</v>
      </c>
      <c r="N199" s="9">
        <v>93</v>
      </c>
      <c r="O199" s="9">
        <v>1</v>
      </c>
      <c r="P199" s="9">
        <v>0</v>
      </c>
      <c r="Q199" s="3"/>
      <c r="R199" s="5">
        <v>37369.775829349637</v>
      </c>
      <c r="S199" s="5">
        <v>1114.3053195261805</v>
      </c>
      <c r="T199" s="5">
        <v>178.28885112418888</v>
      </c>
      <c r="U199" s="5">
        <v>0</v>
      </c>
      <c r="V199" s="5">
        <v>0</v>
      </c>
      <c r="W199" s="4">
        <v>38662.370000000003</v>
      </c>
    </row>
    <row r="200" spans="1:23" ht="15.75" thickBot="1" x14ac:dyDescent="0.3">
      <c r="A200" s="2">
        <v>60</v>
      </c>
      <c r="B200" s="67" t="s">
        <v>145</v>
      </c>
      <c r="C200" s="2" t="s">
        <v>32</v>
      </c>
      <c r="D200" s="2" t="s">
        <v>33</v>
      </c>
      <c r="E200" s="54">
        <v>42999</v>
      </c>
      <c r="F200" s="9">
        <v>21</v>
      </c>
      <c r="G200" s="9">
        <v>90</v>
      </c>
      <c r="H200" s="2">
        <v>1</v>
      </c>
      <c r="I200" s="54">
        <v>43029</v>
      </c>
      <c r="J200" s="9">
        <v>22</v>
      </c>
      <c r="K200" s="9">
        <v>94</v>
      </c>
      <c r="L200" s="54">
        <v>43031</v>
      </c>
      <c r="M200" s="9">
        <v>22</v>
      </c>
      <c r="N200" s="9">
        <v>95</v>
      </c>
      <c r="O200" s="9">
        <v>-2</v>
      </c>
      <c r="P200" s="9">
        <v>0</v>
      </c>
      <c r="Q200" s="3"/>
      <c r="R200" s="5">
        <v>71413.199999999983</v>
      </c>
      <c r="S200" s="5">
        <v>2196.6510624018692</v>
      </c>
      <c r="T200" s="5">
        <v>351.46416998429908</v>
      </c>
      <c r="U200" s="5">
        <v>0</v>
      </c>
      <c r="V200" s="5">
        <v>0</v>
      </c>
      <c r="W200" s="4">
        <v>73961.320000000007</v>
      </c>
    </row>
    <row r="201" spans="1:23" ht="15.75" thickBot="1" x14ac:dyDescent="0.3">
      <c r="A201" s="2">
        <v>61</v>
      </c>
      <c r="B201" s="67" t="s">
        <v>145</v>
      </c>
      <c r="C201" s="2" t="s">
        <v>32</v>
      </c>
      <c r="D201" s="2" t="s">
        <v>33</v>
      </c>
      <c r="E201" s="54">
        <v>43004</v>
      </c>
      <c r="F201" s="9">
        <v>21</v>
      </c>
      <c r="G201" s="9">
        <v>91</v>
      </c>
      <c r="H201" s="2">
        <v>1</v>
      </c>
      <c r="I201" s="54">
        <v>43051</v>
      </c>
      <c r="J201" s="9">
        <v>23</v>
      </c>
      <c r="K201" s="9">
        <v>98</v>
      </c>
      <c r="L201" s="54">
        <v>43052</v>
      </c>
      <c r="M201" s="9">
        <v>23</v>
      </c>
      <c r="N201" s="9">
        <v>98</v>
      </c>
      <c r="O201" s="9">
        <v>-1</v>
      </c>
      <c r="P201" s="9">
        <v>1</v>
      </c>
      <c r="Q201" s="3"/>
      <c r="R201" s="5">
        <v>22987.518366186003</v>
      </c>
      <c r="S201" s="5">
        <v>1130.63502915</v>
      </c>
      <c r="T201" s="5">
        <v>180.90160466400002</v>
      </c>
      <c r="U201" s="5">
        <v>0</v>
      </c>
      <c r="V201" s="5">
        <v>0</v>
      </c>
      <c r="W201" s="4">
        <v>24299.06</v>
      </c>
    </row>
    <row r="202" spans="1:23" ht="15.75" thickBot="1" x14ac:dyDescent="0.3">
      <c r="A202" s="2">
        <v>62</v>
      </c>
      <c r="B202" s="67" t="s">
        <v>145</v>
      </c>
      <c r="C202" s="2" t="s">
        <v>32</v>
      </c>
      <c r="D202" s="2" t="s">
        <v>33</v>
      </c>
      <c r="E202" s="54">
        <v>43004</v>
      </c>
      <c r="F202" s="9">
        <v>21</v>
      </c>
      <c r="G202" s="9">
        <v>91</v>
      </c>
      <c r="H202" s="2">
        <v>1</v>
      </c>
      <c r="I202" s="54">
        <v>43053</v>
      </c>
      <c r="J202" s="9">
        <v>23</v>
      </c>
      <c r="K202" s="9">
        <v>98</v>
      </c>
      <c r="L202" s="54">
        <v>43052</v>
      </c>
      <c r="M202" s="9">
        <v>23</v>
      </c>
      <c r="N202" s="9">
        <v>98</v>
      </c>
      <c r="O202" s="9">
        <v>1</v>
      </c>
      <c r="P202" s="9">
        <v>0</v>
      </c>
      <c r="Q202" s="3"/>
      <c r="R202" s="5">
        <v>114000.00000000003</v>
      </c>
      <c r="S202" s="5">
        <v>5740.295618951387</v>
      </c>
      <c r="T202" s="5">
        <v>918.44729903222196</v>
      </c>
      <c r="U202" s="5">
        <v>0</v>
      </c>
      <c r="V202" s="5">
        <v>0</v>
      </c>
      <c r="W202" s="4">
        <v>120797.47</v>
      </c>
    </row>
    <row r="203" spans="1:23" ht="15.75" thickBot="1" x14ac:dyDescent="0.3">
      <c r="A203" s="2">
        <v>63</v>
      </c>
      <c r="B203" s="67" t="s">
        <v>145</v>
      </c>
      <c r="C203" s="2" t="s">
        <v>32</v>
      </c>
      <c r="D203" s="2" t="s">
        <v>33</v>
      </c>
      <c r="E203" s="54">
        <v>43031</v>
      </c>
      <c r="F203" s="9">
        <v>22</v>
      </c>
      <c r="G203" s="9">
        <v>95</v>
      </c>
      <c r="H203" s="2">
        <v>1</v>
      </c>
      <c r="I203" s="54">
        <v>43115</v>
      </c>
      <c r="J203" s="9">
        <v>25</v>
      </c>
      <c r="K203" s="9">
        <v>107</v>
      </c>
      <c r="L203" s="54"/>
      <c r="M203" s="9">
        <v>0</v>
      </c>
      <c r="N203" s="9">
        <v>0</v>
      </c>
      <c r="O203" s="9">
        <v>0</v>
      </c>
      <c r="P203" s="9">
        <v>0</v>
      </c>
      <c r="Q203" s="3"/>
      <c r="R203" s="5">
        <v>16164.07</v>
      </c>
      <c r="S203" s="5">
        <v>1487.72</v>
      </c>
      <c r="T203" s="5">
        <v>238.03485549999999</v>
      </c>
      <c r="U203" s="5">
        <v>0</v>
      </c>
      <c r="V203" s="5">
        <v>0</v>
      </c>
      <c r="W203" s="4">
        <f t="shared" ref="W203:W205" si="9">SUM(R203:V203)</f>
        <v>17889.824855499999</v>
      </c>
    </row>
    <row r="204" spans="1:23" ht="15.75" thickBot="1" x14ac:dyDescent="0.3">
      <c r="A204" s="2">
        <v>64</v>
      </c>
      <c r="B204" s="67" t="s">
        <v>145</v>
      </c>
      <c r="C204" s="2" t="s">
        <v>32</v>
      </c>
      <c r="D204" s="2" t="s">
        <v>33</v>
      </c>
      <c r="E204" s="54">
        <v>43031</v>
      </c>
      <c r="F204" s="9">
        <v>22</v>
      </c>
      <c r="G204" s="9">
        <v>95</v>
      </c>
      <c r="H204" s="2">
        <v>1</v>
      </c>
      <c r="I204" s="54">
        <v>43107</v>
      </c>
      <c r="J204" s="9">
        <v>25</v>
      </c>
      <c r="K204" s="9">
        <v>106</v>
      </c>
      <c r="L204" s="54"/>
      <c r="M204" s="9">
        <v>0</v>
      </c>
      <c r="N204" s="9">
        <v>0</v>
      </c>
      <c r="O204" s="9">
        <v>0</v>
      </c>
      <c r="P204" s="9">
        <v>0</v>
      </c>
      <c r="Q204" s="3"/>
      <c r="R204" s="5">
        <v>39231.910000000003</v>
      </c>
      <c r="S204" s="5">
        <v>3234.07</v>
      </c>
      <c r="T204" s="5">
        <v>517.45181400000001</v>
      </c>
      <c r="U204" s="5">
        <v>0</v>
      </c>
      <c r="V204" s="5">
        <v>0</v>
      </c>
      <c r="W204" s="4">
        <f t="shared" si="9"/>
        <v>42983.431814000003</v>
      </c>
    </row>
    <row r="205" spans="1:23" ht="15.75" thickBot="1" x14ac:dyDescent="0.3">
      <c r="A205" s="2">
        <v>65</v>
      </c>
      <c r="B205" s="67" t="s">
        <v>145</v>
      </c>
      <c r="C205" s="2" t="s">
        <v>32</v>
      </c>
      <c r="D205" s="2" t="s">
        <v>33</v>
      </c>
      <c r="E205" s="54">
        <v>43031</v>
      </c>
      <c r="F205" s="9">
        <v>22</v>
      </c>
      <c r="G205" s="9">
        <v>95</v>
      </c>
      <c r="H205" s="2">
        <v>1</v>
      </c>
      <c r="I205" s="54">
        <v>43107</v>
      </c>
      <c r="J205" s="9">
        <v>25</v>
      </c>
      <c r="K205" s="9">
        <v>106</v>
      </c>
      <c r="L205" s="54"/>
      <c r="M205" s="9">
        <v>0</v>
      </c>
      <c r="N205" s="9">
        <v>0</v>
      </c>
      <c r="O205" s="9">
        <v>0</v>
      </c>
      <c r="P205" s="9">
        <v>0</v>
      </c>
      <c r="Q205" s="3"/>
      <c r="R205" s="5">
        <v>32308.63</v>
      </c>
      <c r="S205" s="5">
        <v>2663.35</v>
      </c>
      <c r="T205" s="5">
        <v>426.13678800000002</v>
      </c>
      <c r="U205" s="5">
        <v>0</v>
      </c>
      <c r="V205" s="5">
        <v>0</v>
      </c>
      <c r="W205" s="4">
        <f t="shared" si="9"/>
        <v>35398.116788000007</v>
      </c>
    </row>
    <row r="206" spans="1:23" ht="15.75" thickBot="1" x14ac:dyDescent="0.3">
      <c r="A206" s="2">
        <v>66</v>
      </c>
      <c r="B206" s="67" t="s">
        <v>145</v>
      </c>
      <c r="C206" s="2" t="s">
        <v>32</v>
      </c>
      <c r="D206" s="2" t="s">
        <v>33</v>
      </c>
      <c r="E206" s="54">
        <v>43031</v>
      </c>
      <c r="F206" s="9">
        <v>22</v>
      </c>
      <c r="G206" s="9">
        <v>95</v>
      </c>
      <c r="H206" s="2">
        <v>1</v>
      </c>
      <c r="I206" s="54">
        <v>43116</v>
      </c>
      <c r="J206" s="9">
        <v>25</v>
      </c>
      <c r="K206" s="9">
        <v>107</v>
      </c>
      <c r="L206" s="54"/>
      <c r="M206" s="9">
        <v>0</v>
      </c>
      <c r="N206" s="9">
        <v>0</v>
      </c>
      <c r="O206" s="9">
        <v>0</v>
      </c>
      <c r="P206" s="9">
        <v>0</v>
      </c>
      <c r="Q206" s="3"/>
      <c r="R206" s="5">
        <v>78944.28</v>
      </c>
      <c r="S206" s="5">
        <v>7361.77</v>
      </c>
      <c r="T206" s="5">
        <v>1177.8837349999999</v>
      </c>
      <c r="U206" s="5">
        <v>0</v>
      </c>
      <c r="V206" s="5">
        <v>0</v>
      </c>
      <c r="W206" s="4">
        <f t="shared" ref="W206:W218" si="10">SUM(R206:V206)</f>
        <v>87483.933734999999</v>
      </c>
    </row>
    <row r="207" spans="1:23" ht="15.75" thickBot="1" x14ac:dyDescent="0.3">
      <c r="A207" s="2">
        <v>67</v>
      </c>
      <c r="B207" s="67" t="s">
        <v>145</v>
      </c>
      <c r="C207" s="2" t="s">
        <v>32</v>
      </c>
      <c r="D207" s="2" t="s">
        <v>33</v>
      </c>
      <c r="E207" s="54">
        <v>43031</v>
      </c>
      <c r="F207" s="9">
        <v>22</v>
      </c>
      <c r="G207" s="9">
        <v>95</v>
      </c>
      <c r="H207" s="2">
        <v>1</v>
      </c>
      <c r="I207" s="54">
        <v>43072</v>
      </c>
      <c r="J207" s="9">
        <v>24</v>
      </c>
      <c r="K207" s="9">
        <v>101</v>
      </c>
      <c r="L207" s="54"/>
      <c r="M207" s="9">
        <v>0</v>
      </c>
      <c r="N207" s="9">
        <v>0</v>
      </c>
      <c r="O207" s="9">
        <v>-1</v>
      </c>
      <c r="P207" s="9">
        <v>1</v>
      </c>
      <c r="Q207" s="3"/>
      <c r="R207" s="5">
        <v>124355.49</v>
      </c>
      <c r="S207" s="5">
        <v>5297</v>
      </c>
      <c r="T207" s="5">
        <v>847.51919999999996</v>
      </c>
      <c r="U207" s="5">
        <v>0</v>
      </c>
      <c r="V207" s="5">
        <v>0</v>
      </c>
      <c r="W207" s="4">
        <f t="shared" si="10"/>
        <v>130500.0092</v>
      </c>
    </row>
    <row r="208" spans="1:23" ht="15.75" thickBot="1" x14ac:dyDescent="0.3">
      <c r="A208" s="2">
        <v>68</v>
      </c>
      <c r="B208" s="67" t="s">
        <v>145</v>
      </c>
      <c r="C208" s="2" t="s">
        <v>32</v>
      </c>
      <c r="D208" s="2" t="s">
        <v>33</v>
      </c>
      <c r="E208" s="54">
        <v>43032</v>
      </c>
      <c r="F208" s="9">
        <v>22</v>
      </c>
      <c r="G208" s="9">
        <v>95</v>
      </c>
      <c r="H208" s="2">
        <v>1</v>
      </c>
      <c r="I208" s="54">
        <v>43076</v>
      </c>
      <c r="J208" s="9">
        <v>24</v>
      </c>
      <c r="K208" s="9">
        <v>101</v>
      </c>
      <c r="L208" s="54"/>
      <c r="M208" s="9">
        <v>0</v>
      </c>
      <c r="N208" s="9">
        <v>0</v>
      </c>
      <c r="O208" s="9">
        <v>0</v>
      </c>
      <c r="P208" s="9">
        <v>0</v>
      </c>
      <c r="Q208" s="3"/>
      <c r="R208" s="5">
        <v>105025.11</v>
      </c>
      <c r="S208" s="5">
        <v>4818.3599999999997</v>
      </c>
      <c r="T208" s="5">
        <v>770.93819189999999</v>
      </c>
      <c r="U208" s="5">
        <v>0</v>
      </c>
      <c r="V208" s="5">
        <v>0</v>
      </c>
      <c r="W208" s="4">
        <f t="shared" si="10"/>
        <v>110614.4081919</v>
      </c>
    </row>
    <row r="209" spans="1:23" ht="15.75" thickBot="1" x14ac:dyDescent="0.3">
      <c r="A209" s="2">
        <v>69</v>
      </c>
      <c r="B209" s="67" t="s">
        <v>145</v>
      </c>
      <c r="C209" s="2" t="s">
        <v>32</v>
      </c>
      <c r="D209" s="2" t="s">
        <v>33</v>
      </c>
      <c r="E209" s="54">
        <v>43032</v>
      </c>
      <c r="F209" s="9">
        <v>22</v>
      </c>
      <c r="G209" s="9">
        <v>95</v>
      </c>
      <c r="H209" s="2">
        <v>1</v>
      </c>
      <c r="I209" s="54">
        <v>43091</v>
      </c>
      <c r="J209" s="9">
        <v>24</v>
      </c>
      <c r="K209" s="9">
        <v>103</v>
      </c>
      <c r="L209" s="54"/>
      <c r="M209" s="9">
        <v>0</v>
      </c>
      <c r="N209" s="9">
        <v>0</v>
      </c>
      <c r="O209" s="9">
        <v>0</v>
      </c>
      <c r="P209" s="9">
        <v>0</v>
      </c>
      <c r="Q209" s="3"/>
      <c r="R209" s="5">
        <v>161756.34</v>
      </c>
      <c r="S209" s="5">
        <v>10134.879999999999</v>
      </c>
      <c r="T209" s="5">
        <v>1621.581224</v>
      </c>
      <c r="U209" s="5">
        <v>0</v>
      </c>
      <c r="V209" s="5">
        <v>0</v>
      </c>
      <c r="W209" s="4">
        <f t="shared" si="10"/>
        <v>173512.801224</v>
      </c>
    </row>
    <row r="210" spans="1:23" ht="15.75" thickBot="1" x14ac:dyDescent="0.3">
      <c r="A210" s="2">
        <v>70</v>
      </c>
      <c r="B210" s="67" t="s">
        <v>145</v>
      </c>
      <c r="C210" s="2" t="s">
        <v>32</v>
      </c>
      <c r="D210" s="2" t="s">
        <v>33</v>
      </c>
      <c r="E210" s="54">
        <v>43032</v>
      </c>
      <c r="F210" s="9">
        <v>22</v>
      </c>
      <c r="G210" s="9">
        <v>95</v>
      </c>
      <c r="H210" s="2">
        <v>1</v>
      </c>
      <c r="I210" s="54">
        <v>43106</v>
      </c>
      <c r="J210" s="9">
        <v>25</v>
      </c>
      <c r="K210" s="9">
        <v>105</v>
      </c>
      <c r="L210" s="54"/>
      <c r="M210" s="9">
        <v>0</v>
      </c>
      <c r="N210" s="9">
        <v>0</v>
      </c>
      <c r="O210" s="9">
        <v>0</v>
      </c>
      <c r="P210" s="9">
        <v>0</v>
      </c>
      <c r="Q210" s="3"/>
      <c r="R210" s="5">
        <v>129130.82</v>
      </c>
      <c r="S210" s="5">
        <v>10338.73</v>
      </c>
      <c r="T210" s="5">
        <v>1654.1960779999999</v>
      </c>
      <c r="U210" s="5">
        <v>0</v>
      </c>
      <c r="V210" s="5">
        <v>0</v>
      </c>
      <c r="W210" s="4">
        <f t="shared" si="10"/>
        <v>141123.74607800003</v>
      </c>
    </row>
    <row r="211" spans="1:23" ht="15.75" thickBot="1" x14ac:dyDescent="0.3">
      <c r="A211" s="2">
        <v>71</v>
      </c>
      <c r="B211" s="67" t="s">
        <v>145</v>
      </c>
      <c r="C211" s="2" t="s">
        <v>32</v>
      </c>
      <c r="D211" s="2" t="s">
        <v>33</v>
      </c>
      <c r="E211" s="54">
        <v>43034</v>
      </c>
      <c r="F211" s="9">
        <v>22</v>
      </c>
      <c r="G211" s="9">
        <v>95</v>
      </c>
      <c r="H211" s="2">
        <v>0</v>
      </c>
      <c r="I211" s="54">
        <v>43034</v>
      </c>
      <c r="J211" s="9">
        <v>22</v>
      </c>
      <c r="K211" s="9">
        <v>95</v>
      </c>
      <c r="L211" s="54">
        <v>43034</v>
      </c>
      <c r="M211" s="9">
        <v>22</v>
      </c>
      <c r="N211" s="9">
        <v>95</v>
      </c>
      <c r="O211" s="9">
        <v>0</v>
      </c>
      <c r="P211" s="9">
        <v>0</v>
      </c>
      <c r="Q211" s="3">
        <v>-166049.32999999999</v>
      </c>
      <c r="R211" s="5"/>
      <c r="S211" s="5"/>
      <c r="T211" s="5"/>
      <c r="U211" s="5">
        <v>0</v>
      </c>
      <c r="V211" s="5">
        <v>0</v>
      </c>
      <c r="W211" s="4">
        <f>Q211</f>
        <v>-166049.32999999999</v>
      </c>
    </row>
    <row r="212" spans="1:23" ht="15.75" thickBot="1" x14ac:dyDescent="0.3">
      <c r="A212" s="2">
        <v>71</v>
      </c>
      <c r="B212" s="67" t="s">
        <v>145</v>
      </c>
      <c r="C212" s="2" t="s">
        <v>32</v>
      </c>
      <c r="D212" s="2" t="s">
        <v>33</v>
      </c>
      <c r="E212" s="54">
        <v>43034</v>
      </c>
      <c r="F212" s="9">
        <v>22</v>
      </c>
      <c r="G212" s="9">
        <v>95</v>
      </c>
      <c r="H212" s="2">
        <v>1</v>
      </c>
      <c r="I212" s="54">
        <v>43123</v>
      </c>
      <c r="J212" s="9">
        <v>25</v>
      </c>
      <c r="K212" s="9">
        <v>108</v>
      </c>
      <c r="L212" s="54"/>
      <c r="M212" s="9">
        <v>0</v>
      </c>
      <c r="N212" s="9">
        <v>0</v>
      </c>
      <c r="O212" s="9">
        <v>0</v>
      </c>
      <c r="P212" s="9">
        <v>0</v>
      </c>
      <c r="Q212" s="3"/>
      <c r="R212" s="5">
        <v>166049.32999999999</v>
      </c>
      <c r="S212" s="5">
        <v>16296.2</v>
      </c>
      <c r="T212" s="5">
        <v>2607.3923490000002</v>
      </c>
      <c r="U212" s="5"/>
      <c r="V212" s="5"/>
      <c r="W212" s="4">
        <f t="shared" si="10"/>
        <v>184952.922349</v>
      </c>
    </row>
    <row r="213" spans="1:23" ht="15.75" thickBot="1" x14ac:dyDescent="0.3">
      <c r="A213" s="2">
        <v>72</v>
      </c>
      <c r="B213" s="67" t="s">
        <v>145</v>
      </c>
      <c r="C213" s="2" t="s">
        <v>32</v>
      </c>
      <c r="D213" s="2" t="s">
        <v>33</v>
      </c>
      <c r="E213" s="54">
        <v>43046</v>
      </c>
      <c r="F213" s="9">
        <v>23</v>
      </c>
      <c r="G213" s="9">
        <v>97</v>
      </c>
      <c r="H213" s="2">
        <v>0</v>
      </c>
      <c r="I213" s="54">
        <v>43046</v>
      </c>
      <c r="J213" s="9">
        <v>23</v>
      </c>
      <c r="K213" s="9">
        <v>97</v>
      </c>
      <c r="L213" s="54">
        <v>43046</v>
      </c>
      <c r="M213" s="9">
        <v>23</v>
      </c>
      <c r="N213" s="9">
        <v>97</v>
      </c>
      <c r="O213" s="9">
        <v>0</v>
      </c>
      <c r="P213" s="9">
        <v>0</v>
      </c>
      <c r="Q213" s="3">
        <v>-60000</v>
      </c>
      <c r="R213" s="5"/>
      <c r="S213" s="5"/>
      <c r="T213" s="5"/>
      <c r="U213" s="5">
        <v>0</v>
      </c>
      <c r="V213" s="5"/>
      <c r="W213" s="4">
        <f>Q213</f>
        <v>-60000</v>
      </c>
    </row>
    <row r="214" spans="1:23" ht="15.75" thickBot="1" x14ac:dyDescent="0.3">
      <c r="A214" s="2">
        <v>72</v>
      </c>
      <c r="B214" s="67" t="s">
        <v>145</v>
      </c>
      <c r="C214" s="2" t="s">
        <v>32</v>
      </c>
      <c r="D214" s="2" t="s">
        <v>33</v>
      </c>
      <c r="E214" s="54">
        <v>43046</v>
      </c>
      <c r="F214" s="9">
        <v>23</v>
      </c>
      <c r="G214" s="9">
        <v>97</v>
      </c>
      <c r="H214" s="2">
        <v>1</v>
      </c>
      <c r="I214" s="54">
        <v>43132</v>
      </c>
      <c r="J214" s="9">
        <v>26</v>
      </c>
      <c r="K214" s="9">
        <v>109</v>
      </c>
      <c r="L214" s="54"/>
      <c r="M214" s="9">
        <v>0</v>
      </c>
      <c r="N214" s="9">
        <v>0</v>
      </c>
      <c r="O214" s="9">
        <v>0</v>
      </c>
      <c r="P214" s="9">
        <v>0</v>
      </c>
      <c r="Q214" s="3"/>
      <c r="R214" s="5">
        <v>60000</v>
      </c>
      <c r="S214" s="5">
        <v>5668.21</v>
      </c>
      <c r="T214" s="5">
        <v>906.91289400000005</v>
      </c>
      <c r="U214" s="5"/>
      <c r="V214" s="5"/>
      <c r="W214" s="4">
        <f t="shared" si="10"/>
        <v>66575.122894</v>
      </c>
    </row>
    <row r="215" spans="1:23" ht="15.75" thickBot="1" x14ac:dyDescent="0.3">
      <c r="A215" s="2">
        <v>73</v>
      </c>
      <c r="B215" s="67" t="s">
        <v>145</v>
      </c>
      <c r="C215" s="2" t="s">
        <v>32</v>
      </c>
      <c r="D215" s="2" t="s">
        <v>33</v>
      </c>
      <c r="E215" s="54">
        <v>43053</v>
      </c>
      <c r="F215" s="9">
        <v>23</v>
      </c>
      <c r="G215" s="9">
        <v>98</v>
      </c>
      <c r="H215" s="2">
        <v>0</v>
      </c>
      <c r="I215" s="54">
        <v>43053</v>
      </c>
      <c r="J215" s="9">
        <v>23</v>
      </c>
      <c r="K215" s="9">
        <v>98</v>
      </c>
      <c r="L215" s="54">
        <v>43053</v>
      </c>
      <c r="M215" s="9">
        <v>23</v>
      </c>
      <c r="N215" s="9">
        <v>98</v>
      </c>
      <c r="O215" s="9">
        <v>0</v>
      </c>
      <c r="P215" s="9">
        <v>0</v>
      </c>
      <c r="Q215" s="3">
        <v>-66888.460000000006</v>
      </c>
      <c r="R215" s="5"/>
      <c r="S215" s="5"/>
      <c r="T215" s="5"/>
      <c r="U215" s="5">
        <v>0</v>
      </c>
      <c r="V215" s="5"/>
      <c r="W215" s="4">
        <f>Q215</f>
        <v>-66888.460000000006</v>
      </c>
    </row>
    <row r="216" spans="1:23" ht="15.75" thickBot="1" x14ac:dyDescent="0.3">
      <c r="A216" s="2">
        <v>74</v>
      </c>
      <c r="B216" s="67" t="s">
        <v>145</v>
      </c>
      <c r="C216" s="2" t="s">
        <v>32</v>
      </c>
      <c r="D216" s="2" t="s">
        <v>33</v>
      </c>
      <c r="E216" s="54">
        <v>43053</v>
      </c>
      <c r="F216" s="9">
        <v>23</v>
      </c>
      <c r="G216" s="9">
        <v>98</v>
      </c>
      <c r="H216" s="2">
        <v>0</v>
      </c>
      <c r="I216" s="54">
        <v>43053</v>
      </c>
      <c r="J216" s="9">
        <v>23</v>
      </c>
      <c r="K216" s="9">
        <v>98</v>
      </c>
      <c r="L216" s="54">
        <v>43053</v>
      </c>
      <c r="M216" s="9">
        <v>23</v>
      </c>
      <c r="N216" s="9">
        <v>98</v>
      </c>
      <c r="O216" s="9">
        <v>0</v>
      </c>
      <c r="P216" s="9">
        <v>0</v>
      </c>
      <c r="Q216" s="3">
        <v>-67830.55</v>
      </c>
      <c r="R216" s="5"/>
      <c r="S216" s="5"/>
      <c r="T216" s="5"/>
      <c r="U216" s="5">
        <v>0</v>
      </c>
      <c r="V216" s="5"/>
      <c r="W216" s="4">
        <f>Q216</f>
        <v>-67830.55</v>
      </c>
    </row>
    <row r="217" spans="1:23" ht="15.75" thickBot="1" x14ac:dyDescent="0.3">
      <c r="A217" s="2">
        <v>73</v>
      </c>
      <c r="B217" s="67" t="s">
        <v>145</v>
      </c>
      <c r="C217" s="2" t="s">
        <v>32</v>
      </c>
      <c r="D217" s="2" t="s">
        <v>33</v>
      </c>
      <c r="E217" s="54">
        <v>43053</v>
      </c>
      <c r="F217" s="9">
        <v>23</v>
      </c>
      <c r="G217" s="9">
        <v>98</v>
      </c>
      <c r="H217" s="2">
        <v>1</v>
      </c>
      <c r="I217" s="54">
        <v>43138</v>
      </c>
      <c r="J217" s="9">
        <v>26</v>
      </c>
      <c r="K217" s="9">
        <v>110</v>
      </c>
      <c r="L217" s="54"/>
      <c r="M217" s="9">
        <v>0</v>
      </c>
      <c r="N217" s="9">
        <v>0</v>
      </c>
      <c r="O217" s="9">
        <v>0</v>
      </c>
      <c r="P217" s="9">
        <v>0</v>
      </c>
      <c r="Q217" s="3"/>
      <c r="R217" s="5">
        <v>66888.460000000006</v>
      </c>
      <c r="S217" s="5">
        <v>6237.53</v>
      </c>
      <c r="T217" s="5">
        <v>998.00553600000001</v>
      </c>
      <c r="U217" s="5"/>
      <c r="V217" s="5"/>
      <c r="W217" s="4">
        <f t="shared" si="10"/>
        <v>74123.995536000002</v>
      </c>
    </row>
    <row r="218" spans="1:23" ht="15.75" thickBot="1" x14ac:dyDescent="0.3">
      <c r="A218" s="2">
        <v>74</v>
      </c>
      <c r="B218" s="67" t="s">
        <v>145</v>
      </c>
      <c r="C218" s="2" t="s">
        <v>32</v>
      </c>
      <c r="D218" s="2" t="s">
        <v>33</v>
      </c>
      <c r="E218" s="54">
        <v>43053</v>
      </c>
      <c r="F218" s="9">
        <v>23</v>
      </c>
      <c r="G218" s="9">
        <v>98</v>
      </c>
      <c r="H218" s="2">
        <v>1</v>
      </c>
      <c r="I218" s="54">
        <v>43138</v>
      </c>
      <c r="J218" s="9">
        <v>26</v>
      </c>
      <c r="K218" s="9">
        <v>110</v>
      </c>
      <c r="L218" s="54"/>
      <c r="M218" s="9">
        <v>0</v>
      </c>
      <c r="N218" s="9">
        <v>0</v>
      </c>
      <c r="O218" s="9">
        <v>0</v>
      </c>
      <c r="P218" s="9">
        <v>0</v>
      </c>
      <c r="Q218" s="3"/>
      <c r="R218" s="5">
        <v>67830.55</v>
      </c>
      <c r="S218" s="5">
        <v>6325.39</v>
      </c>
      <c r="T218" s="5">
        <v>1012.061952</v>
      </c>
      <c r="U218" s="5"/>
      <c r="V218" s="5"/>
      <c r="W218" s="4">
        <f t="shared" si="10"/>
        <v>75168.001952000006</v>
      </c>
    </row>
    <row r="219" spans="1:23" ht="15.75" thickBot="1" x14ac:dyDescent="0.3">
      <c r="A219" s="2"/>
      <c r="B219" s="67" t="s">
        <v>145</v>
      </c>
      <c r="C219" s="2" t="s">
        <v>32</v>
      </c>
      <c r="D219" s="2"/>
      <c r="E219" s="54"/>
      <c r="F219" s="9"/>
      <c r="G219" s="9"/>
      <c r="H219" s="2"/>
      <c r="I219" s="54"/>
      <c r="J219" s="9"/>
      <c r="K219" s="9"/>
      <c r="L219" s="54"/>
      <c r="M219" s="9"/>
      <c r="N219" s="9"/>
      <c r="O219" s="9"/>
      <c r="P219" s="9"/>
      <c r="Q219" s="3"/>
      <c r="R219" s="5"/>
      <c r="S219" s="5"/>
      <c r="T219" s="5"/>
      <c r="U219" s="5"/>
      <c r="V219" s="5"/>
      <c r="W219" s="4"/>
    </row>
    <row r="220" spans="1:23" ht="15.75" thickBot="1" x14ac:dyDescent="0.3">
      <c r="A220" s="2"/>
      <c r="B220" s="67" t="s">
        <v>145</v>
      </c>
      <c r="C220" s="2" t="s">
        <v>32</v>
      </c>
      <c r="D220" s="2"/>
      <c r="E220" s="54"/>
      <c r="F220" s="9"/>
      <c r="G220" s="9"/>
      <c r="H220" s="2"/>
      <c r="I220" s="54"/>
      <c r="J220" s="9"/>
      <c r="K220" s="9"/>
      <c r="L220" s="54"/>
      <c r="M220" s="9"/>
      <c r="N220" s="9"/>
      <c r="O220" s="9"/>
      <c r="P220" s="9"/>
      <c r="Q220" s="3"/>
      <c r="R220" s="5"/>
      <c r="S220" s="5"/>
      <c r="T220" s="5"/>
      <c r="U220" s="5"/>
      <c r="V220" s="5"/>
      <c r="W220" s="4"/>
    </row>
    <row r="221" spans="1:23" ht="15.75" thickBot="1" x14ac:dyDescent="0.3">
      <c r="A221" s="2"/>
      <c r="B221" s="67" t="s">
        <v>145</v>
      </c>
      <c r="C221" s="2" t="s">
        <v>32</v>
      </c>
      <c r="D221" s="2"/>
      <c r="E221" s="54"/>
      <c r="F221" s="9"/>
      <c r="G221" s="9"/>
      <c r="H221" s="2"/>
      <c r="I221" s="54"/>
      <c r="J221" s="9"/>
      <c r="K221" s="9"/>
      <c r="L221" s="54"/>
      <c r="M221" s="9"/>
      <c r="N221" s="9"/>
      <c r="O221" s="9"/>
      <c r="P221" s="9"/>
      <c r="Q221" s="3"/>
      <c r="R221" s="5"/>
      <c r="S221" s="5"/>
      <c r="T221" s="5"/>
      <c r="U221" s="5"/>
      <c r="V221" s="5"/>
      <c r="W221" s="4"/>
    </row>
    <row r="222" spans="1:23" ht="15.75" thickBot="1" x14ac:dyDescent="0.3">
      <c r="A222" s="2"/>
      <c r="B222" s="67" t="s">
        <v>145</v>
      </c>
      <c r="C222" s="2" t="s">
        <v>32</v>
      </c>
      <c r="D222" s="2"/>
      <c r="E222" s="54"/>
      <c r="F222" s="9"/>
      <c r="G222" s="9"/>
      <c r="H222" s="2"/>
      <c r="I222" s="54"/>
      <c r="J222" s="9"/>
      <c r="K222" s="9"/>
      <c r="L222" s="54"/>
      <c r="M222" s="9"/>
      <c r="N222" s="9"/>
      <c r="O222" s="9"/>
      <c r="P222" s="9"/>
      <c r="Q222" s="3"/>
      <c r="R222" s="5"/>
      <c r="S222" s="5"/>
      <c r="T222" s="5"/>
      <c r="U222" s="5"/>
      <c r="V222" s="5"/>
      <c r="W222" s="4"/>
    </row>
    <row r="223" spans="1:23" ht="15.75" thickBot="1" x14ac:dyDescent="0.3">
      <c r="A223" s="2"/>
      <c r="B223" s="67" t="s">
        <v>145</v>
      </c>
      <c r="C223" s="2" t="s">
        <v>32</v>
      </c>
      <c r="D223" s="2"/>
      <c r="E223" s="54"/>
      <c r="F223" s="9"/>
      <c r="G223" s="9"/>
      <c r="H223" s="2"/>
      <c r="I223" s="54"/>
      <c r="J223" s="9"/>
      <c r="K223" s="9"/>
      <c r="L223" s="54"/>
      <c r="M223" s="9"/>
      <c r="N223" s="9"/>
      <c r="O223" s="9"/>
      <c r="P223" s="9"/>
      <c r="Q223" s="3"/>
      <c r="R223" s="5"/>
      <c r="S223" s="5"/>
      <c r="T223" s="5"/>
      <c r="U223" s="5"/>
      <c r="V223" s="5"/>
      <c r="W223" s="4"/>
    </row>
    <row r="224" spans="1:23" ht="15.75" thickBot="1" x14ac:dyDescent="0.3">
      <c r="A224" s="2"/>
      <c r="B224" s="67" t="s">
        <v>145</v>
      </c>
      <c r="C224" s="2" t="s">
        <v>32</v>
      </c>
      <c r="D224" s="2"/>
      <c r="E224" s="54"/>
      <c r="F224" s="9"/>
      <c r="G224" s="9"/>
      <c r="H224" s="2"/>
      <c r="I224" s="54"/>
      <c r="J224" s="9"/>
      <c r="K224" s="9"/>
      <c r="L224" s="54"/>
      <c r="M224" s="9"/>
      <c r="N224" s="9"/>
      <c r="O224" s="9"/>
      <c r="P224" s="9"/>
      <c r="Q224" s="3"/>
      <c r="R224" s="5"/>
      <c r="S224" s="5"/>
      <c r="T224" s="5"/>
      <c r="U224" s="5"/>
      <c r="V224" s="5"/>
      <c r="W224" s="4"/>
    </row>
    <row r="225" spans="1:23" ht="15.75" thickBot="1" x14ac:dyDescent="0.3">
      <c r="A225" s="2"/>
      <c r="B225" s="67" t="s">
        <v>145</v>
      </c>
      <c r="C225" s="2" t="s">
        <v>32</v>
      </c>
      <c r="D225" s="2"/>
      <c r="E225" s="54"/>
      <c r="F225" s="9"/>
      <c r="G225" s="9"/>
      <c r="H225" s="2"/>
      <c r="I225" s="54"/>
      <c r="J225" s="9"/>
      <c r="K225" s="9"/>
      <c r="L225" s="54"/>
      <c r="M225" s="9"/>
      <c r="N225" s="9"/>
      <c r="O225" s="9"/>
      <c r="P225" s="9"/>
      <c r="Q225" s="3"/>
      <c r="R225" s="5"/>
      <c r="S225" s="5"/>
      <c r="T225" s="5"/>
      <c r="U225" s="5"/>
      <c r="V225" s="5"/>
      <c r="W225" s="4"/>
    </row>
    <row r="226" spans="1:23" ht="15.75" thickBot="1" x14ac:dyDescent="0.3">
      <c r="A226" s="2"/>
      <c r="B226" s="67" t="s">
        <v>145</v>
      </c>
      <c r="C226" s="2" t="s">
        <v>32</v>
      </c>
      <c r="D226" s="2"/>
      <c r="E226" s="54"/>
      <c r="F226" s="9"/>
      <c r="G226" s="9"/>
      <c r="H226" s="2"/>
      <c r="I226" s="54"/>
      <c r="J226" s="9"/>
      <c r="K226" s="9"/>
      <c r="L226" s="54"/>
      <c r="M226" s="9"/>
      <c r="N226" s="9"/>
      <c r="O226" s="9"/>
      <c r="P226" s="9"/>
      <c r="Q226" s="3"/>
      <c r="R226" s="5"/>
      <c r="S226" s="5"/>
      <c r="T226" s="5"/>
      <c r="U226" s="5"/>
      <c r="V226" s="5"/>
      <c r="W226" s="4"/>
    </row>
    <row r="227" spans="1:23" x14ac:dyDescent="0.25">
      <c r="A227" s="2">
        <v>1</v>
      </c>
      <c r="B227" s="68" t="s">
        <v>146</v>
      </c>
      <c r="C227" s="2" t="s">
        <v>32</v>
      </c>
      <c r="D227" s="2" t="s">
        <v>33</v>
      </c>
      <c r="E227" s="54">
        <v>42657</v>
      </c>
      <c r="F227" s="9">
        <v>10</v>
      </c>
      <c r="G227" s="9">
        <v>42</v>
      </c>
      <c r="H227" s="2">
        <v>1</v>
      </c>
      <c r="I227" s="54">
        <v>42740</v>
      </c>
      <c r="J227" s="9">
        <v>13</v>
      </c>
      <c r="K227" s="9">
        <v>53</v>
      </c>
      <c r="L227" s="54">
        <v>42804</v>
      </c>
      <c r="M227" s="9">
        <v>15</v>
      </c>
      <c r="N227" s="9">
        <v>62</v>
      </c>
      <c r="O227" s="9">
        <v>-64</v>
      </c>
      <c r="P227" s="9">
        <v>0</v>
      </c>
      <c r="Q227" s="3"/>
      <c r="R227" s="5">
        <v>35000</v>
      </c>
      <c r="S227" s="5">
        <v>3675</v>
      </c>
      <c r="T227" s="5">
        <v>588</v>
      </c>
      <c r="U227" s="5">
        <v>9256.0300000000007</v>
      </c>
      <c r="V227" s="5">
        <v>1480.97</v>
      </c>
      <c r="W227" s="4">
        <v>50000</v>
      </c>
    </row>
    <row r="228" spans="1:23" x14ac:dyDescent="0.25">
      <c r="A228" s="2">
        <v>1</v>
      </c>
      <c r="B228" s="68" t="s">
        <v>146</v>
      </c>
      <c r="C228" s="2" t="s">
        <v>32</v>
      </c>
      <c r="D228" s="2" t="s">
        <v>33</v>
      </c>
      <c r="E228" s="54">
        <v>42657</v>
      </c>
      <c r="F228" s="9">
        <v>10</v>
      </c>
      <c r="G228" s="9">
        <v>42</v>
      </c>
      <c r="H228" s="2">
        <v>0</v>
      </c>
      <c r="I228" s="54">
        <v>42657</v>
      </c>
      <c r="J228" s="9">
        <v>10</v>
      </c>
      <c r="K228" s="9">
        <v>42</v>
      </c>
      <c r="L228" s="54">
        <v>42657</v>
      </c>
      <c r="M228" s="9">
        <v>10</v>
      </c>
      <c r="N228" s="9">
        <v>42</v>
      </c>
      <c r="O228" s="9">
        <v>0</v>
      </c>
      <c r="P228" s="9">
        <v>0</v>
      </c>
      <c r="Q228" s="3">
        <v>-35000</v>
      </c>
      <c r="R228" s="5"/>
      <c r="S228" s="5"/>
      <c r="T228" s="5"/>
      <c r="U228" s="5"/>
      <c r="V228" s="5"/>
      <c r="W228" s="4">
        <v>-35000</v>
      </c>
    </row>
    <row r="229" spans="1:23" x14ac:dyDescent="0.25">
      <c r="A229" s="2">
        <v>2</v>
      </c>
      <c r="B229" s="68" t="s">
        <v>146</v>
      </c>
      <c r="C229" s="2" t="s">
        <v>32</v>
      </c>
      <c r="D229" s="2" t="s">
        <v>33</v>
      </c>
      <c r="E229" s="54">
        <v>42661</v>
      </c>
      <c r="F229" s="9">
        <v>10</v>
      </c>
      <c r="G229" s="9">
        <v>43</v>
      </c>
      <c r="H229" s="2">
        <v>1</v>
      </c>
      <c r="I229" s="54">
        <v>42740</v>
      </c>
      <c r="J229" s="9">
        <v>13</v>
      </c>
      <c r="K229" s="9">
        <v>53</v>
      </c>
      <c r="L229" s="54">
        <v>42821</v>
      </c>
      <c r="M229" s="9">
        <v>15</v>
      </c>
      <c r="N229" s="9">
        <v>65</v>
      </c>
      <c r="O229" s="9">
        <v>-81</v>
      </c>
      <c r="P229" s="9">
        <v>1</v>
      </c>
      <c r="Q229" s="3"/>
      <c r="R229" s="5">
        <v>35000</v>
      </c>
      <c r="S229" s="5">
        <v>3500</v>
      </c>
      <c r="T229" s="5">
        <v>560</v>
      </c>
      <c r="U229" s="5">
        <v>3540.52</v>
      </c>
      <c r="V229" s="5">
        <v>566.48</v>
      </c>
      <c r="W229" s="4">
        <v>43167</v>
      </c>
    </row>
    <row r="230" spans="1:23" x14ac:dyDescent="0.25">
      <c r="A230" s="2">
        <v>2</v>
      </c>
      <c r="B230" s="68" t="s">
        <v>146</v>
      </c>
      <c r="C230" s="2" t="s">
        <v>32</v>
      </c>
      <c r="D230" s="2" t="s">
        <v>33</v>
      </c>
      <c r="E230" s="54">
        <v>42661</v>
      </c>
      <c r="F230" s="9">
        <v>10</v>
      </c>
      <c r="G230" s="9">
        <v>43</v>
      </c>
      <c r="H230" s="2">
        <v>0</v>
      </c>
      <c r="I230" s="54">
        <v>42661</v>
      </c>
      <c r="J230" s="9">
        <v>10</v>
      </c>
      <c r="K230" s="9">
        <v>43</v>
      </c>
      <c r="L230" s="54">
        <v>42661</v>
      </c>
      <c r="M230" s="9">
        <v>10</v>
      </c>
      <c r="N230" s="9">
        <v>43</v>
      </c>
      <c r="O230" s="9">
        <v>0</v>
      </c>
      <c r="P230" s="9">
        <v>0</v>
      </c>
      <c r="Q230" s="3">
        <v>-35000</v>
      </c>
      <c r="R230" s="5"/>
      <c r="S230" s="5"/>
      <c r="T230" s="5"/>
      <c r="U230" s="5"/>
      <c r="V230" s="5"/>
      <c r="W230" s="4">
        <v>-35000</v>
      </c>
    </row>
    <row r="231" spans="1:23" x14ac:dyDescent="0.25">
      <c r="A231" s="2">
        <v>3</v>
      </c>
      <c r="B231" s="68" t="s">
        <v>146</v>
      </c>
      <c r="C231" s="2" t="s">
        <v>32</v>
      </c>
      <c r="D231" s="2" t="s">
        <v>33</v>
      </c>
      <c r="E231" s="54">
        <v>42671</v>
      </c>
      <c r="F231" s="9">
        <v>10</v>
      </c>
      <c r="G231" s="9">
        <v>44</v>
      </c>
      <c r="H231" s="2">
        <v>1</v>
      </c>
      <c r="I231" s="54">
        <v>42763</v>
      </c>
      <c r="J231" s="9">
        <v>13</v>
      </c>
      <c r="K231" s="9">
        <v>56</v>
      </c>
      <c r="L231" s="54">
        <v>42949</v>
      </c>
      <c r="M231" s="9">
        <v>20</v>
      </c>
      <c r="N231" s="9">
        <v>83</v>
      </c>
      <c r="O231" s="9">
        <v>-186</v>
      </c>
      <c r="P231" s="9">
        <v>0</v>
      </c>
      <c r="Q231" s="3"/>
      <c r="R231" s="5">
        <v>30000</v>
      </c>
      <c r="S231" s="5">
        <v>3412.5</v>
      </c>
      <c r="T231" s="5">
        <v>546</v>
      </c>
      <c r="U231" s="5">
        <v>13828.88</v>
      </c>
      <c r="V231" s="5">
        <v>2212.62</v>
      </c>
      <c r="W231" s="4">
        <v>50000</v>
      </c>
    </row>
    <row r="232" spans="1:23" x14ac:dyDescent="0.25">
      <c r="A232" s="2">
        <v>3</v>
      </c>
      <c r="B232" s="68" t="s">
        <v>146</v>
      </c>
      <c r="C232" s="2" t="s">
        <v>32</v>
      </c>
      <c r="D232" s="2" t="s">
        <v>33</v>
      </c>
      <c r="E232" s="54">
        <v>42671</v>
      </c>
      <c r="F232" s="9">
        <v>10</v>
      </c>
      <c r="G232" s="9">
        <v>44</v>
      </c>
      <c r="H232" s="2">
        <v>0</v>
      </c>
      <c r="I232" s="54">
        <v>42671</v>
      </c>
      <c r="J232" s="9">
        <v>10</v>
      </c>
      <c r="K232" s="9">
        <v>44</v>
      </c>
      <c r="L232" s="54">
        <v>42671</v>
      </c>
      <c r="M232" s="9">
        <v>10</v>
      </c>
      <c r="N232" s="9">
        <v>44</v>
      </c>
      <c r="O232" s="9">
        <v>0</v>
      </c>
      <c r="P232" s="9">
        <v>0</v>
      </c>
      <c r="Q232" s="3">
        <v>-30000</v>
      </c>
      <c r="R232" s="5"/>
      <c r="S232" s="5"/>
      <c r="T232" s="5"/>
      <c r="U232" s="5"/>
      <c r="V232" s="5"/>
      <c r="W232" s="4">
        <v>-30000</v>
      </c>
    </row>
    <row r="233" spans="1:23" x14ac:dyDescent="0.25">
      <c r="A233" s="2">
        <v>4</v>
      </c>
      <c r="B233" s="68" t="s">
        <v>146</v>
      </c>
      <c r="C233" s="2" t="s">
        <v>32</v>
      </c>
      <c r="D233" s="2" t="s">
        <v>33</v>
      </c>
      <c r="E233" s="54">
        <v>42689</v>
      </c>
      <c r="F233" s="9">
        <v>11</v>
      </c>
      <c r="G233" s="9">
        <v>47</v>
      </c>
      <c r="H233" s="2">
        <v>1</v>
      </c>
      <c r="I233" s="54">
        <v>42738</v>
      </c>
      <c r="J233" s="9">
        <v>13</v>
      </c>
      <c r="K233" s="9">
        <v>53</v>
      </c>
      <c r="L233" s="54">
        <v>42949</v>
      </c>
      <c r="M233" s="9">
        <v>20</v>
      </c>
      <c r="N233" s="9">
        <v>83</v>
      </c>
      <c r="O233" s="9">
        <v>-211</v>
      </c>
      <c r="P233" s="9">
        <v>0</v>
      </c>
      <c r="Q233" s="3"/>
      <c r="R233" s="5">
        <v>40000</v>
      </c>
      <c r="S233" s="5">
        <v>2500</v>
      </c>
      <c r="T233" s="5">
        <v>400</v>
      </c>
      <c r="U233" s="5">
        <v>6120.69</v>
      </c>
      <c r="V233" s="5">
        <v>979.31</v>
      </c>
      <c r="W233" s="4">
        <v>50000</v>
      </c>
    </row>
    <row r="234" spans="1:23" x14ac:dyDescent="0.25">
      <c r="A234" s="2">
        <v>4</v>
      </c>
      <c r="B234" s="68" t="s">
        <v>146</v>
      </c>
      <c r="C234" s="2" t="s">
        <v>32</v>
      </c>
      <c r="D234" s="2" t="s">
        <v>33</v>
      </c>
      <c r="E234" s="54">
        <v>42692</v>
      </c>
      <c r="F234" s="9">
        <v>11</v>
      </c>
      <c r="G234" s="9">
        <v>47</v>
      </c>
      <c r="H234" s="2">
        <v>0</v>
      </c>
      <c r="I234" s="54">
        <v>42692</v>
      </c>
      <c r="J234" s="9">
        <v>11</v>
      </c>
      <c r="K234" s="9">
        <v>47</v>
      </c>
      <c r="L234" s="54">
        <v>42692</v>
      </c>
      <c r="M234" s="9">
        <v>11</v>
      </c>
      <c r="N234" s="9">
        <v>47</v>
      </c>
      <c r="O234" s="9">
        <v>0</v>
      </c>
      <c r="P234" s="9">
        <v>0</v>
      </c>
      <c r="Q234" s="3">
        <v>-40000</v>
      </c>
      <c r="R234" s="5"/>
      <c r="S234" s="5"/>
      <c r="T234" s="5"/>
      <c r="U234" s="5"/>
      <c r="V234" s="5"/>
      <c r="W234" s="4">
        <v>-40000</v>
      </c>
    </row>
    <row r="235" spans="1:23" x14ac:dyDescent="0.25">
      <c r="A235" s="2"/>
      <c r="B235" s="68" t="s">
        <v>146</v>
      </c>
      <c r="C235" s="2" t="s">
        <v>32</v>
      </c>
      <c r="D235" s="2"/>
      <c r="E235" s="54"/>
      <c r="F235" s="9"/>
      <c r="G235" s="9"/>
      <c r="H235" s="2"/>
      <c r="I235" s="54"/>
      <c r="J235" s="9"/>
      <c r="K235" s="9"/>
      <c r="L235" s="54"/>
      <c r="M235" s="9"/>
      <c r="N235" s="9"/>
      <c r="O235" s="9"/>
      <c r="P235" s="9"/>
      <c r="Q235" s="3"/>
      <c r="R235" s="5"/>
      <c r="S235" s="5"/>
      <c r="T235" s="5"/>
      <c r="U235" s="5"/>
      <c r="V235" s="5"/>
      <c r="W235" s="4"/>
    </row>
    <row r="236" spans="1:23" x14ac:dyDescent="0.25">
      <c r="A236" s="2"/>
      <c r="B236" s="68" t="s">
        <v>146</v>
      </c>
      <c r="C236" s="2" t="s">
        <v>32</v>
      </c>
      <c r="D236" s="2"/>
      <c r="E236" s="54"/>
      <c r="F236" s="9"/>
      <c r="G236" s="9"/>
      <c r="H236" s="2"/>
      <c r="I236" s="54"/>
      <c r="J236" s="9"/>
      <c r="K236" s="9"/>
      <c r="L236" s="54"/>
      <c r="M236" s="9"/>
      <c r="N236" s="9"/>
      <c r="O236" s="9"/>
      <c r="P236" s="9"/>
      <c r="Q236" s="3"/>
      <c r="R236" s="5"/>
      <c r="S236" s="5"/>
      <c r="T236" s="5"/>
      <c r="U236" s="5"/>
      <c r="V236" s="5"/>
      <c r="W236" s="4"/>
    </row>
    <row r="237" spans="1:23" x14ac:dyDescent="0.25">
      <c r="A237" s="2"/>
      <c r="B237" s="68" t="s">
        <v>146</v>
      </c>
      <c r="C237" s="2" t="s">
        <v>32</v>
      </c>
      <c r="D237" s="2"/>
      <c r="E237" s="54"/>
      <c r="F237" s="9"/>
      <c r="G237" s="9"/>
      <c r="H237" s="2"/>
      <c r="I237" s="54"/>
      <c r="J237" s="9"/>
      <c r="K237" s="9"/>
      <c r="L237" s="54"/>
      <c r="M237" s="9"/>
      <c r="N237" s="9"/>
      <c r="O237" s="9"/>
      <c r="P237" s="9"/>
      <c r="Q237" s="3"/>
      <c r="R237" s="5"/>
      <c r="S237" s="5"/>
      <c r="T237" s="5"/>
      <c r="U237" s="5"/>
      <c r="V237" s="5"/>
      <c r="W237" s="4"/>
    </row>
    <row r="238" spans="1:23" x14ac:dyDescent="0.25">
      <c r="A238" s="2"/>
      <c r="B238" s="68" t="s">
        <v>146</v>
      </c>
      <c r="C238" s="2" t="s">
        <v>32</v>
      </c>
      <c r="D238" s="2"/>
      <c r="E238" s="54"/>
      <c r="F238" s="9"/>
      <c r="G238" s="9"/>
      <c r="H238" s="2"/>
      <c r="I238" s="54"/>
      <c r="J238" s="9"/>
      <c r="K238" s="9"/>
      <c r="L238" s="54"/>
      <c r="M238" s="9"/>
      <c r="N238" s="9"/>
      <c r="O238" s="9"/>
      <c r="P238" s="9"/>
      <c r="Q238" s="3"/>
      <c r="R238" s="5"/>
      <c r="S238" s="5"/>
      <c r="T238" s="5"/>
      <c r="U238" s="5"/>
      <c r="V238" s="5"/>
      <c r="W238" s="4"/>
    </row>
    <row r="239" spans="1:23" x14ac:dyDescent="0.25">
      <c r="A239" s="2"/>
      <c r="B239" s="68" t="s">
        <v>146</v>
      </c>
      <c r="C239" s="2" t="s">
        <v>32</v>
      </c>
      <c r="D239" s="2"/>
      <c r="E239" s="54"/>
      <c r="F239" s="9"/>
      <c r="G239" s="9"/>
      <c r="H239" s="2"/>
      <c r="I239" s="54"/>
      <c r="J239" s="9"/>
      <c r="K239" s="9"/>
      <c r="L239" s="54"/>
      <c r="M239" s="9"/>
      <c r="N239" s="9"/>
      <c r="O239" s="9"/>
      <c r="P239" s="9"/>
      <c r="Q239" s="3"/>
      <c r="R239" s="5"/>
      <c r="S239" s="5"/>
      <c r="T239" s="5"/>
      <c r="U239" s="5"/>
      <c r="V239" s="5"/>
      <c r="W239" s="4"/>
    </row>
    <row r="240" spans="1:23" x14ac:dyDescent="0.25">
      <c r="A240" s="2"/>
      <c r="B240" s="68" t="s">
        <v>146</v>
      </c>
      <c r="C240" s="2" t="s">
        <v>32</v>
      </c>
      <c r="D240" s="2"/>
      <c r="E240" s="54"/>
      <c r="F240" s="9"/>
      <c r="G240" s="9"/>
      <c r="H240" s="2"/>
      <c r="I240" s="54"/>
      <c r="J240" s="9"/>
      <c r="K240" s="9"/>
      <c r="L240" s="54"/>
      <c r="M240" s="9"/>
      <c r="N240" s="9"/>
      <c r="O240" s="9"/>
      <c r="P240" s="9"/>
      <c r="Q240" s="3"/>
      <c r="R240" s="5"/>
      <c r="S240" s="5"/>
      <c r="T240" s="5"/>
      <c r="U240" s="5"/>
      <c r="V240" s="5"/>
      <c r="W240" s="4"/>
    </row>
    <row r="241" spans="1:23" x14ac:dyDescent="0.25">
      <c r="A241" s="2"/>
      <c r="B241" s="68" t="s">
        <v>146</v>
      </c>
      <c r="C241" s="2" t="s">
        <v>32</v>
      </c>
      <c r="D241" s="2"/>
      <c r="E241" s="54"/>
      <c r="F241" s="9"/>
      <c r="G241" s="9"/>
      <c r="H241" s="2"/>
      <c r="I241" s="54"/>
      <c r="J241" s="9"/>
      <c r="K241" s="9"/>
      <c r="L241" s="54"/>
      <c r="M241" s="9"/>
      <c r="N241" s="9"/>
      <c r="O241" s="9"/>
      <c r="P241" s="9"/>
      <c r="Q241" s="3"/>
      <c r="R241" s="5"/>
      <c r="S241" s="5"/>
      <c r="T241" s="5"/>
      <c r="U241" s="5"/>
      <c r="V241" s="5"/>
      <c r="W241" s="4"/>
    </row>
    <row r="242" spans="1:23" x14ac:dyDescent="0.25">
      <c r="A242" s="2">
        <v>1</v>
      </c>
      <c r="B242" s="69" t="s">
        <v>147</v>
      </c>
      <c r="C242" s="69" t="s">
        <v>32</v>
      </c>
      <c r="D242" s="2" t="s">
        <v>33</v>
      </c>
      <c r="E242" s="54">
        <v>43014</v>
      </c>
      <c r="F242" s="9">
        <v>22</v>
      </c>
      <c r="G242" s="9">
        <v>92</v>
      </c>
      <c r="H242" s="2">
        <v>0</v>
      </c>
      <c r="I242" s="54">
        <v>43014</v>
      </c>
      <c r="J242" s="9">
        <v>22</v>
      </c>
      <c r="K242" s="9">
        <v>92</v>
      </c>
      <c r="L242" s="54">
        <v>43014</v>
      </c>
      <c r="M242" s="9">
        <v>22</v>
      </c>
      <c r="N242" s="9">
        <v>92</v>
      </c>
      <c r="O242" s="9">
        <v>0</v>
      </c>
      <c r="P242" s="9">
        <v>0</v>
      </c>
      <c r="Q242" s="3">
        <v>-183395.39</v>
      </c>
      <c r="R242" s="5"/>
      <c r="S242" s="5"/>
      <c r="T242" s="5"/>
      <c r="U242" s="5">
        <v>0</v>
      </c>
      <c r="V242" s="5">
        <v>0</v>
      </c>
      <c r="W242" s="4">
        <v>-183395.39</v>
      </c>
    </row>
    <row r="243" spans="1:23" x14ac:dyDescent="0.25">
      <c r="A243" s="2">
        <v>2</v>
      </c>
      <c r="B243" s="69" t="s">
        <v>147</v>
      </c>
      <c r="C243" s="2" t="s">
        <v>32</v>
      </c>
      <c r="D243" s="2" t="s">
        <v>33</v>
      </c>
      <c r="E243" s="54">
        <v>43014</v>
      </c>
      <c r="F243" s="9">
        <v>22</v>
      </c>
      <c r="G243" s="9">
        <v>92</v>
      </c>
      <c r="H243" s="2">
        <v>0</v>
      </c>
      <c r="I243" s="54">
        <v>43014</v>
      </c>
      <c r="J243" s="9">
        <v>22</v>
      </c>
      <c r="K243" s="9">
        <v>92</v>
      </c>
      <c r="L243" s="54">
        <v>43014</v>
      </c>
      <c r="M243" s="9">
        <v>22</v>
      </c>
      <c r="N243" s="9">
        <v>92</v>
      </c>
      <c r="O243" s="9">
        <v>0</v>
      </c>
      <c r="P243" s="9">
        <v>0</v>
      </c>
      <c r="Q243" s="3">
        <v>-38128.19</v>
      </c>
      <c r="R243" s="5"/>
      <c r="S243" s="5"/>
      <c r="T243" s="5"/>
      <c r="U243" s="5">
        <v>0</v>
      </c>
      <c r="V243" s="5">
        <v>0</v>
      </c>
      <c r="W243" s="4">
        <v>-38128.19</v>
      </c>
    </row>
    <row r="244" spans="1:23" x14ac:dyDescent="0.25">
      <c r="A244" s="2">
        <v>3</v>
      </c>
      <c r="B244" s="69" t="s">
        <v>147</v>
      </c>
      <c r="C244" s="2" t="s">
        <v>32</v>
      </c>
      <c r="D244" s="2" t="s">
        <v>33</v>
      </c>
      <c r="E244" s="54">
        <v>43014</v>
      </c>
      <c r="F244" s="9">
        <v>22</v>
      </c>
      <c r="G244" s="9">
        <v>92</v>
      </c>
      <c r="H244" s="2">
        <v>0</v>
      </c>
      <c r="I244" s="54">
        <v>43014</v>
      </c>
      <c r="J244" s="9">
        <v>22</v>
      </c>
      <c r="K244" s="9">
        <v>92</v>
      </c>
      <c r="L244" s="54">
        <v>43014</v>
      </c>
      <c r="M244" s="9">
        <v>22</v>
      </c>
      <c r="N244" s="9">
        <v>92</v>
      </c>
      <c r="O244" s="9">
        <v>0</v>
      </c>
      <c r="P244" s="9">
        <v>0</v>
      </c>
      <c r="Q244" s="3">
        <v>-77273.119999999995</v>
      </c>
      <c r="R244" s="5"/>
      <c r="S244" s="5"/>
      <c r="T244" s="5"/>
      <c r="U244" s="5">
        <v>0</v>
      </c>
      <c r="V244" s="5">
        <v>0</v>
      </c>
      <c r="W244" s="4">
        <v>-77273.119999999995</v>
      </c>
    </row>
    <row r="245" spans="1:23" x14ac:dyDescent="0.25">
      <c r="A245" s="2">
        <v>4</v>
      </c>
      <c r="B245" s="69" t="s">
        <v>147</v>
      </c>
      <c r="C245" s="2" t="s">
        <v>32</v>
      </c>
      <c r="D245" s="2" t="s">
        <v>33</v>
      </c>
      <c r="E245" s="54">
        <v>43034</v>
      </c>
      <c r="F245" s="9">
        <v>22</v>
      </c>
      <c r="G245" s="9">
        <v>95</v>
      </c>
      <c r="H245" s="2">
        <v>0</v>
      </c>
      <c r="I245" s="54">
        <v>43034</v>
      </c>
      <c r="J245" s="9">
        <v>22</v>
      </c>
      <c r="K245" s="9">
        <v>95</v>
      </c>
      <c r="L245" s="54">
        <v>43034</v>
      </c>
      <c r="M245" s="9">
        <v>22</v>
      </c>
      <c r="N245" s="9">
        <v>95</v>
      </c>
      <c r="O245" s="9">
        <v>0</v>
      </c>
      <c r="P245" s="9">
        <v>0</v>
      </c>
      <c r="Q245" s="3">
        <v>-101203.3</v>
      </c>
      <c r="R245" s="5"/>
      <c r="S245" s="5"/>
      <c r="T245" s="5"/>
      <c r="U245" s="5">
        <v>0</v>
      </c>
      <c r="V245" s="5">
        <v>0</v>
      </c>
      <c r="W245" s="4">
        <v>-101203.3</v>
      </c>
    </row>
    <row r="246" spans="1:23" x14ac:dyDescent="0.25">
      <c r="A246" s="2">
        <v>5</v>
      </c>
      <c r="B246" s="69" t="s">
        <v>147</v>
      </c>
      <c r="C246" s="2" t="s">
        <v>32</v>
      </c>
      <c r="D246" s="2" t="s">
        <v>33</v>
      </c>
      <c r="E246" s="54">
        <v>43042</v>
      </c>
      <c r="F246" s="9">
        <v>23</v>
      </c>
      <c r="G246" s="9">
        <v>96</v>
      </c>
      <c r="H246" s="2">
        <v>0</v>
      </c>
      <c r="I246" s="54">
        <v>43042</v>
      </c>
      <c r="J246" s="9">
        <v>23</v>
      </c>
      <c r="K246" s="9">
        <v>96</v>
      </c>
      <c r="L246" s="54">
        <v>43042</v>
      </c>
      <c r="M246" s="9">
        <v>23</v>
      </c>
      <c r="N246" s="9">
        <v>96</v>
      </c>
      <c r="O246" s="9">
        <v>0</v>
      </c>
      <c r="P246" s="9">
        <v>0</v>
      </c>
      <c r="Q246" s="3">
        <f>-R251</f>
        <v>-298727.65000000002</v>
      </c>
      <c r="R246" s="5"/>
      <c r="S246" s="5"/>
      <c r="T246" s="5"/>
      <c r="U246" s="5">
        <v>0</v>
      </c>
      <c r="V246" s="5">
        <v>0</v>
      </c>
      <c r="W246" s="4">
        <v>-298796.7</v>
      </c>
    </row>
    <row r="247" spans="1:23" x14ac:dyDescent="0.25">
      <c r="A247" s="2">
        <v>1</v>
      </c>
      <c r="B247" s="69" t="s">
        <v>147</v>
      </c>
      <c r="C247" s="2" t="s">
        <v>32</v>
      </c>
      <c r="D247" s="2" t="s">
        <v>33</v>
      </c>
      <c r="E247" s="54">
        <v>43014</v>
      </c>
      <c r="F247" s="9">
        <v>22</v>
      </c>
      <c r="G247" s="9">
        <v>92</v>
      </c>
      <c r="H247" s="2">
        <v>1</v>
      </c>
      <c r="I247" s="54">
        <v>43044</v>
      </c>
      <c r="J247" s="9">
        <v>23</v>
      </c>
      <c r="K247" s="9">
        <v>97</v>
      </c>
      <c r="L247" s="54">
        <v>43040</v>
      </c>
      <c r="M247" s="9">
        <v>23</v>
      </c>
      <c r="N247" s="9">
        <v>96</v>
      </c>
      <c r="O247" s="9">
        <v>4</v>
      </c>
      <c r="P247" s="9">
        <v>0</v>
      </c>
      <c r="Q247" s="3"/>
      <c r="R247" s="5">
        <v>183395.39</v>
      </c>
      <c r="S247" s="5">
        <v>3672.05</v>
      </c>
      <c r="T247" s="5">
        <v>587.53</v>
      </c>
      <c r="U247" s="5">
        <v>0</v>
      </c>
      <c r="V247" s="5">
        <v>0</v>
      </c>
      <c r="W247" s="4">
        <v>187654.97</v>
      </c>
    </row>
    <row r="248" spans="1:23" x14ac:dyDescent="0.25">
      <c r="A248" s="2">
        <v>2</v>
      </c>
      <c r="B248" s="69" t="s">
        <v>147</v>
      </c>
      <c r="C248" s="2" t="s">
        <v>32</v>
      </c>
      <c r="D248" s="2" t="s">
        <v>33</v>
      </c>
      <c r="E248" s="54">
        <v>43014</v>
      </c>
      <c r="F248" s="9">
        <v>22</v>
      </c>
      <c r="G248" s="9">
        <v>92</v>
      </c>
      <c r="H248" s="2">
        <v>1</v>
      </c>
      <c r="I248" s="54">
        <v>43044</v>
      </c>
      <c r="J248" s="9">
        <v>23</v>
      </c>
      <c r="K248" s="9">
        <v>97</v>
      </c>
      <c r="L248" s="54">
        <v>43040</v>
      </c>
      <c r="M248" s="9">
        <v>23</v>
      </c>
      <c r="N248" s="9">
        <v>96</v>
      </c>
      <c r="O248" s="9">
        <v>4</v>
      </c>
      <c r="P248" s="9">
        <v>0</v>
      </c>
      <c r="Q248" s="3"/>
      <c r="R248" s="5">
        <v>38128.19</v>
      </c>
      <c r="S248" s="5">
        <v>763.43</v>
      </c>
      <c r="T248" s="5">
        <v>122.148</v>
      </c>
      <c r="U248" s="5">
        <v>0</v>
      </c>
      <c r="V248" s="5">
        <v>0</v>
      </c>
      <c r="W248" s="4">
        <v>39013.760000000002</v>
      </c>
    </row>
    <row r="249" spans="1:23" x14ac:dyDescent="0.25">
      <c r="A249" s="2">
        <v>3</v>
      </c>
      <c r="B249" s="69" t="s">
        <v>147</v>
      </c>
      <c r="C249" s="2" t="s">
        <v>32</v>
      </c>
      <c r="D249" s="2" t="s">
        <v>33</v>
      </c>
      <c r="E249" s="54">
        <v>43014</v>
      </c>
      <c r="F249" s="9">
        <v>22</v>
      </c>
      <c r="G249" s="9">
        <v>92</v>
      </c>
      <c r="H249" s="2">
        <v>1</v>
      </c>
      <c r="I249" s="54">
        <v>43044</v>
      </c>
      <c r="J249" s="9">
        <v>23</v>
      </c>
      <c r="K249" s="9">
        <v>97</v>
      </c>
      <c r="L249" s="54">
        <v>43040</v>
      </c>
      <c r="M249" s="9">
        <v>23</v>
      </c>
      <c r="N249" s="9">
        <v>96</v>
      </c>
      <c r="O249" s="9">
        <v>4</v>
      </c>
      <c r="P249" s="9">
        <v>0</v>
      </c>
      <c r="Q249" s="3"/>
      <c r="R249" s="5">
        <v>77273.119999999995</v>
      </c>
      <c r="S249" s="5">
        <v>1547.21</v>
      </c>
      <c r="T249" s="5">
        <v>247.55328</v>
      </c>
      <c r="U249" s="5">
        <v>0</v>
      </c>
      <c r="V249" s="5">
        <v>0</v>
      </c>
      <c r="W249" s="4">
        <v>79067.88</v>
      </c>
    </row>
    <row r="250" spans="1:23" x14ac:dyDescent="0.25">
      <c r="A250" s="2">
        <v>4</v>
      </c>
      <c r="B250" s="69" t="s">
        <v>147</v>
      </c>
      <c r="C250" s="2" t="s">
        <v>32</v>
      </c>
      <c r="D250" s="2" t="s">
        <v>33</v>
      </c>
      <c r="E250" s="54">
        <v>43034</v>
      </c>
      <c r="F250" s="9">
        <v>22</v>
      </c>
      <c r="G250" s="9">
        <v>95</v>
      </c>
      <c r="H250" s="2">
        <v>1</v>
      </c>
      <c r="I250" s="54">
        <v>43064</v>
      </c>
      <c r="J250" s="9">
        <v>23</v>
      </c>
      <c r="K250" s="9">
        <v>99</v>
      </c>
      <c r="L250" s="54"/>
      <c r="M250" s="9">
        <v>0</v>
      </c>
      <c r="N250" s="9">
        <v>0</v>
      </c>
      <c r="O250" s="9">
        <v>-9</v>
      </c>
      <c r="P250" s="9">
        <v>0</v>
      </c>
      <c r="Q250" s="3"/>
      <c r="R250" s="5">
        <v>101203.3</v>
      </c>
      <c r="S250" s="5">
        <v>2338.1</v>
      </c>
      <c r="T250" s="5">
        <v>374.09577990000003</v>
      </c>
      <c r="U250" s="5">
        <v>0</v>
      </c>
      <c r="V250" s="5">
        <v>0</v>
      </c>
      <c r="W250" s="4">
        <v>103915.49</v>
      </c>
    </row>
    <row r="251" spans="1:23" x14ac:dyDescent="0.25">
      <c r="A251" s="2">
        <v>5</v>
      </c>
      <c r="B251" s="69" t="s">
        <v>147</v>
      </c>
      <c r="C251" s="2" t="s">
        <v>32</v>
      </c>
      <c r="D251" s="2" t="s">
        <v>33</v>
      </c>
      <c r="E251" s="54">
        <v>43042</v>
      </c>
      <c r="F251" s="9">
        <v>23</v>
      </c>
      <c r="G251" s="9">
        <v>96</v>
      </c>
      <c r="H251" s="2">
        <v>1</v>
      </c>
      <c r="I251" s="54">
        <v>43062</v>
      </c>
      <c r="J251" s="9">
        <v>23</v>
      </c>
      <c r="K251" s="9">
        <v>99</v>
      </c>
      <c r="L251" s="54"/>
      <c r="M251" s="9">
        <v>0</v>
      </c>
      <c r="N251" s="9">
        <v>0</v>
      </c>
      <c r="O251" s="9">
        <v>-11</v>
      </c>
      <c r="P251" s="9">
        <v>1</v>
      </c>
      <c r="Q251" s="3"/>
      <c r="R251" s="5">
        <v>298727.65000000002</v>
      </c>
      <c r="S251" s="5">
        <v>5981.3</v>
      </c>
      <c r="T251" s="5">
        <f>S251*0.16</f>
        <v>957.00800000000004</v>
      </c>
      <c r="U251" s="5">
        <f>5981.3-S251</f>
        <v>0</v>
      </c>
      <c r="V251" s="5">
        <f>U251*0.16</f>
        <v>0</v>
      </c>
      <c r="W251" s="4">
        <f>SUM(Q251:V251)</f>
        <v>305665.95799999998</v>
      </c>
    </row>
    <row r="252" spans="1:23" x14ac:dyDescent="0.25">
      <c r="A252" s="2"/>
      <c r="B252" s="69" t="s">
        <v>147</v>
      </c>
      <c r="C252" s="2" t="s">
        <v>32</v>
      </c>
      <c r="D252" s="2"/>
      <c r="E252" s="54"/>
      <c r="F252" s="9"/>
      <c r="G252" s="9"/>
      <c r="H252" s="2"/>
      <c r="I252" s="54"/>
      <c r="J252" s="9"/>
      <c r="K252" s="9"/>
      <c r="L252" s="54"/>
      <c r="M252" s="9"/>
      <c r="N252" s="9"/>
      <c r="O252" s="9"/>
      <c r="P252" s="9"/>
      <c r="Q252" s="3"/>
      <c r="R252" s="5"/>
      <c r="S252" s="5"/>
      <c r="T252" s="5"/>
      <c r="U252" s="5"/>
      <c r="V252" s="5"/>
      <c r="W252" s="4"/>
    </row>
    <row r="253" spans="1:23" x14ac:dyDescent="0.25">
      <c r="A253" s="2"/>
      <c r="B253" s="69" t="s">
        <v>147</v>
      </c>
      <c r="C253" s="2" t="s">
        <v>32</v>
      </c>
      <c r="D253" s="2"/>
      <c r="E253" s="54"/>
      <c r="F253" s="9"/>
      <c r="G253" s="9"/>
      <c r="H253" s="2"/>
      <c r="I253" s="54"/>
      <c r="J253" s="9"/>
      <c r="K253" s="9"/>
      <c r="L253" s="54"/>
      <c r="M253" s="9"/>
      <c r="N253" s="9"/>
      <c r="O253" s="9"/>
      <c r="P253" s="9"/>
      <c r="Q253" s="3"/>
      <c r="R253" s="5"/>
      <c r="S253" s="5"/>
      <c r="T253" s="5"/>
      <c r="U253" s="5"/>
      <c r="V253" s="5"/>
      <c r="W253" s="4"/>
    </row>
    <row r="254" spans="1:23" x14ac:dyDescent="0.25">
      <c r="A254" s="2"/>
      <c r="B254" s="69" t="s">
        <v>147</v>
      </c>
      <c r="C254" s="2" t="s">
        <v>32</v>
      </c>
      <c r="D254" s="2"/>
      <c r="E254" s="54"/>
      <c r="F254" s="9"/>
      <c r="G254" s="9"/>
      <c r="H254" s="2"/>
      <c r="I254" s="54"/>
      <c r="J254" s="9"/>
      <c r="K254" s="9"/>
      <c r="L254" s="54"/>
      <c r="M254" s="9"/>
      <c r="N254" s="9"/>
      <c r="O254" s="9"/>
      <c r="P254" s="9"/>
      <c r="Q254" s="3"/>
      <c r="R254" s="5"/>
      <c r="S254" s="5"/>
      <c r="T254" s="5"/>
      <c r="U254" s="5"/>
      <c r="V254" s="5"/>
      <c r="W254" s="4"/>
    </row>
    <row r="255" spans="1:23" x14ac:dyDescent="0.25">
      <c r="A255" s="2"/>
      <c r="B255" s="69" t="s">
        <v>147</v>
      </c>
      <c r="C255" s="2" t="s">
        <v>32</v>
      </c>
      <c r="D255" s="2"/>
      <c r="E255" s="54"/>
      <c r="F255" s="9"/>
      <c r="G255" s="9"/>
      <c r="H255" s="2"/>
      <c r="I255" s="54"/>
      <c r="J255" s="9"/>
      <c r="K255" s="9"/>
      <c r="L255" s="54"/>
      <c r="M255" s="9"/>
      <c r="N255" s="9"/>
      <c r="O255" s="9"/>
      <c r="P255" s="9"/>
      <c r="Q255" s="3"/>
      <c r="R255" s="5"/>
      <c r="S255" s="5"/>
      <c r="T255" s="5"/>
      <c r="U255" s="5"/>
      <c r="V255" s="5"/>
      <c r="W255" s="4"/>
    </row>
    <row r="256" spans="1:23" x14ac:dyDescent="0.25">
      <c r="A256" s="2"/>
      <c r="B256" s="69" t="s">
        <v>147</v>
      </c>
      <c r="C256" s="2" t="s">
        <v>32</v>
      </c>
      <c r="D256" s="2"/>
      <c r="E256" s="54"/>
      <c r="F256" s="9"/>
      <c r="G256" s="9"/>
      <c r="H256" s="2"/>
      <c r="I256" s="54"/>
      <c r="J256" s="9"/>
      <c r="K256" s="9"/>
      <c r="L256" s="54"/>
      <c r="M256" s="9"/>
      <c r="N256" s="9"/>
      <c r="O256" s="9"/>
      <c r="P256" s="9"/>
      <c r="Q256" s="3"/>
      <c r="R256" s="5"/>
      <c r="S256" s="5"/>
      <c r="T256" s="5"/>
      <c r="U256" s="5"/>
      <c r="V256" s="5"/>
      <c r="W256" s="4"/>
    </row>
    <row r="257" spans="1:23" x14ac:dyDescent="0.25">
      <c r="A257" s="2"/>
      <c r="B257" s="69" t="s">
        <v>147</v>
      </c>
      <c r="C257" s="2" t="s">
        <v>32</v>
      </c>
      <c r="D257" s="2"/>
      <c r="E257" s="54"/>
      <c r="F257" s="9"/>
      <c r="G257" s="9"/>
      <c r="H257" s="2"/>
      <c r="I257" s="54"/>
      <c r="J257" s="9"/>
      <c r="K257" s="9"/>
      <c r="L257" s="54"/>
      <c r="M257" s="9"/>
      <c r="N257" s="9"/>
      <c r="O257" s="9"/>
      <c r="P257" s="9"/>
      <c r="Q257" s="3"/>
      <c r="R257" s="5"/>
      <c r="S257" s="5"/>
      <c r="T257" s="5"/>
      <c r="U257" s="5"/>
      <c r="V257" s="5"/>
      <c r="W257" s="4"/>
    </row>
    <row r="258" spans="1:23" x14ac:dyDescent="0.25">
      <c r="A258" s="2"/>
      <c r="B258" s="69" t="s">
        <v>147</v>
      </c>
      <c r="C258" s="2" t="s">
        <v>32</v>
      </c>
      <c r="D258" s="2"/>
      <c r="E258" s="54"/>
      <c r="F258" s="9"/>
      <c r="G258" s="9"/>
      <c r="H258" s="2"/>
      <c r="I258" s="54"/>
      <c r="J258" s="9"/>
      <c r="K258" s="9"/>
      <c r="L258" s="54"/>
      <c r="M258" s="9"/>
      <c r="N258" s="9"/>
      <c r="O258" s="9"/>
      <c r="P258" s="9"/>
      <c r="Q258" s="3"/>
      <c r="R258" s="5"/>
      <c r="S258" s="5"/>
      <c r="T258" s="5"/>
      <c r="U258" s="5"/>
      <c r="V258" s="5"/>
      <c r="W258" s="4"/>
    </row>
    <row r="259" spans="1:23" x14ac:dyDescent="0.25">
      <c r="A259" s="2">
        <v>1</v>
      </c>
      <c r="B259" s="2" t="s">
        <v>23</v>
      </c>
      <c r="C259" s="2" t="s">
        <v>32</v>
      </c>
      <c r="D259" s="2" t="s">
        <v>33</v>
      </c>
      <c r="E259" s="54">
        <v>42690</v>
      </c>
      <c r="F259" s="9">
        <v>11</v>
      </c>
      <c r="G259" s="9">
        <v>47</v>
      </c>
      <c r="H259" s="2">
        <v>0</v>
      </c>
      <c r="I259" s="54">
        <v>42690</v>
      </c>
      <c r="J259" s="9">
        <v>11</v>
      </c>
      <c r="K259" s="9">
        <v>47</v>
      </c>
      <c r="L259" s="54">
        <v>42690</v>
      </c>
      <c r="M259" s="9">
        <v>11</v>
      </c>
      <c r="N259" s="9">
        <v>47</v>
      </c>
      <c r="O259" s="9">
        <v>0</v>
      </c>
      <c r="P259" s="9">
        <v>0</v>
      </c>
      <c r="Q259" s="3">
        <v>-1699.76</v>
      </c>
      <c r="R259" s="5"/>
      <c r="S259" s="5"/>
      <c r="T259" s="5"/>
      <c r="U259" s="5"/>
      <c r="V259" s="5"/>
      <c r="W259" s="4">
        <v>-1699.76</v>
      </c>
    </row>
    <row r="260" spans="1:23" x14ac:dyDescent="0.25">
      <c r="A260" s="2">
        <v>2</v>
      </c>
      <c r="B260" s="2" t="s">
        <v>23</v>
      </c>
      <c r="C260" s="2" t="s">
        <v>32</v>
      </c>
      <c r="D260" s="2" t="s">
        <v>33</v>
      </c>
      <c r="E260" s="54">
        <v>42690</v>
      </c>
      <c r="F260" s="9">
        <v>11</v>
      </c>
      <c r="G260" s="9">
        <v>47</v>
      </c>
      <c r="H260" s="2">
        <v>0</v>
      </c>
      <c r="I260" s="54">
        <v>42690</v>
      </c>
      <c r="J260" s="9">
        <v>11</v>
      </c>
      <c r="K260" s="9">
        <v>47</v>
      </c>
      <c r="L260" s="54">
        <v>42690</v>
      </c>
      <c r="M260" s="9">
        <v>11</v>
      </c>
      <c r="N260" s="9">
        <v>47</v>
      </c>
      <c r="O260" s="9">
        <v>0</v>
      </c>
      <c r="P260" s="9">
        <v>0</v>
      </c>
      <c r="Q260" s="3">
        <v>-7834.35</v>
      </c>
      <c r="R260" s="5"/>
      <c r="S260" s="5"/>
      <c r="T260" s="5"/>
      <c r="U260" s="5"/>
      <c r="V260" s="5"/>
      <c r="W260" s="4">
        <v>-7834.35</v>
      </c>
    </row>
    <row r="261" spans="1:23" x14ac:dyDescent="0.25">
      <c r="A261" s="2">
        <v>3</v>
      </c>
      <c r="B261" s="2" t="s">
        <v>23</v>
      </c>
      <c r="C261" s="2" t="s">
        <v>32</v>
      </c>
      <c r="D261" s="2" t="s">
        <v>33</v>
      </c>
      <c r="E261" s="54">
        <v>42690</v>
      </c>
      <c r="F261" s="9">
        <v>11</v>
      </c>
      <c r="G261" s="9">
        <v>47</v>
      </c>
      <c r="H261" s="2">
        <v>0</v>
      </c>
      <c r="I261" s="54">
        <v>42690</v>
      </c>
      <c r="J261" s="9">
        <v>11</v>
      </c>
      <c r="K261" s="9">
        <v>47</v>
      </c>
      <c r="L261" s="54">
        <v>42690</v>
      </c>
      <c r="M261" s="9">
        <v>11</v>
      </c>
      <c r="N261" s="9">
        <v>47</v>
      </c>
      <c r="O261" s="9">
        <v>0</v>
      </c>
      <c r="P261" s="9">
        <v>0</v>
      </c>
      <c r="Q261" s="3">
        <v>-774.83</v>
      </c>
      <c r="R261" s="5"/>
      <c r="S261" s="5"/>
      <c r="T261" s="5"/>
      <c r="U261" s="5"/>
      <c r="V261" s="5"/>
      <c r="W261" s="4">
        <v>-774.83</v>
      </c>
    </row>
    <row r="262" spans="1:23" x14ac:dyDescent="0.25">
      <c r="A262" s="2">
        <v>4</v>
      </c>
      <c r="B262" s="2" t="s">
        <v>23</v>
      </c>
      <c r="C262" s="2" t="s">
        <v>32</v>
      </c>
      <c r="D262" s="2" t="s">
        <v>33</v>
      </c>
      <c r="E262" s="54">
        <v>42690</v>
      </c>
      <c r="F262" s="9">
        <v>11</v>
      </c>
      <c r="G262" s="9">
        <v>47</v>
      </c>
      <c r="H262" s="2">
        <v>0</v>
      </c>
      <c r="I262" s="54">
        <v>42690</v>
      </c>
      <c r="J262" s="9">
        <v>11</v>
      </c>
      <c r="K262" s="9">
        <v>47</v>
      </c>
      <c r="L262" s="54">
        <v>42690</v>
      </c>
      <c r="M262" s="9">
        <v>11</v>
      </c>
      <c r="N262" s="9">
        <v>47</v>
      </c>
      <c r="O262" s="9">
        <v>0</v>
      </c>
      <c r="P262" s="9">
        <v>0</v>
      </c>
      <c r="Q262" s="3">
        <v>-1075.8499999999999</v>
      </c>
      <c r="R262" s="5"/>
      <c r="S262" s="5"/>
      <c r="T262" s="5"/>
      <c r="U262" s="5"/>
      <c r="V262" s="5"/>
      <c r="W262" s="4">
        <v>-1075.8499999999999</v>
      </c>
    </row>
    <row r="263" spans="1:23" x14ac:dyDescent="0.25">
      <c r="A263" s="2">
        <v>5</v>
      </c>
      <c r="B263" s="2" t="s">
        <v>23</v>
      </c>
      <c r="C263" s="2" t="s">
        <v>32</v>
      </c>
      <c r="D263" s="2" t="s">
        <v>33</v>
      </c>
      <c r="E263" s="54">
        <v>42690</v>
      </c>
      <c r="F263" s="9">
        <v>11</v>
      </c>
      <c r="G263" s="9">
        <v>47</v>
      </c>
      <c r="H263" s="2">
        <v>0</v>
      </c>
      <c r="I263" s="54">
        <v>42690</v>
      </c>
      <c r="J263" s="9">
        <v>11</v>
      </c>
      <c r="K263" s="9">
        <v>47</v>
      </c>
      <c r="L263" s="54">
        <v>42690</v>
      </c>
      <c r="M263" s="9">
        <v>11</v>
      </c>
      <c r="N263" s="9">
        <v>47</v>
      </c>
      <c r="O263" s="9">
        <v>0</v>
      </c>
      <c r="P263" s="9">
        <v>0</v>
      </c>
      <c r="Q263" s="3">
        <v>-2322.04</v>
      </c>
      <c r="R263" s="5"/>
      <c r="S263" s="5"/>
      <c r="T263" s="5"/>
      <c r="U263" s="5"/>
      <c r="V263" s="5"/>
      <c r="W263" s="4">
        <v>-2322.04</v>
      </c>
    </row>
    <row r="264" spans="1:23" x14ac:dyDescent="0.25">
      <c r="A264" s="2">
        <v>6</v>
      </c>
      <c r="B264" s="2" t="s">
        <v>23</v>
      </c>
      <c r="C264" s="2" t="s">
        <v>32</v>
      </c>
      <c r="D264" s="2" t="s">
        <v>33</v>
      </c>
      <c r="E264" s="54">
        <v>42690</v>
      </c>
      <c r="F264" s="9">
        <v>11</v>
      </c>
      <c r="G264" s="9">
        <v>47</v>
      </c>
      <c r="H264" s="2">
        <v>0</v>
      </c>
      <c r="I264" s="54">
        <v>42690</v>
      </c>
      <c r="J264" s="9">
        <v>11</v>
      </c>
      <c r="K264" s="9">
        <v>47</v>
      </c>
      <c r="L264" s="54">
        <v>42690</v>
      </c>
      <c r="M264" s="9">
        <v>11</v>
      </c>
      <c r="N264" s="9">
        <v>47</v>
      </c>
      <c r="O264" s="9">
        <v>0</v>
      </c>
      <c r="P264" s="9">
        <v>0</v>
      </c>
      <c r="Q264" s="3">
        <v>-1075.8499999999999</v>
      </c>
      <c r="R264" s="5"/>
      <c r="S264" s="5"/>
      <c r="T264" s="5"/>
      <c r="U264" s="5"/>
      <c r="V264" s="5"/>
      <c r="W264" s="4">
        <v>-1075.8499999999999</v>
      </c>
    </row>
    <row r="265" spans="1:23" x14ac:dyDescent="0.25">
      <c r="A265" s="2">
        <v>7</v>
      </c>
      <c r="B265" s="2" t="s">
        <v>23</v>
      </c>
      <c r="C265" s="2" t="s">
        <v>32</v>
      </c>
      <c r="D265" s="2" t="s">
        <v>33</v>
      </c>
      <c r="E265" s="54">
        <v>42690</v>
      </c>
      <c r="F265" s="9">
        <v>11</v>
      </c>
      <c r="G265" s="9">
        <v>47</v>
      </c>
      <c r="H265" s="2">
        <v>0</v>
      </c>
      <c r="I265" s="54">
        <v>42690</v>
      </c>
      <c r="J265" s="9">
        <v>11</v>
      </c>
      <c r="K265" s="9">
        <v>47</v>
      </c>
      <c r="L265" s="54">
        <v>42690</v>
      </c>
      <c r="M265" s="9">
        <v>11</v>
      </c>
      <c r="N265" s="9">
        <v>47</v>
      </c>
      <c r="O265" s="9">
        <v>0</v>
      </c>
      <c r="P265" s="9">
        <v>0</v>
      </c>
      <c r="Q265" s="3">
        <v>-1889.91</v>
      </c>
      <c r="R265" s="5"/>
      <c r="S265" s="5"/>
      <c r="T265" s="5"/>
      <c r="U265" s="5"/>
      <c r="V265" s="5"/>
      <c r="W265" s="4">
        <v>-1889.91</v>
      </c>
    </row>
    <row r="266" spans="1:23" x14ac:dyDescent="0.25">
      <c r="A266" s="2">
        <v>8</v>
      </c>
      <c r="B266" s="2" t="s">
        <v>23</v>
      </c>
      <c r="C266" s="2" t="s">
        <v>32</v>
      </c>
      <c r="D266" s="2" t="s">
        <v>33</v>
      </c>
      <c r="E266" s="54">
        <v>42690</v>
      </c>
      <c r="F266" s="9">
        <v>11</v>
      </c>
      <c r="G266" s="9">
        <v>47</v>
      </c>
      <c r="H266" s="2">
        <v>0</v>
      </c>
      <c r="I266" s="54">
        <v>42690</v>
      </c>
      <c r="J266" s="9">
        <v>11</v>
      </c>
      <c r="K266" s="9">
        <v>47</v>
      </c>
      <c r="L266" s="54">
        <v>42690</v>
      </c>
      <c r="M266" s="9">
        <v>11</v>
      </c>
      <c r="N266" s="9">
        <v>47</v>
      </c>
      <c r="O266" s="9">
        <v>0</v>
      </c>
      <c r="P266" s="9">
        <v>0</v>
      </c>
      <c r="Q266" s="3">
        <v>-5923.77</v>
      </c>
      <c r="R266" s="5"/>
      <c r="S266" s="5"/>
      <c r="T266" s="5"/>
      <c r="U266" s="5"/>
      <c r="V266" s="5"/>
      <c r="W266" s="4">
        <v>-5923.77</v>
      </c>
    </row>
    <row r="267" spans="1:23" x14ac:dyDescent="0.25">
      <c r="A267" s="2">
        <v>9</v>
      </c>
      <c r="B267" s="2" t="s">
        <v>23</v>
      </c>
      <c r="C267" s="2" t="s">
        <v>32</v>
      </c>
      <c r="D267" s="2" t="s">
        <v>33</v>
      </c>
      <c r="E267" s="54">
        <v>42690</v>
      </c>
      <c r="F267" s="9">
        <v>11</v>
      </c>
      <c r="G267" s="9">
        <v>47</v>
      </c>
      <c r="H267" s="2">
        <v>0</v>
      </c>
      <c r="I267" s="54">
        <v>42690</v>
      </c>
      <c r="J267" s="9">
        <v>11</v>
      </c>
      <c r="K267" s="9">
        <v>47</v>
      </c>
      <c r="L267" s="54">
        <v>42690</v>
      </c>
      <c r="M267" s="9">
        <v>11</v>
      </c>
      <c r="N267" s="9">
        <v>47</v>
      </c>
      <c r="O267" s="9">
        <v>0</v>
      </c>
      <c r="P267" s="9">
        <v>0</v>
      </c>
      <c r="Q267" s="3">
        <v>-3313.63</v>
      </c>
      <c r="R267" s="5"/>
      <c r="S267" s="5"/>
      <c r="T267" s="5"/>
      <c r="U267" s="5"/>
      <c r="V267" s="5"/>
      <c r="W267" s="4">
        <v>-3313.63</v>
      </c>
    </row>
    <row r="268" spans="1:23" x14ac:dyDescent="0.25">
      <c r="A268" s="2">
        <v>1</v>
      </c>
      <c r="B268" s="2" t="s">
        <v>23</v>
      </c>
      <c r="C268" s="2" t="s">
        <v>32</v>
      </c>
      <c r="D268" s="2" t="s">
        <v>33</v>
      </c>
      <c r="E268" s="54">
        <v>42690</v>
      </c>
      <c r="F268" s="9">
        <v>11</v>
      </c>
      <c r="G268" s="9">
        <v>47</v>
      </c>
      <c r="H268" s="2">
        <v>1</v>
      </c>
      <c r="I268" s="54">
        <v>42699</v>
      </c>
      <c r="J268" s="9">
        <v>11</v>
      </c>
      <c r="K268" s="9">
        <v>48</v>
      </c>
      <c r="L268" s="54">
        <v>42706</v>
      </c>
      <c r="M268" s="9">
        <v>12</v>
      </c>
      <c r="N268" s="9">
        <v>49</v>
      </c>
      <c r="O268" s="9">
        <v>-7</v>
      </c>
      <c r="P268" s="9">
        <v>0</v>
      </c>
      <c r="Q268" s="3"/>
      <c r="R268" s="5">
        <v>1699.76</v>
      </c>
      <c r="S268" s="5">
        <v>15.46</v>
      </c>
      <c r="T268" s="5">
        <v>2.4700000000000002</v>
      </c>
      <c r="U268" s="5">
        <v>11.9</v>
      </c>
      <c r="V268" s="5">
        <v>1.9</v>
      </c>
      <c r="W268" s="4">
        <v>1731.5</v>
      </c>
    </row>
    <row r="269" spans="1:23" x14ac:dyDescent="0.25">
      <c r="A269" s="2">
        <v>2</v>
      </c>
      <c r="B269" s="2" t="s">
        <v>23</v>
      </c>
      <c r="C269" s="2" t="s">
        <v>32</v>
      </c>
      <c r="D269" s="2" t="s">
        <v>33</v>
      </c>
      <c r="E269" s="54">
        <v>42690</v>
      </c>
      <c r="F269" s="9">
        <v>11</v>
      </c>
      <c r="G269" s="9">
        <v>47</v>
      </c>
      <c r="H269" s="2">
        <v>1</v>
      </c>
      <c r="I269" s="54">
        <v>42699</v>
      </c>
      <c r="J269" s="9">
        <v>11</v>
      </c>
      <c r="K269" s="9">
        <v>48</v>
      </c>
      <c r="L269" s="54">
        <v>42706</v>
      </c>
      <c r="M269" s="9">
        <v>12</v>
      </c>
      <c r="N269" s="9">
        <v>49</v>
      </c>
      <c r="O269" s="9">
        <v>-7</v>
      </c>
      <c r="P269" s="9">
        <v>0</v>
      </c>
      <c r="Q269" s="3"/>
      <c r="R269" s="5">
        <v>7834.35</v>
      </c>
      <c r="S269" s="5">
        <v>71.25</v>
      </c>
      <c r="T269" s="5">
        <v>11.4</v>
      </c>
      <c r="U269" s="5">
        <v>66.650000000000006</v>
      </c>
      <c r="V269" s="5">
        <v>10.66</v>
      </c>
      <c r="W269" s="4">
        <v>7994.32</v>
      </c>
    </row>
    <row r="270" spans="1:23" x14ac:dyDescent="0.25">
      <c r="A270" s="2">
        <v>3</v>
      </c>
      <c r="B270" s="2" t="s">
        <v>23</v>
      </c>
      <c r="C270" s="2" t="s">
        <v>32</v>
      </c>
      <c r="D270" s="2" t="s">
        <v>33</v>
      </c>
      <c r="E270" s="54">
        <v>42690</v>
      </c>
      <c r="F270" s="9">
        <v>11</v>
      </c>
      <c r="G270" s="9">
        <v>47</v>
      </c>
      <c r="H270" s="2">
        <v>1</v>
      </c>
      <c r="I270" s="54">
        <v>42699</v>
      </c>
      <c r="J270" s="9">
        <v>11</v>
      </c>
      <c r="K270" s="9">
        <v>48</v>
      </c>
      <c r="L270" s="54">
        <v>42706</v>
      </c>
      <c r="M270" s="9">
        <v>12</v>
      </c>
      <c r="N270" s="9">
        <v>49</v>
      </c>
      <c r="O270" s="9">
        <v>-7</v>
      </c>
      <c r="P270" s="9">
        <v>1</v>
      </c>
      <c r="Q270" s="3"/>
      <c r="R270" s="5">
        <v>774.83</v>
      </c>
      <c r="S270" s="5">
        <v>7.05</v>
      </c>
      <c r="T270" s="5">
        <v>1.1299999999999999</v>
      </c>
      <c r="U270" s="5">
        <v>25.03</v>
      </c>
      <c r="V270" s="5">
        <v>4</v>
      </c>
      <c r="W270" s="4">
        <v>812.03</v>
      </c>
    </row>
    <row r="271" spans="1:23" x14ac:dyDescent="0.25">
      <c r="A271" s="2">
        <v>4</v>
      </c>
      <c r="B271" s="2" t="s">
        <v>23</v>
      </c>
      <c r="C271" s="2" t="s">
        <v>32</v>
      </c>
      <c r="D271" s="2" t="s">
        <v>33</v>
      </c>
      <c r="E271" s="54">
        <v>42690</v>
      </c>
      <c r="F271" s="9">
        <v>11</v>
      </c>
      <c r="G271" s="9">
        <v>47</v>
      </c>
      <c r="H271" s="2">
        <v>1</v>
      </c>
      <c r="I271" s="54">
        <v>42706</v>
      </c>
      <c r="J271" s="9">
        <v>12</v>
      </c>
      <c r="K271" s="9">
        <v>49</v>
      </c>
      <c r="L271" s="54">
        <v>42706</v>
      </c>
      <c r="M271" s="9">
        <v>12</v>
      </c>
      <c r="N271" s="9">
        <v>49</v>
      </c>
      <c r="O271" s="9">
        <v>0</v>
      </c>
      <c r="P271" s="9">
        <v>0</v>
      </c>
      <c r="Q271" s="3"/>
      <c r="R271" s="5">
        <v>1075.8499999999999</v>
      </c>
      <c r="S271" s="5">
        <v>17.54</v>
      </c>
      <c r="T271" s="5">
        <v>2.81</v>
      </c>
      <c r="U271" s="5"/>
      <c r="V271" s="5"/>
      <c r="W271" s="4">
        <v>1096.2</v>
      </c>
    </row>
    <row r="272" spans="1:23" x14ac:dyDescent="0.25">
      <c r="A272" s="2">
        <v>5</v>
      </c>
      <c r="B272" s="2" t="s">
        <v>23</v>
      </c>
      <c r="C272" s="2" t="s">
        <v>32</v>
      </c>
      <c r="D272" s="2" t="s">
        <v>33</v>
      </c>
      <c r="E272" s="54">
        <v>42690</v>
      </c>
      <c r="F272" s="9">
        <v>11</v>
      </c>
      <c r="G272" s="9">
        <v>47</v>
      </c>
      <c r="H272" s="2">
        <v>1</v>
      </c>
      <c r="I272" s="54">
        <v>42706</v>
      </c>
      <c r="J272" s="9">
        <v>12</v>
      </c>
      <c r="K272" s="9">
        <v>49</v>
      </c>
      <c r="L272" s="54">
        <v>42706</v>
      </c>
      <c r="M272" s="9">
        <v>12</v>
      </c>
      <c r="N272" s="9">
        <v>49</v>
      </c>
      <c r="O272" s="9">
        <v>0</v>
      </c>
      <c r="P272" s="9">
        <v>0</v>
      </c>
      <c r="Q272" s="3"/>
      <c r="R272" s="5">
        <v>2322.04</v>
      </c>
      <c r="S272" s="5">
        <v>37.86</v>
      </c>
      <c r="T272" s="5">
        <v>6.06</v>
      </c>
      <c r="U272" s="5"/>
      <c r="V272" s="5"/>
      <c r="W272" s="4">
        <v>2365.9499999999998</v>
      </c>
    </row>
    <row r="273" spans="1:23" x14ac:dyDescent="0.25">
      <c r="A273" s="2">
        <v>6</v>
      </c>
      <c r="B273" s="2" t="s">
        <v>23</v>
      </c>
      <c r="C273" s="2" t="s">
        <v>32</v>
      </c>
      <c r="D273" s="2" t="s">
        <v>33</v>
      </c>
      <c r="E273" s="54">
        <v>42690</v>
      </c>
      <c r="F273" s="9">
        <v>11</v>
      </c>
      <c r="G273" s="9">
        <v>47</v>
      </c>
      <c r="H273" s="2">
        <v>1</v>
      </c>
      <c r="I273" s="54">
        <v>42706</v>
      </c>
      <c r="J273" s="9">
        <v>12</v>
      </c>
      <c r="K273" s="9">
        <v>49</v>
      </c>
      <c r="L273" s="54">
        <v>42730</v>
      </c>
      <c r="M273" s="9">
        <v>12</v>
      </c>
      <c r="N273" s="9">
        <v>53</v>
      </c>
      <c r="O273" s="9">
        <v>-24</v>
      </c>
      <c r="P273" s="9">
        <v>0</v>
      </c>
      <c r="Q273" s="3"/>
      <c r="R273" s="5">
        <v>1075.8499999999999</v>
      </c>
      <c r="S273" s="5">
        <v>17.54</v>
      </c>
      <c r="T273" s="5">
        <v>2.81</v>
      </c>
      <c r="U273" s="5">
        <v>25.82</v>
      </c>
      <c r="V273" s="5">
        <v>4.13</v>
      </c>
      <c r="W273" s="4">
        <v>1126.1500000000001</v>
      </c>
    </row>
    <row r="274" spans="1:23" x14ac:dyDescent="0.25">
      <c r="A274" s="2">
        <v>7</v>
      </c>
      <c r="B274" s="2" t="s">
        <v>23</v>
      </c>
      <c r="C274" s="2" t="s">
        <v>32</v>
      </c>
      <c r="D274" s="2" t="s">
        <v>33</v>
      </c>
      <c r="E274" s="54">
        <v>42690</v>
      </c>
      <c r="F274" s="9">
        <v>11</v>
      </c>
      <c r="G274" s="9">
        <v>47</v>
      </c>
      <c r="H274" s="2">
        <v>1</v>
      </c>
      <c r="I274" s="54">
        <v>42706</v>
      </c>
      <c r="J274" s="9">
        <v>12</v>
      </c>
      <c r="K274" s="9">
        <v>49</v>
      </c>
      <c r="L274" s="54">
        <v>42730</v>
      </c>
      <c r="M274" s="9">
        <v>12</v>
      </c>
      <c r="N274" s="9">
        <v>53</v>
      </c>
      <c r="O274" s="9">
        <v>-24</v>
      </c>
      <c r="P274" s="9">
        <v>1</v>
      </c>
      <c r="Q274" s="3"/>
      <c r="R274" s="5">
        <v>1889.91</v>
      </c>
      <c r="S274" s="5">
        <v>30.81</v>
      </c>
      <c r="T274" s="5">
        <v>4.93</v>
      </c>
      <c r="U274" s="5">
        <v>45.36</v>
      </c>
      <c r="V274" s="5">
        <v>7.26</v>
      </c>
      <c r="W274" s="4">
        <v>1978.27</v>
      </c>
    </row>
    <row r="275" spans="1:23" x14ac:dyDescent="0.25">
      <c r="A275" s="2">
        <v>8</v>
      </c>
      <c r="B275" s="2" t="s">
        <v>23</v>
      </c>
      <c r="C275" s="2" t="s">
        <v>32</v>
      </c>
      <c r="D275" s="2" t="s">
        <v>33</v>
      </c>
      <c r="E275" s="54">
        <v>42690</v>
      </c>
      <c r="F275" s="9">
        <v>11</v>
      </c>
      <c r="G275" s="9">
        <v>47</v>
      </c>
      <c r="H275" s="2">
        <v>1</v>
      </c>
      <c r="I275" s="54">
        <v>42706</v>
      </c>
      <c r="J275" s="9">
        <v>12</v>
      </c>
      <c r="K275" s="9">
        <v>49</v>
      </c>
      <c r="L275" s="54">
        <v>42730</v>
      </c>
      <c r="M275" s="9">
        <v>12</v>
      </c>
      <c r="N275" s="9">
        <v>53</v>
      </c>
      <c r="O275" s="9">
        <v>-24</v>
      </c>
      <c r="P275" s="9">
        <v>1</v>
      </c>
      <c r="Q275" s="3"/>
      <c r="R275" s="5">
        <v>5923.77</v>
      </c>
      <c r="S275" s="5">
        <v>96.57</v>
      </c>
      <c r="T275" s="5">
        <v>15.45</v>
      </c>
      <c r="U275" s="5">
        <v>725.2</v>
      </c>
      <c r="V275" s="5">
        <v>116.03</v>
      </c>
      <c r="W275" s="4">
        <v>6877.03</v>
      </c>
    </row>
    <row r="276" spans="1:23" x14ac:dyDescent="0.25">
      <c r="A276" s="2">
        <v>9</v>
      </c>
      <c r="B276" s="2" t="s">
        <v>23</v>
      </c>
      <c r="C276" s="2" t="s">
        <v>32</v>
      </c>
      <c r="D276" s="2" t="s">
        <v>33</v>
      </c>
      <c r="E276" s="54">
        <v>42690</v>
      </c>
      <c r="F276" s="9">
        <v>11</v>
      </c>
      <c r="G276" s="9">
        <v>47</v>
      </c>
      <c r="H276" s="2">
        <v>1</v>
      </c>
      <c r="I276" s="54">
        <v>42706</v>
      </c>
      <c r="J276" s="9">
        <v>12</v>
      </c>
      <c r="K276" s="9">
        <v>49</v>
      </c>
      <c r="L276" s="54">
        <v>42730</v>
      </c>
      <c r="M276" s="9">
        <v>12</v>
      </c>
      <c r="N276" s="9">
        <v>53</v>
      </c>
      <c r="O276" s="9">
        <v>-24</v>
      </c>
      <c r="P276" s="9">
        <v>0</v>
      </c>
      <c r="Q276" s="3"/>
      <c r="R276" s="5">
        <v>3313.63</v>
      </c>
      <c r="S276" s="5">
        <v>54.02</v>
      </c>
      <c r="T276" s="5">
        <v>8.64</v>
      </c>
      <c r="U276" s="5">
        <v>79.53</v>
      </c>
      <c r="V276" s="5">
        <v>12.72</v>
      </c>
      <c r="W276" s="4">
        <v>3468.55</v>
      </c>
    </row>
    <row r="277" spans="1:23" x14ac:dyDescent="0.25">
      <c r="A277" s="2">
        <v>10</v>
      </c>
      <c r="B277" s="2" t="s">
        <v>23</v>
      </c>
      <c r="C277" s="2" t="s">
        <v>32</v>
      </c>
      <c r="D277" s="2" t="s">
        <v>33</v>
      </c>
      <c r="E277" s="54">
        <v>42769</v>
      </c>
      <c r="F277" s="9">
        <f>MONTH(E277)+12</f>
        <v>14</v>
      </c>
      <c r="G277" s="9">
        <f>WEEKNUM(E277)+52</f>
        <v>57</v>
      </c>
      <c r="H277" s="2">
        <v>0</v>
      </c>
      <c r="I277" s="54">
        <v>42769</v>
      </c>
      <c r="J277" s="9">
        <f>MONTH(I277)+12</f>
        <v>14</v>
      </c>
      <c r="K277" s="9">
        <f>WEEKNUM(I277)+52</f>
        <v>57</v>
      </c>
      <c r="L277" s="54">
        <v>42769</v>
      </c>
      <c r="M277" s="9">
        <f>MONTH(L277)+12</f>
        <v>14</v>
      </c>
      <c r="N277" s="9">
        <f>WEEKNUM(L277)+52</f>
        <v>57</v>
      </c>
      <c r="O277" s="9">
        <v>27</v>
      </c>
      <c r="P277" s="9">
        <v>0</v>
      </c>
      <c r="Q277" s="3">
        <v>-82000</v>
      </c>
      <c r="R277" s="5"/>
      <c r="S277" s="5"/>
      <c r="T277" s="5"/>
      <c r="U277" s="5"/>
      <c r="V277" s="5"/>
      <c r="W277" s="4">
        <v>-82000</v>
      </c>
    </row>
    <row r="278" spans="1:23" x14ac:dyDescent="0.25">
      <c r="A278" s="2">
        <v>10</v>
      </c>
      <c r="B278" s="2" t="s">
        <v>23</v>
      </c>
      <c r="C278" s="2" t="s">
        <v>32</v>
      </c>
      <c r="D278" s="2" t="s">
        <v>33</v>
      </c>
      <c r="E278" s="54">
        <v>42769</v>
      </c>
      <c r="F278" s="9">
        <v>14</v>
      </c>
      <c r="G278" s="9">
        <v>57</v>
      </c>
      <c r="H278" s="2">
        <v>1</v>
      </c>
      <c r="I278" s="54">
        <v>42769</v>
      </c>
      <c r="J278" s="9">
        <f t="shared" ref="J278:J281" si="11">MONTH(I278)+12</f>
        <v>14</v>
      </c>
      <c r="K278" s="9">
        <f t="shared" ref="K278:K281" si="12">WEEKNUM(I278)+52</f>
        <v>57</v>
      </c>
      <c r="L278" s="54">
        <v>42836</v>
      </c>
      <c r="M278" s="9">
        <f t="shared" ref="M278:M281" si="13">MONTH(L278)+12</f>
        <v>16</v>
      </c>
      <c r="N278" s="9">
        <f t="shared" ref="N278:N281" si="14">WEEKNUM(L278)+52</f>
        <v>67</v>
      </c>
      <c r="O278" s="9">
        <v>-12</v>
      </c>
      <c r="P278" s="9">
        <v>1</v>
      </c>
      <c r="Q278" s="3"/>
      <c r="R278" s="5">
        <v>32414.36</v>
      </c>
      <c r="S278" s="5">
        <v>4817.3500000000004</v>
      </c>
      <c r="T278" s="5">
        <v>770.78</v>
      </c>
      <c r="U278" s="5">
        <v>1722</v>
      </c>
      <c r="V278" s="5">
        <v>275.52</v>
      </c>
      <c r="W278" s="4">
        <v>40000</v>
      </c>
    </row>
    <row r="279" spans="1:23" x14ac:dyDescent="0.25">
      <c r="A279" s="2" t="s">
        <v>36</v>
      </c>
      <c r="B279" s="2" t="s">
        <v>23</v>
      </c>
      <c r="C279" s="2" t="s">
        <v>32</v>
      </c>
      <c r="D279" s="2" t="s">
        <v>33</v>
      </c>
      <c r="E279" s="54">
        <v>42836</v>
      </c>
      <c r="F279" s="9">
        <v>14</v>
      </c>
      <c r="G279" s="9">
        <v>57</v>
      </c>
      <c r="H279" s="2">
        <v>1</v>
      </c>
      <c r="I279" s="54">
        <v>42836</v>
      </c>
      <c r="J279" s="9">
        <f t="shared" si="11"/>
        <v>16</v>
      </c>
      <c r="K279" s="9">
        <f t="shared" si="12"/>
        <v>67</v>
      </c>
      <c r="L279" s="54">
        <v>42849</v>
      </c>
      <c r="M279" s="9">
        <f t="shared" si="13"/>
        <v>16</v>
      </c>
      <c r="N279" s="9">
        <f t="shared" si="14"/>
        <v>69</v>
      </c>
      <c r="O279" s="9">
        <v>-13</v>
      </c>
      <c r="P279" s="9">
        <v>1</v>
      </c>
      <c r="Q279" s="3"/>
      <c r="R279" s="5">
        <v>38691.43</v>
      </c>
      <c r="S279" s="5">
        <v>0</v>
      </c>
      <c r="T279" s="5">
        <v>0</v>
      </c>
      <c r="U279" s="5">
        <v>1128.07</v>
      </c>
      <c r="V279" s="5">
        <v>180.49</v>
      </c>
      <c r="W279" s="4">
        <v>40000</v>
      </c>
    </row>
    <row r="280" spans="1:23" x14ac:dyDescent="0.25">
      <c r="A280" s="2" t="s">
        <v>37</v>
      </c>
      <c r="B280" s="2" t="s">
        <v>23</v>
      </c>
      <c r="C280" s="2" t="s">
        <v>32</v>
      </c>
      <c r="D280" s="2" t="s">
        <v>33</v>
      </c>
      <c r="E280" s="54">
        <v>42849</v>
      </c>
      <c r="F280" s="9">
        <v>14</v>
      </c>
      <c r="G280" s="9">
        <v>57</v>
      </c>
      <c r="H280" s="2">
        <v>1</v>
      </c>
      <c r="I280" s="54">
        <v>42849</v>
      </c>
      <c r="J280" s="9">
        <f t="shared" si="11"/>
        <v>16</v>
      </c>
      <c r="K280" s="9">
        <f t="shared" si="12"/>
        <v>69</v>
      </c>
      <c r="L280" s="54">
        <v>42888</v>
      </c>
      <c r="M280" s="9">
        <f t="shared" si="13"/>
        <v>18</v>
      </c>
      <c r="N280" s="9">
        <f t="shared" si="14"/>
        <v>74</v>
      </c>
      <c r="O280" s="9">
        <v>-39</v>
      </c>
      <c r="P280" s="9">
        <v>1</v>
      </c>
      <c r="Q280" s="3"/>
      <c r="R280" s="5">
        <v>195.02</v>
      </c>
      <c r="S280" s="5">
        <v>0</v>
      </c>
      <c r="T280" s="5">
        <v>0</v>
      </c>
      <c r="U280" s="5">
        <v>2676.71</v>
      </c>
      <c r="V280" s="5">
        <v>428.27</v>
      </c>
      <c r="W280" s="4">
        <v>3300</v>
      </c>
    </row>
    <row r="281" spans="1:23" x14ac:dyDescent="0.25">
      <c r="A281" s="2" t="s">
        <v>38</v>
      </c>
      <c r="B281" s="2" t="s">
        <v>23</v>
      </c>
      <c r="C281" s="2" t="s">
        <v>32</v>
      </c>
      <c r="D281" s="2" t="s">
        <v>33</v>
      </c>
      <c r="E281" s="54">
        <v>42888</v>
      </c>
      <c r="F281" s="9">
        <v>14</v>
      </c>
      <c r="G281" s="9">
        <v>57</v>
      </c>
      <c r="H281" s="2">
        <v>1</v>
      </c>
      <c r="I281" s="54">
        <v>42888</v>
      </c>
      <c r="J281" s="9">
        <f t="shared" si="11"/>
        <v>18</v>
      </c>
      <c r="K281" s="9">
        <f t="shared" si="12"/>
        <v>74</v>
      </c>
      <c r="L281" s="54">
        <v>42890</v>
      </c>
      <c r="M281" s="9">
        <f t="shared" si="13"/>
        <v>18</v>
      </c>
      <c r="N281" s="9">
        <f t="shared" si="14"/>
        <v>75</v>
      </c>
      <c r="O281" s="9">
        <v>-2</v>
      </c>
      <c r="P281" s="9">
        <v>1</v>
      </c>
      <c r="Q281" s="3"/>
      <c r="R281" s="5">
        <v>10699.18</v>
      </c>
      <c r="S281" s="5">
        <v>0</v>
      </c>
      <c r="T281" s="5">
        <v>0</v>
      </c>
      <c r="U281" s="5">
        <v>259.32</v>
      </c>
      <c r="V281" s="5">
        <v>41.49</v>
      </c>
      <c r="W281" s="4">
        <v>11000</v>
      </c>
    </row>
    <row r="282" spans="1:23" x14ac:dyDescent="0.25">
      <c r="A282" s="2"/>
      <c r="B282" s="2" t="s">
        <v>23</v>
      </c>
      <c r="C282" s="2" t="s">
        <v>32</v>
      </c>
      <c r="D282" s="2"/>
      <c r="E282" s="54"/>
      <c r="F282" s="9"/>
      <c r="G282" s="9"/>
      <c r="H282" s="2"/>
      <c r="I282" s="54"/>
      <c r="J282" s="9"/>
      <c r="K282" s="9"/>
      <c r="L282" s="54"/>
      <c r="M282" s="9"/>
      <c r="N282" s="9"/>
      <c r="O282" s="9"/>
      <c r="P282" s="9"/>
      <c r="Q282" s="3"/>
      <c r="R282" s="5"/>
      <c r="S282" s="5"/>
      <c r="T282" s="5"/>
      <c r="U282" s="5"/>
      <c r="V282" s="5"/>
      <c r="W282" s="4"/>
    </row>
    <row r="283" spans="1:23" x14ac:dyDescent="0.25">
      <c r="A283" s="2"/>
      <c r="B283" s="2" t="s">
        <v>23</v>
      </c>
      <c r="C283" s="2" t="s">
        <v>32</v>
      </c>
      <c r="D283" s="2"/>
      <c r="E283" s="54"/>
      <c r="F283" s="9"/>
      <c r="G283" s="9"/>
      <c r="H283" s="2"/>
      <c r="I283" s="54"/>
      <c r="J283" s="9"/>
      <c r="K283" s="9"/>
      <c r="L283" s="54"/>
      <c r="M283" s="9"/>
      <c r="N283" s="9"/>
      <c r="O283" s="9"/>
      <c r="P283" s="9"/>
      <c r="Q283" s="3"/>
      <c r="R283" s="5"/>
      <c r="S283" s="5"/>
      <c r="T283" s="5"/>
      <c r="U283" s="5"/>
      <c r="V283" s="5"/>
      <c r="W283" s="4"/>
    </row>
    <row r="284" spans="1:23" x14ac:dyDescent="0.25">
      <c r="A284" s="2"/>
      <c r="B284" s="2" t="s">
        <v>23</v>
      </c>
      <c r="C284" s="2" t="s">
        <v>32</v>
      </c>
      <c r="D284" s="2"/>
      <c r="E284" s="54"/>
      <c r="F284" s="9"/>
      <c r="G284" s="9"/>
      <c r="H284" s="2"/>
      <c r="I284" s="54"/>
      <c r="J284" s="9"/>
      <c r="K284" s="9"/>
      <c r="L284" s="54"/>
      <c r="M284" s="9"/>
      <c r="N284" s="9"/>
      <c r="O284" s="9"/>
      <c r="P284" s="9"/>
      <c r="Q284" s="3"/>
      <c r="R284" s="5"/>
      <c r="S284" s="5"/>
      <c r="T284" s="5"/>
      <c r="U284" s="5"/>
      <c r="V284" s="5"/>
      <c r="W284" s="4"/>
    </row>
    <row r="285" spans="1:23" x14ac:dyDescent="0.25">
      <c r="A285" s="2"/>
      <c r="B285" s="2" t="s">
        <v>23</v>
      </c>
      <c r="C285" s="2" t="s">
        <v>32</v>
      </c>
      <c r="D285" s="2"/>
      <c r="E285" s="54"/>
      <c r="F285" s="9"/>
      <c r="G285" s="9"/>
      <c r="H285" s="2"/>
      <c r="I285" s="54"/>
      <c r="J285" s="9"/>
      <c r="K285" s="9"/>
      <c r="L285" s="54"/>
      <c r="M285" s="9"/>
      <c r="N285" s="9"/>
      <c r="O285" s="9"/>
      <c r="P285" s="9"/>
      <c r="Q285" s="3"/>
      <c r="R285" s="5"/>
      <c r="S285" s="5"/>
      <c r="T285" s="5"/>
      <c r="U285" s="5"/>
      <c r="V285" s="5"/>
      <c r="W285" s="4"/>
    </row>
    <row r="286" spans="1:23" x14ac:dyDescent="0.25">
      <c r="A286" s="2"/>
      <c r="B286" s="2" t="s">
        <v>23</v>
      </c>
      <c r="C286" s="2" t="s">
        <v>32</v>
      </c>
      <c r="D286" s="2"/>
      <c r="E286" s="54"/>
      <c r="F286" s="9"/>
      <c r="G286" s="9"/>
      <c r="H286" s="2"/>
      <c r="I286" s="54"/>
      <c r="J286" s="9"/>
      <c r="K286" s="9"/>
      <c r="L286" s="54"/>
      <c r="M286" s="9"/>
      <c r="N286" s="9"/>
      <c r="O286" s="9"/>
      <c r="P286" s="9"/>
      <c r="Q286" s="3"/>
      <c r="R286" s="5"/>
      <c r="S286" s="5"/>
      <c r="T286" s="5"/>
      <c r="U286" s="5"/>
      <c r="V286" s="5"/>
      <c r="W286" s="4"/>
    </row>
    <row r="287" spans="1:23" x14ac:dyDescent="0.25">
      <c r="A287" s="2"/>
      <c r="B287" s="2" t="s">
        <v>23</v>
      </c>
      <c r="C287" s="2" t="s">
        <v>32</v>
      </c>
      <c r="D287" s="2"/>
      <c r="E287" s="54"/>
      <c r="F287" s="9"/>
      <c r="G287" s="9"/>
      <c r="H287" s="2"/>
      <c r="I287" s="54"/>
      <c r="J287" s="9"/>
      <c r="K287" s="9"/>
      <c r="L287" s="54"/>
      <c r="M287" s="9"/>
      <c r="N287" s="9"/>
      <c r="O287" s="9"/>
      <c r="P287" s="9"/>
      <c r="Q287" s="3"/>
      <c r="R287" s="5"/>
      <c r="S287" s="5"/>
      <c r="T287" s="5"/>
      <c r="U287" s="5"/>
      <c r="V287" s="5"/>
      <c r="W287" s="4"/>
    </row>
    <row r="288" spans="1:23" x14ac:dyDescent="0.25">
      <c r="A288" s="2"/>
      <c r="B288" s="2" t="s">
        <v>23</v>
      </c>
      <c r="C288" s="2" t="s">
        <v>32</v>
      </c>
      <c r="D288" s="2"/>
      <c r="E288" s="54"/>
      <c r="F288" s="9"/>
      <c r="G288" s="9"/>
      <c r="H288" s="2"/>
      <c r="I288" s="54"/>
      <c r="J288" s="9"/>
      <c r="K288" s="9"/>
      <c r="L288" s="54"/>
      <c r="M288" s="9"/>
      <c r="N288" s="9"/>
      <c r="O288" s="9"/>
      <c r="P288" s="9"/>
      <c r="Q288" s="3"/>
      <c r="R288" s="5"/>
      <c r="S288" s="5"/>
      <c r="T288" s="5"/>
      <c r="U288" s="5"/>
      <c r="V288" s="5"/>
      <c r="W288" s="4"/>
    </row>
    <row r="289" spans="1:23" ht="15.75" thickBot="1" x14ac:dyDescent="0.3">
      <c r="A289" s="2"/>
      <c r="B289" s="2" t="s">
        <v>23</v>
      </c>
      <c r="C289" s="2" t="s">
        <v>32</v>
      </c>
      <c r="D289" s="2"/>
      <c r="E289" s="54"/>
      <c r="F289" s="9"/>
      <c r="G289" s="9"/>
      <c r="H289" s="2"/>
      <c r="I289" s="54"/>
      <c r="J289" s="9"/>
      <c r="K289" s="9"/>
      <c r="L289" s="54"/>
      <c r="M289" s="9"/>
      <c r="N289" s="9"/>
      <c r="O289" s="9"/>
      <c r="P289" s="9"/>
      <c r="Q289" s="3"/>
      <c r="R289" s="5"/>
      <c r="S289" s="5"/>
      <c r="T289" s="5"/>
      <c r="U289" s="5"/>
      <c r="V289" s="5"/>
      <c r="W289" s="4"/>
    </row>
    <row r="290" spans="1:23" ht="15.75" thickBot="1" x14ac:dyDescent="0.3">
      <c r="A290" s="2">
        <v>1</v>
      </c>
      <c r="B290" s="67" t="s">
        <v>148</v>
      </c>
      <c r="C290" s="2" t="s">
        <v>32</v>
      </c>
      <c r="D290" s="2" t="s">
        <v>33</v>
      </c>
      <c r="E290" s="54">
        <v>42599</v>
      </c>
      <c r="F290" s="9">
        <v>8</v>
      </c>
      <c r="G290" s="9">
        <v>34</v>
      </c>
      <c r="H290" s="2">
        <v>0</v>
      </c>
      <c r="I290" s="54">
        <v>42599</v>
      </c>
      <c r="J290" s="9">
        <v>8</v>
      </c>
      <c r="K290" s="9">
        <v>34</v>
      </c>
      <c r="L290" s="54">
        <v>42599</v>
      </c>
      <c r="M290" s="9">
        <v>8</v>
      </c>
      <c r="N290" s="9">
        <v>34</v>
      </c>
      <c r="O290" s="9">
        <v>0</v>
      </c>
      <c r="P290" s="9">
        <v>0</v>
      </c>
      <c r="Q290" s="3">
        <v>-200000</v>
      </c>
      <c r="R290" s="5"/>
      <c r="S290" s="5"/>
      <c r="T290" s="5"/>
      <c r="U290" s="5"/>
      <c r="V290" s="5"/>
      <c r="W290" s="4">
        <v>-200000</v>
      </c>
    </row>
    <row r="291" spans="1:23" ht="15.75" thickBot="1" x14ac:dyDescent="0.3">
      <c r="A291" s="2">
        <v>1</v>
      </c>
      <c r="B291" s="67" t="s">
        <v>148</v>
      </c>
      <c r="C291" s="2" t="s">
        <v>32</v>
      </c>
      <c r="D291" s="2" t="s">
        <v>33</v>
      </c>
      <c r="E291" s="54">
        <v>42599</v>
      </c>
      <c r="F291" s="9">
        <v>8</v>
      </c>
      <c r="G291" s="9">
        <v>34</v>
      </c>
      <c r="H291" s="2">
        <v>1</v>
      </c>
      <c r="I291" s="54">
        <v>42621</v>
      </c>
      <c r="J291" s="9">
        <v>9</v>
      </c>
      <c r="K291" s="9">
        <v>37</v>
      </c>
      <c r="L291" s="54">
        <v>42621</v>
      </c>
      <c r="M291" s="9">
        <v>9</v>
      </c>
      <c r="N291" s="9">
        <v>37</v>
      </c>
      <c r="O291" s="9">
        <v>0</v>
      </c>
      <c r="P291" s="9">
        <v>0</v>
      </c>
      <c r="Q291" s="3"/>
      <c r="R291" s="5">
        <v>200000</v>
      </c>
      <c r="S291" s="5">
        <v>4800</v>
      </c>
      <c r="T291" s="5">
        <v>768</v>
      </c>
      <c r="U291" s="5"/>
      <c r="V291" s="5"/>
      <c r="W291" s="4">
        <v>205568</v>
      </c>
    </row>
    <row r="292" spans="1:23" ht="15.75" thickBot="1" x14ac:dyDescent="0.3">
      <c r="A292" s="2">
        <v>2</v>
      </c>
      <c r="B292" s="67" t="s">
        <v>148</v>
      </c>
      <c r="C292" s="2" t="s">
        <v>32</v>
      </c>
      <c r="D292" s="2" t="s">
        <v>33</v>
      </c>
      <c r="E292" s="54">
        <v>42622</v>
      </c>
      <c r="F292" s="9">
        <v>9</v>
      </c>
      <c r="G292" s="9">
        <v>37</v>
      </c>
      <c r="H292" s="2">
        <v>0</v>
      </c>
      <c r="I292" s="54">
        <v>42622</v>
      </c>
      <c r="J292" s="9">
        <v>9</v>
      </c>
      <c r="K292" s="9">
        <v>37</v>
      </c>
      <c r="L292" s="54">
        <v>42622</v>
      </c>
      <c r="M292" s="9">
        <v>9</v>
      </c>
      <c r="N292" s="9">
        <v>37</v>
      </c>
      <c r="O292" s="9">
        <v>0</v>
      </c>
      <c r="P292" s="9">
        <v>0</v>
      </c>
      <c r="Q292" s="3">
        <v>-100000</v>
      </c>
      <c r="R292" s="5"/>
      <c r="S292" s="5"/>
      <c r="T292" s="5"/>
      <c r="U292" s="5"/>
      <c r="V292" s="5"/>
      <c r="W292" s="4">
        <v>-100000</v>
      </c>
    </row>
    <row r="293" spans="1:23" ht="15.75" thickBot="1" x14ac:dyDescent="0.3">
      <c r="A293" s="2">
        <v>2</v>
      </c>
      <c r="B293" s="67" t="s">
        <v>148</v>
      </c>
      <c r="C293" s="2" t="s">
        <v>32</v>
      </c>
      <c r="D293" s="2" t="s">
        <v>33</v>
      </c>
      <c r="E293" s="54">
        <v>42622</v>
      </c>
      <c r="F293" s="9">
        <v>9</v>
      </c>
      <c r="G293" s="9">
        <v>37</v>
      </c>
      <c r="H293" s="2">
        <v>1</v>
      </c>
      <c r="I293" s="54">
        <v>42643</v>
      </c>
      <c r="J293" s="9">
        <v>9</v>
      </c>
      <c r="K293" s="9">
        <v>40</v>
      </c>
      <c r="L293" s="54">
        <v>42636</v>
      </c>
      <c r="M293" s="9">
        <v>9</v>
      </c>
      <c r="N293" s="9">
        <v>39</v>
      </c>
      <c r="O293" s="9">
        <v>7</v>
      </c>
      <c r="P293" s="9">
        <v>0</v>
      </c>
      <c r="Q293" s="3"/>
      <c r="R293" s="5">
        <v>100000</v>
      </c>
      <c r="S293" s="5">
        <v>2133.33</v>
      </c>
      <c r="T293" s="5">
        <v>341.33</v>
      </c>
      <c r="U293" s="5"/>
      <c r="V293" s="5"/>
      <c r="W293" s="4">
        <v>102474.66</v>
      </c>
    </row>
    <row r="294" spans="1:23" ht="15.75" thickBot="1" x14ac:dyDescent="0.3">
      <c r="A294" s="2">
        <v>3</v>
      </c>
      <c r="B294" s="67" t="s">
        <v>148</v>
      </c>
      <c r="C294" s="2" t="s">
        <v>32</v>
      </c>
      <c r="D294" s="2" t="s">
        <v>33</v>
      </c>
      <c r="E294" s="54">
        <v>42674</v>
      </c>
      <c r="F294" s="9">
        <v>10</v>
      </c>
      <c r="G294" s="9">
        <v>45</v>
      </c>
      <c r="H294" s="2">
        <v>0</v>
      </c>
      <c r="I294" s="54">
        <v>42674</v>
      </c>
      <c r="J294" s="9">
        <v>10</v>
      </c>
      <c r="K294" s="9">
        <v>45</v>
      </c>
      <c r="L294" s="54">
        <v>42674</v>
      </c>
      <c r="M294" s="9">
        <v>10</v>
      </c>
      <c r="N294" s="9">
        <v>45</v>
      </c>
      <c r="O294" s="9">
        <v>0</v>
      </c>
      <c r="P294" s="9">
        <v>0</v>
      </c>
      <c r="Q294" s="3">
        <v>-200000</v>
      </c>
      <c r="R294" s="5"/>
      <c r="S294" s="5"/>
      <c r="T294" s="5"/>
      <c r="U294" s="5"/>
      <c r="V294" s="5"/>
      <c r="W294" s="4">
        <v>-200000</v>
      </c>
    </row>
    <row r="295" spans="1:23" ht="15.75" thickBot="1" x14ac:dyDescent="0.3">
      <c r="A295" s="2">
        <v>3</v>
      </c>
      <c r="B295" s="67" t="s">
        <v>148</v>
      </c>
      <c r="C295" s="2" t="s">
        <v>32</v>
      </c>
      <c r="D295" s="2" t="s">
        <v>33</v>
      </c>
      <c r="E295" s="54">
        <v>42674</v>
      </c>
      <c r="F295" s="9">
        <v>10</v>
      </c>
      <c r="G295" s="9">
        <v>45</v>
      </c>
      <c r="H295" s="2">
        <v>1</v>
      </c>
      <c r="I295" s="54">
        <v>42696</v>
      </c>
      <c r="J295" s="9">
        <v>11</v>
      </c>
      <c r="K295" s="9">
        <v>48</v>
      </c>
      <c r="L295" s="54">
        <v>42696</v>
      </c>
      <c r="M295" s="9">
        <v>11</v>
      </c>
      <c r="N295" s="9">
        <v>48</v>
      </c>
      <c r="O295" s="9">
        <v>0</v>
      </c>
      <c r="P295" s="9">
        <v>0</v>
      </c>
      <c r="Q295" s="3"/>
      <c r="R295" s="5">
        <v>200000</v>
      </c>
      <c r="S295" s="5">
        <v>3840</v>
      </c>
      <c r="T295" s="5">
        <v>614.4</v>
      </c>
      <c r="U295" s="5"/>
      <c r="V295" s="5"/>
      <c r="W295" s="4">
        <v>204454.39999999999</v>
      </c>
    </row>
    <row r="296" spans="1:23" ht="15.75" thickBot="1" x14ac:dyDescent="0.3">
      <c r="A296" s="2">
        <v>4</v>
      </c>
      <c r="B296" s="67" t="s">
        <v>148</v>
      </c>
      <c r="C296" s="2" t="s">
        <v>32</v>
      </c>
      <c r="D296" s="2" t="s">
        <v>33</v>
      </c>
      <c r="E296" s="54">
        <v>42704</v>
      </c>
      <c r="F296" s="9">
        <v>11</v>
      </c>
      <c r="G296" s="9">
        <v>49</v>
      </c>
      <c r="H296" s="2">
        <v>0</v>
      </c>
      <c r="I296" s="54">
        <v>42704</v>
      </c>
      <c r="J296" s="9">
        <v>11</v>
      </c>
      <c r="K296" s="9">
        <v>49</v>
      </c>
      <c r="L296" s="54">
        <v>42704</v>
      </c>
      <c r="M296" s="9">
        <v>11</v>
      </c>
      <c r="N296" s="9">
        <v>49</v>
      </c>
      <c r="O296" s="9">
        <v>0</v>
      </c>
      <c r="P296" s="9">
        <v>0</v>
      </c>
      <c r="Q296" s="3">
        <v>-150000</v>
      </c>
      <c r="R296" s="5"/>
      <c r="S296" s="5"/>
      <c r="T296" s="5"/>
      <c r="U296" s="5"/>
      <c r="V296" s="5"/>
      <c r="W296" s="4">
        <v>-150000</v>
      </c>
    </row>
    <row r="297" spans="1:23" ht="15.75" thickBot="1" x14ac:dyDescent="0.3">
      <c r="A297" s="2">
        <v>4</v>
      </c>
      <c r="B297" s="67" t="s">
        <v>148</v>
      </c>
      <c r="C297" s="2" t="s">
        <v>32</v>
      </c>
      <c r="D297" s="2" t="s">
        <v>33</v>
      </c>
      <c r="E297" s="54">
        <v>42704</v>
      </c>
      <c r="F297" s="9">
        <v>11</v>
      </c>
      <c r="G297" s="9">
        <v>49</v>
      </c>
      <c r="H297" s="2">
        <v>1</v>
      </c>
      <c r="I297" s="54">
        <v>42713</v>
      </c>
      <c r="J297" s="9">
        <v>12</v>
      </c>
      <c r="K297" s="9">
        <v>50</v>
      </c>
      <c r="L297" s="54">
        <v>42713</v>
      </c>
      <c r="M297" s="9">
        <v>12</v>
      </c>
      <c r="N297" s="9">
        <v>50</v>
      </c>
      <c r="O297" s="9">
        <v>0</v>
      </c>
      <c r="P297" s="9">
        <v>0</v>
      </c>
      <c r="Q297" s="3"/>
      <c r="R297" s="5">
        <v>150000</v>
      </c>
      <c r="S297" s="5">
        <v>1440</v>
      </c>
      <c r="T297" s="5">
        <v>230.4</v>
      </c>
      <c r="U297" s="5"/>
      <c r="V297" s="5"/>
      <c r="W297" s="4">
        <v>151670.39999999999</v>
      </c>
    </row>
    <row r="298" spans="1:23" ht="15.75" thickBot="1" x14ac:dyDescent="0.3">
      <c r="A298" s="2">
        <v>5</v>
      </c>
      <c r="B298" s="67" t="s">
        <v>148</v>
      </c>
      <c r="C298" s="2" t="s">
        <v>32</v>
      </c>
      <c r="D298" s="2" t="s">
        <v>33</v>
      </c>
      <c r="E298" s="54">
        <v>42837</v>
      </c>
      <c r="F298" s="9">
        <v>16</v>
      </c>
      <c r="G298" s="9">
        <v>67</v>
      </c>
      <c r="H298" s="2">
        <v>0</v>
      </c>
      <c r="I298" s="54">
        <v>42837</v>
      </c>
      <c r="J298" s="9">
        <v>16</v>
      </c>
      <c r="K298" s="9">
        <v>67</v>
      </c>
      <c r="L298" s="54">
        <v>42837</v>
      </c>
      <c r="M298" s="9">
        <v>16</v>
      </c>
      <c r="N298" s="9">
        <v>67</v>
      </c>
      <c r="O298" s="9">
        <v>0</v>
      </c>
      <c r="P298" s="9">
        <v>0</v>
      </c>
      <c r="Q298" s="3">
        <v>-75190.81</v>
      </c>
      <c r="R298" s="5"/>
      <c r="S298" s="5"/>
      <c r="T298" s="5"/>
      <c r="U298" s="5"/>
      <c r="V298" s="5"/>
      <c r="W298" s="4">
        <v>-75190.81</v>
      </c>
    </row>
    <row r="299" spans="1:23" ht="15.75" thickBot="1" x14ac:dyDescent="0.3">
      <c r="A299" s="2">
        <v>5</v>
      </c>
      <c r="B299" s="67" t="s">
        <v>148</v>
      </c>
      <c r="C299" s="2" t="s">
        <v>32</v>
      </c>
      <c r="D299" s="2" t="s">
        <v>33</v>
      </c>
      <c r="E299" s="54">
        <v>42837</v>
      </c>
      <c r="F299" s="9">
        <v>16</v>
      </c>
      <c r="G299" s="9">
        <v>67</v>
      </c>
      <c r="H299" s="2">
        <v>1</v>
      </c>
      <c r="I299" s="54">
        <v>42897</v>
      </c>
      <c r="J299" s="9">
        <v>18</v>
      </c>
      <c r="K299" s="9">
        <v>76</v>
      </c>
      <c r="L299" s="54">
        <v>42878</v>
      </c>
      <c r="M299" s="9">
        <v>17</v>
      </c>
      <c r="N299" s="9">
        <v>73</v>
      </c>
      <c r="O299" s="9">
        <v>19</v>
      </c>
      <c r="P299" s="9">
        <v>0</v>
      </c>
      <c r="Q299" s="3"/>
      <c r="R299" s="5">
        <v>75190.8</v>
      </c>
      <c r="S299" s="5">
        <v>3552.05</v>
      </c>
      <c r="T299" s="5">
        <v>568.33000000000004</v>
      </c>
      <c r="U299" s="5"/>
      <c r="V299" s="5"/>
      <c r="W299" s="4">
        <v>79311.179999999993</v>
      </c>
    </row>
    <row r="300" spans="1:23" ht="15.75" thickBot="1" x14ac:dyDescent="0.3">
      <c r="A300" s="2"/>
      <c r="B300" s="67" t="s">
        <v>148</v>
      </c>
      <c r="C300" s="2" t="s">
        <v>32</v>
      </c>
      <c r="D300" s="2"/>
      <c r="E300" s="54"/>
      <c r="F300" s="9"/>
      <c r="G300" s="9"/>
      <c r="H300" s="2"/>
      <c r="I300" s="54"/>
      <c r="J300" s="9"/>
      <c r="K300" s="9"/>
      <c r="L300" s="54"/>
      <c r="M300" s="9"/>
      <c r="N300" s="9"/>
      <c r="O300" s="9"/>
      <c r="P300" s="9"/>
      <c r="Q300" s="3"/>
      <c r="R300" s="5"/>
      <c r="S300" s="5"/>
      <c r="T300" s="5"/>
      <c r="U300" s="5"/>
      <c r="V300" s="5"/>
      <c r="W300" s="4"/>
    </row>
    <row r="301" spans="1:23" ht="15.75" thickBot="1" x14ac:dyDescent="0.3">
      <c r="A301" s="2"/>
      <c r="B301" s="67" t="s">
        <v>148</v>
      </c>
      <c r="C301" s="2" t="s">
        <v>32</v>
      </c>
      <c r="D301" s="2"/>
      <c r="E301" s="54"/>
      <c r="F301" s="9"/>
      <c r="G301" s="9"/>
      <c r="H301" s="2"/>
      <c r="I301" s="54"/>
      <c r="J301" s="9"/>
      <c r="K301" s="9"/>
      <c r="L301" s="54"/>
      <c r="M301" s="9"/>
      <c r="N301" s="9"/>
      <c r="O301" s="9"/>
      <c r="P301" s="9"/>
      <c r="Q301" s="3"/>
      <c r="R301" s="5"/>
      <c r="S301" s="5"/>
      <c r="T301" s="5"/>
      <c r="U301" s="5"/>
      <c r="V301" s="5"/>
      <c r="W301" s="4"/>
    </row>
    <row r="302" spans="1:23" ht="15.75" thickBot="1" x14ac:dyDescent="0.3">
      <c r="A302" s="2"/>
      <c r="B302" s="67" t="s">
        <v>148</v>
      </c>
      <c r="C302" s="2" t="s">
        <v>32</v>
      </c>
      <c r="D302" s="2"/>
      <c r="E302" s="54"/>
      <c r="F302" s="9"/>
      <c r="G302" s="9"/>
      <c r="H302" s="2"/>
      <c r="I302" s="54"/>
      <c r="J302" s="9"/>
      <c r="K302" s="9"/>
      <c r="L302" s="54"/>
      <c r="M302" s="9"/>
      <c r="N302" s="9"/>
      <c r="O302" s="9"/>
      <c r="P302" s="9"/>
      <c r="Q302" s="3"/>
      <c r="R302" s="5"/>
      <c r="S302" s="5"/>
      <c r="T302" s="5"/>
      <c r="U302" s="5"/>
      <c r="V302" s="5"/>
      <c r="W302" s="4"/>
    </row>
    <row r="303" spans="1:23" ht="15.75" thickBot="1" x14ac:dyDescent="0.3">
      <c r="A303" s="2"/>
      <c r="B303" s="67" t="s">
        <v>148</v>
      </c>
      <c r="C303" s="2" t="s">
        <v>32</v>
      </c>
      <c r="D303" s="2"/>
      <c r="E303" s="54"/>
      <c r="F303" s="9"/>
      <c r="G303" s="9"/>
      <c r="H303" s="2"/>
      <c r="I303" s="54"/>
      <c r="J303" s="9"/>
      <c r="K303" s="9"/>
      <c r="L303" s="54"/>
      <c r="M303" s="9"/>
      <c r="N303" s="9"/>
      <c r="O303" s="9"/>
      <c r="P303" s="9"/>
      <c r="Q303" s="3"/>
      <c r="R303" s="5"/>
      <c r="S303" s="5"/>
      <c r="T303" s="5"/>
      <c r="U303" s="5"/>
      <c r="V303" s="5"/>
      <c r="W303" s="4"/>
    </row>
    <row r="304" spans="1:23" ht="15.75" thickBot="1" x14ac:dyDescent="0.3">
      <c r="A304" s="2"/>
      <c r="B304" s="67" t="s">
        <v>148</v>
      </c>
      <c r="C304" s="2" t="s">
        <v>32</v>
      </c>
      <c r="D304" s="2"/>
      <c r="E304" s="54"/>
      <c r="F304" s="9"/>
      <c r="G304" s="9"/>
      <c r="H304" s="2"/>
      <c r="I304" s="54"/>
      <c r="J304" s="9"/>
      <c r="K304" s="9"/>
      <c r="L304" s="54"/>
      <c r="M304" s="9"/>
      <c r="N304" s="9"/>
      <c r="O304" s="9"/>
      <c r="P304" s="9"/>
      <c r="Q304" s="3"/>
      <c r="R304" s="5"/>
      <c r="S304" s="5"/>
      <c r="T304" s="5"/>
      <c r="U304" s="5"/>
      <c r="V304" s="5"/>
      <c r="W304" s="4"/>
    </row>
    <row r="305" spans="1:23" ht="15.75" thickBot="1" x14ac:dyDescent="0.3">
      <c r="A305" s="2"/>
      <c r="B305" s="67" t="s">
        <v>148</v>
      </c>
      <c r="C305" s="2" t="s">
        <v>32</v>
      </c>
      <c r="D305" s="2"/>
      <c r="E305" s="54"/>
      <c r="F305" s="9"/>
      <c r="G305" s="9"/>
      <c r="H305" s="2"/>
      <c r="I305" s="54"/>
      <c r="J305" s="9"/>
      <c r="K305" s="9"/>
      <c r="L305" s="54"/>
      <c r="M305" s="9"/>
      <c r="N305" s="9"/>
      <c r="O305" s="9"/>
      <c r="P305" s="9"/>
      <c r="Q305" s="3"/>
      <c r="R305" s="5"/>
      <c r="S305" s="5"/>
      <c r="T305" s="5"/>
      <c r="U305" s="5"/>
      <c r="V305" s="5"/>
      <c r="W305" s="4"/>
    </row>
    <row r="306" spans="1:23" ht="15.75" thickBot="1" x14ac:dyDescent="0.3">
      <c r="A306" s="2"/>
      <c r="B306" s="67" t="s">
        <v>148</v>
      </c>
      <c r="C306" s="2" t="s">
        <v>32</v>
      </c>
      <c r="D306" s="2"/>
      <c r="E306" s="54"/>
      <c r="F306" s="9"/>
      <c r="G306" s="9"/>
      <c r="H306" s="2"/>
      <c r="I306" s="54"/>
      <c r="J306" s="9"/>
      <c r="K306" s="9"/>
      <c r="L306" s="54"/>
      <c r="M306" s="9"/>
      <c r="N306" s="9"/>
      <c r="O306" s="9"/>
      <c r="P306" s="9"/>
      <c r="Q306" s="3"/>
      <c r="R306" s="5"/>
      <c r="S306" s="5"/>
      <c r="T306" s="5"/>
      <c r="U306" s="5"/>
      <c r="V306" s="5"/>
      <c r="W306" s="4"/>
    </row>
    <row r="307" spans="1:23" x14ac:dyDescent="0.25">
      <c r="A307" s="2">
        <v>1</v>
      </c>
      <c r="B307" s="2" t="s">
        <v>85</v>
      </c>
      <c r="C307" s="2" t="s">
        <v>32</v>
      </c>
      <c r="D307" s="2" t="s">
        <v>33</v>
      </c>
      <c r="E307" s="54">
        <v>42885</v>
      </c>
      <c r="F307" s="9">
        <v>17</v>
      </c>
      <c r="G307" s="9">
        <v>74</v>
      </c>
      <c r="H307" s="2">
        <v>0</v>
      </c>
      <c r="I307" s="54">
        <v>42885</v>
      </c>
      <c r="J307" s="9">
        <v>17</v>
      </c>
      <c r="K307" s="9">
        <v>74</v>
      </c>
      <c r="L307" s="54">
        <v>42885</v>
      </c>
      <c r="M307" s="9">
        <v>17</v>
      </c>
      <c r="N307" s="9">
        <v>74</v>
      </c>
      <c r="O307" s="9">
        <v>0</v>
      </c>
      <c r="P307" s="9">
        <v>0</v>
      </c>
      <c r="Q307" s="3">
        <v>-30047.07</v>
      </c>
      <c r="R307" s="5"/>
      <c r="S307" s="5"/>
      <c r="T307" s="5"/>
      <c r="U307" s="5"/>
      <c r="V307" s="5"/>
      <c r="W307" s="4">
        <v>-30047.07</v>
      </c>
    </row>
    <row r="308" spans="1:23" x14ac:dyDescent="0.25">
      <c r="A308" s="2">
        <v>2</v>
      </c>
      <c r="B308" s="2" t="s">
        <v>85</v>
      </c>
      <c r="C308" s="2" t="s">
        <v>32</v>
      </c>
      <c r="D308" s="2" t="s">
        <v>33</v>
      </c>
      <c r="E308" s="54">
        <v>42885</v>
      </c>
      <c r="F308" s="9">
        <v>17</v>
      </c>
      <c r="G308" s="9">
        <v>74</v>
      </c>
      <c r="H308" s="2">
        <v>0</v>
      </c>
      <c r="I308" s="54">
        <v>42885</v>
      </c>
      <c r="J308" s="9">
        <v>17</v>
      </c>
      <c r="K308" s="9">
        <v>74</v>
      </c>
      <c r="L308" s="54">
        <v>42885</v>
      </c>
      <c r="M308" s="9">
        <v>17</v>
      </c>
      <c r="N308" s="9">
        <v>74</v>
      </c>
      <c r="O308" s="9">
        <v>0</v>
      </c>
      <c r="P308" s="9">
        <v>0</v>
      </c>
      <c r="Q308" s="3">
        <v>-48537.3</v>
      </c>
      <c r="R308" s="5"/>
      <c r="S308" s="5"/>
      <c r="T308" s="5"/>
      <c r="U308" s="5"/>
      <c r="V308" s="5"/>
      <c r="W308" s="4">
        <v>-48537.3</v>
      </c>
    </row>
    <row r="309" spans="1:23" x14ac:dyDescent="0.25">
      <c r="A309" s="2">
        <v>3</v>
      </c>
      <c r="B309" s="2" t="s">
        <v>85</v>
      </c>
      <c r="C309" s="2" t="s">
        <v>32</v>
      </c>
      <c r="D309" s="2" t="s">
        <v>33</v>
      </c>
      <c r="E309" s="54">
        <v>42885</v>
      </c>
      <c r="F309" s="9">
        <v>17</v>
      </c>
      <c r="G309" s="9">
        <v>74</v>
      </c>
      <c r="H309" s="2">
        <v>0</v>
      </c>
      <c r="I309" s="54">
        <v>42885</v>
      </c>
      <c r="J309" s="9">
        <v>17</v>
      </c>
      <c r="K309" s="9">
        <v>74</v>
      </c>
      <c r="L309" s="54">
        <v>42885</v>
      </c>
      <c r="M309" s="9">
        <v>17</v>
      </c>
      <c r="N309" s="9">
        <v>74</v>
      </c>
      <c r="O309" s="9">
        <v>0</v>
      </c>
      <c r="P309" s="9">
        <v>0</v>
      </c>
      <c r="Q309" s="3">
        <v>-56479.46</v>
      </c>
      <c r="R309" s="5"/>
      <c r="S309" s="5"/>
      <c r="T309" s="5"/>
      <c r="U309" s="5"/>
      <c r="V309" s="5"/>
      <c r="W309" s="4">
        <v>-56479.46</v>
      </c>
    </row>
    <row r="310" spans="1:23" x14ac:dyDescent="0.25">
      <c r="A310" s="2">
        <v>4</v>
      </c>
      <c r="B310" s="2" t="s">
        <v>85</v>
      </c>
      <c r="C310" s="2" t="s">
        <v>32</v>
      </c>
      <c r="D310" s="2" t="s">
        <v>33</v>
      </c>
      <c r="E310" s="54">
        <v>42885</v>
      </c>
      <c r="F310" s="9">
        <v>17</v>
      </c>
      <c r="G310" s="9">
        <v>74</v>
      </c>
      <c r="H310" s="2">
        <v>0</v>
      </c>
      <c r="I310" s="54">
        <v>42885</v>
      </c>
      <c r="J310" s="9">
        <v>17</v>
      </c>
      <c r="K310" s="9">
        <v>74</v>
      </c>
      <c r="L310" s="54">
        <v>42885</v>
      </c>
      <c r="M310" s="9">
        <v>17</v>
      </c>
      <c r="N310" s="9">
        <v>74</v>
      </c>
      <c r="O310" s="9">
        <v>0</v>
      </c>
      <c r="P310" s="9">
        <v>0</v>
      </c>
      <c r="Q310" s="3">
        <v>-14936.17</v>
      </c>
      <c r="R310" s="5"/>
      <c r="S310" s="5"/>
      <c r="T310" s="5"/>
      <c r="U310" s="5"/>
      <c r="V310" s="5"/>
      <c r="W310" s="4">
        <v>-14936.17</v>
      </c>
    </row>
    <row r="311" spans="1:23" x14ac:dyDescent="0.25">
      <c r="A311" s="2">
        <v>1</v>
      </c>
      <c r="B311" s="2" t="s">
        <v>85</v>
      </c>
      <c r="C311" s="2" t="s">
        <v>32</v>
      </c>
      <c r="D311" s="2" t="s">
        <v>33</v>
      </c>
      <c r="E311" s="54">
        <v>42885</v>
      </c>
      <c r="F311" s="9">
        <v>17</v>
      </c>
      <c r="G311" s="9">
        <v>74</v>
      </c>
      <c r="H311" s="2">
        <v>1</v>
      </c>
      <c r="I311" s="54">
        <v>42977</v>
      </c>
      <c r="J311" s="9">
        <v>20</v>
      </c>
      <c r="K311" s="9">
        <v>87</v>
      </c>
      <c r="L311" s="54">
        <v>42977</v>
      </c>
      <c r="M311" s="9">
        <v>20</v>
      </c>
      <c r="N311" s="9">
        <v>87</v>
      </c>
      <c r="O311" s="9">
        <v>0</v>
      </c>
      <c r="P311" s="9">
        <v>0</v>
      </c>
      <c r="Q311" s="3"/>
      <c r="R311" s="5">
        <v>30047.07</v>
      </c>
      <c r="S311" s="5">
        <v>3245.99</v>
      </c>
      <c r="T311" s="5">
        <v>519.36</v>
      </c>
      <c r="U311" s="5"/>
      <c r="V311" s="5"/>
      <c r="W311" s="4">
        <v>33812.42</v>
      </c>
    </row>
    <row r="312" spans="1:23" x14ac:dyDescent="0.25">
      <c r="A312" s="2">
        <v>2</v>
      </c>
      <c r="B312" s="2" t="s">
        <v>85</v>
      </c>
      <c r="C312" s="2" t="s">
        <v>32</v>
      </c>
      <c r="D312" s="2" t="s">
        <v>33</v>
      </c>
      <c r="E312" s="54">
        <v>42885</v>
      </c>
      <c r="F312" s="9">
        <v>17</v>
      </c>
      <c r="G312" s="9">
        <v>74</v>
      </c>
      <c r="H312" s="2">
        <v>1</v>
      </c>
      <c r="I312" s="54">
        <v>42977</v>
      </c>
      <c r="J312" s="9">
        <v>20</v>
      </c>
      <c r="K312" s="9">
        <v>87</v>
      </c>
      <c r="L312" s="54">
        <v>42977</v>
      </c>
      <c r="M312" s="9">
        <v>20</v>
      </c>
      <c r="N312" s="9">
        <v>87</v>
      </c>
      <c r="O312" s="9">
        <v>0</v>
      </c>
      <c r="P312" s="9">
        <v>0</v>
      </c>
      <c r="Q312" s="3"/>
      <c r="R312" s="5">
        <v>48537.3</v>
      </c>
      <c r="S312" s="5">
        <v>5243.5</v>
      </c>
      <c r="T312" s="5">
        <v>838.96</v>
      </c>
      <c r="U312" s="5"/>
      <c r="V312" s="5"/>
      <c r="W312" s="4">
        <v>54619.76</v>
      </c>
    </row>
    <row r="313" spans="1:23" x14ac:dyDescent="0.25">
      <c r="A313" s="2">
        <v>3</v>
      </c>
      <c r="B313" s="2" t="s">
        <v>85</v>
      </c>
      <c r="C313" s="2" t="s">
        <v>32</v>
      </c>
      <c r="D313" s="2" t="s">
        <v>33</v>
      </c>
      <c r="E313" s="54">
        <v>42885</v>
      </c>
      <c r="F313" s="9">
        <v>17</v>
      </c>
      <c r="G313" s="9">
        <v>74</v>
      </c>
      <c r="H313" s="2">
        <v>1</v>
      </c>
      <c r="I313" s="54">
        <v>42977</v>
      </c>
      <c r="J313" s="9">
        <v>20</v>
      </c>
      <c r="K313" s="9">
        <v>87</v>
      </c>
      <c r="L313" s="54">
        <v>42977</v>
      </c>
      <c r="M313" s="9">
        <v>20</v>
      </c>
      <c r="N313" s="9">
        <v>87</v>
      </c>
      <c r="O313" s="9">
        <v>0</v>
      </c>
      <c r="P313" s="9">
        <v>0</v>
      </c>
      <c r="Q313" s="3"/>
      <c r="R313" s="5">
        <v>56479.46</v>
      </c>
      <c r="S313" s="5">
        <v>6101.49</v>
      </c>
      <c r="T313" s="5">
        <v>976.24</v>
      </c>
      <c r="U313" s="5"/>
      <c r="V313" s="5"/>
      <c r="W313" s="4">
        <v>63557.19</v>
      </c>
    </row>
    <row r="314" spans="1:23" x14ac:dyDescent="0.25">
      <c r="A314" s="2">
        <v>4</v>
      </c>
      <c r="B314" s="2" t="s">
        <v>85</v>
      </c>
      <c r="C314" s="2" t="s">
        <v>32</v>
      </c>
      <c r="D314" s="2" t="s">
        <v>33</v>
      </c>
      <c r="E314" s="54">
        <v>42885</v>
      </c>
      <c r="F314" s="9">
        <v>17</v>
      </c>
      <c r="G314" s="9">
        <v>74</v>
      </c>
      <c r="H314" s="2">
        <v>1</v>
      </c>
      <c r="I314" s="54">
        <v>42977</v>
      </c>
      <c r="J314" s="9">
        <v>20</v>
      </c>
      <c r="K314" s="9">
        <v>87</v>
      </c>
      <c r="L314" s="54">
        <v>42977</v>
      </c>
      <c r="M314" s="9">
        <v>20</v>
      </c>
      <c r="N314" s="9">
        <v>87</v>
      </c>
      <c r="O314" s="9">
        <v>0</v>
      </c>
      <c r="P314" s="9">
        <v>0</v>
      </c>
      <c r="Q314" s="3"/>
      <c r="R314" s="5">
        <v>14936.17</v>
      </c>
      <c r="S314" s="5">
        <v>1613.56</v>
      </c>
      <c r="T314" s="5">
        <v>258.17</v>
      </c>
      <c r="U314" s="5"/>
      <c r="V314" s="5"/>
      <c r="W314" s="4">
        <v>16807.89</v>
      </c>
    </row>
    <row r="315" spans="1:23" x14ac:dyDescent="0.25">
      <c r="A315" s="2">
        <v>5</v>
      </c>
      <c r="B315" s="2" t="s">
        <v>85</v>
      </c>
      <c r="C315" s="2" t="s">
        <v>32</v>
      </c>
      <c r="D315" s="2" t="s">
        <v>33</v>
      </c>
      <c r="E315" s="54">
        <v>42923</v>
      </c>
      <c r="F315" s="9">
        <v>19</v>
      </c>
      <c r="G315" s="9">
        <v>79</v>
      </c>
      <c r="H315" s="2">
        <v>0</v>
      </c>
      <c r="I315" s="54">
        <v>42923</v>
      </c>
      <c r="J315" s="9">
        <v>19</v>
      </c>
      <c r="K315" s="9">
        <v>79</v>
      </c>
      <c r="L315" s="54">
        <v>42923</v>
      </c>
      <c r="M315" s="9">
        <v>19</v>
      </c>
      <c r="N315" s="9">
        <v>79</v>
      </c>
      <c r="O315" s="9">
        <v>0</v>
      </c>
      <c r="P315" s="9">
        <v>0</v>
      </c>
      <c r="Q315" s="3">
        <v>-150000</v>
      </c>
      <c r="R315" s="5"/>
      <c r="S315" s="5"/>
      <c r="T315" s="5"/>
      <c r="U315" s="5"/>
      <c r="V315" s="5"/>
      <c r="W315" s="4">
        <v>-150000</v>
      </c>
    </row>
    <row r="316" spans="1:23" x14ac:dyDescent="0.25">
      <c r="A316" s="2">
        <v>5</v>
      </c>
      <c r="B316" s="2" t="s">
        <v>85</v>
      </c>
      <c r="C316" s="2" t="s">
        <v>32</v>
      </c>
      <c r="D316" s="2" t="s">
        <v>33</v>
      </c>
      <c r="E316" s="54">
        <v>42923</v>
      </c>
      <c r="F316" s="9">
        <v>19</v>
      </c>
      <c r="G316" s="9">
        <v>79</v>
      </c>
      <c r="H316" s="2">
        <v>1</v>
      </c>
      <c r="I316" s="54">
        <v>43013</v>
      </c>
      <c r="J316" s="9">
        <v>22</v>
      </c>
      <c r="K316" s="9">
        <v>92</v>
      </c>
      <c r="L316" s="54">
        <v>43006</v>
      </c>
      <c r="M316" s="9">
        <v>21</v>
      </c>
      <c r="N316" s="9">
        <v>91</v>
      </c>
      <c r="O316" s="9">
        <v>7</v>
      </c>
      <c r="P316" s="9">
        <v>0</v>
      </c>
      <c r="Q316" s="3"/>
      <c r="R316" s="5">
        <v>150000</v>
      </c>
      <c r="S316" s="5">
        <v>14944.18</v>
      </c>
      <c r="T316" s="5">
        <v>2391.0700000000002</v>
      </c>
      <c r="U316" s="5"/>
      <c r="V316" s="5"/>
      <c r="W316" s="4">
        <v>167335.25</v>
      </c>
    </row>
    <row r="317" spans="1:23" x14ac:dyDescent="0.25">
      <c r="A317" s="2">
        <v>6</v>
      </c>
      <c r="B317" s="2" t="s">
        <v>85</v>
      </c>
      <c r="C317" s="2" t="s">
        <v>32</v>
      </c>
      <c r="D317" s="2" t="s">
        <v>33</v>
      </c>
      <c r="E317" s="54">
        <v>42978</v>
      </c>
      <c r="F317" s="9">
        <v>20</v>
      </c>
      <c r="G317" s="9">
        <v>87</v>
      </c>
      <c r="H317" s="2">
        <v>0</v>
      </c>
      <c r="I317" s="54">
        <v>42978</v>
      </c>
      <c r="J317" s="9">
        <v>20</v>
      </c>
      <c r="K317" s="9">
        <v>87</v>
      </c>
      <c r="L317" s="54">
        <v>42978</v>
      </c>
      <c r="M317" s="9">
        <v>20</v>
      </c>
      <c r="N317" s="9">
        <v>87</v>
      </c>
      <c r="O317" s="9">
        <v>0</v>
      </c>
      <c r="P317" s="9">
        <v>0</v>
      </c>
      <c r="Q317" s="3">
        <v>-302029.2</v>
      </c>
      <c r="R317" s="5"/>
      <c r="S317" s="5"/>
      <c r="T317" s="5"/>
      <c r="U317" s="5"/>
      <c r="V317" s="5"/>
      <c r="W317" s="4">
        <v>-302029.2</v>
      </c>
    </row>
    <row r="318" spans="1:23" x14ac:dyDescent="0.25">
      <c r="A318" s="2">
        <v>6</v>
      </c>
      <c r="B318" s="2" t="s">
        <v>85</v>
      </c>
      <c r="C318" s="2" t="s">
        <v>32</v>
      </c>
      <c r="D318" s="2" t="s">
        <v>33</v>
      </c>
      <c r="E318" s="54">
        <v>42978</v>
      </c>
      <c r="F318" s="9">
        <v>20</v>
      </c>
      <c r="G318" s="9">
        <v>87</v>
      </c>
      <c r="H318" s="2">
        <v>1</v>
      </c>
      <c r="I318" s="54">
        <v>43038</v>
      </c>
      <c r="J318" s="9">
        <v>22</v>
      </c>
      <c r="K318" s="9">
        <v>96</v>
      </c>
      <c r="L318" s="54">
        <v>43038</v>
      </c>
      <c r="M318" s="9">
        <v>22</v>
      </c>
      <c r="N318" s="9">
        <v>96</v>
      </c>
      <c r="O318" s="9">
        <v>0</v>
      </c>
      <c r="P318" s="9">
        <v>0</v>
      </c>
      <c r="Q318" s="3"/>
      <c r="R318" s="5">
        <v>75779.199999999997</v>
      </c>
      <c r="S318" s="5">
        <v>20880</v>
      </c>
      <c r="T318" s="5">
        <v>3340.8</v>
      </c>
      <c r="U318" s="5"/>
      <c r="V318" s="5"/>
      <c r="W318" s="4">
        <v>100000</v>
      </c>
    </row>
    <row r="319" spans="1:23" x14ac:dyDescent="0.25">
      <c r="A319" s="2">
        <v>6</v>
      </c>
      <c r="B319" s="2" t="s">
        <v>85</v>
      </c>
      <c r="C319" s="2" t="s">
        <v>32</v>
      </c>
      <c r="D319" s="2" t="s">
        <v>33</v>
      </c>
      <c r="E319" s="54">
        <v>42978</v>
      </c>
      <c r="F319" s="9">
        <v>20</v>
      </c>
      <c r="G319" s="9">
        <v>87</v>
      </c>
      <c r="H319" s="2">
        <v>1</v>
      </c>
      <c r="I319" s="54">
        <v>43055</v>
      </c>
      <c r="J319" s="9">
        <v>23</v>
      </c>
      <c r="K319" s="9">
        <v>98</v>
      </c>
      <c r="L319" s="54">
        <v>43055</v>
      </c>
      <c r="M319" s="9">
        <v>0</v>
      </c>
      <c r="N319" s="9">
        <v>0</v>
      </c>
      <c r="O319" s="9">
        <v>-18</v>
      </c>
      <c r="P319" s="9">
        <v>0</v>
      </c>
      <c r="Q319" s="3"/>
      <c r="R319" s="5">
        <v>226250</v>
      </c>
      <c r="S319" s="5">
        <v>4102.67</v>
      </c>
      <c r="T319" s="5">
        <v>656.43</v>
      </c>
      <c r="U319" s="5"/>
      <c r="V319" s="5"/>
      <c r="W319" s="4">
        <v>231009.1</v>
      </c>
    </row>
    <row r="320" spans="1:23" x14ac:dyDescent="0.25">
      <c r="A320" s="2">
        <v>7</v>
      </c>
      <c r="B320" s="2" t="s">
        <v>85</v>
      </c>
      <c r="C320" s="2" t="s">
        <v>32</v>
      </c>
      <c r="D320" s="2" t="s">
        <v>33</v>
      </c>
      <c r="E320" s="54">
        <v>43006</v>
      </c>
      <c r="F320" s="9">
        <f>MONTH(E320)+12</f>
        <v>21</v>
      </c>
      <c r="G320" s="9">
        <f>WEEKNUM(E320)+52</f>
        <v>91</v>
      </c>
      <c r="H320" s="2">
        <v>0</v>
      </c>
      <c r="I320" s="54">
        <v>43006</v>
      </c>
      <c r="J320" s="9">
        <f>MONTH(I320)+12</f>
        <v>21</v>
      </c>
      <c r="K320" s="9">
        <f>WEEKNUM(I320)+52</f>
        <v>91</v>
      </c>
      <c r="L320" s="54">
        <v>43006</v>
      </c>
      <c r="M320" s="9">
        <f>MONTH(L320)+12</f>
        <v>21</v>
      </c>
      <c r="N320" s="9">
        <f>WEEKNUM(L320)+52</f>
        <v>91</v>
      </c>
      <c r="O320" s="9"/>
      <c r="P320" s="9">
        <v>0</v>
      </c>
      <c r="Q320" s="3">
        <v>-200522.08212400001</v>
      </c>
      <c r="R320" s="5"/>
      <c r="S320" s="5"/>
      <c r="T320" s="5"/>
      <c r="U320" s="5"/>
      <c r="V320" s="5"/>
      <c r="W320" s="4">
        <f>Q320</f>
        <v>-200522.08212400001</v>
      </c>
    </row>
    <row r="321" spans="1:23" x14ac:dyDescent="0.25">
      <c r="A321" s="2">
        <v>8</v>
      </c>
      <c r="B321" s="2" t="s">
        <v>85</v>
      </c>
      <c r="C321" s="2" t="s">
        <v>32</v>
      </c>
      <c r="D321" s="2" t="s">
        <v>33</v>
      </c>
      <c r="E321" s="54">
        <v>43055</v>
      </c>
      <c r="F321" s="9">
        <f t="shared" ref="F321:F323" si="15">MONTH(E321)+12</f>
        <v>23</v>
      </c>
      <c r="G321" s="9">
        <f t="shared" ref="G321:G323" si="16">WEEKNUM(E321)+52</f>
        <v>98</v>
      </c>
      <c r="H321" s="2">
        <v>0</v>
      </c>
      <c r="I321" s="54">
        <v>43055</v>
      </c>
      <c r="J321" s="9">
        <f t="shared" ref="J321:J323" si="17">MONTH(I321)+12</f>
        <v>23</v>
      </c>
      <c r="K321" s="9">
        <f t="shared" ref="K321:K323" si="18">WEEKNUM(I321)+52</f>
        <v>98</v>
      </c>
      <c r="L321" s="54">
        <v>43055</v>
      </c>
      <c r="M321" s="9">
        <f t="shared" ref="M321" si="19">MONTH(L321)+12</f>
        <v>23</v>
      </c>
      <c r="N321" s="9">
        <f t="shared" ref="N321" si="20">WEEKNUM(L321)+52</f>
        <v>98</v>
      </c>
      <c r="O321" s="9"/>
      <c r="P321" s="9">
        <v>0</v>
      </c>
      <c r="Q321" s="3">
        <v>-356995.89743999997</v>
      </c>
      <c r="R321" s="5"/>
      <c r="S321" s="5"/>
      <c r="T321" s="5"/>
      <c r="U321" s="5"/>
      <c r="V321" s="5"/>
      <c r="W321" s="4">
        <f>Q321</f>
        <v>-356995.89743999997</v>
      </c>
    </row>
    <row r="322" spans="1:23" x14ac:dyDescent="0.25">
      <c r="A322" s="2">
        <v>7</v>
      </c>
      <c r="B322" s="2" t="s">
        <v>85</v>
      </c>
      <c r="C322" s="2" t="s">
        <v>32</v>
      </c>
      <c r="D322" s="2" t="s">
        <v>33</v>
      </c>
      <c r="E322" s="54">
        <v>43006</v>
      </c>
      <c r="F322" s="9">
        <f t="shared" si="15"/>
        <v>21</v>
      </c>
      <c r="G322" s="9">
        <f t="shared" si="16"/>
        <v>91</v>
      </c>
      <c r="H322" s="2">
        <v>1</v>
      </c>
      <c r="I322" s="54">
        <v>43096</v>
      </c>
      <c r="J322" s="9">
        <f t="shared" si="17"/>
        <v>24</v>
      </c>
      <c r="K322" s="9">
        <f t="shared" si="18"/>
        <v>104</v>
      </c>
      <c r="L322" s="54"/>
      <c r="M322" s="9"/>
      <c r="N322" s="9"/>
      <c r="O322" s="9"/>
      <c r="P322" s="9">
        <v>0</v>
      </c>
      <c r="Q322" s="3"/>
      <c r="R322" s="5">
        <v>200522.08</v>
      </c>
      <c r="S322" s="5">
        <v>19403.6361</v>
      </c>
      <c r="T322" s="5">
        <v>3104.581776</v>
      </c>
      <c r="U322" s="5"/>
      <c r="V322" s="5"/>
      <c r="W322" s="4">
        <f>SUM(R322:V322)</f>
        <v>223030.297876</v>
      </c>
    </row>
    <row r="323" spans="1:23" x14ac:dyDescent="0.25">
      <c r="A323" s="2">
        <v>8</v>
      </c>
      <c r="B323" s="2" t="s">
        <v>85</v>
      </c>
      <c r="C323" s="2" t="s">
        <v>32</v>
      </c>
      <c r="D323" s="2" t="s">
        <v>33</v>
      </c>
      <c r="E323" s="54">
        <v>43055</v>
      </c>
      <c r="F323" s="9">
        <f t="shared" si="15"/>
        <v>23</v>
      </c>
      <c r="G323" s="9">
        <f t="shared" si="16"/>
        <v>98</v>
      </c>
      <c r="H323" s="2">
        <v>1</v>
      </c>
      <c r="I323" s="54">
        <v>43145</v>
      </c>
      <c r="J323" s="9">
        <f t="shared" si="17"/>
        <v>14</v>
      </c>
      <c r="K323" s="9">
        <f t="shared" si="18"/>
        <v>59</v>
      </c>
      <c r="L323" s="54"/>
      <c r="M323" s="9"/>
      <c r="N323" s="9"/>
      <c r="O323" s="9"/>
      <c r="P323" s="9">
        <v>0</v>
      </c>
      <c r="Q323" s="3"/>
      <c r="R323" s="5">
        <v>356995.9</v>
      </c>
      <c r="S323" s="5">
        <v>34544.916000000005</v>
      </c>
      <c r="T323" s="5">
        <v>5527.186560000001</v>
      </c>
      <c r="U323" s="5"/>
      <c r="V323" s="5"/>
      <c r="W323" s="4">
        <f>SUM(R323:V323)</f>
        <v>397068.00256000005</v>
      </c>
    </row>
    <row r="324" spans="1:23" x14ac:dyDescent="0.25">
      <c r="A324" s="2"/>
      <c r="B324" s="2" t="s">
        <v>85</v>
      </c>
      <c r="C324" s="2" t="s">
        <v>32</v>
      </c>
      <c r="D324" s="2"/>
      <c r="E324" s="54"/>
      <c r="F324" s="9"/>
      <c r="G324" s="9"/>
      <c r="H324" s="2"/>
      <c r="I324" s="54"/>
      <c r="J324" s="9"/>
      <c r="K324" s="9"/>
      <c r="L324" s="54"/>
      <c r="M324" s="9"/>
      <c r="N324" s="9"/>
      <c r="O324" s="9"/>
      <c r="P324" s="9"/>
      <c r="Q324" s="3"/>
      <c r="R324" s="5"/>
      <c r="S324" s="5"/>
      <c r="T324" s="5"/>
      <c r="U324" s="5"/>
      <c r="V324" s="5"/>
      <c r="W324" s="4"/>
    </row>
    <row r="325" spans="1:23" x14ac:dyDescent="0.25">
      <c r="A325" s="2"/>
      <c r="B325" s="2" t="s">
        <v>85</v>
      </c>
      <c r="C325" s="2" t="s">
        <v>32</v>
      </c>
      <c r="D325" s="2"/>
      <c r="E325" s="54"/>
      <c r="F325" s="9"/>
      <c r="G325" s="9"/>
      <c r="H325" s="2"/>
      <c r="I325" s="54"/>
      <c r="J325" s="9"/>
      <c r="K325" s="9"/>
      <c r="L325" s="54"/>
      <c r="M325" s="9"/>
      <c r="N325" s="9"/>
      <c r="O325" s="9"/>
      <c r="P325" s="9"/>
      <c r="Q325" s="3"/>
      <c r="R325" s="5"/>
      <c r="S325" s="5"/>
      <c r="T325" s="5"/>
      <c r="U325" s="5"/>
      <c r="V325" s="5"/>
      <c r="W325" s="4"/>
    </row>
    <row r="326" spans="1:23" ht="15.75" thickBot="1" x14ac:dyDescent="0.3">
      <c r="A326" s="2"/>
      <c r="B326" s="2" t="s">
        <v>85</v>
      </c>
      <c r="C326" s="2" t="s">
        <v>32</v>
      </c>
      <c r="D326" s="2"/>
      <c r="E326" s="54"/>
      <c r="F326" s="9"/>
      <c r="G326" s="9"/>
      <c r="H326" s="2"/>
      <c r="I326" s="54"/>
      <c r="J326" s="9"/>
      <c r="K326" s="9"/>
      <c r="L326" s="54"/>
      <c r="M326" s="9"/>
      <c r="N326" s="9"/>
      <c r="O326" s="9"/>
      <c r="P326" s="9"/>
      <c r="Q326" s="3"/>
      <c r="R326" s="5"/>
      <c r="S326" s="5"/>
      <c r="T326" s="5"/>
      <c r="U326" s="5"/>
      <c r="V326" s="5"/>
      <c r="W326" s="4"/>
    </row>
    <row r="327" spans="1:23" ht="15.75" thickBot="1" x14ac:dyDescent="0.3">
      <c r="A327" s="2">
        <v>1</v>
      </c>
      <c r="B327" s="67" t="s">
        <v>149</v>
      </c>
      <c r="C327" s="2" t="s">
        <v>32</v>
      </c>
      <c r="D327" s="2" t="s">
        <v>33</v>
      </c>
      <c r="E327" s="54">
        <v>42781</v>
      </c>
      <c r="F327" s="9">
        <v>14</v>
      </c>
      <c r="G327" s="9">
        <v>59</v>
      </c>
      <c r="H327" s="2">
        <v>0</v>
      </c>
      <c r="I327" s="54">
        <v>42781</v>
      </c>
      <c r="J327" s="9">
        <v>14</v>
      </c>
      <c r="K327" s="9">
        <v>59</v>
      </c>
      <c r="L327" s="54">
        <v>42781</v>
      </c>
      <c r="M327" s="9">
        <v>14</v>
      </c>
      <c r="N327" s="9">
        <v>59</v>
      </c>
      <c r="O327" s="9">
        <v>0</v>
      </c>
      <c r="P327" s="9">
        <v>0</v>
      </c>
      <c r="Q327" s="3">
        <v>-73307.64</v>
      </c>
      <c r="R327" s="5"/>
      <c r="S327" s="5"/>
      <c r="T327" s="5"/>
      <c r="U327" s="5"/>
      <c r="V327" s="5"/>
      <c r="W327" s="4">
        <v>-73307.64</v>
      </c>
    </row>
    <row r="328" spans="1:23" ht="15.75" thickBot="1" x14ac:dyDescent="0.3">
      <c r="A328" s="2">
        <v>1</v>
      </c>
      <c r="B328" s="67" t="s">
        <v>149</v>
      </c>
      <c r="C328" s="2" t="s">
        <v>32</v>
      </c>
      <c r="D328" s="2" t="s">
        <v>33</v>
      </c>
      <c r="E328" s="54">
        <v>42781</v>
      </c>
      <c r="F328" s="9">
        <v>14</v>
      </c>
      <c r="G328" s="9">
        <v>59</v>
      </c>
      <c r="H328" s="2">
        <v>1</v>
      </c>
      <c r="I328" s="54">
        <v>42788</v>
      </c>
      <c r="J328" s="9">
        <v>14</v>
      </c>
      <c r="K328" s="9">
        <v>60</v>
      </c>
      <c r="L328" s="54">
        <v>42788</v>
      </c>
      <c r="M328" s="9">
        <v>14</v>
      </c>
      <c r="N328" s="9">
        <v>60</v>
      </c>
      <c r="O328" s="9">
        <v>0</v>
      </c>
      <c r="P328" s="9">
        <v>0</v>
      </c>
      <c r="Q328" s="3"/>
      <c r="R328" s="5">
        <v>73307.64</v>
      </c>
      <c r="S328" s="5">
        <v>547.36</v>
      </c>
      <c r="T328" s="5">
        <v>87.58</v>
      </c>
      <c r="U328" s="5"/>
      <c r="V328" s="5"/>
      <c r="W328" s="4">
        <v>73942.58</v>
      </c>
    </row>
    <row r="329" spans="1:23" ht="15.75" thickBot="1" x14ac:dyDescent="0.3">
      <c r="A329" s="2">
        <v>2</v>
      </c>
      <c r="B329" s="67" t="s">
        <v>149</v>
      </c>
      <c r="C329" s="2" t="s">
        <v>32</v>
      </c>
      <c r="D329" s="2" t="s">
        <v>33</v>
      </c>
      <c r="E329" s="54">
        <v>42794</v>
      </c>
      <c r="F329" s="9">
        <v>14</v>
      </c>
      <c r="G329" s="9">
        <v>61</v>
      </c>
      <c r="H329" s="2">
        <v>0</v>
      </c>
      <c r="I329" s="54">
        <v>42794</v>
      </c>
      <c r="J329" s="9">
        <v>14</v>
      </c>
      <c r="K329" s="9">
        <v>61</v>
      </c>
      <c r="L329" s="54">
        <v>42794</v>
      </c>
      <c r="M329" s="9">
        <v>14</v>
      </c>
      <c r="N329" s="9">
        <v>61</v>
      </c>
      <c r="O329" s="9">
        <v>0</v>
      </c>
      <c r="P329" s="9">
        <v>0</v>
      </c>
      <c r="Q329" s="3">
        <v>-72888</v>
      </c>
      <c r="R329" s="5"/>
      <c r="S329" s="5"/>
      <c r="T329" s="5"/>
      <c r="U329" s="5"/>
      <c r="V329" s="5"/>
      <c r="W329" s="4">
        <v>-72888</v>
      </c>
    </row>
    <row r="330" spans="1:23" ht="15.75" thickBot="1" x14ac:dyDescent="0.3">
      <c r="A330" s="2">
        <v>2</v>
      </c>
      <c r="B330" s="67" t="s">
        <v>149</v>
      </c>
      <c r="C330" s="2" t="s">
        <v>32</v>
      </c>
      <c r="D330" s="2" t="s">
        <v>33</v>
      </c>
      <c r="E330" s="54">
        <v>42794</v>
      </c>
      <c r="F330" s="9">
        <v>14</v>
      </c>
      <c r="G330" s="9">
        <v>61</v>
      </c>
      <c r="H330" s="2">
        <v>1</v>
      </c>
      <c r="I330" s="54">
        <v>42854</v>
      </c>
      <c r="J330" s="9">
        <v>16</v>
      </c>
      <c r="K330" s="9">
        <v>69</v>
      </c>
      <c r="L330" s="54">
        <v>42825</v>
      </c>
      <c r="M330" s="9">
        <v>15</v>
      </c>
      <c r="N330" s="9">
        <v>65</v>
      </c>
      <c r="O330" s="9">
        <v>29</v>
      </c>
      <c r="P330" s="9">
        <v>0</v>
      </c>
      <c r="Q330" s="3"/>
      <c r="R330" s="5">
        <v>72888</v>
      </c>
      <c r="S330" s="5">
        <v>2410.83</v>
      </c>
      <c r="T330" s="5">
        <v>385.73</v>
      </c>
      <c r="U330" s="5"/>
      <c r="V330" s="5"/>
      <c r="W330" s="4">
        <v>75684.56</v>
      </c>
    </row>
    <row r="331" spans="1:23" ht="15.75" thickBot="1" x14ac:dyDescent="0.3">
      <c r="A331" s="2">
        <v>3</v>
      </c>
      <c r="B331" s="67" t="s">
        <v>149</v>
      </c>
      <c r="C331" s="2" t="s">
        <v>32</v>
      </c>
      <c r="D331" s="2" t="s">
        <v>33</v>
      </c>
      <c r="E331" s="54">
        <v>42824</v>
      </c>
      <c r="F331" s="9">
        <v>15</v>
      </c>
      <c r="G331" s="9">
        <v>65</v>
      </c>
      <c r="H331" s="2">
        <v>0</v>
      </c>
      <c r="I331" s="54">
        <v>42824</v>
      </c>
      <c r="J331" s="9">
        <v>15</v>
      </c>
      <c r="K331" s="9">
        <v>65</v>
      </c>
      <c r="L331" s="54">
        <v>42824</v>
      </c>
      <c r="M331" s="9">
        <v>15</v>
      </c>
      <c r="N331" s="9">
        <v>65</v>
      </c>
      <c r="O331" s="9">
        <v>0</v>
      </c>
      <c r="P331" s="9">
        <v>0</v>
      </c>
      <c r="Q331" s="3">
        <v>-18006.78</v>
      </c>
      <c r="R331" s="5"/>
      <c r="S331" s="5"/>
      <c r="T331" s="5"/>
      <c r="U331" s="5"/>
      <c r="V331" s="5"/>
      <c r="W331" s="4">
        <v>-18006.78</v>
      </c>
    </row>
    <row r="332" spans="1:23" ht="15.75" thickBot="1" x14ac:dyDescent="0.3">
      <c r="A332" s="2">
        <v>4</v>
      </c>
      <c r="B332" s="67" t="s">
        <v>149</v>
      </c>
      <c r="C332" s="2" t="s">
        <v>32</v>
      </c>
      <c r="D332" s="2" t="s">
        <v>33</v>
      </c>
      <c r="E332" s="54">
        <v>42824</v>
      </c>
      <c r="F332" s="9">
        <v>15</v>
      </c>
      <c r="G332" s="9">
        <v>65</v>
      </c>
      <c r="H332" s="2">
        <v>0</v>
      </c>
      <c r="I332" s="54">
        <v>42824</v>
      </c>
      <c r="J332" s="9">
        <v>15</v>
      </c>
      <c r="K332" s="9">
        <v>65</v>
      </c>
      <c r="L332" s="54">
        <v>42824</v>
      </c>
      <c r="M332" s="9">
        <v>15</v>
      </c>
      <c r="N332" s="9">
        <v>65</v>
      </c>
      <c r="O332" s="9">
        <v>0</v>
      </c>
      <c r="P332" s="9">
        <v>0</v>
      </c>
      <c r="Q332" s="3">
        <v>-6662.51</v>
      </c>
      <c r="R332" s="5"/>
      <c r="S332" s="5"/>
      <c r="T332" s="5"/>
      <c r="U332" s="5"/>
      <c r="V332" s="5"/>
      <c r="W332" s="4">
        <v>-6662.51</v>
      </c>
    </row>
    <row r="333" spans="1:23" ht="15.75" thickBot="1" x14ac:dyDescent="0.3">
      <c r="A333" s="2">
        <v>5</v>
      </c>
      <c r="B333" s="67" t="s">
        <v>149</v>
      </c>
      <c r="C333" s="2" t="s">
        <v>32</v>
      </c>
      <c r="D333" s="2" t="s">
        <v>33</v>
      </c>
      <c r="E333" s="54">
        <v>42824</v>
      </c>
      <c r="F333" s="9">
        <v>15</v>
      </c>
      <c r="G333" s="9">
        <v>65</v>
      </c>
      <c r="H333" s="2">
        <v>0</v>
      </c>
      <c r="I333" s="54">
        <v>42824</v>
      </c>
      <c r="J333" s="9">
        <v>15</v>
      </c>
      <c r="K333" s="9">
        <v>65</v>
      </c>
      <c r="L333" s="54">
        <v>42824</v>
      </c>
      <c r="M333" s="9">
        <v>15</v>
      </c>
      <c r="N333" s="9">
        <v>65</v>
      </c>
      <c r="O333" s="9">
        <v>0</v>
      </c>
      <c r="P333" s="9">
        <v>0</v>
      </c>
      <c r="Q333" s="3">
        <v>-7202.71</v>
      </c>
      <c r="R333" s="5"/>
      <c r="S333" s="5"/>
      <c r="T333" s="5"/>
      <c r="U333" s="5"/>
      <c r="V333" s="5"/>
      <c r="W333" s="4">
        <v>-7202.71</v>
      </c>
    </row>
    <row r="334" spans="1:23" ht="15.75" thickBot="1" x14ac:dyDescent="0.3">
      <c r="A334" s="2">
        <v>6</v>
      </c>
      <c r="B334" s="67" t="s">
        <v>149</v>
      </c>
      <c r="C334" s="2" t="s">
        <v>32</v>
      </c>
      <c r="D334" s="2" t="s">
        <v>33</v>
      </c>
      <c r="E334" s="54">
        <v>42824</v>
      </c>
      <c r="F334" s="9">
        <v>15</v>
      </c>
      <c r="G334" s="9">
        <v>65</v>
      </c>
      <c r="H334" s="2">
        <v>0</v>
      </c>
      <c r="I334" s="54">
        <v>42824</v>
      </c>
      <c r="J334" s="9">
        <v>15</v>
      </c>
      <c r="K334" s="9">
        <v>65</v>
      </c>
      <c r="L334" s="54">
        <v>42824</v>
      </c>
      <c r="M334" s="9">
        <v>15</v>
      </c>
      <c r="N334" s="9">
        <v>65</v>
      </c>
      <c r="O334" s="9">
        <v>0</v>
      </c>
      <c r="P334" s="9">
        <v>0</v>
      </c>
      <c r="Q334" s="3">
        <v>-89315.45</v>
      </c>
      <c r="R334" s="5"/>
      <c r="S334" s="5"/>
      <c r="T334" s="5"/>
      <c r="U334" s="5"/>
      <c r="V334" s="5"/>
      <c r="W334" s="4">
        <v>-89315.45</v>
      </c>
    </row>
    <row r="335" spans="1:23" ht="15.75" thickBot="1" x14ac:dyDescent="0.3">
      <c r="A335" s="2">
        <v>7</v>
      </c>
      <c r="B335" s="67" t="s">
        <v>149</v>
      </c>
      <c r="C335" s="2" t="s">
        <v>32</v>
      </c>
      <c r="D335" s="2" t="s">
        <v>33</v>
      </c>
      <c r="E335" s="54">
        <v>42824</v>
      </c>
      <c r="F335" s="9">
        <v>15</v>
      </c>
      <c r="G335" s="9">
        <v>65</v>
      </c>
      <c r="H335" s="2">
        <v>0</v>
      </c>
      <c r="I335" s="54">
        <v>42824</v>
      </c>
      <c r="J335" s="9">
        <v>15</v>
      </c>
      <c r="K335" s="9">
        <v>65</v>
      </c>
      <c r="L335" s="54">
        <v>42824</v>
      </c>
      <c r="M335" s="9">
        <v>15</v>
      </c>
      <c r="N335" s="9">
        <v>65</v>
      </c>
      <c r="O335" s="9">
        <v>0</v>
      </c>
      <c r="P335" s="9">
        <v>0</v>
      </c>
      <c r="Q335" s="3">
        <v>-88635.5</v>
      </c>
      <c r="R335" s="5"/>
      <c r="S335" s="5"/>
      <c r="T335" s="5"/>
      <c r="U335" s="5"/>
      <c r="V335" s="5"/>
      <c r="W335" s="4">
        <v>-88635.5</v>
      </c>
    </row>
    <row r="336" spans="1:23" ht="15.75" thickBot="1" x14ac:dyDescent="0.3">
      <c r="A336" s="2">
        <v>3</v>
      </c>
      <c r="B336" s="67" t="s">
        <v>149</v>
      </c>
      <c r="C336" s="2" t="s">
        <v>32</v>
      </c>
      <c r="D336" s="2" t="s">
        <v>33</v>
      </c>
      <c r="E336" s="54">
        <v>42824</v>
      </c>
      <c r="F336" s="9">
        <v>15</v>
      </c>
      <c r="G336" s="9">
        <v>65</v>
      </c>
      <c r="H336" s="2">
        <v>1</v>
      </c>
      <c r="I336" s="54">
        <v>42831</v>
      </c>
      <c r="J336" s="9">
        <v>16</v>
      </c>
      <c r="K336" s="9">
        <v>66</v>
      </c>
      <c r="L336" s="54">
        <v>42831</v>
      </c>
      <c r="M336" s="9">
        <v>16</v>
      </c>
      <c r="N336" s="9">
        <v>66</v>
      </c>
      <c r="O336" s="9">
        <v>0</v>
      </c>
      <c r="P336" s="9">
        <v>0</v>
      </c>
      <c r="Q336" s="3"/>
      <c r="R336" s="5">
        <v>18006.78</v>
      </c>
      <c r="S336" s="5">
        <v>135.63</v>
      </c>
      <c r="T336" s="5">
        <v>21.7</v>
      </c>
      <c r="U336" s="5"/>
      <c r="V336" s="5"/>
      <c r="W336" s="4">
        <v>18164.11</v>
      </c>
    </row>
    <row r="337" spans="1:23" ht="15.75" thickBot="1" x14ac:dyDescent="0.3">
      <c r="A337" s="2">
        <v>4</v>
      </c>
      <c r="B337" s="67" t="s">
        <v>149</v>
      </c>
      <c r="C337" s="2" t="s">
        <v>32</v>
      </c>
      <c r="D337" s="2" t="s">
        <v>33</v>
      </c>
      <c r="E337" s="54">
        <v>42824</v>
      </c>
      <c r="F337" s="9">
        <v>15</v>
      </c>
      <c r="G337" s="9">
        <v>65</v>
      </c>
      <c r="H337" s="2">
        <v>1</v>
      </c>
      <c r="I337" s="54">
        <v>42831</v>
      </c>
      <c r="J337" s="9">
        <v>16</v>
      </c>
      <c r="K337" s="9">
        <v>66</v>
      </c>
      <c r="L337" s="54">
        <v>42831</v>
      </c>
      <c r="M337" s="9">
        <v>16</v>
      </c>
      <c r="N337" s="9">
        <v>66</v>
      </c>
      <c r="O337" s="9">
        <v>0</v>
      </c>
      <c r="P337" s="9">
        <v>0</v>
      </c>
      <c r="Q337" s="3"/>
      <c r="R337" s="5">
        <v>6662.51</v>
      </c>
      <c r="S337" s="5">
        <v>50.18</v>
      </c>
      <c r="T337" s="5">
        <v>8.0299999999999994</v>
      </c>
      <c r="U337" s="5"/>
      <c r="V337" s="5"/>
      <c r="W337" s="4">
        <v>6720.72</v>
      </c>
    </row>
    <row r="338" spans="1:23" ht="15.75" thickBot="1" x14ac:dyDescent="0.3">
      <c r="A338" s="2">
        <v>5</v>
      </c>
      <c r="B338" s="67" t="s">
        <v>149</v>
      </c>
      <c r="C338" s="2" t="s">
        <v>32</v>
      </c>
      <c r="D338" s="2" t="s">
        <v>33</v>
      </c>
      <c r="E338" s="54">
        <v>42824</v>
      </c>
      <c r="F338" s="9">
        <v>15</v>
      </c>
      <c r="G338" s="9">
        <v>65</v>
      </c>
      <c r="H338" s="2">
        <v>1</v>
      </c>
      <c r="I338" s="54">
        <v>42831</v>
      </c>
      <c r="J338" s="9">
        <v>16</v>
      </c>
      <c r="K338" s="9">
        <v>66</v>
      </c>
      <c r="L338" s="54">
        <v>42831</v>
      </c>
      <c r="M338" s="9">
        <v>16</v>
      </c>
      <c r="N338" s="9">
        <v>66</v>
      </c>
      <c r="O338" s="9">
        <v>0</v>
      </c>
      <c r="P338" s="9">
        <v>0</v>
      </c>
      <c r="Q338" s="3"/>
      <c r="R338" s="5">
        <v>7202.71</v>
      </c>
      <c r="S338" s="5">
        <v>54.25</v>
      </c>
      <c r="T338" s="5">
        <v>8.68</v>
      </c>
      <c r="U338" s="5"/>
      <c r="V338" s="5"/>
      <c r="W338" s="4">
        <v>7265.64</v>
      </c>
    </row>
    <row r="339" spans="1:23" ht="15.75" thickBot="1" x14ac:dyDescent="0.3">
      <c r="A339" s="2">
        <v>6</v>
      </c>
      <c r="B339" s="67" t="s">
        <v>149</v>
      </c>
      <c r="C339" s="2" t="s">
        <v>32</v>
      </c>
      <c r="D339" s="2" t="s">
        <v>33</v>
      </c>
      <c r="E339" s="54">
        <v>42824</v>
      </c>
      <c r="F339" s="9">
        <v>15</v>
      </c>
      <c r="G339" s="9">
        <v>65</v>
      </c>
      <c r="H339" s="2">
        <v>1</v>
      </c>
      <c r="I339" s="54">
        <v>42842</v>
      </c>
      <c r="J339" s="9">
        <v>16</v>
      </c>
      <c r="K339" s="9">
        <v>68</v>
      </c>
      <c r="L339" s="54">
        <v>42843</v>
      </c>
      <c r="M339" s="9">
        <v>16</v>
      </c>
      <c r="N339" s="9">
        <v>68</v>
      </c>
      <c r="O339" s="9">
        <v>-1</v>
      </c>
      <c r="P339" s="9">
        <v>0</v>
      </c>
      <c r="Q339" s="3"/>
      <c r="R339" s="5">
        <v>89315.45</v>
      </c>
      <c r="S339" s="5">
        <v>1753.92</v>
      </c>
      <c r="T339" s="5">
        <v>280.63</v>
      </c>
      <c r="U339" s="5">
        <v>97.44</v>
      </c>
      <c r="V339" s="5">
        <v>15.59</v>
      </c>
      <c r="W339" s="4">
        <v>91463.03</v>
      </c>
    </row>
    <row r="340" spans="1:23" ht="15.75" thickBot="1" x14ac:dyDescent="0.3">
      <c r="A340" s="2">
        <v>7</v>
      </c>
      <c r="B340" s="67" t="s">
        <v>149</v>
      </c>
      <c r="C340" s="2" t="s">
        <v>32</v>
      </c>
      <c r="D340" s="2" t="s">
        <v>33</v>
      </c>
      <c r="E340" s="54">
        <v>42824</v>
      </c>
      <c r="F340" s="9">
        <v>15</v>
      </c>
      <c r="G340" s="9">
        <v>65</v>
      </c>
      <c r="H340" s="2">
        <v>1</v>
      </c>
      <c r="I340" s="54">
        <v>42884</v>
      </c>
      <c r="J340" s="9">
        <v>17</v>
      </c>
      <c r="K340" s="9">
        <v>74</v>
      </c>
      <c r="L340" s="54">
        <v>42893</v>
      </c>
      <c r="M340" s="9">
        <v>18</v>
      </c>
      <c r="N340" s="9">
        <v>75</v>
      </c>
      <c r="O340" s="9">
        <v>-9</v>
      </c>
      <c r="P340" s="9">
        <v>0</v>
      </c>
      <c r="Q340" s="3"/>
      <c r="R340" s="5">
        <v>88635.5</v>
      </c>
      <c r="S340" s="5">
        <v>6127.58</v>
      </c>
      <c r="T340" s="5">
        <v>980.41</v>
      </c>
      <c r="U340" s="5">
        <v>850.9</v>
      </c>
      <c r="V340" s="5">
        <v>136.13999999999999</v>
      </c>
      <c r="W340" s="4">
        <v>96730.54</v>
      </c>
    </row>
    <row r="341" spans="1:23" ht="15.75" thickBot="1" x14ac:dyDescent="0.3">
      <c r="A341" s="2">
        <v>8</v>
      </c>
      <c r="B341" s="67" t="s">
        <v>149</v>
      </c>
      <c r="C341" s="2" t="s">
        <v>32</v>
      </c>
      <c r="D341" s="2" t="s">
        <v>33</v>
      </c>
      <c r="E341" s="54">
        <v>42852</v>
      </c>
      <c r="F341" s="9">
        <v>16</v>
      </c>
      <c r="G341" s="9">
        <v>69</v>
      </c>
      <c r="H341" s="2">
        <v>0</v>
      </c>
      <c r="I341" s="54">
        <v>42852</v>
      </c>
      <c r="J341" s="9">
        <v>16</v>
      </c>
      <c r="K341" s="9">
        <v>69</v>
      </c>
      <c r="L341" s="54">
        <v>42852</v>
      </c>
      <c r="M341" s="9">
        <v>16</v>
      </c>
      <c r="N341" s="9">
        <v>69</v>
      </c>
      <c r="O341" s="9">
        <v>0</v>
      </c>
      <c r="P341" s="9">
        <v>0</v>
      </c>
      <c r="Q341" s="3">
        <v>-63385.94</v>
      </c>
      <c r="R341" s="5"/>
      <c r="S341" s="5"/>
      <c r="T341" s="5"/>
      <c r="U341" s="5"/>
      <c r="V341" s="5"/>
      <c r="W341" s="4">
        <v>-63385.94</v>
      </c>
    </row>
    <row r="342" spans="1:23" ht="15.75" thickBot="1" x14ac:dyDescent="0.3">
      <c r="A342" s="2">
        <v>8</v>
      </c>
      <c r="B342" s="67" t="s">
        <v>149</v>
      </c>
      <c r="C342" s="2" t="s">
        <v>32</v>
      </c>
      <c r="D342" s="2" t="s">
        <v>33</v>
      </c>
      <c r="E342" s="54">
        <v>42852</v>
      </c>
      <c r="F342" s="9">
        <v>16</v>
      </c>
      <c r="G342" s="9">
        <v>69</v>
      </c>
      <c r="H342" s="2">
        <v>1</v>
      </c>
      <c r="I342" s="54">
        <v>42912</v>
      </c>
      <c r="J342" s="9">
        <v>18</v>
      </c>
      <c r="K342" s="9">
        <v>78</v>
      </c>
      <c r="L342" s="54">
        <v>42870</v>
      </c>
      <c r="M342" s="9">
        <v>17</v>
      </c>
      <c r="N342" s="9">
        <v>72</v>
      </c>
      <c r="O342" s="9">
        <v>42</v>
      </c>
      <c r="P342" s="9">
        <v>0</v>
      </c>
      <c r="Q342" s="3"/>
      <c r="R342" s="5">
        <v>63385.94</v>
      </c>
      <c r="S342" s="5">
        <v>1314.61</v>
      </c>
      <c r="T342" s="5">
        <v>210.34</v>
      </c>
      <c r="U342" s="5"/>
      <c r="V342" s="5"/>
      <c r="W342" s="4">
        <v>64910.879999999997</v>
      </c>
    </row>
    <row r="343" spans="1:23" ht="15.75" thickBot="1" x14ac:dyDescent="0.3">
      <c r="A343" s="2">
        <v>9</v>
      </c>
      <c r="B343" s="67" t="s">
        <v>149</v>
      </c>
      <c r="C343" s="2" t="s">
        <v>32</v>
      </c>
      <c r="D343" s="2" t="s">
        <v>33</v>
      </c>
      <c r="E343" s="54">
        <v>42929</v>
      </c>
      <c r="F343" s="9">
        <v>19</v>
      </c>
      <c r="G343" s="9">
        <v>80</v>
      </c>
      <c r="H343" s="2">
        <v>1</v>
      </c>
      <c r="I343" s="54">
        <v>42989</v>
      </c>
      <c r="J343" s="9">
        <v>21</v>
      </c>
      <c r="K343" s="9">
        <v>89</v>
      </c>
      <c r="L343" s="54">
        <v>42996</v>
      </c>
      <c r="M343" s="9">
        <v>21</v>
      </c>
      <c r="N343" s="9">
        <v>90</v>
      </c>
      <c r="O343" s="9">
        <v>-7</v>
      </c>
      <c r="P343" s="9">
        <v>0</v>
      </c>
      <c r="Q343" s="3"/>
      <c r="R343" s="5">
        <v>60977.88</v>
      </c>
      <c r="S343" s="5">
        <v>4215.55</v>
      </c>
      <c r="T343" s="5">
        <v>674.49</v>
      </c>
      <c r="U343" s="5">
        <v>491.81</v>
      </c>
      <c r="V343" s="5">
        <v>78.69</v>
      </c>
      <c r="W343" s="4">
        <v>66438.42</v>
      </c>
    </row>
    <row r="344" spans="1:23" ht="15.75" thickBot="1" x14ac:dyDescent="0.3">
      <c r="A344" s="2">
        <v>9</v>
      </c>
      <c r="B344" s="67" t="s">
        <v>149</v>
      </c>
      <c r="C344" s="2" t="s">
        <v>32</v>
      </c>
      <c r="D344" s="2" t="s">
        <v>33</v>
      </c>
      <c r="E344" s="54">
        <v>42929</v>
      </c>
      <c r="F344" s="9">
        <v>19</v>
      </c>
      <c r="G344" s="9">
        <v>80</v>
      </c>
      <c r="H344" s="2">
        <v>0</v>
      </c>
      <c r="I344" s="54">
        <v>42929</v>
      </c>
      <c r="J344" s="9">
        <v>19</v>
      </c>
      <c r="K344" s="9">
        <v>80</v>
      </c>
      <c r="L344" s="54">
        <v>42929</v>
      </c>
      <c r="M344" s="9">
        <v>19</v>
      </c>
      <c r="N344" s="9">
        <v>80</v>
      </c>
      <c r="O344" s="9">
        <v>0</v>
      </c>
      <c r="P344" s="9">
        <v>0</v>
      </c>
      <c r="Q344" s="3">
        <v>-60977.88</v>
      </c>
      <c r="R344" s="5"/>
      <c r="S344" s="5"/>
      <c r="T344" s="5"/>
      <c r="U344" s="5"/>
      <c r="V344" s="5"/>
      <c r="W344" s="4">
        <v>-60977.88</v>
      </c>
    </row>
    <row r="345" spans="1:23" ht="15.75" thickBot="1" x14ac:dyDescent="0.3">
      <c r="A345" s="2">
        <v>10</v>
      </c>
      <c r="B345" s="67" t="s">
        <v>149</v>
      </c>
      <c r="C345" s="2" t="s">
        <v>32</v>
      </c>
      <c r="D345" s="2" t="s">
        <v>33</v>
      </c>
      <c r="E345" s="54">
        <v>42948</v>
      </c>
      <c r="F345" s="9">
        <v>20</v>
      </c>
      <c r="G345" s="9">
        <v>83</v>
      </c>
      <c r="H345" s="2">
        <v>1</v>
      </c>
      <c r="I345" s="54">
        <v>43007</v>
      </c>
      <c r="J345" s="9">
        <v>23</v>
      </c>
      <c r="K345" s="9">
        <v>100</v>
      </c>
      <c r="L345" s="54">
        <v>43068</v>
      </c>
      <c r="M345" s="9">
        <v>0</v>
      </c>
      <c r="N345" s="9">
        <v>0</v>
      </c>
      <c r="O345" s="9">
        <v>-6</v>
      </c>
      <c r="P345" s="9">
        <v>0</v>
      </c>
      <c r="Q345" s="3"/>
      <c r="R345" s="5">
        <v>142879.95000000001</v>
      </c>
      <c r="S345" s="5">
        <v>9877.6299999999992</v>
      </c>
      <c r="T345" s="5">
        <v>1580.42</v>
      </c>
      <c r="U345" s="5"/>
      <c r="V345" s="5"/>
      <c r="W345" s="4">
        <v>154338</v>
      </c>
    </row>
    <row r="346" spans="1:23" ht="15.75" thickBot="1" x14ac:dyDescent="0.3">
      <c r="A346" s="2">
        <v>10</v>
      </c>
      <c r="B346" s="67" t="s">
        <v>149</v>
      </c>
      <c r="C346" s="2" t="s">
        <v>32</v>
      </c>
      <c r="D346" s="2" t="s">
        <v>33</v>
      </c>
      <c r="E346" s="54">
        <v>42948</v>
      </c>
      <c r="F346" s="9">
        <v>20</v>
      </c>
      <c r="G346" s="9">
        <v>83</v>
      </c>
      <c r="H346" s="2">
        <v>0</v>
      </c>
      <c r="I346" s="54">
        <v>42948</v>
      </c>
      <c r="J346" s="9">
        <v>20</v>
      </c>
      <c r="K346" s="9">
        <v>83</v>
      </c>
      <c r="L346" s="54">
        <v>42948</v>
      </c>
      <c r="M346" s="9">
        <v>20</v>
      </c>
      <c r="N346" s="9">
        <v>83</v>
      </c>
      <c r="O346" s="9">
        <v>0</v>
      </c>
      <c r="P346" s="9">
        <v>0</v>
      </c>
      <c r="Q346" s="3">
        <v>-142879.95000000001</v>
      </c>
      <c r="R346" s="5"/>
      <c r="S346" s="5"/>
      <c r="T346" s="5"/>
      <c r="U346" s="5"/>
      <c r="V346" s="5"/>
      <c r="W346" s="4">
        <v>-142879.95000000001</v>
      </c>
    </row>
    <row r="347" spans="1:23" ht="15.75" thickBot="1" x14ac:dyDescent="0.3">
      <c r="A347" s="2">
        <v>11</v>
      </c>
      <c r="B347" s="67" t="s">
        <v>149</v>
      </c>
      <c r="C347" s="2" t="s">
        <v>32</v>
      </c>
      <c r="D347" s="2" t="s">
        <v>33</v>
      </c>
      <c r="E347" s="54">
        <v>43033</v>
      </c>
      <c r="F347" s="9">
        <v>22</v>
      </c>
      <c r="G347" s="9">
        <v>95</v>
      </c>
      <c r="H347" s="2">
        <v>0</v>
      </c>
      <c r="I347" s="54">
        <v>43010</v>
      </c>
      <c r="J347" s="9">
        <v>22</v>
      </c>
      <c r="K347" s="9">
        <v>92</v>
      </c>
      <c r="L347" s="54">
        <v>43010</v>
      </c>
      <c r="M347" s="9">
        <v>22</v>
      </c>
      <c r="N347" s="9">
        <v>92</v>
      </c>
      <c r="O347" s="9">
        <v>0</v>
      </c>
      <c r="P347" s="9">
        <v>0</v>
      </c>
      <c r="Q347" s="3">
        <v>-13923.31</v>
      </c>
      <c r="R347" s="5"/>
      <c r="S347" s="5"/>
      <c r="T347" s="5"/>
      <c r="U347" s="5"/>
      <c r="V347" s="5"/>
      <c r="W347" s="4">
        <v>-13923.31</v>
      </c>
    </row>
    <row r="348" spans="1:23" ht="15.75" thickBot="1" x14ac:dyDescent="0.3">
      <c r="A348" s="2">
        <v>12</v>
      </c>
      <c r="B348" s="67" t="s">
        <v>149</v>
      </c>
      <c r="C348" s="2" t="s">
        <v>32</v>
      </c>
      <c r="D348" s="2" t="s">
        <v>33</v>
      </c>
      <c r="E348" s="54">
        <v>43033</v>
      </c>
      <c r="F348" s="9">
        <v>22</v>
      </c>
      <c r="G348" s="9">
        <v>95</v>
      </c>
      <c r="H348" s="2">
        <v>0</v>
      </c>
      <c r="I348" s="54">
        <v>43010</v>
      </c>
      <c r="J348" s="9">
        <v>22</v>
      </c>
      <c r="K348" s="9">
        <v>92</v>
      </c>
      <c r="L348" s="54">
        <v>43010</v>
      </c>
      <c r="M348" s="9">
        <v>22</v>
      </c>
      <c r="N348" s="9">
        <v>92</v>
      </c>
      <c r="O348" s="9">
        <v>0</v>
      </c>
      <c r="P348" s="9">
        <v>0</v>
      </c>
      <c r="Q348" s="3">
        <v>-47154.12</v>
      </c>
      <c r="R348" s="5"/>
      <c r="S348" s="5"/>
      <c r="T348" s="5"/>
      <c r="U348" s="5"/>
      <c r="V348" s="5"/>
      <c r="W348" s="4">
        <v>-47154.12</v>
      </c>
    </row>
    <row r="349" spans="1:23" ht="15.75" thickBot="1" x14ac:dyDescent="0.3">
      <c r="A349" s="2">
        <v>11</v>
      </c>
      <c r="B349" s="67" t="s">
        <v>149</v>
      </c>
      <c r="C349" s="2" t="s">
        <v>32</v>
      </c>
      <c r="D349" s="2" t="s">
        <v>33</v>
      </c>
      <c r="E349" s="54">
        <v>43033</v>
      </c>
      <c r="F349" s="9">
        <v>22</v>
      </c>
      <c r="G349" s="9">
        <v>95</v>
      </c>
      <c r="H349" s="2">
        <v>1</v>
      </c>
      <c r="I349" s="54">
        <v>43071</v>
      </c>
      <c r="J349" s="9">
        <v>24</v>
      </c>
      <c r="K349" s="9">
        <v>100</v>
      </c>
      <c r="L349" s="54">
        <v>43070</v>
      </c>
      <c r="M349" s="9">
        <v>0</v>
      </c>
      <c r="N349" s="9">
        <v>0</v>
      </c>
      <c r="O349" s="9">
        <v>-2</v>
      </c>
      <c r="P349" s="9">
        <v>0</v>
      </c>
      <c r="Q349" s="3"/>
      <c r="R349" s="5">
        <v>13923.31</v>
      </c>
      <c r="S349" s="5">
        <v>979.9</v>
      </c>
      <c r="T349" s="5">
        <v>156.78</v>
      </c>
      <c r="U349" s="5"/>
      <c r="V349" s="5"/>
      <c r="W349" s="4">
        <v>15059.99</v>
      </c>
    </row>
    <row r="350" spans="1:23" ht="15.75" thickBot="1" x14ac:dyDescent="0.3">
      <c r="A350" s="2">
        <v>12</v>
      </c>
      <c r="B350" s="67" t="s">
        <v>149</v>
      </c>
      <c r="C350" s="2" t="s">
        <v>32</v>
      </c>
      <c r="D350" s="2" t="s">
        <v>33</v>
      </c>
      <c r="E350" s="54">
        <v>43033</v>
      </c>
      <c r="F350" s="9">
        <v>22</v>
      </c>
      <c r="G350" s="9">
        <v>95</v>
      </c>
      <c r="H350" s="2">
        <v>1</v>
      </c>
      <c r="I350" s="54">
        <v>43071</v>
      </c>
      <c r="J350" s="9">
        <v>24</v>
      </c>
      <c r="K350" s="9">
        <v>100</v>
      </c>
      <c r="L350" s="54">
        <v>43070</v>
      </c>
      <c r="M350" s="9">
        <v>0</v>
      </c>
      <c r="N350" s="9">
        <v>0</v>
      </c>
      <c r="O350" s="9">
        <v>-2</v>
      </c>
      <c r="P350" s="9">
        <v>0</v>
      </c>
      <c r="Q350" s="3"/>
      <c r="R350" s="5">
        <v>47154.12</v>
      </c>
      <c r="S350" s="5">
        <v>3318.64</v>
      </c>
      <c r="T350" s="5">
        <v>530.98</v>
      </c>
      <c r="U350" s="5"/>
      <c r="V350" s="5"/>
      <c r="W350" s="4">
        <v>51003.740000000005</v>
      </c>
    </row>
    <row r="351" spans="1:23" ht="15.75" thickBot="1" x14ac:dyDescent="0.3">
      <c r="A351" s="2">
        <v>13</v>
      </c>
      <c r="B351" s="67" t="s">
        <v>149</v>
      </c>
      <c r="C351" s="2" t="s">
        <v>32</v>
      </c>
      <c r="D351" s="2" t="s">
        <v>33</v>
      </c>
      <c r="E351" s="54">
        <v>43068</v>
      </c>
      <c r="F351" s="9">
        <f>MONTH(E351)+12</f>
        <v>23</v>
      </c>
      <c r="G351" s="9">
        <f>WEEKNUM(E351)+52</f>
        <v>100</v>
      </c>
      <c r="H351" s="2">
        <v>0</v>
      </c>
      <c r="I351" s="54">
        <v>43068</v>
      </c>
      <c r="J351" s="9">
        <f>MONTH(I351)+12</f>
        <v>23</v>
      </c>
      <c r="K351" s="9">
        <f>WEEKNUM(I351)+52</f>
        <v>100</v>
      </c>
      <c r="L351" s="54">
        <v>43068</v>
      </c>
      <c r="M351" s="9">
        <f>MONTH(L351)+12</f>
        <v>23</v>
      </c>
      <c r="N351" s="9">
        <f>WEEKNUM(L351)+52</f>
        <v>100</v>
      </c>
      <c r="O351" s="9">
        <v>0</v>
      </c>
      <c r="P351" s="9">
        <v>0</v>
      </c>
      <c r="Q351" s="3">
        <v>-169136.35</v>
      </c>
      <c r="R351" s="5"/>
      <c r="S351" s="5"/>
      <c r="T351" s="5"/>
      <c r="U351" s="5"/>
      <c r="V351" s="5"/>
      <c r="W351" s="4">
        <f>Q351</f>
        <v>-169136.35</v>
      </c>
    </row>
    <row r="352" spans="1:23" ht="15.75" thickBot="1" x14ac:dyDescent="0.3">
      <c r="A352" s="2">
        <v>13</v>
      </c>
      <c r="B352" s="67" t="s">
        <v>149</v>
      </c>
      <c r="C352" s="2" t="s">
        <v>32</v>
      </c>
      <c r="D352" s="2" t="s">
        <v>33</v>
      </c>
      <c r="E352" s="54">
        <v>43068</v>
      </c>
      <c r="F352" s="9">
        <f>MONTH(E352)+12</f>
        <v>23</v>
      </c>
      <c r="G352" s="9">
        <f>WEEKNUM(E352)+52</f>
        <v>100</v>
      </c>
      <c r="H352" s="2">
        <v>1</v>
      </c>
      <c r="I352" s="54">
        <v>43128</v>
      </c>
      <c r="J352" s="9">
        <f>MONTH(I352)+24</f>
        <v>25</v>
      </c>
      <c r="K352" s="9">
        <f>WEEKNUM(I352)+104</f>
        <v>109</v>
      </c>
      <c r="L352" s="54"/>
      <c r="M352" s="9"/>
      <c r="N352" s="9"/>
      <c r="O352" s="9"/>
      <c r="P352" s="9"/>
      <c r="Q352" s="3"/>
      <c r="R352" s="5">
        <v>169136.35</v>
      </c>
      <c r="S352" s="5">
        <v>11692.8</v>
      </c>
      <c r="T352" s="5">
        <v>1870.85</v>
      </c>
      <c r="U352" s="5"/>
      <c r="V352" s="5"/>
      <c r="W352" s="4">
        <f>SUM(R352:T352)</f>
        <v>182700</v>
      </c>
    </row>
    <row r="353" spans="1:23" ht="15.75" thickBot="1" x14ac:dyDescent="0.3">
      <c r="A353" s="2"/>
      <c r="B353" s="67" t="s">
        <v>149</v>
      </c>
      <c r="C353" s="2" t="s">
        <v>32</v>
      </c>
      <c r="D353" s="2"/>
      <c r="E353" s="54"/>
      <c r="F353" s="9"/>
      <c r="G353" s="9"/>
      <c r="H353" s="2"/>
      <c r="I353" s="54"/>
      <c r="J353" s="9"/>
      <c r="K353" s="9"/>
      <c r="L353" s="54"/>
      <c r="M353" s="9"/>
      <c r="N353" s="9"/>
      <c r="O353" s="9"/>
      <c r="P353" s="9"/>
      <c r="Q353" s="3"/>
      <c r="R353" s="5"/>
      <c r="S353" s="5"/>
      <c r="T353" s="5"/>
      <c r="U353" s="5"/>
      <c r="V353" s="5"/>
      <c r="W353" s="4"/>
    </row>
    <row r="354" spans="1:23" ht="15.75" thickBot="1" x14ac:dyDescent="0.3">
      <c r="A354" s="2"/>
      <c r="B354" s="67" t="s">
        <v>149</v>
      </c>
      <c r="C354" s="2" t="s">
        <v>32</v>
      </c>
      <c r="D354" s="2"/>
      <c r="E354" s="54"/>
      <c r="F354" s="9"/>
      <c r="G354" s="9"/>
      <c r="H354" s="2"/>
      <c r="I354" s="54"/>
      <c r="J354" s="9"/>
      <c r="K354" s="9"/>
      <c r="L354" s="54"/>
      <c r="M354" s="9"/>
      <c r="N354" s="9"/>
      <c r="O354" s="9"/>
      <c r="P354" s="9"/>
      <c r="Q354" s="3"/>
      <c r="R354" s="5"/>
      <c r="S354" s="5"/>
      <c r="T354" s="5"/>
      <c r="U354" s="5"/>
      <c r="V354" s="5"/>
      <c r="W354" s="4"/>
    </row>
    <row r="355" spans="1:23" ht="15.75" thickBot="1" x14ac:dyDescent="0.3">
      <c r="A355" s="2"/>
      <c r="B355" s="67" t="s">
        <v>149</v>
      </c>
      <c r="C355" s="2" t="s">
        <v>32</v>
      </c>
      <c r="D355" s="2"/>
      <c r="E355" s="54"/>
      <c r="F355" s="9"/>
      <c r="G355" s="9"/>
      <c r="H355" s="2"/>
      <c r="I355" s="54"/>
      <c r="J355" s="9"/>
      <c r="K355" s="9"/>
      <c r="L355" s="54"/>
      <c r="M355" s="9"/>
      <c r="N355" s="9"/>
      <c r="O355" s="9"/>
      <c r="P355" s="9"/>
      <c r="Q355" s="3"/>
      <c r="R355" s="5"/>
      <c r="S355" s="5"/>
      <c r="T355" s="5"/>
      <c r="U355" s="5"/>
      <c r="V355" s="5"/>
      <c r="W355" s="4"/>
    </row>
    <row r="356" spans="1:23" ht="15.75" thickBot="1" x14ac:dyDescent="0.3">
      <c r="A356" s="2"/>
      <c r="B356" s="67" t="s">
        <v>149</v>
      </c>
      <c r="C356" s="2" t="s">
        <v>32</v>
      </c>
      <c r="D356" s="2"/>
      <c r="E356" s="54"/>
      <c r="F356" s="9"/>
      <c r="G356" s="9"/>
      <c r="H356" s="2"/>
      <c r="I356" s="54"/>
      <c r="J356" s="9"/>
      <c r="K356" s="9"/>
      <c r="L356" s="54"/>
      <c r="M356" s="9"/>
      <c r="N356" s="9"/>
      <c r="O356" s="9"/>
      <c r="P356" s="9"/>
      <c r="Q356" s="3"/>
      <c r="R356" s="5"/>
      <c r="S356" s="5"/>
      <c r="T356" s="5"/>
      <c r="U356" s="5"/>
      <c r="V356" s="5"/>
      <c r="W356" s="4"/>
    </row>
    <row r="357" spans="1:23" ht="15.75" thickBot="1" x14ac:dyDescent="0.3">
      <c r="A357" s="2"/>
      <c r="B357" s="67" t="s">
        <v>149</v>
      </c>
      <c r="C357" s="2" t="s">
        <v>32</v>
      </c>
      <c r="D357" s="2"/>
      <c r="E357" s="54"/>
      <c r="F357" s="9"/>
      <c r="G357" s="9"/>
      <c r="H357" s="2"/>
      <c r="I357" s="54"/>
      <c r="J357" s="9"/>
      <c r="K357" s="9"/>
      <c r="L357" s="54"/>
      <c r="M357" s="9"/>
      <c r="N357" s="9"/>
      <c r="O357" s="9"/>
      <c r="P357" s="9"/>
      <c r="Q357" s="3"/>
      <c r="R357" s="5"/>
      <c r="S357" s="5"/>
      <c r="T357" s="5"/>
      <c r="U357" s="5"/>
      <c r="V357" s="5"/>
      <c r="W357" s="4"/>
    </row>
    <row r="358" spans="1:23" x14ac:dyDescent="0.25">
      <c r="A358" s="2">
        <v>1</v>
      </c>
      <c r="B358" s="2" t="s">
        <v>101</v>
      </c>
      <c r="C358" s="2" t="s">
        <v>32</v>
      </c>
      <c r="D358" s="2" t="s">
        <v>33</v>
      </c>
      <c r="E358" s="54">
        <v>42550</v>
      </c>
      <c r="F358" s="9">
        <v>6</v>
      </c>
      <c r="G358" s="9">
        <v>27</v>
      </c>
      <c r="H358" s="2">
        <v>0</v>
      </c>
      <c r="I358" s="54">
        <v>42550</v>
      </c>
      <c r="J358" s="9">
        <v>6</v>
      </c>
      <c r="K358" s="9">
        <v>27</v>
      </c>
      <c r="L358" s="54">
        <v>42550</v>
      </c>
      <c r="M358" s="9">
        <v>6</v>
      </c>
      <c r="N358" s="9">
        <v>27</v>
      </c>
      <c r="O358" s="9">
        <v>0</v>
      </c>
      <c r="P358" s="9">
        <v>0</v>
      </c>
      <c r="Q358" s="3">
        <v>-200000</v>
      </c>
      <c r="R358" s="5"/>
      <c r="S358" s="5"/>
      <c r="T358" s="5"/>
      <c r="U358" s="5"/>
      <c r="V358" s="5"/>
      <c r="W358" s="4">
        <v>-200000</v>
      </c>
    </row>
    <row r="359" spans="1:23" x14ac:dyDescent="0.25">
      <c r="A359" s="2">
        <v>1</v>
      </c>
      <c r="B359" s="2" t="s">
        <v>101</v>
      </c>
      <c r="C359" s="2" t="s">
        <v>32</v>
      </c>
      <c r="D359" s="2" t="s">
        <v>33</v>
      </c>
      <c r="E359" s="54">
        <v>42550</v>
      </c>
      <c r="F359" s="9">
        <v>6</v>
      </c>
      <c r="G359" s="9">
        <v>27</v>
      </c>
      <c r="H359" s="2">
        <v>1</v>
      </c>
      <c r="I359" s="54">
        <v>42633</v>
      </c>
      <c r="J359" s="9">
        <v>9</v>
      </c>
      <c r="K359" s="9">
        <v>39</v>
      </c>
      <c r="L359" s="54">
        <v>42633</v>
      </c>
      <c r="M359" s="9">
        <v>9</v>
      </c>
      <c r="N359" s="9">
        <v>39</v>
      </c>
      <c r="O359" s="9">
        <v>0</v>
      </c>
      <c r="P359" s="9">
        <v>0</v>
      </c>
      <c r="Q359" s="3"/>
      <c r="R359" s="5">
        <v>200000</v>
      </c>
      <c r="S359" s="5">
        <v>11017.44</v>
      </c>
      <c r="T359" s="5">
        <v>1762.79</v>
      </c>
      <c r="U359" s="5"/>
      <c r="V359" s="5"/>
      <c r="W359" s="4">
        <v>212780.23</v>
      </c>
    </row>
    <row r="360" spans="1:23" x14ac:dyDescent="0.25">
      <c r="A360" s="2">
        <v>2</v>
      </c>
      <c r="B360" s="2" t="s">
        <v>101</v>
      </c>
      <c r="C360" s="2" t="s">
        <v>32</v>
      </c>
      <c r="D360" s="2" t="s">
        <v>33</v>
      </c>
      <c r="E360" s="54">
        <v>42621</v>
      </c>
      <c r="F360" s="9">
        <v>9</v>
      </c>
      <c r="G360" s="9">
        <v>37</v>
      </c>
      <c r="H360" s="2">
        <v>0</v>
      </c>
      <c r="I360" s="54">
        <v>42621</v>
      </c>
      <c r="J360" s="9">
        <v>9</v>
      </c>
      <c r="K360" s="9">
        <v>37</v>
      </c>
      <c r="L360" s="54">
        <v>42621</v>
      </c>
      <c r="M360" s="9">
        <v>9</v>
      </c>
      <c r="N360" s="9">
        <v>37</v>
      </c>
      <c r="O360" s="9">
        <v>0</v>
      </c>
      <c r="P360" s="9">
        <v>0</v>
      </c>
      <c r="Q360" s="3">
        <v>-200000</v>
      </c>
      <c r="R360" s="5"/>
      <c r="S360" s="5"/>
      <c r="T360" s="5"/>
      <c r="U360" s="5"/>
      <c r="V360" s="5"/>
      <c r="W360" s="4">
        <v>-200000</v>
      </c>
    </row>
    <row r="361" spans="1:23" x14ac:dyDescent="0.25">
      <c r="A361" s="2">
        <v>3</v>
      </c>
      <c r="B361" s="2" t="s">
        <v>101</v>
      </c>
      <c r="C361" s="2" t="s">
        <v>32</v>
      </c>
      <c r="D361" s="2" t="s">
        <v>33</v>
      </c>
      <c r="E361" s="54">
        <v>42621</v>
      </c>
      <c r="F361" s="9">
        <v>9</v>
      </c>
      <c r="G361" s="9">
        <v>37</v>
      </c>
      <c r="H361" s="2">
        <v>0</v>
      </c>
      <c r="I361" s="54">
        <v>42621</v>
      </c>
      <c r="J361" s="9">
        <v>9</v>
      </c>
      <c r="K361" s="9">
        <v>37</v>
      </c>
      <c r="L361" s="54">
        <v>42621</v>
      </c>
      <c r="M361" s="9">
        <v>9</v>
      </c>
      <c r="N361" s="9">
        <v>37</v>
      </c>
      <c r="O361" s="9">
        <v>0</v>
      </c>
      <c r="P361" s="9">
        <v>0</v>
      </c>
      <c r="Q361" s="3">
        <v>-100000</v>
      </c>
      <c r="R361" s="5"/>
      <c r="S361" s="5"/>
      <c r="T361" s="5"/>
      <c r="U361" s="5"/>
      <c r="V361" s="5"/>
      <c r="W361" s="4">
        <v>-100000</v>
      </c>
    </row>
    <row r="362" spans="1:23" x14ac:dyDescent="0.25">
      <c r="A362" s="2">
        <v>2</v>
      </c>
      <c r="B362" s="2" t="s">
        <v>101</v>
      </c>
      <c r="C362" s="2" t="s">
        <v>32</v>
      </c>
      <c r="D362" s="2" t="s">
        <v>33</v>
      </c>
      <c r="E362" s="54">
        <v>42621</v>
      </c>
      <c r="F362" s="9">
        <v>9</v>
      </c>
      <c r="G362" s="9">
        <v>37</v>
      </c>
      <c r="H362" s="2">
        <v>1</v>
      </c>
      <c r="I362" s="54">
        <v>42714</v>
      </c>
      <c r="J362" s="9">
        <v>12</v>
      </c>
      <c r="K362" s="9">
        <v>50</v>
      </c>
      <c r="L362" s="54">
        <v>42732</v>
      </c>
      <c r="M362" s="9">
        <v>12</v>
      </c>
      <c r="N362" s="9">
        <v>53</v>
      </c>
      <c r="O362" s="9">
        <v>-18</v>
      </c>
      <c r="P362" s="9">
        <v>1</v>
      </c>
      <c r="Q362" s="3"/>
      <c r="R362" s="5">
        <v>200000</v>
      </c>
      <c r="S362" s="5">
        <v>13806.03</v>
      </c>
      <c r="T362" s="5">
        <v>2208.9699999999998</v>
      </c>
      <c r="U362" s="5">
        <v>2474.0300000000002</v>
      </c>
      <c r="V362" s="5">
        <v>395.84</v>
      </c>
      <c r="W362" s="4">
        <v>218884.87</v>
      </c>
    </row>
    <row r="363" spans="1:23" x14ac:dyDescent="0.25">
      <c r="A363" s="2">
        <v>3</v>
      </c>
      <c r="B363" s="2" t="s">
        <v>101</v>
      </c>
      <c r="C363" s="2" t="s">
        <v>32</v>
      </c>
      <c r="D363" s="2" t="s">
        <v>33</v>
      </c>
      <c r="E363" s="54">
        <v>42621</v>
      </c>
      <c r="F363" s="9">
        <v>9</v>
      </c>
      <c r="G363" s="9">
        <v>37</v>
      </c>
      <c r="H363" s="2">
        <v>1</v>
      </c>
      <c r="I363" s="54">
        <v>42714</v>
      </c>
      <c r="J363" s="9">
        <v>12</v>
      </c>
      <c r="K363" s="9">
        <v>50</v>
      </c>
      <c r="L363" s="54">
        <v>42720</v>
      </c>
      <c r="M363" s="9">
        <v>12</v>
      </c>
      <c r="N363" s="9">
        <v>51</v>
      </c>
      <c r="O363" s="9">
        <v>-6</v>
      </c>
      <c r="P363" s="9">
        <v>1</v>
      </c>
      <c r="Q363" s="3"/>
      <c r="R363" s="5">
        <v>100000</v>
      </c>
      <c r="S363" s="5">
        <v>6903.02</v>
      </c>
      <c r="T363" s="5">
        <v>1104.48</v>
      </c>
      <c r="U363" s="5">
        <v>412.34</v>
      </c>
      <c r="V363" s="5">
        <v>65.97</v>
      </c>
      <c r="W363" s="4">
        <v>108485.81</v>
      </c>
    </row>
    <row r="364" spans="1:23" x14ac:dyDescent="0.25">
      <c r="A364" s="2">
        <v>4</v>
      </c>
      <c r="B364" s="2" t="s">
        <v>101</v>
      </c>
      <c r="C364" s="2" t="s">
        <v>32</v>
      </c>
      <c r="D364" s="2" t="s">
        <v>33</v>
      </c>
      <c r="E364" s="54">
        <v>42635</v>
      </c>
      <c r="F364" s="9">
        <v>9</v>
      </c>
      <c r="G364" s="9">
        <v>39</v>
      </c>
      <c r="H364" s="2">
        <v>0</v>
      </c>
      <c r="I364" s="54">
        <v>42635</v>
      </c>
      <c r="J364" s="9">
        <v>9</v>
      </c>
      <c r="K364" s="9">
        <v>39</v>
      </c>
      <c r="L364" s="54">
        <v>42635</v>
      </c>
      <c r="M364" s="9">
        <v>9</v>
      </c>
      <c r="N364" s="9">
        <v>39</v>
      </c>
      <c r="O364" s="9">
        <v>0</v>
      </c>
      <c r="P364" s="9">
        <v>0</v>
      </c>
      <c r="Q364" s="3">
        <v>-200000</v>
      </c>
      <c r="R364" s="5"/>
      <c r="S364" s="5"/>
      <c r="T364" s="5"/>
      <c r="U364" s="5"/>
      <c r="V364" s="5"/>
      <c r="W364" s="4">
        <v>-200000</v>
      </c>
    </row>
    <row r="365" spans="1:23" x14ac:dyDescent="0.25">
      <c r="A365" s="2">
        <v>4</v>
      </c>
      <c r="B365" s="2" t="s">
        <v>101</v>
      </c>
      <c r="C365" s="2" t="s">
        <v>32</v>
      </c>
      <c r="D365" s="2" t="s">
        <v>33</v>
      </c>
      <c r="E365" s="54">
        <v>42635</v>
      </c>
      <c r="F365" s="9">
        <v>9</v>
      </c>
      <c r="G365" s="9">
        <v>39</v>
      </c>
      <c r="H365" s="2">
        <v>1</v>
      </c>
      <c r="I365" s="54">
        <v>42726</v>
      </c>
      <c r="J365" s="9">
        <v>12</v>
      </c>
      <c r="K365" s="9">
        <v>52</v>
      </c>
      <c r="L365" s="54">
        <v>42732</v>
      </c>
      <c r="M365" s="9">
        <v>12</v>
      </c>
      <c r="N365" s="9">
        <v>53</v>
      </c>
      <c r="O365" s="9">
        <v>-6</v>
      </c>
      <c r="P365" s="9">
        <v>0</v>
      </c>
      <c r="Q365" s="3"/>
      <c r="R365" s="5">
        <v>197256.22</v>
      </c>
      <c r="S365" s="5">
        <v>11901.75</v>
      </c>
      <c r="T365" s="5">
        <v>1904.28</v>
      </c>
      <c r="U365" s="5">
        <v>734.06</v>
      </c>
      <c r="V365" s="5">
        <v>117.45</v>
      </c>
      <c r="W365" s="4">
        <v>211913.76</v>
      </c>
    </row>
    <row r="366" spans="1:23" x14ac:dyDescent="0.25">
      <c r="A366" s="2" t="s">
        <v>105</v>
      </c>
      <c r="B366" s="2" t="s">
        <v>101</v>
      </c>
      <c r="C366" s="2" t="s">
        <v>32</v>
      </c>
      <c r="D366" s="2" t="s">
        <v>33</v>
      </c>
      <c r="E366" s="54">
        <v>42635</v>
      </c>
      <c r="F366" s="9">
        <v>9</v>
      </c>
      <c r="G366" s="9">
        <v>39</v>
      </c>
      <c r="H366" s="2">
        <v>1</v>
      </c>
      <c r="I366" s="54">
        <v>42726</v>
      </c>
      <c r="J366" s="9">
        <v>12</v>
      </c>
      <c r="K366" s="9">
        <v>52</v>
      </c>
      <c r="L366" s="54">
        <v>42802</v>
      </c>
      <c r="M366" s="9">
        <v>15</v>
      </c>
      <c r="N366" s="9">
        <v>62</v>
      </c>
      <c r="O366" s="9">
        <v>-76</v>
      </c>
      <c r="P366" s="9">
        <v>1</v>
      </c>
      <c r="Q366" s="3"/>
      <c r="R366" s="5">
        <v>2461.6799999999998</v>
      </c>
      <c r="S366" s="5">
        <v>0</v>
      </c>
      <c r="T366" s="5">
        <v>0</v>
      </c>
      <c r="U366" s="5">
        <v>117.49</v>
      </c>
      <c r="V366" s="5">
        <v>18.8</v>
      </c>
      <c r="W366" s="4">
        <v>2597.9699999999998</v>
      </c>
    </row>
    <row r="367" spans="1:23" x14ac:dyDescent="0.25">
      <c r="A367" s="2" t="s">
        <v>106</v>
      </c>
      <c r="B367" s="2" t="s">
        <v>101</v>
      </c>
      <c r="C367" s="2" t="s">
        <v>32</v>
      </c>
      <c r="D367" s="2" t="s">
        <v>33</v>
      </c>
      <c r="E367" s="54">
        <v>42635</v>
      </c>
      <c r="F367" s="9">
        <v>9</v>
      </c>
      <c r="G367" s="9">
        <v>39</v>
      </c>
      <c r="H367" s="2">
        <v>1</v>
      </c>
      <c r="I367" s="54">
        <v>42726</v>
      </c>
      <c r="J367" s="9">
        <v>12</v>
      </c>
      <c r="K367" s="9">
        <v>52</v>
      </c>
      <c r="L367" s="54">
        <v>42823</v>
      </c>
      <c r="M367" s="9">
        <v>15</v>
      </c>
      <c r="N367" s="9">
        <v>65</v>
      </c>
      <c r="O367" s="9">
        <v>-97</v>
      </c>
      <c r="P367" s="9">
        <v>1</v>
      </c>
      <c r="Q367" s="3"/>
      <c r="R367" s="5">
        <v>282.10000000000002</v>
      </c>
      <c r="S367" s="5">
        <v>0</v>
      </c>
      <c r="T367" s="5">
        <v>0</v>
      </c>
      <c r="U367" s="5">
        <v>32.270000000000003</v>
      </c>
      <c r="V367" s="5">
        <v>5.16</v>
      </c>
      <c r="W367" s="4">
        <v>319.54000000000002</v>
      </c>
    </row>
    <row r="368" spans="1:23" x14ac:dyDescent="0.25">
      <c r="A368" s="2">
        <v>5</v>
      </c>
      <c r="B368" s="2" t="s">
        <v>101</v>
      </c>
      <c r="C368" s="2" t="s">
        <v>32</v>
      </c>
      <c r="D368" s="2" t="s">
        <v>33</v>
      </c>
      <c r="E368" s="54">
        <v>42646</v>
      </c>
      <c r="F368" s="9">
        <v>10</v>
      </c>
      <c r="G368" s="9">
        <v>41</v>
      </c>
      <c r="H368" s="2">
        <v>0</v>
      </c>
      <c r="I368" s="54">
        <v>42646</v>
      </c>
      <c r="J368" s="9">
        <v>10</v>
      </c>
      <c r="K368" s="9">
        <v>41</v>
      </c>
      <c r="L368" s="54">
        <v>42646</v>
      </c>
      <c r="M368" s="9">
        <v>10</v>
      </c>
      <c r="N368" s="9">
        <v>41</v>
      </c>
      <c r="O368" s="9">
        <v>0</v>
      </c>
      <c r="P368" s="9">
        <v>0</v>
      </c>
      <c r="Q368" s="3">
        <v>-300000</v>
      </c>
      <c r="R368" s="5"/>
      <c r="S368" s="5"/>
      <c r="T368" s="5"/>
      <c r="U368" s="5"/>
      <c r="V368" s="5"/>
      <c r="W368" s="4">
        <v>-300000</v>
      </c>
    </row>
    <row r="369" spans="1:23" x14ac:dyDescent="0.25">
      <c r="A369" s="2">
        <v>5</v>
      </c>
      <c r="B369" s="2" t="s">
        <v>101</v>
      </c>
      <c r="C369" s="2" t="s">
        <v>32</v>
      </c>
      <c r="D369" s="2" t="s">
        <v>33</v>
      </c>
      <c r="E369" s="54">
        <v>42646</v>
      </c>
      <c r="F369" s="9">
        <v>10</v>
      </c>
      <c r="G369" s="9">
        <v>41</v>
      </c>
      <c r="H369" s="2">
        <v>1</v>
      </c>
      <c r="I369" s="54">
        <v>42667</v>
      </c>
      <c r="J369" s="9">
        <v>10</v>
      </c>
      <c r="K369" s="9">
        <v>44</v>
      </c>
      <c r="L369" s="54">
        <v>42667</v>
      </c>
      <c r="M369" s="9">
        <v>10</v>
      </c>
      <c r="N369" s="9">
        <v>44</v>
      </c>
      <c r="O369" s="9">
        <v>0</v>
      </c>
      <c r="P369" s="9">
        <v>0</v>
      </c>
      <c r="Q369" s="3"/>
      <c r="R369" s="5">
        <v>300000</v>
      </c>
      <c r="S369" s="5">
        <v>4697.37</v>
      </c>
      <c r="T369" s="5">
        <v>751.58</v>
      </c>
      <c r="U369" s="5"/>
      <c r="V369" s="5"/>
      <c r="W369" s="4">
        <v>305448.95</v>
      </c>
    </row>
    <row r="370" spans="1:23" x14ac:dyDescent="0.25">
      <c r="A370" s="2">
        <v>6</v>
      </c>
      <c r="B370" s="2" t="s">
        <v>101</v>
      </c>
      <c r="C370" s="2" t="s">
        <v>32</v>
      </c>
      <c r="D370" s="2" t="s">
        <v>33</v>
      </c>
      <c r="E370" s="54">
        <v>42670</v>
      </c>
      <c r="F370" s="9">
        <v>10</v>
      </c>
      <c r="G370" s="9">
        <v>44</v>
      </c>
      <c r="H370" s="2">
        <v>0</v>
      </c>
      <c r="I370" s="54">
        <v>42670</v>
      </c>
      <c r="J370" s="9">
        <v>10</v>
      </c>
      <c r="K370" s="9">
        <v>44</v>
      </c>
      <c r="L370" s="54">
        <v>42670</v>
      </c>
      <c r="M370" s="9">
        <v>10</v>
      </c>
      <c r="N370" s="9">
        <v>44</v>
      </c>
      <c r="O370" s="9">
        <v>0</v>
      </c>
      <c r="P370" s="9">
        <v>0</v>
      </c>
      <c r="Q370" s="3">
        <v>-850000</v>
      </c>
      <c r="R370" s="5"/>
      <c r="S370" s="5"/>
      <c r="T370" s="5"/>
      <c r="U370" s="5"/>
      <c r="V370" s="5"/>
      <c r="W370" s="4">
        <v>-850000</v>
      </c>
    </row>
    <row r="371" spans="1:23" x14ac:dyDescent="0.25">
      <c r="A371" s="2">
        <v>6</v>
      </c>
      <c r="B371" s="2" t="s">
        <v>101</v>
      </c>
      <c r="C371" s="2" t="s">
        <v>32</v>
      </c>
      <c r="D371" s="2" t="s">
        <v>33</v>
      </c>
      <c r="E371" s="54">
        <v>42670</v>
      </c>
      <c r="F371" s="9">
        <v>10</v>
      </c>
      <c r="G371" s="9">
        <v>44</v>
      </c>
      <c r="H371" s="2">
        <v>1</v>
      </c>
      <c r="I371" s="54">
        <v>42714</v>
      </c>
      <c r="J371" s="9">
        <v>12</v>
      </c>
      <c r="K371" s="9">
        <v>50</v>
      </c>
      <c r="L371" s="54">
        <v>42720</v>
      </c>
      <c r="M371" s="9">
        <v>12</v>
      </c>
      <c r="N371" s="9">
        <v>51</v>
      </c>
      <c r="O371" s="9">
        <v>-6</v>
      </c>
      <c r="P371" s="9">
        <v>0</v>
      </c>
      <c r="Q371" s="3"/>
      <c r="R371" s="5">
        <v>850000</v>
      </c>
      <c r="S371" s="5">
        <v>31433.11</v>
      </c>
      <c r="T371" s="5">
        <v>5029.3</v>
      </c>
      <c r="U371" s="5">
        <v>4110.03</v>
      </c>
      <c r="V371" s="5">
        <v>657.6</v>
      </c>
      <c r="W371" s="4">
        <v>891230.04</v>
      </c>
    </row>
    <row r="372" spans="1:23" x14ac:dyDescent="0.25">
      <c r="A372" s="2">
        <v>7</v>
      </c>
      <c r="B372" s="2" t="s">
        <v>101</v>
      </c>
      <c r="C372" s="2" t="s">
        <v>32</v>
      </c>
      <c r="D372" s="2" t="s">
        <v>33</v>
      </c>
      <c r="E372" s="54">
        <v>42690</v>
      </c>
      <c r="F372" s="9">
        <v>11</v>
      </c>
      <c r="G372" s="9">
        <v>47</v>
      </c>
      <c r="H372" s="2">
        <v>0</v>
      </c>
      <c r="I372" s="54">
        <v>42690</v>
      </c>
      <c r="J372" s="9">
        <v>11</v>
      </c>
      <c r="K372" s="9">
        <v>47</v>
      </c>
      <c r="L372" s="54">
        <v>42690</v>
      </c>
      <c r="M372" s="9">
        <v>11</v>
      </c>
      <c r="N372" s="9">
        <v>47</v>
      </c>
      <c r="O372" s="9">
        <v>0</v>
      </c>
      <c r="P372" s="9">
        <v>0</v>
      </c>
      <c r="Q372" s="3">
        <v>-300000</v>
      </c>
      <c r="R372" s="5"/>
      <c r="S372" s="5"/>
      <c r="T372" s="5"/>
      <c r="U372" s="5"/>
      <c r="V372" s="5"/>
      <c r="W372" s="4">
        <v>-300000</v>
      </c>
    </row>
    <row r="373" spans="1:23" x14ac:dyDescent="0.25">
      <c r="A373" s="2">
        <v>7</v>
      </c>
      <c r="B373" s="2" t="s">
        <v>101</v>
      </c>
      <c r="C373" s="2" t="s">
        <v>32</v>
      </c>
      <c r="D373" s="2" t="s">
        <v>33</v>
      </c>
      <c r="E373" s="54">
        <v>42690</v>
      </c>
      <c r="F373" s="9">
        <v>11</v>
      </c>
      <c r="G373" s="9">
        <v>47</v>
      </c>
      <c r="H373" s="2">
        <v>1</v>
      </c>
      <c r="I373" s="54">
        <v>42713</v>
      </c>
      <c r="J373" s="9">
        <v>12</v>
      </c>
      <c r="K373" s="9">
        <v>50</v>
      </c>
      <c r="L373" s="54">
        <v>42720</v>
      </c>
      <c r="M373" s="9">
        <v>12</v>
      </c>
      <c r="N373" s="9">
        <v>51</v>
      </c>
      <c r="O373" s="9">
        <v>-7</v>
      </c>
      <c r="P373" s="9">
        <v>0</v>
      </c>
      <c r="Q373" s="3"/>
      <c r="R373" s="5">
        <v>299043.46000000002</v>
      </c>
      <c r="S373" s="5">
        <v>5520</v>
      </c>
      <c r="T373" s="5">
        <v>883.2</v>
      </c>
      <c r="U373" s="5">
        <v>1644.89</v>
      </c>
      <c r="V373" s="5">
        <v>263.18</v>
      </c>
      <c r="W373" s="4">
        <v>307354.73</v>
      </c>
    </row>
    <row r="374" spans="1:23" x14ac:dyDescent="0.25">
      <c r="A374" s="2" t="s">
        <v>107</v>
      </c>
      <c r="B374" s="2" t="s">
        <v>101</v>
      </c>
      <c r="C374" s="2" t="s">
        <v>32</v>
      </c>
      <c r="D374" s="2" t="s">
        <v>33</v>
      </c>
      <c r="E374" s="54">
        <v>42690</v>
      </c>
      <c r="F374" s="9">
        <v>11</v>
      </c>
      <c r="G374" s="9">
        <v>47</v>
      </c>
      <c r="H374" s="2">
        <v>1</v>
      </c>
      <c r="I374" s="54">
        <v>42713</v>
      </c>
      <c r="J374" s="9">
        <v>12</v>
      </c>
      <c r="K374" s="9">
        <v>50</v>
      </c>
      <c r="L374" s="54">
        <v>42802</v>
      </c>
      <c r="M374" s="9">
        <v>15</v>
      </c>
      <c r="N374" s="9">
        <v>62</v>
      </c>
      <c r="O374" s="9">
        <v>-89</v>
      </c>
      <c r="P374" s="9">
        <v>0</v>
      </c>
      <c r="Q374" s="3"/>
      <c r="R374" s="5">
        <v>956.54</v>
      </c>
      <c r="S374" s="5">
        <v>0</v>
      </c>
      <c r="T374" s="5">
        <v>0</v>
      </c>
      <c r="U374" s="5">
        <v>61.44</v>
      </c>
      <c r="V374" s="5">
        <v>9.83</v>
      </c>
      <c r="W374" s="4">
        <v>1027.81</v>
      </c>
    </row>
    <row r="375" spans="1:23" x14ac:dyDescent="0.25">
      <c r="A375" s="2">
        <v>8</v>
      </c>
      <c r="B375" s="2" t="s">
        <v>101</v>
      </c>
      <c r="C375" s="2" t="s">
        <v>32</v>
      </c>
      <c r="D375" s="2" t="s">
        <v>33</v>
      </c>
      <c r="E375" s="54">
        <v>42731</v>
      </c>
      <c r="F375" s="9">
        <v>12</v>
      </c>
      <c r="G375" s="9">
        <v>53</v>
      </c>
      <c r="H375" s="2">
        <v>0</v>
      </c>
      <c r="I375" s="54">
        <v>42731</v>
      </c>
      <c r="J375" s="9">
        <v>12</v>
      </c>
      <c r="K375" s="9">
        <v>53</v>
      </c>
      <c r="L375" s="54">
        <v>42731</v>
      </c>
      <c r="M375" s="9">
        <v>12</v>
      </c>
      <c r="N375" s="9">
        <v>53</v>
      </c>
      <c r="O375" s="9">
        <v>0</v>
      </c>
      <c r="P375" s="9">
        <v>0</v>
      </c>
      <c r="Q375" s="3">
        <v>-444105</v>
      </c>
      <c r="R375" s="5"/>
      <c r="S375" s="5"/>
      <c r="T375" s="5"/>
      <c r="U375" s="5"/>
      <c r="V375" s="5"/>
      <c r="W375" s="4">
        <v>-444105</v>
      </c>
    </row>
    <row r="376" spans="1:23" x14ac:dyDescent="0.25">
      <c r="A376" s="2">
        <v>8</v>
      </c>
      <c r="B376" s="2" t="s">
        <v>101</v>
      </c>
      <c r="C376" s="2" t="s">
        <v>32</v>
      </c>
      <c r="D376" s="2" t="s">
        <v>33</v>
      </c>
      <c r="E376" s="54">
        <v>42731</v>
      </c>
      <c r="F376" s="9">
        <v>12</v>
      </c>
      <c r="G376" s="9">
        <v>53</v>
      </c>
      <c r="H376" s="2">
        <v>1</v>
      </c>
      <c r="I376" s="54">
        <v>42809</v>
      </c>
      <c r="J376" s="9">
        <v>15</v>
      </c>
      <c r="K376" s="9">
        <v>63</v>
      </c>
      <c r="L376" s="54">
        <v>42823</v>
      </c>
      <c r="M376" s="9">
        <v>15</v>
      </c>
      <c r="N376" s="9">
        <v>65</v>
      </c>
      <c r="O376" s="9">
        <v>-14</v>
      </c>
      <c r="P376" s="9">
        <v>0</v>
      </c>
      <c r="Q376" s="3"/>
      <c r="R376" s="5">
        <v>444105</v>
      </c>
      <c r="S376" s="5">
        <v>27850.86</v>
      </c>
      <c r="T376" s="5">
        <v>4456.1400000000003</v>
      </c>
      <c r="U376" s="5">
        <v>4659.88</v>
      </c>
      <c r="V376" s="5">
        <v>745.58</v>
      </c>
      <c r="W376" s="4">
        <v>481817.46</v>
      </c>
    </row>
    <row r="377" spans="1:23" x14ac:dyDescent="0.25">
      <c r="A377" s="2">
        <v>9</v>
      </c>
      <c r="B377" s="2" t="s">
        <v>101</v>
      </c>
      <c r="C377" s="2" t="s">
        <v>32</v>
      </c>
      <c r="D377" s="2" t="s">
        <v>33</v>
      </c>
      <c r="E377" s="54">
        <v>42802</v>
      </c>
      <c r="F377" s="9">
        <v>15</v>
      </c>
      <c r="G377" s="9">
        <v>62</v>
      </c>
      <c r="H377" s="2">
        <v>0</v>
      </c>
      <c r="I377" s="54">
        <v>42802</v>
      </c>
      <c r="J377" s="9">
        <v>15</v>
      </c>
      <c r="K377" s="9">
        <v>62</v>
      </c>
      <c r="L377" s="54">
        <v>42802</v>
      </c>
      <c r="M377" s="9">
        <v>15</v>
      </c>
      <c r="N377" s="9">
        <v>62</v>
      </c>
      <c r="O377" s="9">
        <v>0</v>
      </c>
      <c r="P377" s="9">
        <v>0</v>
      </c>
      <c r="Q377" s="3">
        <v>-385623.19</v>
      </c>
      <c r="R377" s="5"/>
      <c r="S377" s="5"/>
      <c r="T377" s="5"/>
      <c r="U377" s="5"/>
      <c r="V377" s="5"/>
      <c r="W377" s="4">
        <v>-385623.19</v>
      </c>
    </row>
    <row r="378" spans="1:23" x14ac:dyDescent="0.25">
      <c r="A378" s="2">
        <v>9</v>
      </c>
      <c r="B378" s="2" t="s">
        <v>101</v>
      </c>
      <c r="C378" s="2" t="s">
        <v>32</v>
      </c>
      <c r="D378" s="2" t="s">
        <v>33</v>
      </c>
      <c r="E378" s="54">
        <v>42802</v>
      </c>
      <c r="F378" s="9">
        <v>15</v>
      </c>
      <c r="G378" s="9">
        <v>62</v>
      </c>
      <c r="H378" s="2">
        <v>1</v>
      </c>
      <c r="I378" s="54">
        <v>42934</v>
      </c>
      <c r="J378" s="9">
        <v>19</v>
      </c>
      <c r="K378" s="9">
        <v>81</v>
      </c>
      <c r="L378" s="54">
        <v>42934</v>
      </c>
      <c r="M378" s="9">
        <v>19</v>
      </c>
      <c r="N378" s="9">
        <v>81</v>
      </c>
      <c r="O378" s="9">
        <v>0</v>
      </c>
      <c r="P378" s="9">
        <v>0</v>
      </c>
      <c r="Q378" s="3"/>
      <c r="R378" s="5">
        <v>385623.19</v>
      </c>
      <c r="S378" s="5">
        <v>45966.22</v>
      </c>
      <c r="T378" s="5">
        <v>7354.59</v>
      </c>
      <c r="U378" s="5"/>
      <c r="V378" s="5"/>
      <c r="W378" s="4">
        <v>438944</v>
      </c>
    </row>
    <row r="379" spans="1:23" x14ac:dyDescent="0.25">
      <c r="A379" s="2">
        <v>10</v>
      </c>
      <c r="B379" s="2" t="s">
        <v>101</v>
      </c>
      <c r="C379" s="2" t="s">
        <v>32</v>
      </c>
      <c r="D379" s="2" t="s">
        <v>33</v>
      </c>
      <c r="E379" s="54">
        <v>42824</v>
      </c>
      <c r="F379" s="9">
        <v>15</v>
      </c>
      <c r="G379" s="9">
        <v>65</v>
      </c>
      <c r="H379" s="2">
        <v>0</v>
      </c>
      <c r="I379" s="54">
        <v>42824</v>
      </c>
      <c r="J379" s="9">
        <v>15</v>
      </c>
      <c r="K379" s="9">
        <v>65</v>
      </c>
      <c r="L379" s="54">
        <v>42824</v>
      </c>
      <c r="M379" s="9">
        <v>15</v>
      </c>
      <c r="N379" s="9">
        <v>65</v>
      </c>
      <c r="O379" s="9">
        <v>0</v>
      </c>
      <c r="P379" s="9">
        <v>0</v>
      </c>
      <c r="Q379" s="3">
        <v>-366303.97</v>
      </c>
      <c r="R379" s="5"/>
      <c r="S379" s="5"/>
      <c r="T379" s="5"/>
      <c r="U379" s="5"/>
      <c r="V379" s="5"/>
      <c r="W379" s="4">
        <v>-366303.97</v>
      </c>
    </row>
    <row r="380" spans="1:23" x14ac:dyDescent="0.25">
      <c r="A380" s="2">
        <v>11</v>
      </c>
      <c r="B380" s="2" t="s">
        <v>101</v>
      </c>
      <c r="C380" s="2" t="s">
        <v>32</v>
      </c>
      <c r="D380" s="2" t="s">
        <v>33</v>
      </c>
      <c r="E380" s="54">
        <v>42824</v>
      </c>
      <c r="F380" s="9">
        <v>15</v>
      </c>
      <c r="G380" s="9">
        <v>65</v>
      </c>
      <c r="H380" s="2">
        <v>0</v>
      </c>
      <c r="I380" s="54">
        <v>42824</v>
      </c>
      <c r="J380" s="9">
        <v>15</v>
      </c>
      <c r="K380" s="9">
        <v>65</v>
      </c>
      <c r="L380" s="54">
        <v>42824</v>
      </c>
      <c r="M380" s="9">
        <v>15</v>
      </c>
      <c r="N380" s="9">
        <v>65</v>
      </c>
      <c r="O380" s="9">
        <v>0</v>
      </c>
      <c r="P380" s="9">
        <v>0</v>
      </c>
      <c r="Q380" s="3">
        <v>-285119.25</v>
      </c>
      <c r="R380" s="5"/>
      <c r="S380" s="5"/>
      <c r="T380" s="5"/>
      <c r="U380" s="5"/>
      <c r="V380" s="5"/>
      <c r="W380" s="4">
        <v>-285119.25</v>
      </c>
    </row>
    <row r="381" spans="1:23" x14ac:dyDescent="0.25">
      <c r="A381" s="2">
        <v>10</v>
      </c>
      <c r="B381" s="2" t="s">
        <v>101</v>
      </c>
      <c r="C381" s="2" t="s">
        <v>32</v>
      </c>
      <c r="D381" s="2" t="s">
        <v>33</v>
      </c>
      <c r="E381" s="54">
        <v>42824</v>
      </c>
      <c r="F381" s="9">
        <v>15</v>
      </c>
      <c r="G381" s="9">
        <v>65</v>
      </c>
      <c r="H381" s="2">
        <v>1</v>
      </c>
      <c r="I381" s="54">
        <v>42977</v>
      </c>
      <c r="J381" s="9">
        <v>20</v>
      </c>
      <c r="K381" s="9">
        <v>87</v>
      </c>
      <c r="L381" s="54">
        <v>42978</v>
      </c>
      <c r="M381" s="9">
        <v>20</v>
      </c>
      <c r="N381" s="9">
        <v>87</v>
      </c>
      <c r="O381" s="9">
        <v>-1</v>
      </c>
      <c r="P381" s="9">
        <v>1</v>
      </c>
      <c r="Q381" s="3"/>
      <c r="R381" s="5">
        <v>366303.97</v>
      </c>
      <c r="S381" s="5">
        <v>47743.31</v>
      </c>
      <c r="T381" s="5">
        <v>7638.93</v>
      </c>
      <c r="U381" s="5">
        <v>312.05</v>
      </c>
      <c r="V381" s="5">
        <v>49.93</v>
      </c>
      <c r="W381" s="4">
        <v>422048.19</v>
      </c>
    </row>
    <row r="382" spans="1:23" x14ac:dyDescent="0.25">
      <c r="A382" s="2">
        <v>11</v>
      </c>
      <c r="B382" s="2" t="s">
        <v>101</v>
      </c>
      <c r="C382" s="2" t="s">
        <v>32</v>
      </c>
      <c r="D382" s="2" t="s">
        <v>33</v>
      </c>
      <c r="E382" s="54">
        <v>42824</v>
      </c>
      <c r="F382" s="9">
        <v>15</v>
      </c>
      <c r="G382" s="9">
        <v>65</v>
      </c>
      <c r="H382" s="2">
        <v>1</v>
      </c>
      <c r="I382" s="54">
        <v>42920</v>
      </c>
      <c r="J382" s="9">
        <v>19</v>
      </c>
      <c r="K382" s="9">
        <v>79</v>
      </c>
      <c r="L382" s="54">
        <v>42928</v>
      </c>
      <c r="M382" s="9">
        <v>19</v>
      </c>
      <c r="N382" s="9">
        <v>80</v>
      </c>
      <c r="O382" s="9">
        <v>-8</v>
      </c>
      <c r="P382" s="9">
        <v>0</v>
      </c>
      <c r="Q382" s="3"/>
      <c r="R382" s="5">
        <v>285119.25</v>
      </c>
      <c r="S382" s="5">
        <v>22073.9</v>
      </c>
      <c r="T382" s="5">
        <v>3531.82</v>
      </c>
      <c r="U382" s="5">
        <v>5518.47</v>
      </c>
      <c r="V382" s="5">
        <v>882.96</v>
      </c>
      <c r="W382" s="4">
        <v>317126.40000000002</v>
      </c>
    </row>
    <row r="383" spans="1:23" x14ac:dyDescent="0.25">
      <c r="A383" s="2">
        <v>15</v>
      </c>
      <c r="B383" s="2" t="s">
        <v>101</v>
      </c>
      <c r="C383" s="2" t="s">
        <v>32</v>
      </c>
      <c r="D383" s="2" t="s">
        <v>33</v>
      </c>
      <c r="E383" s="54">
        <v>42877</v>
      </c>
      <c r="F383" s="9">
        <v>17</v>
      </c>
      <c r="G383" s="9">
        <v>73</v>
      </c>
      <c r="H383" s="2">
        <v>0</v>
      </c>
      <c r="I383" s="54">
        <v>42877</v>
      </c>
      <c r="J383" s="9">
        <v>17</v>
      </c>
      <c r="K383" s="9">
        <v>73</v>
      </c>
      <c r="L383" s="54">
        <v>42877</v>
      </c>
      <c r="M383" s="9">
        <v>17</v>
      </c>
      <c r="N383" s="9">
        <v>73</v>
      </c>
      <c r="O383" s="9">
        <v>0</v>
      </c>
      <c r="P383" s="9">
        <v>0</v>
      </c>
      <c r="Q383" s="3">
        <v>-282995.88</v>
      </c>
      <c r="R383" s="5"/>
      <c r="S383" s="5"/>
      <c r="T383" s="5"/>
      <c r="U383" s="5"/>
      <c r="V383" s="5"/>
      <c r="W383" s="4">
        <v>-282995.88</v>
      </c>
    </row>
    <row r="384" spans="1:23" x14ac:dyDescent="0.25">
      <c r="A384" s="2">
        <v>15</v>
      </c>
      <c r="B384" s="2" t="s">
        <v>101</v>
      </c>
      <c r="C384" s="2" t="s">
        <v>32</v>
      </c>
      <c r="D384" s="2" t="s">
        <v>33</v>
      </c>
      <c r="E384" s="54">
        <v>42877</v>
      </c>
      <c r="F384" s="9">
        <v>17</v>
      </c>
      <c r="G384" s="9">
        <v>73</v>
      </c>
      <c r="H384" s="2">
        <v>1</v>
      </c>
      <c r="I384" s="54">
        <v>42982</v>
      </c>
      <c r="J384" s="9">
        <v>21</v>
      </c>
      <c r="K384" s="9">
        <v>88</v>
      </c>
      <c r="L384" s="54">
        <v>42989</v>
      </c>
      <c r="M384" s="9">
        <v>21</v>
      </c>
      <c r="N384" s="9">
        <v>89</v>
      </c>
      <c r="O384" s="9">
        <v>-7</v>
      </c>
      <c r="P384" s="9">
        <v>0</v>
      </c>
      <c r="Q384" s="3"/>
      <c r="R384" s="5">
        <v>282995.88</v>
      </c>
      <c r="S384" s="5">
        <v>26338.03</v>
      </c>
      <c r="T384" s="5">
        <v>4214.09</v>
      </c>
      <c r="U384" s="5">
        <v>1755.87</v>
      </c>
      <c r="V384" s="5">
        <v>280.94</v>
      </c>
      <c r="W384" s="4">
        <v>315584.81</v>
      </c>
    </row>
    <row r="385" spans="1:23" x14ac:dyDescent="0.25">
      <c r="A385" s="2">
        <v>12</v>
      </c>
      <c r="B385" s="2" t="s">
        <v>101</v>
      </c>
      <c r="C385" s="2" t="s">
        <v>32</v>
      </c>
      <c r="D385" s="2" t="s">
        <v>33</v>
      </c>
      <c r="E385" s="54">
        <v>42933</v>
      </c>
      <c r="F385" s="9">
        <v>19</v>
      </c>
      <c r="G385" s="9">
        <v>81</v>
      </c>
      <c r="H385" s="2">
        <v>0</v>
      </c>
      <c r="I385" s="54">
        <v>42933</v>
      </c>
      <c r="J385" s="9">
        <v>19</v>
      </c>
      <c r="K385" s="9">
        <v>81</v>
      </c>
      <c r="L385" s="54">
        <v>42933</v>
      </c>
      <c r="M385" s="9">
        <v>19</v>
      </c>
      <c r="N385" s="9">
        <v>81</v>
      </c>
      <c r="O385" s="9">
        <v>0</v>
      </c>
      <c r="P385" s="9">
        <v>0</v>
      </c>
      <c r="Q385" s="3">
        <v>-283153.49</v>
      </c>
      <c r="R385" s="5"/>
      <c r="S385" s="5"/>
      <c r="T385" s="5"/>
      <c r="U385" s="5"/>
      <c r="V385" s="5"/>
      <c r="W385" s="4">
        <v>-283153.49</v>
      </c>
    </row>
    <row r="386" spans="1:23" x14ac:dyDescent="0.25">
      <c r="A386" s="2">
        <v>12</v>
      </c>
      <c r="B386" s="2" t="s">
        <v>101</v>
      </c>
      <c r="C386" s="2" t="s">
        <v>32</v>
      </c>
      <c r="D386" s="2" t="s">
        <v>33</v>
      </c>
      <c r="E386" s="54">
        <v>42933</v>
      </c>
      <c r="F386" s="9">
        <v>19</v>
      </c>
      <c r="G386" s="9">
        <v>81</v>
      </c>
      <c r="H386" s="2">
        <v>1</v>
      </c>
      <c r="I386" s="54">
        <v>43042</v>
      </c>
      <c r="J386" s="9">
        <v>23</v>
      </c>
      <c r="K386" s="9">
        <v>96</v>
      </c>
      <c r="L386" s="54"/>
      <c r="M386" s="9">
        <v>0</v>
      </c>
      <c r="N386" s="9">
        <v>0</v>
      </c>
      <c r="O386" s="9">
        <v>-31</v>
      </c>
      <c r="P386" s="9">
        <v>0</v>
      </c>
      <c r="Q386" s="3"/>
      <c r="R386" s="5">
        <v>283153.49</v>
      </c>
      <c r="S386" s="5">
        <v>26202.16</v>
      </c>
      <c r="T386" s="5">
        <v>4192.3500000000004</v>
      </c>
      <c r="U386" s="5"/>
      <c r="V386" s="5"/>
      <c r="W386" s="4">
        <v>313548</v>
      </c>
    </row>
    <row r="387" spans="1:23" x14ac:dyDescent="0.25">
      <c r="A387" s="2">
        <v>13</v>
      </c>
      <c r="B387" s="2" t="s">
        <v>101</v>
      </c>
      <c r="C387" s="2" t="s">
        <v>32</v>
      </c>
      <c r="D387" s="2" t="s">
        <v>33</v>
      </c>
      <c r="E387" s="54">
        <v>42935</v>
      </c>
      <c r="F387" s="9">
        <v>19</v>
      </c>
      <c r="G387" s="9">
        <v>81</v>
      </c>
      <c r="H387" s="2">
        <v>0</v>
      </c>
      <c r="I387" s="54">
        <v>42935</v>
      </c>
      <c r="J387" s="9">
        <v>19</v>
      </c>
      <c r="K387" s="9">
        <v>81</v>
      </c>
      <c r="L387" s="54">
        <v>42935</v>
      </c>
      <c r="M387" s="9">
        <v>19</v>
      </c>
      <c r="N387" s="9">
        <v>81</v>
      </c>
      <c r="O387" s="9">
        <v>0</v>
      </c>
      <c r="P387" s="9">
        <v>0</v>
      </c>
      <c r="Q387" s="3">
        <v>-493261.01</v>
      </c>
      <c r="R387" s="5"/>
      <c r="S387" s="5"/>
      <c r="T387" s="5"/>
      <c r="U387" s="5"/>
      <c r="V387" s="5"/>
      <c r="W387" s="4">
        <v>-493261.01</v>
      </c>
    </row>
    <row r="388" spans="1:23" x14ac:dyDescent="0.25">
      <c r="A388" s="2">
        <v>13</v>
      </c>
      <c r="B388" s="2" t="s">
        <v>101</v>
      </c>
      <c r="C388" s="2" t="s">
        <v>32</v>
      </c>
      <c r="D388" s="2" t="s">
        <v>33</v>
      </c>
      <c r="E388" s="54">
        <v>42935</v>
      </c>
      <c r="F388" s="9">
        <v>19</v>
      </c>
      <c r="G388" s="9">
        <v>81</v>
      </c>
      <c r="H388" s="2">
        <v>1</v>
      </c>
      <c r="I388" s="54">
        <v>43032</v>
      </c>
      <c r="J388" s="9">
        <v>22</v>
      </c>
      <c r="K388" s="9">
        <v>95</v>
      </c>
      <c r="L388" s="54"/>
      <c r="M388" s="9">
        <v>0</v>
      </c>
      <c r="N388" s="9">
        <v>0</v>
      </c>
      <c r="O388" s="9">
        <v>-41</v>
      </c>
      <c r="P388" s="9">
        <v>1</v>
      </c>
      <c r="Q388" s="3"/>
      <c r="R388" s="5">
        <v>493261.01</v>
      </c>
      <c r="S388" s="5">
        <v>40145.33</v>
      </c>
      <c r="T388" s="5">
        <v>6423.25</v>
      </c>
      <c r="U388" s="5"/>
      <c r="V388" s="5"/>
      <c r="W388" s="4">
        <v>539829.59</v>
      </c>
    </row>
    <row r="389" spans="1:23" x14ac:dyDescent="0.25">
      <c r="A389" s="18">
        <v>14</v>
      </c>
      <c r="B389" s="18" t="s">
        <v>101</v>
      </c>
      <c r="C389" s="18" t="s">
        <v>32</v>
      </c>
      <c r="D389" s="18" t="s">
        <v>33</v>
      </c>
      <c r="E389" s="58">
        <v>42948</v>
      </c>
      <c r="F389" s="9">
        <v>20</v>
      </c>
      <c r="G389" s="9">
        <v>83</v>
      </c>
      <c r="H389" s="18">
        <v>0</v>
      </c>
      <c r="I389" s="58">
        <v>42948</v>
      </c>
      <c r="J389" s="9">
        <v>20</v>
      </c>
      <c r="K389" s="9">
        <v>83</v>
      </c>
      <c r="L389" s="58">
        <v>42948</v>
      </c>
      <c r="M389" s="9">
        <v>20</v>
      </c>
      <c r="N389" s="9">
        <v>83</v>
      </c>
      <c r="O389" s="9">
        <v>0</v>
      </c>
      <c r="P389" s="9">
        <v>0</v>
      </c>
      <c r="Q389" s="26">
        <v>-513552.2</v>
      </c>
      <c r="R389" s="27"/>
      <c r="S389" s="27"/>
      <c r="T389" s="27"/>
      <c r="U389" s="27"/>
      <c r="V389" s="27"/>
      <c r="W389" s="28">
        <v>-513552.2</v>
      </c>
    </row>
    <row r="390" spans="1:23" x14ac:dyDescent="0.25">
      <c r="A390" s="18">
        <v>14</v>
      </c>
      <c r="B390" s="18" t="s">
        <v>101</v>
      </c>
      <c r="C390" s="18" t="s">
        <v>32</v>
      </c>
      <c r="D390" s="18" t="s">
        <v>33</v>
      </c>
      <c r="E390" s="58">
        <v>42948</v>
      </c>
      <c r="F390" s="9">
        <v>20</v>
      </c>
      <c r="G390" s="9">
        <v>83</v>
      </c>
      <c r="H390" s="18">
        <v>1</v>
      </c>
      <c r="I390" s="58">
        <v>43008</v>
      </c>
      <c r="J390" s="9">
        <v>21</v>
      </c>
      <c r="K390" s="9">
        <v>91</v>
      </c>
      <c r="L390" s="58">
        <v>43034</v>
      </c>
      <c r="M390" s="9">
        <v>22</v>
      </c>
      <c r="N390" s="9">
        <v>95</v>
      </c>
      <c r="O390" s="9">
        <v>-26</v>
      </c>
      <c r="P390" s="9">
        <v>0</v>
      </c>
      <c r="Q390" s="26"/>
      <c r="R390" s="27">
        <v>183420.06000000003</v>
      </c>
      <c r="S390" s="27">
        <v>24955</v>
      </c>
      <c r="T390" s="27">
        <v>3992.8</v>
      </c>
      <c r="U390" s="27">
        <v>32441.499999999985</v>
      </c>
      <c r="V390" s="27">
        <v>5190.6399999999976</v>
      </c>
      <c r="W390" s="28">
        <v>249999.99999999997</v>
      </c>
    </row>
    <row r="391" spans="1:23" x14ac:dyDescent="0.25">
      <c r="A391" s="18">
        <v>14</v>
      </c>
      <c r="B391" s="18" t="s">
        <v>101</v>
      </c>
      <c r="C391" s="18" t="s">
        <v>32</v>
      </c>
      <c r="D391" s="18" t="s">
        <v>33</v>
      </c>
      <c r="E391" s="58">
        <v>42948</v>
      </c>
      <c r="F391" s="9">
        <v>20</v>
      </c>
      <c r="G391" s="9">
        <v>83</v>
      </c>
      <c r="H391" s="18">
        <v>1</v>
      </c>
      <c r="I391" s="58">
        <v>43008</v>
      </c>
      <c r="J391" s="9">
        <v>21</v>
      </c>
      <c r="K391" s="9">
        <v>91</v>
      </c>
      <c r="L391" s="58"/>
      <c r="M391" s="9">
        <v>0</v>
      </c>
      <c r="N391" s="9">
        <v>0</v>
      </c>
      <c r="O391" s="9">
        <v>-65</v>
      </c>
      <c r="P391" s="9">
        <v>0</v>
      </c>
      <c r="Q391" s="26"/>
      <c r="R391" s="27">
        <v>330132.14</v>
      </c>
      <c r="S391" s="27"/>
      <c r="T391" s="27"/>
      <c r="U391" s="27"/>
      <c r="V391" s="27"/>
      <c r="W391" s="28">
        <v>330132.14</v>
      </c>
    </row>
    <row r="392" spans="1:23" x14ac:dyDescent="0.25">
      <c r="A392" s="2">
        <v>16</v>
      </c>
      <c r="B392" s="2" t="s">
        <v>101</v>
      </c>
      <c r="C392" s="2" t="s">
        <v>32</v>
      </c>
      <c r="D392" s="2" t="s">
        <v>33</v>
      </c>
      <c r="E392" s="54">
        <v>42986</v>
      </c>
      <c r="F392" s="9">
        <v>21</v>
      </c>
      <c r="G392" s="9">
        <v>88</v>
      </c>
      <c r="H392" s="2">
        <v>0</v>
      </c>
      <c r="I392" s="54">
        <v>42986</v>
      </c>
      <c r="J392" s="9">
        <v>21</v>
      </c>
      <c r="K392" s="9">
        <v>88</v>
      </c>
      <c r="L392" s="54">
        <v>42986</v>
      </c>
      <c r="M392" s="9">
        <v>21</v>
      </c>
      <c r="N392" s="9">
        <v>88</v>
      </c>
      <c r="O392" s="9">
        <v>0</v>
      </c>
      <c r="P392" s="9">
        <v>0</v>
      </c>
      <c r="Q392" s="3">
        <v>-340314.4</v>
      </c>
      <c r="R392" s="5"/>
      <c r="S392" s="5"/>
      <c r="T392" s="5"/>
      <c r="U392" s="5"/>
      <c r="V392" s="5"/>
      <c r="W392" s="4">
        <v>-340314.4</v>
      </c>
    </row>
    <row r="393" spans="1:23" x14ac:dyDescent="0.25">
      <c r="A393" s="2">
        <v>17</v>
      </c>
      <c r="B393" s="2" t="s">
        <v>101</v>
      </c>
      <c r="C393" s="2" t="s">
        <v>32</v>
      </c>
      <c r="D393" s="2" t="s">
        <v>33</v>
      </c>
      <c r="E393" s="54">
        <v>42989</v>
      </c>
      <c r="F393" s="9">
        <v>21</v>
      </c>
      <c r="G393" s="9">
        <v>89</v>
      </c>
      <c r="H393" s="2">
        <v>0</v>
      </c>
      <c r="I393" s="54">
        <v>42989</v>
      </c>
      <c r="J393" s="9">
        <v>21</v>
      </c>
      <c r="K393" s="9">
        <v>89</v>
      </c>
      <c r="L393" s="54">
        <v>42989</v>
      </c>
      <c r="M393" s="9">
        <v>21</v>
      </c>
      <c r="N393" s="9">
        <v>89</v>
      </c>
      <c r="O393" s="9">
        <v>0</v>
      </c>
      <c r="P393" s="9">
        <v>0</v>
      </c>
      <c r="Q393" s="3">
        <v>-319718.90000000002</v>
      </c>
      <c r="R393" s="5"/>
      <c r="S393" s="5"/>
      <c r="T393" s="5"/>
      <c r="U393" s="5"/>
      <c r="V393" s="5"/>
      <c r="W393" s="4">
        <v>-319718.90000000002</v>
      </c>
    </row>
    <row r="394" spans="1:23" x14ac:dyDescent="0.25">
      <c r="A394" s="2">
        <v>16</v>
      </c>
      <c r="B394" s="2" t="s">
        <v>101</v>
      </c>
      <c r="C394" s="2" t="s">
        <v>32</v>
      </c>
      <c r="D394" s="2" t="s">
        <v>33</v>
      </c>
      <c r="E394" s="54">
        <v>42986</v>
      </c>
      <c r="F394" s="9">
        <v>21</v>
      </c>
      <c r="G394" s="9">
        <v>88</v>
      </c>
      <c r="H394" s="2">
        <v>1</v>
      </c>
      <c r="I394" s="54">
        <v>43028</v>
      </c>
      <c r="J394" s="9">
        <v>22</v>
      </c>
      <c r="K394" s="9">
        <v>94</v>
      </c>
      <c r="L394" s="54"/>
      <c r="M394" s="9">
        <v>0</v>
      </c>
      <c r="N394" s="9">
        <v>0</v>
      </c>
      <c r="O394" s="9">
        <v>-45</v>
      </c>
      <c r="P394" s="9">
        <v>0</v>
      </c>
      <c r="Q394" s="3"/>
      <c r="R394" s="5">
        <v>340314.4</v>
      </c>
      <c r="S394" s="5">
        <v>11383.31</v>
      </c>
      <c r="T394" s="5">
        <v>1821.33</v>
      </c>
      <c r="U394" s="5"/>
      <c r="V394" s="5"/>
      <c r="W394" s="4">
        <v>353519.04</v>
      </c>
    </row>
    <row r="395" spans="1:23" x14ac:dyDescent="0.25">
      <c r="A395" s="2">
        <v>17</v>
      </c>
      <c r="B395" s="2" t="s">
        <v>101</v>
      </c>
      <c r="C395" s="2" t="s">
        <v>32</v>
      </c>
      <c r="D395" s="2" t="s">
        <v>33</v>
      </c>
      <c r="E395" s="54">
        <v>42989</v>
      </c>
      <c r="F395" s="9">
        <v>21</v>
      </c>
      <c r="G395" s="9">
        <v>89</v>
      </c>
      <c r="H395" s="2">
        <v>1</v>
      </c>
      <c r="I395" s="54">
        <v>43034</v>
      </c>
      <c r="J395" s="9">
        <v>22</v>
      </c>
      <c r="K395" s="9">
        <v>95</v>
      </c>
      <c r="L395" s="54"/>
      <c r="M395" s="9">
        <v>0</v>
      </c>
      <c r="N395" s="9">
        <v>0</v>
      </c>
      <c r="O395" s="9">
        <v>-39</v>
      </c>
      <c r="P395" s="9">
        <v>0</v>
      </c>
      <c r="Q395" s="3"/>
      <c r="R395" s="5">
        <v>319718.90000000002</v>
      </c>
      <c r="S395" s="5">
        <v>11490.14</v>
      </c>
      <c r="T395" s="5">
        <v>1838.42</v>
      </c>
      <c r="U395" s="5"/>
      <c r="V395" s="5"/>
      <c r="W395" s="4">
        <v>333047.46000000002</v>
      </c>
    </row>
    <row r="396" spans="1:23" x14ac:dyDescent="0.25">
      <c r="A396" s="45">
        <v>18</v>
      </c>
      <c r="B396" s="45" t="s">
        <v>101</v>
      </c>
      <c r="C396" s="45" t="s">
        <v>32</v>
      </c>
      <c r="D396" s="45" t="s">
        <v>33</v>
      </c>
      <c r="E396" s="59">
        <v>43038</v>
      </c>
      <c r="F396" s="46">
        <v>22</v>
      </c>
      <c r="G396" s="46">
        <v>96</v>
      </c>
      <c r="H396" s="45">
        <v>0</v>
      </c>
      <c r="I396" s="59">
        <v>43038</v>
      </c>
      <c r="J396" s="46">
        <v>22</v>
      </c>
      <c r="K396" s="46">
        <v>96</v>
      </c>
      <c r="L396" s="59">
        <v>43038</v>
      </c>
      <c r="M396" s="46">
        <v>22</v>
      </c>
      <c r="N396" s="46">
        <v>96</v>
      </c>
      <c r="O396" s="46">
        <v>0</v>
      </c>
      <c r="P396" s="46">
        <v>0</v>
      </c>
      <c r="Q396" s="47">
        <v>-174880.4</v>
      </c>
      <c r="R396" s="48"/>
      <c r="S396" s="48"/>
      <c r="T396" s="48"/>
      <c r="U396" s="48">
        <v>0</v>
      </c>
      <c r="V396" s="48">
        <v>0</v>
      </c>
      <c r="W396" s="49">
        <v>-174880.4</v>
      </c>
    </row>
    <row r="397" spans="1:23" x14ac:dyDescent="0.25">
      <c r="A397" s="34">
        <v>18</v>
      </c>
      <c r="B397" s="34" t="s">
        <v>101</v>
      </c>
      <c r="C397" s="34" t="s">
        <v>32</v>
      </c>
      <c r="D397" s="34" t="s">
        <v>33</v>
      </c>
      <c r="E397" s="60">
        <v>43038</v>
      </c>
      <c r="F397" s="50">
        <v>22</v>
      </c>
      <c r="G397" s="50">
        <v>96</v>
      </c>
      <c r="H397" s="34">
        <v>2</v>
      </c>
      <c r="I397" s="60">
        <v>43088</v>
      </c>
      <c r="J397" s="50">
        <v>24</v>
      </c>
      <c r="K397" s="50">
        <v>103</v>
      </c>
      <c r="L397" s="60"/>
      <c r="M397" s="50">
        <v>0</v>
      </c>
      <c r="N397" s="50">
        <v>0</v>
      </c>
      <c r="O397" s="50">
        <v>0</v>
      </c>
      <c r="P397" s="50">
        <v>0</v>
      </c>
      <c r="Q397" s="51"/>
      <c r="R397" s="52">
        <v>174880.4</v>
      </c>
      <c r="S397" s="52">
        <v>9183.92</v>
      </c>
      <c r="T397" s="52">
        <v>1469.427283</v>
      </c>
      <c r="U397" s="52">
        <v>0</v>
      </c>
      <c r="V397" s="52">
        <v>0</v>
      </c>
      <c r="W397" s="53">
        <v>185533.75</v>
      </c>
    </row>
    <row r="398" spans="1:23" ht="15" customHeight="1" x14ac:dyDescent="0.25">
      <c r="A398" s="34"/>
      <c r="B398" s="34" t="s">
        <v>101</v>
      </c>
      <c r="C398" s="34" t="s">
        <v>32</v>
      </c>
      <c r="D398" s="34"/>
      <c r="E398" s="60"/>
      <c r="F398" s="34"/>
      <c r="G398" s="34"/>
      <c r="H398" s="34"/>
      <c r="I398" s="60"/>
      <c r="J398" s="34"/>
      <c r="K398" s="34"/>
      <c r="L398" s="60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</row>
    <row r="399" spans="1:23" ht="15" customHeight="1" x14ac:dyDescent="0.25">
      <c r="A399" s="34"/>
      <c r="B399" s="34" t="s">
        <v>101</v>
      </c>
      <c r="C399" s="34" t="s">
        <v>32</v>
      </c>
      <c r="D399" s="34"/>
      <c r="E399" s="60"/>
      <c r="F399" s="34"/>
      <c r="G399" s="34"/>
      <c r="H399" s="34"/>
      <c r="I399" s="60"/>
      <c r="J399" s="34"/>
      <c r="K399" s="34"/>
      <c r="L399" s="60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</row>
    <row r="400" spans="1:23" ht="15" customHeight="1" x14ac:dyDescent="0.25">
      <c r="A400" s="34"/>
      <c r="B400" s="34" t="s">
        <v>101</v>
      </c>
      <c r="C400" s="34" t="s">
        <v>32</v>
      </c>
      <c r="D400" s="34"/>
      <c r="E400" s="60"/>
      <c r="F400" s="34"/>
      <c r="G400" s="34"/>
      <c r="H400" s="34"/>
      <c r="I400" s="60"/>
      <c r="J400" s="34"/>
      <c r="K400" s="34"/>
      <c r="L400" s="60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</row>
    <row r="401" spans="1:23" ht="15" customHeight="1" x14ac:dyDescent="0.25">
      <c r="A401" s="34"/>
      <c r="B401" s="34" t="s">
        <v>101</v>
      </c>
      <c r="C401" s="34" t="s">
        <v>32</v>
      </c>
      <c r="D401" s="34"/>
      <c r="E401" s="60"/>
      <c r="F401" s="34"/>
      <c r="G401" s="34"/>
      <c r="H401" s="34"/>
      <c r="I401" s="60"/>
      <c r="J401" s="34"/>
      <c r="K401" s="34"/>
      <c r="L401" s="60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</row>
    <row r="402" spans="1:23" ht="15" customHeight="1" x14ac:dyDescent="0.25">
      <c r="A402" s="34"/>
      <c r="B402" s="34" t="s">
        <v>101</v>
      </c>
      <c r="C402" s="34" t="s">
        <v>32</v>
      </c>
      <c r="D402" s="34"/>
      <c r="E402" s="60"/>
      <c r="F402" s="34"/>
      <c r="G402" s="34"/>
      <c r="H402" s="34"/>
      <c r="I402" s="60"/>
      <c r="J402" s="34"/>
      <c r="K402" s="34"/>
      <c r="L402" s="60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</row>
    <row r="403" spans="1:23" ht="15" customHeight="1" x14ac:dyDescent="0.25">
      <c r="A403" s="34"/>
      <c r="B403" s="34" t="s">
        <v>101</v>
      </c>
      <c r="C403" s="34" t="s">
        <v>32</v>
      </c>
      <c r="D403" s="34"/>
      <c r="E403" s="60"/>
      <c r="F403" s="34"/>
      <c r="G403" s="34"/>
      <c r="H403" s="34"/>
      <c r="I403" s="60"/>
      <c r="J403" s="34"/>
      <c r="K403" s="34"/>
      <c r="L403" s="60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</row>
    <row r="2829" spans="1:23" s="19" customFormat="1" x14ac:dyDescent="0.25">
      <c r="A2829" s="1"/>
      <c r="B2829" s="1"/>
      <c r="C2829" s="1"/>
      <c r="D2829" s="1"/>
      <c r="E2829" s="61"/>
      <c r="F2829" s="1"/>
      <c r="G2829" s="1"/>
      <c r="H2829" s="1"/>
      <c r="I2829" s="61"/>
      <c r="J2829" s="1"/>
      <c r="K2829" s="1"/>
      <c r="L2829" s="6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1:23" s="19" customFormat="1" x14ac:dyDescent="0.25">
      <c r="A2830" s="1"/>
      <c r="B2830" s="1"/>
      <c r="C2830" s="1"/>
      <c r="D2830" s="1"/>
      <c r="E2830" s="61"/>
      <c r="F2830" s="1"/>
      <c r="G2830" s="1"/>
      <c r="H2830" s="1"/>
      <c r="I2830" s="61"/>
      <c r="J2830" s="1"/>
      <c r="K2830" s="1"/>
      <c r="L2830" s="6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1:23" s="19" customFormat="1" x14ac:dyDescent="0.25">
      <c r="A2831" s="1"/>
      <c r="B2831" s="1"/>
      <c r="C2831" s="1"/>
      <c r="D2831" s="1"/>
      <c r="E2831" s="61"/>
      <c r="F2831" s="1"/>
      <c r="G2831" s="1"/>
      <c r="H2831" s="1"/>
      <c r="I2831" s="61"/>
      <c r="J2831" s="1"/>
      <c r="K2831" s="1"/>
      <c r="L2831" s="6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</sheetData>
  <autoFilter ref="A1:W403"/>
  <conditionalFormatting sqref="R1:W1 Q2:W390">
    <cfRule type="cellIs" dxfId="24" priority="10" operator="lessThan">
      <formula>0</formula>
    </cfRule>
  </conditionalFormatting>
  <conditionalFormatting sqref="L1:L10 L12:L70 L268:L276 L278:L318 L141:L258 L323:L390">
    <cfRule type="cellIs" dxfId="23" priority="11" operator="equal">
      <formula>0</formula>
    </cfRule>
  </conditionalFormatting>
  <conditionalFormatting sqref="Q1">
    <cfRule type="cellIs" dxfId="22" priority="12" operator="lessThan">
      <formula>0</formula>
    </cfRule>
  </conditionalFormatting>
  <conditionalFormatting sqref="Q1:Q390">
    <cfRule type="cellIs" dxfId="21" priority="13" operator="equal">
      <formula>"Si"</formula>
    </cfRule>
  </conditionalFormatting>
  <conditionalFormatting sqref="M1:P1">
    <cfRule type="cellIs" dxfId="20" priority="9" operator="equal">
      <formula>0</formula>
    </cfRule>
  </conditionalFormatting>
  <conditionalFormatting sqref="Q392:W397">
    <cfRule type="cellIs" dxfId="19" priority="6" operator="lessThan">
      <formula>0</formula>
    </cfRule>
  </conditionalFormatting>
  <conditionalFormatting sqref="L392:L403 M55:N55">
    <cfRule type="cellIs" dxfId="18" priority="7" operator="equal">
      <formula>0</formula>
    </cfRule>
  </conditionalFormatting>
  <conditionalFormatting sqref="Q392:Q397">
    <cfRule type="cellIs" dxfId="17" priority="8" operator="equal">
      <formula>"Si"</formula>
    </cfRule>
  </conditionalFormatting>
  <conditionalFormatting sqref="Q391:W391">
    <cfRule type="cellIs" dxfId="16" priority="3" operator="lessThan">
      <formula>0</formula>
    </cfRule>
  </conditionalFormatting>
  <conditionalFormatting sqref="L391">
    <cfRule type="cellIs" dxfId="15" priority="4" operator="equal">
      <formula>0</formula>
    </cfRule>
  </conditionalFormatting>
  <conditionalFormatting sqref="Q391">
    <cfRule type="cellIs" dxfId="14" priority="5" operator="equal">
      <formula>"Si"</formula>
    </cfRule>
  </conditionalFormatting>
  <conditionalFormatting sqref="W55">
    <cfRule type="cellIs" dxfId="13" priority="2" operator="equal">
      <formula>"Si"</formula>
    </cfRule>
  </conditionalFormatting>
  <conditionalFormatting sqref="L322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A15" sqref="A15"/>
    </sheetView>
  </sheetViews>
  <sheetFormatPr baseColWidth="10" defaultRowHeight="15" x14ac:dyDescent="0.25"/>
  <cols>
    <col min="1" max="1" width="61.140625" bestFit="1" customWidth="1"/>
  </cols>
  <sheetData>
    <row r="1" spans="1:3" x14ac:dyDescent="0.25">
      <c r="A1" s="44" t="s">
        <v>12</v>
      </c>
      <c r="C1" s="34" t="s">
        <v>32</v>
      </c>
    </row>
    <row r="2" spans="1:3" x14ac:dyDescent="0.25">
      <c r="A2" s="44" t="s">
        <v>15</v>
      </c>
      <c r="C2" s="34" t="s">
        <v>13</v>
      </c>
    </row>
    <row r="3" spans="1:3" x14ac:dyDescent="0.25">
      <c r="A3" s="44" t="s">
        <v>119</v>
      </c>
      <c r="C3" s="34" t="s">
        <v>138</v>
      </c>
    </row>
    <row r="4" spans="1:3" x14ac:dyDescent="0.25">
      <c r="A4" s="44" t="s">
        <v>58</v>
      </c>
      <c r="C4" s="34"/>
    </row>
    <row r="5" spans="1:3" x14ac:dyDescent="0.25">
      <c r="A5" s="44" t="s">
        <v>94</v>
      </c>
      <c r="C5" s="34"/>
    </row>
    <row r="6" spans="1:3" x14ac:dyDescent="0.25">
      <c r="A6" s="44" t="s">
        <v>116</v>
      </c>
      <c r="C6" s="34"/>
    </row>
    <row r="7" spans="1:3" x14ac:dyDescent="0.25">
      <c r="A7" s="44" t="s">
        <v>109</v>
      </c>
      <c r="C7" s="34"/>
    </row>
    <row r="8" spans="1:3" x14ac:dyDescent="0.25">
      <c r="A8" s="44" t="s">
        <v>93</v>
      </c>
      <c r="C8" s="34"/>
    </row>
    <row r="9" spans="1:3" x14ac:dyDescent="0.25">
      <c r="A9" s="44" t="s">
        <v>70</v>
      </c>
      <c r="C9" s="34"/>
    </row>
    <row r="10" spans="1:3" x14ac:dyDescent="0.25">
      <c r="A10" s="44" t="s">
        <v>48</v>
      </c>
      <c r="C10" s="34"/>
    </row>
    <row r="11" spans="1:3" x14ac:dyDescent="0.25">
      <c r="A11" s="44" t="s">
        <v>66</v>
      </c>
      <c r="C11" s="34"/>
    </row>
    <row r="12" spans="1:3" x14ac:dyDescent="0.25">
      <c r="A12" s="44" t="s">
        <v>29</v>
      </c>
      <c r="C12" s="34"/>
    </row>
    <row r="13" spans="1:3" x14ac:dyDescent="0.25">
      <c r="A13" s="44" t="s">
        <v>68</v>
      </c>
    </row>
    <row r="14" spans="1:3" x14ac:dyDescent="0.25">
      <c r="A14" s="44" t="s">
        <v>75</v>
      </c>
    </row>
    <row r="15" spans="1:3" x14ac:dyDescent="0.25">
      <c r="A15" s="44" t="s">
        <v>20</v>
      </c>
    </row>
    <row r="16" spans="1:3" x14ac:dyDescent="0.25">
      <c r="A16" s="44" t="s">
        <v>90</v>
      </c>
    </row>
    <row r="17" spans="1:1" x14ac:dyDescent="0.25">
      <c r="A17" s="44" t="s">
        <v>53</v>
      </c>
    </row>
    <row r="18" spans="1:1" x14ac:dyDescent="0.25">
      <c r="A18" s="44" t="s">
        <v>73</v>
      </c>
    </row>
    <row r="19" spans="1:1" x14ac:dyDescent="0.25">
      <c r="A19" s="44" t="s">
        <v>16</v>
      </c>
    </row>
    <row r="20" spans="1:1" x14ac:dyDescent="0.25">
      <c r="A20" s="44" t="s">
        <v>64</v>
      </c>
    </row>
    <row r="21" spans="1:1" x14ac:dyDescent="0.25">
      <c r="A21" s="44" t="s">
        <v>21</v>
      </c>
    </row>
    <row r="22" spans="1:1" x14ac:dyDescent="0.25">
      <c r="A22" s="44" t="s">
        <v>49</v>
      </c>
    </row>
    <row r="23" spans="1:1" x14ac:dyDescent="0.25">
      <c r="A23" s="44" t="s">
        <v>103</v>
      </c>
    </row>
    <row r="24" spans="1:1" x14ac:dyDescent="0.25">
      <c r="A24" s="44" t="s">
        <v>52</v>
      </c>
    </row>
    <row r="25" spans="1:1" x14ac:dyDescent="0.25">
      <c r="A25" s="44" t="s">
        <v>87</v>
      </c>
    </row>
    <row r="26" spans="1:1" x14ac:dyDescent="0.25">
      <c r="A26" s="44" t="s">
        <v>88</v>
      </c>
    </row>
    <row r="27" spans="1:1" x14ac:dyDescent="0.25">
      <c r="A27" s="44" t="s">
        <v>57</v>
      </c>
    </row>
    <row r="28" spans="1:1" x14ac:dyDescent="0.25">
      <c r="A28" s="44" t="s">
        <v>28</v>
      </c>
    </row>
    <row r="29" spans="1:1" x14ac:dyDescent="0.25">
      <c r="A29" s="44" t="s">
        <v>78</v>
      </c>
    </row>
    <row r="30" spans="1:1" x14ac:dyDescent="0.25">
      <c r="A30" s="44" t="s">
        <v>18</v>
      </c>
    </row>
    <row r="31" spans="1:1" x14ac:dyDescent="0.25">
      <c r="A31" s="44" t="s">
        <v>81</v>
      </c>
    </row>
    <row r="32" spans="1:1" x14ac:dyDescent="0.25">
      <c r="A32" s="44" t="s">
        <v>79</v>
      </c>
    </row>
    <row r="33" spans="1:1" x14ac:dyDescent="0.25">
      <c r="A33" s="44" t="s">
        <v>72</v>
      </c>
    </row>
    <row r="34" spans="1:1" x14ac:dyDescent="0.25">
      <c r="A34" s="44" t="s">
        <v>22</v>
      </c>
    </row>
    <row r="35" spans="1:1" x14ac:dyDescent="0.25">
      <c r="A35" s="44" t="s">
        <v>54</v>
      </c>
    </row>
    <row r="36" spans="1:1" x14ac:dyDescent="0.25">
      <c r="A36" s="44" t="s">
        <v>71</v>
      </c>
    </row>
    <row r="37" spans="1:1" x14ac:dyDescent="0.25">
      <c r="A37" s="44" t="s">
        <v>85</v>
      </c>
    </row>
    <row r="38" spans="1:1" x14ac:dyDescent="0.25">
      <c r="A38" s="44" t="s">
        <v>59</v>
      </c>
    </row>
    <row r="39" spans="1:1" x14ac:dyDescent="0.25">
      <c r="A39" s="44" t="s">
        <v>91</v>
      </c>
    </row>
    <row r="40" spans="1:1" x14ac:dyDescent="0.25">
      <c r="A40" s="44" t="s">
        <v>100</v>
      </c>
    </row>
    <row r="41" spans="1:1" x14ac:dyDescent="0.25">
      <c r="A41" s="44" t="s">
        <v>80</v>
      </c>
    </row>
    <row r="42" spans="1:1" x14ac:dyDescent="0.25">
      <c r="A42" s="44" t="s">
        <v>27</v>
      </c>
    </row>
    <row r="43" spans="1:1" x14ac:dyDescent="0.25">
      <c r="A43" s="44" t="s">
        <v>34</v>
      </c>
    </row>
    <row r="44" spans="1:1" x14ac:dyDescent="0.25">
      <c r="A44" s="44" t="s">
        <v>99</v>
      </c>
    </row>
    <row r="45" spans="1:1" x14ac:dyDescent="0.25">
      <c r="A45" s="44" t="s">
        <v>17</v>
      </c>
    </row>
    <row r="46" spans="1:1" x14ac:dyDescent="0.25">
      <c r="A46" s="44" t="s">
        <v>97</v>
      </c>
    </row>
    <row r="47" spans="1:1" x14ac:dyDescent="0.25">
      <c r="A47" s="44" t="s">
        <v>41</v>
      </c>
    </row>
    <row r="48" spans="1:1" x14ac:dyDescent="0.25">
      <c r="A48" s="44" t="s">
        <v>83</v>
      </c>
    </row>
    <row r="49" spans="1:1" x14ac:dyDescent="0.25">
      <c r="A49" s="44" t="s">
        <v>19</v>
      </c>
    </row>
    <row r="50" spans="1:1" x14ac:dyDescent="0.25">
      <c r="A50" s="44" t="s">
        <v>96</v>
      </c>
    </row>
    <row r="51" spans="1:1" x14ac:dyDescent="0.25">
      <c r="A51" s="44" t="s">
        <v>77</v>
      </c>
    </row>
    <row r="52" spans="1:1" x14ac:dyDescent="0.25">
      <c r="A52" s="44" t="s">
        <v>102</v>
      </c>
    </row>
    <row r="53" spans="1:1" x14ac:dyDescent="0.25">
      <c r="A53" s="44" t="s">
        <v>42</v>
      </c>
    </row>
    <row r="54" spans="1:1" x14ac:dyDescent="0.25">
      <c r="A54" s="44" t="s">
        <v>62</v>
      </c>
    </row>
    <row r="55" spans="1:1" x14ac:dyDescent="0.25">
      <c r="A55" s="44" t="s">
        <v>26</v>
      </c>
    </row>
    <row r="56" spans="1:1" x14ac:dyDescent="0.25">
      <c r="A56" s="44" t="s">
        <v>39</v>
      </c>
    </row>
    <row r="57" spans="1:1" x14ac:dyDescent="0.25">
      <c r="A57" s="44" t="s">
        <v>86</v>
      </c>
    </row>
    <row r="58" spans="1:1" x14ac:dyDescent="0.25">
      <c r="A58" s="44" t="s">
        <v>92</v>
      </c>
    </row>
    <row r="59" spans="1:1" x14ac:dyDescent="0.25">
      <c r="A59" s="44" t="s">
        <v>14</v>
      </c>
    </row>
    <row r="60" spans="1:1" x14ac:dyDescent="0.25">
      <c r="A60" s="44" t="s">
        <v>40</v>
      </c>
    </row>
    <row r="61" spans="1:1" x14ac:dyDescent="0.25">
      <c r="A61" s="44" t="s">
        <v>77</v>
      </c>
    </row>
    <row r="62" spans="1:1" x14ac:dyDescent="0.25">
      <c r="A62" s="44" t="s">
        <v>115</v>
      </c>
    </row>
    <row r="63" spans="1:1" x14ac:dyDescent="0.25">
      <c r="A63" s="44" t="s">
        <v>50</v>
      </c>
    </row>
    <row r="64" spans="1:1" x14ac:dyDescent="0.25">
      <c r="A64" s="44" t="s">
        <v>31</v>
      </c>
    </row>
    <row r="65" spans="1:1" x14ac:dyDescent="0.25">
      <c r="A65" s="44" t="s">
        <v>30</v>
      </c>
    </row>
    <row r="66" spans="1:1" x14ac:dyDescent="0.25">
      <c r="A66" s="44" t="s">
        <v>82</v>
      </c>
    </row>
    <row r="67" spans="1:1" x14ac:dyDescent="0.25">
      <c r="A67" s="44" t="s">
        <v>25</v>
      </c>
    </row>
    <row r="68" spans="1:1" x14ac:dyDescent="0.25">
      <c r="A68" s="44" t="s">
        <v>111</v>
      </c>
    </row>
    <row r="69" spans="1:1" x14ac:dyDescent="0.25">
      <c r="A69" s="44" t="s">
        <v>95</v>
      </c>
    </row>
    <row r="70" spans="1:1" x14ac:dyDescent="0.25">
      <c r="A70" s="44" t="s">
        <v>35</v>
      </c>
    </row>
    <row r="71" spans="1:1" x14ac:dyDescent="0.25">
      <c r="A71" s="44" t="s">
        <v>45</v>
      </c>
    </row>
    <row r="72" spans="1:1" x14ac:dyDescent="0.25">
      <c r="A72" s="44" t="s">
        <v>55</v>
      </c>
    </row>
    <row r="73" spans="1:1" x14ac:dyDescent="0.25">
      <c r="A73" s="44" t="s">
        <v>76</v>
      </c>
    </row>
    <row r="74" spans="1:1" x14ac:dyDescent="0.25">
      <c r="A74" s="44" t="s">
        <v>98</v>
      </c>
    </row>
    <row r="75" spans="1:1" x14ac:dyDescent="0.25">
      <c r="A75" s="44" t="s">
        <v>26</v>
      </c>
    </row>
    <row r="76" spans="1:1" x14ac:dyDescent="0.25">
      <c r="A76" s="44" t="s">
        <v>104</v>
      </c>
    </row>
    <row r="77" spans="1:1" x14ac:dyDescent="0.25">
      <c r="A77" s="44" t="s">
        <v>26</v>
      </c>
    </row>
    <row r="78" spans="1:1" x14ac:dyDescent="0.25">
      <c r="A78" s="44" t="s">
        <v>67</v>
      </c>
    </row>
    <row r="79" spans="1:1" x14ac:dyDescent="0.25">
      <c r="A79" s="44" t="s">
        <v>74</v>
      </c>
    </row>
    <row r="80" spans="1:1" x14ac:dyDescent="0.25">
      <c r="A80" s="44" t="s">
        <v>69</v>
      </c>
    </row>
    <row r="81" spans="1:1" x14ac:dyDescent="0.25">
      <c r="A81" s="44" t="s">
        <v>24</v>
      </c>
    </row>
    <row r="82" spans="1:1" x14ac:dyDescent="0.25">
      <c r="A82" s="44" t="s">
        <v>61</v>
      </c>
    </row>
    <row r="83" spans="1:1" x14ac:dyDescent="0.25">
      <c r="A83" s="44" t="s">
        <v>44</v>
      </c>
    </row>
    <row r="84" spans="1:1" x14ac:dyDescent="0.25">
      <c r="A84" s="44" t="s">
        <v>43</v>
      </c>
    </row>
    <row r="85" spans="1:1" x14ac:dyDescent="0.25">
      <c r="A85" s="44" t="s">
        <v>51</v>
      </c>
    </row>
    <row r="86" spans="1:1" x14ac:dyDescent="0.25">
      <c r="A86" s="44" t="s">
        <v>60</v>
      </c>
    </row>
    <row r="87" spans="1:1" x14ac:dyDescent="0.25">
      <c r="A87" s="44" t="s">
        <v>65</v>
      </c>
    </row>
    <row r="88" spans="1:1" x14ac:dyDescent="0.25">
      <c r="A88" s="44" t="s">
        <v>110</v>
      </c>
    </row>
    <row r="89" spans="1:1" x14ac:dyDescent="0.25">
      <c r="A89" s="44" t="s">
        <v>113</v>
      </c>
    </row>
    <row r="90" spans="1:1" x14ac:dyDescent="0.25">
      <c r="A90" s="44" t="s">
        <v>84</v>
      </c>
    </row>
    <row r="91" spans="1:1" x14ac:dyDescent="0.25">
      <c r="A91" s="44" t="s">
        <v>85</v>
      </c>
    </row>
    <row r="92" spans="1:1" x14ac:dyDescent="0.25">
      <c r="A92" s="44" t="s">
        <v>89</v>
      </c>
    </row>
    <row r="93" spans="1:1" x14ac:dyDescent="0.25">
      <c r="A93" s="44" t="s">
        <v>112</v>
      </c>
    </row>
    <row r="94" spans="1:1" x14ac:dyDescent="0.25">
      <c r="A94" s="44" t="s">
        <v>97</v>
      </c>
    </row>
    <row r="95" spans="1:1" x14ac:dyDescent="0.25">
      <c r="A95" s="44" t="s">
        <v>101</v>
      </c>
    </row>
    <row r="96" spans="1:1" x14ac:dyDescent="0.25">
      <c r="A96" s="44" t="s">
        <v>56</v>
      </c>
    </row>
    <row r="97" spans="1:1" x14ac:dyDescent="0.25">
      <c r="A97" s="44" t="s">
        <v>108</v>
      </c>
    </row>
    <row r="98" spans="1:1" x14ac:dyDescent="0.25">
      <c r="A98" s="44" t="s">
        <v>114</v>
      </c>
    </row>
    <row r="99" spans="1:1" x14ac:dyDescent="0.25">
      <c r="A99" s="44" t="s">
        <v>116</v>
      </c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  <row r="114" spans="1:1" x14ac:dyDescent="0.25">
      <c r="A114" s="34"/>
    </row>
    <row r="115" spans="1:1" x14ac:dyDescent="0.25">
      <c r="A115" s="34"/>
    </row>
    <row r="116" spans="1:1" x14ac:dyDescent="0.25">
      <c r="A116" s="34"/>
    </row>
    <row r="117" spans="1:1" x14ac:dyDescent="0.25">
      <c r="A117" s="34"/>
    </row>
    <row r="118" spans="1:1" x14ac:dyDescent="0.25">
      <c r="A118" s="34"/>
    </row>
    <row r="119" spans="1:1" x14ac:dyDescent="0.25">
      <c r="A119" s="34"/>
    </row>
    <row r="120" spans="1:1" x14ac:dyDescent="0.25">
      <c r="A120" s="34"/>
    </row>
    <row r="121" spans="1:1" x14ac:dyDescent="0.25">
      <c r="A121" s="34"/>
    </row>
    <row r="122" spans="1:1" x14ac:dyDescent="0.25">
      <c r="A122" s="34"/>
    </row>
    <row r="123" spans="1:1" x14ac:dyDescent="0.25">
      <c r="A123" s="34"/>
    </row>
    <row r="124" spans="1:1" x14ac:dyDescent="0.25">
      <c r="A124" s="34"/>
    </row>
    <row r="125" spans="1:1" x14ac:dyDescent="0.25">
      <c r="A125" s="34"/>
    </row>
    <row r="126" spans="1:1" x14ac:dyDescent="0.25">
      <c r="A126" s="34"/>
    </row>
    <row r="127" spans="1:1" x14ac:dyDescent="0.25">
      <c r="A127" s="34"/>
    </row>
    <row r="128" spans="1:1" x14ac:dyDescent="0.25">
      <c r="A128" s="34"/>
    </row>
    <row r="129" spans="1:1" x14ac:dyDescent="0.25">
      <c r="A129" s="34"/>
    </row>
    <row r="130" spans="1:1" x14ac:dyDescent="0.25">
      <c r="A13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4"/>
  <sheetViews>
    <sheetView workbookViewId="0">
      <pane xSplit="2" ySplit="4" topLeftCell="T16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baseColWidth="10" defaultColWidth="10.85546875" defaultRowHeight="15" x14ac:dyDescent="0.25"/>
  <cols>
    <col min="1" max="1" width="5.42578125" style="10" customWidth="1"/>
    <col min="2" max="2" width="14" style="33" customWidth="1"/>
    <col min="3" max="4" width="9.28515625" style="1" bestFit="1" customWidth="1"/>
    <col min="5" max="8" width="11.42578125" style="1" bestFit="1" customWidth="1"/>
    <col min="9" max="11" width="12.85546875" style="1" bestFit="1" customWidth="1"/>
    <col min="12" max="14" width="13.85546875" style="1" bestFit="1" customWidth="1"/>
    <col min="15" max="18" width="14.7109375" style="1" bestFit="1" customWidth="1"/>
    <col min="19" max="21" width="16.140625" style="1" bestFit="1" customWidth="1"/>
    <col min="22" max="23" width="17" style="1" bestFit="1" customWidth="1"/>
    <col min="24" max="33" width="11.42578125" style="12" bestFit="1" customWidth="1"/>
    <col min="34" max="54" width="11.42578125" style="1" bestFit="1" customWidth="1"/>
    <col min="55" max="55" width="13.140625" style="1" customWidth="1"/>
    <col min="56" max="56" width="14.7109375" style="1" customWidth="1"/>
    <col min="57" max="67" width="10.85546875" style="1"/>
    <col min="68" max="71" width="11.42578125" style="1" bestFit="1" customWidth="1"/>
    <col min="72" max="75" width="10.85546875" style="1"/>
    <col min="76" max="81" width="11.42578125" style="1" bestFit="1" customWidth="1"/>
    <col min="82" max="82" width="10.85546875" style="1"/>
    <col min="83" max="86" width="11.42578125" style="1" bestFit="1" customWidth="1"/>
    <col min="87" max="87" width="10.85546875" style="1"/>
    <col min="88" max="88" width="12.85546875" style="1" bestFit="1" customWidth="1"/>
    <col min="89" max="92" width="10.85546875" style="1"/>
    <col min="93" max="93" width="11.42578125" style="1" bestFit="1" customWidth="1"/>
    <col min="94" max="16384" width="10.85546875" style="1"/>
  </cols>
  <sheetData>
    <row r="1" spans="1:100" ht="15" customHeight="1" x14ac:dyDescent="0.25">
      <c r="A1" s="63" t="s">
        <v>140</v>
      </c>
      <c r="B1" s="63"/>
      <c r="C1" s="14">
        <v>14</v>
      </c>
      <c r="D1" s="14">
        <v>15</v>
      </c>
      <c r="E1" s="14">
        <v>16</v>
      </c>
      <c r="F1" s="14">
        <v>17</v>
      </c>
      <c r="G1" s="14">
        <v>18</v>
      </c>
      <c r="H1" s="14">
        <v>19</v>
      </c>
      <c r="I1" s="14">
        <v>20</v>
      </c>
      <c r="J1" s="14">
        <v>21</v>
      </c>
      <c r="K1" s="14">
        <v>22</v>
      </c>
      <c r="L1" s="14">
        <v>23</v>
      </c>
      <c r="M1" s="14">
        <v>24</v>
      </c>
      <c r="N1" s="14">
        <v>25</v>
      </c>
      <c r="O1" s="14">
        <v>26</v>
      </c>
      <c r="P1" s="14">
        <v>27</v>
      </c>
      <c r="Q1" s="14">
        <v>28</v>
      </c>
      <c r="R1" s="14">
        <v>29</v>
      </c>
      <c r="S1" s="14">
        <v>30</v>
      </c>
      <c r="T1" s="14">
        <v>31</v>
      </c>
      <c r="U1" s="14">
        <v>32</v>
      </c>
      <c r="V1" s="14">
        <v>33</v>
      </c>
      <c r="W1" s="14">
        <v>34</v>
      </c>
      <c r="X1" s="14">
        <v>35</v>
      </c>
      <c r="Y1" s="14">
        <v>36</v>
      </c>
      <c r="Z1" s="14">
        <v>37</v>
      </c>
      <c r="AA1" s="14">
        <v>38</v>
      </c>
      <c r="AB1" s="14">
        <v>39</v>
      </c>
      <c r="AC1" s="14">
        <v>40</v>
      </c>
      <c r="AD1" s="14">
        <v>41</v>
      </c>
      <c r="AE1" s="14">
        <v>42</v>
      </c>
      <c r="AF1" s="14">
        <v>43</v>
      </c>
      <c r="AG1" s="14">
        <v>44</v>
      </c>
      <c r="AH1" s="14">
        <v>45</v>
      </c>
      <c r="AI1" s="14">
        <v>46</v>
      </c>
      <c r="AJ1" s="14">
        <v>47</v>
      </c>
      <c r="AK1" s="14">
        <v>48</v>
      </c>
      <c r="AL1" s="14">
        <v>49</v>
      </c>
      <c r="AM1" s="14">
        <v>50</v>
      </c>
      <c r="AN1" s="14">
        <v>51</v>
      </c>
      <c r="AO1" s="14">
        <v>52</v>
      </c>
      <c r="AP1" s="14">
        <v>53</v>
      </c>
      <c r="AQ1" s="14">
        <v>54</v>
      </c>
      <c r="AR1" s="14">
        <v>55</v>
      </c>
      <c r="AS1" s="14">
        <v>56</v>
      </c>
      <c r="AT1" s="14">
        <v>57</v>
      </c>
      <c r="AU1" s="14">
        <v>58</v>
      </c>
      <c r="AV1" s="14">
        <v>59</v>
      </c>
      <c r="AW1" s="14">
        <v>60</v>
      </c>
      <c r="AX1" s="14">
        <v>61</v>
      </c>
      <c r="AY1" s="14">
        <v>62</v>
      </c>
      <c r="AZ1" s="14">
        <v>63</v>
      </c>
      <c r="BA1" s="14">
        <v>64</v>
      </c>
      <c r="BB1" s="14">
        <v>65</v>
      </c>
      <c r="BC1" s="14">
        <v>66</v>
      </c>
      <c r="BD1" s="14">
        <v>67</v>
      </c>
      <c r="BE1" s="14">
        <v>68</v>
      </c>
      <c r="BF1" s="14">
        <v>69</v>
      </c>
      <c r="BG1" s="14">
        <v>70</v>
      </c>
      <c r="BH1" s="14">
        <v>71</v>
      </c>
      <c r="BI1" s="14">
        <v>72</v>
      </c>
      <c r="BJ1" s="14">
        <v>73</v>
      </c>
      <c r="BK1" s="14">
        <v>74</v>
      </c>
      <c r="BL1" s="14">
        <v>75</v>
      </c>
      <c r="BM1" s="14">
        <v>76</v>
      </c>
      <c r="BN1" s="14">
        <v>77</v>
      </c>
      <c r="BO1" s="14">
        <v>78</v>
      </c>
      <c r="BP1" s="14">
        <v>79</v>
      </c>
      <c r="BQ1" s="14">
        <v>80</v>
      </c>
      <c r="BR1" s="14">
        <v>81</v>
      </c>
      <c r="BS1" s="14">
        <v>82</v>
      </c>
      <c r="BT1" s="14">
        <v>83</v>
      </c>
      <c r="BU1" s="14">
        <v>84</v>
      </c>
      <c r="BV1" s="14">
        <v>85</v>
      </c>
      <c r="BW1" s="14">
        <v>86</v>
      </c>
      <c r="BX1" s="14">
        <v>87</v>
      </c>
      <c r="BY1" s="14">
        <v>88</v>
      </c>
      <c r="BZ1" s="14">
        <v>89</v>
      </c>
      <c r="CA1" s="14">
        <v>90</v>
      </c>
      <c r="CB1" s="14">
        <v>91</v>
      </c>
      <c r="CC1" s="14">
        <v>92</v>
      </c>
      <c r="CD1" s="14">
        <v>93</v>
      </c>
      <c r="CE1" s="14">
        <v>94</v>
      </c>
      <c r="CF1" s="14">
        <v>95</v>
      </c>
      <c r="CG1" s="14">
        <v>96</v>
      </c>
      <c r="CH1" s="14">
        <v>97</v>
      </c>
      <c r="CI1" s="14">
        <v>98</v>
      </c>
      <c r="CJ1" s="14">
        <v>99</v>
      </c>
      <c r="CK1" s="14">
        <v>100</v>
      </c>
      <c r="CL1" s="14">
        <v>101</v>
      </c>
      <c r="CM1" s="14">
        <v>102</v>
      </c>
      <c r="CN1" s="14">
        <v>103</v>
      </c>
      <c r="CO1" s="14">
        <v>104</v>
      </c>
      <c r="CP1" s="14">
        <v>105</v>
      </c>
      <c r="CQ1" s="14">
        <v>106</v>
      </c>
      <c r="CR1" s="14">
        <v>107</v>
      </c>
      <c r="CS1" s="14">
        <v>108</v>
      </c>
      <c r="CT1" s="14">
        <v>109</v>
      </c>
      <c r="CU1" s="14">
        <v>110</v>
      </c>
      <c r="CV1" s="14">
        <v>111</v>
      </c>
    </row>
    <row r="2" spans="1:100" ht="15" customHeight="1" x14ac:dyDescent="0.25">
      <c r="A2" s="39"/>
      <c r="B2" s="40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</row>
    <row r="3" spans="1:100" ht="15" customHeight="1" x14ac:dyDescent="0.25">
      <c r="A3" s="39"/>
      <c r="B3" s="40" t="s">
        <v>101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</row>
    <row r="4" spans="1:100" x14ac:dyDescent="0.25">
      <c r="A4" s="30">
        <v>2016</v>
      </c>
      <c r="B4" s="29">
        <v>1</v>
      </c>
      <c r="C4" s="31">
        <f>DATE($A$4,1,1) - MOD(WEEKDAY(DATE($A$4,1,7)), 7) + ($B$4-1+C$1)*7</f>
        <v>42463</v>
      </c>
      <c r="D4" s="31">
        <f t="shared" ref="D4:BO4" si="0">DATE($A$4,1,1) - MOD(WEEKDAY(DATE($A$4,1,7)), 7) + ($B$4-1+D$1)*7</f>
        <v>42470</v>
      </c>
      <c r="E4" s="31">
        <f t="shared" si="0"/>
        <v>42477</v>
      </c>
      <c r="F4" s="31">
        <f t="shared" si="0"/>
        <v>42484</v>
      </c>
      <c r="G4" s="31">
        <f t="shared" si="0"/>
        <v>42491</v>
      </c>
      <c r="H4" s="31">
        <f t="shared" si="0"/>
        <v>42498</v>
      </c>
      <c r="I4" s="31">
        <f t="shared" si="0"/>
        <v>42505</v>
      </c>
      <c r="J4" s="31">
        <f t="shared" si="0"/>
        <v>42512</v>
      </c>
      <c r="K4" s="31">
        <f t="shared" si="0"/>
        <v>42519</v>
      </c>
      <c r="L4" s="31">
        <f t="shared" si="0"/>
        <v>42526</v>
      </c>
      <c r="M4" s="31">
        <f t="shared" si="0"/>
        <v>42533</v>
      </c>
      <c r="N4" s="31">
        <f t="shared" si="0"/>
        <v>42540</v>
      </c>
      <c r="O4" s="31">
        <f t="shared" si="0"/>
        <v>42547</v>
      </c>
      <c r="P4" s="31">
        <f t="shared" si="0"/>
        <v>42554</v>
      </c>
      <c r="Q4" s="31">
        <f t="shared" si="0"/>
        <v>42561</v>
      </c>
      <c r="R4" s="31">
        <f t="shared" si="0"/>
        <v>42568</v>
      </c>
      <c r="S4" s="31">
        <f t="shared" si="0"/>
        <v>42575</v>
      </c>
      <c r="T4" s="31">
        <f t="shared" si="0"/>
        <v>42582</v>
      </c>
      <c r="U4" s="31">
        <f t="shared" si="0"/>
        <v>42589</v>
      </c>
      <c r="V4" s="31">
        <f t="shared" si="0"/>
        <v>42596</v>
      </c>
      <c r="W4" s="31">
        <f t="shared" si="0"/>
        <v>42603</v>
      </c>
      <c r="X4" s="31">
        <f t="shared" si="0"/>
        <v>42610</v>
      </c>
      <c r="Y4" s="31">
        <f t="shared" si="0"/>
        <v>42617</v>
      </c>
      <c r="Z4" s="31">
        <f t="shared" si="0"/>
        <v>42624</v>
      </c>
      <c r="AA4" s="31">
        <f t="shared" si="0"/>
        <v>42631</v>
      </c>
      <c r="AB4" s="31">
        <f t="shared" si="0"/>
        <v>42638</v>
      </c>
      <c r="AC4" s="31">
        <f t="shared" si="0"/>
        <v>42645</v>
      </c>
      <c r="AD4" s="31">
        <f t="shared" si="0"/>
        <v>42652</v>
      </c>
      <c r="AE4" s="31">
        <f t="shared" si="0"/>
        <v>42659</v>
      </c>
      <c r="AF4" s="31">
        <f t="shared" si="0"/>
        <v>42666</v>
      </c>
      <c r="AG4" s="31">
        <f t="shared" si="0"/>
        <v>42673</v>
      </c>
      <c r="AH4" s="31">
        <f t="shared" si="0"/>
        <v>42680</v>
      </c>
      <c r="AI4" s="31">
        <f t="shared" si="0"/>
        <v>42687</v>
      </c>
      <c r="AJ4" s="31">
        <f t="shared" si="0"/>
        <v>42694</v>
      </c>
      <c r="AK4" s="31">
        <f t="shared" si="0"/>
        <v>42701</v>
      </c>
      <c r="AL4" s="31">
        <f t="shared" si="0"/>
        <v>42708</v>
      </c>
      <c r="AM4" s="31">
        <f t="shared" si="0"/>
        <v>42715</v>
      </c>
      <c r="AN4" s="31">
        <f t="shared" si="0"/>
        <v>42722</v>
      </c>
      <c r="AO4" s="31">
        <f t="shared" si="0"/>
        <v>42729</v>
      </c>
      <c r="AP4" s="31">
        <f t="shared" si="0"/>
        <v>42736</v>
      </c>
      <c r="AQ4" s="31">
        <f t="shared" si="0"/>
        <v>42743</v>
      </c>
      <c r="AR4" s="31">
        <f t="shared" si="0"/>
        <v>42750</v>
      </c>
      <c r="AS4" s="31">
        <f t="shared" si="0"/>
        <v>42757</v>
      </c>
      <c r="AT4" s="31">
        <f t="shared" si="0"/>
        <v>42764</v>
      </c>
      <c r="AU4" s="31">
        <f t="shared" si="0"/>
        <v>42771</v>
      </c>
      <c r="AV4" s="31">
        <f t="shared" si="0"/>
        <v>42778</v>
      </c>
      <c r="AW4" s="31">
        <f t="shared" si="0"/>
        <v>42785</v>
      </c>
      <c r="AX4" s="31">
        <f t="shared" si="0"/>
        <v>42792</v>
      </c>
      <c r="AY4" s="31">
        <f t="shared" si="0"/>
        <v>42799</v>
      </c>
      <c r="AZ4" s="31">
        <f t="shared" si="0"/>
        <v>42806</v>
      </c>
      <c r="BA4" s="31">
        <f t="shared" si="0"/>
        <v>42813</v>
      </c>
      <c r="BB4" s="31">
        <f t="shared" si="0"/>
        <v>42820</v>
      </c>
      <c r="BC4" s="31">
        <f t="shared" si="0"/>
        <v>42827</v>
      </c>
      <c r="BD4" s="31">
        <f t="shared" si="0"/>
        <v>42834</v>
      </c>
      <c r="BE4" s="31">
        <f t="shared" si="0"/>
        <v>42841</v>
      </c>
      <c r="BF4" s="31">
        <f t="shared" si="0"/>
        <v>42848</v>
      </c>
      <c r="BG4" s="31">
        <f t="shared" si="0"/>
        <v>42855</v>
      </c>
      <c r="BH4" s="31">
        <f t="shared" si="0"/>
        <v>42862</v>
      </c>
      <c r="BI4" s="31">
        <f t="shared" si="0"/>
        <v>42869</v>
      </c>
      <c r="BJ4" s="31">
        <f t="shared" si="0"/>
        <v>42876</v>
      </c>
      <c r="BK4" s="31">
        <f t="shared" si="0"/>
        <v>42883</v>
      </c>
      <c r="BL4" s="31">
        <f t="shared" si="0"/>
        <v>42890</v>
      </c>
      <c r="BM4" s="31">
        <f t="shared" si="0"/>
        <v>42897</v>
      </c>
      <c r="BN4" s="31">
        <f t="shared" si="0"/>
        <v>42904</v>
      </c>
      <c r="BO4" s="31">
        <f t="shared" si="0"/>
        <v>42911</v>
      </c>
      <c r="BP4" s="31">
        <f t="shared" ref="BP4:CV4" si="1">DATE($A$4,1,1) - MOD(WEEKDAY(DATE($A$4,1,7)), 7) + ($B$4-1+BP$1)*7</f>
        <v>42918</v>
      </c>
      <c r="BQ4" s="31">
        <f t="shared" si="1"/>
        <v>42925</v>
      </c>
      <c r="BR4" s="31">
        <f t="shared" si="1"/>
        <v>42932</v>
      </c>
      <c r="BS4" s="31">
        <f t="shared" si="1"/>
        <v>42939</v>
      </c>
      <c r="BT4" s="31">
        <f t="shared" si="1"/>
        <v>42946</v>
      </c>
      <c r="BU4" s="31">
        <f t="shared" si="1"/>
        <v>42953</v>
      </c>
      <c r="BV4" s="31">
        <f t="shared" si="1"/>
        <v>42960</v>
      </c>
      <c r="BW4" s="31">
        <f t="shared" si="1"/>
        <v>42967</v>
      </c>
      <c r="BX4" s="31">
        <f t="shared" si="1"/>
        <v>42974</v>
      </c>
      <c r="BY4" s="31">
        <f t="shared" si="1"/>
        <v>42981</v>
      </c>
      <c r="BZ4" s="31">
        <f t="shared" si="1"/>
        <v>42988</v>
      </c>
      <c r="CA4" s="31">
        <f t="shared" si="1"/>
        <v>42995</v>
      </c>
      <c r="CB4" s="31">
        <f t="shared" si="1"/>
        <v>43002</v>
      </c>
      <c r="CC4" s="31">
        <f t="shared" si="1"/>
        <v>43009</v>
      </c>
      <c r="CD4" s="31">
        <f t="shared" si="1"/>
        <v>43016</v>
      </c>
      <c r="CE4" s="31">
        <f t="shared" si="1"/>
        <v>43023</v>
      </c>
      <c r="CF4" s="31">
        <f t="shared" si="1"/>
        <v>43030</v>
      </c>
      <c r="CG4" s="31">
        <f t="shared" si="1"/>
        <v>43037</v>
      </c>
      <c r="CH4" s="31">
        <f t="shared" si="1"/>
        <v>43044</v>
      </c>
      <c r="CI4" s="31">
        <f t="shared" si="1"/>
        <v>43051</v>
      </c>
      <c r="CJ4" s="31">
        <f t="shared" si="1"/>
        <v>43058</v>
      </c>
      <c r="CK4" s="31">
        <f t="shared" si="1"/>
        <v>43065</v>
      </c>
      <c r="CL4" s="31">
        <f t="shared" si="1"/>
        <v>43072</v>
      </c>
      <c r="CM4" s="31">
        <f t="shared" si="1"/>
        <v>43079</v>
      </c>
      <c r="CN4" s="31">
        <f t="shared" si="1"/>
        <v>43086</v>
      </c>
      <c r="CO4" s="31">
        <f t="shared" si="1"/>
        <v>43093</v>
      </c>
      <c r="CP4" s="31">
        <f t="shared" si="1"/>
        <v>43100</v>
      </c>
      <c r="CQ4" s="31">
        <f t="shared" si="1"/>
        <v>43107</v>
      </c>
      <c r="CR4" s="31">
        <f t="shared" si="1"/>
        <v>43114</v>
      </c>
      <c r="CS4" s="31">
        <f t="shared" si="1"/>
        <v>43121</v>
      </c>
      <c r="CT4" s="31">
        <f t="shared" si="1"/>
        <v>43128</v>
      </c>
      <c r="CU4" s="31">
        <f t="shared" si="1"/>
        <v>43135</v>
      </c>
      <c r="CV4" s="31">
        <f t="shared" si="1"/>
        <v>43142</v>
      </c>
    </row>
    <row r="5" spans="1:100" x14ac:dyDescent="0.25">
      <c r="A5" s="14">
        <v>14</v>
      </c>
      <c r="B5" s="31">
        <f t="shared" ref="B5:B68" si="2">DATE($A$4,1,1) - MOD(WEEKDAY(DATE($A$4,1,7)), 7) + ($B$4-1+$A5)*7</f>
        <v>42463</v>
      </c>
      <c r="C5" s="11">
        <f>IF('Cartera Semanal Individual'!$A5='Cartera Semanal Individual'!C$1,-SUMIFS('BD Factoraje'!$Q:$Q,'BD Factoraje'!$B:$B,$B$3,'BD Factoraje'!$G:$G,'Cartera Semanal Individual'!$A5,'BD Factoraje'!$C:$C,$B$2),0)</f>
        <v>0</v>
      </c>
      <c r="D5" s="11">
        <f>IF('Cartera Semanal Individual'!$A5='Cartera Semanal Individual'!D$1,-SUMIFS('BD Factoraje'!$Q:$Q,'BD Factoraje'!$B:$B,$B$3,'BD Factoraje'!$G:$G,'Cartera Semanal Individual'!$A5,'BD Factoraje'!$C:$C,$B$2),0)+C5-SUMIFS('BD Factoraje'!$R:$R,'BD Factoraje'!$B:$B,$B$3,'BD Factoraje'!$G:$G,'Cartera Semanal Individual'!$A5,'BD Factoraje'!$N:$N,'Cartera Semanal Individual'!D$1,'BD Factoraje'!$C:$C,$B$2)</f>
        <v>0</v>
      </c>
      <c r="E5" s="11">
        <f>IF('Cartera Semanal Individual'!$A5='Cartera Semanal Individual'!E$1,-SUMIFS('BD Factoraje'!$Q:$Q,'BD Factoraje'!$B:$B,$B$3,'BD Factoraje'!$G:$G,'Cartera Semanal Individual'!$A5,'BD Factoraje'!$C:$C,$B$2),0)+D5-SUMIFS('BD Factoraje'!$R:$R,'BD Factoraje'!$B:$B,$B$3,'BD Factoraje'!$G:$G,'Cartera Semanal Individual'!$A5,'BD Factoraje'!$N:$N,'Cartera Semanal Individual'!E$1,'BD Factoraje'!$C:$C,$B$2)</f>
        <v>0</v>
      </c>
      <c r="F5" s="11">
        <f>IF('Cartera Semanal Individual'!$A5='Cartera Semanal Individual'!F$1,-SUMIFS('BD Factoraje'!$Q:$Q,'BD Factoraje'!$B:$B,$B$3,'BD Factoraje'!$G:$G,'Cartera Semanal Individual'!$A5,'BD Factoraje'!$C:$C,$B$2),0)+E5-SUMIFS('BD Factoraje'!$R:$R,'BD Factoraje'!$B:$B,$B$3,'BD Factoraje'!$G:$G,'Cartera Semanal Individual'!$A5,'BD Factoraje'!$N:$N,'Cartera Semanal Individual'!F$1,'BD Factoraje'!$C:$C,$B$2)</f>
        <v>0</v>
      </c>
      <c r="G5" s="11">
        <f>IF('Cartera Semanal Individual'!$A5='Cartera Semanal Individual'!G$1,-SUMIFS('BD Factoraje'!$Q:$Q,'BD Factoraje'!$B:$B,$B$3,'BD Factoraje'!$G:$G,'Cartera Semanal Individual'!$A5,'BD Factoraje'!$C:$C,$B$2),0)+F5-SUMIFS('BD Factoraje'!$R:$R,'BD Factoraje'!$B:$B,$B$3,'BD Factoraje'!$G:$G,'Cartera Semanal Individual'!$A5,'BD Factoraje'!$N:$N,'Cartera Semanal Individual'!G$1,'BD Factoraje'!$C:$C,$B$2)</f>
        <v>0</v>
      </c>
      <c r="H5" s="11">
        <f>IF('Cartera Semanal Individual'!$A5='Cartera Semanal Individual'!H$1,-SUMIFS('BD Factoraje'!$Q:$Q,'BD Factoraje'!$B:$B,$B$3,'BD Factoraje'!$G:$G,'Cartera Semanal Individual'!$A5,'BD Factoraje'!$C:$C,$B$2),0)+G5-SUMIFS('BD Factoraje'!$R:$R,'BD Factoraje'!$B:$B,$B$3,'BD Factoraje'!$G:$G,'Cartera Semanal Individual'!$A5,'BD Factoraje'!$N:$N,'Cartera Semanal Individual'!H$1,'BD Factoraje'!$C:$C,$B$2)</f>
        <v>0</v>
      </c>
      <c r="I5" s="11">
        <f>IF('Cartera Semanal Individual'!$A5='Cartera Semanal Individual'!I$1,-SUMIFS('BD Factoraje'!$Q:$Q,'BD Factoraje'!$B:$B,$B$3,'BD Factoraje'!$G:$G,'Cartera Semanal Individual'!$A5,'BD Factoraje'!$C:$C,$B$2),0)+H5-SUMIFS('BD Factoraje'!$R:$R,'BD Factoraje'!$B:$B,$B$3,'BD Factoraje'!$G:$G,'Cartera Semanal Individual'!$A5,'BD Factoraje'!$N:$N,'Cartera Semanal Individual'!I$1,'BD Factoraje'!$C:$C,$B$2)</f>
        <v>0</v>
      </c>
      <c r="J5" s="11">
        <f>IF('Cartera Semanal Individual'!$A5='Cartera Semanal Individual'!J$1,-SUMIFS('BD Factoraje'!$Q:$Q,'BD Factoraje'!$B:$B,$B$3,'BD Factoraje'!$G:$G,'Cartera Semanal Individual'!$A5,'BD Factoraje'!$C:$C,$B$2),0)+I5-SUMIFS('BD Factoraje'!$R:$R,'BD Factoraje'!$B:$B,$B$3,'BD Factoraje'!$G:$G,'Cartera Semanal Individual'!$A5,'BD Factoraje'!$N:$N,'Cartera Semanal Individual'!J$1,'BD Factoraje'!$C:$C,$B$2)</f>
        <v>0</v>
      </c>
      <c r="K5" s="11">
        <f>IF('Cartera Semanal Individual'!$A5='Cartera Semanal Individual'!K$1,-SUMIFS('BD Factoraje'!$Q:$Q,'BD Factoraje'!$B:$B,$B$3,'BD Factoraje'!$G:$G,'Cartera Semanal Individual'!$A5,'BD Factoraje'!$C:$C,$B$2),0)+J5-SUMIFS('BD Factoraje'!$R:$R,'BD Factoraje'!$B:$B,$B$3,'BD Factoraje'!$G:$G,'Cartera Semanal Individual'!$A5,'BD Factoraje'!$N:$N,'Cartera Semanal Individual'!K$1,'BD Factoraje'!$C:$C,$B$2)</f>
        <v>0</v>
      </c>
      <c r="L5" s="11">
        <f>IF('Cartera Semanal Individual'!$A5='Cartera Semanal Individual'!L$1,-SUMIFS('BD Factoraje'!$Q:$Q,'BD Factoraje'!$B:$B,$B$3,'BD Factoraje'!$G:$G,'Cartera Semanal Individual'!$A5,'BD Factoraje'!$C:$C,$B$2),0)+K5-SUMIFS('BD Factoraje'!$R:$R,'BD Factoraje'!$B:$B,$B$3,'BD Factoraje'!$G:$G,'Cartera Semanal Individual'!$A5,'BD Factoraje'!$N:$N,'Cartera Semanal Individual'!L$1,'BD Factoraje'!$C:$C,$B$2)</f>
        <v>0</v>
      </c>
      <c r="M5" s="11">
        <f>IF('Cartera Semanal Individual'!$A5='Cartera Semanal Individual'!M$1,-SUMIFS('BD Factoraje'!$Q:$Q,'BD Factoraje'!$B:$B,$B$3,'BD Factoraje'!$G:$G,'Cartera Semanal Individual'!$A5,'BD Factoraje'!$C:$C,$B$2),0)+L5-SUMIFS('BD Factoraje'!$R:$R,'BD Factoraje'!$B:$B,$B$3,'BD Factoraje'!$G:$G,'Cartera Semanal Individual'!$A5,'BD Factoraje'!$N:$N,'Cartera Semanal Individual'!M$1,'BD Factoraje'!$C:$C,$B$2)</f>
        <v>0</v>
      </c>
      <c r="N5" s="11">
        <f>IF('Cartera Semanal Individual'!$A5='Cartera Semanal Individual'!N$1,-SUMIFS('BD Factoraje'!$Q:$Q,'BD Factoraje'!$B:$B,$B$3,'BD Factoraje'!$G:$G,'Cartera Semanal Individual'!$A5,'BD Factoraje'!$C:$C,$B$2),0)+M5-SUMIFS('BD Factoraje'!$R:$R,'BD Factoraje'!$B:$B,$B$3,'BD Factoraje'!$G:$G,'Cartera Semanal Individual'!$A5,'BD Factoraje'!$N:$N,'Cartera Semanal Individual'!N$1,'BD Factoraje'!$C:$C,$B$2)</f>
        <v>0</v>
      </c>
      <c r="O5" s="11">
        <f>IF('Cartera Semanal Individual'!$A5='Cartera Semanal Individual'!O$1,-SUMIFS('BD Factoraje'!$Q:$Q,'BD Factoraje'!$B:$B,$B$3,'BD Factoraje'!$G:$G,'Cartera Semanal Individual'!$A5,'BD Factoraje'!$C:$C,$B$2),0)+N5-SUMIFS('BD Factoraje'!$R:$R,'BD Factoraje'!$B:$B,$B$3,'BD Factoraje'!$G:$G,'Cartera Semanal Individual'!$A5,'BD Factoraje'!$N:$N,'Cartera Semanal Individual'!O$1,'BD Factoraje'!$C:$C,$B$2)</f>
        <v>0</v>
      </c>
      <c r="P5" s="11">
        <f>IF('Cartera Semanal Individual'!$A5='Cartera Semanal Individual'!P$1,-SUMIFS('BD Factoraje'!$Q:$Q,'BD Factoraje'!$B:$B,$B$3,'BD Factoraje'!$G:$G,'Cartera Semanal Individual'!$A5,'BD Factoraje'!$C:$C,$B$2),0)+O5-SUMIFS('BD Factoraje'!$R:$R,'BD Factoraje'!$B:$B,$B$3,'BD Factoraje'!$G:$G,'Cartera Semanal Individual'!$A5,'BD Factoraje'!$N:$N,'Cartera Semanal Individual'!P$1,'BD Factoraje'!$C:$C,$B$2)</f>
        <v>0</v>
      </c>
      <c r="Q5" s="11">
        <f>IF('Cartera Semanal Individual'!$A5='Cartera Semanal Individual'!Q$1,-SUMIFS('BD Factoraje'!$Q:$Q,'BD Factoraje'!$B:$B,$B$3,'BD Factoraje'!$G:$G,'Cartera Semanal Individual'!$A5,'BD Factoraje'!$C:$C,$B$2),0)+P5-SUMIFS('BD Factoraje'!$R:$R,'BD Factoraje'!$B:$B,$B$3,'BD Factoraje'!$G:$G,'Cartera Semanal Individual'!$A5,'BD Factoraje'!$N:$N,'Cartera Semanal Individual'!Q$1,'BD Factoraje'!$C:$C,$B$2)</f>
        <v>0</v>
      </c>
      <c r="R5" s="11">
        <f>IF('Cartera Semanal Individual'!$A5='Cartera Semanal Individual'!R$1,-SUMIFS('BD Factoraje'!$Q:$Q,'BD Factoraje'!$B:$B,$B$3,'BD Factoraje'!$G:$G,'Cartera Semanal Individual'!$A5,'BD Factoraje'!$C:$C,$B$2),0)+Q5-SUMIFS('BD Factoraje'!$R:$R,'BD Factoraje'!$B:$B,$B$3,'BD Factoraje'!$G:$G,'Cartera Semanal Individual'!$A5,'BD Factoraje'!$N:$N,'Cartera Semanal Individual'!R$1,'BD Factoraje'!$C:$C,$B$2)</f>
        <v>0</v>
      </c>
      <c r="S5" s="11">
        <f>IF('Cartera Semanal Individual'!$A5='Cartera Semanal Individual'!S$1,-SUMIFS('BD Factoraje'!$Q:$Q,'BD Factoraje'!$B:$B,$B$3,'BD Factoraje'!$G:$G,'Cartera Semanal Individual'!$A5,'BD Factoraje'!$C:$C,$B$2),0)+R5-SUMIFS('BD Factoraje'!$R:$R,'BD Factoraje'!$B:$B,$B$3,'BD Factoraje'!$G:$G,'Cartera Semanal Individual'!$A5,'BD Factoraje'!$N:$N,'Cartera Semanal Individual'!S$1,'BD Factoraje'!$C:$C,$B$2)</f>
        <v>0</v>
      </c>
      <c r="T5" s="11">
        <f>IF('Cartera Semanal Individual'!$A5='Cartera Semanal Individual'!T$1,-SUMIFS('BD Factoraje'!$Q:$Q,'BD Factoraje'!$B:$B,$B$3,'BD Factoraje'!$G:$G,'Cartera Semanal Individual'!$A5,'BD Factoraje'!$C:$C,$B$2),0)+S5-SUMIFS('BD Factoraje'!$R:$R,'BD Factoraje'!$B:$B,$B$3,'BD Factoraje'!$G:$G,'Cartera Semanal Individual'!$A5,'BD Factoraje'!$N:$N,'Cartera Semanal Individual'!T$1,'BD Factoraje'!$C:$C,$B$2)</f>
        <v>0</v>
      </c>
      <c r="U5" s="11">
        <f>IF('Cartera Semanal Individual'!$A5='Cartera Semanal Individual'!U$1,-SUMIFS('BD Factoraje'!$Q:$Q,'BD Factoraje'!$B:$B,$B$3,'BD Factoraje'!$G:$G,'Cartera Semanal Individual'!$A5,'BD Factoraje'!$C:$C,$B$2),0)+T5-SUMIFS('BD Factoraje'!$R:$R,'BD Factoraje'!$B:$B,$B$3,'BD Factoraje'!$G:$G,'Cartera Semanal Individual'!$A5,'BD Factoraje'!$N:$N,'Cartera Semanal Individual'!U$1,'BD Factoraje'!$C:$C,$B$2)</f>
        <v>0</v>
      </c>
      <c r="V5" s="11">
        <f>IF('Cartera Semanal Individual'!$A5='Cartera Semanal Individual'!V$1,-SUMIFS('BD Factoraje'!$Q:$Q,'BD Factoraje'!$B:$B,$B$3,'BD Factoraje'!$G:$G,'Cartera Semanal Individual'!$A5,'BD Factoraje'!$C:$C,$B$2),0)+U5-SUMIFS('BD Factoraje'!$R:$R,'BD Factoraje'!$B:$B,$B$3,'BD Factoraje'!$G:$G,'Cartera Semanal Individual'!$A5,'BD Factoraje'!$N:$N,'Cartera Semanal Individual'!V$1,'BD Factoraje'!$C:$C,$B$2)</f>
        <v>0</v>
      </c>
      <c r="W5" s="11">
        <f>IF('Cartera Semanal Individual'!$A5='Cartera Semanal Individual'!W$1,-SUMIFS('BD Factoraje'!$Q:$Q,'BD Factoraje'!$B:$B,$B$3,'BD Factoraje'!$G:$G,'Cartera Semanal Individual'!$A5,'BD Factoraje'!$C:$C,$B$2),0)+V5-SUMIFS('BD Factoraje'!$R:$R,'BD Factoraje'!$B:$B,$B$3,'BD Factoraje'!$G:$G,'Cartera Semanal Individual'!$A5,'BD Factoraje'!$N:$N,'Cartera Semanal Individual'!W$1,'BD Factoraje'!$C:$C,$B$2)</f>
        <v>0</v>
      </c>
      <c r="X5" s="11">
        <f>IF('Cartera Semanal Individual'!$A5='Cartera Semanal Individual'!X$1,-SUMIFS('BD Factoraje'!$Q:$Q,'BD Factoraje'!$B:$B,$B$3,'BD Factoraje'!$G:$G,'Cartera Semanal Individual'!$A5,'BD Factoraje'!$C:$C,$B$2),0)+W5-SUMIFS('BD Factoraje'!$R:$R,'BD Factoraje'!$B:$B,$B$3,'BD Factoraje'!$G:$G,'Cartera Semanal Individual'!$A5,'BD Factoraje'!$N:$N,'Cartera Semanal Individual'!X$1,'BD Factoraje'!$C:$C,$B$2)</f>
        <v>0</v>
      </c>
      <c r="Y5" s="11">
        <f>IF('Cartera Semanal Individual'!$A5='Cartera Semanal Individual'!Y$1,-SUMIFS('BD Factoraje'!$Q:$Q,'BD Factoraje'!$B:$B,$B$3,'BD Factoraje'!$G:$G,'Cartera Semanal Individual'!$A5,'BD Factoraje'!$C:$C,$B$2),0)+X5-SUMIFS('BD Factoraje'!$R:$R,'BD Factoraje'!$B:$B,$B$3,'BD Factoraje'!$G:$G,'Cartera Semanal Individual'!$A5,'BD Factoraje'!$N:$N,'Cartera Semanal Individual'!Y$1,'BD Factoraje'!$C:$C,$B$2)</f>
        <v>0</v>
      </c>
      <c r="Z5" s="11">
        <f>IF('Cartera Semanal Individual'!$A5='Cartera Semanal Individual'!Z$1,-SUMIFS('BD Factoraje'!$Q:$Q,'BD Factoraje'!$B:$B,$B$3,'BD Factoraje'!$G:$G,'Cartera Semanal Individual'!$A5,'BD Factoraje'!$C:$C,$B$2),0)+Y5-SUMIFS('BD Factoraje'!$R:$R,'BD Factoraje'!$B:$B,$B$3,'BD Factoraje'!$G:$G,'Cartera Semanal Individual'!$A5,'BD Factoraje'!$N:$N,'Cartera Semanal Individual'!Z$1,'BD Factoraje'!$C:$C,$B$2)</f>
        <v>0</v>
      </c>
      <c r="AA5" s="11">
        <f>IF('Cartera Semanal Individual'!$A5='Cartera Semanal Individual'!AA$1,-SUMIFS('BD Factoraje'!$Q:$Q,'BD Factoraje'!$B:$B,$B$3,'BD Factoraje'!$G:$G,'Cartera Semanal Individual'!$A5,'BD Factoraje'!$C:$C,$B$2),0)+Z5-SUMIFS('BD Factoraje'!$R:$R,'BD Factoraje'!$B:$B,$B$3,'BD Factoraje'!$G:$G,'Cartera Semanal Individual'!$A5,'BD Factoraje'!$N:$N,'Cartera Semanal Individual'!AA$1,'BD Factoraje'!$C:$C,$B$2)</f>
        <v>0</v>
      </c>
      <c r="AB5" s="11">
        <f>IF('Cartera Semanal Individual'!$A5='Cartera Semanal Individual'!AB$1,-SUMIFS('BD Factoraje'!$Q:$Q,'BD Factoraje'!$B:$B,$B$3,'BD Factoraje'!$G:$G,'Cartera Semanal Individual'!$A5,'BD Factoraje'!$C:$C,$B$2),0)+AA5-SUMIFS('BD Factoraje'!$R:$R,'BD Factoraje'!$B:$B,$B$3,'BD Factoraje'!$G:$G,'Cartera Semanal Individual'!$A5,'BD Factoraje'!$N:$N,'Cartera Semanal Individual'!AB$1,'BD Factoraje'!$C:$C,$B$2)</f>
        <v>0</v>
      </c>
      <c r="AC5" s="11">
        <f>IF('Cartera Semanal Individual'!$A5='Cartera Semanal Individual'!AC$1,-SUMIFS('BD Factoraje'!$Q:$Q,'BD Factoraje'!$B:$B,$B$3,'BD Factoraje'!$G:$G,'Cartera Semanal Individual'!$A5,'BD Factoraje'!$C:$C,$B$2),0)+AB5-SUMIFS('BD Factoraje'!$R:$R,'BD Factoraje'!$B:$B,$B$3,'BD Factoraje'!$G:$G,'Cartera Semanal Individual'!$A5,'BD Factoraje'!$N:$N,'Cartera Semanal Individual'!AC$1,'BD Factoraje'!$C:$C,$B$2)</f>
        <v>0</v>
      </c>
      <c r="AD5" s="11">
        <f>IF('Cartera Semanal Individual'!$A5='Cartera Semanal Individual'!AD$1,-SUMIFS('BD Factoraje'!$Q:$Q,'BD Factoraje'!$B:$B,$B$3,'BD Factoraje'!$G:$G,'Cartera Semanal Individual'!$A5,'BD Factoraje'!$C:$C,$B$2),0)+AC5-SUMIFS('BD Factoraje'!$R:$R,'BD Factoraje'!$B:$B,$B$3,'BD Factoraje'!$G:$G,'Cartera Semanal Individual'!$A5,'BD Factoraje'!$N:$N,'Cartera Semanal Individual'!AD$1,'BD Factoraje'!$C:$C,$B$2)</f>
        <v>0</v>
      </c>
      <c r="AE5" s="11">
        <f>IF('Cartera Semanal Individual'!$A5='Cartera Semanal Individual'!AE$1,-SUMIFS('BD Factoraje'!$Q:$Q,'BD Factoraje'!$B:$B,$B$3,'BD Factoraje'!$G:$G,'Cartera Semanal Individual'!$A5,'BD Factoraje'!$C:$C,$B$2),0)+AD5-SUMIFS('BD Factoraje'!$R:$R,'BD Factoraje'!$B:$B,$B$3,'BD Factoraje'!$G:$G,'Cartera Semanal Individual'!$A5,'BD Factoraje'!$N:$N,'Cartera Semanal Individual'!AE$1,'BD Factoraje'!$C:$C,$B$2)</f>
        <v>0</v>
      </c>
      <c r="AF5" s="11">
        <f>IF('Cartera Semanal Individual'!$A5='Cartera Semanal Individual'!AF$1,-SUMIFS('BD Factoraje'!$Q:$Q,'BD Factoraje'!$B:$B,$B$3,'BD Factoraje'!$G:$G,'Cartera Semanal Individual'!$A5,'BD Factoraje'!$C:$C,$B$2),0)+AE5-SUMIFS('BD Factoraje'!$R:$R,'BD Factoraje'!$B:$B,$B$3,'BD Factoraje'!$G:$G,'Cartera Semanal Individual'!$A5,'BD Factoraje'!$N:$N,'Cartera Semanal Individual'!AF$1,'BD Factoraje'!$C:$C,$B$2)</f>
        <v>0</v>
      </c>
      <c r="AG5" s="11">
        <f>IF('Cartera Semanal Individual'!$A5='Cartera Semanal Individual'!AG$1,-SUMIFS('BD Factoraje'!$Q:$Q,'BD Factoraje'!$B:$B,$B$3,'BD Factoraje'!$G:$G,'Cartera Semanal Individual'!$A5,'BD Factoraje'!$C:$C,$B$2),0)+AF5-SUMIFS('BD Factoraje'!$R:$R,'BD Factoraje'!$B:$B,$B$3,'BD Factoraje'!$G:$G,'Cartera Semanal Individual'!$A5,'BD Factoraje'!$N:$N,'Cartera Semanal Individual'!AG$1,'BD Factoraje'!$C:$C,$B$2)</f>
        <v>0</v>
      </c>
      <c r="AH5" s="11">
        <f>IF('Cartera Semanal Individual'!$A5='Cartera Semanal Individual'!AH$1,-SUMIFS('BD Factoraje'!$Q:$Q,'BD Factoraje'!$B:$B,$B$3,'BD Factoraje'!$G:$G,'Cartera Semanal Individual'!$A5,'BD Factoraje'!$C:$C,$B$2),0)+AG5-SUMIFS('BD Factoraje'!$R:$R,'BD Factoraje'!$B:$B,$B$3,'BD Factoraje'!$G:$G,'Cartera Semanal Individual'!$A5,'BD Factoraje'!$N:$N,'Cartera Semanal Individual'!AH$1,'BD Factoraje'!$C:$C,$B$2)</f>
        <v>0</v>
      </c>
      <c r="AI5" s="11">
        <f>IF('Cartera Semanal Individual'!$A5='Cartera Semanal Individual'!AI$1,-SUMIFS('BD Factoraje'!$Q:$Q,'BD Factoraje'!$B:$B,$B$3,'BD Factoraje'!$G:$G,'Cartera Semanal Individual'!$A5,'BD Factoraje'!$C:$C,$B$2),0)+AH5-SUMIFS('BD Factoraje'!$R:$R,'BD Factoraje'!$B:$B,$B$3,'BD Factoraje'!$G:$G,'Cartera Semanal Individual'!$A5,'BD Factoraje'!$N:$N,'Cartera Semanal Individual'!AI$1,'BD Factoraje'!$C:$C,$B$2)</f>
        <v>0</v>
      </c>
      <c r="AJ5" s="11">
        <f>IF('Cartera Semanal Individual'!$A5='Cartera Semanal Individual'!AJ$1,-SUMIFS('BD Factoraje'!$Q:$Q,'BD Factoraje'!$B:$B,$B$3,'BD Factoraje'!$G:$G,'Cartera Semanal Individual'!$A5,'BD Factoraje'!$C:$C,$B$2),0)+AI5-SUMIFS('BD Factoraje'!$R:$R,'BD Factoraje'!$B:$B,$B$3,'BD Factoraje'!$G:$G,'Cartera Semanal Individual'!$A5,'BD Factoraje'!$N:$N,'Cartera Semanal Individual'!AJ$1,'BD Factoraje'!$C:$C,$B$2)</f>
        <v>0</v>
      </c>
      <c r="AK5" s="11">
        <f>IF('Cartera Semanal Individual'!$A5='Cartera Semanal Individual'!AK$1,-SUMIFS('BD Factoraje'!$Q:$Q,'BD Factoraje'!$B:$B,$B$3,'BD Factoraje'!$G:$G,'Cartera Semanal Individual'!$A5,'BD Factoraje'!$C:$C,$B$2),0)+AJ5-SUMIFS('BD Factoraje'!$R:$R,'BD Factoraje'!$B:$B,$B$3,'BD Factoraje'!$G:$G,'Cartera Semanal Individual'!$A5,'BD Factoraje'!$N:$N,'Cartera Semanal Individual'!AK$1,'BD Factoraje'!$C:$C,$B$2)</f>
        <v>0</v>
      </c>
      <c r="AL5" s="11">
        <f>IF('Cartera Semanal Individual'!$A5='Cartera Semanal Individual'!AL$1,-SUMIFS('BD Factoraje'!$Q:$Q,'BD Factoraje'!$B:$B,$B$3,'BD Factoraje'!$G:$G,'Cartera Semanal Individual'!$A5,'BD Factoraje'!$C:$C,$B$2),0)+AK5-SUMIFS('BD Factoraje'!$R:$R,'BD Factoraje'!$B:$B,$B$3,'BD Factoraje'!$G:$G,'Cartera Semanal Individual'!$A5,'BD Factoraje'!$N:$N,'Cartera Semanal Individual'!AL$1,'BD Factoraje'!$C:$C,$B$2)</f>
        <v>0</v>
      </c>
      <c r="AM5" s="11">
        <f>IF('Cartera Semanal Individual'!$A5='Cartera Semanal Individual'!AM$1,-SUMIFS('BD Factoraje'!$Q:$Q,'BD Factoraje'!$B:$B,$B$3,'BD Factoraje'!$G:$G,'Cartera Semanal Individual'!$A5,'BD Factoraje'!$C:$C,$B$2),0)+AL5-SUMIFS('BD Factoraje'!$R:$R,'BD Factoraje'!$B:$B,$B$3,'BD Factoraje'!$G:$G,'Cartera Semanal Individual'!$A5,'BD Factoraje'!$N:$N,'Cartera Semanal Individual'!AM$1,'BD Factoraje'!$C:$C,$B$2)</f>
        <v>0</v>
      </c>
      <c r="AN5" s="11">
        <f>IF('Cartera Semanal Individual'!$A5='Cartera Semanal Individual'!AN$1,-SUMIFS('BD Factoraje'!$Q:$Q,'BD Factoraje'!$B:$B,$B$3,'BD Factoraje'!$G:$G,'Cartera Semanal Individual'!$A5,'BD Factoraje'!$C:$C,$B$2),0)+AM5-SUMIFS('BD Factoraje'!$R:$R,'BD Factoraje'!$B:$B,$B$3,'BD Factoraje'!$G:$G,'Cartera Semanal Individual'!$A5,'BD Factoraje'!$N:$N,'Cartera Semanal Individual'!AN$1,'BD Factoraje'!$C:$C,$B$2)</f>
        <v>0</v>
      </c>
      <c r="AO5" s="11">
        <f>IF('Cartera Semanal Individual'!$A5='Cartera Semanal Individual'!AO$1,-SUMIFS('BD Factoraje'!$Q:$Q,'BD Factoraje'!$B:$B,$B$3,'BD Factoraje'!$G:$G,'Cartera Semanal Individual'!$A5,'BD Factoraje'!$C:$C,$B$2),0)+AN5-SUMIFS('BD Factoraje'!$R:$R,'BD Factoraje'!$B:$B,$B$3,'BD Factoraje'!$G:$G,'Cartera Semanal Individual'!$A5,'BD Factoraje'!$N:$N,'Cartera Semanal Individual'!AO$1,'BD Factoraje'!$C:$C,$B$2)</f>
        <v>0</v>
      </c>
      <c r="AP5" s="11">
        <f>IF('Cartera Semanal Individual'!$A5='Cartera Semanal Individual'!AP$1,-SUMIFS('BD Factoraje'!$Q:$Q,'BD Factoraje'!$B:$B,$B$3,'BD Factoraje'!$G:$G,'Cartera Semanal Individual'!$A5,'BD Factoraje'!$C:$C,$B$2),0)+AO5-SUMIFS('BD Factoraje'!$R:$R,'BD Factoraje'!$B:$B,$B$3,'BD Factoraje'!$G:$G,'Cartera Semanal Individual'!$A5,'BD Factoraje'!$N:$N,'Cartera Semanal Individual'!AP$1,'BD Factoraje'!$C:$C,$B$2)</f>
        <v>0</v>
      </c>
      <c r="AQ5" s="11">
        <f>IF('Cartera Semanal Individual'!$A5='Cartera Semanal Individual'!AQ$1,-SUMIFS('BD Factoraje'!$Q:$Q,'BD Factoraje'!$B:$B,$B$3,'BD Factoraje'!$G:$G,'Cartera Semanal Individual'!$A5,'BD Factoraje'!$C:$C,$B$2),0)+AP5-SUMIFS('BD Factoraje'!$R:$R,'BD Factoraje'!$B:$B,$B$3,'BD Factoraje'!$G:$G,'Cartera Semanal Individual'!$A5,'BD Factoraje'!$N:$N,'Cartera Semanal Individual'!AQ$1,'BD Factoraje'!$C:$C,$B$2)</f>
        <v>0</v>
      </c>
      <c r="AR5" s="11">
        <f>IF('Cartera Semanal Individual'!$A5='Cartera Semanal Individual'!AR$1,-SUMIFS('BD Factoraje'!$Q:$Q,'BD Factoraje'!$B:$B,$B$3,'BD Factoraje'!$G:$G,'Cartera Semanal Individual'!$A5,'BD Factoraje'!$C:$C,$B$2),0)+AQ5-SUMIFS('BD Factoraje'!$R:$R,'BD Factoraje'!$B:$B,$B$3,'BD Factoraje'!$G:$G,'Cartera Semanal Individual'!$A5,'BD Factoraje'!$N:$N,'Cartera Semanal Individual'!AR$1,'BD Factoraje'!$C:$C,$B$2)</f>
        <v>0</v>
      </c>
      <c r="AS5" s="11">
        <f>IF('Cartera Semanal Individual'!$A5='Cartera Semanal Individual'!AS$1,-SUMIFS('BD Factoraje'!$Q:$Q,'BD Factoraje'!$B:$B,$B$3,'BD Factoraje'!$G:$G,'Cartera Semanal Individual'!$A5,'BD Factoraje'!$C:$C,$B$2),0)+AR5-SUMIFS('BD Factoraje'!$R:$R,'BD Factoraje'!$B:$B,$B$3,'BD Factoraje'!$G:$G,'Cartera Semanal Individual'!$A5,'BD Factoraje'!$N:$N,'Cartera Semanal Individual'!AS$1,'BD Factoraje'!$C:$C,$B$2)</f>
        <v>0</v>
      </c>
      <c r="AT5" s="11">
        <f>IF('Cartera Semanal Individual'!$A5='Cartera Semanal Individual'!AT$1,-SUMIFS('BD Factoraje'!$Q:$Q,'BD Factoraje'!$B:$B,$B$3,'BD Factoraje'!$G:$G,'Cartera Semanal Individual'!$A5,'BD Factoraje'!$C:$C,$B$2),0)+AS5-SUMIFS('BD Factoraje'!$R:$R,'BD Factoraje'!$B:$B,$B$3,'BD Factoraje'!$G:$G,'Cartera Semanal Individual'!$A5,'BD Factoraje'!$N:$N,'Cartera Semanal Individual'!AT$1,'BD Factoraje'!$C:$C,$B$2)</f>
        <v>0</v>
      </c>
      <c r="AU5" s="11">
        <f>IF('Cartera Semanal Individual'!$A5='Cartera Semanal Individual'!AU$1,-SUMIFS('BD Factoraje'!$Q:$Q,'BD Factoraje'!$B:$B,$B$3,'BD Factoraje'!$G:$G,'Cartera Semanal Individual'!$A5,'BD Factoraje'!$C:$C,$B$2),0)+AT5-SUMIFS('BD Factoraje'!$R:$R,'BD Factoraje'!$B:$B,$B$3,'BD Factoraje'!$G:$G,'Cartera Semanal Individual'!$A5,'BD Factoraje'!$N:$N,'Cartera Semanal Individual'!AU$1,'BD Factoraje'!$C:$C,$B$2)</f>
        <v>0</v>
      </c>
      <c r="AV5" s="11">
        <f>IF('Cartera Semanal Individual'!$A5='Cartera Semanal Individual'!AV$1,-SUMIFS('BD Factoraje'!$Q:$Q,'BD Factoraje'!$B:$B,$B$3,'BD Factoraje'!$G:$G,'Cartera Semanal Individual'!$A5,'BD Factoraje'!$C:$C,$B$2),0)+AU5-SUMIFS('BD Factoraje'!$R:$R,'BD Factoraje'!$B:$B,$B$3,'BD Factoraje'!$G:$G,'Cartera Semanal Individual'!$A5,'BD Factoraje'!$N:$N,'Cartera Semanal Individual'!AV$1,'BD Factoraje'!$C:$C,$B$2)</f>
        <v>0</v>
      </c>
      <c r="AW5" s="11">
        <f>IF('Cartera Semanal Individual'!$A5='Cartera Semanal Individual'!AW$1,-SUMIFS('BD Factoraje'!$Q:$Q,'BD Factoraje'!$B:$B,$B$3,'BD Factoraje'!$G:$G,'Cartera Semanal Individual'!$A5,'BD Factoraje'!$C:$C,$B$2),0)+AV5-SUMIFS('BD Factoraje'!$R:$R,'BD Factoraje'!$B:$B,$B$3,'BD Factoraje'!$G:$G,'Cartera Semanal Individual'!$A5,'BD Factoraje'!$N:$N,'Cartera Semanal Individual'!AW$1,'BD Factoraje'!$C:$C,$B$2)</f>
        <v>0</v>
      </c>
      <c r="AX5" s="11">
        <f>IF('Cartera Semanal Individual'!$A5='Cartera Semanal Individual'!AX$1,-SUMIFS('BD Factoraje'!$Q:$Q,'BD Factoraje'!$B:$B,$B$3,'BD Factoraje'!$G:$G,'Cartera Semanal Individual'!$A5,'BD Factoraje'!$C:$C,$B$2),0)+AW5-SUMIFS('BD Factoraje'!$R:$R,'BD Factoraje'!$B:$B,$B$3,'BD Factoraje'!$G:$G,'Cartera Semanal Individual'!$A5,'BD Factoraje'!$N:$N,'Cartera Semanal Individual'!AX$1,'BD Factoraje'!$C:$C,$B$2)</f>
        <v>0</v>
      </c>
      <c r="AY5" s="11">
        <f>IF('Cartera Semanal Individual'!$A5='Cartera Semanal Individual'!AY$1,-SUMIFS('BD Factoraje'!$Q:$Q,'BD Factoraje'!$B:$B,$B$3,'BD Factoraje'!$G:$G,'Cartera Semanal Individual'!$A5,'BD Factoraje'!$C:$C,$B$2),0)+AX5-SUMIFS('BD Factoraje'!$R:$R,'BD Factoraje'!$B:$B,$B$3,'BD Factoraje'!$G:$G,'Cartera Semanal Individual'!$A5,'BD Factoraje'!$N:$N,'Cartera Semanal Individual'!AY$1,'BD Factoraje'!$C:$C,$B$2)</f>
        <v>0</v>
      </c>
      <c r="AZ5" s="11">
        <f>IF('Cartera Semanal Individual'!$A5='Cartera Semanal Individual'!AZ$1,-SUMIFS('BD Factoraje'!$Q:$Q,'BD Factoraje'!$B:$B,$B$3,'BD Factoraje'!$G:$G,'Cartera Semanal Individual'!$A5,'BD Factoraje'!$C:$C,$B$2),0)+AY5-SUMIFS('BD Factoraje'!$R:$R,'BD Factoraje'!$B:$B,$B$3,'BD Factoraje'!$G:$G,'Cartera Semanal Individual'!$A5,'BD Factoraje'!$N:$N,'Cartera Semanal Individual'!AZ$1,'BD Factoraje'!$C:$C,$B$2)</f>
        <v>0</v>
      </c>
      <c r="BA5" s="11">
        <f>IF('Cartera Semanal Individual'!$A5='Cartera Semanal Individual'!BA$1,-SUMIFS('BD Factoraje'!$Q:$Q,'BD Factoraje'!$B:$B,$B$3,'BD Factoraje'!$G:$G,'Cartera Semanal Individual'!$A5,'BD Factoraje'!$C:$C,$B$2),0)+AZ5-SUMIFS('BD Factoraje'!$R:$R,'BD Factoraje'!$B:$B,$B$3,'BD Factoraje'!$G:$G,'Cartera Semanal Individual'!$A5,'BD Factoraje'!$N:$N,'Cartera Semanal Individual'!BA$1,'BD Factoraje'!$C:$C,$B$2)</f>
        <v>0</v>
      </c>
      <c r="BB5" s="11">
        <f>IF('Cartera Semanal Individual'!$A5='Cartera Semanal Individual'!BB$1,-SUMIFS('BD Factoraje'!$Q:$Q,'BD Factoraje'!$B:$B,$B$3,'BD Factoraje'!$G:$G,'Cartera Semanal Individual'!$A5,'BD Factoraje'!$C:$C,$B$2),0)+BA5-SUMIFS('BD Factoraje'!$R:$R,'BD Factoraje'!$B:$B,$B$3,'BD Factoraje'!$G:$G,'Cartera Semanal Individual'!$A5,'BD Factoraje'!$N:$N,'Cartera Semanal Individual'!BB$1,'BD Factoraje'!$C:$C,$B$2)</f>
        <v>0</v>
      </c>
      <c r="BC5" s="11">
        <f>IF('Cartera Semanal Individual'!$A5='Cartera Semanal Individual'!BC$1,-SUMIFS('BD Factoraje'!$Q:$Q,'BD Factoraje'!$B:$B,$B$3,'BD Factoraje'!$G:$G,'Cartera Semanal Individual'!$A5,'BD Factoraje'!$C:$C,$B$2),0)+BB5-SUMIFS('BD Factoraje'!$R:$R,'BD Factoraje'!$B:$B,$B$3,'BD Factoraje'!$G:$G,'Cartera Semanal Individual'!$A5,'BD Factoraje'!$N:$N,'Cartera Semanal Individual'!BC$1,'BD Factoraje'!$C:$C,$B$2)</f>
        <v>0</v>
      </c>
      <c r="BD5" s="11">
        <f>IF('Cartera Semanal Individual'!$A5='Cartera Semanal Individual'!BD$1,-SUMIFS('BD Factoraje'!$Q:$Q,'BD Factoraje'!$B:$B,$B$3,'BD Factoraje'!$G:$G,'Cartera Semanal Individual'!$A5,'BD Factoraje'!$C:$C,$B$2),0)+BC5-SUMIFS('BD Factoraje'!$R:$R,'BD Factoraje'!$B:$B,$B$3,'BD Factoraje'!$G:$G,'Cartera Semanal Individual'!$A5,'BD Factoraje'!$N:$N,'Cartera Semanal Individual'!BD$1,'BD Factoraje'!$C:$C,$B$2)</f>
        <v>0</v>
      </c>
      <c r="BE5" s="11">
        <f>IF('Cartera Semanal Individual'!$A5='Cartera Semanal Individual'!BE$1,-SUMIFS('BD Factoraje'!$Q:$Q,'BD Factoraje'!$B:$B,$B$3,'BD Factoraje'!$G:$G,'Cartera Semanal Individual'!$A5,'BD Factoraje'!$C:$C,$B$2),0)+BD5-SUMIFS('BD Factoraje'!$R:$R,'BD Factoraje'!$B:$B,$B$3,'BD Factoraje'!$G:$G,'Cartera Semanal Individual'!$A5,'BD Factoraje'!$N:$N,'Cartera Semanal Individual'!BE$1,'BD Factoraje'!$C:$C,$B$2)</f>
        <v>0</v>
      </c>
      <c r="BF5" s="11">
        <f>IF('Cartera Semanal Individual'!$A5='Cartera Semanal Individual'!BF$1,-SUMIFS('BD Factoraje'!$Q:$Q,'BD Factoraje'!$B:$B,$B$3,'BD Factoraje'!$G:$G,'Cartera Semanal Individual'!$A5,'BD Factoraje'!$C:$C,$B$2),0)+BE5-SUMIFS('BD Factoraje'!$R:$R,'BD Factoraje'!$B:$B,$B$3,'BD Factoraje'!$G:$G,'Cartera Semanal Individual'!$A5,'BD Factoraje'!$N:$N,'Cartera Semanal Individual'!BF$1,'BD Factoraje'!$C:$C,$B$2)</f>
        <v>0</v>
      </c>
      <c r="BG5" s="11">
        <f>IF('Cartera Semanal Individual'!$A5='Cartera Semanal Individual'!BG$1,-SUMIFS('BD Factoraje'!$Q:$Q,'BD Factoraje'!$B:$B,$B$3,'BD Factoraje'!$G:$G,'Cartera Semanal Individual'!$A5,'BD Factoraje'!$C:$C,$B$2),0)+BF5-SUMIFS('BD Factoraje'!$R:$R,'BD Factoraje'!$B:$B,$B$3,'BD Factoraje'!$G:$G,'Cartera Semanal Individual'!$A5,'BD Factoraje'!$N:$N,'Cartera Semanal Individual'!BG$1,'BD Factoraje'!$C:$C,$B$2)</f>
        <v>0</v>
      </c>
      <c r="BH5" s="11">
        <f>IF('Cartera Semanal Individual'!$A5='Cartera Semanal Individual'!BH$1,-SUMIFS('BD Factoraje'!$Q:$Q,'BD Factoraje'!$B:$B,$B$3,'BD Factoraje'!$G:$G,'Cartera Semanal Individual'!$A5,'BD Factoraje'!$C:$C,$B$2),0)+BG5-SUMIFS('BD Factoraje'!$R:$R,'BD Factoraje'!$B:$B,$B$3,'BD Factoraje'!$G:$G,'Cartera Semanal Individual'!$A5,'BD Factoraje'!$N:$N,'Cartera Semanal Individual'!BH$1,'BD Factoraje'!$C:$C,$B$2)</f>
        <v>0</v>
      </c>
      <c r="BI5" s="11">
        <f>IF('Cartera Semanal Individual'!$A5='Cartera Semanal Individual'!BI$1,-SUMIFS('BD Factoraje'!$Q:$Q,'BD Factoraje'!$B:$B,$B$3,'BD Factoraje'!$G:$G,'Cartera Semanal Individual'!$A5,'BD Factoraje'!$C:$C,$B$2),0)+BH5-SUMIFS('BD Factoraje'!$R:$R,'BD Factoraje'!$B:$B,$B$3,'BD Factoraje'!$G:$G,'Cartera Semanal Individual'!$A5,'BD Factoraje'!$N:$N,'Cartera Semanal Individual'!BI$1,'BD Factoraje'!$C:$C,$B$2)</f>
        <v>0</v>
      </c>
      <c r="BJ5" s="11">
        <f>IF('Cartera Semanal Individual'!$A5='Cartera Semanal Individual'!BJ$1,-SUMIFS('BD Factoraje'!$Q:$Q,'BD Factoraje'!$B:$B,$B$3,'BD Factoraje'!$G:$G,'Cartera Semanal Individual'!$A5,'BD Factoraje'!$C:$C,$B$2),0)+BI5-SUMIFS('BD Factoraje'!$R:$R,'BD Factoraje'!$B:$B,$B$3,'BD Factoraje'!$G:$G,'Cartera Semanal Individual'!$A5,'BD Factoraje'!$N:$N,'Cartera Semanal Individual'!BJ$1,'BD Factoraje'!$C:$C,$B$2)</f>
        <v>0</v>
      </c>
      <c r="BK5" s="11">
        <f>IF('Cartera Semanal Individual'!$A5='Cartera Semanal Individual'!BK$1,-SUMIFS('BD Factoraje'!$Q:$Q,'BD Factoraje'!$B:$B,$B$3,'BD Factoraje'!$G:$G,'Cartera Semanal Individual'!$A5,'BD Factoraje'!$C:$C,$B$2),0)+BJ5-SUMIFS('BD Factoraje'!$R:$R,'BD Factoraje'!$B:$B,$B$3,'BD Factoraje'!$G:$G,'Cartera Semanal Individual'!$A5,'BD Factoraje'!$N:$N,'Cartera Semanal Individual'!BK$1,'BD Factoraje'!$C:$C,$B$2)</f>
        <v>0</v>
      </c>
      <c r="BL5" s="11">
        <f>IF('Cartera Semanal Individual'!$A5='Cartera Semanal Individual'!BL$1,-SUMIFS('BD Factoraje'!$Q:$Q,'BD Factoraje'!$B:$B,$B$3,'BD Factoraje'!$G:$G,'Cartera Semanal Individual'!$A5,'BD Factoraje'!$C:$C,$B$2),0)+BK5-SUMIFS('BD Factoraje'!$R:$R,'BD Factoraje'!$B:$B,$B$3,'BD Factoraje'!$G:$G,'Cartera Semanal Individual'!$A5,'BD Factoraje'!$N:$N,'Cartera Semanal Individual'!BL$1,'BD Factoraje'!$C:$C,$B$2)</f>
        <v>0</v>
      </c>
      <c r="BM5" s="11">
        <f>IF('Cartera Semanal Individual'!$A5='Cartera Semanal Individual'!BM$1,-SUMIFS('BD Factoraje'!$Q:$Q,'BD Factoraje'!$B:$B,$B$3,'BD Factoraje'!$G:$G,'Cartera Semanal Individual'!$A5,'BD Factoraje'!$C:$C,$B$2),0)+BL5-SUMIFS('BD Factoraje'!$R:$R,'BD Factoraje'!$B:$B,$B$3,'BD Factoraje'!$G:$G,'Cartera Semanal Individual'!$A5,'BD Factoraje'!$N:$N,'Cartera Semanal Individual'!BM$1,'BD Factoraje'!$C:$C,$B$2)</f>
        <v>0</v>
      </c>
      <c r="BN5" s="11">
        <f>IF('Cartera Semanal Individual'!$A5='Cartera Semanal Individual'!BN$1,-SUMIFS('BD Factoraje'!$Q:$Q,'BD Factoraje'!$B:$B,$B$3,'BD Factoraje'!$G:$G,'Cartera Semanal Individual'!$A5,'BD Factoraje'!$C:$C,$B$2),0)+BM5-SUMIFS('BD Factoraje'!$R:$R,'BD Factoraje'!$B:$B,$B$3,'BD Factoraje'!$G:$G,'Cartera Semanal Individual'!$A5,'BD Factoraje'!$N:$N,'Cartera Semanal Individual'!BN$1,'BD Factoraje'!$C:$C,$B$2)</f>
        <v>0</v>
      </c>
      <c r="BO5" s="11">
        <f>IF('Cartera Semanal Individual'!$A5='Cartera Semanal Individual'!BO$1,-SUMIFS('BD Factoraje'!$Q:$Q,'BD Factoraje'!$B:$B,$B$3,'BD Factoraje'!$G:$G,'Cartera Semanal Individual'!$A5,'BD Factoraje'!$C:$C,$B$2),0)+BN5-SUMIFS('BD Factoraje'!$R:$R,'BD Factoraje'!$B:$B,$B$3,'BD Factoraje'!$G:$G,'Cartera Semanal Individual'!$A5,'BD Factoraje'!$N:$N,'Cartera Semanal Individual'!BO$1,'BD Factoraje'!$C:$C,$B$2)</f>
        <v>0</v>
      </c>
      <c r="BP5" s="11">
        <f>IF('Cartera Semanal Individual'!$A5='Cartera Semanal Individual'!BP$1,-SUMIFS('BD Factoraje'!$Q:$Q,'BD Factoraje'!$B:$B,$B$3,'BD Factoraje'!$G:$G,'Cartera Semanal Individual'!$A5,'BD Factoraje'!$C:$C,$B$2),0)+BO5-SUMIFS('BD Factoraje'!$R:$R,'BD Factoraje'!$B:$B,$B$3,'BD Factoraje'!$G:$G,'Cartera Semanal Individual'!$A5,'BD Factoraje'!$N:$N,'Cartera Semanal Individual'!BP$1,'BD Factoraje'!$C:$C,$B$2)</f>
        <v>0</v>
      </c>
      <c r="BQ5" s="11">
        <f>IF('Cartera Semanal Individual'!$A5='Cartera Semanal Individual'!BQ$1,-SUMIFS('BD Factoraje'!$Q:$Q,'BD Factoraje'!$B:$B,$B$3,'BD Factoraje'!$G:$G,'Cartera Semanal Individual'!$A5,'BD Factoraje'!$C:$C,$B$2),0)+BP5-SUMIFS('BD Factoraje'!$R:$R,'BD Factoraje'!$B:$B,$B$3,'BD Factoraje'!$G:$G,'Cartera Semanal Individual'!$A5,'BD Factoraje'!$N:$N,'Cartera Semanal Individual'!BQ$1,'BD Factoraje'!$C:$C,$B$2)</f>
        <v>0</v>
      </c>
      <c r="BR5" s="11">
        <f>IF('Cartera Semanal Individual'!$A5='Cartera Semanal Individual'!BR$1,-SUMIFS('BD Factoraje'!$Q:$Q,'BD Factoraje'!$B:$B,$B$3,'BD Factoraje'!$G:$G,'Cartera Semanal Individual'!$A5,'BD Factoraje'!$C:$C,$B$2),0)+BQ5-SUMIFS('BD Factoraje'!$R:$R,'BD Factoraje'!$B:$B,$B$3,'BD Factoraje'!$G:$G,'Cartera Semanal Individual'!$A5,'BD Factoraje'!$N:$N,'Cartera Semanal Individual'!BR$1,'BD Factoraje'!$C:$C,$B$2)</f>
        <v>0</v>
      </c>
      <c r="BS5" s="11">
        <f>IF('Cartera Semanal Individual'!$A5='Cartera Semanal Individual'!BS$1,-SUMIFS('BD Factoraje'!$Q:$Q,'BD Factoraje'!$B:$B,$B$3,'BD Factoraje'!$G:$G,'Cartera Semanal Individual'!$A5,'BD Factoraje'!$C:$C,$B$2),0)+BR5-SUMIFS('BD Factoraje'!$R:$R,'BD Factoraje'!$B:$B,$B$3,'BD Factoraje'!$G:$G,'Cartera Semanal Individual'!$A5,'BD Factoraje'!$N:$N,'Cartera Semanal Individual'!BS$1,'BD Factoraje'!$C:$C,$B$2)</f>
        <v>0</v>
      </c>
      <c r="BT5" s="11">
        <f>IF('Cartera Semanal Individual'!$A5='Cartera Semanal Individual'!BT$1,-SUMIFS('BD Factoraje'!$Q:$Q,'BD Factoraje'!$B:$B,$B$3,'BD Factoraje'!$G:$G,'Cartera Semanal Individual'!$A5,'BD Factoraje'!$C:$C,$B$2),0)+BS5-SUMIFS('BD Factoraje'!$R:$R,'BD Factoraje'!$B:$B,$B$3,'BD Factoraje'!$G:$G,'Cartera Semanal Individual'!$A5,'BD Factoraje'!$N:$N,'Cartera Semanal Individual'!BT$1,'BD Factoraje'!$C:$C,$B$2)</f>
        <v>0</v>
      </c>
      <c r="BU5" s="11">
        <f>IF('Cartera Semanal Individual'!$A5='Cartera Semanal Individual'!BU$1,-SUMIFS('BD Factoraje'!$Q:$Q,'BD Factoraje'!$B:$B,$B$3,'BD Factoraje'!$G:$G,'Cartera Semanal Individual'!$A5,'BD Factoraje'!$C:$C,$B$2),0)+BT5-SUMIFS('BD Factoraje'!$R:$R,'BD Factoraje'!$B:$B,$B$3,'BD Factoraje'!$G:$G,'Cartera Semanal Individual'!$A5,'BD Factoraje'!$N:$N,'Cartera Semanal Individual'!BU$1,'BD Factoraje'!$C:$C,$B$2)</f>
        <v>0</v>
      </c>
      <c r="BV5" s="11">
        <f>IF('Cartera Semanal Individual'!$A5='Cartera Semanal Individual'!BV$1,-SUMIFS('BD Factoraje'!$Q:$Q,'BD Factoraje'!$B:$B,$B$3,'BD Factoraje'!$G:$G,'Cartera Semanal Individual'!$A5,'BD Factoraje'!$C:$C,$B$2),0)+BU5-SUMIFS('BD Factoraje'!$R:$R,'BD Factoraje'!$B:$B,$B$3,'BD Factoraje'!$G:$G,'Cartera Semanal Individual'!$A5,'BD Factoraje'!$N:$N,'Cartera Semanal Individual'!BV$1,'BD Factoraje'!$C:$C,$B$2)</f>
        <v>0</v>
      </c>
      <c r="BW5" s="11">
        <f>IF('Cartera Semanal Individual'!$A5='Cartera Semanal Individual'!BW$1,-SUMIFS('BD Factoraje'!$Q:$Q,'BD Factoraje'!$B:$B,$B$3,'BD Factoraje'!$G:$G,'Cartera Semanal Individual'!$A5,'BD Factoraje'!$C:$C,$B$2),0)+BV5-SUMIFS('BD Factoraje'!$R:$R,'BD Factoraje'!$B:$B,$B$3,'BD Factoraje'!$G:$G,'Cartera Semanal Individual'!$A5,'BD Factoraje'!$N:$N,'Cartera Semanal Individual'!BW$1,'BD Factoraje'!$C:$C,$B$2)</f>
        <v>0</v>
      </c>
      <c r="BX5" s="11">
        <f>IF('Cartera Semanal Individual'!$A5='Cartera Semanal Individual'!BX$1,-SUMIFS('BD Factoraje'!$Q:$Q,'BD Factoraje'!$B:$B,$B$3,'BD Factoraje'!$G:$G,'Cartera Semanal Individual'!$A5,'BD Factoraje'!$C:$C,$B$2),0)+BW5-SUMIFS('BD Factoraje'!$R:$R,'BD Factoraje'!$B:$B,$B$3,'BD Factoraje'!$G:$G,'Cartera Semanal Individual'!$A5,'BD Factoraje'!$N:$N,'Cartera Semanal Individual'!BX$1,'BD Factoraje'!$C:$C,$B$2)</f>
        <v>0</v>
      </c>
      <c r="BY5" s="11">
        <f>IF('Cartera Semanal Individual'!$A5='Cartera Semanal Individual'!BY$1,-SUMIFS('BD Factoraje'!$Q:$Q,'BD Factoraje'!$B:$B,$B$3,'BD Factoraje'!$G:$G,'Cartera Semanal Individual'!$A5,'BD Factoraje'!$C:$C,$B$2),0)+BX5-SUMIFS('BD Factoraje'!$R:$R,'BD Factoraje'!$B:$B,$B$3,'BD Factoraje'!$G:$G,'Cartera Semanal Individual'!$A5,'BD Factoraje'!$N:$N,'Cartera Semanal Individual'!BY$1,'BD Factoraje'!$C:$C,$B$2)</f>
        <v>0</v>
      </c>
      <c r="BZ5" s="11">
        <f>IF('Cartera Semanal Individual'!$A5='Cartera Semanal Individual'!BZ$1,-SUMIFS('BD Factoraje'!$Q:$Q,'BD Factoraje'!$B:$B,$B$3,'BD Factoraje'!$G:$G,'Cartera Semanal Individual'!$A5,'BD Factoraje'!$C:$C,$B$2),0)+BY5-SUMIFS('BD Factoraje'!$R:$R,'BD Factoraje'!$B:$B,$B$3,'BD Factoraje'!$G:$G,'Cartera Semanal Individual'!$A5,'BD Factoraje'!$N:$N,'Cartera Semanal Individual'!BZ$1,'BD Factoraje'!$C:$C,$B$2)</f>
        <v>0</v>
      </c>
      <c r="CA5" s="11">
        <f>IF('Cartera Semanal Individual'!$A5='Cartera Semanal Individual'!CA$1,-SUMIFS('BD Factoraje'!$Q:$Q,'BD Factoraje'!$B:$B,$B$3,'BD Factoraje'!$G:$G,'Cartera Semanal Individual'!$A5,'BD Factoraje'!$C:$C,$B$2),0)+BZ5-SUMIFS('BD Factoraje'!$R:$R,'BD Factoraje'!$B:$B,$B$3,'BD Factoraje'!$G:$G,'Cartera Semanal Individual'!$A5,'BD Factoraje'!$N:$N,'Cartera Semanal Individual'!CA$1,'BD Factoraje'!$C:$C,$B$2)</f>
        <v>0</v>
      </c>
      <c r="CB5" s="11">
        <f>IF('Cartera Semanal Individual'!$A5='Cartera Semanal Individual'!CB$1,-SUMIFS('BD Factoraje'!$Q:$Q,'BD Factoraje'!$B:$B,$B$3,'BD Factoraje'!$G:$G,'Cartera Semanal Individual'!$A5,'BD Factoraje'!$C:$C,$B$2),0)+CA5-SUMIFS('BD Factoraje'!$R:$R,'BD Factoraje'!$B:$B,$B$3,'BD Factoraje'!$G:$G,'Cartera Semanal Individual'!$A5,'BD Factoraje'!$N:$N,'Cartera Semanal Individual'!CB$1,'BD Factoraje'!$C:$C,$B$2)</f>
        <v>0</v>
      </c>
      <c r="CC5" s="11">
        <f>IF('Cartera Semanal Individual'!$A5='Cartera Semanal Individual'!CC$1,-SUMIFS('BD Factoraje'!$Q:$Q,'BD Factoraje'!$B:$B,$B$3,'BD Factoraje'!$G:$G,'Cartera Semanal Individual'!$A5,'BD Factoraje'!$C:$C,$B$2),0)+CB5-SUMIFS('BD Factoraje'!$R:$R,'BD Factoraje'!$B:$B,$B$3,'BD Factoraje'!$G:$G,'Cartera Semanal Individual'!$A5,'BD Factoraje'!$N:$N,'Cartera Semanal Individual'!CC$1,'BD Factoraje'!$C:$C,$B$2)</f>
        <v>0</v>
      </c>
      <c r="CD5" s="11">
        <f>IF('Cartera Semanal Individual'!$A5='Cartera Semanal Individual'!CD$1,-SUMIFS('BD Factoraje'!$Q:$Q,'BD Factoraje'!$B:$B,$B$3,'BD Factoraje'!$G:$G,'Cartera Semanal Individual'!$A5,'BD Factoraje'!$C:$C,$B$2),0)+CC5-SUMIFS('BD Factoraje'!$R:$R,'BD Factoraje'!$B:$B,$B$3,'BD Factoraje'!$G:$G,'Cartera Semanal Individual'!$A5,'BD Factoraje'!$N:$N,'Cartera Semanal Individual'!CD$1,'BD Factoraje'!$C:$C,$B$2)</f>
        <v>0</v>
      </c>
      <c r="CE5" s="11">
        <f>IF('Cartera Semanal Individual'!$A5='Cartera Semanal Individual'!CE$1,-SUMIFS('BD Factoraje'!$Q:$Q,'BD Factoraje'!$B:$B,$B$3,'BD Factoraje'!$G:$G,'Cartera Semanal Individual'!$A5,'BD Factoraje'!$C:$C,$B$2),0)+CD5-SUMIFS('BD Factoraje'!$R:$R,'BD Factoraje'!$B:$B,$B$3,'BD Factoraje'!$G:$G,'Cartera Semanal Individual'!$A5,'BD Factoraje'!$N:$N,'Cartera Semanal Individual'!CE$1,'BD Factoraje'!$C:$C,$B$2)</f>
        <v>0</v>
      </c>
      <c r="CF5" s="11">
        <f>IF('Cartera Semanal Individual'!$A5='Cartera Semanal Individual'!CF$1,-SUMIFS('BD Factoraje'!$Q:$Q,'BD Factoraje'!$B:$B,$B$3,'BD Factoraje'!$G:$G,'Cartera Semanal Individual'!$A5,'BD Factoraje'!$C:$C,$B$2),0)+CE5-SUMIFS('BD Factoraje'!$R:$R,'BD Factoraje'!$B:$B,$B$3,'BD Factoraje'!$G:$G,'Cartera Semanal Individual'!$A5,'BD Factoraje'!$N:$N,'Cartera Semanal Individual'!CF$1,'BD Factoraje'!$C:$C,$B$2)</f>
        <v>0</v>
      </c>
      <c r="CG5" s="11">
        <f>IF('Cartera Semanal Individual'!$A5='Cartera Semanal Individual'!CG$1,-SUMIFS('BD Factoraje'!$Q:$Q,'BD Factoraje'!$B:$B,$B$3,'BD Factoraje'!$G:$G,'Cartera Semanal Individual'!$A5,'BD Factoraje'!$C:$C,$B$2),0)+CF5-SUMIFS('BD Factoraje'!$R:$R,'BD Factoraje'!$B:$B,$B$3,'BD Factoraje'!$G:$G,'Cartera Semanal Individual'!$A5,'BD Factoraje'!$N:$N,'Cartera Semanal Individual'!CG$1,'BD Factoraje'!$C:$C,$B$2)</f>
        <v>0</v>
      </c>
      <c r="CH5" s="11">
        <f>IF('Cartera Semanal Individual'!$A5='Cartera Semanal Individual'!CH$1,-SUMIFS('BD Factoraje'!$Q:$Q,'BD Factoraje'!$B:$B,$B$3,'BD Factoraje'!$G:$G,'Cartera Semanal Individual'!$A5,'BD Factoraje'!$C:$C,$B$2),0)+CG5-SUMIFS('BD Factoraje'!$R:$R,'BD Factoraje'!$B:$B,$B$3,'BD Factoraje'!$G:$G,'Cartera Semanal Individual'!$A5,'BD Factoraje'!$N:$N,'Cartera Semanal Individual'!CH$1,'BD Factoraje'!$C:$C,$B$2)</f>
        <v>0</v>
      </c>
      <c r="CI5" s="11">
        <f>IF('Cartera Semanal Individual'!$A5='Cartera Semanal Individual'!CI$1,-SUMIFS('BD Factoraje'!$Q:$Q,'BD Factoraje'!$B:$B,$B$3,'BD Factoraje'!$G:$G,'Cartera Semanal Individual'!$A5,'BD Factoraje'!$C:$C,$B$2),0)+CH5-SUMIFS('BD Factoraje'!$R:$R,'BD Factoraje'!$B:$B,$B$3,'BD Factoraje'!$G:$G,'Cartera Semanal Individual'!$A5,'BD Factoraje'!$N:$N,'Cartera Semanal Individual'!CI$1,'BD Factoraje'!$C:$C,$B$2)</f>
        <v>0</v>
      </c>
      <c r="CJ5" s="11">
        <f>IF('Cartera Semanal Individual'!$A5='Cartera Semanal Individual'!CJ$1,-SUMIFS('BD Factoraje'!$Q:$Q,'BD Factoraje'!$B:$B,$B$3,'BD Factoraje'!$G:$G,'Cartera Semanal Individual'!$A5,'BD Factoraje'!$C:$C,$B$2),0)+CI5-SUMIFS('BD Factoraje'!$R:$R,'BD Factoraje'!$B:$B,$B$3,'BD Factoraje'!$G:$G,'Cartera Semanal Individual'!$A5,'BD Factoraje'!$N:$N,'Cartera Semanal Individual'!CJ$1,'BD Factoraje'!$C:$C,$B$2)</f>
        <v>0</v>
      </c>
      <c r="CK5" s="11">
        <f>IF('Cartera Semanal Individual'!$A5='Cartera Semanal Individual'!CK$1,-SUMIFS('BD Factoraje'!$Q:$Q,'BD Factoraje'!$B:$B,$B$3,'BD Factoraje'!$G:$G,'Cartera Semanal Individual'!$A5,'BD Factoraje'!$C:$C,$B$2),0)+CJ5-SUMIFS('BD Factoraje'!$R:$R,'BD Factoraje'!$B:$B,$B$3,'BD Factoraje'!$G:$G,'Cartera Semanal Individual'!$A5,'BD Factoraje'!$N:$N,'Cartera Semanal Individual'!CK$1,'BD Factoraje'!$C:$C,$B$2)</f>
        <v>0</v>
      </c>
      <c r="CL5" s="11">
        <f>IF('Cartera Semanal Individual'!$A5='Cartera Semanal Individual'!CL$1,-SUMIFS('BD Factoraje'!$Q:$Q,'BD Factoraje'!$B:$B,$B$3,'BD Factoraje'!$G:$G,'Cartera Semanal Individual'!$A5,'BD Factoraje'!$C:$C,$B$2),0)+CK5-SUMIFS('BD Factoraje'!$R:$R,'BD Factoraje'!$B:$B,$B$3,'BD Factoraje'!$G:$G,'Cartera Semanal Individual'!$A5,'BD Factoraje'!$N:$N,'Cartera Semanal Individual'!CL$1,'BD Factoraje'!$C:$C,$B$2)</f>
        <v>0</v>
      </c>
      <c r="CM5" s="11">
        <f>IF('Cartera Semanal Individual'!$A5='Cartera Semanal Individual'!CM$1,-SUMIFS('BD Factoraje'!$Q:$Q,'BD Factoraje'!$B:$B,$B$3,'BD Factoraje'!$G:$G,'Cartera Semanal Individual'!$A5,'BD Factoraje'!$C:$C,$B$2),0)+CL5-SUMIFS('BD Factoraje'!$R:$R,'BD Factoraje'!$B:$B,$B$3,'BD Factoraje'!$G:$G,'Cartera Semanal Individual'!$A5,'BD Factoraje'!$N:$N,'Cartera Semanal Individual'!CM$1,'BD Factoraje'!$C:$C,$B$2)</f>
        <v>0</v>
      </c>
      <c r="CN5" s="11">
        <f>IF('Cartera Semanal Individual'!$A5='Cartera Semanal Individual'!CN$1,-SUMIFS('BD Factoraje'!$Q:$Q,'BD Factoraje'!$B:$B,$B$3,'BD Factoraje'!$G:$G,'Cartera Semanal Individual'!$A5,'BD Factoraje'!$C:$C,$B$2),0)+CM5-SUMIFS('BD Factoraje'!$R:$R,'BD Factoraje'!$B:$B,$B$3,'BD Factoraje'!$G:$G,'Cartera Semanal Individual'!$A5,'BD Factoraje'!$N:$N,'Cartera Semanal Individual'!CN$1,'BD Factoraje'!$C:$C,$B$2)</f>
        <v>0</v>
      </c>
      <c r="CO5" s="11">
        <f>IF('Cartera Semanal Individual'!$A5='Cartera Semanal Individual'!CO$1,-SUMIFS('BD Factoraje'!$Q:$Q,'BD Factoraje'!$B:$B,$B$3,'BD Factoraje'!$G:$G,'Cartera Semanal Individual'!$A5,'BD Factoraje'!$C:$C,$B$2),0)+CN5-SUMIFS('BD Factoraje'!$R:$R,'BD Factoraje'!$B:$B,$B$3,'BD Factoraje'!$G:$G,'Cartera Semanal Individual'!$A5,'BD Factoraje'!$N:$N,'Cartera Semanal Individual'!CO$1,'BD Factoraje'!$C:$C,$B$2)</f>
        <v>0</v>
      </c>
      <c r="CP5" s="11">
        <f>IF('Cartera Semanal Individual'!$A5='Cartera Semanal Individual'!CP$1,-SUMIFS('BD Factoraje'!$Q:$Q,'BD Factoraje'!$B:$B,$B$3,'BD Factoraje'!$G:$G,'Cartera Semanal Individual'!$A5,'BD Factoraje'!$C:$C,$B$2),0)+CO5-SUMIFS('BD Factoraje'!$R:$R,'BD Factoraje'!$B:$B,$B$3,'BD Factoraje'!$G:$G,'Cartera Semanal Individual'!$A5,'BD Factoraje'!$N:$N,'Cartera Semanal Individual'!CP$1,'BD Factoraje'!$C:$C,$B$2)</f>
        <v>0</v>
      </c>
      <c r="CQ5" s="11">
        <f>IF('Cartera Semanal Individual'!$A5='Cartera Semanal Individual'!CQ$1,-SUMIFS('BD Factoraje'!$Q:$Q,'BD Factoraje'!$B:$B,$B$3,'BD Factoraje'!$G:$G,'Cartera Semanal Individual'!$A5,'BD Factoraje'!$C:$C,$B$2),0)+CP5-SUMIFS('BD Factoraje'!$R:$R,'BD Factoraje'!$B:$B,$B$3,'BD Factoraje'!$G:$G,'Cartera Semanal Individual'!$A5,'BD Factoraje'!$N:$N,'Cartera Semanal Individual'!CQ$1,'BD Factoraje'!$C:$C,$B$2)</f>
        <v>0</v>
      </c>
      <c r="CR5" s="11">
        <f>IF('Cartera Semanal Individual'!$A5='Cartera Semanal Individual'!CR$1,-SUMIFS('BD Factoraje'!$Q:$Q,'BD Factoraje'!$B:$B,$B$3,'BD Factoraje'!$G:$G,'Cartera Semanal Individual'!$A5,'BD Factoraje'!$C:$C,$B$2),0)+CQ5-SUMIFS('BD Factoraje'!$R:$R,'BD Factoraje'!$B:$B,$B$3,'BD Factoraje'!$G:$G,'Cartera Semanal Individual'!$A5,'BD Factoraje'!$N:$N,'Cartera Semanal Individual'!CR$1,'BD Factoraje'!$C:$C,$B$2)</f>
        <v>0</v>
      </c>
      <c r="CS5" s="11">
        <f>IF('Cartera Semanal Individual'!$A5='Cartera Semanal Individual'!CS$1,-SUMIFS('BD Factoraje'!$Q:$Q,'BD Factoraje'!$B:$B,$B$3,'BD Factoraje'!$G:$G,'Cartera Semanal Individual'!$A5,'BD Factoraje'!$C:$C,$B$2),0)+CR5-SUMIFS('BD Factoraje'!$R:$R,'BD Factoraje'!$B:$B,$B$3,'BD Factoraje'!$G:$G,'Cartera Semanal Individual'!$A5,'BD Factoraje'!$N:$N,'Cartera Semanal Individual'!CS$1,'BD Factoraje'!$C:$C,$B$2)</f>
        <v>0</v>
      </c>
      <c r="CT5" s="11">
        <f>IF('Cartera Semanal Individual'!$A5='Cartera Semanal Individual'!CT$1,-SUMIFS('BD Factoraje'!$Q:$Q,'BD Factoraje'!$B:$B,$B$3,'BD Factoraje'!$G:$G,'Cartera Semanal Individual'!$A5,'BD Factoraje'!$C:$C,$B$2),0)+CS5-SUMIFS('BD Factoraje'!$R:$R,'BD Factoraje'!$B:$B,$B$3,'BD Factoraje'!$G:$G,'Cartera Semanal Individual'!$A5,'BD Factoraje'!$N:$N,'Cartera Semanal Individual'!CT$1,'BD Factoraje'!$C:$C,$B$2)</f>
        <v>0</v>
      </c>
      <c r="CU5" s="11">
        <f>IF('Cartera Semanal Individual'!$A5='Cartera Semanal Individual'!CU$1,-SUMIFS('BD Factoraje'!$Q:$Q,'BD Factoraje'!$B:$B,$B$3,'BD Factoraje'!$G:$G,'Cartera Semanal Individual'!$A5,'BD Factoraje'!$C:$C,$B$2),0)+CT5-SUMIFS('BD Factoraje'!$R:$R,'BD Factoraje'!$B:$B,$B$3,'BD Factoraje'!$G:$G,'Cartera Semanal Individual'!$A5,'BD Factoraje'!$N:$N,'Cartera Semanal Individual'!CU$1,'BD Factoraje'!$C:$C,$B$2)</f>
        <v>0</v>
      </c>
      <c r="CV5" s="11">
        <f>IF('Cartera Semanal Individual'!$A5='Cartera Semanal Individual'!CV$1,-SUMIFS('BD Factoraje'!$Q:$Q,'BD Factoraje'!$B:$B,$B$3,'BD Factoraje'!$G:$G,'Cartera Semanal Individual'!$A5,'BD Factoraje'!$C:$C,$B$2),0)+CU5-SUMIFS('BD Factoraje'!$R:$R,'BD Factoraje'!$B:$B,$B$3,'BD Factoraje'!$G:$G,'Cartera Semanal Individual'!$A5,'BD Factoraje'!$N:$N,'Cartera Semanal Individual'!CV$1,'BD Factoraje'!$C:$C,$B$2)</f>
        <v>0</v>
      </c>
    </row>
    <row r="6" spans="1:100" x14ac:dyDescent="0.25">
      <c r="A6" s="14">
        <v>15</v>
      </c>
      <c r="B6" s="31">
        <f t="shared" si="2"/>
        <v>42470</v>
      </c>
      <c r="C6" s="11">
        <f>IF('Cartera Semanal Individual'!$A6='Cartera Semanal Individual'!C$1,-SUMIFS('BD Factoraje'!$Q:$Q,'BD Factoraje'!$B:$B,$B$3,'BD Factoraje'!$G:$G,'Cartera Semanal Individual'!$A6,'BD Factoraje'!$C:$C,$B$2),0)</f>
        <v>0</v>
      </c>
      <c r="D6" s="11">
        <f>IF('Cartera Semanal Individual'!$A6='Cartera Semanal Individual'!D$1,-SUMIFS('BD Factoraje'!$Q:$Q,'BD Factoraje'!$B:$B,$B$3,'BD Factoraje'!$G:$G,'Cartera Semanal Individual'!$A6,'BD Factoraje'!$C:$C,$B$2),0)+C6-SUMIFS('BD Factoraje'!$R:$R,'BD Factoraje'!$B:$B,$B$3,'BD Factoraje'!$G:$G,'Cartera Semanal Individual'!$A6,'BD Factoraje'!$N:$N,'Cartera Semanal Individual'!D$1,'BD Factoraje'!$C:$C,$B$2)</f>
        <v>0</v>
      </c>
      <c r="E6" s="11">
        <f>IF('Cartera Semanal Individual'!$A6='Cartera Semanal Individual'!E$1,-SUMIFS('BD Factoraje'!$Q:$Q,'BD Factoraje'!$B:$B,$B$3,'BD Factoraje'!$G:$G,'Cartera Semanal Individual'!$A6,'BD Factoraje'!$C:$C,$B$2),0)+D6-SUMIFS('BD Factoraje'!$R:$R,'BD Factoraje'!$B:$B,$B$3,'BD Factoraje'!$G:$G,'Cartera Semanal Individual'!$A6,'BD Factoraje'!$N:$N,'Cartera Semanal Individual'!E$1,'BD Factoraje'!$C:$C,$B$2)</f>
        <v>0</v>
      </c>
      <c r="F6" s="11">
        <f>IF('Cartera Semanal Individual'!$A6='Cartera Semanal Individual'!F$1,-SUMIFS('BD Factoraje'!$Q:$Q,'BD Factoraje'!$B:$B,$B$3,'BD Factoraje'!$G:$G,'Cartera Semanal Individual'!$A6,'BD Factoraje'!$C:$C,$B$2),0)+E6-SUMIFS('BD Factoraje'!$R:$R,'BD Factoraje'!$B:$B,$B$3,'BD Factoraje'!$G:$G,'Cartera Semanal Individual'!$A6,'BD Factoraje'!$N:$N,'Cartera Semanal Individual'!F$1,'BD Factoraje'!$C:$C,$B$2)</f>
        <v>0</v>
      </c>
      <c r="G6" s="11">
        <f>IF('Cartera Semanal Individual'!$A6='Cartera Semanal Individual'!G$1,-SUMIFS('BD Factoraje'!$Q:$Q,'BD Factoraje'!$B:$B,$B$3,'BD Factoraje'!$G:$G,'Cartera Semanal Individual'!$A6,'BD Factoraje'!$C:$C,$B$2),0)+F6-SUMIFS('BD Factoraje'!$R:$R,'BD Factoraje'!$B:$B,$B$3,'BD Factoraje'!$G:$G,'Cartera Semanal Individual'!$A6,'BD Factoraje'!$N:$N,'Cartera Semanal Individual'!G$1,'BD Factoraje'!$C:$C,$B$2)</f>
        <v>0</v>
      </c>
      <c r="H6" s="11">
        <f>IF('Cartera Semanal Individual'!$A6='Cartera Semanal Individual'!H$1,-SUMIFS('BD Factoraje'!$Q:$Q,'BD Factoraje'!$B:$B,$B$3,'BD Factoraje'!$G:$G,'Cartera Semanal Individual'!$A6,'BD Factoraje'!$C:$C,$B$2),0)+G6-SUMIFS('BD Factoraje'!$R:$R,'BD Factoraje'!$B:$B,$B$3,'BD Factoraje'!$G:$G,'Cartera Semanal Individual'!$A6,'BD Factoraje'!$N:$N,'Cartera Semanal Individual'!H$1,'BD Factoraje'!$C:$C,$B$2)</f>
        <v>0</v>
      </c>
      <c r="I6" s="11">
        <f>IF('Cartera Semanal Individual'!$A6='Cartera Semanal Individual'!I$1,-SUMIFS('BD Factoraje'!$Q:$Q,'BD Factoraje'!$B:$B,$B$3,'BD Factoraje'!$G:$G,'Cartera Semanal Individual'!$A6,'BD Factoraje'!$C:$C,$B$2),0)+H6-SUMIFS('BD Factoraje'!$R:$R,'BD Factoraje'!$B:$B,$B$3,'BD Factoraje'!$G:$G,'Cartera Semanal Individual'!$A6,'BD Factoraje'!$N:$N,'Cartera Semanal Individual'!I$1,'BD Factoraje'!$C:$C,$B$2)</f>
        <v>0</v>
      </c>
      <c r="J6" s="11">
        <f>IF('Cartera Semanal Individual'!$A6='Cartera Semanal Individual'!J$1,-SUMIFS('BD Factoraje'!$Q:$Q,'BD Factoraje'!$B:$B,$B$3,'BD Factoraje'!$G:$G,'Cartera Semanal Individual'!$A6,'BD Factoraje'!$C:$C,$B$2),0)+I6-SUMIFS('BD Factoraje'!$R:$R,'BD Factoraje'!$B:$B,$B$3,'BD Factoraje'!$G:$G,'Cartera Semanal Individual'!$A6,'BD Factoraje'!$N:$N,'Cartera Semanal Individual'!J$1,'BD Factoraje'!$C:$C,$B$2)</f>
        <v>0</v>
      </c>
      <c r="K6" s="11">
        <f>IF('Cartera Semanal Individual'!$A6='Cartera Semanal Individual'!K$1,-SUMIFS('BD Factoraje'!$Q:$Q,'BD Factoraje'!$B:$B,$B$3,'BD Factoraje'!$G:$G,'Cartera Semanal Individual'!$A6,'BD Factoraje'!$C:$C,$B$2),0)+J6-SUMIFS('BD Factoraje'!$R:$R,'BD Factoraje'!$B:$B,$B$3,'BD Factoraje'!$G:$G,'Cartera Semanal Individual'!$A6,'BD Factoraje'!$N:$N,'Cartera Semanal Individual'!K$1,'BD Factoraje'!$C:$C,$B$2)</f>
        <v>0</v>
      </c>
      <c r="L6" s="11">
        <f>IF('Cartera Semanal Individual'!$A6='Cartera Semanal Individual'!L$1,-SUMIFS('BD Factoraje'!$Q:$Q,'BD Factoraje'!$B:$B,$B$3,'BD Factoraje'!$G:$G,'Cartera Semanal Individual'!$A6,'BD Factoraje'!$C:$C,$B$2),0)+K6-SUMIFS('BD Factoraje'!$R:$R,'BD Factoraje'!$B:$B,$B$3,'BD Factoraje'!$G:$G,'Cartera Semanal Individual'!$A6,'BD Factoraje'!$N:$N,'Cartera Semanal Individual'!L$1,'BD Factoraje'!$C:$C,$B$2)</f>
        <v>0</v>
      </c>
      <c r="M6" s="11">
        <f>IF('Cartera Semanal Individual'!$A6='Cartera Semanal Individual'!M$1,-SUMIFS('BD Factoraje'!$Q:$Q,'BD Factoraje'!$B:$B,$B$3,'BD Factoraje'!$G:$G,'Cartera Semanal Individual'!$A6,'BD Factoraje'!$C:$C,$B$2),0)+L6-SUMIFS('BD Factoraje'!$R:$R,'BD Factoraje'!$B:$B,$B$3,'BD Factoraje'!$G:$G,'Cartera Semanal Individual'!$A6,'BD Factoraje'!$N:$N,'Cartera Semanal Individual'!M$1,'BD Factoraje'!$C:$C,$B$2)</f>
        <v>0</v>
      </c>
      <c r="N6" s="11">
        <f>IF('Cartera Semanal Individual'!$A6='Cartera Semanal Individual'!N$1,-SUMIFS('BD Factoraje'!$Q:$Q,'BD Factoraje'!$B:$B,$B$3,'BD Factoraje'!$G:$G,'Cartera Semanal Individual'!$A6,'BD Factoraje'!$C:$C,$B$2),0)+M6-SUMIFS('BD Factoraje'!$R:$R,'BD Factoraje'!$B:$B,$B$3,'BD Factoraje'!$G:$G,'Cartera Semanal Individual'!$A6,'BD Factoraje'!$N:$N,'Cartera Semanal Individual'!N$1,'BD Factoraje'!$C:$C,$B$2)</f>
        <v>0</v>
      </c>
      <c r="O6" s="11">
        <f>IF('Cartera Semanal Individual'!$A6='Cartera Semanal Individual'!O$1,-SUMIFS('BD Factoraje'!$Q:$Q,'BD Factoraje'!$B:$B,$B$3,'BD Factoraje'!$G:$G,'Cartera Semanal Individual'!$A6,'BD Factoraje'!$C:$C,$B$2),0)+N6-SUMIFS('BD Factoraje'!$R:$R,'BD Factoraje'!$B:$B,$B$3,'BD Factoraje'!$G:$G,'Cartera Semanal Individual'!$A6,'BD Factoraje'!$N:$N,'Cartera Semanal Individual'!O$1,'BD Factoraje'!$C:$C,$B$2)</f>
        <v>0</v>
      </c>
      <c r="P6" s="11">
        <f>IF('Cartera Semanal Individual'!$A6='Cartera Semanal Individual'!P$1,-SUMIFS('BD Factoraje'!$Q:$Q,'BD Factoraje'!$B:$B,$B$3,'BD Factoraje'!$G:$G,'Cartera Semanal Individual'!$A6,'BD Factoraje'!$C:$C,$B$2),0)+O6-SUMIFS('BD Factoraje'!$R:$R,'BD Factoraje'!$B:$B,$B$3,'BD Factoraje'!$G:$G,'Cartera Semanal Individual'!$A6,'BD Factoraje'!$N:$N,'Cartera Semanal Individual'!P$1,'BD Factoraje'!$C:$C,$B$2)</f>
        <v>0</v>
      </c>
      <c r="Q6" s="11">
        <f>IF('Cartera Semanal Individual'!$A6='Cartera Semanal Individual'!Q$1,-SUMIFS('BD Factoraje'!$Q:$Q,'BD Factoraje'!$B:$B,$B$3,'BD Factoraje'!$G:$G,'Cartera Semanal Individual'!$A6,'BD Factoraje'!$C:$C,$B$2),0)+P6-SUMIFS('BD Factoraje'!$R:$R,'BD Factoraje'!$B:$B,$B$3,'BD Factoraje'!$G:$G,'Cartera Semanal Individual'!$A6,'BD Factoraje'!$N:$N,'Cartera Semanal Individual'!Q$1,'BD Factoraje'!$C:$C,$B$2)</f>
        <v>0</v>
      </c>
      <c r="R6" s="11">
        <f>IF('Cartera Semanal Individual'!$A6='Cartera Semanal Individual'!R$1,-SUMIFS('BD Factoraje'!$Q:$Q,'BD Factoraje'!$B:$B,$B$3,'BD Factoraje'!$G:$G,'Cartera Semanal Individual'!$A6,'BD Factoraje'!$C:$C,$B$2),0)+Q6-SUMIFS('BD Factoraje'!$R:$R,'BD Factoraje'!$B:$B,$B$3,'BD Factoraje'!$G:$G,'Cartera Semanal Individual'!$A6,'BD Factoraje'!$N:$N,'Cartera Semanal Individual'!R$1,'BD Factoraje'!$C:$C,$B$2)</f>
        <v>0</v>
      </c>
      <c r="S6" s="11">
        <f>IF('Cartera Semanal Individual'!$A6='Cartera Semanal Individual'!S$1,-SUMIFS('BD Factoraje'!$Q:$Q,'BD Factoraje'!$B:$B,$B$3,'BD Factoraje'!$G:$G,'Cartera Semanal Individual'!$A6,'BD Factoraje'!$C:$C,$B$2),0)+R6-SUMIFS('BD Factoraje'!$R:$R,'BD Factoraje'!$B:$B,$B$3,'BD Factoraje'!$G:$G,'Cartera Semanal Individual'!$A6,'BD Factoraje'!$N:$N,'Cartera Semanal Individual'!S$1,'BD Factoraje'!$C:$C,$B$2)</f>
        <v>0</v>
      </c>
      <c r="T6" s="11">
        <f>IF('Cartera Semanal Individual'!$A6='Cartera Semanal Individual'!T$1,-SUMIFS('BD Factoraje'!$Q:$Q,'BD Factoraje'!$B:$B,$B$3,'BD Factoraje'!$G:$G,'Cartera Semanal Individual'!$A6,'BD Factoraje'!$C:$C,$B$2),0)+S6-SUMIFS('BD Factoraje'!$R:$R,'BD Factoraje'!$B:$B,$B$3,'BD Factoraje'!$G:$G,'Cartera Semanal Individual'!$A6,'BD Factoraje'!$N:$N,'Cartera Semanal Individual'!T$1,'BD Factoraje'!$C:$C,$B$2)</f>
        <v>0</v>
      </c>
      <c r="U6" s="11">
        <f>IF('Cartera Semanal Individual'!$A6='Cartera Semanal Individual'!U$1,-SUMIFS('BD Factoraje'!$Q:$Q,'BD Factoraje'!$B:$B,$B$3,'BD Factoraje'!$G:$G,'Cartera Semanal Individual'!$A6,'BD Factoraje'!$C:$C,$B$2),0)+T6-SUMIFS('BD Factoraje'!$R:$R,'BD Factoraje'!$B:$B,$B$3,'BD Factoraje'!$G:$G,'Cartera Semanal Individual'!$A6,'BD Factoraje'!$N:$N,'Cartera Semanal Individual'!U$1,'BD Factoraje'!$C:$C,$B$2)</f>
        <v>0</v>
      </c>
      <c r="V6" s="11">
        <f>IF('Cartera Semanal Individual'!$A6='Cartera Semanal Individual'!V$1,-SUMIFS('BD Factoraje'!$Q:$Q,'BD Factoraje'!$B:$B,$B$3,'BD Factoraje'!$G:$G,'Cartera Semanal Individual'!$A6,'BD Factoraje'!$C:$C,$B$2),0)+U6-SUMIFS('BD Factoraje'!$R:$R,'BD Factoraje'!$B:$B,$B$3,'BD Factoraje'!$G:$G,'Cartera Semanal Individual'!$A6,'BD Factoraje'!$N:$N,'Cartera Semanal Individual'!V$1,'BD Factoraje'!$C:$C,$B$2)</f>
        <v>0</v>
      </c>
      <c r="W6" s="11">
        <f>IF('Cartera Semanal Individual'!$A6='Cartera Semanal Individual'!W$1,-SUMIFS('BD Factoraje'!$Q:$Q,'BD Factoraje'!$B:$B,$B$3,'BD Factoraje'!$G:$G,'Cartera Semanal Individual'!$A6,'BD Factoraje'!$C:$C,$B$2),0)+V6-SUMIFS('BD Factoraje'!$R:$R,'BD Factoraje'!$B:$B,$B$3,'BD Factoraje'!$G:$G,'Cartera Semanal Individual'!$A6,'BD Factoraje'!$N:$N,'Cartera Semanal Individual'!W$1,'BD Factoraje'!$C:$C,$B$2)</f>
        <v>0</v>
      </c>
      <c r="X6" s="11">
        <f>IF('Cartera Semanal Individual'!$A6='Cartera Semanal Individual'!X$1,-SUMIFS('BD Factoraje'!$Q:$Q,'BD Factoraje'!$B:$B,$B$3,'BD Factoraje'!$G:$G,'Cartera Semanal Individual'!$A6,'BD Factoraje'!$C:$C,$B$2),0)+W6-SUMIFS('BD Factoraje'!$R:$R,'BD Factoraje'!$B:$B,$B$3,'BD Factoraje'!$G:$G,'Cartera Semanal Individual'!$A6,'BD Factoraje'!$N:$N,'Cartera Semanal Individual'!X$1,'BD Factoraje'!$C:$C,$B$2)</f>
        <v>0</v>
      </c>
      <c r="Y6" s="11">
        <f>IF('Cartera Semanal Individual'!$A6='Cartera Semanal Individual'!Y$1,-SUMIFS('BD Factoraje'!$Q:$Q,'BD Factoraje'!$B:$B,$B$3,'BD Factoraje'!$G:$G,'Cartera Semanal Individual'!$A6,'BD Factoraje'!$C:$C,$B$2),0)+X6-SUMIFS('BD Factoraje'!$R:$R,'BD Factoraje'!$B:$B,$B$3,'BD Factoraje'!$G:$G,'Cartera Semanal Individual'!$A6,'BD Factoraje'!$N:$N,'Cartera Semanal Individual'!Y$1,'BD Factoraje'!$C:$C,$B$2)</f>
        <v>0</v>
      </c>
      <c r="Z6" s="11">
        <f>IF('Cartera Semanal Individual'!$A6='Cartera Semanal Individual'!Z$1,-SUMIFS('BD Factoraje'!$Q:$Q,'BD Factoraje'!$B:$B,$B$3,'BD Factoraje'!$G:$G,'Cartera Semanal Individual'!$A6,'BD Factoraje'!$C:$C,$B$2),0)+Y6-SUMIFS('BD Factoraje'!$R:$R,'BD Factoraje'!$B:$B,$B$3,'BD Factoraje'!$G:$G,'Cartera Semanal Individual'!$A6,'BD Factoraje'!$N:$N,'Cartera Semanal Individual'!Z$1,'BD Factoraje'!$C:$C,$B$2)</f>
        <v>0</v>
      </c>
      <c r="AA6" s="11">
        <f>IF('Cartera Semanal Individual'!$A6='Cartera Semanal Individual'!AA$1,-SUMIFS('BD Factoraje'!$Q:$Q,'BD Factoraje'!$B:$B,$B$3,'BD Factoraje'!$G:$G,'Cartera Semanal Individual'!$A6,'BD Factoraje'!$C:$C,$B$2),0)+Z6-SUMIFS('BD Factoraje'!$R:$R,'BD Factoraje'!$B:$B,$B$3,'BD Factoraje'!$G:$G,'Cartera Semanal Individual'!$A6,'BD Factoraje'!$N:$N,'Cartera Semanal Individual'!AA$1,'BD Factoraje'!$C:$C,$B$2)</f>
        <v>0</v>
      </c>
      <c r="AB6" s="11">
        <f>IF('Cartera Semanal Individual'!$A6='Cartera Semanal Individual'!AB$1,-SUMIFS('BD Factoraje'!$Q:$Q,'BD Factoraje'!$B:$B,$B$3,'BD Factoraje'!$G:$G,'Cartera Semanal Individual'!$A6,'BD Factoraje'!$C:$C,$B$2),0)+AA6-SUMIFS('BD Factoraje'!$R:$R,'BD Factoraje'!$B:$B,$B$3,'BD Factoraje'!$G:$G,'Cartera Semanal Individual'!$A6,'BD Factoraje'!$N:$N,'Cartera Semanal Individual'!AB$1,'BD Factoraje'!$C:$C,$B$2)</f>
        <v>0</v>
      </c>
      <c r="AC6" s="11">
        <f>IF('Cartera Semanal Individual'!$A6='Cartera Semanal Individual'!AC$1,-SUMIFS('BD Factoraje'!$Q:$Q,'BD Factoraje'!$B:$B,$B$3,'BD Factoraje'!$G:$G,'Cartera Semanal Individual'!$A6,'BD Factoraje'!$C:$C,$B$2),0)+AB6-SUMIFS('BD Factoraje'!$R:$R,'BD Factoraje'!$B:$B,$B$3,'BD Factoraje'!$G:$G,'Cartera Semanal Individual'!$A6,'BD Factoraje'!$N:$N,'Cartera Semanal Individual'!AC$1,'BD Factoraje'!$C:$C,$B$2)</f>
        <v>0</v>
      </c>
      <c r="AD6" s="11">
        <f>IF('Cartera Semanal Individual'!$A6='Cartera Semanal Individual'!AD$1,-SUMIFS('BD Factoraje'!$Q:$Q,'BD Factoraje'!$B:$B,$B$3,'BD Factoraje'!$G:$G,'Cartera Semanal Individual'!$A6,'BD Factoraje'!$C:$C,$B$2),0)+AC6-SUMIFS('BD Factoraje'!$R:$R,'BD Factoraje'!$B:$B,$B$3,'BD Factoraje'!$G:$G,'Cartera Semanal Individual'!$A6,'BD Factoraje'!$N:$N,'Cartera Semanal Individual'!AD$1,'BD Factoraje'!$C:$C,$B$2)</f>
        <v>0</v>
      </c>
      <c r="AE6" s="11">
        <f>IF('Cartera Semanal Individual'!$A6='Cartera Semanal Individual'!AE$1,-SUMIFS('BD Factoraje'!$Q:$Q,'BD Factoraje'!$B:$B,$B$3,'BD Factoraje'!$G:$G,'Cartera Semanal Individual'!$A6,'BD Factoraje'!$C:$C,$B$2),0)+AD6-SUMIFS('BD Factoraje'!$R:$R,'BD Factoraje'!$B:$B,$B$3,'BD Factoraje'!$G:$G,'Cartera Semanal Individual'!$A6,'BD Factoraje'!$N:$N,'Cartera Semanal Individual'!AE$1,'BD Factoraje'!$C:$C,$B$2)</f>
        <v>0</v>
      </c>
      <c r="AF6" s="11">
        <f>IF('Cartera Semanal Individual'!$A6='Cartera Semanal Individual'!AF$1,-SUMIFS('BD Factoraje'!$Q:$Q,'BD Factoraje'!$B:$B,$B$3,'BD Factoraje'!$G:$G,'Cartera Semanal Individual'!$A6,'BD Factoraje'!$C:$C,$B$2),0)+AE6-SUMIFS('BD Factoraje'!$R:$R,'BD Factoraje'!$B:$B,$B$3,'BD Factoraje'!$G:$G,'Cartera Semanal Individual'!$A6,'BD Factoraje'!$N:$N,'Cartera Semanal Individual'!AF$1,'BD Factoraje'!$C:$C,$B$2)</f>
        <v>0</v>
      </c>
      <c r="AG6" s="11">
        <f>IF('Cartera Semanal Individual'!$A6='Cartera Semanal Individual'!AG$1,-SUMIFS('BD Factoraje'!$Q:$Q,'BD Factoraje'!$B:$B,$B$3,'BD Factoraje'!$G:$G,'Cartera Semanal Individual'!$A6,'BD Factoraje'!$C:$C,$B$2),0)+AF6-SUMIFS('BD Factoraje'!$R:$R,'BD Factoraje'!$B:$B,$B$3,'BD Factoraje'!$G:$G,'Cartera Semanal Individual'!$A6,'BD Factoraje'!$N:$N,'Cartera Semanal Individual'!AG$1,'BD Factoraje'!$C:$C,$B$2)</f>
        <v>0</v>
      </c>
      <c r="AH6" s="11">
        <f>IF('Cartera Semanal Individual'!$A6='Cartera Semanal Individual'!AH$1,-SUMIFS('BD Factoraje'!$Q:$Q,'BD Factoraje'!$B:$B,$B$3,'BD Factoraje'!$G:$G,'Cartera Semanal Individual'!$A6,'BD Factoraje'!$C:$C,$B$2),0)+AG6-SUMIFS('BD Factoraje'!$R:$R,'BD Factoraje'!$B:$B,$B$3,'BD Factoraje'!$G:$G,'Cartera Semanal Individual'!$A6,'BD Factoraje'!$N:$N,'Cartera Semanal Individual'!AH$1,'BD Factoraje'!$C:$C,$B$2)</f>
        <v>0</v>
      </c>
      <c r="AI6" s="11">
        <f>IF('Cartera Semanal Individual'!$A6='Cartera Semanal Individual'!AI$1,-SUMIFS('BD Factoraje'!$Q:$Q,'BD Factoraje'!$B:$B,$B$3,'BD Factoraje'!$G:$G,'Cartera Semanal Individual'!$A6,'BD Factoraje'!$C:$C,$B$2),0)+AH6-SUMIFS('BD Factoraje'!$R:$R,'BD Factoraje'!$B:$B,$B$3,'BD Factoraje'!$G:$G,'Cartera Semanal Individual'!$A6,'BD Factoraje'!$N:$N,'Cartera Semanal Individual'!AI$1,'BD Factoraje'!$C:$C,$B$2)</f>
        <v>0</v>
      </c>
      <c r="AJ6" s="11">
        <f>IF('Cartera Semanal Individual'!$A6='Cartera Semanal Individual'!AJ$1,-SUMIFS('BD Factoraje'!$Q:$Q,'BD Factoraje'!$B:$B,$B$3,'BD Factoraje'!$G:$G,'Cartera Semanal Individual'!$A6,'BD Factoraje'!$C:$C,$B$2),0)+AI6-SUMIFS('BD Factoraje'!$R:$R,'BD Factoraje'!$B:$B,$B$3,'BD Factoraje'!$G:$G,'Cartera Semanal Individual'!$A6,'BD Factoraje'!$N:$N,'Cartera Semanal Individual'!AJ$1,'BD Factoraje'!$C:$C,$B$2)</f>
        <v>0</v>
      </c>
      <c r="AK6" s="11">
        <f>IF('Cartera Semanal Individual'!$A6='Cartera Semanal Individual'!AK$1,-SUMIFS('BD Factoraje'!$Q:$Q,'BD Factoraje'!$B:$B,$B$3,'BD Factoraje'!$G:$G,'Cartera Semanal Individual'!$A6,'BD Factoraje'!$C:$C,$B$2),0)+AJ6-SUMIFS('BD Factoraje'!$R:$R,'BD Factoraje'!$B:$B,$B$3,'BD Factoraje'!$G:$G,'Cartera Semanal Individual'!$A6,'BD Factoraje'!$N:$N,'Cartera Semanal Individual'!AK$1,'BD Factoraje'!$C:$C,$B$2)</f>
        <v>0</v>
      </c>
      <c r="AL6" s="11">
        <f>IF('Cartera Semanal Individual'!$A6='Cartera Semanal Individual'!AL$1,-SUMIFS('BD Factoraje'!$Q:$Q,'BD Factoraje'!$B:$B,$B$3,'BD Factoraje'!$G:$G,'Cartera Semanal Individual'!$A6,'BD Factoraje'!$C:$C,$B$2),0)+AK6-SUMIFS('BD Factoraje'!$R:$R,'BD Factoraje'!$B:$B,$B$3,'BD Factoraje'!$G:$G,'Cartera Semanal Individual'!$A6,'BD Factoraje'!$N:$N,'Cartera Semanal Individual'!AL$1,'BD Factoraje'!$C:$C,$B$2)</f>
        <v>0</v>
      </c>
      <c r="AM6" s="11">
        <f>IF('Cartera Semanal Individual'!$A6='Cartera Semanal Individual'!AM$1,-SUMIFS('BD Factoraje'!$Q:$Q,'BD Factoraje'!$B:$B,$B$3,'BD Factoraje'!$G:$G,'Cartera Semanal Individual'!$A6,'BD Factoraje'!$C:$C,$B$2),0)+AL6-SUMIFS('BD Factoraje'!$R:$R,'BD Factoraje'!$B:$B,$B$3,'BD Factoraje'!$G:$G,'Cartera Semanal Individual'!$A6,'BD Factoraje'!$N:$N,'Cartera Semanal Individual'!AM$1,'BD Factoraje'!$C:$C,$B$2)</f>
        <v>0</v>
      </c>
      <c r="AN6" s="11">
        <f>IF('Cartera Semanal Individual'!$A6='Cartera Semanal Individual'!AN$1,-SUMIFS('BD Factoraje'!$Q:$Q,'BD Factoraje'!$B:$B,$B$3,'BD Factoraje'!$G:$G,'Cartera Semanal Individual'!$A6,'BD Factoraje'!$C:$C,$B$2),0)+AM6-SUMIFS('BD Factoraje'!$R:$R,'BD Factoraje'!$B:$B,$B$3,'BD Factoraje'!$G:$G,'Cartera Semanal Individual'!$A6,'BD Factoraje'!$N:$N,'Cartera Semanal Individual'!AN$1,'BD Factoraje'!$C:$C,$B$2)</f>
        <v>0</v>
      </c>
      <c r="AO6" s="11">
        <f>IF('Cartera Semanal Individual'!$A6='Cartera Semanal Individual'!AO$1,-SUMIFS('BD Factoraje'!$Q:$Q,'BD Factoraje'!$B:$B,$B$3,'BD Factoraje'!$G:$G,'Cartera Semanal Individual'!$A6,'BD Factoraje'!$C:$C,$B$2),0)+AN6-SUMIFS('BD Factoraje'!$R:$R,'BD Factoraje'!$B:$B,$B$3,'BD Factoraje'!$G:$G,'Cartera Semanal Individual'!$A6,'BD Factoraje'!$N:$N,'Cartera Semanal Individual'!AO$1,'BD Factoraje'!$C:$C,$B$2)</f>
        <v>0</v>
      </c>
      <c r="AP6" s="11">
        <f>IF('Cartera Semanal Individual'!$A6='Cartera Semanal Individual'!AP$1,-SUMIFS('BD Factoraje'!$Q:$Q,'BD Factoraje'!$B:$B,$B$3,'BD Factoraje'!$G:$G,'Cartera Semanal Individual'!$A6,'BD Factoraje'!$C:$C,$B$2),0)+AO6-SUMIFS('BD Factoraje'!$R:$R,'BD Factoraje'!$B:$B,$B$3,'BD Factoraje'!$G:$G,'Cartera Semanal Individual'!$A6,'BD Factoraje'!$N:$N,'Cartera Semanal Individual'!AP$1,'BD Factoraje'!$C:$C,$B$2)</f>
        <v>0</v>
      </c>
      <c r="AQ6" s="11">
        <f>IF('Cartera Semanal Individual'!$A6='Cartera Semanal Individual'!AQ$1,-SUMIFS('BD Factoraje'!$Q:$Q,'BD Factoraje'!$B:$B,$B$3,'BD Factoraje'!$G:$G,'Cartera Semanal Individual'!$A6,'BD Factoraje'!$C:$C,$B$2),0)+AP6-SUMIFS('BD Factoraje'!$R:$R,'BD Factoraje'!$B:$B,$B$3,'BD Factoraje'!$G:$G,'Cartera Semanal Individual'!$A6,'BD Factoraje'!$N:$N,'Cartera Semanal Individual'!AQ$1,'BD Factoraje'!$C:$C,$B$2)</f>
        <v>0</v>
      </c>
      <c r="AR6" s="11">
        <f>IF('Cartera Semanal Individual'!$A6='Cartera Semanal Individual'!AR$1,-SUMIFS('BD Factoraje'!$Q:$Q,'BD Factoraje'!$B:$B,$B$3,'BD Factoraje'!$G:$G,'Cartera Semanal Individual'!$A6,'BD Factoraje'!$C:$C,$B$2),0)+AQ6-SUMIFS('BD Factoraje'!$R:$R,'BD Factoraje'!$B:$B,$B$3,'BD Factoraje'!$G:$G,'Cartera Semanal Individual'!$A6,'BD Factoraje'!$N:$N,'Cartera Semanal Individual'!AR$1,'BD Factoraje'!$C:$C,$B$2)</f>
        <v>0</v>
      </c>
      <c r="AS6" s="11">
        <f>IF('Cartera Semanal Individual'!$A6='Cartera Semanal Individual'!AS$1,-SUMIFS('BD Factoraje'!$Q:$Q,'BD Factoraje'!$B:$B,$B$3,'BD Factoraje'!$G:$G,'Cartera Semanal Individual'!$A6,'BD Factoraje'!$C:$C,$B$2),0)+AR6-SUMIFS('BD Factoraje'!$R:$R,'BD Factoraje'!$B:$B,$B$3,'BD Factoraje'!$G:$G,'Cartera Semanal Individual'!$A6,'BD Factoraje'!$N:$N,'Cartera Semanal Individual'!AS$1,'BD Factoraje'!$C:$C,$B$2)</f>
        <v>0</v>
      </c>
      <c r="AT6" s="11">
        <f>IF('Cartera Semanal Individual'!$A6='Cartera Semanal Individual'!AT$1,-SUMIFS('BD Factoraje'!$Q:$Q,'BD Factoraje'!$B:$B,$B$3,'BD Factoraje'!$G:$G,'Cartera Semanal Individual'!$A6,'BD Factoraje'!$C:$C,$B$2),0)+AS6-SUMIFS('BD Factoraje'!$R:$R,'BD Factoraje'!$B:$B,$B$3,'BD Factoraje'!$G:$G,'Cartera Semanal Individual'!$A6,'BD Factoraje'!$N:$N,'Cartera Semanal Individual'!AT$1,'BD Factoraje'!$C:$C,$B$2)</f>
        <v>0</v>
      </c>
      <c r="AU6" s="11">
        <f>IF('Cartera Semanal Individual'!$A6='Cartera Semanal Individual'!AU$1,-SUMIFS('BD Factoraje'!$Q:$Q,'BD Factoraje'!$B:$B,$B$3,'BD Factoraje'!$G:$G,'Cartera Semanal Individual'!$A6,'BD Factoraje'!$C:$C,$B$2),0)+AT6-SUMIFS('BD Factoraje'!$R:$R,'BD Factoraje'!$B:$B,$B$3,'BD Factoraje'!$G:$G,'Cartera Semanal Individual'!$A6,'BD Factoraje'!$N:$N,'Cartera Semanal Individual'!AU$1,'BD Factoraje'!$C:$C,$B$2)</f>
        <v>0</v>
      </c>
      <c r="AV6" s="11">
        <f>IF('Cartera Semanal Individual'!$A6='Cartera Semanal Individual'!AV$1,-SUMIFS('BD Factoraje'!$Q:$Q,'BD Factoraje'!$B:$B,$B$3,'BD Factoraje'!$G:$G,'Cartera Semanal Individual'!$A6,'BD Factoraje'!$C:$C,$B$2),0)+AU6-SUMIFS('BD Factoraje'!$R:$R,'BD Factoraje'!$B:$B,$B$3,'BD Factoraje'!$G:$G,'Cartera Semanal Individual'!$A6,'BD Factoraje'!$N:$N,'Cartera Semanal Individual'!AV$1,'BD Factoraje'!$C:$C,$B$2)</f>
        <v>0</v>
      </c>
      <c r="AW6" s="11">
        <f>IF('Cartera Semanal Individual'!$A6='Cartera Semanal Individual'!AW$1,-SUMIFS('BD Factoraje'!$Q:$Q,'BD Factoraje'!$B:$B,$B$3,'BD Factoraje'!$G:$G,'Cartera Semanal Individual'!$A6,'BD Factoraje'!$C:$C,$B$2),0)+AV6-SUMIFS('BD Factoraje'!$R:$R,'BD Factoraje'!$B:$B,$B$3,'BD Factoraje'!$G:$G,'Cartera Semanal Individual'!$A6,'BD Factoraje'!$N:$N,'Cartera Semanal Individual'!AW$1,'BD Factoraje'!$C:$C,$B$2)</f>
        <v>0</v>
      </c>
      <c r="AX6" s="11">
        <f>IF('Cartera Semanal Individual'!$A6='Cartera Semanal Individual'!AX$1,-SUMIFS('BD Factoraje'!$Q:$Q,'BD Factoraje'!$B:$B,$B$3,'BD Factoraje'!$G:$G,'Cartera Semanal Individual'!$A6,'BD Factoraje'!$C:$C,$B$2),0)+AW6-SUMIFS('BD Factoraje'!$R:$R,'BD Factoraje'!$B:$B,$B$3,'BD Factoraje'!$G:$G,'Cartera Semanal Individual'!$A6,'BD Factoraje'!$N:$N,'Cartera Semanal Individual'!AX$1,'BD Factoraje'!$C:$C,$B$2)</f>
        <v>0</v>
      </c>
      <c r="AY6" s="11">
        <f>IF('Cartera Semanal Individual'!$A6='Cartera Semanal Individual'!AY$1,-SUMIFS('BD Factoraje'!$Q:$Q,'BD Factoraje'!$B:$B,$B$3,'BD Factoraje'!$G:$G,'Cartera Semanal Individual'!$A6,'BD Factoraje'!$C:$C,$B$2),0)+AX6-SUMIFS('BD Factoraje'!$R:$R,'BD Factoraje'!$B:$B,$B$3,'BD Factoraje'!$G:$G,'Cartera Semanal Individual'!$A6,'BD Factoraje'!$N:$N,'Cartera Semanal Individual'!AY$1,'BD Factoraje'!$C:$C,$B$2)</f>
        <v>0</v>
      </c>
      <c r="AZ6" s="11">
        <f>IF('Cartera Semanal Individual'!$A6='Cartera Semanal Individual'!AZ$1,-SUMIFS('BD Factoraje'!$Q:$Q,'BD Factoraje'!$B:$B,$B$3,'BD Factoraje'!$G:$G,'Cartera Semanal Individual'!$A6,'BD Factoraje'!$C:$C,$B$2),0)+AY6-SUMIFS('BD Factoraje'!$R:$R,'BD Factoraje'!$B:$B,$B$3,'BD Factoraje'!$G:$G,'Cartera Semanal Individual'!$A6,'BD Factoraje'!$N:$N,'Cartera Semanal Individual'!AZ$1,'BD Factoraje'!$C:$C,$B$2)</f>
        <v>0</v>
      </c>
      <c r="BA6" s="11">
        <f>IF('Cartera Semanal Individual'!$A6='Cartera Semanal Individual'!BA$1,-SUMIFS('BD Factoraje'!$Q:$Q,'BD Factoraje'!$B:$B,$B$3,'BD Factoraje'!$G:$G,'Cartera Semanal Individual'!$A6,'BD Factoraje'!$C:$C,$B$2),0)+AZ6-SUMIFS('BD Factoraje'!$R:$R,'BD Factoraje'!$B:$B,$B$3,'BD Factoraje'!$G:$G,'Cartera Semanal Individual'!$A6,'BD Factoraje'!$N:$N,'Cartera Semanal Individual'!BA$1,'BD Factoraje'!$C:$C,$B$2)</f>
        <v>0</v>
      </c>
      <c r="BB6" s="11">
        <f>IF('Cartera Semanal Individual'!$A6='Cartera Semanal Individual'!BB$1,-SUMIFS('BD Factoraje'!$Q:$Q,'BD Factoraje'!$B:$B,$B$3,'BD Factoraje'!$G:$G,'Cartera Semanal Individual'!$A6,'BD Factoraje'!$C:$C,$B$2),0)+BA6-SUMIFS('BD Factoraje'!$R:$R,'BD Factoraje'!$B:$B,$B$3,'BD Factoraje'!$G:$G,'Cartera Semanal Individual'!$A6,'BD Factoraje'!$N:$N,'Cartera Semanal Individual'!BB$1,'BD Factoraje'!$C:$C,$B$2)</f>
        <v>0</v>
      </c>
      <c r="BC6" s="11">
        <f>IF('Cartera Semanal Individual'!$A6='Cartera Semanal Individual'!BC$1,-SUMIFS('BD Factoraje'!$Q:$Q,'BD Factoraje'!$B:$B,$B$3,'BD Factoraje'!$G:$G,'Cartera Semanal Individual'!$A6,'BD Factoraje'!$C:$C,$B$2),0)+BB6-SUMIFS('BD Factoraje'!$R:$R,'BD Factoraje'!$B:$B,$B$3,'BD Factoraje'!$G:$G,'Cartera Semanal Individual'!$A6,'BD Factoraje'!$N:$N,'Cartera Semanal Individual'!BC$1,'BD Factoraje'!$C:$C,$B$2)</f>
        <v>0</v>
      </c>
      <c r="BD6" s="11">
        <f>IF('Cartera Semanal Individual'!$A6='Cartera Semanal Individual'!BD$1,-SUMIFS('BD Factoraje'!$Q:$Q,'BD Factoraje'!$B:$B,$B$3,'BD Factoraje'!$G:$G,'Cartera Semanal Individual'!$A6,'BD Factoraje'!$C:$C,$B$2),0)+BC6-SUMIFS('BD Factoraje'!$R:$R,'BD Factoraje'!$B:$B,$B$3,'BD Factoraje'!$G:$G,'Cartera Semanal Individual'!$A6,'BD Factoraje'!$N:$N,'Cartera Semanal Individual'!BD$1,'BD Factoraje'!$C:$C,$B$2)</f>
        <v>0</v>
      </c>
      <c r="BE6" s="11">
        <f>IF('Cartera Semanal Individual'!$A6='Cartera Semanal Individual'!BE$1,-SUMIFS('BD Factoraje'!$Q:$Q,'BD Factoraje'!$B:$B,$B$3,'BD Factoraje'!$G:$G,'Cartera Semanal Individual'!$A6,'BD Factoraje'!$C:$C,$B$2),0)+BD6-SUMIFS('BD Factoraje'!$R:$R,'BD Factoraje'!$B:$B,$B$3,'BD Factoraje'!$G:$G,'Cartera Semanal Individual'!$A6,'BD Factoraje'!$N:$N,'Cartera Semanal Individual'!BE$1,'BD Factoraje'!$C:$C,$B$2)</f>
        <v>0</v>
      </c>
      <c r="BF6" s="11">
        <f>IF('Cartera Semanal Individual'!$A6='Cartera Semanal Individual'!BF$1,-SUMIFS('BD Factoraje'!$Q:$Q,'BD Factoraje'!$B:$B,$B$3,'BD Factoraje'!$G:$G,'Cartera Semanal Individual'!$A6,'BD Factoraje'!$C:$C,$B$2),0)+BE6-SUMIFS('BD Factoraje'!$R:$R,'BD Factoraje'!$B:$B,$B$3,'BD Factoraje'!$G:$G,'Cartera Semanal Individual'!$A6,'BD Factoraje'!$N:$N,'Cartera Semanal Individual'!BF$1,'BD Factoraje'!$C:$C,$B$2)</f>
        <v>0</v>
      </c>
      <c r="BG6" s="11">
        <f>IF('Cartera Semanal Individual'!$A6='Cartera Semanal Individual'!BG$1,-SUMIFS('BD Factoraje'!$Q:$Q,'BD Factoraje'!$B:$B,$B$3,'BD Factoraje'!$G:$G,'Cartera Semanal Individual'!$A6,'BD Factoraje'!$C:$C,$B$2),0)+BF6-SUMIFS('BD Factoraje'!$R:$R,'BD Factoraje'!$B:$B,$B$3,'BD Factoraje'!$G:$G,'Cartera Semanal Individual'!$A6,'BD Factoraje'!$N:$N,'Cartera Semanal Individual'!BG$1,'BD Factoraje'!$C:$C,$B$2)</f>
        <v>0</v>
      </c>
      <c r="BH6" s="11">
        <f>IF('Cartera Semanal Individual'!$A6='Cartera Semanal Individual'!BH$1,-SUMIFS('BD Factoraje'!$Q:$Q,'BD Factoraje'!$B:$B,$B$3,'BD Factoraje'!$G:$G,'Cartera Semanal Individual'!$A6,'BD Factoraje'!$C:$C,$B$2),0)+BG6-SUMIFS('BD Factoraje'!$R:$R,'BD Factoraje'!$B:$B,$B$3,'BD Factoraje'!$G:$G,'Cartera Semanal Individual'!$A6,'BD Factoraje'!$N:$N,'Cartera Semanal Individual'!BH$1,'BD Factoraje'!$C:$C,$B$2)</f>
        <v>0</v>
      </c>
      <c r="BI6" s="11">
        <f>IF('Cartera Semanal Individual'!$A6='Cartera Semanal Individual'!BI$1,-SUMIFS('BD Factoraje'!$Q:$Q,'BD Factoraje'!$B:$B,$B$3,'BD Factoraje'!$G:$G,'Cartera Semanal Individual'!$A6,'BD Factoraje'!$C:$C,$B$2),0)+BH6-SUMIFS('BD Factoraje'!$R:$R,'BD Factoraje'!$B:$B,$B$3,'BD Factoraje'!$G:$G,'Cartera Semanal Individual'!$A6,'BD Factoraje'!$N:$N,'Cartera Semanal Individual'!BI$1,'BD Factoraje'!$C:$C,$B$2)</f>
        <v>0</v>
      </c>
      <c r="BJ6" s="11">
        <f>IF('Cartera Semanal Individual'!$A6='Cartera Semanal Individual'!BJ$1,-SUMIFS('BD Factoraje'!$Q:$Q,'BD Factoraje'!$B:$B,$B$3,'BD Factoraje'!$G:$G,'Cartera Semanal Individual'!$A6,'BD Factoraje'!$C:$C,$B$2),0)+BI6-SUMIFS('BD Factoraje'!$R:$R,'BD Factoraje'!$B:$B,$B$3,'BD Factoraje'!$G:$G,'Cartera Semanal Individual'!$A6,'BD Factoraje'!$N:$N,'Cartera Semanal Individual'!BJ$1,'BD Factoraje'!$C:$C,$B$2)</f>
        <v>0</v>
      </c>
      <c r="BK6" s="11">
        <f>IF('Cartera Semanal Individual'!$A6='Cartera Semanal Individual'!BK$1,-SUMIFS('BD Factoraje'!$Q:$Q,'BD Factoraje'!$B:$B,$B$3,'BD Factoraje'!$G:$G,'Cartera Semanal Individual'!$A6,'BD Factoraje'!$C:$C,$B$2),0)+BJ6-SUMIFS('BD Factoraje'!$R:$R,'BD Factoraje'!$B:$B,$B$3,'BD Factoraje'!$G:$G,'Cartera Semanal Individual'!$A6,'BD Factoraje'!$N:$N,'Cartera Semanal Individual'!BK$1,'BD Factoraje'!$C:$C,$B$2)</f>
        <v>0</v>
      </c>
      <c r="BL6" s="11">
        <f>IF('Cartera Semanal Individual'!$A6='Cartera Semanal Individual'!BL$1,-SUMIFS('BD Factoraje'!$Q:$Q,'BD Factoraje'!$B:$B,$B$3,'BD Factoraje'!$G:$G,'Cartera Semanal Individual'!$A6,'BD Factoraje'!$C:$C,$B$2),0)+BK6-SUMIFS('BD Factoraje'!$R:$R,'BD Factoraje'!$B:$B,$B$3,'BD Factoraje'!$G:$G,'Cartera Semanal Individual'!$A6,'BD Factoraje'!$N:$N,'Cartera Semanal Individual'!BL$1,'BD Factoraje'!$C:$C,$B$2)</f>
        <v>0</v>
      </c>
      <c r="BM6" s="11">
        <f>IF('Cartera Semanal Individual'!$A6='Cartera Semanal Individual'!BM$1,-SUMIFS('BD Factoraje'!$Q:$Q,'BD Factoraje'!$B:$B,$B$3,'BD Factoraje'!$G:$G,'Cartera Semanal Individual'!$A6,'BD Factoraje'!$C:$C,$B$2),0)+BL6-SUMIFS('BD Factoraje'!$R:$R,'BD Factoraje'!$B:$B,$B$3,'BD Factoraje'!$G:$G,'Cartera Semanal Individual'!$A6,'BD Factoraje'!$N:$N,'Cartera Semanal Individual'!BM$1,'BD Factoraje'!$C:$C,$B$2)</f>
        <v>0</v>
      </c>
      <c r="BN6" s="11">
        <f>IF('Cartera Semanal Individual'!$A6='Cartera Semanal Individual'!BN$1,-SUMIFS('BD Factoraje'!$Q:$Q,'BD Factoraje'!$B:$B,$B$3,'BD Factoraje'!$G:$G,'Cartera Semanal Individual'!$A6,'BD Factoraje'!$C:$C,$B$2),0)+BM6-SUMIFS('BD Factoraje'!$R:$R,'BD Factoraje'!$B:$B,$B$3,'BD Factoraje'!$G:$G,'Cartera Semanal Individual'!$A6,'BD Factoraje'!$N:$N,'Cartera Semanal Individual'!BN$1,'BD Factoraje'!$C:$C,$B$2)</f>
        <v>0</v>
      </c>
      <c r="BO6" s="11">
        <f>IF('Cartera Semanal Individual'!$A6='Cartera Semanal Individual'!BO$1,-SUMIFS('BD Factoraje'!$Q:$Q,'BD Factoraje'!$B:$B,$B$3,'BD Factoraje'!$G:$G,'Cartera Semanal Individual'!$A6,'BD Factoraje'!$C:$C,$B$2),0)+BN6-SUMIFS('BD Factoraje'!$R:$R,'BD Factoraje'!$B:$B,$B$3,'BD Factoraje'!$G:$G,'Cartera Semanal Individual'!$A6,'BD Factoraje'!$N:$N,'Cartera Semanal Individual'!BO$1,'BD Factoraje'!$C:$C,$B$2)</f>
        <v>0</v>
      </c>
      <c r="BP6" s="11">
        <f>IF('Cartera Semanal Individual'!$A6='Cartera Semanal Individual'!BP$1,-SUMIFS('BD Factoraje'!$Q:$Q,'BD Factoraje'!$B:$B,$B$3,'BD Factoraje'!$G:$G,'Cartera Semanal Individual'!$A6,'BD Factoraje'!$C:$C,$B$2),0)+BO6-SUMIFS('BD Factoraje'!$R:$R,'BD Factoraje'!$B:$B,$B$3,'BD Factoraje'!$G:$G,'Cartera Semanal Individual'!$A6,'BD Factoraje'!$N:$N,'Cartera Semanal Individual'!BP$1,'BD Factoraje'!$C:$C,$B$2)</f>
        <v>0</v>
      </c>
      <c r="BQ6" s="11">
        <f>IF('Cartera Semanal Individual'!$A6='Cartera Semanal Individual'!BQ$1,-SUMIFS('BD Factoraje'!$Q:$Q,'BD Factoraje'!$B:$B,$B$3,'BD Factoraje'!$G:$G,'Cartera Semanal Individual'!$A6,'BD Factoraje'!$C:$C,$B$2),0)+BP6-SUMIFS('BD Factoraje'!$R:$R,'BD Factoraje'!$B:$B,$B$3,'BD Factoraje'!$G:$G,'Cartera Semanal Individual'!$A6,'BD Factoraje'!$N:$N,'Cartera Semanal Individual'!BQ$1,'BD Factoraje'!$C:$C,$B$2)</f>
        <v>0</v>
      </c>
      <c r="BR6" s="11">
        <f>IF('Cartera Semanal Individual'!$A6='Cartera Semanal Individual'!BR$1,-SUMIFS('BD Factoraje'!$Q:$Q,'BD Factoraje'!$B:$B,$B$3,'BD Factoraje'!$G:$G,'Cartera Semanal Individual'!$A6,'BD Factoraje'!$C:$C,$B$2),0)+BQ6-SUMIFS('BD Factoraje'!$R:$R,'BD Factoraje'!$B:$B,$B$3,'BD Factoraje'!$G:$G,'Cartera Semanal Individual'!$A6,'BD Factoraje'!$N:$N,'Cartera Semanal Individual'!BR$1,'BD Factoraje'!$C:$C,$B$2)</f>
        <v>0</v>
      </c>
      <c r="BS6" s="11">
        <f>IF('Cartera Semanal Individual'!$A6='Cartera Semanal Individual'!BS$1,-SUMIFS('BD Factoraje'!$Q:$Q,'BD Factoraje'!$B:$B,$B$3,'BD Factoraje'!$G:$G,'Cartera Semanal Individual'!$A6,'BD Factoraje'!$C:$C,$B$2),0)+BR6-SUMIFS('BD Factoraje'!$R:$R,'BD Factoraje'!$B:$B,$B$3,'BD Factoraje'!$G:$G,'Cartera Semanal Individual'!$A6,'BD Factoraje'!$N:$N,'Cartera Semanal Individual'!BS$1,'BD Factoraje'!$C:$C,$B$2)</f>
        <v>0</v>
      </c>
      <c r="BT6" s="11">
        <f>IF('Cartera Semanal Individual'!$A6='Cartera Semanal Individual'!BT$1,-SUMIFS('BD Factoraje'!$Q:$Q,'BD Factoraje'!$B:$B,$B$3,'BD Factoraje'!$G:$G,'Cartera Semanal Individual'!$A6,'BD Factoraje'!$C:$C,$B$2),0)+BS6-SUMIFS('BD Factoraje'!$R:$R,'BD Factoraje'!$B:$B,$B$3,'BD Factoraje'!$G:$G,'Cartera Semanal Individual'!$A6,'BD Factoraje'!$N:$N,'Cartera Semanal Individual'!BT$1,'BD Factoraje'!$C:$C,$B$2)</f>
        <v>0</v>
      </c>
      <c r="BU6" s="11">
        <f>IF('Cartera Semanal Individual'!$A6='Cartera Semanal Individual'!BU$1,-SUMIFS('BD Factoraje'!$Q:$Q,'BD Factoraje'!$B:$B,$B$3,'BD Factoraje'!$G:$G,'Cartera Semanal Individual'!$A6,'BD Factoraje'!$C:$C,$B$2),0)+BT6-SUMIFS('BD Factoraje'!$R:$R,'BD Factoraje'!$B:$B,$B$3,'BD Factoraje'!$G:$G,'Cartera Semanal Individual'!$A6,'BD Factoraje'!$N:$N,'Cartera Semanal Individual'!BU$1,'BD Factoraje'!$C:$C,$B$2)</f>
        <v>0</v>
      </c>
      <c r="BV6" s="11">
        <f>IF('Cartera Semanal Individual'!$A6='Cartera Semanal Individual'!BV$1,-SUMIFS('BD Factoraje'!$Q:$Q,'BD Factoraje'!$B:$B,$B$3,'BD Factoraje'!$G:$G,'Cartera Semanal Individual'!$A6,'BD Factoraje'!$C:$C,$B$2),0)+BU6-SUMIFS('BD Factoraje'!$R:$R,'BD Factoraje'!$B:$B,$B$3,'BD Factoraje'!$G:$G,'Cartera Semanal Individual'!$A6,'BD Factoraje'!$N:$N,'Cartera Semanal Individual'!BV$1,'BD Factoraje'!$C:$C,$B$2)</f>
        <v>0</v>
      </c>
      <c r="BW6" s="11">
        <f>IF('Cartera Semanal Individual'!$A6='Cartera Semanal Individual'!BW$1,-SUMIFS('BD Factoraje'!$Q:$Q,'BD Factoraje'!$B:$B,$B$3,'BD Factoraje'!$G:$G,'Cartera Semanal Individual'!$A6,'BD Factoraje'!$C:$C,$B$2),0)+BV6-SUMIFS('BD Factoraje'!$R:$R,'BD Factoraje'!$B:$B,$B$3,'BD Factoraje'!$G:$G,'Cartera Semanal Individual'!$A6,'BD Factoraje'!$N:$N,'Cartera Semanal Individual'!BW$1,'BD Factoraje'!$C:$C,$B$2)</f>
        <v>0</v>
      </c>
      <c r="BX6" s="11">
        <f>IF('Cartera Semanal Individual'!$A6='Cartera Semanal Individual'!BX$1,-SUMIFS('BD Factoraje'!$Q:$Q,'BD Factoraje'!$B:$B,$B$3,'BD Factoraje'!$G:$G,'Cartera Semanal Individual'!$A6,'BD Factoraje'!$C:$C,$B$2),0)+BW6-SUMIFS('BD Factoraje'!$R:$R,'BD Factoraje'!$B:$B,$B$3,'BD Factoraje'!$G:$G,'Cartera Semanal Individual'!$A6,'BD Factoraje'!$N:$N,'Cartera Semanal Individual'!BX$1,'BD Factoraje'!$C:$C,$B$2)</f>
        <v>0</v>
      </c>
      <c r="BY6" s="11">
        <f>IF('Cartera Semanal Individual'!$A6='Cartera Semanal Individual'!BY$1,-SUMIFS('BD Factoraje'!$Q:$Q,'BD Factoraje'!$B:$B,$B$3,'BD Factoraje'!$G:$G,'Cartera Semanal Individual'!$A6,'BD Factoraje'!$C:$C,$B$2),0)+BX6-SUMIFS('BD Factoraje'!$R:$R,'BD Factoraje'!$B:$B,$B$3,'BD Factoraje'!$G:$G,'Cartera Semanal Individual'!$A6,'BD Factoraje'!$N:$N,'Cartera Semanal Individual'!BY$1,'BD Factoraje'!$C:$C,$B$2)</f>
        <v>0</v>
      </c>
      <c r="BZ6" s="11">
        <f>IF('Cartera Semanal Individual'!$A6='Cartera Semanal Individual'!BZ$1,-SUMIFS('BD Factoraje'!$Q:$Q,'BD Factoraje'!$B:$B,$B$3,'BD Factoraje'!$G:$G,'Cartera Semanal Individual'!$A6,'BD Factoraje'!$C:$C,$B$2),0)+BY6-SUMIFS('BD Factoraje'!$R:$R,'BD Factoraje'!$B:$B,$B$3,'BD Factoraje'!$G:$G,'Cartera Semanal Individual'!$A6,'BD Factoraje'!$N:$N,'Cartera Semanal Individual'!BZ$1,'BD Factoraje'!$C:$C,$B$2)</f>
        <v>0</v>
      </c>
      <c r="CA6" s="11">
        <f>IF('Cartera Semanal Individual'!$A6='Cartera Semanal Individual'!CA$1,-SUMIFS('BD Factoraje'!$Q:$Q,'BD Factoraje'!$B:$B,$B$3,'BD Factoraje'!$G:$G,'Cartera Semanal Individual'!$A6,'BD Factoraje'!$C:$C,$B$2),0)+BZ6-SUMIFS('BD Factoraje'!$R:$R,'BD Factoraje'!$B:$B,$B$3,'BD Factoraje'!$G:$G,'Cartera Semanal Individual'!$A6,'BD Factoraje'!$N:$N,'Cartera Semanal Individual'!CA$1,'BD Factoraje'!$C:$C,$B$2)</f>
        <v>0</v>
      </c>
      <c r="CB6" s="11">
        <f>IF('Cartera Semanal Individual'!$A6='Cartera Semanal Individual'!CB$1,-SUMIFS('BD Factoraje'!$Q:$Q,'BD Factoraje'!$B:$B,$B$3,'BD Factoraje'!$G:$G,'Cartera Semanal Individual'!$A6,'BD Factoraje'!$C:$C,$B$2),0)+CA6-SUMIFS('BD Factoraje'!$R:$R,'BD Factoraje'!$B:$B,$B$3,'BD Factoraje'!$G:$G,'Cartera Semanal Individual'!$A6,'BD Factoraje'!$N:$N,'Cartera Semanal Individual'!CB$1,'BD Factoraje'!$C:$C,$B$2)</f>
        <v>0</v>
      </c>
      <c r="CC6" s="11">
        <f>IF('Cartera Semanal Individual'!$A6='Cartera Semanal Individual'!CC$1,-SUMIFS('BD Factoraje'!$Q:$Q,'BD Factoraje'!$B:$B,$B$3,'BD Factoraje'!$G:$G,'Cartera Semanal Individual'!$A6,'BD Factoraje'!$C:$C,$B$2),0)+CB6-SUMIFS('BD Factoraje'!$R:$R,'BD Factoraje'!$B:$B,$B$3,'BD Factoraje'!$G:$G,'Cartera Semanal Individual'!$A6,'BD Factoraje'!$N:$N,'Cartera Semanal Individual'!CC$1,'BD Factoraje'!$C:$C,$B$2)</f>
        <v>0</v>
      </c>
      <c r="CD6" s="11">
        <f>IF('Cartera Semanal Individual'!$A6='Cartera Semanal Individual'!CD$1,-SUMIFS('BD Factoraje'!$Q:$Q,'BD Factoraje'!$B:$B,$B$3,'BD Factoraje'!$G:$G,'Cartera Semanal Individual'!$A6,'BD Factoraje'!$C:$C,$B$2),0)+CC6-SUMIFS('BD Factoraje'!$R:$R,'BD Factoraje'!$B:$B,$B$3,'BD Factoraje'!$G:$G,'Cartera Semanal Individual'!$A6,'BD Factoraje'!$N:$N,'Cartera Semanal Individual'!CD$1,'BD Factoraje'!$C:$C,$B$2)</f>
        <v>0</v>
      </c>
      <c r="CE6" s="11">
        <f>IF('Cartera Semanal Individual'!$A6='Cartera Semanal Individual'!CE$1,-SUMIFS('BD Factoraje'!$Q:$Q,'BD Factoraje'!$B:$B,$B$3,'BD Factoraje'!$G:$G,'Cartera Semanal Individual'!$A6,'BD Factoraje'!$C:$C,$B$2),0)+CD6-SUMIFS('BD Factoraje'!$R:$R,'BD Factoraje'!$B:$B,$B$3,'BD Factoraje'!$G:$G,'Cartera Semanal Individual'!$A6,'BD Factoraje'!$N:$N,'Cartera Semanal Individual'!CE$1,'BD Factoraje'!$C:$C,$B$2)</f>
        <v>0</v>
      </c>
      <c r="CF6" s="11">
        <f>IF('Cartera Semanal Individual'!$A6='Cartera Semanal Individual'!CF$1,-SUMIFS('BD Factoraje'!$Q:$Q,'BD Factoraje'!$B:$B,$B$3,'BD Factoraje'!$G:$G,'Cartera Semanal Individual'!$A6,'BD Factoraje'!$C:$C,$B$2),0)+CE6-SUMIFS('BD Factoraje'!$R:$R,'BD Factoraje'!$B:$B,$B$3,'BD Factoraje'!$G:$G,'Cartera Semanal Individual'!$A6,'BD Factoraje'!$N:$N,'Cartera Semanal Individual'!CF$1,'BD Factoraje'!$C:$C,$B$2)</f>
        <v>0</v>
      </c>
      <c r="CG6" s="11">
        <f>IF('Cartera Semanal Individual'!$A6='Cartera Semanal Individual'!CG$1,-SUMIFS('BD Factoraje'!$Q:$Q,'BD Factoraje'!$B:$B,$B$3,'BD Factoraje'!$G:$G,'Cartera Semanal Individual'!$A6,'BD Factoraje'!$C:$C,$B$2),0)+CF6-SUMIFS('BD Factoraje'!$R:$R,'BD Factoraje'!$B:$B,$B$3,'BD Factoraje'!$G:$G,'Cartera Semanal Individual'!$A6,'BD Factoraje'!$N:$N,'Cartera Semanal Individual'!CG$1,'BD Factoraje'!$C:$C,$B$2)</f>
        <v>0</v>
      </c>
      <c r="CH6" s="11">
        <f>IF('Cartera Semanal Individual'!$A6='Cartera Semanal Individual'!CH$1,-SUMIFS('BD Factoraje'!$Q:$Q,'BD Factoraje'!$B:$B,$B$3,'BD Factoraje'!$G:$G,'Cartera Semanal Individual'!$A6,'BD Factoraje'!$C:$C,$B$2),0)+CG6-SUMIFS('BD Factoraje'!$R:$R,'BD Factoraje'!$B:$B,$B$3,'BD Factoraje'!$G:$G,'Cartera Semanal Individual'!$A6,'BD Factoraje'!$N:$N,'Cartera Semanal Individual'!CH$1,'BD Factoraje'!$C:$C,$B$2)</f>
        <v>0</v>
      </c>
      <c r="CI6" s="11">
        <f>IF('Cartera Semanal Individual'!$A6='Cartera Semanal Individual'!CI$1,-SUMIFS('BD Factoraje'!$Q:$Q,'BD Factoraje'!$B:$B,$B$3,'BD Factoraje'!$G:$G,'Cartera Semanal Individual'!$A6,'BD Factoraje'!$C:$C,$B$2),0)+CH6-SUMIFS('BD Factoraje'!$R:$R,'BD Factoraje'!$B:$B,$B$3,'BD Factoraje'!$G:$G,'Cartera Semanal Individual'!$A6,'BD Factoraje'!$N:$N,'Cartera Semanal Individual'!CI$1,'BD Factoraje'!$C:$C,$B$2)</f>
        <v>0</v>
      </c>
      <c r="CJ6" s="11">
        <f>IF('Cartera Semanal Individual'!$A6='Cartera Semanal Individual'!CJ$1,-SUMIFS('BD Factoraje'!$Q:$Q,'BD Factoraje'!$B:$B,$B$3,'BD Factoraje'!$G:$G,'Cartera Semanal Individual'!$A6,'BD Factoraje'!$C:$C,$B$2),0)+CI6-SUMIFS('BD Factoraje'!$R:$R,'BD Factoraje'!$B:$B,$B$3,'BD Factoraje'!$G:$G,'Cartera Semanal Individual'!$A6,'BD Factoraje'!$N:$N,'Cartera Semanal Individual'!CJ$1,'BD Factoraje'!$C:$C,$B$2)</f>
        <v>0</v>
      </c>
      <c r="CK6" s="11">
        <f>IF('Cartera Semanal Individual'!$A6='Cartera Semanal Individual'!CK$1,-SUMIFS('BD Factoraje'!$Q:$Q,'BD Factoraje'!$B:$B,$B$3,'BD Factoraje'!$G:$G,'Cartera Semanal Individual'!$A6,'BD Factoraje'!$C:$C,$B$2),0)+CJ6-SUMIFS('BD Factoraje'!$R:$R,'BD Factoraje'!$B:$B,$B$3,'BD Factoraje'!$G:$G,'Cartera Semanal Individual'!$A6,'BD Factoraje'!$N:$N,'Cartera Semanal Individual'!CK$1,'BD Factoraje'!$C:$C,$B$2)</f>
        <v>0</v>
      </c>
      <c r="CL6" s="11">
        <f>IF('Cartera Semanal Individual'!$A6='Cartera Semanal Individual'!CL$1,-SUMIFS('BD Factoraje'!$Q:$Q,'BD Factoraje'!$B:$B,$B$3,'BD Factoraje'!$G:$G,'Cartera Semanal Individual'!$A6,'BD Factoraje'!$C:$C,$B$2),0)+CK6-SUMIFS('BD Factoraje'!$R:$R,'BD Factoraje'!$B:$B,$B$3,'BD Factoraje'!$G:$G,'Cartera Semanal Individual'!$A6,'BD Factoraje'!$N:$N,'Cartera Semanal Individual'!CL$1,'BD Factoraje'!$C:$C,$B$2)</f>
        <v>0</v>
      </c>
      <c r="CM6" s="11">
        <f>IF('Cartera Semanal Individual'!$A6='Cartera Semanal Individual'!CM$1,-SUMIFS('BD Factoraje'!$Q:$Q,'BD Factoraje'!$B:$B,$B$3,'BD Factoraje'!$G:$G,'Cartera Semanal Individual'!$A6,'BD Factoraje'!$C:$C,$B$2),0)+CL6-SUMIFS('BD Factoraje'!$R:$R,'BD Factoraje'!$B:$B,$B$3,'BD Factoraje'!$G:$G,'Cartera Semanal Individual'!$A6,'BD Factoraje'!$N:$N,'Cartera Semanal Individual'!CM$1,'BD Factoraje'!$C:$C,$B$2)</f>
        <v>0</v>
      </c>
      <c r="CN6" s="11">
        <f>IF('Cartera Semanal Individual'!$A6='Cartera Semanal Individual'!CN$1,-SUMIFS('BD Factoraje'!$Q:$Q,'BD Factoraje'!$B:$B,$B$3,'BD Factoraje'!$G:$G,'Cartera Semanal Individual'!$A6,'BD Factoraje'!$C:$C,$B$2),0)+CM6-SUMIFS('BD Factoraje'!$R:$R,'BD Factoraje'!$B:$B,$B$3,'BD Factoraje'!$G:$G,'Cartera Semanal Individual'!$A6,'BD Factoraje'!$N:$N,'Cartera Semanal Individual'!CN$1,'BD Factoraje'!$C:$C,$B$2)</f>
        <v>0</v>
      </c>
      <c r="CO6" s="11">
        <f>IF('Cartera Semanal Individual'!$A6='Cartera Semanal Individual'!CO$1,-SUMIFS('BD Factoraje'!$Q:$Q,'BD Factoraje'!$B:$B,$B$3,'BD Factoraje'!$G:$G,'Cartera Semanal Individual'!$A6,'BD Factoraje'!$C:$C,$B$2),0)+CN6-SUMIFS('BD Factoraje'!$R:$R,'BD Factoraje'!$B:$B,$B$3,'BD Factoraje'!$G:$G,'Cartera Semanal Individual'!$A6,'BD Factoraje'!$N:$N,'Cartera Semanal Individual'!CO$1,'BD Factoraje'!$C:$C,$B$2)</f>
        <v>0</v>
      </c>
      <c r="CP6" s="11">
        <f>IF('Cartera Semanal Individual'!$A6='Cartera Semanal Individual'!CP$1,-SUMIFS('BD Factoraje'!$Q:$Q,'BD Factoraje'!$B:$B,$B$3,'BD Factoraje'!$G:$G,'Cartera Semanal Individual'!$A6,'BD Factoraje'!$C:$C,$B$2),0)+CO6-SUMIFS('BD Factoraje'!$R:$R,'BD Factoraje'!$B:$B,$B$3,'BD Factoraje'!$G:$G,'Cartera Semanal Individual'!$A6,'BD Factoraje'!$N:$N,'Cartera Semanal Individual'!CP$1,'BD Factoraje'!$C:$C,$B$2)</f>
        <v>0</v>
      </c>
      <c r="CQ6" s="11">
        <f>IF('Cartera Semanal Individual'!$A6='Cartera Semanal Individual'!CQ$1,-SUMIFS('BD Factoraje'!$Q:$Q,'BD Factoraje'!$B:$B,$B$3,'BD Factoraje'!$G:$G,'Cartera Semanal Individual'!$A6,'BD Factoraje'!$C:$C,$B$2),0)+CP6-SUMIFS('BD Factoraje'!$R:$R,'BD Factoraje'!$B:$B,$B$3,'BD Factoraje'!$G:$G,'Cartera Semanal Individual'!$A6,'BD Factoraje'!$N:$N,'Cartera Semanal Individual'!CQ$1,'BD Factoraje'!$C:$C,$B$2)</f>
        <v>0</v>
      </c>
      <c r="CR6" s="11">
        <f>IF('Cartera Semanal Individual'!$A6='Cartera Semanal Individual'!CR$1,-SUMIFS('BD Factoraje'!$Q:$Q,'BD Factoraje'!$B:$B,$B$3,'BD Factoraje'!$G:$G,'Cartera Semanal Individual'!$A6,'BD Factoraje'!$C:$C,$B$2),0)+CQ6-SUMIFS('BD Factoraje'!$R:$R,'BD Factoraje'!$B:$B,$B$3,'BD Factoraje'!$G:$G,'Cartera Semanal Individual'!$A6,'BD Factoraje'!$N:$N,'Cartera Semanal Individual'!CR$1,'BD Factoraje'!$C:$C,$B$2)</f>
        <v>0</v>
      </c>
      <c r="CS6" s="11">
        <f>IF('Cartera Semanal Individual'!$A6='Cartera Semanal Individual'!CS$1,-SUMIFS('BD Factoraje'!$Q:$Q,'BD Factoraje'!$B:$B,$B$3,'BD Factoraje'!$G:$G,'Cartera Semanal Individual'!$A6,'BD Factoraje'!$C:$C,$B$2),0)+CR6-SUMIFS('BD Factoraje'!$R:$R,'BD Factoraje'!$B:$B,$B$3,'BD Factoraje'!$G:$G,'Cartera Semanal Individual'!$A6,'BD Factoraje'!$N:$N,'Cartera Semanal Individual'!CS$1,'BD Factoraje'!$C:$C,$B$2)</f>
        <v>0</v>
      </c>
      <c r="CT6" s="11">
        <f>IF('Cartera Semanal Individual'!$A6='Cartera Semanal Individual'!CT$1,-SUMIFS('BD Factoraje'!$Q:$Q,'BD Factoraje'!$B:$B,$B$3,'BD Factoraje'!$G:$G,'Cartera Semanal Individual'!$A6,'BD Factoraje'!$C:$C,$B$2),0)+CS6-SUMIFS('BD Factoraje'!$R:$R,'BD Factoraje'!$B:$B,$B$3,'BD Factoraje'!$G:$G,'Cartera Semanal Individual'!$A6,'BD Factoraje'!$N:$N,'Cartera Semanal Individual'!CT$1,'BD Factoraje'!$C:$C,$B$2)</f>
        <v>0</v>
      </c>
      <c r="CU6" s="11">
        <f>IF('Cartera Semanal Individual'!$A6='Cartera Semanal Individual'!CU$1,-SUMIFS('BD Factoraje'!$Q:$Q,'BD Factoraje'!$B:$B,$B$3,'BD Factoraje'!$G:$G,'Cartera Semanal Individual'!$A6,'BD Factoraje'!$C:$C,$B$2),0)+CT6-SUMIFS('BD Factoraje'!$R:$R,'BD Factoraje'!$B:$B,$B$3,'BD Factoraje'!$G:$G,'Cartera Semanal Individual'!$A6,'BD Factoraje'!$N:$N,'Cartera Semanal Individual'!CU$1,'BD Factoraje'!$C:$C,$B$2)</f>
        <v>0</v>
      </c>
      <c r="CV6" s="11">
        <f>IF('Cartera Semanal Individual'!$A6='Cartera Semanal Individual'!CV$1,-SUMIFS('BD Factoraje'!$Q:$Q,'BD Factoraje'!$B:$B,$B$3,'BD Factoraje'!$G:$G,'Cartera Semanal Individual'!$A6,'BD Factoraje'!$C:$C,$B$2),0)+CU6-SUMIFS('BD Factoraje'!$R:$R,'BD Factoraje'!$B:$B,$B$3,'BD Factoraje'!$G:$G,'Cartera Semanal Individual'!$A6,'BD Factoraje'!$N:$N,'Cartera Semanal Individual'!CV$1,'BD Factoraje'!$C:$C,$B$2)</f>
        <v>0</v>
      </c>
    </row>
    <row r="7" spans="1:100" x14ac:dyDescent="0.25">
      <c r="A7" s="14">
        <v>16</v>
      </c>
      <c r="B7" s="31">
        <f t="shared" si="2"/>
        <v>42477</v>
      </c>
      <c r="C7" s="11">
        <f>IF('Cartera Semanal Individual'!$A7='Cartera Semanal Individual'!C$1,-SUMIFS('BD Factoraje'!$Q:$Q,'BD Factoraje'!$B:$B,$B$3,'BD Factoraje'!$G:$G,'Cartera Semanal Individual'!$A7,'BD Factoraje'!$C:$C,$B$2),0)</f>
        <v>0</v>
      </c>
      <c r="D7" s="11">
        <f>IF('Cartera Semanal Individual'!$A7='Cartera Semanal Individual'!D$1,-SUMIFS('BD Factoraje'!$Q:$Q,'BD Factoraje'!$B:$B,$B$3,'BD Factoraje'!$G:$G,'Cartera Semanal Individual'!$A7,'BD Factoraje'!$C:$C,$B$2),0)+C7-SUMIFS('BD Factoraje'!$R:$R,'BD Factoraje'!$B:$B,$B$3,'BD Factoraje'!$G:$G,'Cartera Semanal Individual'!$A7,'BD Factoraje'!$N:$N,'Cartera Semanal Individual'!D$1,'BD Factoraje'!$C:$C,$B$2)</f>
        <v>0</v>
      </c>
      <c r="E7" s="11">
        <f>IF('Cartera Semanal Individual'!$A7='Cartera Semanal Individual'!E$1,-SUMIFS('BD Factoraje'!$Q:$Q,'BD Factoraje'!$B:$B,$B$3,'BD Factoraje'!$G:$G,'Cartera Semanal Individual'!$A7,'BD Factoraje'!$C:$C,$B$2),0)+D7-SUMIFS('BD Factoraje'!$R:$R,'BD Factoraje'!$B:$B,$B$3,'BD Factoraje'!$G:$G,'Cartera Semanal Individual'!$A7,'BD Factoraje'!$N:$N,'Cartera Semanal Individual'!E$1,'BD Factoraje'!$C:$C,$B$2)</f>
        <v>0</v>
      </c>
      <c r="F7" s="11">
        <f>IF('Cartera Semanal Individual'!$A7='Cartera Semanal Individual'!F$1,-SUMIFS('BD Factoraje'!$Q:$Q,'BD Factoraje'!$B:$B,$B$3,'BD Factoraje'!$G:$G,'Cartera Semanal Individual'!$A7,'BD Factoraje'!$C:$C,$B$2),0)+E7-SUMIFS('BD Factoraje'!$R:$R,'BD Factoraje'!$B:$B,$B$3,'BD Factoraje'!$G:$G,'Cartera Semanal Individual'!$A7,'BD Factoraje'!$N:$N,'Cartera Semanal Individual'!F$1,'BD Factoraje'!$C:$C,$B$2)</f>
        <v>0</v>
      </c>
      <c r="G7" s="11">
        <f>IF('Cartera Semanal Individual'!$A7='Cartera Semanal Individual'!G$1,-SUMIFS('BD Factoraje'!$Q:$Q,'BD Factoraje'!$B:$B,$B$3,'BD Factoraje'!$G:$G,'Cartera Semanal Individual'!$A7,'BD Factoraje'!$C:$C,$B$2),0)+F7-SUMIFS('BD Factoraje'!$R:$R,'BD Factoraje'!$B:$B,$B$3,'BD Factoraje'!$G:$G,'Cartera Semanal Individual'!$A7,'BD Factoraje'!$N:$N,'Cartera Semanal Individual'!G$1,'BD Factoraje'!$C:$C,$B$2)</f>
        <v>0</v>
      </c>
      <c r="H7" s="11">
        <f>IF('Cartera Semanal Individual'!$A7='Cartera Semanal Individual'!H$1,-SUMIFS('BD Factoraje'!$Q:$Q,'BD Factoraje'!$B:$B,$B$3,'BD Factoraje'!$G:$G,'Cartera Semanal Individual'!$A7,'BD Factoraje'!$C:$C,$B$2),0)+G7-SUMIFS('BD Factoraje'!$R:$R,'BD Factoraje'!$B:$B,$B$3,'BD Factoraje'!$G:$G,'Cartera Semanal Individual'!$A7,'BD Factoraje'!$N:$N,'Cartera Semanal Individual'!H$1,'BD Factoraje'!$C:$C,$B$2)</f>
        <v>0</v>
      </c>
      <c r="I7" s="11">
        <f>IF('Cartera Semanal Individual'!$A7='Cartera Semanal Individual'!I$1,-SUMIFS('BD Factoraje'!$Q:$Q,'BD Factoraje'!$B:$B,$B$3,'BD Factoraje'!$G:$G,'Cartera Semanal Individual'!$A7,'BD Factoraje'!$C:$C,$B$2),0)+H7-SUMIFS('BD Factoraje'!$R:$R,'BD Factoraje'!$B:$B,$B$3,'BD Factoraje'!$G:$G,'Cartera Semanal Individual'!$A7,'BD Factoraje'!$N:$N,'Cartera Semanal Individual'!I$1,'BD Factoraje'!$C:$C,$B$2)</f>
        <v>0</v>
      </c>
      <c r="J7" s="11">
        <f>IF('Cartera Semanal Individual'!$A7='Cartera Semanal Individual'!J$1,-SUMIFS('BD Factoraje'!$Q:$Q,'BD Factoraje'!$B:$B,$B$3,'BD Factoraje'!$G:$G,'Cartera Semanal Individual'!$A7,'BD Factoraje'!$C:$C,$B$2),0)+I7-SUMIFS('BD Factoraje'!$R:$R,'BD Factoraje'!$B:$B,$B$3,'BD Factoraje'!$G:$G,'Cartera Semanal Individual'!$A7,'BD Factoraje'!$N:$N,'Cartera Semanal Individual'!J$1,'BD Factoraje'!$C:$C,$B$2)</f>
        <v>0</v>
      </c>
      <c r="K7" s="11">
        <f>IF('Cartera Semanal Individual'!$A7='Cartera Semanal Individual'!K$1,-SUMIFS('BD Factoraje'!$Q:$Q,'BD Factoraje'!$B:$B,$B$3,'BD Factoraje'!$G:$G,'Cartera Semanal Individual'!$A7,'BD Factoraje'!$C:$C,$B$2),0)+J7-SUMIFS('BD Factoraje'!$R:$R,'BD Factoraje'!$B:$B,$B$3,'BD Factoraje'!$G:$G,'Cartera Semanal Individual'!$A7,'BD Factoraje'!$N:$N,'Cartera Semanal Individual'!K$1,'BD Factoraje'!$C:$C,$B$2)</f>
        <v>0</v>
      </c>
      <c r="L7" s="11">
        <f>IF('Cartera Semanal Individual'!$A7='Cartera Semanal Individual'!L$1,-SUMIFS('BD Factoraje'!$Q:$Q,'BD Factoraje'!$B:$B,$B$3,'BD Factoraje'!$G:$G,'Cartera Semanal Individual'!$A7,'BD Factoraje'!$C:$C,$B$2),0)+K7-SUMIFS('BD Factoraje'!$R:$R,'BD Factoraje'!$B:$B,$B$3,'BD Factoraje'!$G:$G,'Cartera Semanal Individual'!$A7,'BD Factoraje'!$N:$N,'Cartera Semanal Individual'!L$1,'BD Factoraje'!$C:$C,$B$2)</f>
        <v>0</v>
      </c>
      <c r="M7" s="11">
        <f>IF('Cartera Semanal Individual'!$A7='Cartera Semanal Individual'!M$1,-SUMIFS('BD Factoraje'!$Q:$Q,'BD Factoraje'!$B:$B,$B$3,'BD Factoraje'!$G:$G,'Cartera Semanal Individual'!$A7,'BD Factoraje'!$C:$C,$B$2),0)+L7-SUMIFS('BD Factoraje'!$R:$R,'BD Factoraje'!$B:$B,$B$3,'BD Factoraje'!$G:$G,'Cartera Semanal Individual'!$A7,'BD Factoraje'!$N:$N,'Cartera Semanal Individual'!M$1,'BD Factoraje'!$C:$C,$B$2)</f>
        <v>0</v>
      </c>
      <c r="N7" s="11">
        <f>IF('Cartera Semanal Individual'!$A7='Cartera Semanal Individual'!N$1,-SUMIFS('BD Factoraje'!$Q:$Q,'BD Factoraje'!$B:$B,$B$3,'BD Factoraje'!$G:$G,'Cartera Semanal Individual'!$A7,'BD Factoraje'!$C:$C,$B$2),0)+M7-SUMIFS('BD Factoraje'!$R:$R,'BD Factoraje'!$B:$B,$B$3,'BD Factoraje'!$G:$G,'Cartera Semanal Individual'!$A7,'BD Factoraje'!$N:$N,'Cartera Semanal Individual'!N$1,'BD Factoraje'!$C:$C,$B$2)</f>
        <v>0</v>
      </c>
      <c r="O7" s="11">
        <f>IF('Cartera Semanal Individual'!$A7='Cartera Semanal Individual'!O$1,-SUMIFS('BD Factoraje'!$Q:$Q,'BD Factoraje'!$B:$B,$B$3,'BD Factoraje'!$G:$G,'Cartera Semanal Individual'!$A7,'BD Factoraje'!$C:$C,$B$2),0)+N7-SUMIFS('BD Factoraje'!$R:$R,'BD Factoraje'!$B:$B,$B$3,'BD Factoraje'!$G:$G,'Cartera Semanal Individual'!$A7,'BD Factoraje'!$N:$N,'Cartera Semanal Individual'!O$1,'BD Factoraje'!$C:$C,$B$2)</f>
        <v>0</v>
      </c>
      <c r="P7" s="11">
        <f>IF('Cartera Semanal Individual'!$A7='Cartera Semanal Individual'!P$1,-SUMIFS('BD Factoraje'!$Q:$Q,'BD Factoraje'!$B:$B,$B$3,'BD Factoraje'!$G:$G,'Cartera Semanal Individual'!$A7,'BD Factoraje'!$C:$C,$B$2),0)+O7-SUMIFS('BD Factoraje'!$R:$R,'BD Factoraje'!$B:$B,$B$3,'BD Factoraje'!$G:$G,'Cartera Semanal Individual'!$A7,'BD Factoraje'!$N:$N,'Cartera Semanal Individual'!P$1,'BD Factoraje'!$C:$C,$B$2)</f>
        <v>0</v>
      </c>
      <c r="Q7" s="11">
        <f>IF('Cartera Semanal Individual'!$A7='Cartera Semanal Individual'!Q$1,-SUMIFS('BD Factoraje'!$Q:$Q,'BD Factoraje'!$B:$B,$B$3,'BD Factoraje'!$G:$G,'Cartera Semanal Individual'!$A7,'BD Factoraje'!$C:$C,$B$2),0)+P7-SUMIFS('BD Factoraje'!$R:$R,'BD Factoraje'!$B:$B,$B$3,'BD Factoraje'!$G:$G,'Cartera Semanal Individual'!$A7,'BD Factoraje'!$N:$N,'Cartera Semanal Individual'!Q$1,'BD Factoraje'!$C:$C,$B$2)</f>
        <v>0</v>
      </c>
      <c r="R7" s="11">
        <f>IF('Cartera Semanal Individual'!$A7='Cartera Semanal Individual'!R$1,-SUMIFS('BD Factoraje'!$Q:$Q,'BD Factoraje'!$B:$B,$B$3,'BD Factoraje'!$G:$G,'Cartera Semanal Individual'!$A7,'BD Factoraje'!$C:$C,$B$2),0)+Q7-SUMIFS('BD Factoraje'!$R:$R,'BD Factoraje'!$B:$B,$B$3,'BD Factoraje'!$G:$G,'Cartera Semanal Individual'!$A7,'BD Factoraje'!$N:$N,'Cartera Semanal Individual'!R$1,'BD Factoraje'!$C:$C,$B$2)</f>
        <v>0</v>
      </c>
      <c r="S7" s="11">
        <f>IF('Cartera Semanal Individual'!$A7='Cartera Semanal Individual'!S$1,-SUMIFS('BD Factoraje'!$Q:$Q,'BD Factoraje'!$B:$B,$B$3,'BD Factoraje'!$G:$G,'Cartera Semanal Individual'!$A7,'BD Factoraje'!$C:$C,$B$2),0)+R7-SUMIFS('BD Factoraje'!$R:$R,'BD Factoraje'!$B:$B,$B$3,'BD Factoraje'!$G:$G,'Cartera Semanal Individual'!$A7,'BD Factoraje'!$N:$N,'Cartera Semanal Individual'!S$1,'BD Factoraje'!$C:$C,$B$2)</f>
        <v>0</v>
      </c>
      <c r="T7" s="11">
        <f>IF('Cartera Semanal Individual'!$A7='Cartera Semanal Individual'!T$1,-SUMIFS('BD Factoraje'!$Q:$Q,'BD Factoraje'!$B:$B,$B$3,'BD Factoraje'!$G:$G,'Cartera Semanal Individual'!$A7,'BD Factoraje'!$C:$C,$B$2),0)+S7-SUMIFS('BD Factoraje'!$R:$R,'BD Factoraje'!$B:$B,$B$3,'BD Factoraje'!$G:$G,'Cartera Semanal Individual'!$A7,'BD Factoraje'!$N:$N,'Cartera Semanal Individual'!T$1,'BD Factoraje'!$C:$C,$B$2)</f>
        <v>0</v>
      </c>
      <c r="U7" s="11">
        <f>IF('Cartera Semanal Individual'!$A7='Cartera Semanal Individual'!U$1,-SUMIFS('BD Factoraje'!$Q:$Q,'BD Factoraje'!$B:$B,$B$3,'BD Factoraje'!$G:$G,'Cartera Semanal Individual'!$A7,'BD Factoraje'!$C:$C,$B$2),0)+T7-SUMIFS('BD Factoraje'!$R:$R,'BD Factoraje'!$B:$B,$B$3,'BD Factoraje'!$G:$G,'Cartera Semanal Individual'!$A7,'BD Factoraje'!$N:$N,'Cartera Semanal Individual'!U$1,'BD Factoraje'!$C:$C,$B$2)</f>
        <v>0</v>
      </c>
      <c r="V7" s="11">
        <f>IF('Cartera Semanal Individual'!$A7='Cartera Semanal Individual'!V$1,-SUMIFS('BD Factoraje'!$Q:$Q,'BD Factoraje'!$B:$B,$B$3,'BD Factoraje'!$G:$G,'Cartera Semanal Individual'!$A7,'BD Factoraje'!$C:$C,$B$2),0)+U7-SUMIFS('BD Factoraje'!$R:$R,'BD Factoraje'!$B:$B,$B$3,'BD Factoraje'!$G:$G,'Cartera Semanal Individual'!$A7,'BD Factoraje'!$N:$N,'Cartera Semanal Individual'!V$1,'BD Factoraje'!$C:$C,$B$2)</f>
        <v>0</v>
      </c>
      <c r="W7" s="11">
        <f>IF('Cartera Semanal Individual'!$A7='Cartera Semanal Individual'!W$1,-SUMIFS('BD Factoraje'!$Q:$Q,'BD Factoraje'!$B:$B,$B$3,'BD Factoraje'!$G:$G,'Cartera Semanal Individual'!$A7,'BD Factoraje'!$C:$C,$B$2),0)+V7-SUMIFS('BD Factoraje'!$R:$R,'BD Factoraje'!$B:$B,$B$3,'BD Factoraje'!$G:$G,'Cartera Semanal Individual'!$A7,'BD Factoraje'!$N:$N,'Cartera Semanal Individual'!W$1,'BD Factoraje'!$C:$C,$B$2)</f>
        <v>0</v>
      </c>
      <c r="X7" s="11">
        <f>IF('Cartera Semanal Individual'!$A7='Cartera Semanal Individual'!X$1,-SUMIFS('BD Factoraje'!$Q:$Q,'BD Factoraje'!$B:$B,$B$3,'BD Factoraje'!$G:$G,'Cartera Semanal Individual'!$A7,'BD Factoraje'!$C:$C,$B$2),0)+W7-SUMIFS('BD Factoraje'!$R:$R,'BD Factoraje'!$B:$B,$B$3,'BD Factoraje'!$G:$G,'Cartera Semanal Individual'!$A7,'BD Factoraje'!$N:$N,'Cartera Semanal Individual'!X$1,'BD Factoraje'!$C:$C,$B$2)</f>
        <v>0</v>
      </c>
      <c r="Y7" s="11">
        <f>IF('Cartera Semanal Individual'!$A7='Cartera Semanal Individual'!Y$1,-SUMIFS('BD Factoraje'!$Q:$Q,'BD Factoraje'!$B:$B,$B$3,'BD Factoraje'!$G:$G,'Cartera Semanal Individual'!$A7,'BD Factoraje'!$C:$C,$B$2),0)+X7-SUMIFS('BD Factoraje'!$R:$R,'BD Factoraje'!$B:$B,$B$3,'BD Factoraje'!$G:$G,'Cartera Semanal Individual'!$A7,'BD Factoraje'!$N:$N,'Cartera Semanal Individual'!Y$1,'BD Factoraje'!$C:$C,$B$2)</f>
        <v>0</v>
      </c>
      <c r="Z7" s="11">
        <f>IF('Cartera Semanal Individual'!$A7='Cartera Semanal Individual'!Z$1,-SUMIFS('BD Factoraje'!$Q:$Q,'BD Factoraje'!$B:$B,$B$3,'BD Factoraje'!$G:$G,'Cartera Semanal Individual'!$A7,'BD Factoraje'!$C:$C,$B$2),0)+Y7-SUMIFS('BD Factoraje'!$R:$R,'BD Factoraje'!$B:$B,$B$3,'BD Factoraje'!$G:$G,'Cartera Semanal Individual'!$A7,'BD Factoraje'!$N:$N,'Cartera Semanal Individual'!Z$1,'BD Factoraje'!$C:$C,$B$2)</f>
        <v>0</v>
      </c>
      <c r="AA7" s="11">
        <f>IF('Cartera Semanal Individual'!$A7='Cartera Semanal Individual'!AA$1,-SUMIFS('BD Factoraje'!$Q:$Q,'BD Factoraje'!$B:$B,$B$3,'BD Factoraje'!$G:$G,'Cartera Semanal Individual'!$A7,'BD Factoraje'!$C:$C,$B$2),0)+Z7-SUMIFS('BD Factoraje'!$R:$R,'BD Factoraje'!$B:$B,$B$3,'BD Factoraje'!$G:$G,'Cartera Semanal Individual'!$A7,'BD Factoraje'!$N:$N,'Cartera Semanal Individual'!AA$1,'BD Factoraje'!$C:$C,$B$2)</f>
        <v>0</v>
      </c>
      <c r="AB7" s="11">
        <f>IF('Cartera Semanal Individual'!$A7='Cartera Semanal Individual'!AB$1,-SUMIFS('BD Factoraje'!$Q:$Q,'BD Factoraje'!$B:$B,$B$3,'BD Factoraje'!$G:$G,'Cartera Semanal Individual'!$A7,'BD Factoraje'!$C:$C,$B$2),0)+AA7-SUMIFS('BD Factoraje'!$R:$R,'BD Factoraje'!$B:$B,$B$3,'BD Factoraje'!$G:$G,'Cartera Semanal Individual'!$A7,'BD Factoraje'!$N:$N,'Cartera Semanal Individual'!AB$1,'BD Factoraje'!$C:$C,$B$2)</f>
        <v>0</v>
      </c>
      <c r="AC7" s="11">
        <f>IF('Cartera Semanal Individual'!$A7='Cartera Semanal Individual'!AC$1,-SUMIFS('BD Factoraje'!$Q:$Q,'BD Factoraje'!$B:$B,$B$3,'BD Factoraje'!$G:$G,'Cartera Semanal Individual'!$A7,'BD Factoraje'!$C:$C,$B$2),0)+AB7-SUMIFS('BD Factoraje'!$R:$R,'BD Factoraje'!$B:$B,$B$3,'BD Factoraje'!$G:$G,'Cartera Semanal Individual'!$A7,'BD Factoraje'!$N:$N,'Cartera Semanal Individual'!AC$1,'BD Factoraje'!$C:$C,$B$2)</f>
        <v>0</v>
      </c>
      <c r="AD7" s="11">
        <f>IF('Cartera Semanal Individual'!$A7='Cartera Semanal Individual'!AD$1,-SUMIFS('BD Factoraje'!$Q:$Q,'BD Factoraje'!$B:$B,$B$3,'BD Factoraje'!$G:$G,'Cartera Semanal Individual'!$A7,'BD Factoraje'!$C:$C,$B$2),0)+AC7-SUMIFS('BD Factoraje'!$R:$R,'BD Factoraje'!$B:$B,$B$3,'BD Factoraje'!$G:$G,'Cartera Semanal Individual'!$A7,'BD Factoraje'!$N:$N,'Cartera Semanal Individual'!AD$1,'BD Factoraje'!$C:$C,$B$2)</f>
        <v>0</v>
      </c>
      <c r="AE7" s="11">
        <f>IF('Cartera Semanal Individual'!$A7='Cartera Semanal Individual'!AE$1,-SUMIFS('BD Factoraje'!$Q:$Q,'BD Factoraje'!$B:$B,$B$3,'BD Factoraje'!$G:$G,'Cartera Semanal Individual'!$A7,'BD Factoraje'!$C:$C,$B$2),0)+AD7-SUMIFS('BD Factoraje'!$R:$R,'BD Factoraje'!$B:$B,$B$3,'BD Factoraje'!$G:$G,'Cartera Semanal Individual'!$A7,'BD Factoraje'!$N:$N,'Cartera Semanal Individual'!AE$1,'BD Factoraje'!$C:$C,$B$2)</f>
        <v>0</v>
      </c>
      <c r="AF7" s="11">
        <f>IF('Cartera Semanal Individual'!$A7='Cartera Semanal Individual'!AF$1,-SUMIFS('BD Factoraje'!$Q:$Q,'BD Factoraje'!$B:$B,$B$3,'BD Factoraje'!$G:$G,'Cartera Semanal Individual'!$A7,'BD Factoraje'!$C:$C,$B$2),0)+AE7-SUMIFS('BD Factoraje'!$R:$R,'BD Factoraje'!$B:$B,$B$3,'BD Factoraje'!$G:$G,'Cartera Semanal Individual'!$A7,'BD Factoraje'!$N:$N,'Cartera Semanal Individual'!AF$1,'BD Factoraje'!$C:$C,$B$2)</f>
        <v>0</v>
      </c>
      <c r="AG7" s="11">
        <f>IF('Cartera Semanal Individual'!$A7='Cartera Semanal Individual'!AG$1,-SUMIFS('BD Factoraje'!$Q:$Q,'BD Factoraje'!$B:$B,$B$3,'BD Factoraje'!$G:$G,'Cartera Semanal Individual'!$A7,'BD Factoraje'!$C:$C,$B$2),0)+AF7-SUMIFS('BD Factoraje'!$R:$R,'BD Factoraje'!$B:$B,$B$3,'BD Factoraje'!$G:$G,'Cartera Semanal Individual'!$A7,'BD Factoraje'!$N:$N,'Cartera Semanal Individual'!AG$1,'BD Factoraje'!$C:$C,$B$2)</f>
        <v>0</v>
      </c>
      <c r="AH7" s="11">
        <f>IF('Cartera Semanal Individual'!$A7='Cartera Semanal Individual'!AH$1,-SUMIFS('BD Factoraje'!$Q:$Q,'BD Factoraje'!$B:$B,$B$3,'BD Factoraje'!$G:$G,'Cartera Semanal Individual'!$A7,'BD Factoraje'!$C:$C,$B$2),0)+AG7-SUMIFS('BD Factoraje'!$R:$R,'BD Factoraje'!$B:$B,$B$3,'BD Factoraje'!$G:$G,'Cartera Semanal Individual'!$A7,'BD Factoraje'!$N:$N,'Cartera Semanal Individual'!AH$1,'BD Factoraje'!$C:$C,$B$2)</f>
        <v>0</v>
      </c>
      <c r="AI7" s="11">
        <f>IF('Cartera Semanal Individual'!$A7='Cartera Semanal Individual'!AI$1,-SUMIFS('BD Factoraje'!$Q:$Q,'BD Factoraje'!$B:$B,$B$3,'BD Factoraje'!$G:$G,'Cartera Semanal Individual'!$A7,'BD Factoraje'!$C:$C,$B$2),0)+AH7-SUMIFS('BD Factoraje'!$R:$R,'BD Factoraje'!$B:$B,$B$3,'BD Factoraje'!$G:$G,'Cartera Semanal Individual'!$A7,'BD Factoraje'!$N:$N,'Cartera Semanal Individual'!AI$1,'BD Factoraje'!$C:$C,$B$2)</f>
        <v>0</v>
      </c>
      <c r="AJ7" s="11">
        <f>IF('Cartera Semanal Individual'!$A7='Cartera Semanal Individual'!AJ$1,-SUMIFS('BD Factoraje'!$Q:$Q,'BD Factoraje'!$B:$B,$B$3,'BD Factoraje'!$G:$G,'Cartera Semanal Individual'!$A7,'BD Factoraje'!$C:$C,$B$2),0)+AI7-SUMIFS('BD Factoraje'!$R:$R,'BD Factoraje'!$B:$B,$B$3,'BD Factoraje'!$G:$G,'Cartera Semanal Individual'!$A7,'BD Factoraje'!$N:$N,'Cartera Semanal Individual'!AJ$1,'BD Factoraje'!$C:$C,$B$2)</f>
        <v>0</v>
      </c>
      <c r="AK7" s="11">
        <f>IF('Cartera Semanal Individual'!$A7='Cartera Semanal Individual'!AK$1,-SUMIFS('BD Factoraje'!$Q:$Q,'BD Factoraje'!$B:$B,$B$3,'BD Factoraje'!$G:$G,'Cartera Semanal Individual'!$A7,'BD Factoraje'!$C:$C,$B$2),0)+AJ7-SUMIFS('BD Factoraje'!$R:$R,'BD Factoraje'!$B:$B,$B$3,'BD Factoraje'!$G:$G,'Cartera Semanal Individual'!$A7,'BD Factoraje'!$N:$N,'Cartera Semanal Individual'!AK$1,'BD Factoraje'!$C:$C,$B$2)</f>
        <v>0</v>
      </c>
      <c r="AL7" s="11">
        <f>IF('Cartera Semanal Individual'!$A7='Cartera Semanal Individual'!AL$1,-SUMIFS('BD Factoraje'!$Q:$Q,'BD Factoraje'!$B:$B,$B$3,'BD Factoraje'!$G:$G,'Cartera Semanal Individual'!$A7,'BD Factoraje'!$C:$C,$B$2),0)+AK7-SUMIFS('BD Factoraje'!$R:$R,'BD Factoraje'!$B:$B,$B$3,'BD Factoraje'!$G:$G,'Cartera Semanal Individual'!$A7,'BD Factoraje'!$N:$N,'Cartera Semanal Individual'!AL$1,'BD Factoraje'!$C:$C,$B$2)</f>
        <v>0</v>
      </c>
      <c r="AM7" s="11">
        <f>IF('Cartera Semanal Individual'!$A7='Cartera Semanal Individual'!AM$1,-SUMIFS('BD Factoraje'!$Q:$Q,'BD Factoraje'!$B:$B,$B$3,'BD Factoraje'!$G:$G,'Cartera Semanal Individual'!$A7,'BD Factoraje'!$C:$C,$B$2),0)+AL7-SUMIFS('BD Factoraje'!$R:$R,'BD Factoraje'!$B:$B,$B$3,'BD Factoraje'!$G:$G,'Cartera Semanal Individual'!$A7,'BD Factoraje'!$N:$N,'Cartera Semanal Individual'!AM$1,'BD Factoraje'!$C:$C,$B$2)</f>
        <v>0</v>
      </c>
      <c r="AN7" s="11">
        <f>IF('Cartera Semanal Individual'!$A7='Cartera Semanal Individual'!AN$1,-SUMIFS('BD Factoraje'!$Q:$Q,'BD Factoraje'!$B:$B,$B$3,'BD Factoraje'!$G:$G,'Cartera Semanal Individual'!$A7,'BD Factoraje'!$C:$C,$B$2),0)+AM7-SUMIFS('BD Factoraje'!$R:$R,'BD Factoraje'!$B:$B,$B$3,'BD Factoraje'!$G:$G,'Cartera Semanal Individual'!$A7,'BD Factoraje'!$N:$N,'Cartera Semanal Individual'!AN$1,'BD Factoraje'!$C:$C,$B$2)</f>
        <v>0</v>
      </c>
      <c r="AO7" s="11">
        <f>IF('Cartera Semanal Individual'!$A7='Cartera Semanal Individual'!AO$1,-SUMIFS('BD Factoraje'!$Q:$Q,'BD Factoraje'!$B:$B,$B$3,'BD Factoraje'!$G:$G,'Cartera Semanal Individual'!$A7,'BD Factoraje'!$C:$C,$B$2),0)+AN7-SUMIFS('BD Factoraje'!$R:$R,'BD Factoraje'!$B:$B,$B$3,'BD Factoraje'!$G:$G,'Cartera Semanal Individual'!$A7,'BD Factoraje'!$N:$N,'Cartera Semanal Individual'!AO$1,'BD Factoraje'!$C:$C,$B$2)</f>
        <v>0</v>
      </c>
      <c r="AP7" s="11">
        <f>IF('Cartera Semanal Individual'!$A7='Cartera Semanal Individual'!AP$1,-SUMIFS('BD Factoraje'!$Q:$Q,'BD Factoraje'!$B:$B,$B$3,'BD Factoraje'!$G:$G,'Cartera Semanal Individual'!$A7,'BD Factoraje'!$C:$C,$B$2),0)+AO7-SUMIFS('BD Factoraje'!$R:$R,'BD Factoraje'!$B:$B,$B$3,'BD Factoraje'!$G:$G,'Cartera Semanal Individual'!$A7,'BD Factoraje'!$N:$N,'Cartera Semanal Individual'!AP$1,'BD Factoraje'!$C:$C,$B$2)</f>
        <v>0</v>
      </c>
      <c r="AQ7" s="11">
        <f>IF('Cartera Semanal Individual'!$A7='Cartera Semanal Individual'!AQ$1,-SUMIFS('BD Factoraje'!$Q:$Q,'BD Factoraje'!$B:$B,$B$3,'BD Factoraje'!$G:$G,'Cartera Semanal Individual'!$A7,'BD Factoraje'!$C:$C,$B$2),0)+AP7-SUMIFS('BD Factoraje'!$R:$R,'BD Factoraje'!$B:$B,$B$3,'BD Factoraje'!$G:$G,'Cartera Semanal Individual'!$A7,'BD Factoraje'!$N:$N,'Cartera Semanal Individual'!AQ$1,'BD Factoraje'!$C:$C,$B$2)</f>
        <v>0</v>
      </c>
      <c r="AR7" s="11">
        <f>IF('Cartera Semanal Individual'!$A7='Cartera Semanal Individual'!AR$1,-SUMIFS('BD Factoraje'!$Q:$Q,'BD Factoraje'!$B:$B,$B$3,'BD Factoraje'!$G:$G,'Cartera Semanal Individual'!$A7,'BD Factoraje'!$C:$C,$B$2),0)+AQ7-SUMIFS('BD Factoraje'!$R:$R,'BD Factoraje'!$B:$B,$B$3,'BD Factoraje'!$G:$G,'Cartera Semanal Individual'!$A7,'BD Factoraje'!$N:$N,'Cartera Semanal Individual'!AR$1,'BD Factoraje'!$C:$C,$B$2)</f>
        <v>0</v>
      </c>
      <c r="AS7" s="11">
        <f>IF('Cartera Semanal Individual'!$A7='Cartera Semanal Individual'!AS$1,-SUMIFS('BD Factoraje'!$Q:$Q,'BD Factoraje'!$B:$B,$B$3,'BD Factoraje'!$G:$G,'Cartera Semanal Individual'!$A7,'BD Factoraje'!$C:$C,$B$2),0)+AR7-SUMIFS('BD Factoraje'!$R:$R,'BD Factoraje'!$B:$B,$B$3,'BD Factoraje'!$G:$G,'Cartera Semanal Individual'!$A7,'BD Factoraje'!$N:$N,'Cartera Semanal Individual'!AS$1,'BD Factoraje'!$C:$C,$B$2)</f>
        <v>0</v>
      </c>
      <c r="AT7" s="11">
        <f>IF('Cartera Semanal Individual'!$A7='Cartera Semanal Individual'!AT$1,-SUMIFS('BD Factoraje'!$Q:$Q,'BD Factoraje'!$B:$B,$B$3,'BD Factoraje'!$G:$G,'Cartera Semanal Individual'!$A7,'BD Factoraje'!$C:$C,$B$2),0)+AS7-SUMIFS('BD Factoraje'!$R:$R,'BD Factoraje'!$B:$B,$B$3,'BD Factoraje'!$G:$G,'Cartera Semanal Individual'!$A7,'BD Factoraje'!$N:$N,'Cartera Semanal Individual'!AT$1,'BD Factoraje'!$C:$C,$B$2)</f>
        <v>0</v>
      </c>
      <c r="AU7" s="11">
        <f>IF('Cartera Semanal Individual'!$A7='Cartera Semanal Individual'!AU$1,-SUMIFS('BD Factoraje'!$Q:$Q,'BD Factoraje'!$B:$B,$B$3,'BD Factoraje'!$G:$G,'Cartera Semanal Individual'!$A7,'BD Factoraje'!$C:$C,$B$2),0)+AT7-SUMIFS('BD Factoraje'!$R:$R,'BD Factoraje'!$B:$B,$B$3,'BD Factoraje'!$G:$G,'Cartera Semanal Individual'!$A7,'BD Factoraje'!$N:$N,'Cartera Semanal Individual'!AU$1,'BD Factoraje'!$C:$C,$B$2)</f>
        <v>0</v>
      </c>
      <c r="AV7" s="11">
        <f>IF('Cartera Semanal Individual'!$A7='Cartera Semanal Individual'!AV$1,-SUMIFS('BD Factoraje'!$Q:$Q,'BD Factoraje'!$B:$B,$B$3,'BD Factoraje'!$G:$G,'Cartera Semanal Individual'!$A7,'BD Factoraje'!$C:$C,$B$2),0)+AU7-SUMIFS('BD Factoraje'!$R:$R,'BD Factoraje'!$B:$B,$B$3,'BD Factoraje'!$G:$G,'Cartera Semanal Individual'!$A7,'BD Factoraje'!$N:$N,'Cartera Semanal Individual'!AV$1,'BD Factoraje'!$C:$C,$B$2)</f>
        <v>0</v>
      </c>
      <c r="AW7" s="11">
        <f>IF('Cartera Semanal Individual'!$A7='Cartera Semanal Individual'!AW$1,-SUMIFS('BD Factoraje'!$Q:$Q,'BD Factoraje'!$B:$B,$B$3,'BD Factoraje'!$G:$G,'Cartera Semanal Individual'!$A7,'BD Factoraje'!$C:$C,$B$2),0)+AV7-SUMIFS('BD Factoraje'!$R:$R,'BD Factoraje'!$B:$B,$B$3,'BD Factoraje'!$G:$G,'Cartera Semanal Individual'!$A7,'BD Factoraje'!$N:$N,'Cartera Semanal Individual'!AW$1,'BD Factoraje'!$C:$C,$B$2)</f>
        <v>0</v>
      </c>
      <c r="AX7" s="11">
        <f>IF('Cartera Semanal Individual'!$A7='Cartera Semanal Individual'!AX$1,-SUMIFS('BD Factoraje'!$Q:$Q,'BD Factoraje'!$B:$B,$B$3,'BD Factoraje'!$G:$G,'Cartera Semanal Individual'!$A7,'BD Factoraje'!$C:$C,$B$2),0)+AW7-SUMIFS('BD Factoraje'!$R:$R,'BD Factoraje'!$B:$B,$B$3,'BD Factoraje'!$G:$G,'Cartera Semanal Individual'!$A7,'BD Factoraje'!$N:$N,'Cartera Semanal Individual'!AX$1,'BD Factoraje'!$C:$C,$B$2)</f>
        <v>0</v>
      </c>
      <c r="AY7" s="11">
        <f>IF('Cartera Semanal Individual'!$A7='Cartera Semanal Individual'!AY$1,-SUMIFS('BD Factoraje'!$Q:$Q,'BD Factoraje'!$B:$B,$B$3,'BD Factoraje'!$G:$G,'Cartera Semanal Individual'!$A7,'BD Factoraje'!$C:$C,$B$2),0)+AX7-SUMIFS('BD Factoraje'!$R:$R,'BD Factoraje'!$B:$B,$B$3,'BD Factoraje'!$G:$G,'Cartera Semanal Individual'!$A7,'BD Factoraje'!$N:$N,'Cartera Semanal Individual'!AY$1,'BD Factoraje'!$C:$C,$B$2)</f>
        <v>0</v>
      </c>
      <c r="AZ7" s="11">
        <f>IF('Cartera Semanal Individual'!$A7='Cartera Semanal Individual'!AZ$1,-SUMIFS('BD Factoraje'!$Q:$Q,'BD Factoraje'!$B:$B,$B$3,'BD Factoraje'!$G:$G,'Cartera Semanal Individual'!$A7,'BD Factoraje'!$C:$C,$B$2),0)+AY7-SUMIFS('BD Factoraje'!$R:$R,'BD Factoraje'!$B:$B,$B$3,'BD Factoraje'!$G:$G,'Cartera Semanal Individual'!$A7,'BD Factoraje'!$N:$N,'Cartera Semanal Individual'!AZ$1,'BD Factoraje'!$C:$C,$B$2)</f>
        <v>0</v>
      </c>
      <c r="BA7" s="11">
        <f>IF('Cartera Semanal Individual'!$A7='Cartera Semanal Individual'!BA$1,-SUMIFS('BD Factoraje'!$Q:$Q,'BD Factoraje'!$B:$B,$B$3,'BD Factoraje'!$G:$G,'Cartera Semanal Individual'!$A7,'BD Factoraje'!$C:$C,$B$2),0)+AZ7-SUMIFS('BD Factoraje'!$R:$R,'BD Factoraje'!$B:$B,$B$3,'BD Factoraje'!$G:$G,'Cartera Semanal Individual'!$A7,'BD Factoraje'!$N:$N,'Cartera Semanal Individual'!BA$1,'BD Factoraje'!$C:$C,$B$2)</f>
        <v>0</v>
      </c>
      <c r="BB7" s="11">
        <f>IF('Cartera Semanal Individual'!$A7='Cartera Semanal Individual'!BB$1,-SUMIFS('BD Factoraje'!$Q:$Q,'BD Factoraje'!$B:$B,$B$3,'BD Factoraje'!$G:$G,'Cartera Semanal Individual'!$A7,'BD Factoraje'!$C:$C,$B$2),0)+BA7-SUMIFS('BD Factoraje'!$R:$R,'BD Factoraje'!$B:$B,$B$3,'BD Factoraje'!$G:$G,'Cartera Semanal Individual'!$A7,'BD Factoraje'!$N:$N,'Cartera Semanal Individual'!BB$1,'BD Factoraje'!$C:$C,$B$2)</f>
        <v>0</v>
      </c>
      <c r="BC7" s="11">
        <f>IF('Cartera Semanal Individual'!$A7='Cartera Semanal Individual'!BC$1,-SUMIFS('BD Factoraje'!$Q:$Q,'BD Factoraje'!$B:$B,$B$3,'BD Factoraje'!$G:$G,'Cartera Semanal Individual'!$A7,'BD Factoraje'!$C:$C,$B$2),0)+BB7-SUMIFS('BD Factoraje'!$R:$R,'BD Factoraje'!$B:$B,$B$3,'BD Factoraje'!$G:$G,'Cartera Semanal Individual'!$A7,'BD Factoraje'!$N:$N,'Cartera Semanal Individual'!BC$1,'BD Factoraje'!$C:$C,$B$2)</f>
        <v>0</v>
      </c>
      <c r="BD7" s="11">
        <f>IF('Cartera Semanal Individual'!$A7='Cartera Semanal Individual'!BD$1,-SUMIFS('BD Factoraje'!$Q:$Q,'BD Factoraje'!$B:$B,$B$3,'BD Factoraje'!$G:$G,'Cartera Semanal Individual'!$A7,'BD Factoraje'!$C:$C,$B$2),0)+BC7-SUMIFS('BD Factoraje'!$R:$R,'BD Factoraje'!$B:$B,$B$3,'BD Factoraje'!$G:$G,'Cartera Semanal Individual'!$A7,'BD Factoraje'!$N:$N,'Cartera Semanal Individual'!BD$1,'BD Factoraje'!$C:$C,$B$2)</f>
        <v>0</v>
      </c>
      <c r="BE7" s="11">
        <f>IF('Cartera Semanal Individual'!$A7='Cartera Semanal Individual'!BE$1,-SUMIFS('BD Factoraje'!$Q:$Q,'BD Factoraje'!$B:$B,$B$3,'BD Factoraje'!$G:$G,'Cartera Semanal Individual'!$A7,'BD Factoraje'!$C:$C,$B$2),0)+BD7-SUMIFS('BD Factoraje'!$R:$R,'BD Factoraje'!$B:$B,$B$3,'BD Factoraje'!$G:$G,'Cartera Semanal Individual'!$A7,'BD Factoraje'!$N:$N,'Cartera Semanal Individual'!BE$1,'BD Factoraje'!$C:$C,$B$2)</f>
        <v>0</v>
      </c>
      <c r="BF7" s="11">
        <f>IF('Cartera Semanal Individual'!$A7='Cartera Semanal Individual'!BF$1,-SUMIFS('BD Factoraje'!$Q:$Q,'BD Factoraje'!$B:$B,$B$3,'BD Factoraje'!$G:$G,'Cartera Semanal Individual'!$A7,'BD Factoraje'!$C:$C,$B$2),0)+BE7-SUMIFS('BD Factoraje'!$R:$R,'BD Factoraje'!$B:$B,$B$3,'BD Factoraje'!$G:$G,'Cartera Semanal Individual'!$A7,'BD Factoraje'!$N:$N,'Cartera Semanal Individual'!BF$1,'BD Factoraje'!$C:$C,$B$2)</f>
        <v>0</v>
      </c>
      <c r="BG7" s="11">
        <f>IF('Cartera Semanal Individual'!$A7='Cartera Semanal Individual'!BG$1,-SUMIFS('BD Factoraje'!$Q:$Q,'BD Factoraje'!$B:$B,$B$3,'BD Factoraje'!$G:$G,'Cartera Semanal Individual'!$A7,'BD Factoraje'!$C:$C,$B$2),0)+BF7-SUMIFS('BD Factoraje'!$R:$R,'BD Factoraje'!$B:$B,$B$3,'BD Factoraje'!$G:$G,'Cartera Semanal Individual'!$A7,'BD Factoraje'!$N:$N,'Cartera Semanal Individual'!BG$1,'BD Factoraje'!$C:$C,$B$2)</f>
        <v>0</v>
      </c>
      <c r="BH7" s="11">
        <f>IF('Cartera Semanal Individual'!$A7='Cartera Semanal Individual'!BH$1,-SUMIFS('BD Factoraje'!$Q:$Q,'BD Factoraje'!$B:$B,$B$3,'BD Factoraje'!$G:$G,'Cartera Semanal Individual'!$A7,'BD Factoraje'!$C:$C,$B$2),0)+BG7-SUMIFS('BD Factoraje'!$R:$R,'BD Factoraje'!$B:$B,$B$3,'BD Factoraje'!$G:$G,'Cartera Semanal Individual'!$A7,'BD Factoraje'!$N:$N,'Cartera Semanal Individual'!BH$1,'BD Factoraje'!$C:$C,$B$2)</f>
        <v>0</v>
      </c>
      <c r="BI7" s="11">
        <f>IF('Cartera Semanal Individual'!$A7='Cartera Semanal Individual'!BI$1,-SUMIFS('BD Factoraje'!$Q:$Q,'BD Factoraje'!$B:$B,$B$3,'BD Factoraje'!$G:$G,'Cartera Semanal Individual'!$A7,'BD Factoraje'!$C:$C,$B$2),0)+BH7-SUMIFS('BD Factoraje'!$R:$R,'BD Factoraje'!$B:$B,$B$3,'BD Factoraje'!$G:$G,'Cartera Semanal Individual'!$A7,'BD Factoraje'!$N:$N,'Cartera Semanal Individual'!BI$1,'BD Factoraje'!$C:$C,$B$2)</f>
        <v>0</v>
      </c>
      <c r="BJ7" s="11">
        <f>IF('Cartera Semanal Individual'!$A7='Cartera Semanal Individual'!BJ$1,-SUMIFS('BD Factoraje'!$Q:$Q,'BD Factoraje'!$B:$B,$B$3,'BD Factoraje'!$G:$G,'Cartera Semanal Individual'!$A7,'BD Factoraje'!$C:$C,$B$2),0)+BI7-SUMIFS('BD Factoraje'!$R:$R,'BD Factoraje'!$B:$B,$B$3,'BD Factoraje'!$G:$G,'Cartera Semanal Individual'!$A7,'BD Factoraje'!$N:$N,'Cartera Semanal Individual'!BJ$1,'BD Factoraje'!$C:$C,$B$2)</f>
        <v>0</v>
      </c>
      <c r="BK7" s="11">
        <f>IF('Cartera Semanal Individual'!$A7='Cartera Semanal Individual'!BK$1,-SUMIFS('BD Factoraje'!$Q:$Q,'BD Factoraje'!$B:$B,$B$3,'BD Factoraje'!$G:$G,'Cartera Semanal Individual'!$A7,'BD Factoraje'!$C:$C,$B$2),0)+BJ7-SUMIFS('BD Factoraje'!$R:$R,'BD Factoraje'!$B:$B,$B$3,'BD Factoraje'!$G:$G,'Cartera Semanal Individual'!$A7,'BD Factoraje'!$N:$N,'Cartera Semanal Individual'!BK$1,'BD Factoraje'!$C:$C,$B$2)</f>
        <v>0</v>
      </c>
      <c r="BL7" s="11">
        <f>IF('Cartera Semanal Individual'!$A7='Cartera Semanal Individual'!BL$1,-SUMIFS('BD Factoraje'!$Q:$Q,'BD Factoraje'!$B:$B,$B$3,'BD Factoraje'!$G:$G,'Cartera Semanal Individual'!$A7,'BD Factoraje'!$C:$C,$B$2),0)+BK7-SUMIFS('BD Factoraje'!$R:$R,'BD Factoraje'!$B:$B,$B$3,'BD Factoraje'!$G:$G,'Cartera Semanal Individual'!$A7,'BD Factoraje'!$N:$N,'Cartera Semanal Individual'!BL$1,'BD Factoraje'!$C:$C,$B$2)</f>
        <v>0</v>
      </c>
      <c r="BM7" s="11">
        <f>IF('Cartera Semanal Individual'!$A7='Cartera Semanal Individual'!BM$1,-SUMIFS('BD Factoraje'!$Q:$Q,'BD Factoraje'!$B:$B,$B$3,'BD Factoraje'!$G:$G,'Cartera Semanal Individual'!$A7,'BD Factoraje'!$C:$C,$B$2),0)+BL7-SUMIFS('BD Factoraje'!$R:$R,'BD Factoraje'!$B:$B,$B$3,'BD Factoraje'!$G:$G,'Cartera Semanal Individual'!$A7,'BD Factoraje'!$N:$N,'Cartera Semanal Individual'!BM$1,'BD Factoraje'!$C:$C,$B$2)</f>
        <v>0</v>
      </c>
      <c r="BN7" s="11">
        <f>IF('Cartera Semanal Individual'!$A7='Cartera Semanal Individual'!BN$1,-SUMIFS('BD Factoraje'!$Q:$Q,'BD Factoraje'!$B:$B,$B$3,'BD Factoraje'!$G:$G,'Cartera Semanal Individual'!$A7,'BD Factoraje'!$C:$C,$B$2),0)+BM7-SUMIFS('BD Factoraje'!$R:$R,'BD Factoraje'!$B:$B,$B$3,'BD Factoraje'!$G:$G,'Cartera Semanal Individual'!$A7,'BD Factoraje'!$N:$N,'Cartera Semanal Individual'!BN$1,'BD Factoraje'!$C:$C,$B$2)</f>
        <v>0</v>
      </c>
      <c r="BO7" s="11">
        <f>IF('Cartera Semanal Individual'!$A7='Cartera Semanal Individual'!BO$1,-SUMIFS('BD Factoraje'!$Q:$Q,'BD Factoraje'!$B:$B,$B$3,'BD Factoraje'!$G:$G,'Cartera Semanal Individual'!$A7,'BD Factoraje'!$C:$C,$B$2),0)+BN7-SUMIFS('BD Factoraje'!$R:$R,'BD Factoraje'!$B:$B,$B$3,'BD Factoraje'!$G:$G,'Cartera Semanal Individual'!$A7,'BD Factoraje'!$N:$N,'Cartera Semanal Individual'!BO$1,'BD Factoraje'!$C:$C,$B$2)</f>
        <v>0</v>
      </c>
      <c r="BP7" s="11">
        <f>IF('Cartera Semanal Individual'!$A7='Cartera Semanal Individual'!BP$1,-SUMIFS('BD Factoraje'!$Q:$Q,'BD Factoraje'!$B:$B,$B$3,'BD Factoraje'!$G:$G,'Cartera Semanal Individual'!$A7,'BD Factoraje'!$C:$C,$B$2),0)+BO7-SUMIFS('BD Factoraje'!$R:$R,'BD Factoraje'!$B:$B,$B$3,'BD Factoraje'!$G:$G,'Cartera Semanal Individual'!$A7,'BD Factoraje'!$N:$N,'Cartera Semanal Individual'!BP$1,'BD Factoraje'!$C:$C,$B$2)</f>
        <v>0</v>
      </c>
      <c r="BQ7" s="11">
        <f>IF('Cartera Semanal Individual'!$A7='Cartera Semanal Individual'!BQ$1,-SUMIFS('BD Factoraje'!$Q:$Q,'BD Factoraje'!$B:$B,$B$3,'BD Factoraje'!$G:$G,'Cartera Semanal Individual'!$A7,'BD Factoraje'!$C:$C,$B$2),0)+BP7-SUMIFS('BD Factoraje'!$R:$R,'BD Factoraje'!$B:$B,$B$3,'BD Factoraje'!$G:$G,'Cartera Semanal Individual'!$A7,'BD Factoraje'!$N:$N,'Cartera Semanal Individual'!BQ$1,'BD Factoraje'!$C:$C,$B$2)</f>
        <v>0</v>
      </c>
      <c r="BR7" s="11">
        <f>IF('Cartera Semanal Individual'!$A7='Cartera Semanal Individual'!BR$1,-SUMIFS('BD Factoraje'!$Q:$Q,'BD Factoraje'!$B:$B,$B$3,'BD Factoraje'!$G:$G,'Cartera Semanal Individual'!$A7,'BD Factoraje'!$C:$C,$B$2),0)+BQ7-SUMIFS('BD Factoraje'!$R:$R,'BD Factoraje'!$B:$B,$B$3,'BD Factoraje'!$G:$G,'Cartera Semanal Individual'!$A7,'BD Factoraje'!$N:$N,'Cartera Semanal Individual'!BR$1,'BD Factoraje'!$C:$C,$B$2)</f>
        <v>0</v>
      </c>
      <c r="BS7" s="11">
        <f>IF('Cartera Semanal Individual'!$A7='Cartera Semanal Individual'!BS$1,-SUMIFS('BD Factoraje'!$Q:$Q,'BD Factoraje'!$B:$B,$B$3,'BD Factoraje'!$G:$G,'Cartera Semanal Individual'!$A7,'BD Factoraje'!$C:$C,$B$2),0)+BR7-SUMIFS('BD Factoraje'!$R:$R,'BD Factoraje'!$B:$B,$B$3,'BD Factoraje'!$G:$G,'Cartera Semanal Individual'!$A7,'BD Factoraje'!$N:$N,'Cartera Semanal Individual'!BS$1,'BD Factoraje'!$C:$C,$B$2)</f>
        <v>0</v>
      </c>
      <c r="BT7" s="11">
        <f>IF('Cartera Semanal Individual'!$A7='Cartera Semanal Individual'!BT$1,-SUMIFS('BD Factoraje'!$Q:$Q,'BD Factoraje'!$B:$B,$B$3,'BD Factoraje'!$G:$G,'Cartera Semanal Individual'!$A7,'BD Factoraje'!$C:$C,$B$2),0)+BS7-SUMIFS('BD Factoraje'!$R:$R,'BD Factoraje'!$B:$B,$B$3,'BD Factoraje'!$G:$G,'Cartera Semanal Individual'!$A7,'BD Factoraje'!$N:$N,'Cartera Semanal Individual'!BT$1,'BD Factoraje'!$C:$C,$B$2)</f>
        <v>0</v>
      </c>
      <c r="BU7" s="11">
        <f>IF('Cartera Semanal Individual'!$A7='Cartera Semanal Individual'!BU$1,-SUMIFS('BD Factoraje'!$Q:$Q,'BD Factoraje'!$B:$B,$B$3,'BD Factoraje'!$G:$G,'Cartera Semanal Individual'!$A7,'BD Factoraje'!$C:$C,$B$2),0)+BT7-SUMIFS('BD Factoraje'!$R:$R,'BD Factoraje'!$B:$B,$B$3,'BD Factoraje'!$G:$G,'Cartera Semanal Individual'!$A7,'BD Factoraje'!$N:$N,'Cartera Semanal Individual'!BU$1,'BD Factoraje'!$C:$C,$B$2)</f>
        <v>0</v>
      </c>
      <c r="BV7" s="11">
        <f>IF('Cartera Semanal Individual'!$A7='Cartera Semanal Individual'!BV$1,-SUMIFS('BD Factoraje'!$Q:$Q,'BD Factoraje'!$B:$B,$B$3,'BD Factoraje'!$G:$G,'Cartera Semanal Individual'!$A7,'BD Factoraje'!$C:$C,$B$2),0)+BU7-SUMIFS('BD Factoraje'!$R:$R,'BD Factoraje'!$B:$B,$B$3,'BD Factoraje'!$G:$G,'Cartera Semanal Individual'!$A7,'BD Factoraje'!$N:$N,'Cartera Semanal Individual'!BV$1,'BD Factoraje'!$C:$C,$B$2)</f>
        <v>0</v>
      </c>
      <c r="BW7" s="11">
        <f>IF('Cartera Semanal Individual'!$A7='Cartera Semanal Individual'!BW$1,-SUMIFS('BD Factoraje'!$Q:$Q,'BD Factoraje'!$B:$B,$B$3,'BD Factoraje'!$G:$G,'Cartera Semanal Individual'!$A7,'BD Factoraje'!$C:$C,$B$2),0)+BV7-SUMIFS('BD Factoraje'!$R:$R,'BD Factoraje'!$B:$B,$B$3,'BD Factoraje'!$G:$G,'Cartera Semanal Individual'!$A7,'BD Factoraje'!$N:$N,'Cartera Semanal Individual'!BW$1,'BD Factoraje'!$C:$C,$B$2)</f>
        <v>0</v>
      </c>
      <c r="BX7" s="11">
        <f>IF('Cartera Semanal Individual'!$A7='Cartera Semanal Individual'!BX$1,-SUMIFS('BD Factoraje'!$Q:$Q,'BD Factoraje'!$B:$B,$B$3,'BD Factoraje'!$G:$G,'Cartera Semanal Individual'!$A7,'BD Factoraje'!$C:$C,$B$2),0)+BW7-SUMIFS('BD Factoraje'!$R:$R,'BD Factoraje'!$B:$B,$B$3,'BD Factoraje'!$G:$G,'Cartera Semanal Individual'!$A7,'BD Factoraje'!$N:$N,'Cartera Semanal Individual'!BX$1,'BD Factoraje'!$C:$C,$B$2)</f>
        <v>0</v>
      </c>
      <c r="BY7" s="11">
        <f>IF('Cartera Semanal Individual'!$A7='Cartera Semanal Individual'!BY$1,-SUMIFS('BD Factoraje'!$Q:$Q,'BD Factoraje'!$B:$B,$B$3,'BD Factoraje'!$G:$G,'Cartera Semanal Individual'!$A7,'BD Factoraje'!$C:$C,$B$2),0)+BX7-SUMIFS('BD Factoraje'!$R:$R,'BD Factoraje'!$B:$B,$B$3,'BD Factoraje'!$G:$G,'Cartera Semanal Individual'!$A7,'BD Factoraje'!$N:$N,'Cartera Semanal Individual'!BY$1,'BD Factoraje'!$C:$C,$B$2)</f>
        <v>0</v>
      </c>
      <c r="BZ7" s="11">
        <f>IF('Cartera Semanal Individual'!$A7='Cartera Semanal Individual'!BZ$1,-SUMIFS('BD Factoraje'!$Q:$Q,'BD Factoraje'!$B:$B,$B$3,'BD Factoraje'!$G:$G,'Cartera Semanal Individual'!$A7,'BD Factoraje'!$C:$C,$B$2),0)+BY7-SUMIFS('BD Factoraje'!$R:$R,'BD Factoraje'!$B:$B,$B$3,'BD Factoraje'!$G:$G,'Cartera Semanal Individual'!$A7,'BD Factoraje'!$N:$N,'Cartera Semanal Individual'!BZ$1,'BD Factoraje'!$C:$C,$B$2)</f>
        <v>0</v>
      </c>
      <c r="CA7" s="11">
        <f>IF('Cartera Semanal Individual'!$A7='Cartera Semanal Individual'!CA$1,-SUMIFS('BD Factoraje'!$Q:$Q,'BD Factoraje'!$B:$B,$B$3,'BD Factoraje'!$G:$G,'Cartera Semanal Individual'!$A7,'BD Factoraje'!$C:$C,$B$2),0)+BZ7-SUMIFS('BD Factoraje'!$R:$R,'BD Factoraje'!$B:$B,$B$3,'BD Factoraje'!$G:$G,'Cartera Semanal Individual'!$A7,'BD Factoraje'!$N:$N,'Cartera Semanal Individual'!CA$1,'BD Factoraje'!$C:$C,$B$2)</f>
        <v>0</v>
      </c>
      <c r="CB7" s="11">
        <f>IF('Cartera Semanal Individual'!$A7='Cartera Semanal Individual'!CB$1,-SUMIFS('BD Factoraje'!$Q:$Q,'BD Factoraje'!$B:$B,$B$3,'BD Factoraje'!$G:$G,'Cartera Semanal Individual'!$A7,'BD Factoraje'!$C:$C,$B$2),0)+CA7-SUMIFS('BD Factoraje'!$R:$R,'BD Factoraje'!$B:$B,$B$3,'BD Factoraje'!$G:$G,'Cartera Semanal Individual'!$A7,'BD Factoraje'!$N:$N,'Cartera Semanal Individual'!CB$1,'BD Factoraje'!$C:$C,$B$2)</f>
        <v>0</v>
      </c>
      <c r="CC7" s="11">
        <f>IF('Cartera Semanal Individual'!$A7='Cartera Semanal Individual'!CC$1,-SUMIFS('BD Factoraje'!$Q:$Q,'BD Factoraje'!$B:$B,$B$3,'BD Factoraje'!$G:$G,'Cartera Semanal Individual'!$A7,'BD Factoraje'!$C:$C,$B$2),0)+CB7-SUMIFS('BD Factoraje'!$R:$R,'BD Factoraje'!$B:$B,$B$3,'BD Factoraje'!$G:$G,'Cartera Semanal Individual'!$A7,'BD Factoraje'!$N:$N,'Cartera Semanal Individual'!CC$1,'BD Factoraje'!$C:$C,$B$2)</f>
        <v>0</v>
      </c>
      <c r="CD7" s="11">
        <f>IF('Cartera Semanal Individual'!$A7='Cartera Semanal Individual'!CD$1,-SUMIFS('BD Factoraje'!$Q:$Q,'BD Factoraje'!$B:$B,$B$3,'BD Factoraje'!$G:$G,'Cartera Semanal Individual'!$A7,'BD Factoraje'!$C:$C,$B$2),0)+CC7-SUMIFS('BD Factoraje'!$R:$R,'BD Factoraje'!$B:$B,$B$3,'BD Factoraje'!$G:$G,'Cartera Semanal Individual'!$A7,'BD Factoraje'!$N:$N,'Cartera Semanal Individual'!CD$1,'BD Factoraje'!$C:$C,$B$2)</f>
        <v>0</v>
      </c>
      <c r="CE7" s="11">
        <f>IF('Cartera Semanal Individual'!$A7='Cartera Semanal Individual'!CE$1,-SUMIFS('BD Factoraje'!$Q:$Q,'BD Factoraje'!$B:$B,$B$3,'BD Factoraje'!$G:$G,'Cartera Semanal Individual'!$A7,'BD Factoraje'!$C:$C,$B$2),0)+CD7-SUMIFS('BD Factoraje'!$R:$R,'BD Factoraje'!$B:$B,$B$3,'BD Factoraje'!$G:$G,'Cartera Semanal Individual'!$A7,'BD Factoraje'!$N:$N,'Cartera Semanal Individual'!CE$1,'BD Factoraje'!$C:$C,$B$2)</f>
        <v>0</v>
      </c>
      <c r="CF7" s="11">
        <f>IF('Cartera Semanal Individual'!$A7='Cartera Semanal Individual'!CF$1,-SUMIFS('BD Factoraje'!$Q:$Q,'BD Factoraje'!$B:$B,$B$3,'BD Factoraje'!$G:$G,'Cartera Semanal Individual'!$A7,'BD Factoraje'!$C:$C,$B$2),0)+CE7-SUMIFS('BD Factoraje'!$R:$R,'BD Factoraje'!$B:$B,$B$3,'BD Factoraje'!$G:$G,'Cartera Semanal Individual'!$A7,'BD Factoraje'!$N:$N,'Cartera Semanal Individual'!CF$1,'BD Factoraje'!$C:$C,$B$2)</f>
        <v>0</v>
      </c>
      <c r="CG7" s="11">
        <f>IF('Cartera Semanal Individual'!$A7='Cartera Semanal Individual'!CG$1,-SUMIFS('BD Factoraje'!$Q:$Q,'BD Factoraje'!$B:$B,$B$3,'BD Factoraje'!$G:$G,'Cartera Semanal Individual'!$A7,'BD Factoraje'!$C:$C,$B$2),0)+CF7-SUMIFS('BD Factoraje'!$R:$R,'BD Factoraje'!$B:$B,$B$3,'BD Factoraje'!$G:$G,'Cartera Semanal Individual'!$A7,'BD Factoraje'!$N:$N,'Cartera Semanal Individual'!CG$1,'BD Factoraje'!$C:$C,$B$2)</f>
        <v>0</v>
      </c>
      <c r="CH7" s="11">
        <f>IF('Cartera Semanal Individual'!$A7='Cartera Semanal Individual'!CH$1,-SUMIFS('BD Factoraje'!$Q:$Q,'BD Factoraje'!$B:$B,$B$3,'BD Factoraje'!$G:$G,'Cartera Semanal Individual'!$A7,'BD Factoraje'!$C:$C,$B$2),0)+CG7-SUMIFS('BD Factoraje'!$R:$R,'BD Factoraje'!$B:$B,$B$3,'BD Factoraje'!$G:$G,'Cartera Semanal Individual'!$A7,'BD Factoraje'!$N:$N,'Cartera Semanal Individual'!CH$1,'BD Factoraje'!$C:$C,$B$2)</f>
        <v>0</v>
      </c>
      <c r="CI7" s="11">
        <f>IF('Cartera Semanal Individual'!$A7='Cartera Semanal Individual'!CI$1,-SUMIFS('BD Factoraje'!$Q:$Q,'BD Factoraje'!$B:$B,$B$3,'BD Factoraje'!$G:$G,'Cartera Semanal Individual'!$A7,'BD Factoraje'!$C:$C,$B$2),0)+CH7-SUMIFS('BD Factoraje'!$R:$R,'BD Factoraje'!$B:$B,$B$3,'BD Factoraje'!$G:$G,'Cartera Semanal Individual'!$A7,'BD Factoraje'!$N:$N,'Cartera Semanal Individual'!CI$1,'BD Factoraje'!$C:$C,$B$2)</f>
        <v>0</v>
      </c>
      <c r="CJ7" s="11">
        <f>IF('Cartera Semanal Individual'!$A7='Cartera Semanal Individual'!CJ$1,-SUMIFS('BD Factoraje'!$Q:$Q,'BD Factoraje'!$B:$B,$B$3,'BD Factoraje'!$G:$G,'Cartera Semanal Individual'!$A7,'BD Factoraje'!$C:$C,$B$2),0)+CI7-SUMIFS('BD Factoraje'!$R:$R,'BD Factoraje'!$B:$B,$B$3,'BD Factoraje'!$G:$G,'Cartera Semanal Individual'!$A7,'BD Factoraje'!$N:$N,'Cartera Semanal Individual'!CJ$1,'BD Factoraje'!$C:$C,$B$2)</f>
        <v>0</v>
      </c>
      <c r="CK7" s="11">
        <f>IF('Cartera Semanal Individual'!$A7='Cartera Semanal Individual'!CK$1,-SUMIFS('BD Factoraje'!$Q:$Q,'BD Factoraje'!$B:$B,$B$3,'BD Factoraje'!$G:$G,'Cartera Semanal Individual'!$A7,'BD Factoraje'!$C:$C,$B$2),0)+CJ7-SUMIFS('BD Factoraje'!$R:$R,'BD Factoraje'!$B:$B,$B$3,'BD Factoraje'!$G:$G,'Cartera Semanal Individual'!$A7,'BD Factoraje'!$N:$N,'Cartera Semanal Individual'!CK$1,'BD Factoraje'!$C:$C,$B$2)</f>
        <v>0</v>
      </c>
      <c r="CL7" s="11">
        <f>IF('Cartera Semanal Individual'!$A7='Cartera Semanal Individual'!CL$1,-SUMIFS('BD Factoraje'!$Q:$Q,'BD Factoraje'!$B:$B,$B$3,'BD Factoraje'!$G:$G,'Cartera Semanal Individual'!$A7,'BD Factoraje'!$C:$C,$B$2),0)+CK7-SUMIFS('BD Factoraje'!$R:$R,'BD Factoraje'!$B:$B,$B$3,'BD Factoraje'!$G:$G,'Cartera Semanal Individual'!$A7,'BD Factoraje'!$N:$N,'Cartera Semanal Individual'!CL$1,'BD Factoraje'!$C:$C,$B$2)</f>
        <v>0</v>
      </c>
      <c r="CM7" s="11">
        <f>IF('Cartera Semanal Individual'!$A7='Cartera Semanal Individual'!CM$1,-SUMIFS('BD Factoraje'!$Q:$Q,'BD Factoraje'!$B:$B,$B$3,'BD Factoraje'!$G:$G,'Cartera Semanal Individual'!$A7,'BD Factoraje'!$C:$C,$B$2),0)+CL7-SUMIFS('BD Factoraje'!$R:$R,'BD Factoraje'!$B:$B,$B$3,'BD Factoraje'!$G:$G,'Cartera Semanal Individual'!$A7,'BD Factoraje'!$N:$N,'Cartera Semanal Individual'!CM$1,'BD Factoraje'!$C:$C,$B$2)</f>
        <v>0</v>
      </c>
      <c r="CN7" s="11">
        <f>IF('Cartera Semanal Individual'!$A7='Cartera Semanal Individual'!CN$1,-SUMIFS('BD Factoraje'!$Q:$Q,'BD Factoraje'!$B:$B,$B$3,'BD Factoraje'!$G:$G,'Cartera Semanal Individual'!$A7,'BD Factoraje'!$C:$C,$B$2),0)+CM7-SUMIFS('BD Factoraje'!$R:$R,'BD Factoraje'!$B:$B,$B$3,'BD Factoraje'!$G:$G,'Cartera Semanal Individual'!$A7,'BD Factoraje'!$N:$N,'Cartera Semanal Individual'!CN$1,'BD Factoraje'!$C:$C,$B$2)</f>
        <v>0</v>
      </c>
      <c r="CO7" s="11">
        <f>IF('Cartera Semanal Individual'!$A7='Cartera Semanal Individual'!CO$1,-SUMIFS('BD Factoraje'!$Q:$Q,'BD Factoraje'!$B:$B,$B$3,'BD Factoraje'!$G:$G,'Cartera Semanal Individual'!$A7,'BD Factoraje'!$C:$C,$B$2),0)+CN7-SUMIFS('BD Factoraje'!$R:$R,'BD Factoraje'!$B:$B,$B$3,'BD Factoraje'!$G:$G,'Cartera Semanal Individual'!$A7,'BD Factoraje'!$N:$N,'Cartera Semanal Individual'!CO$1,'BD Factoraje'!$C:$C,$B$2)</f>
        <v>0</v>
      </c>
      <c r="CP7" s="11">
        <f>IF('Cartera Semanal Individual'!$A7='Cartera Semanal Individual'!CP$1,-SUMIFS('BD Factoraje'!$Q:$Q,'BD Factoraje'!$B:$B,$B$3,'BD Factoraje'!$G:$G,'Cartera Semanal Individual'!$A7,'BD Factoraje'!$C:$C,$B$2),0)+CO7-SUMIFS('BD Factoraje'!$R:$R,'BD Factoraje'!$B:$B,$B$3,'BD Factoraje'!$G:$G,'Cartera Semanal Individual'!$A7,'BD Factoraje'!$N:$N,'Cartera Semanal Individual'!CP$1,'BD Factoraje'!$C:$C,$B$2)</f>
        <v>0</v>
      </c>
      <c r="CQ7" s="11">
        <f>IF('Cartera Semanal Individual'!$A7='Cartera Semanal Individual'!CQ$1,-SUMIFS('BD Factoraje'!$Q:$Q,'BD Factoraje'!$B:$B,$B$3,'BD Factoraje'!$G:$G,'Cartera Semanal Individual'!$A7,'BD Factoraje'!$C:$C,$B$2),0)+CP7-SUMIFS('BD Factoraje'!$R:$R,'BD Factoraje'!$B:$B,$B$3,'BD Factoraje'!$G:$G,'Cartera Semanal Individual'!$A7,'BD Factoraje'!$N:$N,'Cartera Semanal Individual'!CQ$1,'BD Factoraje'!$C:$C,$B$2)</f>
        <v>0</v>
      </c>
      <c r="CR7" s="11">
        <f>IF('Cartera Semanal Individual'!$A7='Cartera Semanal Individual'!CR$1,-SUMIFS('BD Factoraje'!$Q:$Q,'BD Factoraje'!$B:$B,$B$3,'BD Factoraje'!$G:$G,'Cartera Semanal Individual'!$A7,'BD Factoraje'!$C:$C,$B$2),0)+CQ7-SUMIFS('BD Factoraje'!$R:$R,'BD Factoraje'!$B:$B,$B$3,'BD Factoraje'!$G:$G,'Cartera Semanal Individual'!$A7,'BD Factoraje'!$N:$N,'Cartera Semanal Individual'!CR$1,'BD Factoraje'!$C:$C,$B$2)</f>
        <v>0</v>
      </c>
      <c r="CS7" s="11">
        <f>IF('Cartera Semanal Individual'!$A7='Cartera Semanal Individual'!CS$1,-SUMIFS('BD Factoraje'!$Q:$Q,'BD Factoraje'!$B:$B,$B$3,'BD Factoraje'!$G:$G,'Cartera Semanal Individual'!$A7,'BD Factoraje'!$C:$C,$B$2),0)+CR7-SUMIFS('BD Factoraje'!$R:$R,'BD Factoraje'!$B:$B,$B$3,'BD Factoraje'!$G:$G,'Cartera Semanal Individual'!$A7,'BD Factoraje'!$N:$N,'Cartera Semanal Individual'!CS$1,'BD Factoraje'!$C:$C,$B$2)</f>
        <v>0</v>
      </c>
      <c r="CT7" s="11">
        <f>IF('Cartera Semanal Individual'!$A7='Cartera Semanal Individual'!CT$1,-SUMIFS('BD Factoraje'!$Q:$Q,'BD Factoraje'!$B:$B,$B$3,'BD Factoraje'!$G:$G,'Cartera Semanal Individual'!$A7,'BD Factoraje'!$C:$C,$B$2),0)+CS7-SUMIFS('BD Factoraje'!$R:$R,'BD Factoraje'!$B:$B,$B$3,'BD Factoraje'!$G:$G,'Cartera Semanal Individual'!$A7,'BD Factoraje'!$N:$N,'Cartera Semanal Individual'!CT$1,'BD Factoraje'!$C:$C,$B$2)</f>
        <v>0</v>
      </c>
      <c r="CU7" s="11">
        <f>IF('Cartera Semanal Individual'!$A7='Cartera Semanal Individual'!CU$1,-SUMIFS('BD Factoraje'!$Q:$Q,'BD Factoraje'!$B:$B,$B$3,'BD Factoraje'!$G:$G,'Cartera Semanal Individual'!$A7,'BD Factoraje'!$C:$C,$B$2),0)+CT7-SUMIFS('BD Factoraje'!$R:$R,'BD Factoraje'!$B:$B,$B$3,'BD Factoraje'!$G:$G,'Cartera Semanal Individual'!$A7,'BD Factoraje'!$N:$N,'Cartera Semanal Individual'!CU$1,'BD Factoraje'!$C:$C,$B$2)</f>
        <v>0</v>
      </c>
      <c r="CV7" s="11">
        <f>IF('Cartera Semanal Individual'!$A7='Cartera Semanal Individual'!CV$1,-SUMIFS('BD Factoraje'!$Q:$Q,'BD Factoraje'!$B:$B,$B$3,'BD Factoraje'!$G:$G,'Cartera Semanal Individual'!$A7,'BD Factoraje'!$C:$C,$B$2),0)+CU7-SUMIFS('BD Factoraje'!$R:$R,'BD Factoraje'!$B:$B,$B$3,'BD Factoraje'!$G:$G,'Cartera Semanal Individual'!$A7,'BD Factoraje'!$N:$N,'Cartera Semanal Individual'!CV$1,'BD Factoraje'!$C:$C,$B$2)</f>
        <v>0</v>
      </c>
    </row>
    <row r="8" spans="1:100" x14ac:dyDescent="0.25">
      <c r="A8" s="14">
        <v>17</v>
      </c>
      <c r="B8" s="31">
        <f t="shared" si="2"/>
        <v>42484</v>
      </c>
      <c r="C8" s="11">
        <f>IF('Cartera Semanal Individual'!$A8='Cartera Semanal Individual'!C$1,-SUMIFS('BD Factoraje'!$Q:$Q,'BD Factoraje'!$B:$B,$B$3,'BD Factoraje'!$G:$G,'Cartera Semanal Individual'!$A8,'BD Factoraje'!$C:$C,$B$2),0)</f>
        <v>0</v>
      </c>
      <c r="D8" s="11">
        <f>IF('Cartera Semanal Individual'!$A8='Cartera Semanal Individual'!D$1,-SUMIFS('BD Factoraje'!$Q:$Q,'BD Factoraje'!$B:$B,$B$3,'BD Factoraje'!$G:$G,'Cartera Semanal Individual'!$A8,'BD Factoraje'!$C:$C,$B$2),0)+C8-SUMIFS('BD Factoraje'!$R:$R,'BD Factoraje'!$B:$B,$B$3,'BD Factoraje'!$G:$G,'Cartera Semanal Individual'!$A8,'BD Factoraje'!$N:$N,'Cartera Semanal Individual'!D$1,'BD Factoraje'!$C:$C,$B$2)</f>
        <v>0</v>
      </c>
      <c r="E8" s="11">
        <f>IF('Cartera Semanal Individual'!$A8='Cartera Semanal Individual'!E$1,-SUMIFS('BD Factoraje'!$Q:$Q,'BD Factoraje'!$B:$B,$B$3,'BD Factoraje'!$G:$G,'Cartera Semanal Individual'!$A8,'BD Factoraje'!$C:$C,$B$2),0)+D8-SUMIFS('BD Factoraje'!$R:$R,'BD Factoraje'!$B:$B,$B$3,'BD Factoraje'!$G:$G,'Cartera Semanal Individual'!$A8,'BD Factoraje'!$N:$N,'Cartera Semanal Individual'!E$1,'BD Factoraje'!$C:$C,$B$2)</f>
        <v>0</v>
      </c>
      <c r="F8" s="11">
        <f>IF('Cartera Semanal Individual'!$A8='Cartera Semanal Individual'!F$1,-SUMIFS('BD Factoraje'!$Q:$Q,'BD Factoraje'!$B:$B,$B$3,'BD Factoraje'!$G:$G,'Cartera Semanal Individual'!$A8,'BD Factoraje'!$C:$C,$B$2),0)+E8-SUMIFS('BD Factoraje'!$R:$R,'BD Factoraje'!$B:$B,$B$3,'BD Factoraje'!$G:$G,'Cartera Semanal Individual'!$A8,'BD Factoraje'!$N:$N,'Cartera Semanal Individual'!F$1,'BD Factoraje'!$C:$C,$B$2)</f>
        <v>0</v>
      </c>
      <c r="G8" s="11">
        <f>IF('Cartera Semanal Individual'!$A8='Cartera Semanal Individual'!G$1,-SUMIFS('BD Factoraje'!$Q:$Q,'BD Factoraje'!$B:$B,$B$3,'BD Factoraje'!$G:$G,'Cartera Semanal Individual'!$A8,'BD Factoraje'!$C:$C,$B$2),0)+F8-SUMIFS('BD Factoraje'!$R:$R,'BD Factoraje'!$B:$B,$B$3,'BD Factoraje'!$G:$G,'Cartera Semanal Individual'!$A8,'BD Factoraje'!$N:$N,'Cartera Semanal Individual'!G$1,'BD Factoraje'!$C:$C,$B$2)</f>
        <v>0</v>
      </c>
      <c r="H8" s="11">
        <f>IF('Cartera Semanal Individual'!$A8='Cartera Semanal Individual'!H$1,-SUMIFS('BD Factoraje'!$Q:$Q,'BD Factoraje'!$B:$B,$B$3,'BD Factoraje'!$G:$G,'Cartera Semanal Individual'!$A8,'BD Factoraje'!$C:$C,$B$2),0)+G8-SUMIFS('BD Factoraje'!$R:$R,'BD Factoraje'!$B:$B,$B$3,'BD Factoraje'!$G:$G,'Cartera Semanal Individual'!$A8,'BD Factoraje'!$N:$N,'Cartera Semanal Individual'!H$1,'BD Factoraje'!$C:$C,$B$2)</f>
        <v>0</v>
      </c>
      <c r="I8" s="11">
        <f>IF('Cartera Semanal Individual'!$A8='Cartera Semanal Individual'!I$1,-SUMIFS('BD Factoraje'!$Q:$Q,'BD Factoraje'!$B:$B,$B$3,'BD Factoraje'!$G:$G,'Cartera Semanal Individual'!$A8,'BD Factoraje'!$C:$C,$B$2),0)+H8-SUMIFS('BD Factoraje'!$R:$R,'BD Factoraje'!$B:$B,$B$3,'BD Factoraje'!$G:$G,'Cartera Semanal Individual'!$A8,'BD Factoraje'!$N:$N,'Cartera Semanal Individual'!I$1,'BD Factoraje'!$C:$C,$B$2)</f>
        <v>0</v>
      </c>
      <c r="J8" s="11">
        <f>IF('Cartera Semanal Individual'!$A8='Cartera Semanal Individual'!J$1,-SUMIFS('BD Factoraje'!$Q:$Q,'BD Factoraje'!$B:$B,$B$3,'BD Factoraje'!$G:$G,'Cartera Semanal Individual'!$A8,'BD Factoraje'!$C:$C,$B$2),0)+I8-SUMIFS('BD Factoraje'!$R:$R,'BD Factoraje'!$B:$B,$B$3,'BD Factoraje'!$G:$G,'Cartera Semanal Individual'!$A8,'BD Factoraje'!$N:$N,'Cartera Semanal Individual'!J$1,'BD Factoraje'!$C:$C,$B$2)</f>
        <v>0</v>
      </c>
      <c r="K8" s="11">
        <f>IF('Cartera Semanal Individual'!$A8='Cartera Semanal Individual'!K$1,-SUMIFS('BD Factoraje'!$Q:$Q,'BD Factoraje'!$B:$B,$B$3,'BD Factoraje'!$G:$G,'Cartera Semanal Individual'!$A8,'BD Factoraje'!$C:$C,$B$2),0)+J8-SUMIFS('BD Factoraje'!$R:$R,'BD Factoraje'!$B:$B,$B$3,'BD Factoraje'!$G:$G,'Cartera Semanal Individual'!$A8,'BD Factoraje'!$N:$N,'Cartera Semanal Individual'!K$1,'BD Factoraje'!$C:$C,$B$2)</f>
        <v>0</v>
      </c>
      <c r="L8" s="11">
        <f>IF('Cartera Semanal Individual'!$A8='Cartera Semanal Individual'!L$1,-SUMIFS('BD Factoraje'!$Q:$Q,'BD Factoraje'!$B:$B,$B$3,'BD Factoraje'!$G:$G,'Cartera Semanal Individual'!$A8,'BD Factoraje'!$C:$C,$B$2),0)+K8-SUMIFS('BD Factoraje'!$R:$R,'BD Factoraje'!$B:$B,$B$3,'BD Factoraje'!$G:$G,'Cartera Semanal Individual'!$A8,'BD Factoraje'!$N:$N,'Cartera Semanal Individual'!L$1,'BD Factoraje'!$C:$C,$B$2)</f>
        <v>0</v>
      </c>
      <c r="M8" s="11">
        <f>IF('Cartera Semanal Individual'!$A8='Cartera Semanal Individual'!M$1,-SUMIFS('BD Factoraje'!$Q:$Q,'BD Factoraje'!$B:$B,$B$3,'BD Factoraje'!$G:$G,'Cartera Semanal Individual'!$A8,'BD Factoraje'!$C:$C,$B$2),0)+L8-SUMIFS('BD Factoraje'!$R:$R,'BD Factoraje'!$B:$B,$B$3,'BD Factoraje'!$G:$G,'Cartera Semanal Individual'!$A8,'BD Factoraje'!$N:$N,'Cartera Semanal Individual'!M$1,'BD Factoraje'!$C:$C,$B$2)</f>
        <v>0</v>
      </c>
      <c r="N8" s="11">
        <f>IF('Cartera Semanal Individual'!$A8='Cartera Semanal Individual'!N$1,-SUMIFS('BD Factoraje'!$Q:$Q,'BD Factoraje'!$B:$B,$B$3,'BD Factoraje'!$G:$G,'Cartera Semanal Individual'!$A8,'BD Factoraje'!$C:$C,$B$2),0)+M8-SUMIFS('BD Factoraje'!$R:$R,'BD Factoraje'!$B:$B,$B$3,'BD Factoraje'!$G:$G,'Cartera Semanal Individual'!$A8,'BD Factoraje'!$N:$N,'Cartera Semanal Individual'!N$1,'BD Factoraje'!$C:$C,$B$2)</f>
        <v>0</v>
      </c>
      <c r="O8" s="11">
        <f>IF('Cartera Semanal Individual'!$A8='Cartera Semanal Individual'!O$1,-SUMIFS('BD Factoraje'!$Q:$Q,'BD Factoraje'!$B:$B,$B$3,'BD Factoraje'!$G:$G,'Cartera Semanal Individual'!$A8,'BD Factoraje'!$C:$C,$B$2),0)+N8-SUMIFS('BD Factoraje'!$R:$R,'BD Factoraje'!$B:$B,$B$3,'BD Factoraje'!$G:$G,'Cartera Semanal Individual'!$A8,'BD Factoraje'!$N:$N,'Cartera Semanal Individual'!O$1,'BD Factoraje'!$C:$C,$B$2)</f>
        <v>0</v>
      </c>
      <c r="P8" s="11">
        <f>IF('Cartera Semanal Individual'!$A8='Cartera Semanal Individual'!P$1,-SUMIFS('BD Factoraje'!$Q:$Q,'BD Factoraje'!$B:$B,$B$3,'BD Factoraje'!$G:$G,'Cartera Semanal Individual'!$A8,'BD Factoraje'!$C:$C,$B$2),0)+O8-SUMIFS('BD Factoraje'!$R:$R,'BD Factoraje'!$B:$B,$B$3,'BD Factoraje'!$G:$G,'Cartera Semanal Individual'!$A8,'BD Factoraje'!$N:$N,'Cartera Semanal Individual'!P$1,'BD Factoraje'!$C:$C,$B$2)</f>
        <v>0</v>
      </c>
      <c r="Q8" s="11">
        <f>IF('Cartera Semanal Individual'!$A8='Cartera Semanal Individual'!Q$1,-SUMIFS('BD Factoraje'!$Q:$Q,'BD Factoraje'!$B:$B,$B$3,'BD Factoraje'!$G:$G,'Cartera Semanal Individual'!$A8,'BD Factoraje'!$C:$C,$B$2),0)+P8-SUMIFS('BD Factoraje'!$R:$R,'BD Factoraje'!$B:$B,$B$3,'BD Factoraje'!$G:$G,'Cartera Semanal Individual'!$A8,'BD Factoraje'!$N:$N,'Cartera Semanal Individual'!Q$1,'BD Factoraje'!$C:$C,$B$2)</f>
        <v>0</v>
      </c>
      <c r="R8" s="11">
        <f>IF('Cartera Semanal Individual'!$A8='Cartera Semanal Individual'!R$1,-SUMIFS('BD Factoraje'!$Q:$Q,'BD Factoraje'!$B:$B,$B$3,'BD Factoraje'!$G:$G,'Cartera Semanal Individual'!$A8,'BD Factoraje'!$C:$C,$B$2),0)+Q8-SUMIFS('BD Factoraje'!$R:$R,'BD Factoraje'!$B:$B,$B$3,'BD Factoraje'!$G:$G,'Cartera Semanal Individual'!$A8,'BD Factoraje'!$N:$N,'Cartera Semanal Individual'!R$1,'BD Factoraje'!$C:$C,$B$2)</f>
        <v>0</v>
      </c>
      <c r="S8" s="11">
        <f>IF('Cartera Semanal Individual'!$A8='Cartera Semanal Individual'!S$1,-SUMIFS('BD Factoraje'!$Q:$Q,'BD Factoraje'!$B:$B,$B$3,'BD Factoraje'!$G:$G,'Cartera Semanal Individual'!$A8,'BD Factoraje'!$C:$C,$B$2),0)+R8-SUMIFS('BD Factoraje'!$R:$R,'BD Factoraje'!$B:$B,$B$3,'BD Factoraje'!$G:$G,'Cartera Semanal Individual'!$A8,'BD Factoraje'!$N:$N,'Cartera Semanal Individual'!S$1,'BD Factoraje'!$C:$C,$B$2)</f>
        <v>0</v>
      </c>
      <c r="T8" s="11">
        <f>IF('Cartera Semanal Individual'!$A8='Cartera Semanal Individual'!T$1,-SUMIFS('BD Factoraje'!$Q:$Q,'BD Factoraje'!$B:$B,$B$3,'BD Factoraje'!$G:$G,'Cartera Semanal Individual'!$A8,'BD Factoraje'!$C:$C,$B$2),0)+S8-SUMIFS('BD Factoraje'!$R:$R,'BD Factoraje'!$B:$B,$B$3,'BD Factoraje'!$G:$G,'Cartera Semanal Individual'!$A8,'BD Factoraje'!$N:$N,'Cartera Semanal Individual'!T$1,'BD Factoraje'!$C:$C,$B$2)</f>
        <v>0</v>
      </c>
      <c r="U8" s="11">
        <f>IF('Cartera Semanal Individual'!$A8='Cartera Semanal Individual'!U$1,-SUMIFS('BD Factoraje'!$Q:$Q,'BD Factoraje'!$B:$B,$B$3,'BD Factoraje'!$G:$G,'Cartera Semanal Individual'!$A8,'BD Factoraje'!$C:$C,$B$2),0)+T8-SUMIFS('BD Factoraje'!$R:$R,'BD Factoraje'!$B:$B,$B$3,'BD Factoraje'!$G:$G,'Cartera Semanal Individual'!$A8,'BD Factoraje'!$N:$N,'Cartera Semanal Individual'!U$1,'BD Factoraje'!$C:$C,$B$2)</f>
        <v>0</v>
      </c>
      <c r="V8" s="11">
        <f>IF('Cartera Semanal Individual'!$A8='Cartera Semanal Individual'!V$1,-SUMIFS('BD Factoraje'!$Q:$Q,'BD Factoraje'!$B:$B,$B$3,'BD Factoraje'!$G:$G,'Cartera Semanal Individual'!$A8,'BD Factoraje'!$C:$C,$B$2),0)+U8-SUMIFS('BD Factoraje'!$R:$R,'BD Factoraje'!$B:$B,$B$3,'BD Factoraje'!$G:$G,'Cartera Semanal Individual'!$A8,'BD Factoraje'!$N:$N,'Cartera Semanal Individual'!V$1,'BD Factoraje'!$C:$C,$B$2)</f>
        <v>0</v>
      </c>
      <c r="W8" s="11">
        <f>IF('Cartera Semanal Individual'!$A8='Cartera Semanal Individual'!W$1,-SUMIFS('BD Factoraje'!$Q:$Q,'BD Factoraje'!$B:$B,$B$3,'BD Factoraje'!$G:$G,'Cartera Semanal Individual'!$A8,'BD Factoraje'!$C:$C,$B$2),0)+V8-SUMIFS('BD Factoraje'!$R:$R,'BD Factoraje'!$B:$B,$B$3,'BD Factoraje'!$G:$G,'Cartera Semanal Individual'!$A8,'BD Factoraje'!$N:$N,'Cartera Semanal Individual'!W$1,'BD Factoraje'!$C:$C,$B$2)</f>
        <v>0</v>
      </c>
      <c r="X8" s="11">
        <f>IF('Cartera Semanal Individual'!$A8='Cartera Semanal Individual'!X$1,-SUMIFS('BD Factoraje'!$Q:$Q,'BD Factoraje'!$B:$B,$B$3,'BD Factoraje'!$G:$G,'Cartera Semanal Individual'!$A8,'BD Factoraje'!$C:$C,$B$2),0)+W8-SUMIFS('BD Factoraje'!$R:$R,'BD Factoraje'!$B:$B,$B$3,'BD Factoraje'!$G:$G,'Cartera Semanal Individual'!$A8,'BD Factoraje'!$N:$N,'Cartera Semanal Individual'!X$1,'BD Factoraje'!$C:$C,$B$2)</f>
        <v>0</v>
      </c>
      <c r="Y8" s="11">
        <f>IF('Cartera Semanal Individual'!$A8='Cartera Semanal Individual'!Y$1,-SUMIFS('BD Factoraje'!$Q:$Q,'BD Factoraje'!$B:$B,$B$3,'BD Factoraje'!$G:$G,'Cartera Semanal Individual'!$A8,'BD Factoraje'!$C:$C,$B$2),0)+X8-SUMIFS('BD Factoraje'!$R:$R,'BD Factoraje'!$B:$B,$B$3,'BD Factoraje'!$G:$G,'Cartera Semanal Individual'!$A8,'BD Factoraje'!$N:$N,'Cartera Semanal Individual'!Y$1,'BD Factoraje'!$C:$C,$B$2)</f>
        <v>0</v>
      </c>
      <c r="Z8" s="11">
        <f>IF('Cartera Semanal Individual'!$A8='Cartera Semanal Individual'!Z$1,-SUMIFS('BD Factoraje'!$Q:$Q,'BD Factoraje'!$B:$B,$B$3,'BD Factoraje'!$G:$G,'Cartera Semanal Individual'!$A8,'BD Factoraje'!$C:$C,$B$2),0)+Y8-SUMIFS('BD Factoraje'!$R:$R,'BD Factoraje'!$B:$B,$B$3,'BD Factoraje'!$G:$G,'Cartera Semanal Individual'!$A8,'BD Factoraje'!$N:$N,'Cartera Semanal Individual'!Z$1,'BD Factoraje'!$C:$C,$B$2)</f>
        <v>0</v>
      </c>
      <c r="AA8" s="11">
        <f>IF('Cartera Semanal Individual'!$A8='Cartera Semanal Individual'!AA$1,-SUMIFS('BD Factoraje'!$Q:$Q,'BD Factoraje'!$B:$B,$B$3,'BD Factoraje'!$G:$G,'Cartera Semanal Individual'!$A8,'BD Factoraje'!$C:$C,$B$2),0)+Z8-SUMIFS('BD Factoraje'!$R:$R,'BD Factoraje'!$B:$B,$B$3,'BD Factoraje'!$G:$G,'Cartera Semanal Individual'!$A8,'BD Factoraje'!$N:$N,'Cartera Semanal Individual'!AA$1,'BD Factoraje'!$C:$C,$B$2)</f>
        <v>0</v>
      </c>
      <c r="AB8" s="11">
        <f>IF('Cartera Semanal Individual'!$A8='Cartera Semanal Individual'!AB$1,-SUMIFS('BD Factoraje'!$Q:$Q,'BD Factoraje'!$B:$B,$B$3,'BD Factoraje'!$G:$G,'Cartera Semanal Individual'!$A8,'BD Factoraje'!$C:$C,$B$2),0)+AA8-SUMIFS('BD Factoraje'!$R:$R,'BD Factoraje'!$B:$B,$B$3,'BD Factoraje'!$G:$G,'Cartera Semanal Individual'!$A8,'BD Factoraje'!$N:$N,'Cartera Semanal Individual'!AB$1,'BD Factoraje'!$C:$C,$B$2)</f>
        <v>0</v>
      </c>
      <c r="AC8" s="11">
        <f>IF('Cartera Semanal Individual'!$A8='Cartera Semanal Individual'!AC$1,-SUMIFS('BD Factoraje'!$Q:$Q,'BD Factoraje'!$B:$B,$B$3,'BD Factoraje'!$G:$G,'Cartera Semanal Individual'!$A8,'BD Factoraje'!$C:$C,$B$2),0)+AB8-SUMIFS('BD Factoraje'!$R:$R,'BD Factoraje'!$B:$B,$B$3,'BD Factoraje'!$G:$G,'Cartera Semanal Individual'!$A8,'BD Factoraje'!$N:$N,'Cartera Semanal Individual'!AC$1,'BD Factoraje'!$C:$C,$B$2)</f>
        <v>0</v>
      </c>
      <c r="AD8" s="11">
        <f>IF('Cartera Semanal Individual'!$A8='Cartera Semanal Individual'!AD$1,-SUMIFS('BD Factoraje'!$Q:$Q,'BD Factoraje'!$B:$B,$B$3,'BD Factoraje'!$G:$G,'Cartera Semanal Individual'!$A8,'BD Factoraje'!$C:$C,$B$2),0)+AC8-SUMIFS('BD Factoraje'!$R:$R,'BD Factoraje'!$B:$B,$B$3,'BD Factoraje'!$G:$G,'Cartera Semanal Individual'!$A8,'BD Factoraje'!$N:$N,'Cartera Semanal Individual'!AD$1,'BD Factoraje'!$C:$C,$B$2)</f>
        <v>0</v>
      </c>
      <c r="AE8" s="11">
        <f>IF('Cartera Semanal Individual'!$A8='Cartera Semanal Individual'!AE$1,-SUMIFS('BD Factoraje'!$Q:$Q,'BD Factoraje'!$B:$B,$B$3,'BD Factoraje'!$G:$G,'Cartera Semanal Individual'!$A8,'BD Factoraje'!$C:$C,$B$2),0)+AD8-SUMIFS('BD Factoraje'!$R:$R,'BD Factoraje'!$B:$B,$B$3,'BD Factoraje'!$G:$G,'Cartera Semanal Individual'!$A8,'BD Factoraje'!$N:$N,'Cartera Semanal Individual'!AE$1,'BD Factoraje'!$C:$C,$B$2)</f>
        <v>0</v>
      </c>
      <c r="AF8" s="11">
        <f>IF('Cartera Semanal Individual'!$A8='Cartera Semanal Individual'!AF$1,-SUMIFS('BD Factoraje'!$Q:$Q,'BD Factoraje'!$B:$B,$B$3,'BD Factoraje'!$G:$G,'Cartera Semanal Individual'!$A8,'BD Factoraje'!$C:$C,$B$2),0)+AE8-SUMIFS('BD Factoraje'!$R:$R,'BD Factoraje'!$B:$B,$B$3,'BD Factoraje'!$G:$G,'Cartera Semanal Individual'!$A8,'BD Factoraje'!$N:$N,'Cartera Semanal Individual'!AF$1,'BD Factoraje'!$C:$C,$B$2)</f>
        <v>0</v>
      </c>
      <c r="AG8" s="11">
        <f>IF('Cartera Semanal Individual'!$A8='Cartera Semanal Individual'!AG$1,-SUMIFS('BD Factoraje'!$Q:$Q,'BD Factoraje'!$B:$B,$B$3,'BD Factoraje'!$G:$G,'Cartera Semanal Individual'!$A8,'BD Factoraje'!$C:$C,$B$2),0)+AF8-SUMIFS('BD Factoraje'!$R:$R,'BD Factoraje'!$B:$B,$B$3,'BD Factoraje'!$G:$G,'Cartera Semanal Individual'!$A8,'BD Factoraje'!$N:$N,'Cartera Semanal Individual'!AG$1,'BD Factoraje'!$C:$C,$B$2)</f>
        <v>0</v>
      </c>
      <c r="AH8" s="11">
        <f>IF('Cartera Semanal Individual'!$A8='Cartera Semanal Individual'!AH$1,-SUMIFS('BD Factoraje'!$Q:$Q,'BD Factoraje'!$B:$B,$B$3,'BD Factoraje'!$G:$G,'Cartera Semanal Individual'!$A8,'BD Factoraje'!$C:$C,$B$2),0)+AG8-SUMIFS('BD Factoraje'!$R:$R,'BD Factoraje'!$B:$B,$B$3,'BD Factoraje'!$G:$G,'Cartera Semanal Individual'!$A8,'BD Factoraje'!$N:$N,'Cartera Semanal Individual'!AH$1,'BD Factoraje'!$C:$C,$B$2)</f>
        <v>0</v>
      </c>
      <c r="AI8" s="11">
        <f>IF('Cartera Semanal Individual'!$A8='Cartera Semanal Individual'!AI$1,-SUMIFS('BD Factoraje'!$Q:$Q,'BD Factoraje'!$B:$B,$B$3,'BD Factoraje'!$G:$G,'Cartera Semanal Individual'!$A8,'BD Factoraje'!$C:$C,$B$2),0)+AH8-SUMIFS('BD Factoraje'!$R:$R,'BD Factoraje'!$B:$B,$B$3,'BD Factoraje'!$G:$G,'Cartera Semanal Individual'!$A8,'BD Factoraje'!$N:$N,'Cartera Semanal Individual'!AI$1,'BD Factoraje'!$C:$C,$B$2)</f>
        <v>0</v>
      </c>
      <c r="AJ8" s="11">
        <f>IF('Cartera Semanal Individual'!$A8='Cartera Semanal Individual'!AJ$1,-SUMIFS('BD Factoraje'!$Q:$Q,'BD Factoraje'!$B:$B,$B$3,'BD Factoraje'!$G:$G,'Cartera Semanal Individual'!$A8,'BD Factoraje'!$C:$C,$B$2),0)+AI8-SUMIFS('BD Factoraje'!$R:$R,'BD Factoraje'!$B:$B,$B$3,'BD Factoraje'!$G:$G,'Cartera Semanal Individual'!$A8,'BD Factoraje'!$N:$N,'Cartera Semanal Individual'!AJ$1,'BD Factoraje'!$C:$C,$B$2)</f>
        <v>0</v>
      </c>
      <c r="AK8" s="11">
        <f>IF('Cartera Semanal Individual'!$A8='Cartera Semanal Individual'!AK$1,-SUMIFS('BD Factoraje'!$Q:$Q,'BD Factoraje'!$B:$B,$B$3,'BD Factoraje'!$G:$G,'Cartera Semanal Individual'!$A8,'BD Factoraje'!$C:$C,$B$2),0)+AJ8-SUMIFS('BD Factoraje'!$R:$R,'BD Factoraje'!$B:$B,$B$3,'BD Factoraje'!$G:$G,'Cartera Semanal Individual'!$A8,'BD Factoraje'!$N:$N,'Cartera Semanal Individual'!AK$1,'BD Factoraje'!$C:$C,$B$2)</f>
        <v>0</v>
      </c>
      <c r="AL8" s="11">
        <f>IF('Cartera Semanal Individual'!$A8='Cartera Semanal Individual'!AL$1,-SUMIFS('BD Factoraje'!$Q:$Q,'BD Factoraje'!$B:$B,$B$3,'BD Factoraje'!$G:$G,'Cartera Semanal Individual'!$A8,'BD Factoraje'!$C:$C,$B$2),0)+AK8-SUMIFS('BD Factoraje'!$R:$R,'BD Factoraje'!$B:$B,$B$3,'BD Factoraje'!$G:$G,'Cartera Semanal Individual'!$A8,'BD Factoraje'!$N:$N,'Cartera Semanal Individual'!AL$1,'BD Factoraje'!$C:$C,$B$2)</f>
        <v>0</v>
      </c>
      <c r="AM8" s="11">
        <f>IF('Cartera Semanal Individual'!$A8='Cartera Semanal Individual'!AM$1,-SUMIFS('BD Factoraje'!$Q:$Q,'BD Factoraje'!$B:$B,$B$3,'BD Factoraje'!$G:$G,'Cartera Semanal Individual'!$A8,'BD Factoraje'!$C:$C,$B$2),0)+AL8-SUMIFS('BD Factoraje'!$R:$R,'BD Factoraje'!$B:$B,$B$3,'BD Factoraje'!$G:$G,'Cartera Semanal Individual'!$A8,'BD Factoraje'!$N:$N,'Cartera Semanal Individual'!AM$1,'BD Factoraje'!$C:$C,$B$2)</f>
        <v>0</v>
      </c>
      <c r="AN8" s="11">
        <f>IF('Cartera Semanal Individual'!$A8='Cartera Semanal Individual'!AN$1,-SUMIFS('BD Factoraje'!$Q:$Q,'BD Factoraje'!$B:$B,$B$3,'BD Factoraje'!$G:$G,'Cartera Semanal Individual'!$A8,'BD Factoraje'!$C:$C,$B$2),0)+AM8-SUMIFS('BD Factoraje'!$R:$R,'BD Factoraje'!$B:$B,$B$3,'BD Factoraje'!$G:$G,'Cartera Semanal Individual'!$A8,'BD Factoraje'!$N:$N,'Cartera Semanal Individual'!AN$1,'BD Factoraje'!$C:$C,$B$2)</f>
        <v>0</v>
      </c>
      <c r="AO8" s="11">
        <f>IF('Cartera Semanal Individual'!$A8='Cartera Semanal Individual'!AO$1,-SUMIFS('BD Factoraje'!$Q:$Q,'BD Factoraje'!$B:$B,$B$3,'BD Factoraje'!$G:$G,'Cartera Semanal Individual'!$A8,'BD Factoraje'!$C:$C,$B$2),0)+AN8-SUMIFS('BD Factoraje'!$R:$R,'BD Factoraje'!$B:$B,$B$3,'BD Factoraje'!$G:$G,'Cartera Semanal Individual'!$A8,'BD Factoraje'!$N:$N,'Cartera Semanal Individual'!AO$1,'BD Factoraje'!$C:$C,$B$2)</f>
        <v>0</v>
      </c>
      <c r="AP8" s="11">
        <f>IF('Cartera Semanal Individual'!$A8='Cartera Semanal Individual'!AP$1,-SUMIFS('BD Factoraje'!$Q:$Q,'BD Factoraje'!$B:$B,$B$3,'BD Factoraje'!$G:$G,'Cartera Semanal Individual'!$A8,'BD Factoraje'!$C:$C,$B$2),0)+AO8-SUMIFS('BD Factoraje'!$R:$R,'BD Factoraje'!$B:$B,$B$3,'BD Factoraje'!$G:$G,'Cartera Semanal Individual'!$A8,'BD Factoraje'!$N:$N,'Cartera Semanal Individual'!AP$1,'BD Factoraje'!$C:$C,$B$2)</f>
        <v>0</v>
      </c>
      <c r="AQ8" s="11">
        <f>IF('Cartera Semanal Individual'!$A8='Cartera Semanal Individual'!AQ$1,-SUMIFS('BD Factoraje'!$Q:$Q,'BD Factoraje'!$B:$B,$B$3,'BD Factoraje'!$G:$G,'Cartera Semanal Individual'!$A8,'BD Factoraje'!$C:$C,$B$2),0)+AP8-SUMIFS('BD Factoraje'!$R:$R,'BD Factoraje'!$B:$B,$B$3,'BD Factoraje'!$G:$G,'Cartera Semanal Individual'!$A8,'BD Factoraje'!$N:$N,'Cartera Semanal Individual'!AQ$1,'BD Factoraje'!$C:$C,$B$2)</f>
        <v>0</v>
      </c>
      <c r="AR8" s="11">
        <f>IF('Cartera Semanal Individual'!$A8='Cartera Semanal Individual'!AR$1,-SUMIFS('BD Factoraje'!$Q:$Q,'BD Factoraje'!$B:$B,$B$3,'BD Factoraje'!$G:$G,'Cartera Semanal Individual'!$A8,'BD Factoraje'!$C:$C,$B$2),0)+AQ8-SUMIFS('BD Factoraje'!$R:$R,'BD Factoraje'!$B:$B,$B$3,'BD Factoraje'!$G:$G,'Cartera Semanal Individual'!$A8,'BD Factoraje'!$N:$N,'Cartera Semanal Individual'!AR$1,'BD Factoraje'!$C:$C,$B$2)</f>
        <v>0</v>
      </c>
      <c r="AS8" s="11">
        <f>IF('Cartera Semanal Individual'!$A8='Cartera Semanal Individual'!AS$1,-SUMIFS('BD Factoraje'!$Q:$Q,'BD Factoraje'!$B:$B,$B$3,'BD Factoraje'!$G:$G,'Cartera Semanal Individual'!$A8,'BD Factoraje'!$C:$C,$B$2),0)+AR8-SUMIFS('BD Factoraje'!$R:$R,'BD Factoraje'!$B:$B,$B$3,'BD Factoraje'!$G:$G,'Cartera Semanal Individual'!$A8,'BD Factoraje'!$N:$N,'Cartera Semanal Individual'!AS$1,'BD Factoraje'!$C:$C,$B$2)</f>
        <v>0</v>
      </c>
      <c r="AT8" s="11">
        <f>IF('Cartera Semanal Individual'!$A8='Cartera Semanal Individual'!AT$1,-SUMIFS('BD Factoraje'!$Q:$Q,'BD Factoraje'!$B:$B,$B$3,'BD Factoraje'!$G:$G,'Cartera Semanal Individual'!$A8,'BD Factoraje'!$C:$C,$B$2),0)+AS8-SUMIFS('BD Factoraje'!$R:$R,'BD Factoraje'!$B:$B,$B$3,'BD Factoraje'!$G:$G,'Cartera Semanal Individual'!$A8,'BD Factoraje'!$N:$N,'Cartera Semanal Individual'!AT$1,'BD Factoraje'!$C:$C,$B$2)</f>
        <v>0</v>
      </c>
      <c r="AU8" s="11">
        <f>IF('Cartera Semanal Individual'!$A8='Cartera Semanal Individual'!AU$1,-SUMIFS('BD Factoraje'!$Q:$Q,'BD Factoraje'!$B:$B,$B$3,'BD Factoraje'!$G:$G,'Cartera Semanal Individual'!$A8,'BD Factoraje'!$C:$C,$B$2),0)+AT8-SUMIFS('BD Factoraje'!$R:$R,'BD Factoraje'!$B:$B,$B$3,'BD Factoraje'!$G:$G,'Cartera Semanal Individual'!$A8,'BD Factoraje'!$N:$N,'Cartera Semanal Individual'!AU$1,'BD Factoraje'!$C:$C,$B$2)</f>
        <v>0</v>
      </c>
      <c r="AV8" s="11">
        <f>IF('Cartera Semanal Individual'!$A8='Cartera Semanal Individual'!AV$1,-SUMIFS('BD Factoraje'!$Q:$Q,'BD Factoraje'!$B:$B,$B$3,'BD Factoraje'!$G:$G,'Cartera Semanal Individual'!$A8,'BD Factoraje'!$C:$C,$B$2),0)+AU8-SUMIFS('BD Factoraje'!$R:$R,'BD Factoraje'!$B:$B,$B$3,'BD Factoraje'!$G:$G,'Cartera Semanal Individual'!$A8,'BD Factoraje'!$N:$N,'Cartera Semanal Individual'!AV$1,'BD Factoraje'!$C:$C,$B$2)</f>
        <v>0</v>
      </c>
      <c r="AW8" s="11">
        <f>IF('Cartera Semanal Individual'!$A8='Cartera Semanal Individual'!AW$1,-SUMIFS('BD Factoraje'!$Q:$Q,'BD Factoraje'!$B:$B,$B$3,'BD Factoraje'!$G:$G,'Cartera Semanal Individual'!$A8,'BD Factoraje'!$C:$C,$B$2),0)+AV8-SUMIFS('BD Factoraje'!$R:$R,'BD Factoraje'!$B:$B,$B$3,'BD Factoraje'!$G:$G,'Cartera Semanal Individual'!$A8,'BD Factoraje'!$N:$N,'Cartera Semanal Individual'!AW$1,'BD Factoraje'!$C:$C,$B$2)</f>
        <v>0</v>
      </c>
      <c r="AX8" s="11">
        <f>IF('Cartera Semanal Individual'!$A8='Cartera Semanal Individual'!AX$1,-SUMIFS('BD Factoraje'!$Q:$Q,'BD Factoraje'!$B:$B,$B$3,'BD Factoraje'!$G:$G,'Cartera Semanal Individual'!$A8,'BD Factoraje'!$C:$C,$B$2),0)+AW8-SUMIFS('BD Factoraje'!$R:$R,'BD Factoraje'!$B:$B,$B$3,'BD Factoraje'!$G:$G,'Cartera Semanal Individual'!$A8,'BD Factoraje'!$N:$N,'Cartera Semanal Individual'!AX$1,'BD Factoraje'!$C:$C,$B$2)</f>
        <v>0</v>
      </c>
      <c r="AY8" s="11">
        <f>IF('Cartera Semanal Individual'!$A8='Cartera Semanal Individual'!AY$1,-SUMIFS('BD Factoraje'!$Q:$Q,'BD Factoraje'!$B:$B,$B$3,'BD Factoraje'!$G:$G,'Cartera Semanal Individual'!$A8,'BD Factoraje'!$C:$C,$B$2),0)+AX8-SUMIFS('BD Factoraje'!$R:$R,'BD Factoraje'!$B:$B,$B$3,'BD Factoraje'!$G:$G,'Cartera Semanal Individual'!$A8,'BD Factoraje'!$N:$N,'Cartera Semanal Individual'!AY$1,'BD Factoraje'!$C:$C,$B$2)</f>
        <v>0</v>
      </c>
      <c r="AZ8" s="11">
        <f>IF('Cartera Semanal Individual'!$A8='Cartera Semanal Individual'!AZ$1,-SUMIFS('BD Factoraje'!$Q:$Q,'BD Factoraje'!$B:$B,$B$3,'BD Factoraje'!$G:$G,'Cartera Semanal Individual'!$A8,'BD Factoraje'!$C:$C,$B$2),0)+AY8-SUMIFS('BD Factoraje'!$R:$R,'BD Factoraje'!$B:$B,$B$3,'BD Factoraje'!$G:$G,'Cartera Semanal Individual'!$A8,'BD Factoraje'!$N:$N,'Cartera Semanal Individual'!AZ$1,'BD Factoraje'!$C:$C,$B$2)</f>
        <v>0</v>
      </c>
      <c r="BA8" s="11">
        <f>IF('Cartera Semanal Individual'!$A8='Cartera Semanal Individual'!BA$1,-SUMIFS('BD Factoraje'!$Q:$Q,'BD Factoraje'!$B:$B,$B$3,'BD Factoraje'!$G:$G,'Cartera Semanal Individual'!$A8,'BD Factoraje'!$C:$C,$B$2),0)+AZ8-SUMIFS('BD Factoraje'!$R:$R,'BD Factoraje'!$B:$B,$B$3,'BD Factoraje'!$G:$G,'Cartera Semanal Individual'!$A8,'BD Factoraje'!$N:$N,'Cartera Semanal Individual'!BA$1,'BD Factoraje'!$C:$C,$B$2)</f>
        <v>0</v>
      </c>
      <c r="BB8" s="11">
        <f>IF('Cartera Semanal Individual'!$A8='Cartera Semanal Individual'!BB$1,-SUMIFS('BD Factoraje'!$Q:$Q,'BD Factoraje'!$B:$B,$B$3,'BD Factoraje'!$G:$G,'Cartera Semanal Individual'!$A8,'BD Factoraje'!$C:$C,$B$2),0)+BA8-SUMIFS('BD Factoraje'!$R:$R,'BD Factoraje'!$B:$B,$B$3,'BD Factoraje'!$G:$G,'Cartera Semanal Individual'!$A8,'BD Factoraje'!$N:$N,'Cartera Semanal Individual'!BB$1,'BD Factoraje'!$C:$C,$B$2)</f>
        <v>0</v>
      </c>
      <c r="BC8" s="11">
        <f>IF('Cartera Semanal Individual'!$A8='Cartera Semanal Individual'!BC$1,-SUMIFS('BD Factoraje'!$Q:$Q,'BD Factoraje'!$B:$B,$B$3,'BD Factoraje'!$G:$G,'Cartera Semanal Individual'!$A8,'BD Factoraje'!$C:$C,$B$2),0)+BB8-SUMIFS('BD Factoraje'!$R:$R,'BD Factoraje'!$B:$B,$B$3,'BD Factoraje'!$G:$G,'Cartera Semanal Individual'!$A8,'BD Factoraje'!$N:$N,'Cartera Semanal Individual'!BC$1,'BD Factoraje'!$C:$C,$B$2)</f>
        <v>0</v>
      </c>
      <c r="BD8" s="11">
        <f>IF('Cartera Semanal Individual'!$A8='Cartera Semanal Individual'!BD$1,-SUMIFS('BD Factoraje'!$Q:$Q,'BD Factoraje'!$B:$B,$B$3,'BD Factoraje'!$G:$G,'Cartera Semanal Individual'!$A8,'BD Factoraje'!$C:$C,$B$2),0)+BC8-SUMIFS('BD Factoraje'!$R:$R,'BD Factoraje'!$B:$B,$B$3,'BD Factoraje'!$G:$G,'Cartera Semanal Individual'!$A8,'BD Factoraje'!$N:$N,'Cartera Semanal Individual'!BD$1,'BD Factoraje'!$C:$C,$B$2)</f>
        <v>0</v>
      </c>
      <c r="BE8" s="11">
        <f>IF('Cartera Semanal Individual'!$A8='Cartera Semanal Individual'!BE$1,-SUMIFS('BD Factoraje'!$Q:$Q,'BD Factoraje'!$B:$B,$B$3,'BD Factoraje'!$G:$G,'Cartera Semanal Individual'!$A8,'BD Factoraje'!$C:$C,$B$2),0)+BD8-SUMIFS('BD Factoraje'!$R:$R,'BD Factoraje'!$B:$B,$B$3,'BD Factoraje'!$G:$G,'Cartera Semanal Individual'!$A8,'BD Factoraje'!$N:$N,'Cartera Semanal Individual'!BE$1,'BD Factoraje'!$C:$C,$B$2)</f>
        <v>0</v>
      </c>
      <c r="BF8" s="11">
        <f>IF('Cartera Semanal Individual'!$A8='Cartera Semanal Individual'!BF$1,-SUMIFS('BD Factoraje'!$Q:$Q,'BD Factoraje'!$B:$B,$B$3,'BD Factoraje'!$G:$G,'Cartera Semanal Individual'!$A8,'BD Factoraje'!$C:$C,$B$2),0)+BE8-SUMIFS('BD Factoraje'!$R:$R,'BD Factoraje'!$B:$B,$B$3,'BD Factoraje'!$G:$G,'Cartera Semanal Individual'!$A8,'BD Factoraje'!$N:$N,'Cartera Semanal Individual'!BF$1,'BD Factoraje'!$C:$C,$B$2)</f>
        <v>0</v>
      </c>
      <c r="BG8" s="11">
        <f>IF('Cartera Semanal Individual'!$A8='Cartera Semanal Individual'!BG$1,-SUMIFS('BD Factoraje'!$Q:$Q,'BD Factoraje'!$B:$B,$B$3,'BD Factoraje'!$G:$G,'Cartera Semanal Individual'!$A8,'BD Factoraje'!$C:$C,$B$2),0)+BF8-SUMIFS('BD Factoraje'!$R:$R,'BD Factoraje'!$B:$B,$B$3,'BD Factoraje'!$G:$G,'Cartera Semanal Individual'!$A8,'BD Factoraje'!$N:$N,'Cartera Semanal Individual'!BG$1,'BD Factoraje'!$C:$C,$B$2)</f>
        <v>0</v>
      </c>
      <c r="BH8" s="11">
        <f>IF('Cartera Semanal Individual'!$A8='Cartera Semanal Individual'!BH$1,-SUMIFS('BD Factoraje'!$Q:$Q,'BD Factoraje'!$B:$B,$B$3,'BD Factoraje'!$G:$G,'Cartera Semanal Individual'!$A8,'BD Factoraje'!$C:$C,$B$2),0)+BG8-SUMIFS('BD Factoraje'!$R:$R,'BD Factoraje'!$B:$B,$B$3,'BD Factoraje'!$G:$G,'Cartera Semanal Individual'!$A8,'BD Factoraje'!$N:$N,'Cartera Semanal Individual'!BH$1,'BD Factoraje'!$C:$C,$B$2)</f>
        <v>0</v>
      </c>
      <c r="BI8" s="11">
        <f>IF('Cartera Semanal Individual'!$A8='Cartera Semanal Individual'!BI$1,-SUMIFS('BD Factoraje'!$Q:$Q,'BD Factoraje'!$B:$B,$B$3,'BD Factoraje'!$G:$G,'Cartera Semanal Individual'!$A8,'BD Factoraje'!$C:$C,$B$2),0)+BH8-SUMIFS('BD Factoraje'!$R:$R,'BD Factoraje'!$B:$B,$B$3,'BD Factoraje'!$G:$G,'Cartera Semanal Individual'!$A8,'BD Factoraje'!$N:$N,'Cartera Semanal Individual'!BI$1,'BD Factoraje'!$C:$C,$B$2)</f>
        <v>0</v>
      </c>
      <c r="BJ8" s="11">
        <f>IF('Cartera Semanal Individual'!$A8='Cartera Semanal Individual'!BJ$1,-SUMIFS('BD Factoraje'!$Q:$Q,'BD Factoraje'!$B:$B,$B$3,'BD Factoraje'!$G:$G,'Cartera Semanal Individual'!$A8,'BD Factoraje'!$C:$C,$B$2),0)+BI8-SUMIFS('BD Factoraje'!$R:$R,'BD Factoraje'!$B:$B,$B$3,'BD Factoraje'!$G:$G,'Cartera Semanal Individual'!$A8,'BD Factoraje'!$N:$N,'Cartera Semanal Individual'!BJ$1,'BD Factoraje'!$C:$C,$B$2)</f>
        <v>0</v>
      </c>
      <c r="BK8" s="11">
        <f>IF('Cartera Semanal Individual'!$A8='Cartera Semanal Individual'!BK$1,-SUMIFS('BD Factoraje'!$Q:$Q,'BD Factoraje'!$B:$B,$B$3,'BD Factoraje'!$G:$G,'Cartera Semanal Individual'!$A8,'BD Factoraje'!$C:$C,$B$2),0)+BJ8-SUMIFS('BD Factoraje'!$R:$R,'BD Factoraje'!$B:$B,$B$3,'BD Factoraje'!$G:$G,'Cartera Semanal Individual'!$A8,'BD Factoraje'!$N:$N,'Cartera Semanal Individual'!BK$1,'BD Factoraje'!$C:$C,$B$2)</f>
        <v>0</v>
      </c>
      <c r="BL8" s="11">
        <f>IF('Cartera Semanal Individual'!$A8='Cartera Semanal Individual'!BL$1,-SUMIFS('BD Factoraje'!$Q:$Q,'BD Factoraje'!$B:$B,$B$3,'BD Factoraje'!$G:$G,'Cartera Semanal Individual'!$A8,'BD Factoraje'!$C:$C,$B$2),0)+BK8-SUMIFS('BD Factoraje'!$R:$R,'BD Factoraje'!$B:$B,$B$3,'BD Factoraje'!$G:$G,'Cartera Semanal Individual'!$A8,'BD Factoraje'!$N:$N,'Cartera Semanal Individual'!BL$1,'BD Factoraje'!$C:$C,$B$2)</f>
        <v>0</v>
      </c>
      <c r="BM8" s="11">
        <f>IF('Cartera Semanal Individual'!$A8='Cartera Semanal Individual'!BM$1,-SUMIFS('BD Factoraje'!$Q:$Q,'BD Factoraje'!$B:$B,$B$3,'BD Factoraje'!$G:$G,'Cartera Semanal Individual'!$A8,'BD Factoraje'!$C:$C,$B$2),0)+BL8-SUMIFS('BD Factoraje'!$R:$R,'BD Factoraje'!$B:$B,$B$3,'BD Factoraje'!$G:$G,'Cartera Semanal Individual'!$A8,'BD Factoraje'!$N:$N,'Cartera Semanal Individual'!BM$1,'BD Factoraje'!$C:$C,$B$2)</f>
        <v>0</v>
      </c>
      <c r="BN8" s="11">
        <f>IF('Cartera Semanal Individual'!$A8='Cartera Semanal Individual'!BN$1,-SUMIFS('BD Factoraje'!$Q:$Q,'BD Factoraje'!$B:$B,$B$3,'BD Factoraje'!$G:$G,'Cartera Semanal Individual'!$A8,'BD Factoraje'!$C:$C,$B$2),0)+BM8-SUMIFS('BD Factoraje'!$R:$R,'BD Factoraje'!$B:$B,$B$3,'BD Factoraje'!$G:$G,'Cartera Semanal Individual'!$A8,'BD Factoraje'!$N:$N,'Cartera Semanal Individual'!BN$1,'BD Factoraje'!$C:$C,$B$2)</f>
        <v>0</v>
      </c>
      <c r="BO8" s="11">
        <f>IF('Cartera Semanal Individual'!$A8='Cartera Semanal Individual'!BO$1,-SUMIFS('BD Factoraje'!$Q:$Q,'BD Factoraje'!$B:$B,$B$3,'BD Factoraje'!$G:$G,'Cartera Semanal Individual'!$A8,'BD Factoraje'!$C:$C,$B$2),0)+BN8-SUMIFS('BD Factoraje'!$R:$R,'BD Factoraje'!$B:$B,$B$3,'BD Factoraje'!$G:$G,'Cartera Semanal Individual'!$A8,'BD Factoraje'!$N:$N,'Cartera Semanal Individual'!BO$1,'BD Factoraje'!$C:$C,$B$2)</f>
        <v>0</v>
      </c>
      <c r="BP8" s="11">
        <f>IF('Cartera Semanal Individual'!$A8='Cartera Semanal Individual'!BP$1,-SUMIFS('BD Factoraje'!$Q:$Q,'BD Factoraje'!$B:$B,$B$3,'BD Factoraje'!$G:$G,'Cartera Semanal Individual'!$A8,'BD Factoraje'!$C:$C,$B$2),0)+BO8-SUMIFS('BD Factoraje'!$R:$R,'BD Factoraje'!$B:$B,$B$3,'BD Factoraje'!$G:$G,'Cartera Semanal Individual'!$A8,'BD Factoraje'!$N:$N,'Cartera Semanal Individual'!BP$1,'BD Factoraje'!$C:$C,$B$2)</f>
        <v>0</v>
      </c>
      <c r="BQ8" s="11">
        <f>IF('Cartera Semanal Individual'!$A8='Cartera Semanal Individual'!BQ$1,-SUMIFS('BD Factoraje'!$Q:$Q,'BD Factoraje'!$B:$B,$B$3,'BD Factoraje'!$G:$G,'Cartera Semanal Individual'!$A8,'BD Factoraje'!$C:$C,$B$2),0)+BP8-SUMIFS('BD Factoraje'!$R:$R,'BD Factoraje'!$B:$B,$B$3,'BD Factoraje'!$G:$G,'Cartera Semanal Individual'!$A8,'BD Factoraje'!$N:$N,'Cartera Semanal Individual'!BQ$1,'BD Factoraje'!$C:$C,$B$2)</f>
        <v>0</v>
      </c>
      <c r="BR8" s="11">
        <f>IF('Cartera Semanal Individual'!$A8='Cartera Semanal Individual'!BR$1,-SUMIFS('BD Factoraje'!$Q:$Q,'BD Factoraje'!$B:$B,$B$3,'BD Factoraje'!$G:$G,'Cartera Semanal Individual'!$A8,'BD Factoraje'!$C:$C,$B$2),0)+BQ8-SUMIFS('BD Factoraje'!$R:$R,'BD Factoraje'!$B:$B,$B$3,'BD Factoraje'!$G:$G,'Cartera Semanal Individual'!$A8,'BD Factoraje'!$N:$N,'Cartera Semanal Individual'!BR$1,'BD Factoraje'!$C:$C,$B$2)</f>
        <v>0</v>
      </c>
      <c r="BS8" s="11">
        <f>IF('Cartera Semanal Individual'!$A8='Cartera Semanal Individual'!BS$1,-SUMIFS('BD Factoraje'!$Q:$Q,'BD Factoraje'!$B:$B,$B$3,'BD Factoraje'!$G:$G,'Cartera Semanal Individual'!$A8,'BD Factoraje'!$C:$C,$B$2),0)+BR8-SUMIFS('BD Factoraje'!$R:$R,'BD Factoraje'!$B:$B,$B$3,'BD Factoraje'!$G:$G,'Cartera Semanal Individual'!$A8,'BD Factoraje'!$N:$N,'Cartera Semanal Individual'!BS$1,'BD Factoraje'!$C:$C,$B$2)</f>
        <v>0</v>
      </c>
      <c r="BT8" s="11">
        <f>IF('Cartera Semanal Individual'!$A8='Cartera Semanal Individual'!BT$1,-SUMIFS('BD Factoraje'!$Q:$Q,'BD Factoraje'!$B:$B,$B$3,'BD Factoraje'!$G:$G,'Cartera Semanal Individual'!$A8,'BD Factoraje'!$C:$C,$B$2),0)+BS8-SUMIFS('BD Factoraje'!$R:$R,'BD Factoraje'!$B:$B,$B$3,'BD Factoraje'!$G:$G,'Cartera Semanal Individual'!$A8,'BD Factoraje'!$N:$N,'Cartera Semanal Individual'!BT$1,'BD Factoraje'!$C:$C,$B$2)</f>
        <v>0</v>
      </c>
      <c r="BU8" s="11">
        <f>IF('Cartera Semanal Individual'!$A8='Cartera Semanal Individual'!BU$1,-SUMIFS('BD Factoraje'!$Q:$Q,'BD Factoraje'!$B:$B,$B$3,'BD Factoraje'!$G:$G,'Cartera Semanal Individual'!$A8,'BD Factoraje'!$C:$C,$B$2),0)+BT8-SUMIFS('BD Factoraje'!$R:$R,'BD Factoraje'!$B:$B,$B$3,'BD Factoraje'!$G:$G,'Cartera Semanal Individual'!$A8,'BD Factoraje'!$N:$N,'Cartera Semanal Individual'!BU$1,'BD Factoraje'!$C:$C,$B$2)</f>
        <v>0</v>
      </c>
      <c r="BV8" s="11">
        <f>IF('Cartera Semanal Individual'!$A8='Cartera Semanal Individual'!BV$1,-SUMIFS('BD Factoraje'!$Q:$Q,'BD Factoraje'!$B:$B,$B$3,'BD Factoraje'!$G:$G,'Cartera Semanal Individual'!$A8,'BD Factoraje'!$C:$C,$B$2),0)+BU8-SUMIFS('BD Factoraje'!$R:$R,'BD Factoraje'!$B:$B,$B$3,'BD Factoraje'!$G:$G,'Cartera Semanal Individual'!$A8,'BD Factoraje'!$N:$N,'Cartera Semanal Individual'!BV$1,'BD Factoraje'!$C:$C,$B$2)</f>
        <v>0</v>
      </c>
      <c r="BW8" s="11">
        <f>IF('Cartera Semanal Individual'!$A8='Cartera Semanal Individual'!BW$1,-SUMIFS('BD Factoraje'!$Q:$Q,'BD Factoraje'!$B:$B,$B$3,'BD Factoraje'!$G:$G,'Cartera Semanal Individual'!$A8,'BD Factoraje'!$C:$C,$B$2),0)+BV8-SUMIFS('BD Factoraje'!$R:$R,'BD Factoraje'!$B:$B,$B$3,'BD Factoraje'!$G:$G,'Cartera Semanal Individual'!$A8,'BD Factoraje'!$N:$N,'Cartera Semanal Individual'!BW$1,'BD Factoraje'!$C:$C,$B$2)</f>
        <v>0</v>
      </c>
      <c r="BX8" s="11">
        <f>IF('Cartera Semanal Individual'!$A8='Cartera Semanal Individual'!BX$1,-SUMIFS('BD Factoraje'!$Q:$Q,'BD Factoraje'!$B:$B,$B$3,'BD Factoraje'!$G:$G,'Cartera Semanal Individual'!$A8,'BD Factoraje'!$C:$C,$B$2),0)+BW8-SUMIFS('BD Factoraje'!$R:$R,'BD Factoraje'!$B:$B,$B$3,'BD Factoraje'!$G:$G,'Cartera Semanal Individual'!$A8,'BD Factoraje'!$N:$N,'Cartera Semanal Individual'!BX$1,'BD Factoraje'!$C:$C,$B$2)</f>
        <v>0</v>
      </c>
      <c r="BY8" s="11">
        <f>IF('Cartera Semanal Individual'!$A8='Cartera Semanal Individual'!BY$1,-SUMIFS('BD Factoraje'!$Q:$Q,'BD Factoraje'!$B:$B,$B$3,'BD Factoraje'!$G:$G,'Cartera Semanal Individual'!$A8,'BD Factoraje'!$C:$C,$B$2),0)+BX8-SUMIFS('BD Factoraje'!$R:$R,'BD Factoraje'!$B:$B,$B$3,'BD Factoraje'!$G:$G,'Cartera Semanal Individual'!$A8,'BD Factoraje'!$N:$N,'Cartera Semanal Individual'!BY$1,'BD Factoraje'!$C:$C,$B$2)</f>
        <v>0</v>
      </c>
      <c r="BZ8" s="11">
        <f>IF('Cartera Semanal Individual'!$A8='Cartera Semanal Individual'!BZ$1,-SUMIFS('BD Factoraje'!$Q:$Q,'BD Factoraje'!$B:$B,$B$3,'BD Factoraje'!$G:$G,'Cartera Semanal Individual'!$A8,'BD Factoraje'!$C:$C,$B$2),0)+BY8-SUMIFS('BD Factoraje'!$R:$R,'BD Factoraje'!$B:$B,$B$3,'BD Factoraje'!$G:$G,'Cartera Semanal Individual'!$A8,'BD Factoraje'!$N:$N,'Cartera Semanal Individual'!BZ$1,'BD Factoraje'!$C:$C,$B$2)</f>
        <v>0</v>
      </c>
      <c r="CA8" s="11">
        <f>IF('Cartera Semanal Individual'!$A8='Cartera Semanal Individual'!CA$1,-SUMIFS('BD Factoraje'!$Q:$Q,'BD Factoraje'!$B:$B,$B$3,'BD Factoraje'!$G:$G,'Cartera Semanal Individual'!$A8,'BD Factoraje'!$C:$C,$B$2),0)+BZ8-SUMIFS('BD Factoraje'!$R:$R,'BD Factoraje'!$B:$B,$B$3,'BD Factoraje'!$G:$G,'Cartera Semanal Individual'!$A8,'BD Factoraje'!$N:$N,'Cartera Semanal Individual'!CA$1,'BD Factoraje'!$C:$C,$B$2)</f>
        <v>0</v>
      </c>
      <c r="CB8" s="11">
        <f>IF('Cartera Semanal Individual'!$A8='Cartera Semanal Individual'!CB$1,-SUMIFS('BD Factoraje'!$Q:$Q,'BD Factoraje'!$B:$B,$B$3,'BD Factoraje'!$G:$G,'Cartera Semanal Individual'!$A8,'BD Factoraje'!$C:$C,$B$2),0)+CA8-SUMIFS('BD Factoraje'!$R:$R,'BD Factoraje'!$B:$B,$B$3,'BD Factoraje'!$G:$G,'Cartera Semanal Individual'!$A8,'BD Factoraje'!$N:$N,'Cartera Semanal Individual'!CB$1,'BD Factoraje'!$C:$C,$B$2)</f>
        <v>0</v>
      </c>
      <c r="CC8" s="11">
        <f>IF('Cartera Semanal Individual'!$A8='Cartera Semanal Individual'!CC$1,-SUMIFS('BD Factoraje'!$Q:$Q,'BD Factoraje'!$B:$B,$B$3,'BD Factoraje'!$G:$G,'Cartera Semanal Individual'!$A8,'BD Factoraje'!$C:$C,$B$2),0)+CB8-SUMIFS('BD Factoraje'!$R:$R,'BD Factoraje'!$B:$B,$B$3,'BD Factoraje'!$G:$G,'Cartera Semanal Individual'!$A8,'BD Factoraje'!$N:$N,'Cartera Semanal Individual'!CC$1,'BD Factoraje'!$C:$C,$B$2)</f>
        <v>0</v>
      </c>
      <c r="CD8" s="11">
        <f>IF('Cartera Semanal Individual'!$A8='Cartera Semanal Individual'!CD$1,-SUMIFS('BD Factoraje'!$Q:$Q,'BD Factoraje'!$B:$B,$B$3,'BD Factoraje'!$G:$G,'Cartera Semanal Individual'!$A8,'BD Factoraje'!$C:$C,$B$2),0)+CC8-SUMIFS('BD Factoraje'!$R:$R,'BD Factoraje'!$B:$B,$B$3,'BD Factoraje'!$G:$G,'Cartera Semanal Individual'!$A8,'BD Factoraje'!$N:$N,'Cartera Semanal Individual'!CD$1,'BD Factoraje'!$C:$C,$B$2)</f>
        <v>0</v>
      </c>
      <c r="CE8" s="11">
        <f>IF('Cartera Semanal Individual'!$A8='Cartera Semanal Individual'!CE$1,-SUMIFS('BD Factoraje'!$Q:$Q,'BD Factoraje'!$B:$B,$B$3,'BD Factoraje'!$G:$G,'Cartera Semanal Individual'!$A8,'BD Factoraje'!$C:$C,$B$2),0)+CD8-SUMIFS('BD Factoraje'!$R:$R,'BD Factoraje'!$B:$B,$B$3,'BD Factoraje'!$G:$G,'Cartera Semanal Individual'!$A8,'BD Factoraje'!$N:$N,'Cartera Semanal Individual'!CE$1,'BD Factoraje'!$C:$C,$B$2)</f>
        <v>0</v>
      </c>
      <c r="CF8" s="11">
        <f>IF('Cartera Semanal Individual'!$A8='Cartera Semanal Individual'!CF$1,-SUMIFS('BD Factoraje'!$Q:$Q,'BD Factoraje'!$B:$B,$B$3,'BD Factoraje'!$G:$G,'Cartera Semanal Individual'!$A8,'BD Factoraje'!$C:$C,$B$2),0)+CE8-SUMIFS('BD Factoraje'!$R:$R,'BD Factoraje'!$B:$B,$B$3,'BD Factoraje'!$G:$G,'Cartera Semanal Individual'!$A8,'BD Factoraje'!$N:$N,'Cartera Semanal Individual'!CF$1,'BD Factoraje'!$C:$C,$B$2)</f>
        <v>0</v>
      </c>
      <c r="CG8" s="11">
        <f>IF('Cartera Semanal Individual'!$A8='Cartera Semanal Individual'!CG$1,-SUMIFS('BD Factoraje'!$Q:$Q,'BD Factoraje'!$B:$B,$B$3,'BD Factoraje'!$G:$G,'Cartera Semanal Individual'!$A8,'BD Factoraje'!$C:$C,$B$2),0)+CF8-SUMIFS('BD Factoraje'!$R:$R,'BD Factoraje'!$B:$B,$B$3,'BD Factoraje'!$G:$G,'Cartera Semanal Individual'!$A8,'BD Factoraje'!$N:$N,'Cartera Semanal Individual'!CG$1,'BD Factoraje'!$C:$C,$B$2)</f>
        <v>0</v>
      </c>
      <c r="CH8" s="11">
        <f>IF('Cartera Semanal Individual'!$A8='Cartera Semanal Individual'!CH$1,-SUMIFS('BD Factoraje'!$Q:$Q,'BD Factoraje'!$B:$B,$B$3,'BD Factoraje'!$G:$G,'Cartera Semanal Individual'!$A8,'BD Factoraje'!$C:$C,$B$2),0)+CG8-SUMIFS('BD Factoraje'!$R:$R,'BD Factoraje'!$B:$B,$B$3,'BD Factoraje'!$G:$G,'Cartera Semanal Individual'!$A8,'BD Factoraje'!$N:$N,'Cartera Semanal Individual'!CH$1,'BD Factoraje'!$C:$C,$B$2)</f>
        <v>0</v>
      </c>
      <c r="CI8" s="11">
        <f>IF('Cartera Semanal Individual'!$A8='Cartera Semanal Individual'!CI$1,-SUMIFS('BD Factoraje'!$Q:$Q,'BD Factoraje'!$B:$B,$B$3,'BD Factoraje'!$G:$G,'Cartera Semanal Individual'!$A8,'BD Factoraje'!$C:$C,$B$2),0)+CH8-SUMIFS('BD Factoraje'!$R:$R,'BD Factoraje'!$B:$B,$B$3,'BD Factoraje'!$G:$G,'Cartera Semanal Individual'!$A8,'BD Factoraje'!$N:$N,'Cartera Semanal Individual'!CI$1,'BD Factoraje'!$C:$C,$B$2)</f>
        <v>0</v>
      </c>
      <c r="CJ8" s="11">
        <f>IF('Cartera Semanal Individual'!$A8='Cartera Semanal Individual'!CJ$1,-SUMIFS('BD Factoraje'!$Q:$Q,'BD Factoraje'!$B:$B,$B$3,'BD Factoraje'!$G:$G,'Cartera Semanal Individual'!$A8,'BD Factoraje'!$C:$C,$B$2),0)+CI8-SUMIFS('BD Factoraje'!$R:$R,'BD Factoraje'!$B:$B,$B$3,'BD Factoraje'!$G:$G,'Cartera Semanal Individual'!$A8,'BD Factoraje'!$N:$N,'Cartera Semanal Individual'!CJ$1,'BD Factoraje'!$C:$C,$B$2)</f>
        <v>0</v>
      </c>
      <c r="CK8" s="11">
        <f>IF('Cartera Semanal Individual'!$A8='Cartera Semanal Individual'!CK$1,-SUMIFS('BD Factoraje'!$Q:$Q,'BD Factoraje'!$B:$B,$B$3,'BD Factoraje'!$G:$G,'Cartera Semanal Individual'!$A8,'BD Factoraje'!$C:$C,$B$2),0)+CJ8-SUMIFS('BD Factoraje'!$R:$R,'BD Factoraje'!$B:$B,$B$3,'BD Factoraje'!$G:$G,'Cartera Semanal Individual'!$A8,'BD Factoraje'!$N:$N,'Cartera Semanal Individual'!CK$1,'BD Factoraje'!$C:$C,$B$2)</f>
        <v>0</v>
      </c>
      <c r="CL8" s="11">
        <f>IF('Cartera Semanal Individual'!$A8='Cartera Semanal Individual'!CL$1,-SUMIFS('BD Factoraje'!$Q:$Q,'BD Factoraje'!$B:$B,$B$3,'BD Factoraje'!$G:$G,'Cartera Semanal Individual'!$A8,'BD Factoraje'!$C:$C,$B$2),0)+CK8-SUMIFS('BD Factoraje'!$R:$R,'BD Factoraje'!$B:$B,$B$3,'BD Factoraje'!$G:$G,'Cartera Semanal Individual'!$A8,'BD Factoraje'!$N:$N,'Cartera Semanal Individual'!CL$1,'BD Factoraje'!$C:$C,$B$2)</f>
        <v>0</v>
      </c>
      <c r="CM8" s="11">
        <f>IF('Cartera Semanal Individual'!$A8='Cartera Semanal Individual'!CM$1,-SUMIFS('BD Factoraje'!$Q:$Q,'BD Factoraje'!$B:$B,$B$3,'BD Factoraje'!$G:$G,'Cartera Semanal Individual'!$A8,'BD Factoraje'!$C:$C,$B$2),0)+CL8-SUMIFS('BD Factoraje'!$R:$R,'BD Factoraje'!$B:$B,$B$3,'BD Factoraje'!$G:$G,'Cartera Semanal Individual'!$A8,'BD Factoraje'!$N:$N,'Cartera Semanal Individual'!CM$1,'BD Factoraje'!$C:$C,$B$2)</f>
        <v>0</v>
      </c>
      <c r="CN8" s="11">
        <f>IF('Cartera Semanal Individual'!$A8='Cartera Semanal Individual'!CN$1,-SUMIFS('BD Factoraje'!$Q:$Q,'BD Factoraje'!$B:$B,$B$3,'BD Factoraje'!$G:$G,'Cartera Semanal Individual'!$A8,'BD Factoraje'!$C:$C,$B$2),0)+CM8-SUMIFS('BD Factoraje'!$R:$R,'BD Factoraje'!$B:$B,$B$3,'BD Factoraje'!$G:$G,'Cartera Semanal Individual'!$A8,'BD Factoraje'!$N:$N,'Cartera Semanal Individual'!CN$1,'BD Factoraje'!$C:$C,$B$2)</f>
        <v>0</v>
      </c>
      <c r="CO8" s="11">
        <f>IF('Cartera Semanal Individual'!$A8='Cartera Semanal Individual'!CO$1,-SUMIFS('BD Factoraje'!$Q:$Q,'BD Factoraje'!$B:$B,$B$3,'BD Factoraje'!$G:$G,'Cartera Semanal Individual'!$A8,'BD Factoraje'!$C:$C,$B$2),0)+CN8-SUMIFS('BD Factoraje'!$R:$R,'BD Factoraje'!$B:$B,$B$3,'BD Factoraje'!$G:$G,'Cartera Semanal Individual'!$A8,'BD Factoraje'!$N:$N,'Cartera Semanal Individual'!CO$1,'BD Factoraje'!$C:$C,$B$2)</f>
        <v>0</v>
      </c>
      <c r="CP8" s="11">
        <f>IF('Cartera Semanal Individual'!$A8='Cartera Semanal Individual'!CP$1,-SUMIFS('BD Factoraje'!$Q:$Q,'BD Factoraje'!$B:$B,$B$3,'BD Factoraje'!$G:$G,'Cartera Semanal Individual'!$A8,'BD Factoraje'!$C:$C,$B$2),0)+CO8-SUMIFS('BD Factoraje'!$R:$R,'BD Factoraje'!$B:$B,$B$3,'BD Factoraje'!$G:$G,'Cartera Semanal Individual'!$A8,'BD Factoraje'!$N:$N,'Cartera Semanal Individual'!CP$1,'BD Factoraje'!$C:$C,$B$2)</f>
        <v>0</v>
      </c>
      <c r="CQ8" s="11">
        <f>IF('Cartera Semanal Individual'!$A8='Cartera Semanal Individual'!CQ$1,-SUMIFS('BD Factoraje'!$Q:$Q,'BD Factoraje'!$B:$B,$B$3,'BD Factoraje'!$G:$G,'Cartera Semanal Individual'!$A8,'BD Factoraje'!$C:$C,$B$2),0)+CP8-SUMIFS('BD Factoraje'!$R:$R,'BD Factoraje'!$B:$B,$B$3,'BD Factoraje'!$G:$G,'Cartera Semanal Individual'!$A8,'BD Factoraje'!$N:$N,'Cartera Semanal Individual'!CQ$1,'BD Factoraje'!$C:$C,$B$2)</f>
        <v>0</v>
      </c>
      <c r="CR8" s="11">
        <f>IF('Cartera Semanal Individual'!$A8='Cartera Semanal Individual'!CR$1,-SUMIFS('BD Factoraje'!$Q:$Q,'BD Factoraje'!$B:$B,$B$3,'BD Factoraje'!$G:$G,'Cartera Semanal Individual'!$A8,'BD Factoraje'!$C:$C,$B$2),0)+CQ8-SUMIFS('BD Factoraje'!$R:$R,'BD Factoraje'!$B:$B,$B$3,'BD Factoraje'!$G:$G,'Cartera Semanal Individual'!$A8,'BD Factoraje'!$N:$N,'Cartera Semanal Individual'!CR$1,'BD Factoraje'!$C:$C,$B$2)</f>
        <v>0</v>
      </c>
      <c r="CS8" s="11">
        <f>IF('Cartera Semanal Individual'!$A8='Cartera Semanal Individual'!CS$1,-SUMIFS('BD Factoraje'!$Q:$Q,'BD Factoraje'!$B:$B,$B$3,'BD Factoraje'!$G:$G,'Cartera Semanal Individual'!$A8,'BD Factoraje'!$C:$C,$B$2),0)+CR8-SUMIFS('BD Factoraje'!$R:$R,'BD Factoraje'!$B:$B,$B$3,'BD Factoraje'!$G:$G,'Cartera Semanal Individual'!$A8,'BD Factoraje'!$N:$N,'Cartera Semanal Individual'!CS$1,'BD Factoraje'!$C:$C,$B$2)</f>
        <v>0</v>
      </c>
      <c r="CT8" s="11">
        <f>IF('Cartera Semanal Individual'!$A8='Cartera Semanal Individual'!CT$1,-SUMIFS('BD Factoraje'!$Q:$Q,'BD Factoraje'!$B:$B,$B$3,'BD Factoraje'!$G:$G,'Cartera Semanal Individual'!$A8,'BD Factoraje'!$C:$C,$B$2),0)+CS8-SUMIFS('BD Factoraje'!$R:$R,'BD Factoraje'!$B:$B,$B$3,'BD Factoraje'!$G:$G,'Cartera Semanal Individual'!$A8,'BD Factoraje'!$N:$N,'Cartera Semanal Individual'!CT$1,'BD Factoraje'!$C:$C,$B$2)</f>
        <v>0</v>
      </c>
      <c r="CU8" s="11">
        <f>IF('Cartera Semanal Individual'!$A8='Cartera Semanal Individual'!CU$1,-SUMIFS('BD Factoraje'!$Q:$Q,'BD Factoraje'!$B:$B,$B$3,'BD Factoraje'!$G:$G,'Cartera Semanal Individual'!$A8,'BD Factoraje'!$C:$C,$B$2),0)+CT8-SUMIFS('BD Factoraje'!$R:$R,'BD Factoraje'!$B:$B,$B$3,'BD Factoraje'!$G:$G,'Cartera Semanal Individual'!$A8,'BD Factoraje'!$N:$N,'Cartera Semanal Individual'!CU$1,'BD Factoraje'!$C:$C,$B$2)</f>
        <v>0</v>
      </c>
      <c r="CV8" s="11">
        <f>IF('Cartera Semanal Individual'!$A8='Cartera Semanal Individual'!CV$1,-SUMIFS('BD Factoraje'!$Q:$Q,'BD Factoraje'!$B:$B,$B$3,'BD Factoraje'!$G:$G,'Cartera Semanal Individual'!$A8,'BD Factoraje'!$C:$C,$B$2),0)+CU8-SUMIFS('BD Factoraje'!$R:$R,'BD Factoraje'!$B:$B,$B$3,'BD Factoraje'!$G:$G,'Cartera Semanal Individual'!$A8,'BD Factoraje'!$N:$N,'Cartera Semanal Individual'!CV$1,'BD Factoraje'!$C:$C,$B$2)</f>
        <v>0</v>
      </c>
    </row>
    <row r="9" spans="1:100" x14ac:dyDescent="0.25">
      <c r="A9" s="14">
        <v>18</v>
      </c>
      <c r="B9" s="31">
        <f t="shared" si="2"/>
        <v>42491</v>
      </c>
      <c r="C9" s="11">
        <f>IF('Cartera Semanal Individual'!$A9='Cartera Semanal Individual'!C$1,-SUMIFS('BD Factoraje'!$Q:$Q,'BD Factoraje'!$B:$B,$B$3,'BD Factoraje'!$G:$G,'Cartera Semanal Individual'!$A9,'BD Factoraje'!$C:$C,$B$2),0)</f>
        <v>0</v>
      </c>
      <c r="D9" s="11">
        <f>IF('Cartera Semanal Individual'!$A9='Cartera Semanal Individual'!D$1,-SUMIFS('BD Factoraje'!$Q:$Q,'BD Factoraje'!$B:$B,$B$3,'BD Factoraje'!$G:$G,'Cartera Semanal Individual'!$A9,'BD Factoraje'!$C:$C,$B$2),0)+C9-SUMIFS('BD Factoraje'!$R:$R,'BD Factoraje'!$B:$B,$B$3,'BD Factoraje'!$G:$G,'Cartera Semanal Individual'!$A9,'BD Factoraje'!$N:$N,'Cartera Semanal Individual'!D$1,'BD Factoraje'!$C:$C,$B$2)</f>
        <v>0</v>
      </c>
      <c r="E9" s="11">
        <f>IF('Cartera Semanal Individual'!$A9='Cartera Semanal Individual'!E$1,-SUMIFS('BD Factoraje'!$Q:$Q,'BD Factoraje'!$B:$B,$B$3,'BD Factoraje'!$G:$G,'Cartera Semanal Individual'!$A9,'BD Factoraje'!$C:$C,$B$2),0)+D9-SUMIFS('BD Factoraje'!$R:$R,'BD Factoraje'!$B:$B,$B$3,'BD Factoraje'!$G:$G,'Cartera Semanal Individual'!$A9,'BD Factoraje'!$N:$N,'Cartera Semanal Individual'!E$1,'BD Factoraje'!$C:$C,$B$2)</f>
        <v>0</v>
      </c>
      <c r="F9" s="11">
        <f>IF('Cartera Semanal Individual'!$A9='Cartera Semanal Individual'!F$1,-SUMIFS('BD Factoraje'!$Q:$Q,'BD Factoraje'!$B:$B,$B$3,'BD Factoraje'!$G:$G,'Cartera Semanal Individual'!$A9,'BD Factoraje'!$C:$C,$B$2),0)+E9-SUMIFS('BD Factoraje'!$R:$R,'BD Factoraje'!$B:$B,$B$3,'BD Factoraje'!$G:$G,'Cartera Semanal Individual'!$A9,'BD Factoraje'!$N:$N,'Cartera Semanal Individual'!F$1,'BD Factoraje'!$C:$C,$B$2)</f>
        <v>0</v>
      </c>
      <c r="G9" s="11">
        <f>IF('Cartera Semanal Individual'!$A9='Cartera Semanal Individual'!G$1,-SUMIFS('BD Factoraje'!$Q:$Q,'BD Factoraje'!$B:$B,$B$3,'BD Factoraje'!$G:$G,'Cartera Semanal Individual'!$A9,'BD Factoraje'!$C:$C,$B$2),0)+F9-SUMIFS('BD Factoraje'!$R:$R,'BD Factoraje'!$B:$B,$B$3,'BD Factoraje'!$G:$G,'Cartera Semanal Individual'!$A9,'BD Factoraje'!$N:$N,'Cartera Semanal Individual'!G$1,'BD Factoraje'!$C:$C,$B$2)</f>
        <v>0</v>
      </c>
      <c r="H9" s="11">
        <f>IF('Cartera Semanal Individual'!$A9='Cartera Semanal Individual'!H$1,-SUMIFS('BD Factoraje'!$Q:$Q,'BD Factoraje'!$B:$B,$B$3,'BD Factoraje'!$G:$G,'Cartera Semanal Individual'!$A9,'BD Factoraje'!$C:$C,$B$2),0)+G9-SUMIFS('BD Factoraje'!$R:$R,'BD Factoraje'!$B:$B,$B$3,'BD Factoraje'!$G:$G,'Cartera Semanal Individual'!$A9,'BD Factoraje'!$N:$N,'Cartera Semanal Individual'!H$1,'BD Factoraje'!$C:$C,$B$2)</f>
        <v>0</v>
      </c>
      <c r="I9" s="11">
        <f>IF('Cartera Semanal Individual'!$A9='Cartera Semanal Individual'!I$1,-SUMIFS('BD Factoraje'!$Q:$Q,'BD Factoraje'!$B:$B,$B$3,'BD Factoraje'!$G:$G,'Cartera Semanal Individual'!$A9,'BD Factoraje'!$C:$C,$B$2),0)+H9-SUMIFS('BD Factoraje'!$R:$R,'BD Factoraje'!$B:$B,$B$3,'BD Factoraje'!$G:$G,'Cartera Semanal Individual'!$A9,'BD Factoraje'!$N:$N,'Cartera Semanal Individual'!I$1,'BD Factoraje'!$C:$C,$B$2)</f>
        <v>0</v>
      </c>
      <c r="J9" s="11">
        <f>IF('Cartera Semanal Individual'!$A9='Cartera Semanal Individual'!J$1,-SUMIFS('BD Factoraje'!$Q:$Q,'BD Factoraje'!$B:$B,$B$3,'BD Factoraje'!$G:$G,'Cartera Semanal Individual'!$A9,'BD Factoraje'!$C:$C,$B$2),0)+I9-SUMIFS('BD Factoraje'!$R:$R,'BD Factoraje'!$B:$B,$B$3,'BD Factoraje'!$G:$G,'Cartera Semanal Individual'!$A9,'BD Factoraje'!$N:$N,'Cartera Semanal Individual'!J$1,'BD Factoraje'!$C:$C,$B$2)</f>
        <v>0</v>
      </c>
      <c r="K9" s="11">
        <f>IF('Cartera Semanal Individual'!$A9='Cartera Semanal Individual'!K$1,-SUMIFS('BD Factoraje'!$Q:$Q,'BD Factoraje'!$B:$B,$B$3,'BD Factoraje'!$G:$G,'Cartera Semanal Individual'!$A9,'BD Factoraje'!$C:$C,$B$2),0)+J9-SUMIFS('BD Factoraje'!$R:$R,'BD Factoraje'!$B:$B,$B$3,'BD Factoraje'!$G:$G,'Cartera Semanal Individual'!$A9,'BD Factoraje'!$N:$N,'Cartera Semanal Individual'!K$1,'BD Factoraje'!$C:$C,$B$2)</f>
        <v>0</v>
      </c>
      <c r="L9" s="11">
        <f>IF('Cartera Semanal Individual'!$A9='Cartera Semanal Individual'!L$1,-SUMIFS('BD Factoraje'!$Q:$Q,'BD Factoraje'!$B:$B,$B$3,'BD Factoraje'!$G:$G,'Cartera Semanal Individual'!$A9,'BD Factoraje'!$C:$C,$B$2),0)+K9-SUMIFS('BD Factoraje'!$R:$R,'BD Factoraje'!$B:$B,$B$3,'BD Factoraje'!$G:$G,'Cartera Semanal Individual'!$A9,'BD Factoraje'!$N:$N,'Cartera Semanal Individual'!L$1,'BD Factoraje'!$C:$C,$B$2)</f>
        <v>0</v>
      </c>
      <c r="M9" s="11">
        <f>IF('Cartera Semanal Individual'!$A9='Cartera Semanal Individual'!M$1,-SUMIFS('BD Factoraje'!$Q:$Q,'BD Factoraje'!$B:$B,$B$3,'BD Factoraje'!$G:$G,'Cartera Semanal Individual'!$A9,'BD Factoraje'!$C:$C,$B$2),0)+L9-SUMIFS('BD Factoraje'!$R:$R,'BD Factoraje'!$B:$B,$B$3,'BD Factoraje'!$G:$G,'Cartera Semanal Individual'!$A9,'BD Factoraje'!$N:$N,'Cartera Semanal Individual'!M$1,'BD Factoraje'!$C:$C,$B$2)</f>
        <v>0</v>
      </c>
      <c r="N9" s="11">
        <f>IF('Cartera Semanal Individual'!$A9='Cartera Semanal Individual'!N$1,-SUMIFS('BD Factoraje'!$Q:$Q,'BD Factoraje'!$B:$B,$B$3,'BD Factoraje'!$G:$G,'Cartera Semanal Individual'!$A9,'BD Factoraje'!$C:$C,$B$2),0)+M9-SUMIFS('BD Factoraje'!$R:$R,'BD Factoraje'!$B:$B,$B$3,'BD Factoraje'!$G:$G,'Cartera Semanal Individual'!$A9,'BD Factoraje'!$N:$N,'Cartera Semanal Individual'!N$1,'BD Factoraje'!$C:$C,$B$2)</f>
        <v>0</v>
      </c>
      <c r="O9" s="11">
        <f>IF('Cartera Semanal Individual'!$A9='Cartera Semanal Individual'!O$1,-SUMIFS('BD Factoraje'!$Q:$Q,'BD Factoraje'!$B:$B,$B$3,'BD Factoraje'!$G:$G,'Cartera Semanal Individual'!$A9,'BD Factoraje'!$C:$C,$B$2),0)+N9-SUMIFS('BD Factoraje'!$R:$R,'BD Factoraje'!$B:$B,$B$3,'BD Factoraje'!$G:$G,'Cartera Semanal Individual'!$A9,'BD Factoraje'!$N:$N,'Cartera Semanal Individual'!O$1,'BD Factoraje'!$C:$C,$B$2)</f>
        <v>0</v>
      </c>
      <c r="P9" s="11">
        <f>IF('Cartera Semanal Individual'!$A9='Cartera Semanal Individual'!P$1,-SUMIFS('BD Factoraje'!$Q:$Q,'BD Factoraje'!$B:$B,$B$3,'BD Factoraje'!$G:$G,'Cartera Semanal Individual'!$A9,'BD Factoraje'!$C:$C,$B$2),0)+O9-SUMIFS('BD Factoraje'!$R:$R,'BD Factoraje'!$B:$B,$B$3,'BD Factoraje'!$G:$G,'Cartera Semanal Individual'!$A9,'BD Factoraje'!$N:$N,'Cartera Semanal Individual'!P$1,'BD Factoraje'!$C:$C,$B$2)</f>
        <v>0</v>
      </c>
      <c r="Q9" s="11">
        <f>IF('Cartera Semanal Individual'!$A9='Cartera Semanal Individual'!Q$1,-SUMIFS('BD Factoraje'!$Q:$Q,'BD Factoraje'!$B:$B,$B$3,'BD Factoraje'!$G:$G,'Cartera Semanal Individual'!$A9,'BD Factoraje'!$C:$C,$B$2),0)+P9-SUMIFS('BD Factoraje'!$R:$R,'BD Factoraje'!$B:$B,$B$3,'BD Factoraje'!$G:$G,'Cartera Semanal Individual'!$A9,'BD Factoraje'!$N:$N,'Cartera Semanal Individual'!Q$1,'BD Factoraje'!$C:$C,$B$2)</f>
        <v>0</v>
      </c>
      <c r="R9" s="11">
        <f>IF('Cartera Semanal Individual'!$A9='Cartera Semanal Individual'!R$1,-SUMIFS('BD Factoraje'!$Q:$Q,'BD Factoraje'!$B:$B,$B$3,'BD Factoraje'!$G:$G,'Cartera Semanal Individual'!$A9,'BD Factoraje'!$C:$C,$B$2),0)+Q9-SUMIFS('BD Factoraje'!$R:$R,'BD Factoraje'!$B:$B,$B$3,'BD Factoraje'!$G:$G,'Cartera Semanal Individual'!$A9,'BD Factoraje'!$N:$N,'Cartera Semanal Individual'!R$1,'BD Factoraje'!$C:$C,$B$2)</f>
        <v>0</v>
      </c>
      <c r="S9" s="11">
        <f>IF('Cartera Semanal Individual'!$A9='Cartera Semanal Individual'!S$1,-SUMIFS('BD Factoraje'!$Q:$Q,'BD Factoraje'!$B:$B,$B$3,'BD Factoraje'!$G:$G,'Cartera Semanal Individual'!$A9,'BD Factoraje'!$C:$C,$B$2),0)+R9-SUMIFS('BD Factoraje'!$R:$R,'BD Factoraje'!$B:$B,$B$3,'BD Factoraje'!$G:$G,'Cartera Semanal Individual'!$A9,'BD Factoraje'!$N:$N,'Cartera Semanal Individual'!S$1,'BD Factoraje'!$C:$C,$B$2)</f>
        <v>0</v>
      </c>
      <c r="T9" s="11">
        <f>IF('Cartera Semanal Individual'!$A9='Cartera Semanal Individual'!T$1,-SUMIFS('BD Factoraje'!$Q:$Q,'BD Factoraje'!$B:$B,$B$3,'BD Factoraje'!$G:$G,'Cartera Semanal Individual'!$A9,'BD Factoraje'!$C:$C,$B$2),0)+S9-SUMIFS('BD Factoraje'!$R:$R,'BD Factoraje'!$B:$B,$B$3,'BD Factoraje'!$G:$G,'Cartera Semanal Individual'!$A9,'BD Factoraje'!$N:$N,'Cartera Semanal Individual'!T$1,'BD Factoraje'!$C:$C,$B$2)</f>
        <v>0</v>
      </c>
      <c r="U9" s="11">
        <f>IF('Cartera Semanal Individual'!$A9='Cartera Semanal Individual'!U$1,-SUMIFS('BD Factoraje'!$Q:$Q,'BD Factoraje'!$B:$B,$B$3,'BD Factoraje'!$G:$G,'Cartera Semanal Individual'!$A9,'BD Factoraje'!$C:$C,$B$2),0)+T9-SUMIFS('BD Factoraje'!$R:$R,'BD Factoraje'!$B:$B,$B$3,'BD Factoraje'!$G:$G,'Cartera Semanal Individual'!$A9,'BD Factoraje'!$N:$N,'Cartera Semanal Individual'!U$1,'BD Factoraje'!$C:$C,$B$2)</f>
        <v>0</v>
      </c>
      <c r="V9" s="11">
        <f>IF('Cartera Semanal Individual'!$A9='Cartera Semanal Individual'!V$1,-SUMIFS('BD Factoraje'!$Q:$Q,'BD Factoraje'!$B:$B,$B$3,'BD Factoraje'!$G:$G,'Cartera Semanal Individual'!$A9,'BD Factoraje'!$C:$C,$B$2),0)+U9-SUMIFS('BD Factoraje'!$R:$R,'BD Factoraje'!$B:$B,$B$3,'BD Factoraje'!$G:$G,'Cartera Semanal Individual'!$A9,'BD Factoraje'!$N:$N,'Cartera Semanal Individual'!V$1,'BD Factoraje'!$C:$C,$B$2)</f>
        <v>0</v>
      </c>
      <c r="W9" s="11">
        <f>IF('Cartera Semanal Individual'!$A9='Cartera Semanal Individual'!W$1,-SUMIFS('BD Factoraje'!$Q:$Q,'BD Factoraje'!$B:$B,$B$3,'BD Factoraje'!$G:$G,'Cartera Semanal Individual'!$A9,'BD Factoraje'!$C:$C,$B$2),0)+V9-SUMIFS('BD Factoraje'!$R:$R,'BD Factoraje'!$B:$B,$B$3,'BD Factoraje'!$G:$G,'Cartera Semanal Individual'!$A9,'BD Factoraje'!$N:$N,'Cartera Semanal Individual'!W$1,'BD Factoraje'!$C:$C,$B$2)</f>
        <v>0</v>
      </c>
      <c r="X9" s="11">
        <f>IF('Cartera Semanal Individual'!$A9='Cartera Semanal Individual'!X$1,-SUMIFS('BD Factoraje'!$Q:$Q,'BD Factoraje'!$B:$B,$B$3,'BD Factoraje'!$G:$G,'Cartera Semanal Individual'!$A9,'BD Factoraje'!$C:$C,$B$2),0)+W9-SUMIFS('BD Factoraje'!$R:$R,'BD Factoraje'!$B:$B,$B$3,'BD Factoraje'!$G:$G,'Cartera Semanal Individual'!$A9,'BD Factoraje'!$N:$N,'Cartera Semanal Individual'!X$1,'BD Factoraje'!$C:$C,$B$2)</f>
        <v>0</v>
      </c>
      <c r="Y9" s="11">
        <f>IF('Cartera Semanal Individual'!$A9='Cartera Semanal Individual'!Y$1,-SUMIFS('BD Factoraje'!$Q:$Q,'BD Factoraje'!$B:$B,$B$3,'BD Factoraje'!$G:$G,'Cartera Semanal Individual'!$A9,'BD Factoraje'!$C:$C,$B$2),0)+X9-SUMIFS('BD Factoraje'!$R:$R,'BD Factoraje'!$B:$B,$B$3,'BD Factoraje'!$G:$G,'Cartera Semanal Individual'!$A9,'BD Factoraje'!$N:$N,'Cartera Semanal Individual'!Y$1,'BD Factoraje'!$C:$C,$B$2)</f>
        <v>0</v>
      </c>
      <c r="Z9" s="11">
        <f>IF('Cartera Semanal Individual'!$A9='Cartera Semanal Individual'!Z$1,-SUMIFS('BD Factoraje'!$Q:$Q,'BD Factoraje'!$B:$B,$B$3,'BD Factoraje'!$G:$G,'Cartera Semanal Individual'!$A9,'BD Factoraje'!$C:$C,$B$2),0)+Y9-SUMIFS('BD Factoraje'!$R:$R,'BD Factoraje'!$B:$B,$B$3,'BD Factoraje'!$G:$G,'Cartera Semanal Individual'!$A9,'BD Factoraje'!$N:$N,'Cartera Semanal Individual'!Z$1,'BD Factoraje'!$C:$C,$B$2)</f>
        <v>0</v>
      </c>
      <c r="AA9" s="11">
        <f>IF('Cartera Semanal Individual'!$A9='Cartera Semanal Individual'!AA$1,-SUMIFS('BD Factoraje'!$Q:$Q,'BD Factoraje'!$B:$B,$B$3,'BD Factoraje'!$G:$G,'Cartera Semanal Individual'!$A9,'BD Factoraje'!$C:$C,$B$2),0)+Z9-SUMIFS('BD Factoraje'!$R:$R,'BD Factoraje'!$B:$B,$B$3,'BD Factoraje'!$G:$G,'Cartera Semanal Individual'!$A9,'BD Factoraje'!$N:$N,'Cartera Semanal Individual'!AA$1,'BD Factoraje'!$C:$C,$B$2)</f>
        <v>0</v>
      </c>
      <c r="AB9" s="11">
        <f>IF('Cartera Semanal Individual'!$A9='Cartera Semanal Individual'!AB$1,-SUMIFS('BD Factoraje'!$Q:$Q,'BD Factoraje'!$B:$B,$B$3,'BD Factoraje'!$G:$G,'Cartera Semanal Individual'!$A9,'BD Factoraje'!$C:$C,$B$2),0)+AA9-SUMIFS('BD Factoraje'!$R:$R,'BD Factoraje'!$B:$B,$B$3,'BD Factoraje'!$G:$G,'Cartera Semanal Individual'!$A9,'BD Factoraje'!$N:$N,'Cartera Semanal Individual'!AB$1,'BD Factoraje'!$C:$C,$B$2)</f>
        <v>0</v>
      </c>
      <c r="AC9" s="11">
        <f>IF('Cartera Semanal Individual'!$A9='Cartera Semanal Individual'!AC$1,-SUMIFS('BD Factoraje'!$Q:$Q,'BD Factoraje'!$B:$B,$B$3,'BD Factoraje'!$G:$G,'Cartera Semanal Individual'!$A9,'BD Factoraje'!$C:$C,$B$2),0)+AB9-SUMIFS('BD Factoraje'!$R:$R,'BD Factoraje'!$B:$B,$B$3,'BD Factoraje'!$G:$G,'Cartera Semanal Individual'!$A9,'BD Factoraje'!$N:$N,'Cartera Semanal Individual'!AC$1,'BD Factoraje'!$C:$C,$B$2)</f>
        <v>0</v>
      </c>
      <c r="AD9" s="11">
        <f>IF('Cartera Semanal Individual'!$A9='Cartera Semanal Individual'!AD$1,-SUMIFS('BD Factoraje'!$Q:$Q,'BD Factoraje'!$B:$B,$B$3,'BD Factoraje'!$G:$G,'Cartera Semanal Individual'!$A9,'BD Factoraje'!$C:$C,$B$2),0)+AC9-SUMIFS('BD Factoraje'!$R:$R,'BD Factoraje'!$B:$B,$B$3,'BD Factoraje'!$G:$G,'Cartera Semanal Individual'!$A9,'BD Factoraje'!$N:$N,'Cartera Semanal Individual'!AD$1,'BD Factoraje'!$C:$C,$B$2)</f>
        <v>0</v>
      </c>
      <c r="AE9" s="11">
        <f>IF('Cartera Semanal Individual'!$A9='Cartera Semanal Individual'!AE$1,-SUMIFS('BD Factoraje'!$Q:$Q,'BD Factoraje'!$B:$B,$B$3,'BD Factoraje'!$G:$G,'Cartera Semanal Individual'!$A9,'BD Factoraje'!$C:$C,$B$2),0)+AD9-SUMIFS('BD Factoraje'!$R:$R,'BD Factoraje'!$B:$B,$B$3,'BD Factoraje'!$G:$G,'Cartera Semanal Individual'!$A9,'BD Factoraje'!$N:$N,'Cartera Semanal Individual'!AE$1,'BD Factoraje'!$C:$C,$B$2)</f>
        <v>0</v>
      </c>
      <c r="AF9" s="11">
        <f>IF('Cartera Semanal Individual'!$A9='Cartera Semanal Individual'!AF$1,-SUMIFS('BD Factoraje'!$Q:$Q,'BD Factoraje'!$B:$B,$B$3,'BD Factoraje'!$G:$G,'Cartera Semanal Individual'!$A9,'BD Factoraje'!$C:$C,$B$2),0)+AE9-SUMIFS('BD Factoraje'!$R:$R,'BD Factoraje'!$B:$B,$B$3,'BD Factoraje'!$G:$G,'Cartera Semanal Individual'!$A9,'BD Factoraje'!$N:$N,'Cartera Semanal Individual'!AF$1,'BD Factoraje'!$C:$C,$B$2)</f>
        <v>0</v>
      </c>
      <c r="AG9" s="11">
        <f>IF('Cartera Semanal Individual'!$A9='Cartera Semanal Individual'!AG$1,-SUMIFS('BD Factoraje'!$Q:$Q,'BD Factoraje'!$B:$B,$B$3,'BD Factoraje'!$G:$G,'Cartera Semanal Individual'!$A9,'BD Factoraje'!$C:$C,$B$2),0)+AF9-SUMIFS('BD Factoraje'!$R:$R,'BD Factoraje'!$B:$B,$B$3,'BD Factoraje'!$G:$G,'Cartera Semanal Individual'!$A9,'BD Factoraje'!$N:$N,'Cartera Semanal Individual'!AG$1,'BD Factoraje'!$C:$C,$B$2)</f>
        <v>0</v>
      </c>
      <c r="AH9" s="11">
        <f>IF('Cartera Semanal Individual'!$A9='Cartera Semanal Individual'!AH$1,-SUMIFS('BD Factoraje'!$Q:$Q,'BD Factoraje'!$B:$B,$B$3,'BD Factoraje'!$G:$G,'Cartera Semanal Individual'!$A9,'BD Factoraje'!$C:$C,$B$2),0)+AG9-SUMIFS('BD Factoraje'!$R:$R,'BD Factoraje'!$B:$B,$B$3,'BD Factoraje'!$G:$G,'Cartera Semanal Individual'!$A9,'BD Factoraje'!$N:$N,'Cartera Semanal Individual'!AH$1,'BD Factoraje'!$C:$C,$B$2)</f>
        <v>0</v>
      </c>
      <c r="AI9" s="11">
        <f>IF('Cartera Semanal Individual'!$A9='Cartera Semanal Individual'!AI$1,-SUMIFS('BD Factoraje'!$Q:$Q,'BD Factoraje'!$B:$B,$B$3,'BD Factoraje'!$G:$G,'Cartera Semanal Individual'!$A9,'BD Factoraje'!$C:$C,$B$2),0)+AH9-SUMIFS('BD Factoraje'!$R:$R,'BD Factoraje'!$B:$B,$B$3,'BD Factoraje'!$G:$G,'Cartera Semanal Individual'!$A9,'BD Factoraje'!$N:$N,'Cartera Semanal Individual'!AI$1,'BD Factoraje'!$C:$C,$B$2)</f>
        <v>0</v>
      </c>
      <c r="AJ9" s="11">
        <f>IF('Cartera Semanal Individual'!$A9='Cartera Semanal Individual'!AJ$1,-SUMIFS('BD Factoraje'!$Q:$Q,'BD Factoraje'!$B:$B,$B$3,'BD Factoraje'!$G:$G,'Cartera Semanal Individual'!$A9,'BD Factoraje'!$C:$C,$B$2),0)+AI9-SUMIFS('BD Factoraje'!$R:$R,'BD Factoraje'!$B:$B,$B$3,'BD Factoraje'!$G:$G,'Cartera Semanal Individual'!$A9,'BD Factoraje'!$N:$N,'Cartera Semanal Individual'!AJ$1,'BD Factoraje'!$C:$C,$B$2)</f>
        <v>0</v>
      </c>
      <c r="AK9" s="11">
        <f>IF('Cartera Semanal Individual'!$A9='Cartera Semanal Individual'!AK$1,-SUMIFS('BD Factoraje'!$Q:$Q,'BD Factoraje'!$B:$B,$B$3,'BD Factoraje'!$G:$G,'Cartera Semanal Individual'!$A9,'BD Factoraje'!$C:$C,$B$2),0)+AJ9-SUMIFS('BD Factoraje'!$R:$R,'BD Factoraje'!$B:$B,$B$3,'BD Factoraje'!$G:$G,'Cartera Semanal Individual'!$A9,'BD Factoraje'!$N:$N,'Cartera Semanal Individual'!AK$1,'BD Factoraje'!$C:$C,$B$2)</f>
        <v>0</v>
      </c>
      <c r="AL9" s="11">
        <f>IF('Cartera Semanal Individual'!$A9='Cartera Semanal Individual'!AL$1,-SUMIFS('BD Factoraje'!$Q:$Q,'BD Factoraje'!$B:$B,$B$3,'BD Factoraje'!$G:$G,'Cartera Semanal Individual'!$A9,'BD Factoraje'!$C:$C,$B$2),0)+AK9-SUMIFS('BD Factoraje'!$R:$R,'BD Factoraje'!$B:$B,$B$3,'BD Factoraje'!$G:$G,'Cartera Semanal Individual'!$A9,'BD Factoraje'!$N:$N,'Cartera Semanal Individual'!AL$1,'BD Factoraje'!$C:$C,$B$2)</f>
        <v>0</v>
      </c>
      <c r="AM9" s="11">
        <f>IF('Cartera Semanal Individual'!$A9='Cartera Semanal Individual'!AM$1,-SUMIFS('BD Factoraje'!$Q:$Q,'BD Factoraje'!$B:$B,$B$3,'BD Factoraje'!$G:$G,'Cartera Semanal Individual'!$A9,'BD Factoraje'!$C:$C,$B$2),0)+AL9-SUMIFS('BD Factoraje'!$R:$R,'BD Factoraje'!$B:$B,$B$3,'BD Factoraje'!$G:$G,'Cartera Semanal Individual'!$A9,'BD Factoraje'!$N:$N,'Cartera Semanal Individual'!AM$1,'BD Factoraje'!$C:$C,$B$2)</f>
        <v>0</v>
      </c>
      <c r="AN9" s="11">
        <f>IF('Cartera Semanal Individual'!$A9='Cartera Semanal Individual'!AN$1,-SUMIFS('BD Factoraje'!$Q:$Q,'BD Factoraje'!$B:$B,$B$3,'BD Factoraje'!$G:$G,'Cartera Semanal Individual'!$A9,'BD Factoraje'!$C:$C,$B$2),0)+AM9-SUMIFS('BD Factoraje'!$R:$R,'BD Factoraje'!$B:$B,$B$3,'BD Factoraje'!$G:$G,'Cartera Semanal Individual'!$A9,'BD Factoraje'!$N:$N,'Cartera Semanal Individual'!AN$1,'BD Factoraje'!$C:$C,$B$2)</f>
        <v>0</v>
      </c>
      <c r="AO9" s="11">
        <f>IF('Cartera Semanal Individual'!$A9='Cartera Semanal Individual'!AO$1,-SUMIFS('BD Factoraje'!$Q:$Q,'BD Factoraje'!$B:$B,$B$3,'BD Factoraje'!$G:$G,'Cartera Semanal Individual'!$A9,'BD Factoraje'!$C:$C,$B$2),0)+AN9-SUMIFS('BD Factoraje'!$R:$R,'BD Factoraje'!$B:$B,$B$3,'BD Factoraje'!$G:$G,'Cartera Semanal Individual'!$A9,'BD Factoraje'!$N:$N,'Cartera Semanal Individual'!AO$1,'BD Factoraje'!$C:$C,$B$2)</f>
        <v>0</v>
      </c>
      <c r="AP9" s="11">
        <f>IF('Cartera Semanal Individual'!$A9='Cartera Semanal Individual'!AP$1,-SUMIFS('BD Factoraje'!$Q:$Q,'BD Factoraje'!$B:$B,$B$3,'BD Factoraje'!$G:$G,'Cartera Semanal Individual'!$A9,'BD Factoraje'!$C:$C,$B$2),0)+AO9-SUMIFS('BD Factoraje'!$R:$R,'BD Factoraje'!$B:$B,$B$3,'BD Factoraje'!$G:$G,'Cartera Semanal Individual'!$A9,'BD Factoraje'!$N:$N,'Cartera Semanal Individual'!AP$1,'BD Factoraje'!$C:$C,$B$2)</f>
        <v>0</v>
      </c>
      <c r="AQ9" s="11">
        <f>IF('Cartera Semanal Individual'!$A9='Cartera Semanal Individual'!AQ$1,-SUMIFS('BD Factoraje'!$Q:$Q,'BD Factoraje'!$B:$B,$B$3,'BD Factoraje'!$G:$G,'Cartera Semanal Individual'!$A9,'BD Factoraje'!$C:$C,$B$2),0)+AP9-SUMIFS('BD Factoraje'!$R:$R,'BD Factoraje'!$B:$B,$B$3,'BD Factoraje'!$G:$G,'Cartera Semanal Individual'!$A9,'BD Factoraje'!$N:$N,'Cartera Semanal Individual'!AQ$1,'BD Factoraje'!$C:$C,$B$2)</f>
        <v>0</v>
      </c>
      <c r="AR9" s="11">
        <f>IF('Cartera Semanal Individual'!$A9='Cartera Semanal Individual'!AR$1,-SUMIFS('BD Factoraje'!$Q:$Q,'BD Factoraje'!$B:$B,$B$3,'BD Factoraje'!$G:$G,'Cartera Semanal Individual'!$A9,'BD Factoraje'!$C:$C,$B$2),0)+AQ9-SUMIFS('BD Factoraje'!$R:$R,'BD Factoraje'!$B:$B,$B$3,'BD Factoraje'!$G:$G,'Cartera Semanal Individual'!$A9,'BD Factoraje'!$N:$N,'Cartera Semanal Individual'!AR$1,'BD Factoraje'!$C:$C,$B$2)</f>
        <v>0</v>
      </c>
      <c r="AS9" s="11">
        <f>IF('Cartera Semanal Individual'!$A9='Cartera Semanal Individual'!AS$1,-SUMIFS('BD Factoraje'!$Q:$Q,'BD Factoraje'!$B:$B,$B$3,'BD Factoraje'!$G:$G,'Cartera Semanal Individual'!$A9,'BD Factoraje'!$C:$C,$B$2),0)+AR9-SUMIFS('BD Factoraje'!$R:$R,'BD Factoraje'!$B:$B,$B$3,'BD Factoraje'!$G:$G,'Cartera Semanal Individual'!$A9,'BD Factoraje'!$N:$N,'Cartera Semanal Individual'!AS$1,'BD Factoraje'!$C:$C,$B$2)</f>
        <v>0</v>
      </c>
      <c r="AT9" s="11">
        <f>IF('Cartera Semanal Individual'!$A9='Cartera Semanal Individual'!AT$1,-SUMIFS('BD Factoraje'!$Q:$Q,'BD Factoraje'!$B:$B,$B$3,'BD Factoraje'!$G:$G,'Cartera Semanal Individual'!$A9,'BD Factoraje'!$C:$C,$B$2),0)+AS9-SUMIFS('BD Factoraje'!$R:$R,'BD Factoraje'!$B:$B,$B$3,'BD Factoraje'!$G:$G,'Cartera Semanal Individual'!$A9,'BD Factoraje'!$N:$N,'Cartera Semanal Individual'!AT$1,'BD Factoraje'!$C:$C,$B$2)</f>
        <v>0</v>
      </c>
      <c r="AU9" s="11">
        <f>IF('Cartera Semanal Individual'!$A9='Cartera Semanal Individual'!AU$1,-SUMIFS('BD Factoraje'!$Q:$Q,'BD Factoraje'!$B:$B,$B$3,'BD Factoraje'!$G:$G,'Cartera Semanal Individual'!$A9,'BD Factoraje'!$C:$C,$B$2),0)+AT9-SUMIFS('BD Factoraje'!$R:$R,'BD Factoraje'!$B:$B,$B$3,'BD Factoraje'!$G:$G,'Cartera Semanal Individual'!$A9,'BD Factoraje'!$N:$N,'Cartera Semanal Individual'!AU$1,'BD Factoraje'!$C:$C,$B$2)</f>
        <v>0</v>
      </c>
      <c r="AV9" s="11">
        <f>IF('Cartera Semanal Individual'!$A9='Cartera Semanal Individual'!AV$1,-SUMIFS('BD Factoraje'!$Q:$Q,'BD Factoraje'!$B:$B,$B$3,'BD Factoraje'!$G:$G,'Cartera Semanal Individual'!$A9,'BD Factoraje'!$C:$C,$B$2),0)+AU9-SUMIFS('BD Factoraje'!$R:$R,'BD Factoraje'!$B:$B,$B$3,'BD Factoraje'!$G:$G,'Cartera Semanal Individual'!$A9,'BD Factoraje'!$N:$N,'Cartera Semanal Individual'!AV$1,'BD Factoraje'!$C:$C,$B$2)</f>
        <v>0</v>
      </c>
      <c r="AW9" s="11">
        <f>IF('Cartera Semanal Individual'!$A9='Cartera Semanal Individual'!AW$1,-SUMIFS('BD Factoraje'!$Q:$Q,'BD Factoraje'!$B:$B,$B$3,'BD Factoraje'!$G:$G,'Cartera Semanal Individual'!$A9,'BD Factoraje'!$C:$C,$B$2),0)+AV9-SUMIFS('BD Factoraje'!$R:$R,'BD Factoraje'!$B:$B,$B$3,'BD Factoraje'!$G:$G,'Cartera Semanal Individual'!$A9,'BD Factoraje'!$N:$N,'Cartera Semanal Individual'!AW$1,'BD Factoraje'!$C:$C,$B$2)</f>
        <v>0</v>
      </c>
      <c r="AX9" s="11">
        <f>IF('Cartera Semanal Individual'!$A9='Cartera Semanal Individual'!AX$1,-SUMIFS('BD Factoraje'!$Q:$Q,'BD Factoraje'!$B:$B,$B$3,'BD Factoraje'!$G:$G,'Cartera Semanal Individual'!$A9,'BD Factoraje'!$C:$C,$B$2),0)+AW9-SUMIFS('BD Factoraje'!$R:$R,'BD Factoraje'!$B:$B,$B$3,'BD Factoraje'!$G:$G,'Cartera Semanal Individual'!$A9,'BD Factoraje'!$N:$N,'Cartera Semanal Individual'!AX$1,'BD Factoraje'!$C:$C,$B$2)</f>
        <v>0</v>
      </c>
      <c r="AY9" s="11">
        <f>IF('Cartera Semanal Individual'!$A9='Cartera Semanal Individual'!AY$1,-SUMIFS('BD Factoraje'!$Q:$Q,'BD Factoraje'!$B:$B,$B$3,'BD Factoraje'!$G:$G,'Cartera Semanal Individual'!$A9,'BD Factoraje'!$C:$C,$B$2),0)+AX9-SUMIFS('BD Factoraje'!$R:$R,'BD Factoraje'!$B:$B,$B$3,'BD Factoraje'!$G:$G,'Cartera Semanal Individual'!$A9,'BD Factoraje'!$N:$N,'Cartera Semanal Individual'!AY$1,'BD Factoraje'!$C:$C,$B$2)</f>
        <v>0</v>
      </c>
      <c r="AZ9" s="11">
        <f>IF('Cartera Semanal Individual'!$A9='Cartera Semanal Individual'!AZ$1,-SUMIFS('BD Factoraje'!$Q:$Q,'BD Factoraje'!$B:$B,$B$3,'BD Factoraje'!$G:$G,'Cartera Semanal Individual'!$A9,'BD Factoraje'!$C:$C,$B$2),0)+AY9-SUMIFS('BD Factoraje'!$R:$R,'BD Factoraje'!$B:$B,$B$3,'BD Factoraje'!$G:$G,'Cartera Semanal Individual'!$A9,'BD Factoraje'!$N:$N,'Cartera Semanal Individual'!AZ$1,'BD Factoraje'!$C:$C,$B$2)</f>
        <v>0</v>
      </c>
      <c r="BA9" s="11">
        <f>IF('Cartera Semanal Individual'!$A9='Cartera Semanal Individual'!BA$1,-SUMIFS('BD Factoraje'!$Q:$Q,'BD Factoraje'!$B:$B,$B$3,'BD Factoraje'!$G:$G,'Cartera Semanal Individual'!$A9,'BD Factoraje'!$C:$C,$B$2),0)+AZ9-SUMIFS('BD Factoraje'!$R:$R,'BD Factoraje'!$B:$B,$B$3,'BD Factoraje'!$G:$G,'Cartera Semanal Individual'!$A9,'BD Factoraje'!$N:$N,'Cartera Semanal Individual'!BA$1,'BD Factoraje'!$C:$C,$B$2)</f>
        <v>0</v>
      </c>
      <c r="BB9" s="11">
        <f>IF('Cartera Semanal Individual'!$A9='Cartera Semanal Individual'!BB$1,-SUMIFS('BD Factoraje'!$Q:$Q,'BD Factoraje'!$B:$B,$B$3,'BD Factoraje'!$G:$G,'Cartera Semanal Individual'!$A9,'BD Factoraje'!$C:$C,$B$2),0)+BA9-SUMIFS('BD Factoraje'!$R:$R,'BD Factoraje'!$B:$B,$B$3,'BD Factoraje'!$G:$G,'Cartera Semanal Individual'!$A9,'BD Factoraje'!$N:$N,'Cartera Semanal Individual'!BB$1,'BD Factoraje'!$C:$C,$B$2)</f>
        <v>0</v>
      </c>
      <c r="BC9" s="11">
        <f>IF('Cartera Semanal Individual'!$A9='Cartera Semanal Individual'!BC$1,-SUMIFS('BD Factoraje'!$Q:$Q,'BD Factoraje'!$B:$B,$B$3,'BD Factoraje'!$G:$G,'Cartera Semanal Individual'!$A9,'BD Factoraje'!$C:$C,$B$2),0)+BB9-SUMIFS('BD Factoraje'!$R:$R,'BD Factoraje'!$B:$B,$B$3,'BD Factoraje'!$G:$G,'Cartera Semanal Individual'!$A9,'BD Factoraje'!$N:$N,'Cartera Semanal Individual'!BC$1,'BD Factoraje'!$C:$C,$B$2)</f>
        <v>0</v>
      </c>
      <c r="BD9" s="11">
        <f>IF('Cartera Semanal Individual'!$A9='Cartera Semanal Individual'!BD$1,-SUMIFS('BD Factoraje'!$Q:$Q,'BD Factoraje'!$B:$B,$B$3,'BD Factoraje'!$G:$G,'Cartera Semanal Individual'!$A9,'BD Factoraje'!$C:$C,$B$2),0)+BC9-SUMIFS('BD Factoraje'!$R:$R,'BD Factoraje'!$B:$B,$B$3,'BD Factoraje'!$G:$G,'Cartera Semanal Individual'!$A9,'BD Factoraje'!$N:$N,'Cartera Semanal Individual'!BD$1,'BD Factoraje'!$C:$C,$B$2)</f>
        <v>0</v>
      </c>
      <c r="BE9" s="11">
        <f>IF('Cartera Semanal Individual'!$A9='Cartera Semanal Individual'!BE$1,-SUMIFS('BD Factoraje'!$Q:$Q,'BD Factoraje'!$B:$B,$B$3,'BD Factoraje'!$G:$G,'Cartera Semanal Individual'!$A9,'BD Factoraje'!$C:$C,$B$2),0)+BD9-SUMIFS('BD Factoraje'!$R:$R,'BD Factoraje'!$B:$B,$B$3,'BD Factoraje'!$G:$G,'Cartera Semanal Individual'!$A9,'BD Factoraje'!$N:$N,'Cartera Semanal Individual'!BE$1,'BD Factoraje'!$C:$C,$B$2)</f>
        <v>0</v>
      </c>
      <c r="BF9" s="11">
        <f>IF('Cartera Semanal Individual'!$A9='Cartera Semanal Individual'!BF$1,-SUMIFS('BD Factoraje'!$Q:$Q,'BD Factoraje'!$B:$B,$B$3,'BD Factoraje'!$G:$G,'Cartera Semanal Individual'!$A9,'BD Factoraje'!$C:$C,$B$2),0)+BE9-SUMIFS('BD Factoraje'!$R:$R,'BD Factoraje'!$B:$B,$B$3,'BD Factoraje'!$G:$G,'Cartera Semanal Individual'!$A9,'BD Factoraje'!$N:$N,'Cartera Semanal Individual'!BF$1,'BD Factoraje'!$C:$C,$B$2)</f>
        <v>0</v>
      </c>
      <c r="BG9" s="11">
        <f>IF('Cartera Semanal Individual'!$A9='Cartera Semanal Individual'!BG$1,-SUMIFS('BD Factoraje'!$Q:$Q,'BD Factoraje'!$B:$B,$B$3,'BD Factoraje'!$G:$G,'Cartera Semanal Individual'!$A9,'BD Factoraje'!$C:$C,$B$2),0)+BF9-SUMIFS('BD Factoraje'!$R:$R,'BD Factoraje'!$B:$B,$B$3,'BD Factoraje'!$G:$G,'Cartera Semanal Individual'!$A9,'BD Factoraje'!$N:$N,'Cartera Semanal Individual'!BG$1,'BD Factoraje'!$C:$C,$B$2)</f>
        <v>0</v>
      </c>
      <c r="BH9" s="11">
        <f>IF('Cartera Semanal Individual'!$A9='Cartera Semanal Individual'!BH$1,-SUMIFS('BD Factoraje'!$Q:$Q,'BD Factoraje'!$B:$B,$B$3,'BD Factoraje'!$G:$G,'Cartera Semanal Individual'!$A9,'BD Factoraje'!$C:$C,$B$2),0)+BG9-SUMIFS('BD Factoraje'!$R:$R,'BD Factoraje'!$B:$B,$B$3,'BD Factoraje'!$G:$G,'Cartera Semanal Individual'!$A9,'BD Factoraje'!$N:$N,'Cartera Semanal Individual'!BH$1,'BD Factoraje'!$C:$C,$B$2)</f>
        <v>0</v>
      </c>
      <c r="BI9" s="11">
        <f>IF('Cartera Semanal Individual'!$A9='Cartera Semanal Individual'!BI$1,-SUMIFS('BD Factoraje'!$Q:$Q,'BD Factoraje'!$B:$B,$B$3,'BD Factoraje'!$G:$G,'Cartera Semanal Individual'!$A9,'BD Factoraje'!$C:$C,$B$2),0)+BH9-SUMIFS('BD Factoraje'!$R:$R,'BD Factoraje'!$B:$B,$B$3,'BD Factoraje'!$G:$G,'Cartera Semanal Individual'!$A9,'BD Factoraje'!$N:$N,'Cartera Semanal Individual'!BI$1,'BD Factoraje'!$C:$C,$B$2)</f>
        <v>0</v>
      </c>
      <c r="BJ9" s="11">
        <f>IF('Cartera Semanal Individual'!$A9='Cartera Semanal Individual'!BJ$1,-SUMIFS('BD Factoraje'!$Q:$Q,'BD Factoraje'!$B:$B,$B$3,'BD Factoraje'!$G:$G,'Cartera Semanal Individual'!$A9,'BD Factoraje'!$C:$C,$B$2),0)+BI9-SUMIFS('BD Factoraje'!$R:$R,'BD Factoraje'!$B:$B,$B$3,'BD Factoraje'!$G:$G,'Cartera Semanal Individual'!$A9,'BD Factoraje'!$N:$N,'Cartera Semanal Individual'!BJ$1,'BD Factoraje'!$C:$C,$B$2)</f>
        <v>0</v>
      </c>
      <c r="BK9" s="11">
        <f>IF('Cartera Semanal Individual'!$A9='Cartera Semanal Individual'!BK$1,-SUMIFS('BD Factoraje'!$Q:$Q,'BD Factoraje'!$B:$B,$B$3,'BD Factoraje'!$G:$G,'Cartera Semanal Individual'!$A9,'BD Factoraje'!$C:$C,$B$2),0)+BJ9-SUMIFS('BD Factoraje'!$R:$R,'BD Factoraje'!$B:$B,$B$3,'BD Factoraje'!$G:$G,'Cartera Semanal Individual'!$A9,'BD Factoraje'!$N:$N,'Cartera Semanal Individual'!BK$1,'BD Factoraje'!$C:$C,$B$2)</f>
        <v>0</v>
      </c>
      <c r="BL9" s="11">
        <f>IF('Cartera Semanal Individual'!$A9='Cartera Semanal Individual'!BL$1,-SUMIFS('BD Factoraje'!$Q:$Q,'BD Factoraje'!$B:$B,$B$3,'BD Factoraje'!$G:$G,'Cartera Semanal Individual'!$A9,'BD Factoraje'!$C:$C,$B$2),0)+BK9-SUMIFS('BD Factoraje'!$R:$R,'BD Factoraje'!$B:$B,$B$3,'BD Factoraje'!$G:$G,'Cartera Semanal Individual'!$A9,'BD Factoraje'!$N:$N,'Cartera Semanal Individual'!BL$1,'BD Factoraje'!$C:$C,$B$2)</f>
        <v>0</v>
      </c>
      <c r="BM9" s="11">
        <f>IF('Cartera Semanal Individual'!$A9='Cartera Semanal Individual'!BM$1,-SUMIFS('BD Factoraje'!$Q:$Q,'BD Factoraje'!$B:$B,$B$3,'BD Factoraje'!$G:$G,'Cartera Semanal Individual'!$A9,'BD Factoraje'!$C:$C,$B$2),0)+BL9-SUMIFS('BD Factoraje'!$R:$R,'BD Factoraje'!$B:$B,$B$3,'BD Factoraje'!$G:$G,'Cartera Semanal Individual'!$A9,'BD Factoraje'!$N:$N,'Cartera Semanal Individual'!BM$1,'BD Factoraje'!$C:$C,$B$2)</f>
        <v>0</v>
      </c>
      <c r="BN9" s="11">
        <f>IF('Cartera Semanal Individual'!$A9='Cartera Semanal Individual'!BN$1,-SUMIFS('BD Factoraje'!$Q:$Q,'BD Factoraje'!$B:$B,$B$3,'BD Factoraje'!$G:$G,'Cartera Semanal Individual'!$A9,'BD Factoraje'!$C:$C,$B$2),0)+BM9-SUMIFS('BD Factoraje'!$R:$R,'BD Factoraje'!$B:$B,$B$3,'BD Factoraje'!$G:$G,'Cartera Semanal Individual'!$A9,'BD Factoraje'!$N:$N,'Cartera Semanal Individual'!BN$1,'BD Factoraje'!$C:$C,$B$2)</f>
        <v>0</v>
      </c>
      <c r="BO9" s="11">
        <f>IF('Cartera Semanal Individual'!$A9='Cartera Semanal Individual'!BO$1,-SUMIFS('BD Factoraje'!$Q:$Q,'BD Factoraje'!$B:$B,$B$3,'BD Factoraje'!$G:$G,'Cartera Semanal Individual'!$A9,'BD Factoraje'!$C:$C,$B$2),0)+BN9-SUMIFS('BD Factoraje'!$R:$R,'BD Factoraje'!$B:$B,$B$3,'BD Factoraje'!$G:$G,'Cartera Semanal Individual'!$A9,'BD Factoraje'!$N:$N,'Cartera Semanal Individual'!BO$1,'BD Factoraje'!$C:$C,$B$2)</f>
        <v>0</v>
      </c>
      <c r="BP9" s="11">
        <f>IF('Cartera Semanal Individual'!$A9='Cartera Semanal Individual'!BP$1,-SUMIFS('BD Factoraje'!$Q:$Q,'BD Factoraje'!$B:$B,$B$3,'BD Factoraje'!$G:$G,'Cartera Semanal Individual'!$A9,'BD Factoraje'!$C:$C,$B$2),0)+BO9-SUMIFS('BD Factoraje'!$R:$R,'BD Factoraje'!$B:$B,$B$3,'BD Factoraje'!$G:$G,'Cartera Semanal Individual'!$A9,'BD Factoraje'!$N:$N,'Cartera Semanal Individual'!BP$1,'BD Factoraje'!$C:$C,$B$2)</f>
        <v>0</v>
      </c>
      <c r="BQ9" s="11">
        <f>IF('Cartera Semanal Individual'!$A9='Cartera Semanal Individual'!BQ$1,-SUMIFS('BD Factoraje'!$Q:$Q,'BD Factoraje'!$B:$B,$B$3,'BD Factoraje'!$G:$G,'Cartera Semanal Individual'!$A9,'BD Factoraje'!$C:$C,$B$2),0)+BP9-SUMIFS('BD Factoraje'!$R:$R,'BD Factoraje'!$B:$B,$B$3,'BD Factoraje'!$G:$G,'Cartera Semanal Individual'!$A9,'BD Factoraje'!$N:$N,'Cartera Semanal Individual'!BQ$1,'BD Factoraje'!$C:$C,$B$2)</f>
        <v>0</v>
      </c>
      <c r="BR9" s="11">
        <f>IF('Cartera Semanal Individual'!$A9='Cartera Semanal Individual'!BR$1,-SUMIFS('BD Factoraje'!$Q:$Q,'BD Factoraje'!$B:$B,$B$3,'BD Factoraje'!$G:$G,'Cartera Semanal Individual'!$A9,'BD Factoraje'!$C:$C,$B$2),0)+BQ9-SUMIFS('BD Factoraje'!$R:$R,'BD Factoraje'!$B:$B,$B$3,'BD Factoraje'!$G:$G,'Cartera Semanal Individual'!$A9,'BD Factoraje'!$N:$N,'Cartera Semanal Individual'!BR$1,'BD Factoraje'!$C:$C,$B$2)</f>
        <v>0</v>
      </c>
      <c r="BS9" s="11">
        <f>IF('Cartera Semanal Individual'!$A9='Cartera Semanal Individual'!BS$1,-SUMIFS('BD Factoraje'!$Q:$Q,'BD Factoraje'!$B:$B,$B$3,'BD Factoraje'!$G:$G,'Cartera Semanal Individual'!$A9,'BD Factoraje'!$C:$C,$B$2),0)+BR9-SUMIFS('BD Factoraje'!$R:$R,'BD Factoraje'!$B:$B,$B$3,'BD Factoraje'!$G:$G,'Cartera Semanal Individual'!$A9,'BD Factoraje'!$N:$N,'Cartera Semanal Individual'!BS$1,'BD Factoraje'!$C:$C,$B$2)</f>
        <v>0</v>
      </c>
      <c r="BT9" s="11">
        <f>IF('Cartera Semanal Individual'!$A9='Cartera Semanal Individual'!BT$1,-SUMIFS('BD Factoraje'!$Q:$Q,'BD Factoraje'!$B:$B,$B$3,'BD Factoraje'!$G:$G,'Cartera Semanal Individual'!$A9,'BD Factoraje'!$C:$C,$B$2),0)+BS9-SUMIFS('BD Factoraje'!$R:$R,'BD Factoraje'!$B:$B,$B$3,'BD Factoraje'!$G:$G,'Cartera Semanal Individual'!$A9,'BD Factoraje'!$N:$N,'Cartera Semanal Individual'!BT$1,'BD Factoraje'!$C:$C,$B$2)</f>
        <v>0</v>
      </c>
      <c r="BU9" s="11">
        <f>IF('Cartera Semanal Individual'!$A9='Cartera Semanal Individual'!BU$1,-SUMIFS('BD Factoraje'!$Q:$Q,'BD Factoraje'!$B:$B,$B$3,'BD Factoraje'!$G:$G,'Cartera Semanal Individual'!$A9,'BD Factoraje'!$C:$C,$B$2),0)+BT9-SUMIFS('BD Factoraje'!$R:$R,'BD Factoraje'!$B:$B,$B$3,'BD Factoraje'!$G:$G,'Cartera Semanal Individual'!$A9,'BD Factoraje'!$N:$N,'Cartera Semanal Individual'!BU$1,'BD Factoraje'!$C:$C,$B$2)</f>
        <v>0</v>
      </c>
      <c r="BV9" s="11">
        <f>IF('Cartera Semanal Individual'!$A9='Cartera Semanal Individual'!BV$1,-SUMIFS('BD Factoraje'!$Q:$Q,'BD Factoraje'!$B:$B,$B$3,'BD Factoraje'!$G:$G,'Cartera Semanal Individual'!$A9,'BD Factoraje'!$C:$C,$B$2),0)+BU9-SUMIFS('BD Factoraje'!$R:$R,'BD Factoraje'!$B:$B,$B$3,'BD Factoraje'!$G:$G,'Cartera Semanal Individual'!$A9,'BD Factoraje'!$N:$N,'Cartera Semanal Individual'!BV$1,'BD Factoraje'!$C:$C,$B$2)</f>
        <v>0</v>
      </c>
      <c r="BW9" s="11">
        <f>IF('Cartera Semanal Individual'!$A9='Cartera Semanal Individual'!BW$1,-SUMIFS('BD Factoraje'!$Q:$Q,'BD Factoraje'!$B:$B,$B$3,'BD Factoraje'!$G:$G,'Cartera Semanal Individual'!$A9,'BD Factoraje'!$C:$C,$B$2),0)+BV9-SUMIFS('BD Factoraje'!$R:$R,'BD Factoraje'!$B:$B,$B$3,'BD Factoraje'!$G:$G,'Cartera Semanal Individual'!$A9,'BD Factoraje'!$N:$N,'Cartera Semanal Individual'!BW$1,'BD Factoraje'!$C:$C,$B$2)</f>
        <v>0</v>
      </c>
      <c r="BX9" s="11">
        <f>IF('Cartera Semanal Individual'!$A9='Cartera Semanal Individual'!BX$1,-SUMIFS('BD Factoraje'!$Q:$Q,'BD Factoraje'!$B:$B,$B$3,'BD Factoraje'!$G:$G,'Cartera Semanal Individual'!$A9,'BD Factoraje'!$C:$C,$B$2),0)+BW9-SUMIFS('BD Factoraje'!$R:$R,'BD Factoraje'!$B:$B,$B$3,'BD Factoraje'!$G:$G,'Cartera Semanal Individual'!$A9,'BD Factoraje'!$N:$N,'Cartera Semanal Individual'!BX$1,'BD Factoraje'!$C:$C,$B$2)</f>
        <v>0</v>
      </c>
      <c r="BY9" s="11">
        <f>IF('Cartera Semanal Individual'!$A9='Cartera Semanal Individual'!BY$1,-SUMIFS('BD Factoraje'!$Q:$Q,'BD Factoraje'!$B:$B,$B$3,'BD Factoraje'!$G:$G,'Cartera Semanal Individual'!$A9,'BD Factoraje'!$C:$C,$B$2),0)+BX9-SUMIFS('BD Factoraje'!$R:$R,'BD Factoraje'!$B:$B,$B$3,'BD Factoraje'!$G:$G,'Cartera Semanal Individual'!$A9,'BD Factoraje'!$N:$N,'Cartera Semanal Individual'!BY$1,'BD Factoraje'!$C:$C,$B$2)</f>
        <v>0</v>
      </c>
      <c r="BZ9" s="11">
        <f>IF('Cartera Semanal Individual'!$A9='Cartera Semanal Individual'!BZ$1,-SUMIFS('BD Factoraje'!$Q:$Q,'BD Factoraje'!$B:$B,$B$3,'BD Factoraje'!$G:$G,'Cartera Semanal Individual'!$A9,'BD Factoraje'!$C:$C,$B$2),0)+BY9-SUMIFS('BD Factoraje'!$R:$R,'BD Factoraje'!$B:$B,$B$3,'BD Factoraje'!$G:$G,'Cartera Semanal Individual'!$A9,'BD Factoraje'!$N:$N,'Cartera Semanal Individual'!BZ$1,'BD Factoraje'!$C:$C,$B$2)</f>
        <v>0</v>
      </c>
      <c r="CA9" s="11">
        <f>IF('Cartera Semanal Individual'!$A9='Cartera Semanal Individual'!CA$1,-SUMIFS('BD Factoraje'!$Q:$Q,'BD Factoraje'!$B:$B,$B$3,'BD Factoraje'!$G:$G,'Cartera Semanal Individual'!$A9,'BD Factoraje'!$C:$C,$B$2),0)+BZ9-SUMIFS('BD Factoraje'!$R:$R,'BD Factoraje'!$B:$B,$B$3,'BD Factoraje'!$G:$G,'Cartera Semanal Individual'!$A9,'BD Factoraje'!$N:$N,'Cartera Semanal Individual'!CA$1,'BD Factoraje'!$C:$C,$B$2)</f>
        <v>0</v>
      </c>
      <c r="CB9" s="11">
        <f>IF('Cartera Semanal Individual'!$A9='Cartera Semanal Individual'!CB$1,-SUMIFS('BD Factoraje'!$Q:$Q,'BD Factoraje'!$B:$B,$B$3,'BD Factoraje'!$G:$G,'Cartera Semanal Individual'!$A9,'BD Factoraje'!$C:$C,$B$2),0)+CA9-SUMIFS('BD Factoraje'!$R:$R,'BD Factoraje'!$B:$B,$B$3,'BD Factoraje'!$G:$G,'Cartera Semanal Individual'!$A9,'BD Factoraje'!$N:$N,'Cartera Semanal Individual'!CB$1,'BD Factoraje'!$C:$C,$B$2)</f>
        <v>0</v>
      </c>
      <c r="CC9" s="11">
        <f>IF('Cartera Semanal Individual'!$A9='Cartera Semanal Individual'!CC$1,-SUMIFS('BD Factoraje'!$Q:$Q,'BD Factoraje'!$B:$B,$B$3,'BD Factoraje'!$G:$G,'Cartera Semanal Individual'!$A9,'BD Factoraje'!$C:$C,$B$2),0)+CB9-SUMIFS('BD Factoraje'!$R:$R,'BD Factoraje'!$B:$B,$B$3,'BD Factoraje'!$G:$G,'Cartera Semanal Individual'!$A9,'BD Factoraje'!$N:$N,'Cartera Semanal Individual'!CC$1,'BD Factoraje'!$C:$C,$B$2)</f>
        <v>0</v>
      </c>
      <c r="CD9" s="11">
        <f>IF('Cartera Semanal Individual'!$A9='Cartera Semanal Individual'!CD$1,-SUMIFS('BD Factoraje'!$Q:$Q,'BD Factoraje'!$B:$B,$B$3,'BD Factoraje'!$G:$G,'Cartera Semanal Individual'!$A9,'BD Factoraje'!$C:$C,$B$2),0)+CC9-SUMIFS('BD Factoraje'!$R:$R,'BD Factoraje'!$B:$B,$B$3,'BD Factoraje'!$G:$G,'Cartera Semanal Individual'!$A9,'BD Factoraje'!$N:$N,'Cartera Semanal Individual'!CD$1,'BD Factoraje'!$C:$C,$B$2)</f>
        <v>0</v>
      </c>
      <c r="CE9" s="11">
        <f>IF('Cartera Semanal Individual'!$A9='Cartera Semanal Individual'!CE$1,-SUMIFS('BD Factoraje'!$Q:$Q,'BD Factoraje'!$B:$B,$B$3,'BD Factoraje'!$G:$G,'Cartera Semanal Individual'!$A9,'BD Factoraje'!$C:$C,$B$2),0)+CD9-SUMIFS('BD Factoraje'!$R:$R,'BD Factoraje'!$B:$B,$B$3,'BD Factoraje'!$G:$G,'Cartera Semanal Individual'!$A9,'BD Factoraje'!$N:$N,'Cartera Semanal Individual'!CE$1,'BD Factoraje'!$C:$C,$B$2)</f>
        <v>0</v>
      </c>
      <c r="CF9" s="11">
        <f>IF('Cartera Semanal Individual'!$A9='Cartera Semanal Individual'!CF$1,-SUMIFS('BD Factoraje'!$Q:$Q,'BD Factoraje'!$B:$B,$B$3,'BD Factoraje'!$G:$G,'Cartera Semanal Individual'!$A9,'BD Factoraje'!$C:$C,$B$2),0)+CE9-SUMIFS('BD Factoraje'!$R:$R,'BD Factoraje'!$B:$B,$B$3,'BD Factoraje'!$G:$G,'Cartera Semanal Individual'!$A9,'BD Factoraje'!$N:$N,'Cartera Semanal Individual'!CF$1,'BD Factoraje'!$C:$C,$B$2)</f>
        <v>0</v>
      </c>
      <c r="CG9" s="11">
        <f>IF('Cartera Semanal Individual'!$A9='Cartera Semanal Individual'!CG$1,-SUMIFS('BD Factoraje'!$Q:$Q,'BD Factoraje'!$B:$B,$B$3,'BD Factoraje'!$G:$G,'Cartera Semanal Individual'!$A9,'BD Factoraje'!$C:$C,$B$2),0)+CF9-SUMIFS('BD Factoraje'!$R:$R,'BD Factoraje'!$B:$B,$B$3,'BD Factoraje'!$G:$G,'Cartera Semanal Individual'!$A9,'BD Factoraje'!$N:$N,'Cartera Semanal Individual'!CG$1,'BD Factoraje'!$C:$C,$B$2)</f>
        <v>0</v>
      </c>
      <c r="CH9" s="11">
        <f>IF('Cartera Semanal Individual'!$A9='Cartera Semanal Individual'!CH$1,-SUMIFS('BD Factoraje'!$Q:$Q,'BD Factoraje'!$B:$B,$B$3,'BD Factoraje'!$G:$G,'Cartera Semanal Individual'!$A9,'BD Factoraje'!$C:$C,$B$2),0)+CG9-SUMIFS('BD Factoraje'!$R:$R,'BD Factoraje'!$B:$B,$B$3,'BD Factoraje'!$G:$G,'Cartera Semanal Individual'!$A9,'BD Factoraje'!$N:$N,'Cartera Semanal Individual'!CH$1,'BD Factoraje'!$C:$C,$B$2)</f>
        <v>0</v>
      </c>
      <c r="CI9" s="11">
        <f>IF('Cartera Semanal Individual'!$A9='Cartera Semanal Individual'!CI$1,-SUMIFS('BD Factoraje'!$Q:$Q,'BD Factoraje'!$B:$B,$B$3,'BD Factoraje'!$G:$G,'Cartera Semanal Individual'!$A9,'BD Factoraje'!$C:$C,$B$2),0)+CH9-SUMIFS('BD Factoraje'!$R:$R,'BD Factoraje'!$B:$B,$B$3,'BD Factoraje'!$G:$G,'Cartera Semanal Individual'!$A9,'BD Factoraje'!$N:$N,'Cartera Semanal Individual'!CI$1,'BD Factoraje'!$C:$C,$B$2)</f>
        <v>0</v>
      </c>
      <c r="CJ9" s="11">
        <f>IF('Cartera Semanal Individual'!$A9='Cartera Semanal Individual'!CJ$1,-SUMIFS('BD Factoraje'!$Q:$Q,'BD Factoraje'!$B:$B,$B$3,'BD Factoraje'!$G:$G,'Cartera Semanal Individual'!$A9,'BD Factoraje'!$C:$C,$B$2),0)+CI9-SUMIFS('BD Factoraje'!$R:$R,'BD Factoraje'!$B:$B,$B$3,'BD Factoraje'!$G:$G,'Cartera Semanal Individual'!$A9,'BD Factoraje'!$N:$N,'Cartera Semanal Individual'!CJ$1,'BD Factoraje'!$C:$C,$B$2)</f>
        <v>0</v>
      </c>
      <c r="CK9" s="11">
        <f>IF('Cartera Semanal Individual'!$A9='Cartera Semanal Individual'!CK$1,-SUMIFS('BD Factoraje'!$Q:$Q,'BD Factoraje'!$B:$B,$B$3,'BD Factoraje'!$G:$G,'Cartera Semanal Individual'!$A9,'BD Factoraje'!$C:$C,$B$2),0)+CJ9-SUMIFS('BD Factoraje'!$R:$R,'BD Factoraje'!$B:$B,$B$3,'BD Factoraje'!$G:$G,'Cartera Semanal Individual'!$A9,'BD Factoraje'!$N:$N,'Cartera Semanal Individual'!CK$1,'BD Factoraje'!$C:$C,$B$2)</f>
        <v>0</v>
      </c>
      <c r="CL9" s="11">
        <f>IF('Cartera Semanal Individual'!$A9='Cartera Semanal Individual'!CL$1,-SUMIFS('BD Factoraje'!$Q:$Q,'BD Factoraje'!$B:$B,$B$3,'BD Factoraje'!$G:$G,'Cartera Semanal Individual'!$A9,'BD Factoraje'!$C:$C,$B$2),0)+CK9-SUMIFS('BD Factoraje'!$R:$R,'BD Factoraje'!$B:$B,$B$3,'BD Factoraje'!$G:$G,'Cartera Semanal Individual'!$A9,'BD Factoraje'!$N:$N,'Cartera Semanal Individual'!CL$1,'BD Factoraje'!$C:$C,$B$2)</f>
        <v>0</v>
      </c>
      <c r="CM9" s="11">
        <f>IF('Cartera Semanal Individual'!$A9='Cartera Semanal Individual'!CM$1,-SUMIFS('BD Factoraje'!$Q:$Q,'BD Factoraje'!$B:$B,$B$3,'BD Factoraje'!$G:$G,'Cartera Semanal Individual'!$A9,'BD Factoraje'!$C:$C,$B$2),0)+CL9-SUMIFS('BD Factoraje'!$R:$R,'BD Factoraje'!$B:$B,$B$3,'BD Factoraje'!$G:$G,'Cartera Semanal Individual'!$A9,'BD Factoraje'!$N:$N,'Cartera Semanal Individual'!CM$1,'BD Factoraje'!$C:$C,$B$2)</f>
        <v>0</v>
      </c>
      <c r="CN9" s="11">
        <f>IF('Cartera Semanal Individual'!$A9='Cartera Semanal Individual'!CN$1,-SUMIFS('BD Factoraje'!$Q:$Q,'BD Factoraje'!$B:$B,$B$3,'BD Factoraje'!$G:$G,'Cartera Semanal Individual'!$A9,'BD Factoraje'!$C:$C,$B$2),0)+CM9-SUMIFS('BD Factoraje'!$R:$R,'BD Factoraje'!$B:$B,$B$3,'BD Factoraje'!$G:$G,'Cartera Semanal Individual'!$A9,'BD Factoraje'!$N:$N,'Cartera Semanal Individual'!CN$1,'BD Factoraje'!$C:$C,$B$2)</f>
        <v>0</v>
      </c>
      <c r="CO9" s="11">
        <f>IF('Cartera Semanal Individual'!$A9='Cartera Semanal Individual'!CO$1,-SUMIFS('BD Factoraje'!$Q:$Q,'BD Factoraje'!$B:$B,$B$3,'BD Factoraje'!$G:$G,'Cartera Semanal Individual'!$A9,'BD Factoraje'!$C:$C,$B$2),0)+CN9-SUMIFS('BD Factoraje'!$R:$R,'BD Factoraje'!$B:$B,$B$3,'BD Factoraje'!$G:$G,'Cartera Semanal Individual'!$A9,'BD Factoraje'!$N:$N,'Cartera Semanal Individual'!CO$1,'BD Factoraje'!$C:$C,$B$2)</f>
        <v>0</v>
      </c>
      <c r="CP9" s="11">
        <f>IF('Cartera Semanal Individual'!$A9='Cartera Semanal Individual'!CP$1,-SUMIFS('BD Factoraje'!$Q:$Q,'BD Factoraje'!$B:$B,$B$3,'BD Factoraje'!$G:$G,'Cartera Semanal Individual'!$A9,'BD Factoraje'!$C:$C,$B$2),0)+CO9-SUMIFS('BD Factoraje'!$R:$R,'BD Factoraje'!$B:$B,$B$3,'BD Factoraje'!$G:$G,'Cartera Semanal Individual'!$A9,'BD Factoraje'!$N:$N,'Cartera Semanal Individual'!CP$1,'BD Factoraje'!$C:$C,$B$2)</f>
        <v>0</v>
      </c>
      <c r="CQ9" s="11">
        <f>IF('Cartera Semanal Individual'!$A9='Cartera Semanal Individual'!CQ$1,-SUMIFS('BD Factoraje'!$Q:$Q,'BD Factoraje'!$B:$B,$B$3,'BD Factoraje'!$G:$G,'Cartera Semanal Individual'!$A9,'BD Factoraje'!$C:$C,$B$2),0)+CP9-SUMIFS('BD Factoraje'!$R:$R,'BD Factoraje'!$B:$B,$B$3,'BD Factoraje'!$G:$G,'Cartera Semanal Individual'!$A9,'BD Factoraje'!$N:$N,'Cartera Semanal Individual'!CQ$1,'BD Factoraje'!$C:$C,$B$2)</f>
        <v>0</v>
      </c>
      <c r="CR9" s="11">
        <f>IF('Cartera Semanal Individual'!$A9='Cartera Semanal Individual'!CR$1,-SUMIFS('BD Factoraje'!$Q:$Q,'BD Factoraje'!$B:$B,$B$3,'BD Factoraje'!$G:$G,'Cartera Semanal Individual'!$A9,'BD Factoraje'!$C:$C,$B$2),0)+CQ9-SUMIFS('BD Factoraje'!$R:$R,'BD Factoraje'!$B:$B,$B$3,'BD Factoraje'!$G:$G,'Cartera Semanal Individual'!$A9,'BD Factoraje'!$N:$N,'Cartera Semanal Individual'!CR$1,'BD Factoraje'!$C:$C,$B$2)</f>
        <v>0</v>
      </c>
      <c r="CS9" s="11">
        <f>IF('Cartera Semanal Individual'!$A9='Cartera Semanal Individual'!CS$1,-SUMIFS('BD Factoraje'!$Q:$Q,'BD Factoraje'!$B:$B,$B$3,'BD Factoraje'!$G:$G,'Cartera Semanal Individual'!$A9,'BD Factoraje'!$C:$C,$B$2),0)+CR9-SUMIFS('BD Factoraje'!$R:$R,'BD Factoraje'!$B:$B,$B$3,'BD Factoraje'!$G:$G,'Cartera Semanal Individual'!$A9,'BD Factoraje'!$N:$N,'Cartera Semanal Individual'!CS$1,'BD Factoraje'!$C:$C,$B$2)</f>
        <v>0</v>
      </c>
      <c r="CT9" s="11">
        <f>IF('Cartera Semanal Individual'!$A9='Cartera Semanal Individual'!CT$1,-SUMIFS('BD Factoraje'!$Q:$Q,'BD Factoraje'!$B:$B,$B$3,'BD Factoraje'!$G:$G,'Cartera Semanal Individual'!$A9,'BD Factoraje'!$C:$C,$B$2),0)+CS9-SUMIFS('BD Factoraje'!$R:$R,'BD Factoraje'!$B:$B,$B$3,'BD Factoraje'!$G:$G,'Cartera Semanal Individual'!$A9,'BD Factoraje'!$N:$N,'Cartera Semanal Individual'!CT$1,'BD Factoraje'!$C:$C,$B$2)</f>
        <v>0</v>
      </c>
      <c r="CU9" s="11">
        <f>IF('Cartera Semanal Individual'!$A9='Cartera Semanal Individual'!CU$1,-SUMIFS('BD Factoraje'!$Q:$Q,'BD Factoraje'!$B:$B,$B$3,'BD Factoraje'!$G:$G,'Cartera Semanal Individual'!$A9,'BD Factoraje'!$C:$C,$B$2),0)+CT9-SUMIFS('BD Factoraje'!$R:$R,'BD Factoraje'!$B:$B,$B$3,'BD Factoraje'!$G:$G,'Cartera Semanal Individual'!$A9,'BD Factoraje'!$N:$N,'Cartera Semanal Individual'!CU$1,'BD Factoraje'!$C:$C,$B$2)</f>
        <v>0</v>
      </c>
      <c r="CV9" s="11">
        <f>IF('Cartera Semanal Individual'!$A9='Cartera Semanal Individual'!CV$1,-SUMIFS('BD Factoraje'!$Q:$Q,'BD Factoraje'!$B:$B,$B$3,'BD Factoraje'!$G:$G,'Cartera Semanal Individual'!$A9,'BD Factoraje'!$C:$C,$B$2),0)+CU9-SUMIFS('BD Factoraje'!$R:$R,'BD Factoraje'!$B:$B,$B$3,'BD Factoraje'!$G:$G,'Cartera Semanal Individual'!$A9,'BD Factoraje'!$N:$N,'Cartera Semanal Individual'!CV$1,'BD Factoraje'!$C:$C,$B$2)</f>
        <v>0</v>
      </c>
    </row>
    <row r="10" spans="1:100" x14ac:dyDescent="0.25">
      <c r="A10" s="14">
        <v>19</v>
      </c>
      <c r="B10" s="31">
        <f t="shared" si="2"/>
        <v>42498</v>
      </c>
      <c r="C10" s="11">
        <f>IF('Cartera Semanal Individual'!$A10='Cartera Semanal Individual'!C$1,-SUMIFS('BD Factoraje'!$Q:$Q,'BD Factoraje'!$B:$B,$B$3,'BD Factoraje'!$G:$G,'Cartera Semanal Individual'!$A10,'BD Factoraje'!$C:$C,$B$2),0)</f>
        <v>0</v>
      </c>
      <c r="D10" s="11">
        <f>IF('Cartera Semanal Individual'!$A10='Cartera Semanal Individual'!D$1,-SUMIFS('BD Factoraje'!$Q:$Q,'BD Factoraje'!$B:$B,$B$3,'BD Factoraje'!$G:$G,'Cartera Semanal Individual'!$A10,'BD Factoraje'!$C:$C,$B$2),0)+C10-SUMIFS('BD Factoraje'!$R:$R,'BD Factoraje'!$B:$B,$B$3,'BD Factoraje'!$G:$G,'Cartera Semanal Individual'!$A10,'BD Factoraje'!$N:$N,'Cartera Semanal Individual'!D$1,'BD Factoraje'!$C:$C,$B$2)</f>
        <v>0</v>
      </c>
      <c r="E10" s="11">
        <f>IF('Cartera Semanal Individual'!$A10='Cartera Semanal Individual'!E$1,-SUMIFS('BD Factoraje'!$Q:$Q,'BD Factoraje'!$B:$B,$B$3,'BD Factoraje'!$G:$G,'Cartera Semanal Individual'!$A10,'BD Factoraje'!$C:$C,$B$2),0)+D10-SUMIFS('BD Factoraje'!$R:$R,'BD Factoraje'!$B:$B,$B$3,'BD Factoraje'!$G:$G,'Cartera Semanal Individual'!$A10,'BD Factoraje'!$N:$N,'Cartera Semanal Individual'!E$1,'BD Factoraje'!$C:$C,$B$2)</f>
        <v>0</v>
      </c>
      <c r="F10" s="11">
        <f>IF('Cartera Semanal Individual'!$A10='Cartera Semanal Individual'!F$1,-SUMIFS('BD Factoraje'!$Q:$Q,'BD Factoraje'!$B:$B,$B$3,'BD Factoraje'!$G:$G,'Cartera Semanal Individual'!$A10,'BD Factoraje'!$C:$C,$B$2),0)+E10-SUMIFS('BD Factoraje'!$R:$R,'BD Factoraje'!$B:$B,$B$3,'BD Factoraje'!$G:$G,'Cartera Semanal Individual'!$A10,'BD Factoraje'!$N:$N,'Cartera Semanal Individual'!F$1,'BD Factoraje'!$C:$C,$B$2)</f>
        <v>0</v>
      </c>
      <c r="G10" s="11">
        <f>IF('Cartera Semanal Individual'!$A10='Cartera Semanal Individual'!G$1,-SUMIFS('BD Factoraje'!$Q:$Q,'BD Factoraje'!$B:$B,$B$3,'BD Factoraje'!$G:$G,'Cartera Semanal Individual'!$A10,'BD Factoraje'!$C:$C,$B$2),0)+F10-SUMIFS('BD Factoraje'!$R:$R,'BD Factoraje'!$B:$B,$B$3,'BD Factoraje'!$G:$G,'Cartera Semanal Individual'!$A10,'BD Factoraje'!$N:$N,'Cartera Semanal Individual'!G$1,'BD Factoraje'!$C:$C,$B$2)</f>
        <v>0</v>
      </c>
      <c r="H10" s="11">
        <f>IF('Cartera Semanal Individual'!$A10='Cartera Semanal Individual'!H$1,-SUMIFS('BD Factoraje'!$Q:$Q,'BD Factoraje'!$B:$B,$B$3,'BD Factoraje'!$G:$G,'Cartera Semanal Individual'!$A10,'BD Factoraje'!$C:$C,$B$2),0)+G10-SUMIFS('BD Factoraje'!$R:$R,'BD Factoraje'!$B:$B,$B$3,'BD Factoraje'!$G:$G,'Cartera Semanal Individual'!$A10,'BD Factoraje'!$N:$N,'Cartera Semanal Individual'!H$1,'BD Factoraje'!$C:$C,$B$2)</f>
        <v>0</v>
      </c>
      <c r="I10" s="11">
        <f>IF('Cartera Semanal Individual'!$A10='Cartera Semanal Individual'!I$1,-SUMIFS('BD Factoraje'!$Q:$Q,'BD Factoraje'!$B:$B,$B$3,'BD Factoraje'!$G:$G,'Cartera Semanal Individual'!$A10,'BD Factoraje'!$C:$C,$B$2),0)+H10-SUMIFS('BD Factoraje'!$R:$R,'BD Factoraje'!$B:$B,$B$3,'BD Factoraje'!$G:$G,'Cartera Semanal Individual'!$A10,'BD Factoraje'!$N:$N,'Cartera Semanal Individual'!I$1,'BD Factoraje'!$C:$C,$B$2)</f>
        <v>0</v>
      </c>
      <c r="J10" s="11">
        <f>IF('Cartera Semanal Individual'!$A10='Cartera Semanal Individual'!J$1,-SUMIFS('BD Factoraje'!$Q:$Q,'BD Factoraje'!$B:$B,$B$3,'BD Factoraje'!$G:$G,'Cartera Semanal Individual'!$A10,'BD Factoraje'!$C:$C,$B$2),0)+I10-SUMIFS('BD Factoraje'!$R:$R,'BD Factoraje'!$B:$B,$B$3,'BD Factoraje'!$G:$G,'Cartera Semanal Individual'!$A10,'BD Factoraje'!$N:$N,'Cartera Semanal Individual'!J$1,'BD Factoraje'!$C:$C,$B$2)</f>
        <v>0</v>
      </c>
      <c r="K10" s="11">
        <f>IF('Cartera Semanal Individual'!$A10='Cartera Semanal Individual'!K$1,-SUMIFS('BD Factoraje'!$Q:$Q,'BD Factoraje'!$B:$B,$B$3,'BD Factoraje'!$G:$G,'Cartera Semanal Individual'!$A10,'BD Factoraje'!$C:$C,$B$2),0)+J10-SUMIFS('BD Factoraje'!$R:$R,'BD Factoraje'!$B:$B,$B$3,'BD Factoraje'!$G:$G,'Cartera Semanal Individual'!$A10,'BD Factoraje'!$N:$N,'Cartera Semanal Individual'!K$1,'BD Factoraje'!$C:$C,$B$2)</f>
        <v>0</v>
      </c>
      <c r="L10" s="11">
        <f>IF('Cartera Semanal Individual'!$A10='Cartera Semanal Individual'!L$1,-SUMIFS('BD Factoraje'!$Q:$Q,'BD Factoraje'!$B:$B,$B$3,'BD Factoraje'!$G:$G,'Cartera Semanal Individual'!$A10,'BD Factoraje'!$C:$C,$B$2),0)+K10-SUMIFS('BD Factoraje'!$R:$R,'BD Factoraje'!$B:$B,$B$3,'BD Factoraje'!$G:$G,'Cartera Semanal Individual'!$A10,'BD Factoraje'!$N:$N,'Cartera Semanal Individual'!L$1,'BD Factoraje'!$C:$C,$B$2)</f>
        <v>0</v>
      </c>
      <c r="M10" s="11">
        <f>IF('Cartera Semanal Individual'!$A10='Cartera Semanal Individual'!M$1,-SUMIFS('BD Factoraje'!$Q:$Q,'BD Factoraje'!$B:$B,$B$3,'BD Factoraje'!$G:$G,'Cartera Semanal Individual'!$A10,'BD Factoraje'!$C:$C,$B$2),0)+L10-SUMIFS('BD Factoraje'!$R:$R,'BD Factoraje'!$B:$B,$B$3,'BD Factoraje'!$G:$G,'Cartera Semanal Individual'!$A10,'BD Factoraje'!$N:$N,'Cartera Semanal Individual'!M$1,'BD Factoraje'!$C:$C,$B$2)</f>
        <v>0</v>
      </c>
      <c r="N10" s="11">
        <f>IF('Cartera Semanal Individual'!$A10='Cartera Semanal Individual'!N$1,-SUMIFS('BD Factoraje'!$Q:$Q,'BD Factoraje'!$B:$B,$B$3,'BD Factoraje'!$G:$G,'Cartera Semanal Individual'!$A10,'BD Factoraje'!$C:$C,$B$2),0)+M10-SUMIFS('BD Factoraje'!$R:$R,'BD Factoraje'!$B:$B,$B$3,'BD Factoraje'!$G:$G,'Cartera Semanal Individual'!$A10,'BD Factoraje'!$N:$N,'Cartera Semanal Individual'!N$1,'BD Factoraje'!$C:$C,$B$2)</f>
        <v>0</v>
      </c>
      <c r="O10" s="11">
        <f>IF('Cartera Semanal Individual'!$A10='Cartera Semanal Individual'!O$1,-SUMIFS('BD Factoraje'!$Q:$Q,'BD Factoraje'!$B:$B,$B$3,'BD Factoraje'!$G:$G,'Cartera Semanal Individual'!$A10,'BD Factoraje'!$C:$C,$B$2),0)+N10-SUMIFS('BD Factoraje'!$R:$R,'BD Factoraje'!$B:$B,$B$3,'BD Factoraje'!$G:$G,'Cartera Semanal Individual'!$A10,'BD Factoraje'!$N:$N,'Cartera Semanal Individual'!O$1,'BD Factoraje'!$C:$C,$B$2)</f>
        <v>0</v>
      </c>
      <c r="P10" s="11">
        <f>IF('Cartera Semanal Individual'!$A10='Cartera Semanal Individual'!P$1,-SUMIFS('BD Factoraje'!$Q:$Q,'BD Factoraje'!$B:$B,$B$3,'BD Factoraje'!$G:$G,'Cartera Semanal Individual'!$A10,'BD Factoraje'!$C:$C,$B$2),0)+O10-SUMIFS('BD Factoraje'!$R:$R,'BD Factoraje'!$B:$B,$B$3,'BD Factoraje'!$G:$G,'Cartera Semanal Individual'!$A10,'BD Factoraje'!$N:$N,'Cartera Semanal Individual'!P$1,'BD Factoraje'!$C:$C,$B$2)</f>
        <v>0</v>
      </c>
      <c r="Q10" s="11">
        <f>IF('Cartera Semanal Individual'!$A10='Cartera Semanal Individual'!Q$1,-SUMIFS('BD Factoraje'!$Q:$Q,'BD Factoraje'!$B:$B,$B$3,'BD Factoraje'!$G:$G,'Cartera Semanal Individual'!$A10,'BD Factoraje'!$C:$C,$B$2),0)+P10-SUMIFS('BD Factoraje'!$R:$R,'BD Factoraje'!$B:$B,$B$3,'BD Factoraje'!$G:$G,'Cartera Semanal Individual'!$A10,'BD Factoraje'!$N:$N,'Cartera Semanal Individual'!Q$1,'BD Factoraje'!$C:$C,$B$2)</f>
        <v>0</v>
      </c>
      <c r="R10" s="11">
        <f>IF('Cartera Semanal Individual'!$A10='Cartera Semanal Individual'!R$1,-SUMIFS('BD Factoraje'!$Q:$Q,'BD Factoraje'!$B:$B,$B$3,'BD Factoraje'!$G:$G,'Cartera Semanal Individual'!$A10,'BD Factoraje'!$C:$C,$B$2),0)+Q10-SUMIFS('BD Factoraje'!$R:$R,'BD Factoraje'!$B:$B,$B$3,'BD Factoraje'!$G:$G,'Cartera Semanal Individual'!$A10,'BD Factoraje'!$N:$N,'Cartera Semanal Individual'!R$1,'BD Factoraje'!$C:$C,$B$2)</f>
        <v>0</v>
      </c>
      <c r="S10" s="11">
        <f>IF('Cartera Semanal Individual'!$A10='Cartera Semanal Individual'!S$1,-SUMIFS('BD Factoraje'!$Q:$Q,'BD Factoraje'!$B:$B,$B$3,'BD Factoraje'!$G:$G,'Cartera Semanal Individual'!$A10,'BD Factoraje'!$C:$C,$B$2),0)+R10-SUMIFS('BD Factoraje'!$R:$R,'BD Factoraje'!$B:$B,$B$3,'BD Factoraje'!$G:$G,'Cartera Semanal Individual'!$A10,'BD Factoraje'!$N:$N,'Cartera Semanal Individual'!S$1,'BD Factoraje'!$C:$C,$B$2)</f>
        <v>0</v>
      </c>
      <c r="T10" s="11">
        <f>IF('Cartera Semanal Individual'!$A10='Cartera Semanal Individual'!T$1,-SUMIFS('BD Factoraje'!$Q:$Q,'BD Factoraje'!$B:$B,$B$3,'BD Factoraje'!$G:$G,'Cartera Semanal Individual'!$A10,'BD Factoraje'!$C:$C,$B$2),0)+S10-SUMIFS('BD Factoraje'!$R:$R,'BD Factoraje'!$B:$B,$B$3,'BD Factoraje'!$G:$G,'Cartera Semanal Individual'!$A10,'BD Factoraje'!$N:$N,'Cartera Semanal Individual'!T$1,'BD Factoraje'!$C:$C,$B$2)</f>
        <v>0</v>
      </c>
      <c r="U10" s="11">
        <f>IF('Cartera Semanal Individual'!$A10='Cartera Semanal Individual'!U$1,-SUMIFS('BD Factoraje'!$Q:$Q,'BD Factoraje'!$B:$B,$B$3,'BD Factoraje'!$G:$G,'Cartera Semanal Individual'!$A10,'BD Factoraje'!$C:$C,$B$2),0)+T10-SUMIFS('BD Factoraje'!$R:$R,'BD Factoraje'!$B:$B,$B$3,'BD Factoraje'!$G:$G,'Cartera Semanal Individual'!$A10,'BD Factoraje'!$N:$N,'Cartera Semanal Individual'!U$1,'BD Factoraje'!$C:$C,$B$2)</f>
        <v>0</v>
      </c>
      <c r="V10" s="11">
        <f>IF('Cartera Semanal Individual'!$A10='Cartera Semanal Individual'!V$1,-SUMIFS('BD Factoraje'!$Q:$Q,'BD Factoraje'!$B:$B,$B$3,'BD Factoraje'!$G:$G,'Cartera Semanal Individual'!$A10,'BD Factoraje'!$C:$C,$B$2),0)+U10-SUMIFS('BD Factoraje'!$R:$R,'BD Factoraje'!$B:$B,$B$3,'BD Factoraje'!$G:$G,'Cartera Semanal Individual'!$A10,'BD Factoraje'!$N:$N,'Cartera Semanal Individual'!V$1,'BD Factoraje'!$C:$C,$B$2)</f>
        <v>0</v>
      </c>
      <c r="W10" s="11">
        <f>IF('Cartera Semanal Individual'!$A10='Cartera Semanal Individual'!W$1,-SUMIFS('BD Factoraje'!$Q:$Q,'BD Factoraje'!$B:$B,$B$3,'BD Factoraje'!$G:$G,'Cartera Semanal Individual'!$A10,'BD Factoraje'!$C:$C,$B$2),0)+V10-SUMIFS('BD Factoraje'!$R:$R,'BD Factoraje'!$B:$B,$B$3,'BD Factoraje'!$G:$G,'Cartera Semanal Individual'!$A10,'BD Factoraje'!$N:$N,'Cartera Semanal Individual'!W$1,'BD Factoraje'!$C:$C,$B$2)</f>
        <v>0</v>
      </c>
      <c r="X10" s="11">
        <f>IF('Cartera Semanal Individual'!$A10='Cartera Semanal Individual'!X$1,-SUMIFS('BD Factoraje'!$Q:$Q,'BD Factoraje'!$B:$B,$B$3,'BD Factoraje'!$G:$G,'Cartera Semanal Individual'!$A10,'BD Factoraje'!$C:$C,$B$2),0)+W10-SUMIFS('BD Factoraje'!$R:$R,'BD Factoraje'!$B:$B,$B$3,'BD Factoraje'!$G:$G,'Cartera Semanal Individual'!$A10,'BD Factoraje'!$N:$N,'Cartera Semanal Individual'!X$1,'BD Factoraje'!$C:$C,$B$2)</f>
        <v>0</v>
      </c>
      <c r="Y10" s="11">
        <f>IF('Cartera Semanal Individual'!$A10='Cartera Semanal Individual'!Y$1,-SUMIFS('BD Factoraje'!$Q:$Q,'BD Factoraje'!$B:$B,$B$3,'BD Factoraje'!$G:$G,'Cartera Semanal Individual'!$A10,'BD Factoraje'!$C:$C,$B$2),0)+X10-SUMIFS('BD Factoraje'!$R:$R,'BD Factoraje'!$B:$B,$B$3,'BD Factoraje'!$G:$G,'Cartera Semanal Individual'!$A10,'BD Factoraje'!$N:$N,'Cartera Semanal Individual'!Y$1,'BD Factoraje'!$C:$C,$B$2)</f>
        <v>0</v>
      </c>
      <c r="Z10" s="11">
        <f>IF('Cartera Semanal Individual'!$A10='Cartera Semanal Individual'!Z$1,-SUMIFS('BD Factoraje'!$Q:$Q,'BD Factoraje'!$B:$B,$B$3,'BD Factoraje'!$G:$G,'Cartera Semanal Individual'!$A10,'BD Factoraje'!$C:$C,$B$2),0)+Y10-SUMIFS('BD Factoraje'!$R:$R,'BD Factoraje'!$B:$B,$B$3,'BD Factoraje'!$G:$G,'Cartera Semanal Individual'!$A10,'BD Factoraje'!$N:$N,'Cartera Semanal Individual'!Z$1,'BD Factoraje'!$C:$C,$B$2)</f>
        <v>0</v>
      </c>
      <c r="AA10" s="11">
        <f>IF('Cartera Semanal Individual'!$A10='Cartera Semanal Individual'!AA$1,-SUMIFS('BD Factoraje'!$Q:$Q,'BD Factoraje'!$B:$B,$B$3,'BD Factoraje'!$G:$G,'Cartera Semanal Individual'!$A10,'BD Factoraje'!$C:$C,$B$2),0)+Z10-SUMIFS('BD Factoraje'!$R:$R,'BD Factoraje'!$B:$B,$B$3,'BD Factoraje'!$G:$G,'Cartera Semanal Individual'!$A10,'BD Factoraje'!$N:$N,'Cartera Semanal Individual'!AA$1,'BD Factoraje'!$C:$C,$B$2)</f>
        <v>0</v>
      </c>
      <c r="AB10" s="11">
        <f>IF('Cartera Semanal Individual'!$A10='Cartera Semanal Individual'!AB$1,-SUMIFS('BD Factoraje'!$Q:$Q,'BD Factoraje'!$B:$B,$B$3,'BD Factoraje'!$G:$G,'Cartera Semanal Individual'!$A10,'BD Factoraje'!$C:$C,$B$2),0)+AA10-SUMIFS('BD Factoraje'!$R:$R,'BD Factoraje'!$B:$B,$B$3,'BD Factoraje'!$G:$G,'Cartera Semanal Individual'!$A10,'BD Factoraje'!$N:$N,'Cartera Semanal Individual'!AB$1,'BD Factoraje'!$C:$C,$B$2)</f>
        <v>0</v>
      </c>
      <c r="AC10" s="11">
        <f>IF('Cartera Semanal Individual'!$A10='Cartera Semanal Individual'!AC$1,-SUMIFS('BD Factoraje'!$Q:$Q,'BD Factoraje'!$B:$B,$B$3,'BD Factoraje'!$G:$G,'Cartera Semanal Individual'!$A10,'BD Factoraje'!$C:$C,$B$2),0)+AB10-SUMIFS('BD Factoraje'!$R:$R,'BD Factoraje'!$B:$B,$B$3,'BD Factoraje'!$G:$G,'Cartera Semanal Individual'!$A10,'BD Factoraje'!$N:$N,'Cartera Semanal Individual'!AC$1,'BD Factoraje'!$C:$C,$B$2)</f>
        <v>0</v>
      </c>
      <c r="AD10" s="11">
        <f>IF('Cartera Semanal Individual'!$A10='Cartera Semanal Individual'!AD$1,-SUMIFS('BD Factoraje'!$Q:$Q,'BD Factoraje'!$B:$B,$B$3,'BD Factoraje'!$G:$G,'Cartera Semanal Individual'!$A10,'BD Factoraje'!$C:$C,$B$2),0)+AC10-SUMIFS('BD Factoraje'!$R:$R,'BD Factoraje'!$B:$B,$B$3,'BD Factoraje'!$G:$G,'Cartera Semanal Individual'!$A10,'BD Factoraje'!$N:$N,'Cartera Semanal Individual'!AD$1,'BD Factoraje'!$C:$C,$B$2)</f>
        <v>0</v>
      </c>
      <c r="AE10" s="11">
        <f>IF('Cartera Semanal Individual'!$A10='Cartera Semanal Individual'!AE$1,-SUMIFS('BD Factoraje'!$Q:$Q,'BD Factoraje'!$B:$B,$B$3,'BD Factoraje'!$G:$G,'Cartera Semanal Individual'!$A10,'BD Factoraje'!$C:$C,$B$2),0)+AD10-SUMIFS('BD Factoraje'!$R:$R,'BD Factoraje'!$B:$B,$B$3,'BD Factoraje'!$G:$G,'Cartera Semanal Individual'!$A10,'BD Factoraje'!$N:$N,'Cartera Semanal Individual'!AE$1,'BD Factoraje'!$C:$C,$B$2)</f>
        <v>0</v>
      </c>
      <c r="AF10" s="11">
        <f>IF('Cartera Semanal Individual'!$A10='Cartera Semanal Individual'!AF$1,-SUMIFS('BD Factoraje'!$Q:$Q,'BD Factoraje'!$B:$B,$B$3,'BD Factoraje'!$G:$G,'Cartera Semanal Individual'!$A10,'BD Factoraje'!$C:$C,$B$2),0)+AE10-SUMIFS('BD Factoraje'!$R:$R,'BD Factoraje'!$B:$B,$B$3,'BD Factoraje'!$G:$G,'Cartera Semanal Individual'!$A10,'BD Factoraje'!$N:$N,'Cartera Semanal Individual'!AF$1,'BD Factoraje'!$C:$C,$B$2)</f>
        <v>0</v>
      </c>
      <c r="AG10" s="11">
        <f>IF('Cartera Semanal Individual'!$A10='Cartera Semanal Individual'!AG$1,-SUMIFS('BD Factoraje'!$Q:$Q,'BD Factoraje'!$B:$B,$B$3,'BD Factoraje'!$G:$G,'Cartera Semanal Individual'!$A10,'BD Factoraje'!$C:$C,$B$2),0)+AF10-SUMIFS('BD Factoraje'!$R:$R,'BD Factoraje'!$B:$B,$B$3,'BD Factoraje'!$G:$G,'Cartera Semanal Individual'!$A10,'BD Factoraje'!$N:$N,'Cartera Semanal Individual'!AG$1,'BD Factoraje'!$C:$C,$B$2)</f>
        <v>0</v>
      </c>
      <c r="AH10" s="11">
        <f>IF('Cartera Semanal Individual'!$A10='Cartera Semanal Individual'!AH$1,-SUMIFS('BD Factoraje'!$Q:$Q,'BD Factoraje'!$B:$B,$B$3,'BD Factoraje'!$G:$G,'Cartera Semanal Individual'!$A10,'BD Factoraje'!$C:$C,$B$2),0)+AG10-SUMIFS('BD Factoraje'!$R:$R,'BD Factoraje'!$B:$B,$B$3,'BD Factoraje'!$G:$G,'Cartera Semanal Individual'!$A10,'BD Factoraje'!$N:$N,'Cartera Semanal Individual'!AH$1,'BD Factoraje'!$C:$C,$B$2)</f>
        <v>0</v>
      </c>
      <c r="AI10" s="11">
        <f>IF('Cartera Semanal Individual'!$A10='Cartera Semanal Individual'!AI$1,-SUMIFS('BD Factoraje'!$Q:$Q,'BD Factoraje'!$B:$B,$B$3,'BD Factoraje'!$G:$G,'Cartera Semanal Individual'!$A10,'BD Factoraje'!$C:$C,$B$2),0)+AH10-SUMIFS('BD Factoraje'!$R:$R,'BD Factoraje'!$B:$B,$B$3,'BD Factoraje'!$G:$G,'Cartera Semanal Individual'!$A10,'BD Factoraje'!$N:$N,'Cartera Semanal Individual'!AI$1,'BD Factoraje'!$C:$C,$B$2)</f>
        <v>0</v>
      </c>
      <c r="AJ10" s="11">
        <f>IF('Cartera Semanal Individual'!$A10='Cartera Semanal Individual'!AJ$1,-SUMIFS('BD Factoraje'!$Q:$Q,'BD Factoraje'!$B:$B,$B$3,'BD Factoraje'!$G:$G,'Cartera Semanal Individual'!$A10,'BD Factoraje'!$C:$C,$B$2),0)+AI10-SUMIFS('BD Factoraje'!$R:$R,'BD Factoraje'!$B:$B,$B$3,'BD Factoraje'!$G:$G,'Cartera Semanal Individual'!$A10,'BD Factoraje'!$N:$N,'Cartera Semanal Individual'!AJ$1,'BD Factoraje'!$C:$C,$B$2)</f>
        <v>0</v>
      </c>
      <c r="AK10" s="11">
        <f>IF('Cartera Semanal Individual'!$A10='Cartera Semanal Individual'!AK$1,-SUMIFS('BD Factoraje'!$Q:$Q,'BD Factoraje'!$B:$B,$B$3,'BD Factoraje'!$G:$G,'Cartera Semanal Individual'!$A10,'BD Factoraje'!$C:$C,$B$2),0)+AJ10-SUMIFS('BD Factoraje'!$R:$R,'BD Factoraje'!$B:$B,$B$3,'BD Factoraje'!$G:$G,'Cartera Semanal Individual'!$A10,'BD Factoraje'!$N:$N,'Cartera Semanal Individual'!AK$1,'BD Factoraje'!$C:$C,$B$2)</f>
        <v>0</v>
      </c>
      <c r="AL10" s="11">
        <f>IF('Cartera Semanal Individual'!$A10='Cartera Semanal Individual'!AL$1,-SUMIFS('BD Factoraje'!$Q:$Q,'BD Factoraje'!$B:$B,$B$3,'BD Factoraje'!$G:$G,'Cartera Semanal Individual'!$A10,'BD Factoraje'!$C:$C,$B$2),0)+AK10-SUMIFS('BD Factoraje'!$R:$R,'BD Factoraje'!$B:$B,$B$3,'BD Factoraje'!$G:$G,'Cartera Semanal Individual'!$A10,'BD Factoraje'!$N:$N,'Cartera Semanal Individual'!AL$1,'BD Factoraje'!$C:$C,$B$2)</f>
        <v>0</v>
      </c>
      <c r="AM10" s="11">
        <f>IF('Cartera Semanal Individual'!$A10='Cartera Semanal Individual'!AM$1,-SUMIFS('BD Factoraje'!$Q:$Q,'BD Factoraje'!$B:$B,$B$3,'BD Factoraje'!$G:$G,'Cartera Semanal Individual'!$A10,'BD Factoraje'!$C:$C,$B$2),0)+AL10-SUMIFS('BD Factoraje'!$R:$R,'BD Factoraje'!$B:$B,$B$3,'BD Factoraje'!$G:$G,'Cartera Semanal Individual'!$A10,'BD Factoraje'!$N:$N,'Cartera Semanal Individual'!AM$1,'BD Factoraje'!$C:$C,$B$2)</f>
        <v>0</v>
      </c>
      <c r="AN10" s="11">
        <f>IF('Cartera Semanal Individual'!$A10='Cartera Semanal Individual'!AN$1,-SUMIFS('BD Factoraje'!$Q:$Q,'BD Factoraje'!$B:$B,$B$3,'BD Factoraje'!$G:$G,'Cartera Semanal Individual'!$A10,'BD Factoraje'!$C:$C,$B$2),0)+AM10-SUMIFS('BD Factoraje'!$R:$R,'BD Factoraje'!$B:$B,$B$3,'BD Factoraje'!$G:$G,'Cartera Semanal Individual'!$A10,'BD Factoraje'!$N:$N,'Cartera Semanal Individual'!AN$1,'BD Factoraje'!$C:$C,$B$2)</f>
        <v>0</v>
      </c>
      <c r="AO10" s="11">
        <f>IF('Cartera Semanal Individual'!$A10='Cartera Semanal Individual'!AO$1,-SUMIFS('BD Factoraje'!$Q:$Q,'BD Factoraje'!$B:$B,$B$3,'BD Factoraje'!$G:$G,'Cartera Semanal Individual'!$A10,'BD Factoraje'!$C:$C,$B$2),0)+AN10-SUMIFS('BD Factoraje'!$R:$R,'BD Factoraje'!$B:$B,$B$3,'BD Factoraje'!$G:$G,'Cartera Semanal Individual'!$A10,'BD Factoraje'!$N:$N,'Cartera Semanal Individual'!AO$1,'BD Factoraje'!$C:$C,$B$2)</f>
        <v>0</v>
      </c>
      <c r="AP10" s="11">
        <f>IF('Cartera Semanal Individual'!$A10='Cartera Semanal Individual'!AP$1,-SUMIFS('BD Factoraje'!$Q:$Q,'BD Factoraje'!$B:$B,$B$3,'BD Factoraje'!$G:$G,'Cartera Semanal Individual'!$A10,'BD Factoraje'!$C:$C,$B$2),0)+AO10-SUMIFS('BD Factoraje'!$R:$R,'BD Factoraje'!$B:$B,$B$3,'BD Factoraje'!$G:$G,'Cartera Semanal Individual'!$A10,'BD Factoraje'!$N:$N,'Cartera Semanal Individual'!AP$1,'BD Factoraje'!$C:$C,$B$2)</f>
        <v>0</v>
      </c>
      <c r="AQ10" s="11">
        <f>IF('Cartera Semanal Individual'!$A10='Cartera Semanal Individual'!AQ$1,-SUMIFS('BD Factoraje'!$Q:$Q,'BD Factoraje'!$B:$B,$B$3,'BD Factoraje'!$G:$G,'Cartera Semanal Individual'!$A10,'BD Factoraje'!$C:$C,$B$2),0)+AP10-SUMIFS('BD Factoraje'!$R:$R,'BD Factoraje'!$B:$B,$B$3,'BD Factoraje'!$G:$G,'Cartera Semanal Individual'!$A10,'BD Factoraje'!$N:$N,'Cartera Semanal Individual'!AQ$1,'BD Factoraje'!$C:$C,$B$2)</f>
        <v>0</v>
      </c>
      <c r="AR10" s="11">
        <f>IF('Cartera Semanal Individual'!$A10='Cartera Semanal Individual'!AR$1,-SUMIFS('BD Factoraje'!$Q:$Q,'BD Factoraje'!$B:$B,$B$3,'BD Factoraje'!$G:$G,'Cartera Semanal Individual'!$A10,'BD Factoraje'!$C:$C,$B$2),0)+AQ10-SUMIFS('BD Factoraje'!$R:$R,'BD Factoraje'!$B:$B,$B$3,'BD Factoraje'!$G:$G,'Cartera Semanal Individual'!$A10,'BD Factoraje'!$N:$N,'Cartera Semanal Individual'!AR$1,'BD Factoraje'!$C:$C,$B$2)</f>
        <v>0</v>
      </c>
      <c r="AS10" s="11">
        <f>IF('Cartera Semanal Individual'!$A10='Cartera Semanal Individual'!AS$1,-SUMIFS('BD Factoraje'!$Q:$Q,'BD Factoraje'!$B:$B,$B$3,'BD Factoraje'!$G:$G,'Cartera Semanal Individual'!$A10,'BD Factoraje'!$C:$C,$B$2),0)+AR10-SUMIFS('BD Factoraje'!$R:$R,'BD Factoraje'!$B:$B,$B$3,'BD Factoraje'!$G:$G,'Cartera Semanal Individual'!$A10,'BD Factoraje'!$N:$N,'Cartera Semanal Individual'!AS$1,'BD Factoraje'!$C:$C,$B$2)</f>
        <v>0</v>
      </c>
      <c r="AT10" s="11">
        <f>IF('Cartera Semanal Individual'!$A10='Cartera Semanal Individual'!AT$1,-SUMIFS('BD Factoraje'!$Q:$Q,'BD Factoraje'!$B:$B,$B$3,'BD Factoraje'!$G:$G,'Cartera Semanal Individual'!$A10,'BD Factoraje'!$C:$C,$B$2),0)+AS10-SUMIFS('BD Factoraje'!$R:$R,'BD Factoraje'!$B:$B,$B$3,'BD Factoraje'!$G:$G,'Cartera Semanal Individual'!$A10,'BD Factoraje'!$N:$N,'Cartera Semanal Individual'!AT$1,'BD Factoraje'!$C:$C,$B$2)</f>
        <v>0</v>
      </c>
      <c r="AU10" s="11">
        <f>IF('Cartera Semanal Individual'!$A10='Cartera Semanal Individual'!AU$1,-SUMIFS('BD Factoraje'!$Q:$Q,'BD Factoraje'!$B:$B,$B$3,'BD Factoraje'!$G:$G,'Cartera Semanal Individual'!$A10,'BD Factoraje'!$C:$C,$B$2),0)+AT10-SUMIFS('BD Factoraje'!$R:$R,'BD Factoraje'!$B:$B,$B$3,'BD Factoraje'!$G:$G,'Cartera Semanal Individual'!$A10,'BD Factoraje'!$N:$N,'Cartera Semanal Individual'!AU$1,'BD Factoraje'!$C:$C,$B$2)</f>
        <v>0</v>
      </c>
      <c r="AV10" s="11">
        <f>IF('Cartera Semanal Individual'!$A10='Cartera Semanal Individual'!AV$1,-SUMIFS('BD Factoraje'!$Q:$Q,'BD Factoraje'!$B:$B,$B$3,'BD Factoraje'!$G:$G,'Cartera Semanal Individual'!$A10,'BD Factoraje'!$C:$C,$B$2),0)+AU10-SUMIFS('BD Factoraje'!$R:$R,'BD Factoraje'!$B:$B,$B$3,'BD Factoraje'!$G:$G,'Cartera Semanal Individual'!$A10,'BD Factoraje'!$N:$N,'Cartera Semanal Individual'!AV$1,'BD Factoraje'!$C:$C,$B$2)</f>
        <v>0</v>
      </c>
      <c r="AW10" s="11">
        <f>IF('Cartera Semanal Individual'!$A10='Cartera Semanal Individual'!AW$1,-SUMIFS('BD Factoraje'!$Q:$Q,'BD Factoraje'!$B:$B,$B$3,'BD Factoraje'!$G:$G,'Cartera Semanal Individual'!$A10,'BD Factoraje'!$C:$C,$B$2),0)+AV10-SUMIFS('BD Factoraje'!$R:$R,'BD Factoraje'!$B:$B,$B$3,'BD Factoraje'!$G:$G,'Cartera Semanal Individual'!$A10,'BD Factoraje'!$N:$N,'Cartera Semanal Individual'!AW$1,'BD Factoraje'!$C:$C,$B$2)</f>
        <v>0</v>
      </c>
      <c r="AX10" s="11">
        <f>IF('Cartera Semanal Individual'!$A10='Cartera Semanal Individual'!AX$1,-SUMIFS('BD Factoraje'!$Q:$Q,'BD Factoraje'!$B:$B,$B$3,'BD Factoraje'!$G:$G,'Cartera Semanal Individual'!$A10,'BD Factoraje'!$C:$C,$B$2),0)+AW10-SUMIFS('BD Factoraje'!$R:$R,'BD Factoraje'!$B:$B,$B$3,'BD Factoraje'!$G:$G,'Cartera Semanal Individual'!$A10,'BD Factoraje'!$N:$N,'Cartera Semanal Individual'!AX$1,'BD Factoraje'!$C:$C,$B$2)</f>
        <v>0</v>
      </c>
      <c r="AY10" s="11">
        <f>IF('Cartera Semanal Individual'!$A10='Cartera Semanal Individual'!AY$1,-SUMIFS('BD Factoraje'!$Q:$Q,'BD Factoraje'!$B:$B,$B$3,'BD Factoraje'!$G:$G,'Cartera Semanal Individual'!$A10,'BD Factoraje'!$C:$C,$B$2),0)+AX10-SUMIFS('BD Factoraje'!$R:$R,'BD Factoraje'!$B:$B,$B$3,'BD Factoraje'!$G:$G,'Cartera Semanal Individual'!$A10,'BD Factoraje'!$N:$N,'Cartera Semanal Individual'!AY$1,'BD Factoraje'!$C:$C,$B$2)</f>
        <v>0</v>
      </c>
      <c r="AZ10" s="11">
        <f>IF('Cartera Semanal Individual'!$A10='Cartera Semanal Individual'!AZ$1,-SUMIFS('BD Factoraje'!$Q:$Q,'BD Factoraje'!$B:$B,$B$3,'BD Factoraje'!$G:$G,'Cartera Semanal Individual'!$A10,'BD Factoraje'!$C:$C,$B$2),0)+AY10-SUMIFS('BD Factoraje'!$R:$R,'BD Factoraje'!$B:$B,$B$3,'BD Factoraje'!$G:$G,'Cartera Semanal Individual'!$A10,'BD Factoraje'!$N:$N,'Cartera Semanal Individual'!AZ$1,'BD Factoraje'!$C:$C,$B$2)</f>
        <v>0</v>
      </c>
      <c r="BA10" s="11">
        <f>IF('Cartera Semanal Individual'!$A10='Cartera Semanal Individual'!BA$1,-SUMIFS('BD Factoraje'!$Q:$Q,'BD Factoraje'!$B:$B,$B$3,'BD Factoraje'!$G:$G,'Cartera Semanal Individual'!$A10,'BD Factoraje'!$C:$C,$B$2),0)+AZ10-SUMIFS('BD Factoraje'!$R:$R,'BD Factoraje'!$B:$B,$B$3,'BD Factoraje'!$G:$G,'Cartera Semanal Individual'!$A10,'BD Factoraje'!$N:$N,'Cartera Semanal Individual'!BA$1,'BD Factoraje'!$C:$C,$B$2)</f>
        <v>0</v>
      </c>
      <c r="BB10" s="11">
        <f>IF('Cartera Semanal Individual'!$A10='Cartera Semanal Individual'!BB$1,-SUMIFS('BD Factoraje'!$Q:$Q,'BD Factoraje'!$B:$B,$B$3,'BD Factoraje'!$G:$G,'Cartera Semanal Individual'!$A10,'BD Factoraje'!$C:$C,$B$2),0)+BA10-SUMIFS('BD Factoraje'!$R:$R,'BD Factoraje'!$B:$B,$B$3,'BD Factoraje'!$G:$G,'Cartera Semanal Individual'!$A10,'BD Factoraje'!$N:$N,'Cartera Semanal Individual'!BB$1,'BD Factoraje'!$C:$C,$B$2)</f>
        <v>0</v>
      </c>
      <c r="BC10" s="11">
        <f>IF('Cartera Semanal Individual'!$A10='Cartera Semanal Individual'!BC$1,-SUMIFS('BD Factoraje'!$Q:$Q,'BD Factoraje'!$B:$B,$B$3,'BD Factoraje'!$G:$G,'Cartera Semanal Individual'!$A10,'BD Factoraje'!$C:$C,$B$2),0)+BB10-SUMIFS('BD Factoraje'!$R:$R,'BD Factoraje'!$B:$B,$B$3,'BD Factoraje'!$G:$G,'Cartera Semanal Individual'!$A10,'BD Factoraje'!$N:$N,'Cartera Semanal Individual'!BC$1,'BD Factoraje'!$C:$C,$B$2)</f>
        <v>0</v>
      </c>
      <c r="BD10" s="11">
        <f>IF('Cartera Semanal Individual'!$A10='Cartera Semanal Individual'!BD$1,-SUMIFS('BD Factoraje'!$Q:$Q,'BD Factoraje'!$B:$B,$B$3,'BD Factoraje'!$G:$G,'Cartera Semanal Individual'!$A10,'BD Factoraje'!$C:$C,$B$2),0)+BC10-SUMIFS('BD Factoraje'!$R:$R,'BD Factoraje'!$B:$B,$B$3,'BD Factoraje'!$G:$G,'Cartera Semanal Individual'!$A10,'BD Factoraje'!$N:$N,'Cartera Semanal Individual'!BD$1,'BD Factoraje'!$C:$C,$B$2)</f>
        <v>0</v>
      </c>
      <c r="BE10" s="11">
        <f>IF('Cartera Semanal Individual'!$A10='Cartera Semanal Individual'!BE$1,-SUMIFS('BD Factoraje'!$Q:$Q,'BD Factoraje'!$B:$B,$B$3,'BD Factoraje'!$G:$G,'Cartera Semanal Individual'!$A10,'BD Factoraje'!$C:$C,$B$2),0)+BD10-SUMIFS('BD Factoraje'!$R:$R,'BD Factoraje'!$B:$B,$B$3,'BD Factoraje'!$G:$G,'Cartera Semanal Individual'!$A10,'BD Factoraje'!$N:$N,'Cartera Semanal Individual'!BE$1,'BD Factoraje'!$C:$C,$B$2)</f>
        <v>0</v>
      </c>
      <c r="BF10" s="11">
        <f>IF('Cartera Semanal Individual'!$A10='Cartera Semanal Individual'!BF$1,-SUMIFS('BD Factoraje'!$Q:$Q,'BD Factoraje'!$B:$B,$B$3,'BD Factoraje'!$G:$G,'Cartera Semanal Individual'!$A10,'BD Factoraje'!$C:$C,$B$2),0)+BE10-SUMIFS('BD Factoraje'!$R:$R,'BD Factoraje'!$B:$B,$B$3,'BD Factoraje'!$G:$G,'Cartera Semanal Individual'!$A10,'BD Factoraje'!$N:$N,'Cartera Semanal Individual'!BF$1,'BD Factoraje'!$C:$C,$B$2)</f>
        <v>0</v>
      </c>
      <c r="BG10" s="11">
        <f>IF('Cartera Semanal Individual'!$A10='Cartera Semanal Individual'!BG$1,-SUMIFS('BD Factoraje'!$Q:$Q,'BD Factoraje'!$B:$B,$B$3,'BD Factoraje'!$G:$G,'Cartera Semanal Individual'!$A10,'BD Factoraje'!$C:$C,$B$2),0)+BF10-SUMIFS('BD Factoraje'!$R:$R,'BD Factoraje'!$B:$B,$B$3,'BD Factoraje'!$G:$G,'Cartera Semanal Individual'!$A10,'BD Factoraje'!$N:$N,'Cartera Semanal Individual'!BG$1,'BD Factoraje'!$C:$C,$B$2)</f>
        <v>0</v>
      </c>
      <c r="BH10" s="11">
        <f>IF('Cartera Semanal Individual'!$A10='Cartera Semanal Individual'!BH$1,-SUMIFS('BD Factoraje'!$Q:$Q,'BD Factoraje'!$B:$B,$B$3,'BD Factoraje'!$G:$G,'Cartera Semanal Individual'!$A10,'BD Factoraje'!$C:$C,$B$2),0)+BG10-SUMIFS('BD Factoraje'!$R:$R,'BD Factoraje'!$B:$B,$B$3,'BD Factoraje'!$G:$G,'Cartera Semanal Individual'!$A10,'BD Factoraje'!$N:$N,'Cartera Semanal Individual'!BH$1,'BD Factoraje'!$C:$C,$B$2)</f>
        <v>0</v>
      </c>
      <c r="BI10" s="11">
        <f>IF('Cartera Semanal Individual'!$A10='Cartera Semanal Individual'!BI$1,-SUMIFS('BD Factoraje'!$Q:$Q,'BD Factoraje'!$B:$B,$B$3,'BD Factoraje'!$G:$G,'Cartera Semanal Individual'!$A10,'BD Factoraje'!$C:$C,$B$2),0)+BH10-SUMIFS('BD Factoraje'!$R:$R,'BD Factoraje'!$B:$B,$B$3,'BD Factoraje'!$G:$G,'Cartera Semanal Individual'!$A10,'BD Factoraje'!$N:$N,'Cartera Semanal Individual'!BI$1,'BD Factoraje'!$C:$C,$B$2)</f>
        <v>0</v>
      </c>
      <c r="BJ10" s="11">
        <f>IF('Cartera Semanal Individual'!$A10='Cartera Semanal Individual'!BJ$1,-SUMIFS('BD Factoraje'!$Q:$Q,'BD Factoraje'!$B:$B,$B$3,'BD Factoraje'!$G:$G,'Cartera Semanal Individual'!$A10,'BD Factoraje'!$C:$C,$B$2),0)+BI10-SUMIFS('BD Factoraje'!$R:$R,'BD Factoraje'!$B:$B,$B$3,'BD Factoraje'!$G:$G,'Cartera Semanal Individual'!$A10,'BD Factoraje'!$N:$N,'Cartera Semanal Individual'!BJ$1,'BD Factoraje'!$C:$C,$B$2)</f>
        <v>0</v>
      </c>
      <c r="BK10" s="11">
        <f>IF('Cartera Semanal Individual'!$A10='Cartera Semanal Individual'!BK$1,-SUMIFS('BD Factoraje'!$Q:$Q,'BD Factoraje'!$B:$B,$B$3,'BD Factoraje'!$G:$G,'Cartera Semanal Individual'!$A10,'BD Factoraje'!$C:$C,$B$2),0)+BJ10-SUMIFS('BD Factoraje'!$R:$R,'BD Factoraje'!$B:$B,$B$3,'BD Factoraje'!$G:$G,'Cartera Semanal Individual'!$A10,'BD Factoraje'!$N:$N,'Cartera Semanal Individual'!BK$1,'BD Factoraje'!$C:$C,$B$2)</f>
        <v>0</v>
      </c>
      <c r="BL10" s="11">
        <f>IF('Cartera Semanal Individual'!$A10='Cartera Semanal Individual'!BL$1,-SUMIFS('BD Factoraje'!$Q:$Q,'BD Factoraje'!$B:$B,$B$3,'BD Factoraje'!$G:$G,'Cartera Semanal Individual'!$A10,'BD Factoraje'!$C:$C,$B$2),0)+BK10-SUMIFS('BD Factoraje'!$R:$R,'BD Factoraje'!$B:$B,$B$3,'BD Factoraje'!$G:$G,'Cartera Semanal Individual'!$A10,'BD Factoraje'!$N:$N,'Cartera Semanal Individual'!BL$1,'BD Factoraje'!$C:$C,$B$2)</f>
        <v>0</v>
      </c>
      <c r="BM10" s="11">
        <f>IF('Cartera Semanal Individual'!$A10='Cartera Semanal Individual'!BM$1,-SUMIFS('BD Factoraje'!$Q:$Q,'BD Factoraje'!$B:$B,$B$3,'BD Factoraje'!$G:$G,'Cartera Semanal Individual'!$A10,'BD Factoraje'!$C:$C,$B$2),0)+BL10-SUMIFS('BD Factoraje'!$R:$R,'BD Factoraje'!$B:$B,$B$3,'BD Factoraje'!$G:$G,'Cartera Semanal Individual'!$A10,'BD Factoraje'!$N:$N,'Cartera Semanal Individual'!BM$1,'BD Factoraje'!$C:$C,$B$2)</f>
        <v>0</v>
      </c>
      <c r="BN10" s="11">
        <f>IF('Cartera Semanal Individual'!$A10='Cartera Semanal Individual'!BN$1,-SUMIFS('BD Factoraje'!$Q:$Q,'BD Factoraje'!$B:$B,$B$3,'BD Factoraje'!$G:$G,'Cartera Semanal Individual'!$A10,'BD Factoraje'!$C:$C,$B$2),0)+BM10-SUMIFS('BD Factoraje'!$R:$R,'BD Factoraje'!$B:$B,$B$3,'BD Factoraje'!$G:$G,'Cartera Semanal Individual'!$A10,'BD Factoraje'!$N:$N,'Cartera Semanal Individual'!BN$1,'BD Factoraje'!$C:$C,$B$2)</f>
        <v>0</v>
      </c>
      <c r="BO10" s="11">
        <f>IF('Cartera Semanal Individual'!$A10='Cartera Semanal Individual'!BO$1,-SUMIFS('BD Factoraje'!$Q:$Q,'BD Factoraje'!$B:$B,$B$3,'BD Factoraje'!$G:$G,'Cartera Semanal Individual'!$A10,'BD Factoraje'!$C:$C,$B$2),0)+BN10-SUMIFS('BD Factoraje'!$R:$R,'BD Factoraje'!$B:$B,$B$3,'BD Factoraje'!$G:$G,'Cartera Semanal Individual'!$A10,'BD Factoraje'!$N:$N,'Cartera Semanal Individual'!BO$1,'BD Factoraje'!$C:$C,$B$2)</f>
        <v>0</v>
      </c>
      <c r="BP10" s="11">
        <f>IF('Cartera Semanal Individual'!$A10='Cartera Semanal Individual'!BP$1,-SUMIFS('BD Factoraje'!$Q:$Q,'BD Factoraje'!$B:$B,$B$3,'BD Factoraje'!$G:$G,'Cartera Semanal Individual'!$A10,'BD Factoraje'!$C:$C,$B$2),0)+BO10-SUMIFS('BD Factoraje'!$R:$R,'BD Factoraje'!$B:$B,$B$3,'BD Factoraje'!$G:$G,'Cartera Semanal Individual'!$A10,'BD Factoraje'!$N:$N,'Cartera Semanal Individual'!BP$1,'BD Factoraje'!$C:$C,$B$2)</f>
        <v>0</v>
      </c>
      <c r="BQ10" s="11">
        <f>IF('Cartera Semanal Individual'!$A10='Cartera Semanal Individual'!BQ$1,-SUMIFS('BD Factoraje'!$Q:$Q,'BD Factoraje'!$B:$B,$B$3,'BD Factoraje'!$G:$G,'Cartera Semanal Individual'!$A10,'BD Factoraje'!$C:$C,$B$2),0)+BP10-SUMIFS('BD Factoraje'!$R:$R,'BD Factoraje'!$B:$B,$B$3,'BD Factoraje'!$G:$G,'Cartera Semanal Individual'!$A10,'BD Factoraje'!$N:$N,'Cartera Semanal Individual'!BQ$1,'BD Factoraje'!$C:$C,$B$2)</f>
        <v>0</v>
      </c>
      <c r="BR10" s="11">
        <f>IF('Cartera Semanal Individual'!$A10='Cartera Semanal Individual'!BR$1,-SUMIFS('BD Factoraje'!$Q:$Q,'BD Factoraje'!$B:$B,$B$3,'BD Factoraje'!$G:$G,'Cartera Semanal Individual'!$A10,'BD Factoraje'!$C:$C,$B$2),0)+BQ10-SUMIFS('BD Factoraje'!$R:$R,'BD Factoraje'!$B:$B,$B$3,'BD Factoraje'!$G:$G,'Cartera Semanal Individual'!$A10,'BD Factoraje'!$N:$N,'Cartera Semanal Individual'!BR$1,'BD Factoraje'!$C:$C,$B$2)</f>
        <v>0</v>
      </c>
      <c r="BS10" s="11">
        <f>IF('Cartera Semanal Individual'!$A10='Cartera Semanal Individual'!BS$1,-SUMIFS('BD Factoraje'!$Q:$Q,'BD Factoraje'!$B:$B,$B$3,'BD Factoraje'!$G:$G,'Cartera Semanal Individual'!$A10,'BD Factoraje'!$C:$C,$B$2),0)+BR10-SUMIFS('BD Factoraje'!$R:$R,'BD Factoraje'!$B:$B,$B$3,'BD Factoraje'!$G:$G,'Cartera Semanal Individual'!$A10,'BD Factoraje'!$N:$N,'Cartera Semanal Individual'!BS$1,'BD Factoraje'!$C:$C,$B$2)</f>
        <v>0</v>
      </c>
      <c r="BT10" s="11">
        <f>IF('Cartera Semanal Individual'!$A10='Cartera Semanal Individual'!BT$1,-SUMIFS('BD Factoraje'!$Q:$Q,'BD Factoraje'!$B:$B,$B$3,'BD Factoraje'!$G:$G,'Cartera Semanal Individual'!$A10,'BD Factoraje'!$C:$C,$B$2),0)+BS10-SUMIFS('BD Factoraje'!$R:$R,'BD Factoraje'!$B:$B,$B$3,'BD Factoraje'!$G:$G,'Cartera Semanal Individual'!$A10,'BD Factoraje'!$N:$N,'Cartera Semanal Individual'!BT$1,'BD Factoraje'!$C:$C,$B$2)</f>
        <v>0</v>
      </c>
      <c r="BU10" s="11">
        <f>IF('Cartera Semanal Individual'!$A10='Cartera Semanal Individual'!BU$1,-SUMIFS('BD Factoraje'!$Q:$Q,'BD Factoraje'!$B:$B,$B$3,'BD Factoraje'!$G:$G,'Cartera Semanal Individual'!$A10,'BD Factoraje'!$C:$C,$B$2),0)+BT10-SUMIFS('BD Factoraje'!$R:$R,'BD Factoraje'!$B:$B,$B$3,'BD Factoraje'!$G:$G,'Cartera Semanal Individual'!$A10,'BD Factoraje'!$N:$N,'Cartera Semanal Individual'!BU$1,'BD Factoraje'!$C:$C,$B$2)</f>
        <v>0</v>
      </c>
      <c r="BV10" s="11">
        <f>IF('Cartera Semanal Individual'!$A10='Cartera Semanal Individual'!BV$1,-SUMIFS('BD Factoraje'!$Q:$Q,'BD Factoraje'!$B:$B,$B$3,'BD Factoraje'!$G:$G,'Cartera Semanal Individual'!$A10,'BD Factoraje'!$C:$C,$B$2),0)+BU10-SUMIFS('BD Factoraje'!$R:$R,'BD Factoraje'!$B:$B,$B$3,'BD Factoraje'!$G:$G,'Cartera Semanal Individual'!$A10,'BD Factoraje'!$N:$N,'Cartera Semanal Individual'!BV$1,'BD Factoraje'!$C:$C,$B$2)</f>
        <v>0</v>
      </c>
      <c r="BW10" s="11">
        <f>IF('Cartera Semanal Individual'!$A10='Cartera Semanal Individual'!BW$1,-SUMIFS('BD Factoraje'!$Q:$Q,'BD Factoraje'!$B:$B,$B$3,'BD Factoraje'!$G:$G,'Cartera Semanal Individual'!$A10,'BD Factoraje'!$C:$C,$B$2),0)+BV10-SUMIFS('BD Factoraje'!$R:$R,'BD Factoraje'!$B:$B,$B$3,'BD Factoraje'!$G:$G,'Cartera Semanal Individual'!$A10,'BD Factoraje'!$N:$N,'Cartera Semanal Individual'!BW$1,'BD Factoraje'!$C:$C,$B$2)</f>
        <v>0</v>
      </c>
      <c r="BX10" s="11">
        <f>IF('Cartera Semanal Individual'!$A10='Cartera Semanal Individual'!BX$1,-SUMIFS('BD Factoraje'!$Q:$Q,'BD Factoraje'!$B:$B,$B$3,'BD Factoraje'!$G:$G,'Cartera Semanal Individual'!$A10,'BD Factoraje'!$C:$C,$B$2),0)+BW10-SUMIFS('BD Factoraje'!$R:$R,'BD Factoraje'!$B:$B,$B$3,'BD Factoraje'!$G:$G,'Cartera Semanal Individual'!$A10,'BD Factoraje'!$N:$N,'Cartera Semanal Individual'!BX$1,'BD Factoraje'!$C:$C,$B$2)</f>
        <v>0</v>
      </c>
      <c r="BY10" s="11">
        <f>IF('Cartera Semanal Individual'!$A10='Cartera Semanal Individual'!BY$1,-SUMIFS('BD Factoraje'!$Q:$Q,'BD Factoraje'!$B:$B,$B$3,'BD Factoraje'!$G:$G,'Cartera Semanal Individual'!$A10,'BD Factoraje'!$C:$C,$B$2),0)+BX10-SUMIFS('BD Factoraje'!$R:$R,'BD Factoraje'!$B:$B,$B$3,'BD Factoraje'!$G:$G,'Cartera Semanal Individual'!$A10,'BD Factoraje'!$N:$N,'Cartera Semanal Individual'!BY$1,'BD Factoraje'!$C:$C,$B$2)</f>
        <v>0</v>
      </c>
      <c r="BZ10" s="11">
        <f>IF('Cartera Semanal Individual'!$A10='Cartera Semanal Individual'!BZ$1,-SUMIFS('BD Factoraje'!$Q:$Q,'BD Factoraje'!$B:$B,$B$3,'BD Factoraje'!$G:$G,'Cartera Semanal Individual'!$A10,'BD Factoraje'!$C:$C,$B$2),0)+BY10-SUMIFS('BD Factoraje'!$R:$R,'BD Factoraje'!$B:$B,$B$3,'BD Factoraje'!$G:$G,'Cartera Semanal Individual'!$A10,'BD Factoraje'!$N:$N,'Cartera Semanal Individual'!BZ$1,'BD Factoraje'!$C:$C,$B$2)</f>
        <v>0</v>
      </c>
      <c r="CA10" s="11">
        <f>IF('Cartera Semanal Individual'!$A10='Cartera Semanal Individual'!CA$1,-SUMIFS('BD Factoraje'!$Q:$Q,'BD Factoraje'!$B:$B,$B$3,'BD Factoraje'!$G:$G,'Cartera Semanal Individual'!$A10,'BD Factoraje'!$C:$C,$B$2),0)+BZ10-SUMIFS('BD Factoraje'!$R:$R,'BD Factoraje'!$B:$B,$B$3,'BD Factoraje'!$G:$G,'Cartera Semanal Individual'!$A10,'BD Factoraje'!$N:$N,'Cartera Semanal Individual'!CA$1,'BD Factoraje'!$C:$C,$B$2)</f>
        <v>0</v>
      </c>
      <c r="CB10" s="11">
        <f>IF('Cartera Semanal Individual'!$A10='Cartera Semanal Individual'!CB$1,-SUMIFS('BD Factoraje'!$Q:$Q,'BD Factoraje'!$B:$B,$B$3,'BD Factoraje'!$G:$G,'Cartera Semanal Individual'!$A10,'BD Factoraje'!$C:$C,$B$2),0)+CA10-SUMIFS('BD Factoraje'!$R:$R,'BD Factoraje'!$B:$B,$B$3,'BD Factoraje'!$G:$G,'Cartera Semanal Individual'!$A10,'BD Factoraje'!$N:$N,'Cartera Semanal Individual'!CB$1,'BD Factoraje'!$C:$C,$B$2)</f>
        <v>0</v>
      </c>
      <c r="CC10" s="11">
        <f>IF('Cartera Semanal Individual'!$A10='Cartera Semanal Individual'!CC$1,-SUMIFS('BD Factoraje'!$Q:$Q,'BD Factoraje'!$B:$B,$B$3,'BD Factoraje'!$G:$G,'Cartera Semanal Individual'!$A10,'BD Factoraje'!$C:$C,$B$2),0)+CB10-SUMIFS('BD Factoraje'!$R:$R,'BD Factoraje'!$B:$B,$B$3,'BD Factoraje'!$G:$G,'Cartera Semanal Individual'!$A10,'BD Factoraje'!$N:$N,'Cartera Semanal Individual'!CC$1,'BD Factoraje'!$C:$C,$B$2)</f>
        <v>0</v>
      </c>
      <c r="CD10" s="11">
        <f>IF('Cartera Semanal Individual'!$A10='Cartera Semanal Individual'!CD$1,-SUMIFS('BD Factoraje'!$Q:$Q,'BD Factoraje'!$B:$B,$B$3,'BD Factoraje'!$G:$G,'Cartera Semanal Individual'!$A10,'BD Factoraje'!$C:$C,$B$2),0)+CC10-SUMIFS('BD Factoraje'!$R:$R,'BD Factoraje'!$B:$B,$B$3,'BD Factoraje'!$G:$G,'Cartera Semanal Individual'!$A10,'BD Factoraje'!$N:$N,'Cartera Semanal Individual'!CD$1,'BD Factoraje'!$C:$C,$B$2)</f>
        <v>0</v>
      </c>
      <c r="CE10" s="11">
        <f>IF('Cartera Semanal Individual'!$A10='Cartera Semanal Individual'!CE$1,-SUMIFS('BD Factoraje'!$Q:$Q,'BD Factoraje'!$B:$B,$B$3,'BD Factoraje'!$G:$G,'Cartera Semanal Individual'!$A10,'BD Factoraje'!$C:$C,$B$2),0)+CD10-SUMIFS('BD Factoraje'!$R:$R,'BD Factoraje'!$B:$B,$B$3,'BD Factoraje'!$G:$G,'Cartera Semanal Individual'!$A10,'BD Factoraje'!$N:$N,'Cartera Semanal Individual'!CE$1,'BD Factoraje'!$C:$C,$B$2)</f>
        <v>0</v>
      </c>
      <c r="CF10" s="11">
        <f>IF('Cartera Semanal Individual'!$A10='Cartera Semanal Individual'!CF$1,-SUMIFS('BD Factoraje'!$Q:$Q,'BD Factoraje'!$B:$B,$B$3,'BD Factoraje'!$G:$G,'Cartera Semanal Individual'!$A10,'BD Factoraje'!$C:$C,$B$2),0)+CE10-SUMIFS('BD Factoraje'!$R:$R,'BD Factoraje'!$B:$B,$B$3,'BD Factoraje'!$G:$G,'Cartera Semanal Individual'!$A10,'BD Factoraje'!$N:$N,'Cartera Semanal Individual'!CF$1,'BD Factoraje'!$C:$C,$B$2)</f>
        <v>0</v>
      </c>
      <c r="CG10" s="11">
        <f>IF('Cartera Semanal Individual'!$A10='Cartera Semanal Individual'!CG$1,-SUMIFS('BD Factoraje'!$Q:$Q,'BD Factoraje'!$B:$B,$B$3,'BD Factoraje'!$G:$G,'Cartera Semanal Individual'!$A10,'BD Factoraje'!$C:$C,$B$2),0)+CF10-SUMIFS('BD Factoraje'!$R:$R,'BD Factoraje'!$B:$B,$B$3,'BD Factoraje'!$G:$G,'Cartera Semanal Individual'!$A10,'BD Factoraje'!$N:$N,'Cartera Semanal Individual'!CG$1,'BD Factoraje'!$C:$C,$B$2)</f>
        <v>0</v>
      </c>
      <c r="CH10" s="11">
        <f>IF('Cartera Semanal Individual'!$A10='Cartera Semanal Individual'!CH$1,-SUMIFS('BD Factoraje'!$Q:$Q,'BD Factoraje'!$B:$B,$B$3,'BD Factoraje'!$G:$G,'Cartera Semanal Individual'!$A10,'BD Factoraje'!$C:$C,$B$2),0)+CG10-SUMIFS('BD Factoraje'!$R:$R,'BD Factoraje'!$B:$B,$B$3,'BD Factoraje'!$G:$G,'Cartera Semanal Individual'!$A10,'BD Factoraje'!$N:$N,'Cartera Semanal Individual'!CH$1,'BD Factoraje'!$C:$C,$B$2)</f>
        <v>0</v>
      </c>
      <c r="CI10" s="11">
        <f>IF('Cartera Semanal Individual'!$A10='Cartera Semanal Individual'!CI$1,-SUMIFS('BD Factoraje'!$Q:$Q,'BD Factoraje'!$B:$B,$B$3,'BD Factoraje'!$G:$G,'Cartera Semanal Individual'!$A10,'BD Factoraje'!$C:$C,$B$2),0)+CH10-SUMIFS('BD Factoraje'!$R:$R,'BD Factoraje'!$B:$B,$B$3,'BD Factoraje'!$G:$G,'Cartera Semanal Individual'!$A10,'BD Factoraje'!$N:$N,'Cartera Semanal Individual'!CI$1,'BD Factoraje'!$C:$C,$B$2)</f>
        <v>0</v>
      </c>
      <c r="CJ10" s="11">
        <f>IF('Cartera Semanal Individual'!$A10='Cartera Semanal Individual'!CJ$1,-SUMIFS('BD Factoraje'!$Q:$Q,'BD Factoraje'!$B:$B,$B$3,'BD Factoraje'!$G:$G,'Cartera Semanal Individual'!$A10,'BD Factoraje'!$C:$C,$B$2),0)+CI10-SUMIFS('BD Factoraje'!$R:$R,'BD Factoraje'!$B:$B,$B$3,'BD Factoraje'!$G:$G,'Cartera Semanal Individual'!$A10,'BD Factoraje'!$N:$N,'Cartera Semanal Individual'!CJ$1,'BD Factoraje'!$C:$C,$B$2)</f>
        <v>0</v>
      </c>
      <c r="CK10" s="11">
        <f>IF('Cartera Semanal Individual'!$A10='Cartera Semanal Individual'!CK$1,-SUMIFS('BD Factoraje'!$Q:$Q,'BD Factoraje'!$B:$B,$B$3,'BD Factoraje'!$G:$G,'Cartera Semanal Individual'!$A10,'BD Factoraje'!$C:$C,$B$2),0)+CJ10-SUMIFS('BD Factoraje'!$R:$R,'BD Factoraje'!$B:$B,$B$3,'BD Factoraje'!$G:$G,'Cartera Semanal Individual'!$A10,'BD Factoraje'!$N:$N,'Cartera Semanal Individual'!CK$1,'BD Factoraje'!$C:$C,$B$2)</f>
        <v>0</v>
      </c>
      <c r="CL10" s="11">
        <f>IF('Cartera Semanal Individual'!$A10='Cartera Semanal Individual'!CL$1,-SUMIFS('BD Factoraje'!$Q:$Q,'BD Factoraje'!$B:$B,$B$3,'BD Factoraje'!$G:$G,'Cartera Semanal Individual'!$A10,'BD Factoraje'!$C:$C,$B$2),0)+CK10-SUMIFS('BD Factoraje'!$R:$R,'BD Factoraje'!$B:$B,$B$3,'BD Factoraje'!$G:$G,'Cartera Semanal Individual'!$A10,'BD Factoraje'!$N:$N,'Cartera Semanal Individual'!CL$1,'BD Factoraje'!$C:$C,$B$2)</f>
        <v>0</v>
      </c>
      <c r="CM10" s="11">
        <f>IF('Cartera Semanal Individual'!$A10='Cartera Semanal Individual'!CM$1,-SUMIFS('BD Factoraje'!$Q:$Q,'BD Factoraje'!$B:$B,$B$3,'BD Factoraje'!$G:$G,'Cartera Semanal Individual'!$A10,'BD Factoraje'!$C:$C,$B$2),0)+CL10-SUMIFS('BD Factoraje'!$R:$R,'BD Factoraje'!$B:$B,$B$3,'BD Factoraje'!$G:$G,'Cartera Semanal Individual'!$A10,'BD Factoraje'!$N:$N,'Cartera Semanal Individual'!CM$1,'BD Factoraje'!$C:$C,$B$2)</f>
        <v>0</v>
      </c>
      <c r="CN10" s="11">
        <f>IF('Cartera Semanal Individual'!$A10='Cartera Semanal Individual'!CN$1,-SUMIFS('BD Factoraje'!$Q:$Q,'BD Factoraje'!$B:$B,$B$3,'BD Factoraje'!$G:$G,'Cartera Semanal Individual'!$A10,'BD Factoraje'!$C:$C,$B$2),0)+CM10-SUMIFS('BD Factoraje'!$R:$R,'BD Factoraje'!$B:$B,$B$3,'BD Factoraje'!$G:$G,'Cartera Semanal Individual'!$A10,'BD Factoraje'!$N:$N,'Cartera Semanal Individual'!CN$1,'BD Factoraje'!$C:$C,$B$2)</f>
        <v>0</v>
      </c>
      <c r="CO10" s="11">
        <f>IF('Cartera Semanal Individual'!$A10='Cartera Semanal Individual'!CO$1,-SUMIFS('BD Factoraje'!$Q:$Q,'BD Factoraje'!$B:$B,$B$3,'BD Factoraje'!$G:$G,'Cartera Semanal Individual'!$A10,'BD Factoraje'!$C:$C,$B$2),0)+CN10-SUMIFS('BD Factoraje'!$R:$R,'BD Factoraje'!$B:$B,$B$3,'BD Factoraje'!$G:$G,'Cartera Semanal Individual'!$A10,'BD Factoraje'!$N:$N,'Cartera Semanal Individual'!CO$1,'BD Factoraje'!$C:$C,$B$2)</f>
        <v>0</v>
      </c>
      <c r="CP10" s="11">
        <f>IF('Cartera Semanal Individual'!$A10='Cartera Semanal Individual'!CP$1,-SUMIFS('BD Factoraje'!$Q:$Q,'BD Factoraje'!$B:$B,$B$3,'BD Factoraje'!$G:$G,'Cartera Semanal Individual'!$A10,'BD Factoraje'!$C:$C,$B$2),0)+CO10-SUMIFS('BD Factoraje'!$R:$R,'BD Factoraje'!$B:$B,$B$3,'BD Factoraje'!$G:$G,'Cartera Semanal Individual'!$A10,'BD Factoraje'!$N:$N,'Cartera Semanal Individual'!CP$1,'BD Factoraje'!$C:$C,$B$2)</f>
        <v>0</v>
      </c>
      <c r="CQ10" s="11">
        <f>IF('Cartera Semanal Individual'!$A10='Cartera Semanal Individual'!CQ$1,-SUMIFS('BD Factoraje'!$Q:$Q,'BD Factoraje'!$B:$B,$B$3,'BD Factoraje'!$G:$G,'Cartera Semanal Individual'!$A10,'BD Factoraje'!$C:$C,$B$2),0)+CP10-SUMIFS('BD Factoraje'!$R:$R,'BD Factoraje'!$B:$B,$B$3,'BD Factoraje'!$G:$G,'Cartera Semanal Individual'!$A10,'BD Factoraje'!$N:$N,'Cartera Semanal Individual'!CQ$1,'BD Factoraje'!$C:$C,$B$2)</f>
        <v>0</v>
      </c>
      <c r="CR10" s="11">
        <f>IF('Cartera Semanal Individual'!$A10='Cartera Semanal Individual'!CR$1,-SUMIFS('BD Factoraje'!$Q:$Q,'BD Factoraje'!$B:$B,$B$3,'BD Factoraje'!$G:$G,'Cartera Semanal Individual'!$A10,'BD Factoraje'!$C:$C,$B$2),0)+CQ10-SUMIFS('BD Factoraje'!$R:$R,'BD Factoraje'!$B:$B,$B$3,'BD Factoraje'!$G:$G,'Cartera Semanal Individual'!$A10,'BD Factoraje'!$N:$N,'Cartera Semanal Individual'!CR$1,'BD Factoraje'!$C:$C,$B$2)</f>
        <v>0</v>
      </c>
      <c r="CS10" s="11">
        <f>IF('Cartera Semanal Individual'!$A10='Cartera Semanal Individual'!CS$1,-SUMIFS('BD Factoraje'!$Q:$Q,'BD Factoraje'!$B:$B,$B$3,'BD Factoraje'!$G:$G,'Cartera Semanal Individual'!$A10,'BD Factoraje'!$C:$C,$B$2),0)+CR10-SUMIFS('BD Factoraje'!$R:$R,'BD Factoraje'!$B:$B,$B$3,'BD Factoraje'!$G:$G,'Cartera Semanal Individual'!$A10,'BD Factoraje'!$N:$N,'Cartera Semanal Individual'!CS$1,'BD Factoraje'!$C:$C,$B$2)</f>
        <v>0</v>
      </c>
      <c r="CT10" s="11">
        <f>IF('Cartera Semanal Individual'!$A10='Cartera Semanal Individual'!CT$1,-SUMIFS('BD Factoraje'!$Q:$Q,'BD Factoraje'!$B:$B,$B$3,'BD Factoraje'!$G:$G,'Cartera Semanal Individual'!$A10,'BD Factoraje'!$C:$C,$B$2),0)+CS10-SUMIFS('BD Factoraje'!$R:$R,'BD Factoraje'!$B:$B,$B$3,'BD Factoraje'!$G:$G,'Cartera Semanal Individual'!$A10,'BD Factoraje'!$N:$N,'Cartera Semanal Individual'!CT$1,'BD Factoraje'!$C:$C,$B$2)</f>
        <v>0</v>
      </c>
      <c r="CU10" s="11">
        <f>IF('Cartera Semanal Individual'!$A10='Cartera Semanal Individual'!CU$1,-SUMIFS('BD Factoraje'!$Q:$Q,'BD Factoraje'!$B:$B,$B$3,'BD Factoraje'!$G:$G,'Cartera Semanal Individual'!$A10,'BD Factoraje'!$C:$C,$B$2),0)+CT10-SUMIFS('BD Factoraje'!$R:$R,'BD Factoraje'!$B:$B,$B$3,'BD Factoraje'!$G:$G,'Cartera Semanal Individual'!$A10,'BD Factoraje'!$N:$N,'Cartera Semanal Individual'!CU$1,'BD Factoraje'!$C:$C,$B$2)</f>
        <v>0</v>
      </c>
      <c r="CV10" s="11">
        <f>IF('Cartera Semanal Individual'!$A10='Cartera Semanal Individual'!CV$1,-SUMIFS('BD Factoraje'!$Q:$Q,'BD Factoraje'!$B:$B,$B$3,'BD Factoraje'!$G:$G,'Cartera Semanal Individual'!$A10,'BD Factoraje'!$C:$C,$B$2),0)+CU10-SUMIFS('BD Factoraje'!$R:$R,'BD Factoraje'!$B:$B,$B$3,'BD Factoraje'!$G:$G,'Cartera Semanal Individual'!$A10,'BD Factoraje'!$N:$N,'Cartera Semanal Individual'!CV$1,'BD Factoraje'!$C:$C,$B$2)</f>
        <v>0</v>
      </c>
    </row>
    <row r="11" spans="1:100" x14ac:dyDescent="0.25">
      <c r="A11" s="14">
        <v>20</v>
      </c>
      <c r="B11" s="31">
        <f t="shared" si="2"/>
        <v>42505</v>
      </c>
      <c r="C11" s="11">
        <f>IF('Cartera Semanal Individual'!$A11='Cartera Semanal Individual'!C$1,-SUMIFS('BD Factoraje'!$Q:$Q,'BD Factoraje'!$B:$B,$B$3,'BD Factoraje'!$G:$G,'Cartera Semanal Individual'!$A11,'BD Factoraje'!$C:$C,$B$2),0)</f>
        <v>0</v>
      </c>
      <c r="D11" s="11">
        <f>IF('Cartera Semanal Individual'!$A11='Cartera Semanal Individual'!D$1,-SUMIFS('BD Factoraje'!$Q:$Q,'BD Factoraje'!$B:$B,$B$3,'BD Factoraje'!$G:$G,'Cartera Semanal Individual'!$A11,'BD Factoraje'!$C:$C,$B$2),0)+C11-SUMIFS('BD Factoraje'!$R:$R,'BD Factoraje'!$B:$B,$B$3,'BD Factoraje'!$G:$G,'Cartera Semanal Individual'!$A11,'BD Factoraje'!$N:$N,'Cartera Semanal Individual'!D$1,'BD Factoraje'!$C:$C,$B$2)</f>
        <v>0</v>
      </c>
      <c r="E11" s="11">
        <f>IF('Cartera Semanal Individual'!$A11='Cartera Semanal Individual'!E$1,-SUMIFS('BD Factoraje'!$Q:$Q,'BD Factoraje'!$B:$B,$B$3,'BD Factoraje'!$G:$G,'Cartera Semanal Individual'!$A11,'BD Factoraje'!$C:$C,$B$2),0)+D11-SUMIFS('BD Factoraje'!$R:$R,'BD Factoraje'!$B:$B,$B$3,'BD Factoraje'!$G:$G,'Cartera Semanal Individual'!$A11,'BD Factoraje'!$N:$N,'Cartera Semanal Individual'!E$1,'BD Factoraje'!$C:$C,$B$2)</f>
        <v>0</v>
      </c>
      <c r="F11" s="11">
        <f>IF('Cartera Semanal Individual'!$A11='Cartera Semanal Individual'!F$1,-SUMIFS('BD Factoraje'!$Q:$Q,'BD Factoraje'!$B:$B,$B$3,'BD Factoraje'!$G:$G,'Cartera Semanal Individual'!$A11,'BD Factoraje'!$C:$C,$B$2),0)+E11-SUMIFS('BD Factoraje'!$R:$R,'BD Factoraje'!$B:$B,$B$3,'BD Factoraje'!$G:$G,'Cartera Semanal Individual'!$A11,'BD Factoraje'!$N:$N,'Cartera Semanal Individual'!F$1,'BD Factoraje'!$C:$C,$B$2)</f>
        <v>0</v>
      </c>
      <c r="G11" s="11">
        <f>IF('Cartera Semanal Individual'!$A11='Cartera Semanal Individual'!G$1,-SUMIFS('BD Factoraje'!$Q:$Q,'BD Factoraje'!$B:$B,$B$3,'BD Factoraje'!$G:$G,'Cartera Semanal Individual'!$A11,'BD Factoraje'!$C:$C,$B$2),0)+F11-SUMIFS('BD Factoraje'!$R:$R,'BD Factoraje'!$B:$B,$B$3,'BD Factoraje'!$G:$G,'Cartera Semanal Individual'!$A11,'BD Factoraje'!$N:$N,'Cartera Semanal Individual'!G$1,'BD Factoraje'!$C:$C,$B$2)</f>
        <v>0</v>
      </c>
      <c r="H11" s="11">
        <f>IF('Cartera Semanal Individual'!$A11='Cartera Semanal Individual'!H$1,-SUMIFS('BD Factoraje'!$Q:$Q,'BD Factoraje'!$B:$B,$B$3,'BD Factoraje'!$G:$G,'Cartera Semanal Individual'!$A11,'BD Factoraje'!$C:$C,$B$2),0)+G11-SUMIFS('BD Factoraje'!$R:$R,'BD Factoraje'!$B:$B,$B$3,'BD Factoraje'!$G:$G,'Cartera Semanal Individual'!$A11,'BD Factoraje'!$N:$N,'Cartera Semanal Individual'!H$1,'BD Factoraje'!$C:$C,$B$2)</f>
        <v>0</v>
      </c>
      <c r="I11" s="11">
        <f>IF('Cartera Semanal Individual'!$A11='Cartera Semanal Individual'!I$1,-SUMIFS('BD Factoraje'!$Q:$Q,'BD Factoraje'!$B:$B,$B$3,'BD Factoraje'!$G:$G,'Cartera Semanal Individual'!$A11,'BD Factoraje'!$C:$C,$B$2),0)+H11-SUMIFS('BD Factoraje'!$R:$R,'BD Factoraje'!$B:$B,$B$3,'BD Factoraje'!$G:$G,'Cartera Semanal Individual'!$A11,'BD Factoraje'!$N:$N,'Cartera Semanal Individual'!I$1,'BD Factoraje'!$C:$C,$B$2)</f>
        <v>0</v>
      </c>
      <c r="J11" s="11">
        <f>IF('Cartera Semanal Individual'!$A11='Cartera Semanal Individual'!J$1,-SUMIFS('BD Factoraje'!$Q:$Q,'BD Factoraje'!$B:$B,$B$3,'BD Factoraje'!$G:$G,'Cartera Semanal Individual'!$A11,'BD Factoraje'!$C:$C,$B$2),0)+I11-SUMIFS('BD Factoraje'!$R:$R,'BD Factoraje'!$B:$B,$B$3,'BD Factoraje'!$G:$G,'Cartera Semanal Individual'!$A11,'BD Factoraje'!$N:$N,'Cartera Semanal Individual'!J$1,'BD Factoraje'!$C:$C,$B$2)</f>
        <v>0</v>
      </c>
      <c r="K11" s="11">
        <f>IF('Cartera Semanal Individual'!$A11='Cartera Semanal Individual'!K$1,-SUMIFS('BD Factoraje'!$Q:$Q,'BD Factoraje'!$B:$B,$B$3,'BD Factoraje'!$G:$G,'Cartera Semanal Individual'!$A11,'BD Factoraje'!$C:$C,$B$2),0)+J11-SUMIFS('BD Factoraje'!$R:$R,'BD Factoraje'!$B:$B,$B$3,'BD Factoraje'!$G:$G,'Cartera Semanal Individual'!$A11,'BD Factoraje'!$N:$N,'Cartera Semanal Individual'!K$1,'BD Factoraje'!$C:$C,$B$2)</f>
        <v>0</v>
      </c>
      <c r="L11" s="11">
        <f>IF('Cartera Semanal Individual'!$A11='Cartera Semanal Individual'!L$1,-SUMIFS('BD Factoraje'!$Q:$Q,'BD Factoraje'!$B:$B,$B$3,'BD Factoraje'!$G:$G,'Cartera Semanal Individual'!$A11,'BD Factoraje'!$C:$C,$B$2),0)+K11-SUMIFS('BD Factoraje'!$R:$R,'BD Factoraje'!$B:$B,$B$3,'BD Factoraje'!$G:$G,'Cartera Semanal Individual'!$A11,'BD Factoraje'!$N:$N,'Cartera Semanal Individual'!L$1,'BD Factoraje'!$C:$C,$B$2)</f>
        <v>0</v>
      </c>
      <c r="M11" s="11">
        <f>IF('Cartera Semanal Individual'!$A11='Cartera Semanal Individual'!M$1,-SUMIFS('BD Factoraje'!$Q:$Q,'BD Factoraje'!$B:$B,$B$3,'BD Factoraje'!$G:$G,'Cartera Semanal Individual'!$A11,'BD Factoraje'!$C:$C,$B$2),0)+L11-SUMIFS('BD Factoraje'!$R:$R,'BD Factoraje'!$B:$B,$B$3,'BD Factoraje'!$G:$G,'Cartera Semanal Individual'!$A11,'BD Factoraje'!$N:$N,'Cartera Semanal Individual'!M$1,'BD Factoraje'!$C:$C,$B$2)</f>
        <v>0</v>
      </c>
      <c r="N11" s="11">
        <f>IF('Cartera Semanal Individual'!$A11='Cartera Semanal Individual'!N$1,-SUMIFS('BD Factoraje'!$Q:$Q,'BD Factoraje'!$B:$B,$B$3,'BD Factoraje'!$G:$G,'Cartera Semanal Individual'!$A11,'BD Factoraje'!$C:$C,$B$2),0)+M11-SUMIFS('BD Factoraje'!$R:$R,'BD Factoraje'!$B:$B,$B$3,'BD Factoraje'!$G:$G,'Cartera Semanal Individual'!$A11,'BD Factoraje'!$N:$N,'Cartera Semanal Individual'!N$1,'BD Factoraje'!$C:$C,$B$2)</f>
        <v>0</v>
      </c>
      <c r="O11" s="11">
        <f>IF('Cartera Semanal Individual'!$A11='Cartera Semanal Individual'!O$1,-SUMIFS('BD Factoraje'!$Q:$Q,'BD Factoraje'!$B:$B,$B$3,'BD Factoraje'!$G:$G,'Cartera Semanal Individual'!$A11,'BD Factoraje'!$C:$C,$B$2),0)+N11-SUMIFS('BD Factoraje'!$R:$R,'BD Factoraje'!$B:$B,$B$3,'BD Factoraje'!$G:$G,'Cartera Semanal Individual'!$A11,'BD Factoraje'!$N:$N,'Cartera Semanal Individual'!O$1,'BD Factoraje'!$C:$C,$B$2)</f>
        <v>0</v>
      </c>
      <c r="P11" s="11">
        <f>IF('Cartera Semanal Individual'!$A11='Cartera Semanal Individual'!P$1,-SUMIFS('BD Factoraje'!$Q:$Q,'BD Factoraje'!$B:$B,$B$3,'BD Factoraje'!$G:$G,'Cartera Semanal Individual'!$A11,'BD Factoraje'!$C:$C,$B$2),0)+O11-SUMIFS('BD Factoraje'!$R:$R,'BD Factoraje'!$B:$B,$B$3,'BD Factoraje'!$G:$G,'Cartera Semanal Individual'!$A11,'BD Factoraje'!$N:$N,'Cartera Semanal Individual'!P$1,'BD Factoraje'!$C:$C,$B$2)</f>
        <v>0</v>
      </c>
      <c r="Q11" s="11">
        <f>IF('Cartera Semanal Individual'!$A11='Cartera Semanal Individual'!Q$1,-SUMIFS('BD Factoraje'!$Q:$Q,'BD Factoraje'!$B:$B,$B$3,'BD Factoraje'!$G:$G,'Cartera Semanal Individual'!$A11,'BD Factoraje'!$C:$C,$B$2),0)+P11-SUMIFS('BD Factoraje'!$R:$R,'BD Factoraje'!$B:$B,$B$3,'BD Factoraje'!$G:$G,'Cartera Semanal Individual'!$A11,'BD Factoraje'!$N:$N,'Cartera Semanal Individual'!Q$1,'BD Factoraje'!$C:$C,$B$2)</f>
        <v>0</v>
      </c>
      <c r="R11" s="11">
        <f>IF('Cartera Semanal Individual'!$A11='Cartera Semanal Individual'!R$1,-SUMIFS('BD Factoraje'!$Q:$Q,'BD Factoraje'!$B:$B,$B$3,'BD Factoraje'!$G:$G,'Cartera Semanal Individual'!$A11,'BD Factoraje'!$C:$C,$B$2),0)+Q11-SUMIFS('BD Factoraje'!$R:$R,'BD Factoraje'!$B:$B,$B$3,'BD Factoraje'!$G:$G,'Cartera Semanal Individual'!$A11,'BD Factoraje'!$N:$N,'Cartera Semanal Individual'!R$1,'BD Factoraje'!$C:$C,$B$2)</f>
        <v>0</v>
      </c>
      <c r="S11" s="11">
        <f>IF('Cartera Semanal Individual'!$A11='Cartera Semanal Individual'!S$1,-SUMIFS('BD Factoraje'!$Q:$Q,'BD Factoraje'!$B:$B,$B$3,'BD Factoraje'!$G:$G,'Cartera Semanal Individual'!$A11,'BD Factoraje'!$C:$C,$B$2),0)+R11-SUMIFS('BD Factoraje'!$R:$R,'BD Factoraje'!$B:$B,$B$3,'BD Factoraje'!$G:$G,'Cartera Semanal Individual'!$A11,'BD Factoraje'!$N:$N,'Cartera Semanal Individual'!S$1,'BD Factoraje'!$C:$C,$B$2)</f>
        <v>0</v>
      </c>
      <c r="T11" s="11">
        <f>IF('Cartera Semanal Individual'!$A11='Cartera Semanal Individual'!T$1,-SUMIFS('BD Factoraje'!$Q:$Q,'BD Factoraje'!$B:$B,$B$3,'BD Factoraje'!$G:$G,'Cartera Semanal Individual'!$A11,'BD Factoraje'!$C:$C,$B$2),0)+S11-SUMIFS('BD Factoraje'!$R:$R,'BD Factoraje'!$B:$B,$B$3,'BD Factoraje'!$G:$G,'Cartera Semanal Individual'!$A11,'BD Factoraje'!$N:$N,'Cartera Semanal Individual'!T$1,'BD Factoraje'!$C:$C,$B$2)</f>
        <v>0</v>
      </c>
      <c r="U11" s="11">
        <f>IF('Cartera Semanal Individual'!$A11='Cartera Semanal Individual'!U$1,-SUMIFS('BD Factoraje'!$Q:$Q,'BD Factoraje'!$B:$B,$B$3,'BD Factoraje'!$G:$G,'Cartera Semanal Individual'!$A11,'BD Factoraje'!$C:$C,$B$2),0)+T11-SUMIFS('BD Factoraje'!$R:$R,'BD Factoraje'!$B:$B,$B$3,'BD Factoraje'!$G:$G,'Cartera Semanal Individual'!$A11,'BD Factoraje'!$N:$N,'Cartera Semanal Individual'!U$1,'BD Factoraje'!$C:$C,$B$2)</f>
        <v>0</v>
      </c>
      <c r="V11" s="11">
        <f>IF('Cartera Semanal Individual'!$A11='Cartera Semanal Individual'!V$1,-SUMIFS('BD Factoraje'!$Q:$Q,'BD Factoraje'!$B:$B,$B$3,'BD Factoraje'!$G:$G,'Cartera Semanal Individual'!$A11,'BD Factoraje'!$C:$C,$B$2),0)+U11-SUMIFS('BD Factoraje'!$R:$R,'BD Factoraje'!$B:$B,$B$3,'BD Factoraje'!$G:$G,'Cartera Semanal Individual'!$A11,'BD Factoraje'!$N:$N,'Cartera Semanal Individual'!V$1,'BD Factoraje'!$C:$C,$B$2)</f>
        <v>0</v>
      </c>
      <c r="W11" s="11">
        <f>IF('Cartera Semanal Individual'!$A11='Cartera Semanal Individual'!W$1,-SUMIFS('BD Factoraje'!$Q:$Q,'BD Factoraje'!$B:$B,$B$3,'BD Factoraje'!$G:$G,'Cartera Semanal Individual'!$A11,'BD Factoraje'!$C:$C,$B$2),0)+V11-SUMIFS('BD Factoraje'!$R:$R,'BD Factoraje'!$B:$B,$B$3,'BD Factoraje'!$G:$G,'Cartera Semanal Individual'!$A11,'BD Factoraje'!$N:$N,'Cartera Semanal Individual'!W$1,'BD Factoraje'!$C:$C,$B$2)</f>
        <v>0</v>
      </c>
      <c r="X11" s="11">
        <f>IF('Cartera Semanal Individual'!$A11='Cartera Semanal Individual'!X$1,-SUMIFS('BD Factoraje'!$Q:$Q,'BD Factoraje'!$B:$B,$B$3,'BD Factoraje'!$G:$G,'Cartera Semanal Individual'!$A11,'BD Factoraje'!$C:$C,$B$2),0)+W11-SUMIFS('BD Factoraje'!$R:$R,'BD Factoraje'!$B:$B,$B$3,'BD Factoraje'!$G:$G,'Cartera Semanal Individual'!$A11,'BD Factoraje'!$N:$N,'Cartera Semanal Individual'!X$1,'BD Factoraje'!$C:$C,$B$2)</f>
        <v>0</v>
      </c>
      <c r="Y11" s="11">
        <f>IF('Cartera Semanal Individual'!$A11='Cartera Semanal Individual'!Y$1,-SUMIFS('BD Factoraje'!$Q:$Q,'BD Factoraje'!$B:$B,$B$3,'BD Factoraje'!$G:$G,'Cartera Semanal Individual'!$A11,'BD Factoraje'!$C:$C,$B$2),0)+X11-SUMIFS('BD Factoraje'!$R:$R,'BD Factoraje'!$B:$B,$B$3,'BD Factoraje'!$G:$G,'Cartera Semanal Individual'!$A11,'BD Factoraje'!$N:$N,'Cartera Semanal Individual'!Y$1,'BD Factoraje'!$C:$C,$B$2)</f>
        <v>0</v>
      </c>
      <c r="Z11" s="11">
        <f>IF('Cartera Semanal Individual'!$A11='Cartera Semanal Individual'!Z$1,-SUMIFS('BD Factoraje'!$Q:$Q,'BD Factoraje'!$B:$B,$B$3,'BD Factoraje'!$G:$G,'Cartera Semanal Individual'!$A11,'BD Factoraje'!$C:$C,$B$2),0)+Y11-SUMIFS('BD Factoraje'!$R:$R,'BD Factoraje'!$B:$B,$B$3,'BD Factoraje'!$G:$G,'Cartera Semanal Individual'!$A11,'BD Factoraje'!$N:$N,'Cartera Semanal Individual'!Z$1,'BD Factoraje'!$C:$C,$B$2)</f>
        <v>0</v>
      </c>
      <c r="AA11" s="11">
        <f>IF('Cartera Semanal Individual'!$A11='Cartera Semanal Individual'!AA$1,-SUMIFS('BD Factoraje'!$Q:$Q,'BD Factoraje'!$B:$B,$B$3,'BD Factoraje'!$G:$G,'Cartera Semanal Individual'!$A11,'BD Factoraje'!$C:$C,$B$2),0)+Z11-SUMIFS('BD Factoraje'!$R:$R,'BD Factoraje'!$B:$B,$B$3,'BD Factoraje'!$G:$G,'Cartera Semanal Individual'!$A11,'BD Factoraje'!$N:$N,'Cartera Semanal Individual'!AA$1,'BD Factoraje'!$C:$C,$B$2)</f>
        <v>0</v>
      </c>
      <c r="AB11" s="11">
        <f>IF('Cartera Semanal Individual'!$A11='Cartera Semanal Individual'!AB$1,-SUMIFS('BD Factoraje'!$Q:$Q,'BD Factoraje'!$B:$B,$B$3,'BD Factoraje'!$G:$G,'Cartera Semanal Individual'!$A11,'BD Factoraje'!$C:$C,$B$2),0)+AA11-SUMIFS('BD Factoraje'!$R:$R,'BD Factoraje'!$B:$B,$B$3,'BD Factoraje'!$G:$G,'Cartera Semanal Individual'!$A11,'BD Factoraje'!$N:$N,'Cartera Semanal Individual'!AB$1,'BD Factoraje'!$C:$C,$B$2)</f>
        <v>0</v>
      </c>
      <c r="AC11" s="11">
        <f>IF('Cartera Semanal Individual'!$A11='Cartera Semanal Individual'!AC$1,-SUMIFS('BD Factoraje'!$Q:$Q,'BD Factoraje'!$B:$B,$B$3,'BD Factoraje'!$G:$G,'Cartera Semanal Individual'!$A11,'BD Factoraje'!$C:$C,$B$2),0)+AB11-SUMIFS('BD Factoraje'!$R:$R,'BD Factoraje'!$B:$B,$B$3,'BD Factoraje'!$G:$G,'Cartera Semanal Individual'!$A11,'BD Factoraje'!$N:$N,'Cartera Semanal Individual'!AC$1,'BD Factoraje'!$C:$C,$B$2)</f>
        <v>0</v>
      </c>
      <c r="AD11" s="11">
        <f>IF('Cartera Semanal Individual'!$A11='Cartera Semanal Individual'!AD$1,-SUMIFS('BD Factoraje'!$Q:$Q,'BD Factoraje'!$B:$B,$B$3,'BD Factoraje'!$G:$G,'Cartera Semanal Individual'!$A11,'BD Factoraje'!$C:$C,$B$2),0)+AC11-SUMIFS('BD Factoraje'!$R:$R,'BD Factoraje'!$B:$B,$B$3,'BD Factoraje'!$G:$G,'Cartera Semanal Individual'!$A11,'BD Factoraje'!$N:$N,'Cartera Semanal Individual'!AD$1,'BD Factoraje'!$C:$C,$B$2)</f>
        <v>0</v>
      </c>
      <c r="AE11" s="11">
        <f>IF('Cartera Semanal Individual'!$A11='Cartera Semanal Individual'!AE$1,-SUMIFS('BD Factoraje'!$Q:$Q,'BD Factoraje'!$B:$B,$B$3,'BD Factoraje'!$G:$G,'Cartera Semanal Individual'!$A11,'BD Factoraje'!$C:$C,$B$2),0)+AD11-SUMIFS('BD Factoraje'!$R:$R,'BD Factoraje'!$B:$B,$B$3,'BD Factoraje'!$G:$G,'Cartera Semanal Individual'!$A11,'BD Factoraje'!$N:$N,'Cartera Semanal Individual'!AE$1,'BD Factoraje'!$C:$C,$B$2)</f>
        <v>0</v>
      </c>
      <c r="AF11" s="11">
        <f>IF('Cartera Semanal Individual'!$A11='Cartera Semanal Individual'!AF$1,-SUMIFS('BD Factoraje'!$Q:$Q,'BD Factoraje'!$B:$B,$B$3,'BD Factoraje'!$G:$G,'Cartera Semanal Individual'!$A11,'BD Factoraje'!$C:$C,$B$2),0)+AE11-SUMIFS('BD Factoraje'!$R:$R,'BD Factoraje'!$B:$B,$B$3,'BD Factoraje'!$G:$G,'Cartera Semanal Individual'!$A11,'BD Factoraje'!$N:$N,'Cartera Semanal Individual'!AF$1,'BD Factoraje'!$C:$C,$B$2)</f>
        <v>0</v>
      </c>
      <c r="AG11" s="11">
        <f>IF('Cartera Semanal Individual'!$A11='Cartera Semanal Individual'!AG$1,-SUMIFS('BD Factoraje'!$Q:$Q,'BD Factoraje'!$B:$B,$B$3,'BD Factoraje'!$G:$G,'Cartera Semanal Individual'!$A11,'BD Factoraje'!$C:$C,$B$2),0)+AF11-SUMIFS('BD Factoraje'!$R:$R,'BD Factoraje'!$B:$B,$B$3,'BD Factoraje'!$G:$G,'Cartera Semanal Individual'!$A11,'BD Factoraje'!$N:$N,'Cartera Semanal Individual'!AG$1,'BD Factoraje'!$C:$C,$B$2)</f>
        <v>0</v>
      </c>
      <c r="AH11" s="11">
        <f>IF('Cartera Semanal Individual'!$A11='Cartera Semanal Individual'!AH$1,-SUMIFS('BD Factoraje'!$Q:$Q,'BD Factoraje'!$B:$B,$B$3,'BD Factoraje'!$G:$G,'Cartera Semanal Individual'!$A11,'BD Factoraje'!$C:$C,$B$2),0)+AG11-SUMIFS('BD Factoraje'!$R:$R,'BD Factoraje'!$B:$B,$B$3,'BD Factoraje'!$G:$G,'Cartera Semanal Individual'!$A11,'BD Factoraje'!$N:$N,'Cartera Semanal Individual'!AH$1,'BD Factoraje'!$C:$C,$B$2)</f>
        <v>0</v>
      </c>
      <c r="AI11" s="11">
        <f>IF('Cartera Semanal Individual'!$A11='Cartera Semanal Individual'!AI$1,-SUMIFS('BD Factoraje'!$Q:$Q,'BD Factoraje'!$B:$B,$B$3,'BD Factoraje'!$G:$G,'Cartera Semanal Individual'!$A11,'BD Factoraje'!$C:$C,$B$2),0)+AH11-SUMIFS('BD Factoraje'!$R:$R,'BD Factoraje'!$B:$B,$B$3,'BD Factoraje'!$G:$G,'Cartera Semanal Individual'!$A11,'BD Factoraje'!$N:$N,'Cartera Semanal Individual'!AI$1,'BD Factoraje'!$C:$C,$B$2)</f>
        <v>0</v>
      </c>
      <c r="AJ11" s="11">
        <f>IF('Cartera Semanal Individual'!$A11='Cartera Semanal Individual'!AJ$1,-SUMIFS('BD Factoraje'!$Q:$Q,'BD Factoraje'!$B:$B,$B$3,'BD Factoraje'!$G:$G,'Cartera Semanal Individual'!$A11,'BD Factoraje'!$C:$C,$B$2),0)+AI11-SUMIFS('BD Factoraje'!$R:$R,'BD Factoraje'!$B:$B,$B$3,'BD Factoraje'!$G:$G,'Cartera Semanal Individual'!$A11,'BD Factoraje'!$N:$N,'Cartera Semanal Individual'!AJ$1,'BD Factoraje'!$C:$C,$B$2)</f>
        <v>0</v>
      </c>
      <c r="AK11" s="11">
        <f>IF('Cartera Semanal Individual'!$A11='Cartera Semanal Individual'!AK$1,-SUMIFS('BD Factoraje'!$Q:$Q,'BD Factoraje'!$B:$B,$B$3,'BD Factoraje'!$G:$G,'Cartera Semanal Individual'!$A11,'BD Factoraje'!$C:$C,$B$2),0)+AJ11-SUMIFS('BD Factoraje'!$R:$R,'BD Factoraje'!$B:$B,$B$3,'BD Factoraje'!$G:$G,'Cartera Semanal Individual'!$A11,'BD Factoraje'!$N:$N,'Cartera Semanal Individual'!AK$1,'BD Factoraje'!$C:$C,$B$2)</f>
        <v>0</v>
      </c>
      <c r="AL11" s="11">
        <f>IF('Cartera Semanal Individual'!$A11='Cartera Semanal Individual'!AL$1,-SUMIFS('BD Factoraje'!$Q:$Q,'BD Factoraje'!$B:$B,$B$3,'BD Factoraje'!$G:$G,'Cartera Semanal Individual'!$A11,'BD Factoraje'!$C:$C,$B$2),0)+AK11-SUMIFS('BD Factoraje'!$R:$R,'BD Factoraje'!$B:$B,$B$3,'BD Factoraje'!$G:$G,'Cartera Semanal Individual'!$A11,'BD Factoraje'!$N:$N,'Cartera Semanal Individual'!AL$1,'BD Factoraje'!$C:$C,$B$2)</f>
        <v>0</v>
      </c>
      <c r="AM11" s="11">
        <f>IF('Cartera Semanal Individual'!$A11='Cartera Semanal Individual'!AM$1,-SUMIFS('BD Factoraje'!$Q:$Q,'BD Factoraje'!$B:$B,$B$3,'BD Factoraje'!$G:$G,'Cartera Semanal Individual'!$A11,'BD Factoraje'!$C:$C,$B$2),0)+AL11-SUMIFS('BD Factoraje'!$R:$R,'BD Factoraje'!$B:$B,$B$3,'BD Factoraje'!$G:$G,'Cartera Semanal Individual'!$A11,'BD Factoraje'!$N:$N,'Cartera Semanal Individual'!AM$1,'BD Factoraje'!$C:$C,$B$2)</f>
        <v>0</v>
      </c>
      <c r="AN11" s="11">
        <f>IF('Cartera Semanal Individual'!$A11='Cartera Semanal Individual'!AN$1,-SUMIFS('BD Factoraje'!$Q:$Q,'BD Factoraje'!$B:$B,$B$3,'BD Factoraje'!$G:$G,'Cartera Semanal Individual'!$A11,'BD Factoraje'!$C:$C,$B$2),0)+AM11-SUMIFS('BD Factoraje'!$R:$R,'BD Factoraje'!$B:$B,$B$3,'BD Factoraje'!$G:$G,'Cartera Semanal Individual'!$A11,'BD Factoraje'!$N:$N,'Cartera Semanal Individual'!AN$1,'BD Factoraje'!$C:$C,$B$2)</f>
        <v>0</v>
      </c>
      <c r="AO11" s="11">
        <f>IF('Cartera Semanal Individual'!$A11='Cartera Semanal Individual'!AO$1,-SUMIFS('BD Factoraje'!$Q:$Q,'BD Factoraje'!$B:$B,$B$3,'BD Factoraje'!$G:$G,'Cartera Semanal Individual'!$A11,'BD Factoraje'!$C:$C,$B$2),0)+AN11-SUMIFS('BD Factoraje'!$R:$R,'BD Factoraje'!$B:$B,$B$3,'BD Factoraje'!$G:$G,'Cartera Semanal Individual'!$A11,'BD Factoraje'!$N:$N,'Cartera Semanal Individual'!AO$1,'BD Factoraje'!$C:$C,$B$2)</f>
        <v>0</v>
      </c>
      <c r="AP11" s="11">
        <f>IF('Cartera Semanal Individual'!$A11='Cartera Semanal Individual'!AP$1,-SUMIFS('BD Factoraje'!$Q:$Q,'BD Factoraje'!$B:$B,$B$3,'BD Factoraje'!$G:$G,'Cartera Semanal Individual'!$A11,'BD Factoraje'!$C:$C,$B$2),0)+AO11-SUMIFS('BD Factoraje'!$R:$R,'BD Factoraje'!$B:$B,$B$3,'BD Factoraje'!$G:$G,'Cartera Semanal Individual'!$A11,'BD Factoraje'!$N:$N,'Cartera Semanal Individual'!AP$1,'BD Factoraje'!$C:$C,$B$2)</f>
        <v>0</v>
      </c>
      <c r="AQ11" s="11">
        <f>IF('Cartera Semanal Individual'!$A11='Cartera Semanal Individual'!AQ$1,-SUMIFS('BD Factoraje'!$Q:$Q,'BD Factoraje'!$B:$B,$B$3,'BD Factoraje'!$G:$G,'Cartera Semanal Individual'!$A11,'BD Factoraje'!$C:$C,$B$2),0)+AP11-SUMIFS('BD Factoraje'!$R:$R,'BD Factoraje'!$B:$B,$B$3,'BD Factoraje'!$G:$G,'Cartera Semanal Individual'!$A11,'BD Factoraje'!$N:$N,'Cartera Semanal Individual'!AQ$1,'BD Factoraje'!$C:$C,$B$2)</f>
        <v>0</v>
      </c>
      <c r="AR11" s="11">
        <f>IF('Cartera Semanal Individual'!$A11='Cartera Semanal Individual'!AR$1,-SUMIFS('BD Factoraje'!$Q:$Q,'BD Factoraje'!$B:$B,$B$3,'BD Factoraje'!$G:$G,'Cartera Semanal Individual'!$A11,'BD Factoraje'!$C:$C,$B$2),0)+AQ11-SUMIFS('BD Factoraje'!$R:$R,'BD Factoraje'!$B:$B,$B$3,'BD Factoraje'!$G:$G,'Cartera Semanal Individual'!$A11,'BD Factoraje'!$N:$N,'Cartera Semanal Individual'!AR$1,'BD Factoraje'!$C:$C,$B$2)</f>
        <v>0</v>
      </c>
      <c r="AS11" s="11">
        <f>IF('Cartera Semanal Individual'!$A11='Cartera Semanal Individual'!AS$1,-SUMIFS('BD Factoraje'!$Q:$Q,'BD Factoraje'!$B:$B,$B$3,'BD Factoraje'!$G:$G,'Cartera Semanal Individual'!$A11,'BD Factoraje'!$C:$C,$B$2),0)+AR11-SUMIFS('BD Factoraje'!$R:$R,'BD Factoraje'!$B:$B,$B$3,'BD Factoraje'!$G:$G,'Cartera Semanal Individual'!$A11,'BD Factoraje'!$N:$N,'Cartera Semanal Individual'!AS$1,'BD Factoraje'!$C:$C,$B$2)</f>
        <v>0</v>
      </c>
      <c r="AT11" s="11">
        <f>IF('Cartera Semanal Individual'!$A11='Cartera Semanal Individual'!AT$1,-SUMIFS('BD Factoraje'!$Q:$Q,'BD Factoraje'!$B:$B,$B$3,'BD Factoraje'!$G:$G,'Cartera Semanal Individual'!$A11,'BD Factoraje'!$C:$C,$B$2),0)+AS11-SUMIFS('BD Factoraje'!$R:$R,'BD Factoraje'!$B:$B,$B$3,'BD Factoraje'!$G:$G,'Cartera Semanal Individual'!$A11,'BD Factoraje'!$N:$N,'Cartera Semanal Individual'!AT$1,'BD Factoraje'!$C:$C,$B$2)</f>
        <v>0</v>
      </c>
      <c r="AU11" s="11">
        <f>IF('Cartera Semanal Individual'!$A11='Cartera Semanal Individual'!AU$1,-SUMIFS('BD Factoraje'!$Q:$Q,'BD Factoraje'!$B:$B,$B$3,'BD Factoraje'!$G:$G,'Cartera Semanal Individual'!$A11,'BD Factoraje'!$C:$C,$B$2),0)+AT11-SUMIFS('BD Factoraje'!$R:$R,'BD Factoraje'!$B:$B,$B$3,'BD Factoraje'!$G:$G,'Cartera Semanal Individual'!$A11,'BD Factoraje'!$N:$N,'Cartera Semanal Individual'!AU$1,'BD Factoraje'!$C:$C,$B$2)</f>
        <v>0</v>
      </c>
      <c r="AV11" s="11">
        <f>IF('Cartera Semanal Individual'!$A11='Cartera Semanal Individual'!AV$1,-SUMIFS('BD Factoraje'!$Q:$Q,'BD Factoraje'!$B:$B,$B$3,'BD Factoraje'!$G:$G,'Cartera Semanal Individual'!$A11,'BD Factoraje'!$C:$C,$B$2),0)+AU11-SUMIFS('BD Factoraje'!$R:$R,'BD Factoraje'!$B:$B,$B$3,'BD Factoraje'!$G:$G,'Cartera Semanal Individual'!$A11,'BD Factoraje'!$N:$N,'Cartera Semanal Individual'!AV$1,'BD Factoraje'!$C:$C,$B$2)</f>
        <v>0</v>
      </c>
      <c r="AW11" s="11">
        <f>IF('Cartera Semanal Individual'!$A11='Cartera Semanal Individual'!AW$1,-SUMIFS('BD Factoraje'!$Q:$Q,'BD Factoraje'!$B:$B,$B$3,'BD Factoraje'!$G:$G,'Cartera Semanal Individual'!$A11,'BD Factoraje'!$C:$C,$B$2),0)+AV11-SUMIFS('BD Factoraje'!$R:$R,'BD Factoraje'!$B:$B,$B$3,'BD Factoraje'!$G:$G,'Cartera Semanal Individual'!$A11,'BD Factoraje'!$N:$N,'Cartera Semanal Individual'!AW$1,'BD Factoraje'!$C:$C,$B$2)</f>
        <v>0</v>
      </c>
      <c r="AX11" s="11">
        <f>IF('Cartera Semanal Individual'!$A11='Cartera Semanal Individual'!AX$1,-SUMIFS('BD Factoraje'!$Q:$Q,'BD Factoraje'!$B:$B,$B$3,'BD Factoraje'!$G:$G,'Cartera Semanal Individual'!$A11,'BD Factoraje'!$C:$C,$B$2),0)+AW11-SUMIFS('BD Factoraje'!$R:$R,'BD Factoraje'!$B:$B,$B$3,'BD Factoraje'!$G:$G,'Cartera Semanal Individual'!$A11,'BD Factoraje'!$N:$N,'Cartera Semanal Individual'!AX$1,'BD Factoraje'!$C:$C,$B$2)</f>
        <v>0</v>
      </c>
      <c r="AY11" s="11">
        <f>IF('Cartera Semanal Individual'!$A11='Cartera Semanal Individual'!AY$1,-SUMIFS('BD Factoraje'!$Q:$Q,'BD Factoraje'!$B:$B,$B$3,'BD Factoraje'!$G:$G,'Cartera Semanal Individual'!$A11,'BD Factoraje'!$C:$C,$B$2),0)+AX11-SUMIFS('BD Factoraje'!$R:$R,'BD Factoraje'!$B:$B,$B$3,'BD Factoraje'!$G:$G,'Cartera Semanal Individual'!$A11,'BD Factoraje'!$N:$N,'Cartera Semanal Individual'!AY$1,'BD Factoraje'!$C:$C,$B$2)</f>
        <v>0</v>
      </c>
      <c r="AZ11" s="11">
        <f>IF('Cartera Semanal Individual'!$A11='Cartera Semanal Individual'!AZ$1,-SUMIFS('BD Factoraje'!$Q:$Q,'BD Factoraje'!$B:$B,$B$3,'BD Factoraje'!$G:$G,'Cartera Semanal Individual'!$A11,'BD Factoraje'!$C:$C,$B$2),0)+AY11-SUMIFS('BD Factoraje'!$R:$R,'BD Factoraje'!$B:$B,$B$3,'BD Factoraje'!$G:$G,'Cartera Semanal Individual'!$A11,'BD Factoraje'!$N:$N,'Cartera Semanal Individual'!AZ$1,'BD Factoraje'!$C:$C,$B$2)</f>
        <v>0</v>
      </c>
      <c r="BA11" s="11">
        <f>IF('Cartera Semanal Individual'!$A11='Cartera Semanal Individual'!BA$1,-SUMIFS('BD Factoraje'!$Q:$Q,'BD Factoraje'!$B:$B,$B$3,'BD Factoraje'!$G:$G,'Cartera Semanal Individual'!$A11,'BD Factoraje'!$C:$C,$B$2),0)+AZ11-SUMIFS('BD Factoraje'!$R:$R,'BD Factoraje'!$B:$B,$B$3,'BD Factoraje'!$G:$G,'Cartera Semanal Individual'!$A11,'BD Factoraje'!$N:$N,'Cartera Semanal Individual'!BA$1,'BD Factoraje'!$C:$C,$B$2)</f>
        <v>0</v>
      </c>
      <c r="BB11" s="11">
        <f>IF('Cartera Semanal Individual'!$A11='Cartera Semanal Individual'!BB$1,-SUMIFS('BD Factoraje'!$Q:$Q,'BD Factoraje'!$B:$B,$B$3,'BD Factoraje'!$G:$G,'Cartera Semanal Individual'!$A11,'BD Factoraje'!$C:$C,$B$2),0)+BA11-SUMIFS('BD Factoraje'!$R:$R,'BD Factoraje'!$B:$B,$B$3,'BD Factoraje'!$G:$G,'Cartera Semanal Individual'!$A11,'BD Factoraje'!$N:$N,'Cartera Semanal Individual'!BB$1,'BD Factoraje'!$C:$C,$B$2)</f>
        <v>0</v>
      </c>
      <c r="BC11" s="11">
        <f>IF('Cartera Semanal Individual'!$A11='Cartera Semanal Individual'!BC$1,-SUMIFS('BD Factoraje'!$Q:$Q,'BD Factoraje'!$B:$B,$B$3,'BD Factoraje'!$G:$G,'Cartera Semanal Individual'!$A11,'BD Factoraje'!$C:$C,$B$2),0)+BB11-SUMIFS('BD Factoraje'!$R:$R,'BD Factoraje'!$B:$B,$B$3,'BD Factoraje'!$G:$G,'Cartera Semanal Individual'!$A11,'BD Factoraje'!$N:$N,'Cartera Semanal Individual'!BC$1,'BD Factoraje'!$C:$C,$B$2)</f>
        <v>0</v>
      </c>
      <c r="BD11" s="11">
        <f>IF('Cartera Semanal Individual'!$A11='Cartera Semanal Individual'!BD$1,-SUMIFS('BD Factoraje'!$Q:$Q,'BD Factoraje'!$B:$B,$B$3,'BD Factoraje'!$G:$G,'Cartera Semanal Individual'!$A11,'BD Factoraje'!$C:$C,$B$2),0)+BC11-SUMIFS('BD Factoraje'!$R:$R,'BD Factoraje'!$B:$B,$B$3,'BD Factoraje'!$G:$G,'Cartera Semanal Individual'!$A11,'BD Factoraje'!$N:$N,'Cartera Semanal Individual'!BD$1,'BD Factoraje'!$C:$C,$B$2)</f>
        <v>0</v>
      </c>
      <c r="BE11" s="11">
        <f>IF('Cartera Semanal Individual'!$A11='Cartera Semanal Individual'!BE$1,-SUMIFS('BD Factoraje'!$Q:$Q,'BD Factoraje'!$B:$B,$B$3,'BD Factoraje'!$G:$G,'Cartera Semanal Individual'!$A11,'BD Factoraje'!$C:$C,$B$2),0)+BD11-SUMIFS('BD Factoraje'!$R:$R,'BD Factoraje'!$B:$B,$B$3,'BD Factoraje'!$G:$G,'Cartera Semanal Individual'!$A11,'BD Factoraje'!$N:$N,'Cartera Semanal Individual'!BE$1,'BD Factoraje'!$C:$C,$B$2)</f>
        <v>0</v>
      </c>
      <c r="BF11" s="11">
        <f>IF('Cartera Semanal Individual'!$A11='Cartera Semanal Individual'!BF$1,-SUMIFS('BD Factoraje'!$Q:$Q,'BD Factoraje'!$B:$B,$B$3,'BD Factoraje'!$G:$G,'Cartera Semanal Individual'!$A11,'BD Factoraje'!$C:$C,$B$2),0)+BE11-SUMIFS('BD Factoraje'!$R:$R,'BD Factoraje'!$B:$B,$B$3,'BD Factoraje'!$G:$G,'Cartera Semanal Individual'!$A11,'BD Factoraje'!$N:$N,'Cartera Semanal Individual'!BF$1,'BD Factoraje'!$C:$C,$B$2)</f>
        <v>0</v>
      </c>
      <c r="BG11" s="11">
        <f>IF('Cartera Semanal Individual'!$A11='Cartera Semanal Individual'!BG$1,-SUMIFS('BD Factoraje'!$Q:$Q,'BD Factoraje'!$B:$B,$B$3,'BD Factoraje'!$G:$G,'Cartera Semanal Individual'!$A11,'BD Factoraje'!$C:$C,$B$2),0)+BF11-SUMIFS('BD Factoraje'!$R:$R,'BD Factoraje'!$B:$B,$B$3,'BD Factoraje'!$G:$G,'Cartera Semanal Individual'!$A11,'BD Factoraje'!$N:$N,'Cartera Semanal Individual'!BG$1,'BD Factoraje'!$C:$C,$B$2)</f>
        <v>0</v>
      </c>
      <c r="BH11" s="11">
        <f>IF('Cartera Semanal Individual'!$A11='Cartera Semanal Individual'!BH$1,-SUMIFS('BD Factoraje'!$Q:$Q,'BD Factoraje'!$B:$B,$B$3,'BD Factoraje'!$G:$G,'Cartera Semanal Individual'!$A11,'BD Factoraje'!$C:$C,$B$2),0)+BG11-SUMIFS('BD Factoraje'!$R:$R,'BD Factoraje'!$B:$B,$B$3,'BD Factoraje'!$G:$G,'Cartera Semanal Individual'!$A11,'BD Factoraje'!$N:$N,'Cartera Semanal Individual'!BH$1,'BD Factoraje'!$C:$C,$B$2)</f>
        <v>0</v>
      </c>
      <c r="BI11" s="11">
        <f>IF('Cartera Semanal Individual'!$A11='Cartera Semanal Individual'!BI$1,-SUMIFS('BD Factoraje'!$Q:$Q,'BD Factoraje'!$B:$B,$B$3,'BD Factoraje'!$G:$G,'Cartera Semanal Individual'!$A11,'BD Factoraje'!$C:$C,$B$2),0)+BH11-SUMIFS('BD Factoraje'!$R:$R,'BD Factoraje'!$B:$B,$B$3,'BD Factoraje'!$G:$G,'Cartera Semanal Individual'!$A11,'BD Factoraje'!$N:$N,'Cartera Semanal Individual'!BI$1,'BD Factoraje'!$C:$C,$B$2)</f>
        <v>0</v>
      </c>
      <c r="BJ11" s="11">
        <f>IF('Cartera Semanal Individual'!$A11='Cartera Semanal Individual'!BJ$1,-SUMIFS('BD Factoraje'!$Q:$Q,'BD Factoraje'!$B:$B,$B$3,'BD Factoraje'!$G:$G,'Cartera Semanal Individual'!$A11,'BD Factoraje'!$C:$C,$B$2),0)+BI11-SUMIFS('BD Factoraje'!$R:$R,'BD Factoraje'!$B:$B,$B$3,'BD Factoraje'!$G:$G,'Cartera Semanal Individual'!$A11,'BD Factoraje'!$N:$N,'Cartera Semanal Individual'!BJ$1,'BD Factoraje'!$C:$C,$B$2)</f>
        <v>0</v>
      </c>
      <c r="BK11" s="11">
        <f>IF('Cartera Semanal Individual'!$A11='Cartera Semanal Individual'!BK$1,-SUMIFS('BD Factoraje'!$Q:$Q,'BD Factoraje'!$B:$B,$B$3,'BD Factoraje'!$G:$G,'Cartera Semanal Individual'!$A11,'BD Factoraje'!$C:$C,$B$2),0)+BJ11-SUMIFS('BD Factoraje'!$R:$R,'BD Factoraje'!$B:$B,$B$3,'BD Factoraje'!$G:$G,'Cartera Semanal Individual'!$A11,'BD Factoraje'!$N:$N,'Cartera Semanal Individual'!BK$1,'BD Factoraje'!$C:$C,$B$2)</f>
        <v>0</v>
      </c>
      <c r="BL11" s="11">
        <f>IF('Cartera Semanal Individual'!$A11='Cartera Semanal Individual'!BL$1,-SUMIFS('BD Factoraje'!$Q:$Q,'BD Factoraje'!$B:$B,$B$3,'BD Factoraje'!$G:$G,'Cartera Semanal Individual'!$A11,'BD Factoraje'!$C:$C,$B$2),0)+BK11-SUMIFS('BD Factoraje'!$R:$R,'BD Factoraje'!$B:$B,$B$3,'BD Factoraje'!$G:$G,'Cartera Semanal Individual'!$A11,'BD Factoraje'!$N:$N,'Cartera Semanal Individual'!BL$1,'BD Factoraje'!$C:$C,$B$2)</f>
        <v>0</v>
      </c>
      <c r="BM11" s="11">
        <f>IF('Cartera Semanal Individual'!$A11='Cartera Semanal Individual'!BM$1,-SUMIFS('BD Factoraje'!$Q:$Q,'BD Factoraje'!$B:$B,$B$3,'BD Factoraje'!$G:$G,'Cartera Semanal Individual'!$A11,'BD Factoraje'!$C:$C,$B$2),0)+BL11-SUMIFS('BD Factoraje'!$R:$R,'BD Factoraje'!$B:$B,$B$3,'BD Factoraje'!$G:$G,'Cartera Semanal Individual'!$A11,'BD Factoraje'!$N:$N,'Cartera Semanal Individual'!BM$1,'BD Factoraje'!$C:$C,$B$2)</f>
        <v>0</v>
      </c>
      <c r="BN11" s="11">
        <f>IF('Cartera Semanal Individual'!$A11='Cartera Semanal Individual'!BN$1,-SUMIFS('BD Factoraje'!$Q:$Q,'BD Factoraje'!$B:$B,$B$3,'BD Factoraje'!$G:$G,'Cartera Semanal Individual'!$A11,'BD Factoraje'!$C:$C,$B$2),0)+BM11-SUMIFS('BD Factoraje'!$R:$R,'BD Factoraje'!$B:$B,$B$3,'BD Factoraje'!$G:$G,'Cartera Semanal Individual'!$A11,'BD Factoraje'!$N:$N,'Cartera Semanal Individual'!BN$1,'BD Factoraje'!$C:$C,$B$2)</f>
        <v>0</v>
      </c>
      <c r="BO11" s="11">
        <f>IF('Cartera Semanal Individual'!$A11='Cartera Semanal Individual'!BO$1,-SUMIFS('BD Factoraje'!$Q:$Q,'BD Factoraje'!$B:$B,$B$3,'BD Factoraje'!$G:$G,'Cartera Semanal Individual'!$A11,'BD Factoraje'!$C:$C,$B$2),0)+BN11-SUMIFS('BD Factoraje'!$R:$R,'BD Factoraje'!$B:$B,$B$3,'BD Factoraje'!$G:$G,'Cartera Semanal Individual'!$A11,'BD Factoraje'!$N:$N,'Cartera Semanal Individual'!BO$1,'BD Factoraje'!$C:$C,$B$2)</f>
        <v>0</v>
      </c>
      <c r="BP11" s="11">
        <f>IF('Cartera Semanal Individual'!$A11='Cartera Semanal Individual'!BP$1,-SUMIFS('BD Factoraje'!$Q:$Q,'BD Factoraje'!$B:$B,$B$3,'BD Factoraje'!$G:$G,'Cartera Semanal Individual'!$A11,'BD Factoraje'!$C:$C,$B$2),0)+BO11-SUMIFS('BD Factoraje'!$R:$R,'BD Factoraje'!$B:$B,$B$3,'BD Factoraje'!$G:$G,'Cartera Semanal Individual'!$A11,'BD Factoraje'!$N:$N,'Cartera Semanal Individual'!BP$1,'BD Factoraje'!$C:$C,$B$2)</f>
        <v>0</v>
      </c>
      <c r="BQ11" s="11">
        <f>IF('Cartera Semanal Individual'!$A11='Cartera Semanal Individual'!BQ$1,-SUMIFS('BD Factoraje'!$Q:$Q,'BD Factoraje'!$B:$B,$B$3,'BD Factoraje'!$G:$G,'Cartera Semanal Individual'!$A11,'BD Factoraje'!$C:$C,$B$2),0)+BP11-SUMIFS('BD Factoraje'!$R:$R,'BD Factoraje'!$B:$B,$B$3,'BD Factoraje'!$G:$G,'Cartera Semanal Individual'!$A11,'BD Factoraje'!$N:$N,'Cartera Semanal Individual'!BQ$1,'BD Factoraje'!$C:$C,$B$2)</f>
        <v>0</v>
      </c>
      <c r="BR11" s="11">
        <f>IF('Cartera Semanal Individual'!$A11='Cartera Semanal Individual'!BR$1,-SUMIFS('BD Factoraje'!$Q:$Q,'BD Factoraje'!$B:$B,$B$3,'BD Factoraje'!$G:$G,'Cartera Semanal Individual'!$A11,'BD Factoraje'!$C:$C,$B$2),0)+BQ11-SUMIFS('BD Factoraje'!$R:$R,'BD Factoraje'!$B:$B,$B$3,'BD Factoraje'!$G:$G,'Cartera Semanal Individual'!$A11,'BD Factoraje'!$N:$N,'Cartera Semanal Individual'!BR$1,'BD Factoraje'!$C:$C,$B$2)</f>
        <v>0</v>
      </c>
      <c r="BS11" s="11">
        <f>IF('Cartera Semanal Individual'!$A11='Cartera Semanal Individual'!BS$1,-SUMIFS('BD Factoraje'!$Q:$Q,'BD Factoraje'!$B:$B,$B$3,'BD Factoraje'!$G:$G,'Cartera Semanal Individual'!$A11,'BD Factoraje'!$C:$C,$B$2),0)+BR11-SUMIFS('BD Factoraje'!$R:$R,'BD Factoraje'!$B:$B,$B$3,'BD Factoraje'!$G:$G,'Cartera Semanal Individual'!$A11,'BD Factoraje'!$N:$N,'Cartera Semanal Individual'!BS$1,'BD Factoraje'!$C:$C,$B$2)</f>
        <v>0</v>
      </c>
      <c r="BT11" s="11">
        <f>IF('Cartera Semanal Individual'!$A11='Cartera Semanal Individual'!BT$1,-SUMIFS('BD Factoraje'!$Q:$Q,'BD Factoraje'!$B:$B,$B$3,'BD Factoraje'!$G:$G,'Cartera Semanal Individual'!$A11,'BD Factoraje'!$C:$C,$B$2),0)+BS11-SUMIFS('BD Factoraje'!$R:$R,'BD Factoraje'!$B:$B,$B$3,'BD Factoraje'!$G:$G,'Cartera Semanal Individual'!$A11,'BD Factoraje'!$N:$N,'Cartera Semanal Individual'!BT$1,'BD Factoraje'!$C:$C,$B$2)</f>
        <v>0</v>
      </c>
      <c r="BU11" s="11">
        <f>IF('Cartera Semanal Individual'!$A11='Cartera Semanal Individual'!BU$1,-SUMIFS('BD Factoraje'!$Q:$Q,'BD Factoraje'!$B:$B,$B$3,'BD Factoraje'!$G:$G,'Cartera Semanal Individual'!$A11,'BD Factoraje'!$C:$C,$B$2),0)+BT11-SUMIFS('BD Factoraje'!$R:$R,'BD Factoraje'!$B:$B,$B$3,'BD Factoraje'!$G:$G,'Cartera Semanal Individual'!$A11,'BD Factoraje'!$N:$N,'Cartera Semanal Individual'!BU$1,'BD Factoraje'!$C:$C,$B$2)</f>
        <v>0</v>
      </c>
      <c r="BV11" s="11">
        <f>IF('Cartera Semanal Individual'!$A11='Cartera Semanal Individual'!BV$1,-SUMIFS('BD Factoraje'!$Q:$Q,'BD Factoraje'!$B:$B,$B$3,'BD Factoraje'!$G:$G,'Cartera Semanal Individual'!$A11,'BD Factoraje'!$C:$C,$B$2),0)+BU11-SUMIFS('BD Factoraje'!$R:$R,'BD Factoraje'!$B:$B,$B$3,'BD Factoraje'!$G:$G,'Cartera Semanal Individual'!$A11,'BD Factoraje'!$N:$N,'Cartera Semanal Individual'!BV$1,'BD Factoraje'!$C:$C,$B$2)</f>
        <v>0</v>
      </c>
      <c r="BW11" s="11">
        <f>IF('Cartera Semanal Individual'!$A11='Cartera Semanal Individual'!BW$1,-SUMIFS('BD Factoraje'!$Q:$Q,'BD Factoraje'!$B:$B,$B$3,'BD Factoraje'!$G:$G,'Cartera Semanal Individual'!$A11,'BD Factoraje'!$C:$C,$B$2),0)+BV11-SUMIFS('BD Factoraje'!$R:$R,'BD Factoraje'!$B:$B,$B$3,'BD Factoraje'!$G:$G,'Cartera Semanal Individual'!$A11,'BD Factoraje'!$N:$N,'Cartera Semanal Individual'!BW$1,'BD Factoraje'!$C:$C,$B$2)</f>
        <v>0</v>
      </c>
      <c r="BX11" s="11">
        <f>IF('Cartera Semanal Individual'!$A11='Cartera Semanal Individual'!BX$1,-SUMIFS('BD Factoraje'!$Q:$Q,'BD Factoraje'!$B:$B,$B$3,'BD Factoraje'!$G:$G,'Cartera Semanal Individual'!$A11,'BD Factoraje'!$C:$C,$B$2),0)+BW11-SUMIFS('BD Factoraje'!$R:$R,'BD Factoraje'!$B:$B,$B$3,'BD Factoraje'!$G:$G,'Cartera Semanal Individual'!$A11,'BD Factoraje'!$N:$N,'Cartera Semanal Individual'!BX$1,'BD Factoraje'!$C:$C,$B$2)</f>
        <v>0</v>
      </c>
      <c r="BY11" s="11">
        <f>IF('Cartera Semanal Individual'!$A11='Cartera Semanal Individual'!BY$1,-SUMIFS('BD Factoraje'!$Q:$Q,'BD Factoraje'!$B:$B,$B$3,'BD Factoraje'!$G:$G,'Cartera Semanal Individual'!$A11,'BD Factoraje'!$C:$C,$B$2),0)+BX11-SUMIFS('BD Factoraje'!$R:$R,'BD Factoraje'!$B:$B,$B$3,'BD Factoraje'!$G:$G,'Cartera Semanal Individual'!$A11,'BD Factoraje'!$N:$N,'Cartera Semanal Individual'!BY$1,'BD Factoraje'!$C:$C,$B$2)</f>
        <v>0</v>
      </c>
      <c r="BZ11" s="11">
        <f>IF('Cartera Semanal Individual'!$A11='Cartera Semanal Individual'!BZ$1,-SUMIFS('BD Factoraje'!$Q:$Q,'BD Factoraje'!$B:$B,$B$3,'BD Factoraje'!$G:$G,'Cartera Semanal Individual'!$A11,'BD Factoraje'!$C:$C,$B$2),0)+BY11-SUMIFS('BD Factoraje'!$R:$R,'BD Factoraje'!$B:$B,$B$3,'BD Factoraje'!$G:$G,'Cartera Semanal Individual'!$A11,'BD Factoraje'!$N:$N,'Cartera Semanal Individual'!BZ$1,'BD Factoraje'!$C:$C,$B$2)</f>
        <v>0</v>
      </c>
      <c r="CA11" s="11">
        <f>IF('Cartera Semanal Individual'!$A11='Cartera Semanal Individual'!CA$1,-SUMIFS('BD Factoraje'!$Q:$Q,'BD Factoraje'!$B:$B,$B$3,'BD Factoraje'!$G:$G,'Cartera Semanal Individual'!$A11,'BD Factoraje'!$C:$C,$B$2),0)+BZ11-SUMIFS('BD Factoraje'!$R:$R,'BD Factoraje'!$B:$B,$B$3,'BD Factoraje'!$G:$G,'Cartera Semanal Individual'!$A11,'BD Factoraje'!$N:$N,'Cartera Semanal Individual'!CA$1,'BD Factoraje'!$C:$C,$B$2)</f>
        <v>0</v>
      </c>
      <c r="CB11" s="11">
        <f>IF('Cartera Semanal Individual'!$A11='Cartera Semanal Individual'!CB$1,-SUMIFS('BD Factoraje'!$Q:$Q,'BD Factoraje'!$B:$B,$B$3,'BD Factoraje'!$G:$G,'Cartera Semanal Individual'!$A11,'BD Factoraje'!$C:$C,$B$2),0)+CA11-SUMIFS('BD Factoraje'!$R:$R,'BD Factoraje'!$B:$B,$B$3,'BD Factoraje'!$G:$G,'Cartera Semanal Individual'!$A11,'BD Factoraje'!$N:$N,'Cartera Semanal Individual'!CB$1,'BD Factoraje'!$C:$C,$B$2)</f>
        <v>0</v>
      </c>
      <c r="CC11" s="11">
        <f>IF('Cartera Semanal Individual'!$A11='Cartera Semanal Individual'!CC$1,-SUMIFS('BD Factoraje'!$Q:$Q,'BD Factoraje'!$B:$B,$B$3,'BD Factoraje'!$G:$G,'Cartera Semanal Individual'!$A11,'BD Factoraje'!$C:$C,$B$2),0)+CB11-SUMIFS('BD Factoraje'!$R:$R,'BD Factoraje'!$B:$B,$B$3,'BD Factoraje'!$G:$G,'Cartera Semanal Individual'!$A11,'BD Factoraje'!$N:$N,'Cartera Semanal Individual'!CC$1,'BD Factoraje'!$C:$C,$B$2)</f>
        <v>0</v>
      </c>
      <c r="CD11" s="11">
        <f>IF('Cartera Semanal Individual'!$A11='Cartera Semanal Individual'!CD$1,-SUMIFS('BD Factoraje'!$Q:$Q,'BD Factoraje'!$B:$B,$B$3,'BD Factoraje'!$G:$G,'Cartera Semanal Individual'!$A11,'BD Factoraje'!$C:$C,$B$2),0)+CC11-SUMIFS('BD Factoraje'!$R:$R,'BD Factoraje'!$B:$B,$B$3,'BD Factoraje'!$G:$G,'Cartera Semanal Individual'!$A11,'BD Factoraje'!$N:$N,'Cartera Semanal Individual'!CD$1,'BD Factoraje'!$C:$C,$B$2)</f>
        <v>0</v>
      </c>
      <c r="CE11" s="11">
        <f>IF('Cartera Semanal Individual'!$A11='Cartera Semanal Individual'!CE$1,-SUMIFS('BD Factoraje'!$Q:$Q,'BD Factoraje'!$B:$B,$B$3,'BD Factoraje'!$G:$G,'Cartera Semanal Individual'!$A11,'BD Factoraje'!$C:$C,$B$2),0)+CD11-SUMIFS('BD Factoraje'!$R:$R,'BD Factoraje'!$B:$B,$B$3,'BD Factoraje'!$G:$G,'Cartera Semanal Individual'!$A11,'BD Factoraje'!$N:$N,'Cartera Semanal Individual'!CE$1,'BD Factoraje'!$C:$C,$B$2)</f>
        <v>0</v>
      </c>
      <c r="CF11" s="11">
        <f>IF('Cartera Semanal Individual'!$A11='Cartera Semanal Individual'!CF$1,-SUMIFS('BD Factoraje'!$Q:$Q,'BD Factoraje'!$B:$B,$B$3,'BD Factoraje'!$G:$G,'Cartera Semanal Individual'!$A11,'BD Factoraje'!$C:$C,$B$2),0)+CE11-SUMIFS('BD Factoraje'!$R:$R,'BD Factoraje'!$B:$B,$B$3,'BD Factoraje'!$G:$G,'Cartera Semanal Individual'!$A11,'BD Factoraje'!$N:$N,'Cartera Semanal Individual'!CF$1,'BD Factoraje'!$C:$C,$B$2)</f>
        <v>0</v>
      </c>
      <c r="CG11" s="11">
        <f>IF('Cartera Semanal Individual'!$A11='Cartera Semanal Individual'!CG$1,-SUMIFS('BD Factoraje'!$Q:$Q,'BD Factoraje'!$B:$B,$B$3,'BD Factoraje'!$G:$G,'Cartera Semanal Individual'!$A11,'BD Factoraje'!$C:$C,$B$2),0)+CF11-SUMIFS('BD Factoraje'!$R:$R,'BD Factoraje'!$B:$B,$B$3,'BD Factoraje'!$G:$G,'Cartera Semanal Individual'!$A11,'BD Factoraje'!$N:$N,'Cartera Semanal Individual'!CG$1,'BD Factoraje'!$C:$C,$B$2)</f>
        <v>0</v>
      </c>
      <c r="CH11" s="11">
        <f>IF('Cartera Semanal Individual'!$A11='Cartera Semanal Individual'!CH$1,-SUMIFS('BD Factoraje'!$Q:$Q,'BD Factoraje'!$B:$B,$B$3,'BD Factoraje'!$G:$G,'Cartera Semanal Individual'!$A11,'BD Factoraje'!$C:$C,$B$2),0)+CG11-SUMIFS('BD Factoraje'!$R:$R,'BD Factoraje'!$B:$B,$B$3,'BD Factoraje'!$G:$G,'Cartera Semanal Individual'!$A11,'BD Factoraje'!$N:$N,'Cartera Semanal Individual'!CH$1,'BD Factoraje'!$C:$C,$B$2)</f>
        <v>0</v>
      </c>
      <c r="CI11" s="11">
        <f>IF('Cartera Semanal Individual'!$A11='Cartera Semanal Individual'!CI$1,-SUMIFS('BD Factoraje'!$Q:$Q,'BD Factoraje'!$B:$B,$B$3,'BD Factoraje'!$G:$G,'Cartera Semanal Individual'!$A11,'BD Factoraje'!$C:$C,$B$2),0)+CH11-SUMIFS('BD Factoraje'!$R:$R,'BD Factoraje'!$B:$B,$B$3,'BD Factoraje'!$G:$G,'Cartera Semanal Individual'!$A11,'BD Factoraje'!$N:$N,'Cartera Semanal Individual'!CI$1,'BD Factoraje'!$C:$C,$B$2)</f>
        <v>0</v>
      </c>
      <c r="CJ11" s="11">
        <f>IF('Cartera Semanal Individual'!$A11='Cartera Semanal Individual'!CJ$1,-SUMIFS('BD Factoraje'!$Q:$Q,'BD Factoraje'!$B:$B,$B$3,'BD Factoraje'!$G:$G,'Cartera Semanal Individual'!$A11,'BD Factoraje'!$C:$C,$B$2),0)+CI11-SUMIFS('BD Factoraje'!$R:$R,'BD Factoraje'!$B:$B,$B$3,'BD Factoraje'!$G:$G,'Cartera Semanal Individual'!$A11,'BD Factoraje'!$N:$N,'Cartera Semanal Individual'!CJ$1,'BD Factoraje'!$C:$C,$B$2)</f>
        <v>0</v>
      </c>
      <c r="CK11" s="11">
        <f>IF('Cartera Semanal Individual'!$A11='Cartera Semanal Individual'!CK$1,-SUMIFS('BD Factoraje'!$Q:$Q,'BD Factoraje'!$B:$B,$B$3,'BD Factoraje'!$G:$G,'Cartera Semanal Individual'!$A11,'BD Factoraje'!$C:$C,$B$2),0)+CJ11-SUMIFS('BD Factoraje'!$R:$R,'BD Factoraje'!$B:$B,$B$3,'BD Factoraje'!$G:$G,'Cartera Semanal Individual'!$A11,'BD Factoraje'!$N:$N,'Cartera Semanal Individual'!CK$1,'BD Factoraje'!$C:$C,$B$2)</f>
        <v>0</v>
      </c>
      <c r="CL11" s="11">
        <f>IF('Cartera Semanal Individual'!$A11='Cartera Semanal Individual'!CL$1,-SUMIFS('BD Factoraje'!$Q:$Q,'BD Factoraje'!$B:$B,$B$3,'BD Factoraje'!$G:$G,'Cartera Semanal Individual'!$A11,'BD Factoraje'!$C:$C,$B$2),0)+CK11-SUMIFS('BD Factoraje'!$R:$R,'BD Factoraje'!$B:$B,$B$3,'BD Factoraje'!$G:$G,'Cartera Semanal Individual'!$A11,'BD Factoraje'!$N:$N,'Cartera Semanal Individual'!CL$1,'BD Factoraje'!$C:$C,$B$2)</f>
        <v>0</v>
      </c>
      <c r="CM11" s="11">
        <f>IF('Cartera Semanal Individual'!$A11='Cartera Semanal Individual'!CM$1,-SUMIFS('BD Factoraje'!$Q:$Q,'BD Factoraje'!$B:$B,$B$3,'BD Factoraje'!$G:$G,'Cartera Semanal Individual'!$A11,'BD Factoraje'!$C:$C,$B$2),0)+CL11-SUMIFS('BD Factoraje'!$R:$R,'BD Factoraje'!$B:$B,$B$3,'BD Factoraje'!$G:$G,'Cartera Semanal Individual'!$A11,'BD Factoraje'!$N:$N,'Cartera Semanal Individual'!CM$1,'BD Factoraje'!$C:$C,$B$2)</f>
        <v>0</v>
      </c>
      <c r="CN11" s="11">
        <f>IF('Cartera Semanal Individual'!$A11='Cartera Semanal Individual'!CN$1,-SUMIFS('BD Factoraje'!$Q:$Q,'BD Factoraje'!$B:$B,$B$3,'BD Factoraje'!$G:$G,'Cartera Semanal Individual'!$A11,'BD Factoraje'!$C:$C,$B$2),0)+CM11-SUMIFS('BD Factoraje'!$R:$R,'BD Factoraje'!$B:$B,$B$3,'BD Factoraje'!$G:$G,'Cartera Semanal Individual'!$A11,'BD Factoraje'!$N:$N,'Cartera Semanal Individual'!CN$1,'BD Factoraje'!$C:$C,$B$2)</f>
        <v>0</v>
      </c>
      <c r="CO11" s="11">
        <f>IF('Cartera Semanal Individual'!$A11='Cartera Semanal Individual'!CO$1,-SUMIFS('BD Factoraje'!$Q:$Q,'BD Factoraje'!$B:$B,$B$3,'BD Factoraje'!$G:$G,'Cartera Semanal Individual'!$A11,'BD Factoraje'!$C:$C,$B$2),0)+CN11-SUMIFS('BD Factoraje'!$R:$R,'BD Factoraje'!$B:$B,$B$3,'BD Factoraje'!$G:$G,'Cartera Semanal Individual'!$A11,'BD Factoraje'!$N:$N,'Cartera Semanal Individual'!CO$1,'BD Factoraje'!$C:$C,$B$2)</f>
        <v>0</v>
      </c>
      <c r="CP11" s="11">
        <f>IF('Cartera Semanal Individual'!$A11='Cartera Semanal Individual'!CP$1,-SUMIFS('BD Factoraje'!$Q:$Q,'BD Factoraje'!$B:$B,$B$3,'BD Factoraje'!$G:$G,'Cartera Semanal Individual'!$A11,'BD Factoraje'!$C:$C,$B$2),0)+CO11-SUMIFS('BD Factoraje'!$R:$R,'BD Factoraje'!$B:$B,$B$3,'BD Factoraje'!$G:$G,'Cartera Semanal Individual'!$A11,'BD Factoraje'!$N:$N,'Cartera Semanal Individual'!CP$1,'BD Factoraje'!$C:$C,$B$2)</f>
        <v>0</v>
      </c>
      <c r="CQ11" s="11">
        <f>IF('Cartera Semanal Individual'!$A11='Cartera Semanal Individual'!CQ$1,-SUMIFS('BD Factoraje'!$Q:$Q,'BD Factoraje'!$B:$B,$B$3,'BD Factoraje'!$G:$G,'Cartera Semanal Individual'!$A11,'BD Factoraje'!$C:$C,$B$2),0)+CP11-SUMIFS('BD Factoraje'!$R:$R,'BD Factoraje'!$B:$B,$B$3,'BD Factoraje'!$G:$G,'Cartera Semanal Individual'!$A11,'BD Factoraje'!$N:$N,'Cartera Semanal Individual'!CQ$1,'BD Factoraje'!$C:$C,$B$2)</f>
        <v>0</v>
      </c>
      <c r="CR11" s="11">
        <f>IF('Cartera Semanal Individual'!$A11='Cartera Semanal Individual'!CR$1,-SUMIFS('BD Factoraje'!$Q:$Q,'BD Factoraje'!$B:$B,$B$3,'BD Factoraje'!$G:$G,'Cartera Semanal Individual'!$A11,'BD Factoraje'!$C:$C,$B$2),0)+CQ11-SUMIFS('BD Factoraje'!$R:$R,'BD Factoraje'!$B:$B,$B$3,'BD Factoraje'!$G:$G,'Cartera Semanal Individual'!$A11,'BD Factoraje'!$N:$N,'Cartera Semanal Individual'!CR$1,'BD Factoraje'!$C:$C,$B$2)</f>
        <v>0</v>
      </c>
      <c r="CS11" s="11">
        <f>IF('Cartera Semanal Individual'!$A11='Cartera Semanal Individual'!CS$1,-SUMIFS('BD Factoraje'!$Q:$Q,'BD Factoraje'!$B:$B,$B$3,'BD Factoraje'!$G:$G,'Cartera Semanal Individual'!$A11,'BD Factoraje'!$C:$C,$B$2),0)+CR11-SUMIFS('BD Factoraje'!$R:$R,'BD Factoraje'!$B:$B,$B$3,'BD Factoraje'!$G:$G,'Cartera Semanal Individual'!$A11,'BD Factoraje'!$N:$N,'Cartera Semanal Individual'!CS$1,'BD Factoraje'!$C:$C,$B$2)</f>
        <v>0</v>
      </c>
      <c r="CT11" s="11">
        <f>IF('Cartera Semanal Individual'!$A11='Cartera Semanal Individual'!CT$1,-SUMIFS('BD Factoraje'!$Q:$Q,'BD Factoraje'!$B:$B,$B$3,'BD Factoraje'!$G:$G,'Cartera Semanal Individual'!$A11,'BD Factoraje'!$C:$C,$B$2),0)+CS11-SUMIFS('BD Factoraje'!$R:$R,'BD Factoraje'!$B:$B,$B$3,'BD Factoraje'!$G:$G,'Cartera Semanal Individual'!$A11,'BD Factoraje'!$N:$N,'Cartera Semanal Individual'!CT$1,'BD Factoraje'!$C:$C,$B$2)</f>
        <v>0</v>
      </c>
      <c r="CU11" s="11">
        <f>IF('Cartera Semanal Individual'!$A11='Cartera Semanal Individual'!CU$1,-SUMIFS('BD Factoraje'!$Q:$Q,'BD Factoraje'!$B:$B,$B$3,'BD Factoraje'!$G:$G,'Cartera Semanal Individual'!$A11,'BD Factoraje'!$C:$C,$B$2),0)+CT11-SUMIFS('BD Factoraje'!$R:$R,'BD Factoraje'!$B:$B,$B$3,'BD Factoraje'!$G:$G,'Cartera Semanal Individual'!$A11,'BD Factoraje'!$N:$N,'Cartera Semanal Individual'!CU$1,'BD Factoraje'!$C:$C,$B$2)</f>
        <v>0</v>
      </c>
      <c r="CV11" s="11">
        <f>IF('Cartera Semanal Individual'!$A11='Cartera Semanal Individual'!CV$1,-SUMIFS('BD Factoraje'!$Q:$Q,'BD Factoraje'!$B:$B,$B$3,'BD Factoraje'!$G:$G,'Cartera Semanal Individual'!$A11,'BD Factoraje'!$C:$C,$B$2),0)+CU11-SUMIFS('BD Factoraje'!$R:$R,'BD Factoraje'!$B:$B,$B$3,'BD Factoraje'!$G:$G,'Cartera Semanal Individual'!$A11,'BD Factoraje'!$N:$N,'Cartera Semanal Individual'!CV$1,'BD Factoraje'!$C:$C,$B$2)</f>
        <v>0</v>
      </c>
    </row>
    <row r="12" spans="1:100" x14ac:dyDescent="0.25">
      <c r="A12" s="14">
        <v>21</v>
      </c>
      <c r="B12" s="31">
        <f t="shared" si="2"/>
        <v>42512</v>
      </c>
      <c r="C12" s="11">
        <f>IF('Cartera Semanal Individual'!$A12='Cartera Semanal Individual'!C$1,-SUMIFS('BD Factoraje'!$Q:$Q,'BD Factoraje'!$B:$B,$B$3,'BD Factoraje'!$G:$G,'Cartera Semanal Individual'!$A12,'BD Factoraje'!$C:$C,$B$2),0)</f>
        <v>0</v>
      </c>
      <c r="D12" s="11">
        <f>IF('Cartera Semanal Individual'!$A12='Cartera Semanal Individual'!D$1,-SUMIFS('BD Factoraje'!$Q:$Q,'BD Factoraje'!$B:$B,$B$3,'BD Factoraje'!$G:$G,'Cartera Semanal Individual'!$A12,'BD Factoraje'!$C:$C,$B$2),0)+C12-SUMIFS('BD Factoraje'!$R:$R,'BD Factoraje'!$B:$B,$B$3,'BD Factoraje'!$G:$G,'Cartera Semanal Individual'!$A12,'BD Factoraje'!$N:$N,'Cartera Semanal Individual'!D$1,'BD Factoraje'!$C:$C,$B$2)</f>
        <v>0</v>
      </c>
      <c r="E12" s="11">
        <f>IF('Cartera Semanal Individual'!$A12='Cartera Semanal Individual'!E$1,-SUMIFS('BD Factoraje'!$Q:$Q,'BD Factoraje'!$B:$B,$B$3,'BD Factoraje'!$G:$G,'Cartera Semanal Individual'!$A12,'BD Factoraje'!$C:$C,$B$2),0)+D12-SUMIFS('BD Factoraje'!$R:$R,'BD Factoraje'!$B:$B,$B$3,'BD Factoraje'!$G:$G,'Cartera Semanal Individual'!$A12,'BD Factoraje'!$N:$N,'Cartera Semanal Individual'!E$1,'BD Factoraje'!$C:$C,$B$2)</f>
        <v>0</v>
      </c>
      <c r="F12" s="11">
        <f>IF('Cartera Semanal Individual'!$A12='Cartera Semanal Individual'!F$1,-SUMIFS('BD Factoraje'!$Q:$Q,'BD Factoraje'!$B:$B,$B$3,'BD Factoraje'!$G:$G,'Cartera Semanal Individual'!$A12,'BD Factoraje'!$C:$C,$B$2),0)+E12-SUMIFS('BD Factoraje'!$R:$R,'BD Factoraje'!$B:$B,$B$3,'BD Factoraje'!$G:$G,'Cartera Semanal Individual'!$A12,'BD Factoraje'!$N:$N,'Cartera Semanal Individual'!F$1,'BD Factoraje'!$C:$C,$B$2)</f>
        <v>0</v>
      </c>
      <c r="G12" s="11">
        <f>IF('Cartera Semanal Individual'!$A12='Cartera Semanal Individual'!G$1,-SUMIFS('BD Factoraje'!$Q:$Q,'BD Factoraje'!$B:$B,$B$3,'BD Factoraje'!$G:$G,'Cartera Semanal Individual'!$A12,'BD Factoraje'!$C:$C,$B$2),0)+F12-SUMIFS('BD Factoraje'!$R:$R,'BD Factoraje'!$B:$B,$B$3,'BD Factoraje'!$G:$G,'Cartera Semanal Individual'!$A12,'BD Factoraje'!$N:$N,'Cartera Semanal Individual'!G$1,'BD Factoraje'!$C:$C,$B$2)</f>
        <v>0</v>
      </c>
      <c r="H12" s="11">
        <f>IF('Cartera Semanal Individual'!$A12='Cartera Semanal Individual'!H$1,-SUMIFS('BD Factoraje'!$Q:$Q,'BD Factoraje'!$B:$B,$B$3,'BD Factoraje'!$G:$G,'Cartera Semanal Individual'!$A12,'BD Factoraje'!$C:$C,$B$2),0)+G12-SUMIFS('BD Factoraje'!$R:$R,'BD Factoraje'!$B:$B,$B$3,'BD Factoraje'!$G:$G,'Cartera Semanal Individual'!$A12,'BD Factoraje'!$N:$N,'Cartera Semanal Individual'!H$1,'BD Factoraje'!$C:$C,$B$2)</f>
        <v>0</v>
      </c>
      <c r="I12" s="11">
        <f>IF('Cartera Semanal Individual'!$A12='Cartera Semanal Individual'!I$1,-SUMIFS('BD Factoraje'!$Q:$Q,'BD Factoraje'!$B:$B,$B$3,'BD Factoraje'!$G:$G,'Cartera Semanal Individual'!$A12,'BD Factoraje'!$C:$C,$B$2),0)+H12-SUMIFS('BD Factoraje'!$R:$R,'BD Factoraje'!$B:$B,$B$3,'BD Factoraje'!$G:$G,'Cartera Semanal Individual'!$A12,'BD Factoraje'!$N:$N,'Cartera Semanal Individual'!I$1,'BD Factoraje'!$C:$C,$B$2)</f>
        <v>0</v>
      </c>
      <c r="J12" s="11">
        <f>IF('Cartera Semanal Individual'!$A12='Cartera Semanal Individual'!J$1,-SUMIFS('BD Factoraje'!$Q:$Q,'BD Factoraje'!$B:$B,$B$3,'BD Factoraje'!$G:$G,'Cartera Semanal Individual'!$A12,'BD Factoraje'!$C:$C,$B$2),0)+I12-SUMIFS('BD Factoraje'!$R:$R,'BD Factoraje'!$B:$B,$B$3,'BD Factoraje'!$G:$G,'Cartera Semanal Individual'!$A12,'BD Factoraje'!$N:$N,'Cartera Semanal Individual'!J$1,'BD Factoraje'!$C:$C,$B$2)</f>
        <v>0</v>
      </c>
      <c r="K12" s="11">
        <f>IF('Cartera Semanal Individual'!$A12='Cartera Semanal Individual'!K$1,-SUMIFS('BD Factoraje'!$Q:$Q,'BD Factoraje'!$B:$B,$B$3,'BD Factoraje'!$G:$G,'Cartera Semanal Individual'!$A12,'BD Factoraje'!$C:$C,$B$2),0)+J12-SUMIFS('BD Factoraje'!$R:$R,'BD Factoraje'!$B:$B,$B$3,'BD Factoraje'!$G:$G,'Cartera Semanal Individual'!$A12,'BD Factoraje'!$N:$N,'Cartera Semanal Individual'!K$1,'BD Factoraje'!$C:$C,$B$2)</f>
        <v>0</v>
      </c>
      <c r="L12" s="11">
        <f>IF('Cartera Semanal Individual'!$A12='Cartera Semanal Individual'!L$1,-SUMIFS('BD Factoraje'!$Q:$Q,'BD Factoraje'!$B:$B,$B$3,'BD Factoraje'!$G:$G,'Cartera Semanal Individual'!$A12,'BD Factoraje'!$C:$C,$B$2),0)+K12-SUMIFS('BD Factoraje'!$R:$R,'BD Factoraje'!$B:$B,$B$3,'BD Factoraje'!$G:$G,'Cartera Semanal Individual'!$A12,'BD Factoraje'!$N:$N,'Cartera Semanal Individual'!L$1,'BD Factoraje'!$C:$C,$B$2)</f>
        <v>0</v>
      </c>
      <c r="M12" s="11">
        <f>IF('Cartera Semanal Individual'!$A12='Cartera Semanal Individual'!M$1,-SUMIFS('BD Factoraje'!$Q:$Q,'BD Factoraje'!$B:$B,$B$3,'BD Factoraje'!$G:$G,'Cartera Semanal Individual'!$A12,'BD Factoraje'!$C:$C,$B$2),0)+L12-SUMIFS('BD Factoraje'!$R:$R,'BD Factoraje'!$B:$B,$B$3,'BD Factoraje'!$G:$G,'Cartera Semanal Individual'!$A12,'BD Factoraje'!$N:$N,'Cartera Semanal Individual'!M$1,'BD Factoraje'!$C:$C,$B$2)</f>
        <v>0</v>
      </c>
      <c r="N12" s="11">
        <f>IF('Cartera Semanal Individual'!$A12='Cartera Semanal Individual'!N$1,-SUMIFS('BD Factoraje'!$Q:$Q,'BD Factoraje'!$B:$B,$B$3,'BD Factoraje'!$G:$G,'Cartera Semanal Individual'!$A12,'BD Factoraje'!$C:$C,$B$2),0)+M12-SUMIFS('BD Factoraje'!$R:$R,'BD Factoraje'!$B:$B,$B$3,'BD Factoraje'!$G:$G,'Cartera Semanal Individual'!$A12,'BD Factoraje'!$N:$N,'Cartera Semanal Individual'!N$1,'BD Factoraje'!$C:$C,$B$2)</f>
        <v>0</v>
      </c>
      <c r="O12" s="11">
        <f>IF('Cartera Semanal Individual'!$A12='Cartera Semanal Individual'!O$1,-SUMIFS('BD Factoraje'!$Q:$Q,'BD Factoraje'!$B:$B,$B$3,'BD Factoraje'!$G:$G,'Cartera Semanal Individual'!$A12,'BD Factoraje'!$C:$C,$B$2),0)+N12-SUMIFS('BD Factoraje'!$R:$R,'BD Factoraje'!$B:$B,$B$3,'BD Factoraje'!$G:$G,'Cartera Semanal Individual'!$A12,'BD Factoraje'!$N:$N,'Cartera Semanal Individual'!O$1,'BD Factoraje'!$C:$C,$B$2)</f>
        <v>0</v>
      </c>
      <c r="P12" s="11">
        <f>IF('Cartera Semanal Individual'!$A12='Cartera Semanal Individual'!P$1,-SUMIFS('BD Factoraje'!$Q:$Q,'BD Factoraje'!$B:$B,$B$3,'BD Factoraje'!$G:$G,'Cartera Semanal Individual'!$A12,'BD Factoraje'!$C:$C,$B$2),0)+O12-SUMIFS('BD Factoraje'!$R:$R,'BD Factoraje'!$B:$B,$B$3,'BD Factoraje'!$G:$G,'Cartera Semanal Individual'!$A12,'BD Factoraje'!$N:$N,'Cartera Semanal Individual'!P$1,'BD Factoraje'!$C:$C,$B$2)</f>
        <v>0</v>
      </c>
      <c r="Q12" s="11">
        <f>IF('Cartera Semanal Individual'!$A12='Cartera Semanal Individual'!Q$1,-SUMIFS('BD Factoraje'!$Q:$Q,'BD Factoraje'!$B:$B,$B$3,'BD Factoraje'!$G:$G,'Cartera Semanal Individual'!$A12,'BD Factoraje'!$C:$C,$B$2),0)+P12-SUMIFS('BD Factoraje'!$R:$R,'BD Factoraje'!$B:$B,$B$3,'BD Factoraje'!$G:$G,'Cartera Semanal Individual'!$A12,'BD Factoraje'!$N:$N,'Cartera Semanal Individual'!Q$1,'BD Factoraje'!$C:$C,$B$2)</f>
        <v>0</v>
      </c>
      <c r="R12" s="11">
        <f>IF('Cartera Semanal Individual'!$A12='Cartera Semanal Individual'!R$1,-SUMIFS('BD Factoraje'!$Q:$Q,'BD Factoraje'!$B:$B,$B$3,'BD Factoraje'!$G:$G,'Cartera Semanal Individual'!$A12,'BD Factoraje'!$C:$C,$B$2),0)+Q12-SUMIFS('BD Factoraje'!$R:$R,'BD Factoraje'!$B:$B,$B$3,'BD Factoraje'!$G:$G,'Cartera Semanal Individual'!$A12,'BD Factoraje'!$N:$N,'Cartera Semanal Individual'!R$1,'BD Factoraje'!$C:$C,$B$2)</f>
        <v>0</v>
      </c>
      <c r="S12" s="11">
        <f>IF('Cartera Semanal Individual'!$A12='Cartera Semanal Individual'!S$1,-SUMIFS('BD Factoraje'!$Q:$Q,'BD Factoraje'!$B:$B,$B$3,'BD Factoraje'!$G:$G,'Cartera Semanal Individual'!$A12,'BD Factoraje'!$C:$C,$B$2),0)+R12-SUMIFS('BD Factoraje'!$R:$R,'BD Factoraje'!$B:$B,$B$3,'BD Factoraje'!$G:$G,'Cartera Semanal Individual'!$A12,'BD Factoraje'!$N:$N,'Cartera Semanal Individual'!S$1,'BD Factoraje'!$C:$C,$B$2)</f>
        <v>0</v>
      </c>
      <c r="T12" s="11">
        <f>IF('Cartera Semanal Individual'!$A12='Cartera Semanal Individual'!T$1,-SUMIFS('BD Factoraje'!$Q:$Q,'BD Factoraje'!$B:$B,$B$3,'BD Factoraje'!$G:$G,'Cartera Semanal Individual'!$A12,'BD Factoraje'!$C:$C,$B$2),0)+S12-SUMIFS('BD Factoraje'!$R:$R,'BD Factoraje'!$B:$B,$B$3,'BD Factoraje'!$G:$G,'Cartera Semanal Individual'!$A12,'BD Factoraje'!$N:$N,'Cartera Semanal Individual'!T$1,'BD Factoraje'!$C:$C,$B$2)</f>
        <v>0</v>
      </c>
      <c r="U12" s="11">
        <f>IF('Cartera Semanal Individual'!$A12='Cartera Semanal Individual'!U$1,-SUMIFS('BD Factoraje'!$Q:$Q,'BD Factoraje'!$B:$B,$B$3,'BD Factoraje'!$G:$G,'Cartera Semanal Individual'!$A12,'BD Factoraje'!$C:$C,$B$2),0)+T12-SUMIFS('BD Factoraje'!$R:$R,'BD Factoraje'!$B:$B,$B$3,'BD Factoraje'!$G:$G,'Cartera Semanal Individual'!$A12,'BD Factoraje'!$N:$N,'Cartera Semanal Individual'!U$1,'BD Factoraje'!$C:$C,$B$2)</f>
        <v>0</v>
      </c>
      <c r="V12" s="11">
        <f>IF('Cartera Semanal Individual'!$A12='Cartera Semanal Individual'!V$1,-SUMIFS('BD Factoraje'!$Q:$Q,'BD Factoraje'!$B:$B,$B$3,'BD Factoraje'!$G:$G,'Cartera Semanal Individual'!$A12,'BD Factoraje'!$C:$C,$B$2),0)+U12-SUMIFS('BD Factoraje'!$R:$R,'BD Factoraje'!$B:$B,$B$3,'BD Factoraje'!$G:$G,'Cartera Semanal Individual'!$A12,'BD Factoraje'!$N:$N,'Cartera Semanal Individual'!V$1,'BD Factoraje'!$C:$C,$B$2)</f>
        <v>0</v>
      </c>
      <c r="W12" s="11">
        <f>IF('Cartera Semanal Individual'!$A12='Cartera Semanal Individual'!W$1,-SUMIFS('BD Factoraje'!$Q:$Q,'BD Factoraje'!$B:$B,$B$3,'BD Factoraje'!$G:$G,'Cartera Semanal Individual'!$A12,'BD Factoraje'!$C:$C,$B$2),0)+V12-SUMIFS('BD Factoraje'!$R:$R,'BD Factoraje'!$B:$B,$B$3,'BD Factoraje'!$G:$G,'Cartera Semanal Individual'!$A12,'BD Factoraje'!$N:$N,'Cartera Semanal Individual'!W$1,'BD Factoraje'!$C:$C,$B$2)</f>
        <v>0</v>
      </c>
      <c r="X12" s="11">
        <f>IF('Cartera Semanal Individual'!$A12='Cartera Semanal Individual'!X$1,-SUMIFS('BD Factoraje'!$Q:$Q,'BD Factoraje'!$B:$B,$B$3,'BD Factoraje'!$G:$G,'Cartera Semanal Individual'!$A12,'BD Factoraje'!$C:$C,$B$2),0)+W12-SUMIFS('BD Factoraje'!$R:$R,'BD Factoraje'!$B:$B,$B$3,'BD Factoraje'!$G:$G,'Cartera Semanal Individual'!$A12,'BD Factoraje'!$N:$N,'Cartera Semanal Individual'!X$1,'BD Factoraje'!$C:$C,$B$2)</f>
        <v>0</v>
      </c>
      <c r="Y12" s="11">
        <f>IF('Cartera Semanal Individual'!$A12='Cartera Semanal Individual'!Y$1,-SUMIFS('BD Factoraje'!$Q:$Q,'BD Factoraje'!$B:$B,$B$3,'BD Factoraje'!$G:$G,'Cartera Semanal Individual'!$A12,'BD Factoraje'!$C:$C,$B$2),0)+X12-SUMIFS('BD Factoraje'!$R:$R,'BD Factoraje'!$B:$B,$B$3,'BD Factoraje'!$G:$G,'Cartera Semanal Individual'!$A12,'BD Factoraje'!$N:$N,'Cartera Semanal Individual'!Y$1,'BD Factoraje'!$C:$C,$B$2)</f>
        <v>0</v>
      </c>
      <c r="Z12" s="11">
        <f>IF('Cartera Semanal Individual'!$A12='Cartera Semanal Individual'!Z$1,-SUMIFS('BD Factoraje'!$Q:$Q,'BD Factoraje'!$B:$B,$B$3,'BD Factoraje'!$G:$G,'Cartera Semanal Individual'!$A12,'BD Factoraje'!$C:$C,$B$2),0)+Y12-SUMIFS('BD Factoraje'!$R:$R,'BD Factoraje'!$B:$B,$B$3,'BD Factoraje'!$G:$G,'Cartera Semanal Individual'!$A12,'BD Factoraje'!$N:$N,'Cartera Semanal Individual'!Z$1,'BD Factoraje'!$C:$C,$B$2)</f>
        <v>0</v>
      </c>
      <c r="AA12" s="11">
        <f>IF('Cartera Semanal Individual'!$A12='Cartera Semanal Individual'!AA$1,-SUMIFS('BD Factoraje'!$Q:$Q,'BD Factoraje'!$B:$B,$B$3,'BD Factoraje'!$G:$G,'Cartera Semanal Individual'!$A12,'BD Factoraje'!$C:$C,$B$2),0)+Z12-SUMIFS('BD Factoraje'!$R:$R,'BD Factoraje'!$B:$B,$B$3,'BD Factoraje'!$G:$G,'Cartera Semanal Individual'!$A12,'BD Factoraje'!$N:$N,'Cartera Semanal Individual'!AA$1,'BD Factoraje'!$C:$C,$B$2)</f>
        <v>0</v>
      </c>
      <c r="AB12" s="11">
        <f>IF('Cartera Semanal Individual'!$A12='Cartera Semanal Individual'!AB$1,-SUMIFS('BD Factoraje'!$Q:$Q,'BD Factoraje'!$B:$B,$B$3,'BD Factoraje'!$G:$G,'Cartera Semanal Individual'!$A12,'BD Factoraje'!$C:$C,$B$2),0)+AA12-SUMIFS('BD Factoraje'!$R:$R,'BD Factoraje'!$B:$B,$B$3,'BD Factoraje'!$G:$G,'Cartera Semanal Individual'!$A12,'BD Factoraje'!$N:$N,'Cartera Semanal Individual'!AB$1,'BD Factoraje'!$C:$C,$B$2)</f>
        <v>0</v>
      </c>
      <c r="AC12" s="11">
        <f>IF('Cartera Semanal Individual'!$A12='Cartera Semanal Individual'!AC$1,-SUMIFS('BD Factoraje'!$Q:$Q,'BD Factoraje'!$B:$B,$B$3,'BD Factoraje'!$G:$G,'Cartera Semanal Individual'!$A12,'BD Factoraje'!$C:$C,$B$2),0)+AB12-SUMIFS('BD Factoraje'!$R:$R,'BD Factoraje'!$B:$B,$B$3,'BD Factoraje'!$G:$G,'Cartera Semanal Individual'!$A12,'BD Factoraje'!$N:$N,'Cartera Semanal Individual'!AC$1,'BD Factoraje'!$C:$C,$B$2)</f>
        <v>0</v>
      </c>
      <c r="AD12" s="11">
        <f>IF('Cartera Semanal Individual'!$A12='Cartera Semanal Individual'!AD$1,-SUMIFS('BD Factoraje'!$Q:$Q,'BD Factoraje'!$B:$B,$B$3,'BD Factoraje'!$G:$G,'Cartera Semanal Individual'!$A12,'BD Factoraje'!$C:$C,$B$2),0)+AC12-SUMIFS('BD Factoraje'!$R:$R,'BD Factoraje'!$B:$B,$B$3,'BD Factoraje'!$G:$G,'Cartera Semanal Individual'!$A12,'BD Factoraje'!$N:$N,'Cartera Semanal Individual'!AD$1,'BD Factoraje'!$C:$C,$B$2)</f>
        <v>0</v>
      </c>
      <c r="AE12" s="11">
        <f>IF('Cartera Semanal Individual'!$A12='Cartera Semanal Individual'!AE$1,-SUMIFS('BD Factoraje'!$Q:$Q,'BD Factoraje'!$B:$B,$B$3,'BD Factoraje'!$G:$G,'Cartera Semanal Individual'!$A12,'BD Factoraje'!$C:$C,$B$2),0)+AD12-SUMIFS('BD Factoraje'!$R:$R,'BD Factoraje'!$B:$B,$B$3,'BD Factoraje'!$G:$G,'Cartera Semanal Individual'!$A12,'BD Factoraje'!$N:$N,'Cartera Semanal Individual'!AE$1,'BD Factoraje'!$C:$C,$B$2)</f>
        <v>0</v>
      </c>
      <c r="AF12" s="11">
        <f>IF('Cartera Semanal Individual'!$A12='Cartera Semanal Individual'!AF$1,-SUMIFS('BD Factoraje'!$Q:$Q,'BD Factoraje'!$B:$B,$B$3,'BD Factoraje'!$G:$G,'Cartera Semanal Individual'!$A12,'BD Factoraje'!$C:$C,$B$2),0)+AE12-SUMIFS('BD Factoraje'!$R:$R,'BD Factoraje'!$B:$B,$B$3,'BD Factoraje'!$G:$G,'Cartera Semanal Individual'!$A12,'BD Factoraje'!$N:$N,'Cartera Semanal Individual'!AF$1,'BD Factoraje'!$C:$C,$B$2)</f>
        <v>0</v>
      </c>
      <c r="AG12" s="11">
        <f>IF('Cartera Semanal Individual'!$A12='Cartera Semanal Individual'!AG$1,-SUMIFS('BD Factoraje'!$Q:$Q,'BD Factoraje'!$B:$B,$B$3,'BD Factoraje'!$G:$G,'Cartera Semanal Individual'!$A12,'BD Factoraje'!$C:$C,$B$2),0)+AF12-SUMIFS('BD Factoraje'!$R:$R,'BD Factoraje'!$B:$B,$B$3,'BD Factoraje'!$G:$G,'Cartera Semanal Individual'!$A12,'BD Factoraje'!$N:$N,'Cartera Semanal Individual'!AG$1,'BD Factoraje'!$C:$C,$B$2)</f>
        <v>0</v>
      </c>
      <c r="AH12" s="11">
        <f>IF('Cartera Semanal Individual'!$A12='Cartera Semanal Individual'!AH$1,-SUMIFS('BD Factoraje'!$Q:$Q,'BD Factoraje'!$B:$B,$B$3,'BD Factoraje'!$G:$G,'Cartera Semanal Individual'!$A12,'BD Factoraje'!$C:$C,$B$2),0)+AG12-SUMIFS('BD Factoraje'!$R:$R,'BD Factoraje'!$B:$B,$B$3,'BD Factoraje'!$G:$G,'Cartera Semanal Individual'!$A12,'BD Factoraje'!$N:$N,'Cartera Semanal Individual'!AH$1,'BD Factoraje'!$C:$C,$B$2)</f>
        <v>0</v>
      </c>
      <c r="AI12" s="11">
        <f>IF('Cartera Semanal Individual'!$A12='Cartera Semanal Individual'!AI$1,-SUMIFS('BD Factoraje'!$Q:$Q,'BD Factoraje'!$B:$B,$B$3,'BD Factoraje'!$G:$G,'Cartera Semanal Individual'!$A12,'BD Factoraje'!$C:$C,$B$2),0)+AH12-SUMIFS('BD Factoraje'!$R:$R,'BD Factoraje'!$B:$B,$B$3,'BD Factoraje'!$G:$G,'Cartera Semanal Individual'!$A12,'BD Factoraje'!$N:$N,'Cartera Semanal Individual'!AI$1,'BD Factoraje'!$C:$C,$B$2)</f>
        <v>0</v>
      </c>
      <c r="AJ12" s="11">
        <f>IF('Cartera Semanal Individual'!$A12='Cartera Semanal Individual'!AJ$1,-SUMIFS('BD Factoraje'!$Q:$Q,'BD Factoraje'!$B:$B,$B$3,'BD Factoraje'!$G:$G,'Cartera Semanal Individual'!$A12,'BD Factoraje'!$C:$C,$B$2),0)+AI12-SUMIFS('BD Factoraje'!$R:$R,'BD Factoraje'!$B:$B,$B$3,'BD Factoraje'!$G:$G,'Cartera Semanal Individual'!$A12,'BD Factoraje'!$N:$N,'Cartera Semanal Individual'!AJ$1,'BD Factoraje'!$C:$C,$B$2)</f>
        <v>0</v>
      </c>
      <c r="AK12" s="11">
        <f>IF('Cartera Semanal Individual'!$A12='Cartera Semanal Individual'!AK$1,-SUMIFS('BD Factoraje'!$Q:$Q,'BD Factoraje'!$B:$B,$B$3,'BD Factoraje'!$G:$G,'Cartera Semanal Individual'!$A12,'BD Factoraje'!$C:$C,$B$2),0)+AJ12-SUMIFS('BD Factoraje'!$R:$R,'BD Factoraje'!$B:$B,$B$3,'BD Factoraje'!$G:$G,'Cartera Semanal Individual'!$A12,'BD Factoraje'!$N:$N,'Cartera Semanal Individual'!AK$1,'BD Factoraje'!$C:$C,$B$2)</f>
        <v>0</v>
      </c>
      <c r="AL12" s="11">
        <f>IF('Cartera Semanal Individual'!$A12='Cartera Semanal Individual'!AL$1,-SUMIFS('BD Factoraje'!$Q:$Q,'BD Factoraje'!$B:$B,$B$3,'BD Factoraje'!$G:$G,'Cartera Semanal Individual'!$A12,'BD Factoraje'!$C:$C,$B$2),0)+AK12-SUMIFS('BD Factoraje'!$R:$R,'BD Factoraje'!$B:$B,$B$3,'BD Factoraje'!$G:$G,'Cartera Semanal Individual'!$A12,'BD Factoraje'!$N:$N,'Cartera Semanal Individual'!AL$1,'BD Factoraje'!$C:$C,$B$2)</f>
        <v>0</v>
      </c>
      <c r="AM12" s="11">
        <f>IF('Cartera Semanal Individual'!$A12='Cartera Semanal Individual'!AM$1,-SUMIFS('BD Factoraje'!$Q:$Q,'BD Factoraje'!$B:$B,$B$3,'BD Factoraje'!$G:$G,'Cartera Semanal Individual'!$A12,'BD Factoraje'!$C:$C,$B$2),0)+AL12-SUMIFS('BD Factoraje'!$R:$R,'BD Factoraje'!$B:$B,$B$3,'BD Factoraje'!$G:$G,'Cartera Semanal Individual'!$A12,'BD Factoraje'!$N:$N,'Cartera Semanal Individual'!AM$1,'BD Factoraje'!$C:$C,$B$2)</f>
        <v>0</v>
      </c>
      <c r="AN12" s="11">
        <f>IF('Cartera Semanal Individual'!$A12='Cartera Semanal Individual'!AN$1,-SUMIFS('BD Factoraje'!$Q:$Q,'BD Factoraje'!$B:$B,$B$3,'BD Factoraje'!$G:$G,'Cartera Semanal Individual'!$A12,'BD Factoraje'!$C:$C,$B$2),0)+AM12-SUMIFS('BD Factoraje'!$R:$R,'BD Factoraje'!$B:$B,$B$3,'BD Factoraje'!$G:$G,'Cartera Semanal Individual'!$A12,'BD Factoraje'!$N:$N,'Cartera Semanal Individual'!AN$1,'BD Factoraje'!$C:$C,$B$2)</f>
        <v>0</v>
      </c>
      <c r="AO12" s="11">
        <f>IF('Cartera Semanal Individual'!$A12='Cartera Semanal Individual'!AO$1,-SUMIFS('BD Factoraje'!$Q:$Q,'BD Factoraje'!$B:$B,$B$3,'BD Factoraje'!$G:$G,'Cartera Semanal Individual'!$A12,'BD Factoraje'!$C:$C,$B$2),0)+AN12-SUMIFS('BD Factoraje'!$R:$R,'BD Factoraje'!$B:$B,$B$3,'BD Factoraje'!$G:$G,'Cartera Semanal Individual'!$A12,'BD Factoraje'!$N:$N,'Cartera Semanal Individual'!AO$1,'BD Factoraje'!$C:$C,$B$2)</f>
        <v>0</v>
      </c>
      <c r="AP12" s="11">
        <f>IF('Cartera Semanal Individual'!$A12='Cartera Semanal Individual'!AP$1,-SUMIFS('BD Factoraje'!$Q:$Q,'BD Factoraje'!$B:$B,$B$3,'BD Factoraje'!$G:$G,'Cartera Semanal Individual'!$A12,'BD Factoraje'!$C:$C,$B$2),0)+AO12-SUMIFS('BD Factoraje'!$R:$R,'BD Factoraje'!$B:$B,$B$3,'BD Factoraje'!$G:$G,'Cartera Semanal Individual'!$A12,'BD Factoraje'!$N:$N,'Cartera Semanal Individual'!AP$1,'BD Factoraje'!$C:$C,$B$2)</f>
        <v>0</v>
      </c>
      <c r="AQ12" s="11">
        <f>IF('Cartera Semanal Individual'!$A12='Cartera Semanal Individual'!AQ$1,-SUMIFS('BD Factoraje'!$Q:$Q,'BD Factoraje'!$B:$B,$B$3,'BD Factoraje'!$G:$G,'Cartera Semanal Individual'!$A12,'BD Factoraje'!$C:$C,$B$2),0)+AP12-SUMIFS('BD Factoraje'!$R:$R,'BD Factoraje'!$B:$B,$B$3,'BD Factoraje'!$G:$G,'Cartera Semanal Individual'!$A12,'BD Factoraje'!$N:$N,'Cartera Semanal Individual'!AQ$1,'BD Factoraje'!$C:$C,$B$2)</f>
        <v>0</v>
      </c>
      <c r="AR12" s="11">
        <f>IF('Cartera Semanal Individual'!$A12='Cartera Semanal Individual'!AR$1,-SUMIFS('BD Factoraje'!$Q:$Q,'BD Factoraje'!$B:$B,$B$3,'BD Factoraje'!$G:$G,'Cartera Semanal Individual'!$A12,'BD Factoraje'!$C:$C,$B$2),0)+AQ12-SUMIFS('BD Factoraje'!$R:$R,'BD Factoraje'!$B:$B,$B$3,'BD Factoraje'!$G:$G,'Cartera Semanal Individual'!$A12,'BD Factoraje'!$N:$N,'Cartera Semanal Individual'!AR$1,'BD Factoraje'!$C:$C,$B$2)</f>
        <v>0</v>
      </c>
      <c r="AS12" s="11">
        <f>IF('Cartera Semanal Individual'!$A12='Cartera Semanal Individual'!AS$1,-SUMIFS('BD Factoraje'!$Q:$Q,'BD Factoraje'!$B:$B,$B$3,'BD Factoraje'!$G:$G,'Cartera Semanal Individual'!$A12,'BD Factoraje'!$C:$C,$B$2),0)+AR12-SUMIFS('BD Factoraje'!$R:$R,'BD Factoraje'!$B:$B,$B$3,'BD Factoraje'!$G:$G,'Cartera Semanal Individual'!$A12,'BD Factoraje'!$N:$N,'Cartera Semanal Individual'!AS$1,'BD Factoraje'!$C:$C,$B$2)</f>
        <v>0</v>
      </c>
      <c r="AT12" s="11">
        <f>IF('Cartera Semanal Individual'!$A12='Cartera Semanal Individual'!AT$1,-SUMIFS('BD Factoraje'!$Q:$Q,'BD Factoraje'!$B:$B,$B$3,'BD Factoraje'!$G:$G,'Cartera Semanal Individual'!$A12,'BD Factoraje'!$C:$C,$B$2),0)+AS12-SUMIFS('BD Factoraje'!$R:$R,'BD Factoraje'!$B:$B,$B$3,'BD Factoraje'!$G:$G,'Cartera Semanal Individual'!$A12,'BD Factoraje'!$N:$N,'Cartera Semanal Individual'!AT$1,'BD Factoraje'!$C:$C,$B$2)</f>
        <v>0</v>
      </c>
      <c r="AU12" s="11">
        <f>IF('Cartera Semanal Individual'!$A12='Cartera Semanal Individual'!AU$1,-SUMIFS('BD Factoraje'!$Q:$Q,'BD Factoraje'!$B:$B,$B$3,'BD Factoraje'!$G:$G,'Cartera Semanal Individual'!$A12,'BD Factoraje'!$C:$C,$B$2),0)+AT12-SUMIFS('BD Factoraje'!$R:$R,'BD Factoraje'!$B:$B,$B$3,'BD Factoraje'!$G:$G,'Cartera Semanal Individual'!$A12,'BD Factoraje'!$N:$N,'Cartera Semanal Individual'!AU$1,'BD Factoraje'!$C:$C,$B$2)</f>
        <v>0</v>
      </c>
      <c r="AV12" s="11">
        <f>IF('Cartera Semanal Individual'!$A12='Cartera Semanal Individual'!AV$1,-SUMIFS('BD Factoraje'!$Q:$Q,'BD Factoraje'!$B:$B,$B$3,'BD Factoraje'!$G:$G,'Cartera Semanal Individual'!$A12,'BD Factoraje'!$C:$C,$B$2),0)+AU12-SUMIFS('BD Factoraje'!$R:$R,'BD Factoraje'!$B:$B,$B$3,'BD Factoraje'!$G:$G,'Cartera Semanal Individual'!$A12,'BD Factoraje'!$N:$N,'Cartera Semanal Individual'!AV$1,'BD Factoraje'!$C:$C,$B$2)</f>
        <v>0</v>
      </c>
      <c r="AW12" s="11">
        <f>IF('Cartera Semanal Individual'!$A12='Cartera Semanal Individual'!AW$1,-SUMIFS('BD Factoraje'!$Q:$Q,'BD Factoraje'!$B:$B,$B$3,'BD Factoraje'!$G:$G,'Cartera Semanal Individual'!$A12,'BD Factoraje'!$C:$C,$B$2),0)+AV12-SUMIFS('BD Factoraje'!$R:$R,'BD Factoraje'!$B:$B,$B$3,'BD Factoraje'!$G:$G,'Cartera Semanal Individual'!$A12,'BD Factoraje'!$N:$N,'Cartera Semanal Individual'!AW$1,'BD Factoraje'!$C:$C,$B$2)</f>
        <v>0</v>
      </c>
      <c r="AX12" s="11">
        <f>IF('Cartera Semanal Individual'!$A12='Cartera Semanal Individual'!AX$1,-SUMIFS('BD Factoraje'!$Q:$Q,'BD Factoraje'!$B:$B,$B$3,'BD Factoraje'!$G:$G,'Cartera Semanal Individual'!$A12,'BD Factoraje'!$C:$C,$B$2),0)+AW12-SUMIFS('BD Factoraje'!$R:$R,'BD Factoraje'!$B:$B,$B$3,'BD Factoraje'!$G:$G,'Cartera Semanal Individual'!$A12,'BD Factoraje'!$N:$N,'Cartera Semanal Individual'!AX$1,'BD Factoraje'!$C:$C,$B$2)</f>
        <v>0</v>
      </c>
      <c r="AY12" s="11">
        <f>IF('Cartera Semanal Individual'!$A12='Cartera Semanal Individual'!AY$1,-SUMIFS('BD Factoraje'!$Q:$Q,'BD Factoraje'!$B:$B,$B$3,'BD Factoraje'!$G:$G,'Cartera Semanal Individual'!$A12,'BD Factoraje'!$C:$C,$B$2),0)+AX12-SUMIFS('BD Factoraje'!$R:$R,'BD Factoraje'!$B:$B,$B$3,'BD Factoraje'!$G:$G,'Cartera Semanal Individual'!$A12,'BD Factoraje'!$N:$N,'Cartera Semanal Individual'!AY$1,'BD Factoraje'!$C:$C,$B$2)</f>
        <v>0</v>
      </c>
      <c r="AZ12" s="11">
        <f>IF('Cartera Semanal Individual'!$A12='Cartera Semanal Individual'!AZ$1,-SUMIFS('BD Factoraje'!$Q:$Q,'BD Factoraje'!$B:$B,$B$3,'BD Factoraje'!$G:$G,'Cartera Semanal Individual'!$A12,'BD Factoraje'!$C:$C,$B$2),0)+AY12-SUMIFS('BD Factoraje'!$R:$R,'BD Factoraje'!$B:$B,$B$3,'BD Factoraje'!$G:$G,'Cartera Semanal Individual'!$A12,'BD Factoraje'!$N:$N,'Cartera Semanal Individual'!AZ$1,'BD Factoraje'!$C:$C,$B$2)</f>
        <v>0</v>
      </c>
      <c r="BA12" s="11">
        <f>IF('Cartera Semanal Individual'!$A12='Cartera Semanal Individual'!BA$1,-SUMIFS('BD Factoraje'!$Q:$Q,'BD Factoraje'!$B:$B,$B$3,'BD Factoraje'!$G:$G,'Cartera Semanal Individual'!$A12,'BD Factoraje'!$C:$C,$B$2),0)+AZ12-SUMIFS('BD Factoraje'!$R:$R,'BD Factoraje'!$B:$B,$B$3,'BD Factoraje'!$G:$G,'Cartera Semanal Individual'!$A12,'BD Factoraje'!$N:$N,'Cartera Semanal Individual'!BA$1,'BD Factoraje'!$C:$C,$B$2)</f>
        <v>0</v>
      </c>
      <c r="BB12" s="11">
        <f>IF('Cartera Semanal Individual'!$A12='Cartera Semanal Individual'!BB$1,-SUMIFS('BD Factoraje'!$Q:$Q,'BD Factoraje'!$B:$B,$B$3,'BD Factoraje'!$G:$G,'Cartera Semanal Individual'!$A12,'BD Factoraje'!$C:$C,$B$2),0)+BA12-SUMIFS('BD Factoraje'!$R:$R,'BD Factoraje'!$B:$B,$B$3,'BD Factoraje'!$G:$G,'Cartera Semanal Individual'!$A12,'BD Factoraje'!$N:$N,'Cartera Semanal Individual'!BB$1,'BD Factoraje'!$C:$C,$B$2)</f>
        <v>0</v>
      </c>
      <c r="BC12" s="11">
        <f>IF('Cartera Semanal Individual'!$A12='Cartera Semanal Individual'!BC$1,-SUMIFS('BD Factoraje'!$Q:$Q,'BD Factoraje'!$B:$B,$B$3,'BD Factoraje'!$G:$G,'Cartera Semanal Individual'!$A12,'BD Factoraje'!$C:$C,$B$2),0)+BB12-SUMIFS('BD Factoraje'!$R:$R,'BD Factoraje'!$B:$B,$B$3,'BD Factoraje'!$G:$G,'Cartera Semanal Individual'!$A12,'BD Factoraje'!$N:$N,'Cartera Semanal Individual'!BC$1,'BD Factoraje'!$C:$C,$B$2)</f>
        <v>0</v>
      </c>
      <c r="BD12" s="11">
        <f>IF('Cartera Semanal Individual'!$A12='Cartera Semanal Individual'!BD$1,-SUMIFS('BD Factoraje'!$Q:$Q,'BD Factoraje'!$B:$B,$B$3,'BD Factoraje'!$G:$G,'Cartera Semanal Individual'!$A12,'BD Factoraje'!$C:$C,$B$2),0)+BC12-SUMIFS('BD Factoraje'!$R:$R,'BD Factoraje'!$B:$B,$B$3,'BD Factoraje'!$G:$G,'Cartera Semanal Individual'!$A12,'BD Factoraje'!$N:$N,'Cartera Semanal Individual'!BD$1,'BD Factoraje'!$C:$C,$B$2)</f>
        <v>0</v>
      </c>
      <c r="BE12" s="11">
        <f>IF('Cartera Semanal Individual'!$A12='Cartera Semanal Individual'!BE$1,-SUMIFS('BD Factoraje'!$Q:$Q,'BD Factoraje'!$B:$B,$B$3,'BD Factoraje'!$G:$G,'Cartera Semanal Individual'!$A12,'BD Factoraje'!$C:$C,$B$2),0)+BD12-SUMIFS('BD Factoraje'!$R:$R,'BD Factoraje'!$B:$B,$B$3,'BD Factoraje'!$G:$G,'Cartera Semanal Individual'!$A12,'BD Factoraje'!$N:$N,'Cartera Semanal Individual'!BE$1,'BD Factoraje'!$C:$C,$B$2)</f>
        <v>0</v>
      </c>
      <c r="BF12" s="11">
        <f>IF('Cartera Semanal Individual'!$A12='Cartera Semanal Individual'!BF$1,-SUMIFS('BD Factoraje'!$Q:$Q,'BD Factoraje'!$B:$B,$B$3,'BD Factoraje'!$G:$G,'Cartera Semanal Individual'!$A12,'BD Factoraje'!$C:$C,$B$2),0)+BE12-SUMIFS('BD Factoraje'!$R:$R,'BD Factoraje'!$B:$B,$B$3,'BD Factoraje'!$G:$G,'Cartera Semanal Individual'!$A12,'BD Factoraje'!$N:$N,'Cartera Semanal Individual'!BF$1,'BD Factoraje'!$C:$C,$B$2)</f>
        <v>0</v>
      </c>
      <c r="BG12" s="11">
        <f>IF('Cartera Semanal Individual'!$A12='Cartera Semanal Individual'!BG$1,-SUMIFS('BD Factoraje'!$Q:$Q,'BD Factoraje'!$B:$B,$B$3,'BD Factoraje'!$G:$G,'Cartera Semanal Individual'!$A12,'BD Factoraje'!$C:$C,$B$2),0)+BF12-SUMIFS('BD Factoraje'!$R:$R,'BD Factoraje'!$B:$B,$B$3,'BD Factoraje'!$G:$G,'Cartera Semanal Individual'!$A12,'BD Factoraje'!$N:$N,'Cartera Semanal Individual'!BG$1,'BD Factoraje'!$C:$C,$B$2)</f>
        <v>0</v>
      </c>
      <c r="BH12" s="11">
        <f>IF('Cartera Semanal Individual'!$A12='Cartera Semanal Individual'!BH$1,-SUMIFS('BD Factoraje'!$Q:$Q,'BD Factoraje'!$B:$B,$B$3,'BD Factoraje'!$G:$G,'Cartera Semanal Individual'!$A12,'BD Factoraje'!$C:$C,$B$2),0)+BG12-SUMIFS('BD Factoraje'!$R:$R,'BD Factoraje'!$B:$B,$B$3,'BD Factoraje'!$G:$G,'Cartera Semanal Individual'!$A12,'BD Factoraje'!$N:$N,'Cartera Semanal Individual'!BH$1,'BD Factoraje'!$C:$C,$B$2)</f>
        <v>0</v>
      </c>
      <c r="BI12" s="11">
        <f>IF('Cartera Semanal Individual'!$A12='Cartera Semanal Individual'!BI$1,-SUMIFS('BD Factoraje'!$Q:$Q,'BD Factoraje'!$B:$B,$B$3,'BD Factoraje'!$G:$G,'Cartera Semanal Individual'!$A12,'BD Factoraje'!$C:$C,$B$2),0)+BH12-SUMIFS('BD Factoraje'!$R:$R,'BD Factoraje'!$B:$B,$B$3,'BD Factoraje'!$G:$G,'Cartera Semanal Individual'!$A12,'BD Factoraje'!$N:$N,'Cartera Semanal Individual'!BI$1,'BD Factoraje'!$C:$C,$B$2)</f>
        <v>0</v>
      </c>
      <c r="BJ12" s="11">
        <f>IF('Cartera Semanal Individual'!$A12='Cartera Semanal Individual'!BJ$1,-SUMIFS('BD Factoraje'!$Q:$Q,'BD Factoraje'!$B:$B,$B$3,'BD Factoraje'!$G:$G,'Cartera Semanal Individual'!$A12,'BD Factoraje'!$C:$C,$B$2),0)+BI12-SUMIFS('BD Factoraje'!$R:$R,'BD Factoraje'!$B:$B,$B$3,'BD Factoraje'!$G:$G,'Cartera Semanal Individual'!$A12,'BD Factoraje'!$N:$N,'Cartera Semanal Individual'!BJ$1,'BD Factoraje'!$C:$C,$B$2)</f>
        <v>0</v>
      </c>
      <c r="BK12" s="11">
        <f>IF('Cartera Semanal Individual'!$A12='Cartera Semanal Individual'!BK$1,-SUMIFS('BD Factoraje'!$Q:$Q,'BD Factoraje'!$B:$B,$B$3,'BD Factoraje'!$G:$G,'Cartera Semanal Individual'!$A12,'BD Factoraje'!$C:$C,$B$2),0)+BJ12-SUMIFS('BD Factoraje'!$R:$R,'BD Factoraje'!$B:$B,$B$3,'BD Factoraje'!$G:$G,'Cartera Semanal Individual'!$A12,'BD Factoraje'!$N:$N,'Cartera Semanal Individual'!BK$1,'BD Factoraje'!$C:$C,$B$2)</f>
        <v>0</v>
      </c>
      <c r="BL12" s="11">
        <f>IF('Cartera Semanal Individual'!$A12='Cartera Semanal Individual'!BL$1,-SUMIFS('BD Factoraje'!$Q:$Q,'BD Factoraje'!$B:$B,$B$3,'BD Factoraje'!$G:$G,'Cartera Semanal Individual'!$A12,'BD Factoraje'!$C:$C,$B$2),0)+BK12-SUMIFS('BD Factoraje'!$R:$R,'BD Factoraje'!$B:$B,$B$3,'BD Factoraje'!$G:$G,'Cartera Semanal Individual'!$A12,'BD Factoraje'!$N:$N,'Cartera Semanal Individual'!BL$1,'BD Factoraje'!$C:$C,$B$2)</f>
        <v>0</v>
      </c>
      <c r="BM12" s="11">
        <f>IF('Cartera Semanal Individual'!$A12='Cartera Semanal Individual'!BM$1,-SUMIFS('BD Factoraje'!$Q:$Q,'BD Factoraje'!$B:$B,$B$3,'BD Factoraje'!$G:$G,'Cartera Semanal Individual'!$A12,'BD Factoraje'!$C:$C,$B$2),0)+BL12-SUMIFS('BD Factoraje'!$R:$R,'BD Factoraje'!$B:$B,$B$3,'BD Factoraje'!$G:$G,'Cartera Semanal Individual'!$A12,'BD Factoraje'!$N:$N,'Cartera Semanal Individual'!BM$1,'BD Factoraje'!$C:$C,$B$2)</f>
        <v>0</v>
      </c>
      <c r="BN12" s="11">
        <f>IF('Cartera Semanal Individual'!$A12='Cartera Semanal Individual'!BN$1,-SUMIFS('BD Factoraje'!$Q:$Q,'BD Factoraje'!$B:$B,$B$3,'BD Factoraje'!$G:$G,'Cartera Semanal Individual'!$A12,'BD Factoraje'!$C:$C,$B$2),0)+BM12-SUMIFS('BD Factoraje'!$R:$R,'BD Factoraje'!$B:$B,$B$3,'BD Factoraje'!$G:$G,'Cartera Semanal Individual'!$A12,'BD Factoraje'!$N:$N,'Cartera Semanal Individual'!BN$1,'BD Factoraje'!$C:$C,$B$2)</f>
        <v>0</v>
      </c>
      <c r="BO12" s="11">
        <f>IF('Cartera Semanal Individual'!$A12='Cartera Semanal Individual'!BO$1,-SUMIFS('BD Factoraje'!$Q:$Q,'BD Factoraje'!$B:$B,$B$3,'BD Factoraje'!$G:$G,'Cartera Semanal Individual'!$A12,'BD Factoraje'!$C:$C,$B$2),0)+BN12-SUMIFS('BD Factoraje'!$R:$R,'BD Factoraje'!$B:$B,$B$3,'BD Factoraje'!$G:$G,'Cartera Semanal Individual'!$A12,'BD Factoraje'!$N:$N,'Cartera Semanal Individual'!BO$1,'BD Factoraje'!$C:$C,$B$2)</f>
        <v>0</v>
      </c>
      <c r="BP12" s="11">
        <f>IF('Cartera Semanal Individual'!$A12='Cartera Semanal Individual'!BP$1,-SUMIFS('BD Factoraje'!$Q:$Q,'BD Factoraje'!$B:$B,$B$3,'BD Factoraje'!$G:$G,'Cartera Semanal Individual'!$A12,'BD Factoraje'!$C:$C,$B$2),0)+BO12-SUMIFS('BD Factoraje'!$R:$R,'BD Factoraje'!$B:$B,$B$3,'BD Factoraje'!$G:$G,'Cartera Semanal Individual'!$A12,'BD Factoraje'!$N:$N,'Cartera Semanal Individual'!BP$1,'BD Factoraje'!$C:$C,$B$2)</f>
        <v>0</v>
      </c>
      <c r="BQ12" s="11">
        <f>IF('Cartera Semanal Individual'!$A12='Cartera Semanal Individual'!BQ$1,-SUMIFS('BD Factoraje'!$Q:$Q,'BD Factoraje'!$B:$B,$B$3,'BD Factoraje'!$G:$G,'Cartera Semanal Individual'!$A12,'BD Factoraje'!$C:$C,$B$2),0)+BP12-SUMIFS('BD Factoraje'!$R:$R,'BD Factoraje'!$B:$B,$B$3,'BD Factoraje'!$G:$G,'Cartera Semanal Individual'!$A12,'BD Factoraje'!$N:$N,'Cartera Semanal Individual'!BQ$1,'BD Factoraje'!$C:$C,$B$2)</f>
        <v>0</v>
      </c>
      <c r="BR12" s="11">
        <f>IF('Cartera Semanal Individual'!$A12='Cartera Semanal Individual'!BR$1,-SUMIFS('BD Factoraje'!$Q:$Q,'BD Factoraje'!$B:$B,$B$3,'BD Factoraje'!$G:$G,'Cartera Semanal Individual'!$A12,'BD Factoraje'!$C:$C,$B$2),0)+BQ12-SUMIFS('BD Factoraje'!$R:$R,'BD Factoraje'!$B:$B,$B$3,'BD Factoraje'!$G:$G,'Cartera Semanal Individual'!$A12,'BD Factoraje'!$N:$N,'Cartera Semanal Individual'!BR$1,'BD Factoraje'!$C:$C,$B$2)</f>
        <v>0</v>
      </c>
      <c r="BS12" s="11">
        <f>IF('Cartera Semanal Individual'!$A12='Cartera Semanal Individual'!BS$1,-SUMIFS('BD Factoraje'!$Q:$Q,'BD Factoraje'!$B:$B,$B$3,'BD Factoraje'!$G:$G,'Cartera Semanal Individual'!$A12,'BD Factoraje'!$C:$C,$B$2),0)+BR12-SUMIFS('BD Factoraje'!$R:$R,'BD Factoraje'!$B:$B,$B$3,'BD Factoraje'!$G:$G,'Cartera Semanal Individual'!$A12,'BD Factoraje'!$N:$N,'Cartera Semanal Individual'!BS$1,'BD Factoraje'!$C:$C,$B$2)</f>
        <v>0</v>
      </c>
      <c r="BT12" s="11">
        <f>IF('Cartera Semanal Individual'!$A12='Cartera Semanal Individual'!BT$1,-SUMIFS('BD Factoraje'!$Q:$Q,'BD Factoraje'!$B:$B,$B$3,'BD Factoraje'!$G:$G,'Cartera Semanal Individual'!$A12,'BD Factoraje'!$C:$C,$B$2),0)+BS12-SUMIFS('BD Factoraje'!$R:$R,'BD Factoraje'!$B:$B,$B$3,'BD Factoraje'!$G:$G,'Cartera Semanal Individual'!$A12,'BD Factoraje'!$N:$N,'Cartera Semanal Individual'!BT$1,'BD Factoraje'!$C:$C,$B$2)</f>
        <v>0</v>
      </c>
      <c r="BU12" s="11">
        <f>IF('Cartera Semanal Individual'!$A12='Cartera Semanal Individual'!BU$1,-SUMIFS('BD Factoraje'!$Q:$Q,'BD Factoraje'!$B:$B,$B$3,'BD Factoraje'!$G:$G,'Cartera Semanal Individual'!$A12,'BD Factoraje'!$C:$C,$B$2),0)+BT12-SUMIFS('BD Factoraje'!$R:$R,'BD Factoraje'!$B:$B,$B$3,'BD Factoraje'!$G:$G,'Cartera Semanal Individual'!$A12,'BD Factoraje'!$N:$N,'Cartera Semanal Individual'!BU$1,'BD Factoraje'!$C:$C,$B$2)</f>
        <v>0</v>
      </c>
      <c r="BV12" s="11">
        <f>IF('Cartera Semanal Individual'!$A12='Cartera Semanal Individual'!BV$1,-SUMIFS('BD Factoraje'!$Q:$Q,'BD Factoraje'!$B:$B,$B$3,'BD Factoraje'!$G:$G,'Cartera Semanal Individual'!$A12,'BD Factoraje'!$C:$C,$B$2),0)+BU12-SUMIFS('BD Factoraje'!$R:$R,'BD Factoraje'!$B:$B,$B$3,'BD Factoraje'!$G:$G,'Cartera Semanal Individual'!$A12,'BD Factoraje'!$N:$N,'Cartera Semanal Individual'!BV$1,'BD Factoraje'!$C:$C,$B$2)</f>
        <v>0</v>
      </c>
      <c r="BW12" s="11">
        <f>IF('Cartera Semanal Individual'!$A12='Cartera Semanal Individual'!BW$1,-SUMIFS('BD Factoraje'!$Q:$Q,'BD Factoraje'!$B:$B,$B$3,'BD Factoraje'!$G:$G,'Cartera Semanal Individual'!$A12,'BD Factoraje'!$C:$C,$B$2),0)+BV12-SUMIFS('BD Factoraje'!$R:$R,'BD Factoraje'!$B:$B,$B$3,'BD Factoraje'!$G:$G,'Cartera Semanal Individual'!$A12,'BD Factoraje'!$N:$N,'Cartera Semanal Individual'!BW$1,'BD Factoraje'!$C:$C,$B$2)</f>
        <v>0</v>
      </c>
      <c r="BX12" s="11">
        <f>IF('Cartera Semanal Individual'!$A12='Cartera Semanal Individual'!BX$1,-SUMIFS('BD Factoraje'!$Q:$Q,'BD Factoraje'!$B:$B,$B$3,'BD Factoraje'!$G:$G,'Cartera Semanal Individual'!$A12,'BD Factoraje'!$C:$C,$B$2),0)+BW12-SUMIFS('BD Factoraje'!$R:$R,'BD Factoraje'!$B:$B,$B$3,'BD Factoraje'!$G:$G,'Cartera Semanal Individual'!$A12,'BD Factoraje'!$N:$N,'Cartera Semanal Individual'!BX$1,'BD Factoraje'!$C:$C,$B$2)</f>
        <v>0</v>
      </c>
      <c r="BY12" s="11">
        <f>IF('Cartera Semanal Individual'!$A12='Cartera Semanal Individual'!BY$1,-SUMIFS('BD Factoraje'!$Q:$Q,'BD Factoraje'!$B:$B,$B$3,'BD Factoraje'!$G:$G,'Cartera Semanal Individual'!$A12,'BD Factoraje'!$C:$C,$B$2),0)+BX12-SUMIFS('BD Factoraje'!$R:$R,'BD Factoraje'!$B:$B,$B$3,'BD Factoraje'!$G:$G,'Cartera Semanal Individual'!$A12,'BD Factoraje'!$N:$N,'Cartera Semanal Individual'!BY$1,'BD Factoraje'!$C:$C,$B$2)</f>
        <v>0</v>
      </c>
      <c r="BZ12" s="11">
        <f>IF('Cartera Semanal Individual'!$A12='Cartera Semanal Individual'!BZ$1,-SUMIFS('BD Factoraje'!$Q:$Q,'BD Factoraje'!$B:$B,$B$3,'BD Factoraje'!$G:$G,'Cartera Semanal Individual'!$A12,'BD Factoraje'!$C:$C,$B$2),0)+BY12-SUMIFS('BD Factoraje'!$R:$R,'BD Factoraje'!$B:$B,$B$3,'BD Factoraje'!$G:$G,'Cartera Semanal Individual'!$A12,'BD Factoraje'!$N:$N,'Cartera Semanal Individual'!BZ$1,'BD Factoraje'!$C:$C,$B$2)</f>
        <v>0</v>
      </c>
      <c r="CA12" s="11">
        <f>IF('Cartera Semanal Individual'!$A12='Cartera Semanal Individual'!CA$1,-SUMIFS('BD Factoraje'!$Q:$Q,'BD Factoraje'!$B:$B,$B$3,'BD Factoraje'!$G:$G,'Cartera Semanal Individual'!$A12,'BD Factoraje'!$C:$C,$B$2),0)+BZ12-SUMIFS('BD Factoraje'!$R:$R,'BD Factoraje'!$B:$B,$B$3,'BD Factoraje'!$G:$G,'Cartera Semanal Individual'!$A12,'BD Factoraje'!$N:$N,'Cartera Semanal Individual'!CA$1,'BD Factoraje'!$C:$C,$B$2)</f>
        <v>0</v>
      </c>
      <c r="CB12" s="11">
        <f>IF('Cartera Semanal Individual'!$A12='Cartera Semanal Individual'!CB$1,-SUMIFS('BD Factoraje'!$Q:$Q,'BD Factoraje'!$B:$B,$B$3,'BD Factoraje'!$G:$G,'Cartera Semanal Individual'!$A12,'BD Factoraje'!$C:$C,$B$2),0)+CA12-SUMIFS('BD Factoraje'!$R:$R,'BD Factoraje'!$B:$B,$B$3,'BD Factoraje'!$G:$G,'Cartera Semanal Individual'!$A12,'BD Factoraje'!$N:$N,'Cartera Semanal Individual'!CB$1,'BD Factoraje'!$C:$C,$B$2)</f>
        <v>0</v>
      </c>
      <c r="CC12" s="11">
        <f>IF('Cartera Semanal Individual'!$A12='Cartera Semanal Individual'!CC$1,-SUMIFS('BD Factoraje'!$Q:$Q,'BD Factoraje'!$B:$B,$B$3,'BD Factoraje'!$G:$G,'Cartera Semanal Individual'!$A12,'BD Factoraje'!$C:$C,$B$2),0)+CB12-SUMIFS('BD Factoraje'!$R:$R,'BD Factoraje'!$B:$B,$B$3,'BD Factoraje'!$G:$G,'Cartera Semanal Individual'!$A12,'BD Factoraje'!$N:$N,'Cartera Semanal Individual'!CC$1,'BD Factoraje'!$C:$C,$B$2)</f>
        <v>0</v>
      </c>
      <c r="CD12" s="11">
        <f>IF('Cartera Semanal Individual'!$A12='Cartera Semanal Individual'!CD$1,-SUMIFS('BD Factoraje'!$Q:$Q,'BD Factoraje'!$B:$B,$B$3,'BD Factoraje'!$G:$G,'Cartera Semanal Individual'!$A12,'BD Factoraje'!$C:$C,$B$2),0)+CC12-SUMIFS('BD Factoraje'!$R:$R,'BD Factoraje'!$B:$B,$B$3,'BD Factoraje'!$G:$G,'Cartera Semanal Individual'!$A12,'BD Factoraje'!$N:$N,'Cartera Semanal Individual'!CD$1,'BD Factoraje'!$C:$C,$B$2)</f>
        <v>0</v>
      </c>
      <c r="CE12" s="11">
        <f>IF('Cartera Semanal Individual'!$A12='Cartera Semanal Individual'!CE$1,-SUMIFS('BD Factoraje'!$Q:$Q,'BD Factoraje'!$B:$B,$B$3,'BD Factoraje'!$G:$G,'Cartera Semanal Individual'!$A12,'BD Factoraje'!$C:$C,$B$2),0)+CD12-SUMIFS('BD Factoraje'!$R:$R,'BD Factoraje'!$B:$B,$B$3,'BD Factoraje'!$G:$G,'Cartera Semanal Individual'!$A12,'BD Factoraje'!$N:$N,'Cartera Semanal Individual'!CE$1,'BD Factoraje'!$C:$C,$B$2)</f>
        <v>0</v>
      </c>
      <c r="CF12" s="11">
        <f>IF('Cartera Semanal Individual'!$A12='Cartera Semanal Individual'!CF$1,-SUMIFS('BD Factoraje'!$Q:$Q,'BD Factoraje'!$B:$B,$B$3,'BD Factoraje'!$G:$G,'Cartera Semanal Individual'!$A12,'BD Factoraje'!$C:$C,$B$2),0)+CE12-SUMIFS('BD Factoraje'!$R:$R,'BD Factoraje'!$B:$B,$B$3,'BD Factoraje'!$G:$G,'Cartera Semanal Individual'!$A12,'BD Factoraje'!$N:$N,'Cartera Semanal Individual'!CF$1,'BD Factoraje'!$C:$C,$B$2)</f>
        <v>0</v>
      </c>
      <c r="CG12" s="11">
        <f>IF('Cartera Semanal Individual'!$A12='Cartera Semanal Individual'!CG$1,-SUMIFS('BD Factoraje'!$Q:$Q,'BD Factoraje'!$B:$B,$B$3,'BD Factoraje'!$G:$G,'Cartera Semanal Individual'!$A12,'BD Factoraje'!$C:$C,$B$2),0)+CF12-SUMIFS('BD Factoraje'!$R:$R,'BD Factoraje'!$B:$B,$B$3,'BD Factoraje'!$G:$G,'Cartera Semanal Individual'!$A12,'BD Factoraje'!$N:$N,'Cartera Semanal Individual'!CG$1,'BD Factoraje'!$C:$C,$B$2)</f>
        <v>0</v>
      </c>
      <c r="CH12" s="11">
        <f>IF('Cartera Semanal Individual'!$A12='Cartera Semanal Individual'!CH$1,-SUMIFS('BD Factoraje'!$Q:$Q,'BD Factoraje'!$B:$B,$B$3,'BD Factoraje'!$G:$G,'Cartera Semanal Individual'!$A12,'BD Factoraje'!$C:$C,$B$2),0)+CG12-SUMIFS('BD Factoraje'!$R:$R,'BD Factoraje'!$B:$B,$B$3,'BD Factoraje'!$G:$G,'Cartera Semanal Individual'!$A12,'BD Factoraje'!$N:$N,'Cartera Semanal Individual'!CH$1,'BD Factoraje'!$C:$C,$B$2)</f>
        <v>0</v>
      </c>
      <c r="CI12" s="11">
        <f>IF('Cartera Semanal Individual'!$A12='Cartera Semanal Individual'!CI$1,-SUMIFS('BD Factoraje'!$Q:$Q,'BD Factoraje'!$B:$B,$B$3,'BD Factoraje'!$G:$G,'Cartera Semanal Individual'!$A12,'BD Factoraje'!$C:$C,$B$2),0)+CH12-SUMIFS('BD Factoraje'!$R:$R,'BD Factoraje'!$B:$B,$B$3,'BD Factoraje'!$G:$G,'Cartera Semanal Individual'!$A12,'BD Factoraje'!$N:$N,'Cartera Semanal Individual'!CI$1,'BD Factoraje'!$C:$C,$B$2)</f>
        <v>0</v>
      </c>
      <c r="CJ12" s="11">
        <f>IF('Cartera Semanal Individual'!$A12='Cartera Semanal Individual'!CJ$1,-SUMIFS('BD Factoraje'!$Q:$Q,'BD Factoraje'!$B:$B,$B$3,'BD Factoraje'!$G:$G,'Cartera Semanal Individual'!$A12,'BD Factoraje'!$C:$C,$B$2),0)+CI12-SUMIFS('BD Factoraje'!$R:$R,'BD Factoraje'!$B:$B,$B$3,'BD Factoraje'!$G:$G,'Cartera Semanal Individual'!$A12,'BD Factoraje'!$N:$N,'Cartera Semanal Individual'!CJ$1,'BD Factoraje'!$C:$C,$B$2)</f>
        <v>0</v>
      </c>
      <c r="CK12" s="11">
        <f>IF('Cartera Semanal Individual'!$A12='Cartera Semanal Individual'!CK$1,-SUMIFS('BD Factoraje'!$Q:$Q,'BD Factoraje'!$B:$B,$B$3,'BD Factoraje'!$G:$G,'Cartera Semanal Individual'!$A12,'BD Factoraje'!$C:$C,$B$2),0)+CJ12-SUMIFS('BD Factoraje'!$R:$R,'BD Factoraje'!$B:$B,$B$3,'BD Factoraje'!$G:$G,'Cartera Semanal Individual'!$A12,'BD Factoraje'!$N:$N,'Cartera Semanal Individual'!CK$1,'BD Factoraje'!$C:$C,$B$2)</f>
        <v>0</v>
      </c>
      <c r="CL12" s="11">
        <f>IF('Cartera Semanal Individual'!$A12='Cartera Semanal Individual'!CL$1,-SUMIFS('BD Factoraje'!$Q:$Q,'BD Factoraje'!$B:$B,$B$3,'BD Factoraje'!$G:$G,'Cartera Semanal Individual'!$A12,'BD Factoraje'!$C:$C,$B$2),0)+CK12-SUMIFS('BD Factoraje'!$R:$R,'BD Factoraje'!$B:$B,$B$3,'BD Factoraje'!$G:$G,'Cartera Semanal Individual'!$A12,'BD Factoraje'!$N:$N,'Cartera Semanal Individual'!CL$1,'BD Factoraje'!$C:$C,$B$2)</f>
        <v>0</v>
      </c>
      <c r="CM12" s="11">
        <f>IF('Cartera Semanal Individual'!$A12='Cartera Semanal Individual'!CM$1,-SUMIFS('BD Factoraje'!$Q:$Q,'BD Factoraje'!$B:$B,$B$3,'BD Factoraje'!$G:$G,'Cartera Semanal Individual'!$A12,'BD Factoraje'!$C:$C,$B$2),0)+CL12-SUMIFS('BD Factoraje'!$R:$R,'BD Factoraje'!$B:$B,$B$3,'BD Factoraje'!$G:$G,'Cartera Semanal Individual'!$A12,'BD Factoraje'!$N:$N,'Cartera Semanal Individual'!CM$1,'BD Factoraje'!$C:$C,$B$2)</f>
        <v>0</v>
      </c>
      <c r="CN12" s="11">
        <f>IF('Cartera Semanal Individual'!$A12='Cartera Semanal Individual'!CN$1,-SUMIFS('BD Factoraje'!$Q:$Q,'BD Factoraje'!$B:$B,$B$3,'BD Factoraje'!$G:$G,'Cartera Semanal Individual'!$A12,'BD Factoraje'!$C:$C,$B$2),0)+CM12-SUMIFS('BD Factoraje'!$R:$R,'BD Factoraje'!$B:$B,$B$3,'BD Factoraje'!$G:$G,'Cartera Semanal Individual'!$A12,'BD Factoraje'!$N:$N,'Cartera Semanal Individual'!CN$1,'BD Factoraje'!$C:$C,$B$2)</f>
        <v>0</v>
      </c>
      <c r="CO12" s="11">
        <f>IF('Cartera Semanal Individual'!$A12='Cartera Semanal Individual'!CO$1,-SUMIFS('BD Factoraje'!$Q:$Q,'BD Factoraje'!$B:$B,$B$3,'BD Factoraje'!$G:$G,'Cartera Semanal Individual'!$A12,'BD Factoraje'!$C:$C,$B$2),0)+CN12-SUMIFS('BD Factoraje'!$R:$R,'BD Factoraje'!$B:$B,$B$3,'BD Factoraje'!$G:$G,'Cartera Semanal Individual'!$A12,'BD Factoraje'!$N:$N,'Cartera Semanal Individual'!CO$1,'BD Factoraje'!$C:$C,$B$2)</f>
        <v>0</v>
      </c>
      <c r="CP12" s="11">
        <f>IF('Cartera Semanal Individual'!$A12='Cartera Semanal Individual'!CP$1,-SUMIFS('BD Factoraje'!$Q:$Q,'BD Factoraje'!$B:$B,$B$3,'BD Factoraje'!$G:$G,'Cartera Semanal Individual'!$A12,'BD Factoraje'!$C:$C,$B$2),0)+CO12-SUMIFS('BD Factoraje'!$R:$R,'BD Factoraje'!$B:$B,$B$3,'BD Factoraje'!$G:$G,'Cartera Semanal Individual'!$A12,'BD Factoraje'!$N:$N,'Cartera Semanal Individual'!CP$1,'BD Factoraje'!$C:$C,$B$2)</f>
        <v>0</v>
      </c>
      <c r="CQ12" s="11">
        <f>IF('Cartera Semanal Individual'!$A12='Cartera Semanal Individual'!CQ$1,-SUMIFS('BD Factoraje'!$Q:$Q,'BD Factoraje'!$B:$B,$B$3,'BD Factoraje'!$G:$G,'Cartera Semanal Individual'!$A12,'BD Factoraje'!$C:$C,$B$2),0)+CP12-SUMIFS('BD Factoraje'!$R:$R,'BD Factoraje'!$B:$B,$B$3,'BD Factoraje'!$G:$G,'Cartera Semanal Individual'!$A12,'BD Factoraje'!$N:$N,'Cartera Semanal Individual'!CQ$1,'BD Factoraje'!$C:$C,$B$2)</f>
        <v>0</v>
      </c>
      <c r="CR12" s="11">
        <f>IF('Cartera Semanal Individual'!$A12='Cartera Semanal Individual'!CR$1,-SUMIFS('BD Factoraje'!$Q:$Q,'BD Factoraje'!$B:$B,$B$3,'BD Factoraje'!$G:$G,'Cartera Semanal Individual'!$A12,'BD Factoraje'!$C:$C,$B$2),0)+CQ12-SUMIFS('BD Factoraje'!$R:$R,'BD Factoraje'!$B:$B,$B$3,'BD Factoraje'!$G:$G,'Cartera Semanal Individual'!$A12,'BD Factoraje'!$N:$N,'Cartera Semanal Individual'!CR$1,'BD Factoraje'!$C:$C,$B$2)</f>
        <v>0</v>
      </c>
      <c r="CS12" s="11">
        <f>IF('Cartera Semanal Individual'!$A12='Cartera Semanal Individual'!CS$1,-SUMIFS('BD Factoraje'!$Q:$Q,'BD Factoraje'!$B:$B,$B$3,'BD Factoraje'!$G:$G,'Cartera Semanal Individual'!$A12,'BD Factoraje'!$C:$C,$B$2),0)+CR12-SUMIFS('BD Factoraje'!$R:$R,'BD Factoraje'!$B:$B,$B$3,'BD Factoraje'!$G:$G,'Cartera Semanal Individual'!$A12,'BD Factoraje'!$N:$N,'Cartera Semanal Individual'!CS$1,'BD Factoraje'!$C:$C,$B$2)</f>
        <v>0</v>
      </c>
      <c r="CT12" s="11">
        <f>IF('Cartera Semanal Individual'!$A12='Cartera Semanal Individual'!CT$1,-SUMIFS('BD Factoraje'!$Q:$Q,'BD Factoraje'!$B:$B,$B$3,'BD Factoraje'!$G:$G,'Cartera Semanal Individual'!$A12,'BD Factoraje'!$C:$C,$B$2),0)+CS12-SUMIFS('BD Factoraje'!$R:$R,'BD Factoraje'!$B:$B,$B$3,'BD Factoraje'!$G:$G,'Cartera Semanal Individual'!$A12,'BD Factoraje'!$N:$N,'Cartera Semanal Individual'!CT$1,'BD Factoraje'!$C:$C,$B$2)</f>
        <v>0</v>
      </c>
      <c r="CU12" s="11">
        <f>IF('Cartera Semanal Individual'!$A12='Cartera Semanal Individual'!CU$1,-SUMIFS('BD Factoraje'!$Q:$Q,'BD Factoraje'!$B:$B,$B$3,'BD Factoraje'!$G:$G,'Cartera Semanal Individual'!$A12,'BD Factoraje'!$C:$C,$B$2),0)+CT12-SUMIFS('BD Factoraje'!$R:$R,'BD Factoraje'!$B:$B,$B$3,'BD Factoraje'!$G:$G,'Cartera Semanal Individual'!$A12,'BD Factoraje'!$N:$N,'Cartera Semanal Individual'!CU$1,'BD Factoraje'!$C:$C,$B$2)</f>
        <v>0</v>
      </c>
      <c r="CV12" s="11">
        <f>IF('Cartera Semanal Individual'!$A12='Cartera Semanal Individual'!CV$1,-SUMIFS('BD Factoraje'!$Q:$Q,'BD Factoraje'!$B:$B,$B$3,'BD Factoraje'!$G:$G,'Cartera Semanal Individual'!$A12,'BD Factoraje'!$C:$C,$B$2),0)+CU12-SUMIFS('BD Factoraje'!$R:$R,'BD Factoraje'!$B:$B,$B$3,'BD Factoraje'!$G:$G,'Cartera Semanal Individual'!$A12,'BD Factoraje'!$N:$N,'Cartera Semanal Individual'!CV$1,'BD Factoraje'!$C:$C,$B$2)</f>
        <v>0</v>
      </c>
    </row>
    <row r="13" spans="1:100" x14ac:dyDescent="0.25">
      <c r="A13" s="14">
        <v>22</v>
      </c>
      <c r="B13" s="31">
        <f t="shared" si="2"/>
        <v>42519</v>
      </c>
      <c r="C13" s="11">
        <f>IF('Cartera Semanal Individual'!$A13='Cartera Semanal Individual'!C$1,-SUMIFS('BD Factoraje'!$Q:$Q,'BD Factoraje'!$B:$B,$B$3,'BD Factoraje'!$G:$G,'Cartera Semanal Individual'!$A13,'BD Factoraje'!$C:$C,$B$2),0)</f>
        <v>0</v>
      </c>
      <c r="D13" s="11">
        <f>IF('Cartera Semanal Individual'!$A13='Cartera Semanal Individual'!D$1,-SUMIFS('BD Factoraje'!$Q:$Q,'BD Factoraje'!$B:$B,$B$3,'BD Factoraje'!$G:$G,'Cartera Semanal Individual'!$A13,'BD Factoraje'!$C:$C,$B$2),0)+C13-SUMIFS('BD Factoraje'!$R:$R,'BD Factoraje'!$B:$B,$B$3,'BD Factoraje'!$G:$G,'Cartera Semanal Individual'!$A13,'BD Factoraje'!$N:$N,'Cartera Semanal Individual'!D$1,'BD Factoraje'!$C:$C,$B$2)</f>
        <v>0</v>
      </c>
      <c r="E13" s="11">
        <f>IF('Cartera Semanal Individual'!$A13='Cartera Semanal Individual'!E$1,-SUMIFS('BD Factoraje'!$Q:$Q,'BD Factoraje'!$B:$B,$B$3,'BD Factoraje'!$G:$G,'Cartera Semanal Individual'!$A13,'BD Factoraje'!$C:$C,$B$2),0)+D13-SUMIFS('BD Factoraje'!$R:$R,'BD Factoraje'!$B:$B,$B$3,'BD Factoraje'!$G:$G,'Cartera Semanal Individual'!$A13,'BD Factoraje'!$N:$N,'Cartera Semanal Individual'!E$1,'BD Factoraje'!$C:$C,$B$2)</f>
        <v>0</v>
      </c>
      <c r="F13" s="11">
        <f>IF('Cartera Semanal Individual'!$A13='Cartera Semanal Individual'!F$1,-SUMIFS('BD Factoraje'!$Q:$Q,'BD Factoraje'!$B:$B,$B$3,'BD Factoraje'!$G:$G,'Cartera Semanal Individual'!$A13,'BD Factoraje'!$C:$C,$B$2),0)+E13-SUMIFS('BD Factoraje'!$R:$R,'BD Factoraje'!$B:$B,$B$3,'BD Factoraje'!$G:$G,'Cartera Semanal Individual'!$A13,'BD Factoraje'!$N:$N,'Cartera Semanal Individual'!F$1,'BD Factoraje'!$C:$C,$B$2)</f>
        <v>0</v>
      </c>
      <c r="G13" s="11">
        <f>IF('Cartera Semanal Individual'!$A13='Cartera Semanal Individual'!G$1,-SUMIFS('BD Factoraje'!$Q:$Q,'BD Factoraje'!$B:$B,$B$3,'BD Factoraje'!$G:$G,'Cartera Semanal Individual'!$A13,'BD Factoraje'!$C:$C,$B$2),0)+F13-SUMIFS('BD Factoraje'!$R:$R,'BD Factoraje'!$B:$B,$B$3,'BD Factoraje'!$G:$G,'Cartera Semanal Individual'!$A13,'BD Factoraje'!$N:$N,'Cartera Semanal Individual'!G$1,'BD Factoraje'!$C:$C,$B$2)</f>
        <v>0</v>
      </c>
      <c r="H13" s="11">
        <f>IF('Cartera Semanal Individual'!$A13='Cartera Semanal Individual'!H$1,-SUMIFS('BD Factoraje'!$Q:$Q,'BD Factoraje'!$B:$B,$B$3,'BD Factoraje'!$G:$G,'Cartera Semanal Individual'!$A13,'BD Factoraje'!$C:$C,$B$2),0)+G13-SUMIFS('BD Factoraje'!$R:$R,'BD Factoraje'!$B:$B,$B$3,'BD Factoraje'!$G:$G,'Cartera Semanal Individual'!$A13,'BD Factoraje'!$N:$N,'Cartera Semanal Individual'!H$1,'BD Factoraje'!$C:$C,$B$2)</f>
        <v>0</v>
      </c>
      <c r="I13" s="11">
        <f>IF('Cartera Semanal Individual'!$A13='Cartera Semanal Individual'!I$1,-SUMIFS('BD Factoraje'!$Q:$Q,'BD Factoraje'!$B:$B,$B$3,'BD Factoraje'!$G:$G,'Cartera Semanal Individual'!$A13,'BD Factoraje'!$C:$C,$B$2),0)+H13-SUMIFS('BD Factoraje'!$R:$R,'BD Factoraje'!$B:$B,$B$3,'BD Factoraje'!$G:$G,'Cartera Semanal Individual'!$A13,'BD Factoraje'!$N:$N,'Cartera Semanal Individual'!I$1,'BD Factoraje'!$C:$C,$B$2)</f>
        <v>0</v>
      </c>
      <c r="J13" s="11">
        <f>IF('Cartera Semanal Individual'!$A13='Cartera Semanal Individual'!J$1,-SUMIFS('BD Factoraje'!$Q:$Q,'BD Factoraje'!$B:$B,$B$3,'BD Factoraje'!$G:$G,'Cartera Semanal Individual'!$A13,'BD Factoraje'!$C:$C,$B$2),0)+I13-SUMIFS('BD Factoraje'!$R:$R,'BD Factoraje'!$B:$B,$B$3,'BD Factoraje'!$G:$G,'Cartera Semanal Individual'!$A13,'BD Factoraje'!$N:$N,'Cartera Semanal Individual'!J$1,'BD Factoraje'!$C:$C,$B$2)</f>
        <v>0</v>
      </c>
      <c r="K13" s="11">
        <f>IF('Cartera Semanal Individual'!$A13='Cartera Semanal Individual'!K$1,-SUMIFS('BD Factoraje'!$Q:$Q,'BD Factoraje'!$B:$B,$B$3,'BD Factoraje'!$G:$G,'Cartera Semanal Individual'!$A13,'BD Factoraje'!$C:$C,$B$2),0)+J13-SUMIFS('BD Factoraje'!$R:$R,'BD Factoraje'!$B:$B,$B$3,'BD Factoraje'!$G:$G,'Cartera Semanal Individual'!$A13,'BD Factoraje'!$N:$N,'Cartera Semanal Individual'!K$1,'BD Factoraje'!$C:$C,$B$2)</f>
        <v>0</v>
      </c>
      <c r="L13" s="11">
        <f>IF('Cartera Semanal Individual'!$A13='Cartera Semanal Individual'!L$1,-SUMIFS('BD Factoraje'!$Q:$Q,'BD Factoraje'!$B:$B,$B$3,'BD Factoraje'!$G:$G,'Cartera Semanal Individual'!$A13,'BD Factoraje'!$C:$C,$B$2),0)+K13-SUMIFS('BD Factoraje'!$R:$R,'BD Factoraje'!$B:$B,$B$3,'BD Factoraje'!$G:$G,'Cartera Semanal Individual'!$A13,'BD Factoraje'!$N:$N,'Cartera Semanal Individual'!L$1,'BD Factoraje'!$C:$C,$B$2)</f>
        <v>0</v>
      </c>
      <c r="M13" s="11">
        <f>IF('Cartera Semanal Individual'!$A13='Cartera Semanal Individual'!M$1,-SUMIFS('BD Factoraje'!$Q:$Q,'BD Factoraje'!$B:$B,$B$3,'BD Factoraje'!$G:$G,'Cartera Semanal Individual'!$A13,'BD Factoraje'!$C:$C,$B$2),0)+L13-SUMIFS('BD Factoraje'!$R:$R,'BD Factoraje'!$B:$B,$B$3,'BD Factoraje'!$G:$G,'Cartera Semanal Individual'!$A13,'BD Factoraje'!$N:$N,'Cartera Semanal Individual'!M$1,'BD Factoraje'!$C:$C,$B$2)</f>
        <v>0</v>
      </c>
      <c r="N13" s="11">
        <f>IF('Cartera Semanal Individual'!$A13='Cartera Semanal Individual'!N$1,-SUMIFS('BD Factoraje'!$Q:$Q,'BD Factoraje'!$B:$B,$B$3,'BD Factoraje'!$G:$G,'Cartera Semanal Individual'!$A13,'BD Factoraje'!$C:$C,$B$2),0)+M13-SUMIFS('BD Factoraje'!$R:$R,'BD Factoraje'!$B:$B,$B$3,'BD Factoraje'!$G:$G,'Cartera Semanal Individual'!$A13,'BD Factoraje'!$N:$N,'Cartera Semanal Individual'!N$1,'BD Factoraje'!$C:$C,$B$2)</f>
        <v>0</v>
      </c>
      <c r="O13" s="11">
        <f>IF('Cartera Semanal Individual'!$A13='Cartera Semanal Individual'!O$1,-SUMIFS('BD Factoraje'!$Q:$Q,'BD Factoraje'!$B:$B,$B$3,'BD Factoraje'!$G:$G,'Cartera Semanal Individual'!$A13,'BD Factoraje'!$C:$C,$B$2),0)+N13-SUMIFS('BD Factoraje'!$R:$R,'BD Factoraje'!$B:$B,$B$3,'BD Factoraje'!$G:$G,'Cartera Semanal Individual'!$A13,'BD Factoraje'!$N:$N,'Cartera Semanal Individual'!O$1,'BD Factoraje'!$C:$C,$B$2)</f>
        <v>0</v>
      </c>
      <c r="P13" s="11">
        <f>IF('Cartera Semanal Individual'!$A13='Cartera Semanal Individual'!P$1,-SUMIFS('BD Factoraje'!$Q:$Q,'BD Factoraje'!$B:$B,$B$3,'BD Factoraje'!$G:$G,'Cartera Semanal Individual'!$A13,'BD Factoraje'!$C:$C,$B$2),0)+O13-SUMIFS('BD Factoraje'!$R:$R,'BD Factoraje'!$B:$B,$B$3,'BD Factoraje'!$G:$G,'Cartera Semanal Individual'!$A13,'BD Factoraje'!$N:$N,'Cartera Semanal Individual'!P$1,'BD Factoraje'!$C:$C,$B$2)</f>
        <v>0</v>
      </c>
      <c r="Q13" s="11">
        <f>IF('Cartera Semanal Individual'!$A13='Cartera Semanal Individual'!Q$1,-SUMIFS('BD Factoraje'!$Q:$Q,'BD Factoraje'!$B:$B,$B$3,'BD Factoraje'!$G:$G,'Cartera Semanal Individual'!$A13,'BD Factoraje'!$C:$C,$B$2),0)+P13-SUMIFS('BD Factoraje'!$R:$R,'BD Factoraje'!$B:$B,$B$3,'BD Factoraje'!$G:$G,'Cartera Semanal Individual'!$A13,'BD Factoraje'!$N:$N,'Cartera Semanal Individual'!Q$1,'BD Factoraje'!$C:$C,$B$2)</f>
        <v>0</v>
      </c>
      <c r="R13" s="11">
        <f>IF('Cartera Semanal Individual'!$A13='Cartera Semanal Individual'!R$1,-SUMIFS('BD Factoraje'!$Q:$Q,'BD Factoraje'!$B:$B,$B$3,'BD Factoraje'!$G:$G,'Cartera Semanal Individual'!$A13,'BD Factoraje'!$C:$C,$B$2),0)+Q13-SUMIFS('BD Factoraje'!$R:$R,'BD Factoraje'!$B:$B,$B$3,'BD Factoraje'!$G:$G,'Cartera Semanal Individual'!$A13,'BD Factoraje'!$N:$N,'Cartera Semanal Individual'!R$1,'BD Factoraje'!$C:$C,$B$2)</f>
        <v>0</v>
      </c>
      <c r="S13" s="11">
        <f>IF('Cartera Semanal Individual'!$A13='Cartera Semanal Individual'!S$1,-SUMIFS('BD Factoraje'!$Q:$Q,'BD Factoraje'!$B:$B,$B$3,'BD Factoraje'!$G:$G,'Cartera Semanal Individual'!$A13,'BD Factoraje'!$C:$C,$B$2),0)+R13-SUMIFS('BD Factoraje'!$R:$R,'BD Factoraje'!$B:$B,$B$3,'BD Factoraje'!$G:$G,'Cartera Semanal Individual'!$A13,'BD Factoraje'!$N:$N,'Cartera Semanal Individual'!S$1,'BD Factoraje'!$C:$C,$B$2)</f>
        <v>0</v>
      </c>
      <c r="T13" s="11">
        <f>IF('Cartera Semanal Individual'!$A13='Cartera Semanal Individual'!T$1,-SUMIFS('BD Factoraje'!$Q:$Q,'BD Factoraje'!$B:$B,$B$3,'BD Factoraje'!$G:$G,'Cartera Semanal Individual'!$A13,'BD Factoraje'!$C:$C,$B$2),0)+S13-SUMIFS('BD Factoraje'!$R:$R,'BD Factoraje'!$B:$B,$B$3,'BD Factoraje'!$G:$G,'Cartera Semanal Individual'!$A13,'BD Factoraje'!$N:$N,'Cartera Semanal Individual'!T$1,'BD Factoraje'!$C:$C,$B$2)</f>
        <v>0</v>
      </c>
      <c r="U13" s="11">
        <f>IF('Cartera Semanal Individual'!$A13='Cartera Semanal Individual'!U$1,-SUMIFS('BD Factoraje'!$Q:$Q,'BD Factoraje'!$B:$B,$B$3,'BD Factoraje'!$G:$G,'Cartera Semanal Individual'!$A13,'BD Factoraje'!$C:$C,$B$2),0)+T13-SUMIFS('BD Factoraje'!$R:$R,'BD Factoraje'!$B:$B,$B$3,'BD Factoraje'!$G:$G,'Cartera Semanal Individual'!$A13,'BD Factoraje'!$N:$N,'Cartera Semanal Individual'!U$1,'BD Factoraje'!$C:$C,$B$2)</f>
        <v>0</v>
      </c>
      <c r="V13" s="11">
        <f>IF('Cartera Semanal Individual'!$A13='Cartera Semanal Individual'!V$1,-SUMIFS('BD Factoraje'!$Q:$Q,'BD Factoraje'!$B:$B,$B$3,'BD Factoraje'!$G:$G,'Cartera Semanal Individual'!$A13,'BD Factoraje'!$C:$C,$B$2),0)+U13-SUMIFS('BD Factoraje'!$R:$R,'BD Factoraje'!$B:$B,$B$3,'BD Factoraje'!$G:$G,'Cartera Semanal Individual'!$A13,'BD Factoraje'!$N:$N,'Cartera Semanal Individual'!V$1,'BD Factoraje'!$C:$C,$B$2)</f>
        <v>0</v>
      </c>
      <c r="W13" s="11">
        <f>IF('Cartera Semanal Individual'!$A13='Cartera Semanal Individual'!W$1,-SUMIFS('BD Factoraje'!$Q:$Q,'BD Factoraje'!$B:$B,$B$3,'BD Factoraje'!$G:$G,'Cartera Semanal Individual'!$A13,'BD Factoraje'!$C:$C,$B$2),0)+V13-SUMIFS('BD Factoraje'!$R:$R,'BD Factoraje'!$B:$B,$B$3,'BD Factoraje'!$G:$G,'Cartera Semanal Individual'!$A13,'BD Factoraje'!$N:$N,'Cartera Semanal Individual'!W$1,'BD Factoraje'!$C:$C,$B$2)</f>
        <v>0</v>
      </c>
      <c r="X13" s="11">
        <f>IF('Cartera Semanal Individual'!$A13='Cartera Semanal Individual'!X$1,-SUMIFS('BD Factoraje'!$Q:$Q,'BD Factoraje'!$B:$B,$B$3,'BD Factoraje'!$G:$G,'Cartera Semanal Individual'!$A13,'BD Factoraje'!$C:$C,$B$2),0)+W13-SUMIFS('BD Factoraje'!$R:$R,'BD Factoraje'!$B:$B,$B$3,'BD Factoraje'!$G:$G,'Cartera Semanal Individual'!$A13,'BD Factoraje'!$N:$N,'Cartera Semanal Individual'!X$1,'BD Factoraje'!$C:$C,$B$2)</f>
        <v>0</v>
      </c>
      <c r="Y13" s="11">
        <f>IF('Cartera Semanal Individual'!$A13='Cartera Semanal Individual'!Y$1,-SUMIFS('BD Factoraje'!$Q:$Q,'BD Factoraje'!$B:$B,$B$3,'BD Factoraje'!$G:$G,'Cartera Semanal Individual'!$A13,'BD Factoraje'!$C:$C,$B$2),0)+X13-SUMIFS('BD Factoraje'!$R:$R,'BD Factoraje'!$B:$B,$B$3,'BD Factoraje'!$G:$G,'Cartera Semanal Individual'!$A13,'BD Factoraje'!$N:$N,'Cartera Semanal Individual'!Y$1,'BD Factoraje'!$C:$C,$B$2)</f>
        <v>0</v>
      </c>
      <c r="Z13" s="11">
        <f>IF('Cartera Semanal Individual'!$A13='Cartera Semanal Individual'!Z$1,-SUMIFS('BD Factoraje'!$Q:$Q,'BD Factoraje'!$B:$B,$B$3,'BD Factoraje'!$G:$G,'Cartera Semanal Individual'!$A13,'BD Factoraje'!$C:$C,$B$2),0)+Y13-SUMIFS('BD Factoraje'!$R:$R,'BD Factoraje'!$B:$B,$B$3,'BD Factoraje'!$G:$G,'Cartera Semanal Individual'!$A13,'BD Factoraje'!$N:$N,'Cartera Semanal Individual'!Z$1,'BD Factoraje'!$C:$C,$B$2)</f>
        <v>0</v>
      </c>
      <c r="AA13" s="11">
        <f>IF('Cartera Semanal Individual'!$A13='Cartera Semanal Individual'!AA$1,-SUMIFS('BD Factoraje'!$Q:$Q,'BD Factoraje'!$B:$B,$B$3,'BD Factoraje'!$G:$G,'Cartera Semanal Individual'!$A13,'BD Factoraje'!$C:$C,$B$2),0)+Z13-SUMIFS('BD Factoraje'!$R:$R,'BD Factoraje'!$B:$B,$B$3,'BD Factoraje'!$G:$G,'Cartera Semanal Individual'!$A13,'BD Factoraje'!$N:$N,'Cartera Semanal Individual'!AA$1,'BD Factoraje'!$C:$C,$B$2)</f>
        <v>0</v>
      </c>
      <c r="AB13" s="11">
        <f>IF('Cartera Semanal Individual'!$A13='Cartera Semanal Individual'!AB$1,-SUMIFS('BD Factoraje'!$Q:$Q,'BD Factoraje'!$B:$B,$B$3,'BD Factoraje'!$G:$G,'Cartera Semanal Individual'!$A13,'BD Factoraje'!$C:$C,$B$2),0)+AA13-SUMIFS('BD Factoraje'!$R:$R,'BD Factoraje'!$B:$B,$B$3,'BD Factoraje'!$G:$G,'Cartera Semanal Individual'!$A13,'BD Factoraje'!$N:$N,'Cartera Semanal Individual'!AB$1,'BD Factoraje'!$C:$C,$B$2)</f>
        <v>0</v>
      </c>
      <c r="AC13" s="11">
        <f>IF('Cartera Semanal Individual'!$A13='Cartera Semanal Individual'!AC$1,-SUMIFS('BD Factoraje'!$Q:$Q,'BD Factoraje'!$B:$B,$B$3,'BD Factoraje'!$G:$G,'Cartera Semanal Individual'!$A13,'BD Factoraje'!$C:$C,$B$2),0)+AB13-SUMIFS('BD Factoraje'!$R:$R,'BD Factoraje'!$B:$B,$B$3,'BD Factoraje'!$G:$G,'Cartera Semanal Individual'!$A13,'BD Factoraje'!$N:$N,'Cartera Semanal Individual'!AC$1,'BD Factoraje'!$C:$C,$B$2)</f>
        <v>0</v>
      </c>
      <c r="AD13" s="11">
        <f>IF('Cartera Semanal Individual'!$A13='Cartera Semanal Individual'!AD$1,-SUMIFS('BD Factoraje'!$Q:$Q,'BD Factoraje'!$B:$B,$B$3,'BD Factoraje'!$G:$G,'Cartera Semanal Individual'!$A13,'BD Factoraje'!$C:$C,$B$2),0)+AC13-SUMIFS('BD Factoraje'!$R:$R,'BD Factoraje'!$B:$B,$B$3,'BD Factoraje'!$G:$G,'Cartera Semanal Individual'!$A13,'BD Factoraje'!$N:$N,'Cartera Semanal Individual'!AD$1,'BD Factoraje'!$C:$C,$B$2)</f>
        <v>0</v>
      </c>
      <c r="AE13" s="11">
        <f>IF('Cartera Semanal Individual'!$A13='Cartera Semanal Individual'!AE$1,-SUMIFS('BD Factoraje'!$Q:$Q,'BD Factoraje'!$B:$B,$B$3,'BD Factoraje'!$G:$G,'Cartera Semanal Individual'!$A13,'BD Factoraje'!$C:$C,$B$2),0)+AD13-SUMIFS('BD Factoraje'!$R:$R,'BD Factoraje'!$B:$B,$B$3,'BD Factoraje'!$G:$G,'Cartera Semanal Individual'!$A13,'BD Factoraje'!$N:$N,'Cartera Semanal Individual'!AE$1,'BD Factoraje'!$C:$C,$B$2)</f>
        <v>0</v>
      </c>
      <c r="AF13" s="11">
        <f>IF('Cartera Semanal Individual'!$A13='Cartera Semanal Individual'!AF$1,-SUMIFS('BD Factoraje'!$Q:$Q,'BD Factoraje'!$B:$B,$B$3,'BD Factoraje'!$G:$G,'Cartera Semanal Individual'!$A13,'BD Factoraje'!$C:$C,$B$2),0)+AE13-SUMIFS('BD Factoraje'!$R:$R,'BD Factoraje'!$B:$B,$B$3,'BD Factoraje'!$G:$G,'Cartera Semanal Individual'!$A13,'BD Factoraje'!$N:$N,'Cartera Semanal Individual'!AF$1,'BD Factoraje'!$C:$C,$B$2)</f>
        <v>0</v>
      </c>
      <c r="AG13" s="11">
        <f>IF('Cartera Semanal Individual'!$A13='Cartera Semanal Individual'!AG$1,-SUMIFS('BD Factoraje'!$Q:$Q,'BD Factoraje'!$B:$B,$B$3,'BD Factoraje'!$G:$G,'Cartera Semanal Individual'!$A13,'BD Factoraje'!$C:$C,$B$2),0)+AF13-SUMIFS('BD Factoraje'!$R:$R,'BD Factoraje'!$B:$B,$B$3,'BD Factoraje'!$G:$G,'Cartera Semanal Individual'!$A13,'BD Factoraje'!$N:$N,'Cartera Semanal Individual'!AG$1,'BD Factoraje'!$C:$C,$B$2)</f>
        <v>0</v>
      </c>
      <c r="AH13" s="11">
        <f>IF('Cartera Semanal Individual'!$A13='Cartera Semanal Individual'!AH$1,-SUMIFS('BD Factoraje'!$Q:$Q,'BD Factoraje'!$B:$B,$B$3,'BD Factoraje'!$G:$G,'Cartera Semanal Individual'!$A13,'BD Factoraje'!$C:$C,$B$2),0)+AG13-SUMIFS('BD Factoraje'!$R:$R,'BD Factoraje'!$B:$B,$B$3,'BD Factoraje'!$G:$G,'Cartera Semanal Individual'!$A13,'BD Factoraje'!$N:$N,'Cartera Semanal Individual'!AH$1,'BD Factoraje'!$C:$C,$B$2)</f>
        <v>0</v>
      </c>
      <c r="AI13" s="11">
        <f>IF('Cartera Semanal Individual'!$A13='Cartera Semanal Individual'!AI$1,-SUMIFS('BD Factoraje'!$Q:$Q,'BD Factoraje'!$B:$B,$B$3,'BD Factoraje'!$G:$G,'Cartera Semanal Individual'!$A13,'BD Factoraje'!$C:$C,$B$2),0)+AH13-SUMIFS('BD Factoraje'!$R:$R,'BD Factoraje'!$B:$B,$B$3,'BD Factoraje'!$G:$G,'Cartera Semanal Individual'!$A13,'BD Factoraje'!$N:$N,'Cartera Semanal Individual'!AI$1,'BD Factoraje'!$C:$C,$B$2)</f>
        <v>0</v>
      </c>
      <c r="AJ13" s="11">
        <f>IF('Cartera Semanal Individual'!$A13='Cartera Semanal Individual'!AJ$1,-SUMIFS('BD Factoraje'!$Q:$Q,'BD Factoraje'!$B:$B,$B$3,'BD Factoraje'!$G:$G,'Cartera Semanal Individual'!$A13,'BD Factoraje'!$C:$C,$B$2),0)+AI13-SUMIFS('BD Factoraje'!$R:$R,'BD Factoraje'!$B:$B,$B$3,'BD Factoraje'!$G:$G,'Cartera Semanal Individual'!$A13,'BD Factoraje'!$N:$N,'Cartera Semanal Individual'!AJ$1,'BD Factoraje'!$C:$C,$B$2)</f>
        <v>0</v>
      </c>
      <c r="AK13" s="11">
        <f>IF('Cartera Semanal Individual'!$A13='Cartera Semanal Individual'!AK$1,-SUMIFS('BD Factoraje'!$Q:$Q,'BD Factoraje'!$B:$B,$B$3,'BD Factoraje'!$G:$G,'Cartera Semanal Individual'!$A13,'BD Factoraje'!$C:$C,$B$2),0)+AJ13-SUMIFS('BD Factoraje'!$R:$R,'BD Factoraje'!$B:$B,$B$3,'BD Factoraje'!$G:$G,'Cartera Semanal Individual'!$A13,'BD Factoraje'!$N:$N,'Cartera Semanal Individual'!AK$1,'BD Factoraje'!$C:$C,$B$2)</f>
        <v>0</v>
      </c>
      <c r="AL13" s="11">
        <f>IF('Cartera Semanal Individual'!$A13='Cartera Semanal Individual'!AL$1,-SUMIFS('BD Factoraje'!$Q:$Q,'BD Factoraje'!$B:$B,$B$3,'BD Factoraje'!$G:$G,'Cartera Semanal Individual'!$A13,'BD Factoraje'!$C:$C,$B$2),0)+AK13-SUMIFS('BD Factoraje'!$R:$R,'BD Factoraje'!$B:$B,$B$3,'BD Factoraje'!$G:$G,'Cartera Semanal Individual'!$A13,'BD Factoraje'!$N:$N,'Cartera Semanal Individual'!AL$1,'BD Factoraje'!$C:$C,$B$2)</f>
        <v>0</v>
      </c>
      <c r="AM13" s="11">
        <f>IF('Cartera Semanal Individual'!$A13='Cartera Semanal Individual'!AM$1,-SUMIFS('BD Factoraje'!$Q:$Q,'BD Factoraje'!$B:$B,$B$3,'BD Factoraje'!$G:$G,'Cartera Semanal Individual'!$A13,'BD Factoraje'!$C:$C,$B$2),0)+AL13-SUMIFS('BD Factoraje'!$R:$R,'BD Factoraje'!$B:$B,$B$3,'BD Factoraje'!$G:$G,'Cartera Semanal Individual'!$A13,'BD Factoraje'!$N:$N,'Cartera Semanal Individual'!AM$1,'BD Factoraje'!$C:$C,$B$2)</f>
        <v>0</v>
      </c>
      <c r="AN13" s="11">
        <f>IF('Cartera Semanal Individual'!$A13='Cartera Semanal Individual'!AN$1,-SUMIFS('BD Factoraje'!$Q:$Q,'BD Factoraje'!$B:$B,$B$3,'BD Factoraje'!$G:$G,'Cartera Semanal Individual'!$A13,'BD Factoraje'!$C:$C,$B$2),0)+AM13-SUMIFS('BD Factoraje'!$R:$R,'BD Factoraje'!$B:$B,$B$3,'BD Factoraje'!$G:$G,'Cartera Semanal Individual'!$A13,'BD Factoraje'!$N:$N,'Cartera Semanal Individual'!AN$1,'BD Factoraje'!$C:$C,$B$2)</f>
        <v>0</v>
      </c>
      <c r="AO13" s="11">
        <f>IF('Cartera Semanal Individual'!$A13='Cartera Semanal Individual'!AO$1,-SUMIFS('BD Factoraje'!$Q:$Q,'BD Factoraje'!$B:$B,$B$3,'BD Factoraje'!$G:$G,'Cartera Semanal Individual'!$A13,'BD Factoraje'!$C:$C,$B$2),0)+AN13-SUMIFS('BD Factoraje'!$R:$R,'BD Factoraje'!$B:$B,$B$3,'BD Factoraje'!$G:$G,'Cartera Semanal Individual'!$A13,'BD Factoraje'!$N:$N,'Cartera Semanal Individual'!AO$1,'BD Factoraje'!$C:$C,$B$2)</f>
        <v>0</v>
      </c>
      <c r="AP13" s="11">
        <f>IF('Cartera Semanal Individual'!$A13='Cartera Semanal Individual'!AP$1,-SUMIFS('BD Factoraje'!$Q:$Q,'BD Factoraje'!$B:$B,$B$3,'BD Factoraje'!$G:$G,'Cartera Semanal Individual'!$A13,'BD Factoraje'!$C:$C,$B$2),0)+AO13-SUMIFS('BD Factoraje'!$R:$R,'BD Factoraje'!$B:$B,$B$3,'BD Factoraje'!$G:$G,'Cartera Semanal Individual'!$A13,'BD Factoraje'!$N:$N,'Cartera Semanal Individual'!AP$1,'BD Factoraje'!$C:$C,$B$2)</f>
        <v>0</v>
      </c>
      <c r="AQ13" s="11">
        <f>IF('Cartera Semanal Individual'!$A13='Cartera Semanal Individual'!AQ$1,-SUMIFS('BD Factoraje'!$Q:$Q,'BD Factoraje'!$B:$B,$B$3,'BD Factoraje'!$G:$G,'Cartera Semanal Individual'!$A13,'BD Factoraje'!$C:$C,$B$2),0)+AP13-SUMIFS('BD Factoraje'!$R:$R,'BD Factoraje'!$B:$B,$B$3,'BD Factoraje'!$G:$G,'Cartera Semanal Individual'!$A13,'BD Factoraje'!$N:$N,'Cartera Semanal Individual'!AQ$1,'BD Factoraje'!$C:$C,$B$2)</f>
        <v>0</v>
      </c>
      <c r="AR13" s="11">
        <f>IF('Cartera Semanal Individual'!$A13='Cartera Semanal Individual'!AR$1,-SUMIFS('BD Factoraje'!$Q:$Q,'BD Factoraje'!$B:$B,$B$3,'BD Factoraje'!$G:$G,'Cartera Semanal Individual'!$A13,'BD Factoraje'!$C:$C,$B$2),0)+AQ13-SUMIFS('BD Factoraje'!$R:$R,'BD Factoraje'!$B:$B,$B$3,'BD Factoraje'!$G:$G,'Cartera Semanal Individual'!$A13,'BD Factoraje'!$N:$N,'Cartera Semanal Individual'!AR$1,'BD Factoraje'!$C:$C,$B$2)</f>
        <v>0</v>
      </c>
      <c r="AS13" s="11">
        <f>IF('Cartera Semanal Individual'!$A13='Cartera Semanal Individual'!AS$1,-SUMIFS('BD Factoraje'!$Q:$Q,'BD Factoraje'!$B:$B,$B$3,'BD Factoraje'!$G:$G,'Cartera Semanal Individual'!$A13,'BD Factoraje'!$C:$C,$B$2),0)+AR13-SUMIFS('BD Factoraje'!$R:$R,'BD Factoraje'!$B:$B,$B$3,'BD Factoraje'!$G:$G,'Cartera Semanal Individual'!$A13,'BD Factoraje'!$N:$N,'Cartera Semanal Individual'!AS$1,'BD Factoraje'!$C:$C,$B$2)</f>
        <v>0</v>
      </c>
      <c r="AT13" s="11">
        <f>IF('Cartera Semanal Individual'!$A13='Cartera Semanal Individual'!AT$1,-SUMIFS('BD Factoraje'!$Q:$Q,'BD Factoraje'!$B:$B,$B$3,'BD Factoraje'!$G:$G,'Cartera Semanal Individual'!$A13,'BD Factoraje'!$C:$C,$B$2),0)+AS13-SUMIFS('BD Factoraje'!$R:$R,'BD Factoraje'!$B:$B,$B$3,'BD Factoraje'!$G:$G,'Cartera Semanal Individual'!$A13,'BD Factoraje'!$N:$N,'Cartera Semanal Individual'!AT$1,'BD Factoraje'!$C:$C,$B$2)</f>
        <v>0</v>
      </c>
      <c r="AU13" s="11">
        <f>IF('Cartera Semanal Individual'!$A13='Cartera Semanal Individual'!AU$1,-SUMIFS('BD Factoraje'!$Q:$Q,'BD Factoraje'!$B:$B,$B$3,'BD Factoraje'!$G:$G,'Cartera Semanal Individual'!$A13,'BD Factoraje'!$C:$C,$B$2),0)+AT13-SUMIFS('BD Factoraje'!$R:$R,'BD Factoraje'!$B:$B,$B$3,'BD Factoraje'!$G:$G,'Cartera Semanal Individual'!$A13,'BD Factoraje'!$N:$N,'Cartera Semanal Individual'!AU$1,'BD Factoraje'!$C:$C,$B$2)</f>
        <v>0</v>
      </c>
      <c r="AV13" s="11">
        <f>IF('Cartera Semanal Individual'!$A13='Cartera Semanal Individual'!AV$1,-SUMIFS('BD Factoraje'!$Q:$Q,'BD Factoraje'!$B:$B,$B$3,'BD Factoraje'!$G:$G,'Cartera Semanal Individual'!$A13,'BD Factoraje'!$C:$C,$B$2),0)+AU13-SUMIFS('BD Factoraje'!$R:$R,'BD Factoraje'!$B:$B,$B$3,'BD Factoraje'!$G:$G,'Cartera Semanal Individual'!$A13,'BD Factoraje'!$N:$N,'Cartera Semanal Individual'!AV$1,'BD Factoraje'!$C:$C,$B$2)</f>
        <v>0</v>
      </c>
      <c r="AW13" s="11">
        <f>IF('Cartera Semanal Individual'!$A13='Cartera Semanal Individual'!AW$1,-SUMIFS('BD Factoraje'!$Q:$Q,'BD Factoraje'!$B:$B,$B$3,'BD Factoraje'!$G:$G,'Cartera Semanal Individual'!$A13,'BD Factoraje'!$C:$C,$B$2),0)+AV13-SUMIFS('BD Factoraje'!$R:$R,'BD Factoraje'!$B:$B,$B$3,'BD Factoraje'!$G:$G,'Cartera Semanal Individual'!$A13,'BD Factoraje'!$N:$N,'Cartera Semanal Individual'!AW$1,'BD Factoraje'!$C:$C,$B$2)</f>
        <v>0</v>
      </c>
      <c r="AX13" s="11">
        <f>IF('Cartera Semanal Individual'!$A13='Cartera Semanal Individual'!AX$1,-SUMIFS('BD Factoraje'!$Q:$Q,'BD Factoraje'!$B:$B,$B$3,'BD Factoraje'!$G:$G,'Cartera Semanal Individual'!$A13,'BD Factoraje'!$C:$C,$B$2),0)+AW13-SUMIFS('BD Factoraje'!$R:$R,'BD Factoraje'!$B:$B,$B$3,'BD Factoraje'!$G:$G,'Cartera Semanal Individual'!$A13,'BD Factoraje'!$N:$N,'Cartera Semanal Individual'!AX$1,'BD Factoraje'!$C:$C,$B$2)</f>
        <v>0</v>
      </c>
      <c r="AY13" s="11">
        <f>IF('Cartera Semanal Individual'!$A13='Cartera Semanal Individual'!AY$1,-SUMIFS('BD Factoraje'!$Q:$Q,'BD Factoraje'!$B:$B,$B$3,'BD Factoraje'!$G:$G,'Cartera Semanal Individual'!$A13,'BD Factoraje'!$C:$C,$B$2),0)+AX13-SUMIFS('BD Factoraje'!$R:$R,'BD Factoraje'!$B:$B,$B$3,'BD Factoraje'!$G:$G,'Cartera Semanal Individual'!$A13,'BD Factoraje'!$N:$N,'Cartera Semanal Individual'!AY$1,'BD Factoraje'!$C:$C,$B$2)</f>
        <v>0</v>
      </c>
      <c r="AZ13" s="11">
        <f>IF('Cartera Semanal Individual'!$A13='Cartera Semanal Individual'!AZ$1,-SUMIFS('BD Factoraje'!$Q:$Q,'BD Factoraje'!$B:$B,$B$3,'BD Factoraje'!$G:$G,'Cartera Semanal Individual'!$A13,'BD Factoraje'!$C:$C,$B$2),0)+AY13-SUMIFS('BD Factoraje'!$R:$R,'BD Factoraje'!$B:$B,$B$3,'BD Factoraje'!$G:$G,'Cartera Semanal Individual'!$A13,'BD Factoraje'!$N:$N,'Cartera Semanal Individual'!AZ$1,'BD Factoraje'!$C:$C,$B$2)</f>
        <v>0</v>
      </c>
      <c r="BA13" s="11">
        <f>IF('Cartera Semanal Individual'!$A13='Cartera Semanal Individual'!BA$1,-SUMIFS('BD Factoraje'!$Q:$Q,'BD Factoraje'!$B:$B,$B$3,'BD Factoraje'!$G:$G,'Cartera Semanal Individual'!$A13,'BD Factoraje'!$C:$C,$B$2),0)+AZ13-SUMIFS('BD Factoraje'!$R:$R,'BD Factoraje'!$B:$B,$B$3,'BD Factoraje'!$G:$G,'Cartera Semanal Individual'!$A13,'BD Factoraje'!$N:$N,'Cartera Semanal Individual'!BA$1,'BD Factoraje'!$C:$C,$B$2)</f>
        <v>0</v>
      </c>
      <c r="BB13" s="11">
        <f>IF('Cartera Semanal Individual'!$A13='Cartera Semanal Individual'!BB$1,-SUMIFS('BD Factoraje'!$Q:$Q,'BD Factoraje'!$B:$B,$B$3,'BD Factoraje'!$G:$G,'Cartera Semanal Individual'!$A13,'BD Factoraje'!$C:$C,$B$2),0)+BA13-SUMIFS('BD Factoraje'!$R:$R,'BD Factoraje'!$B:$B,$B$3,'BD Factoraje'!$G:$G,'Cartera Semanal Individual'!$A13,'BD Factoraje'!$N:$N,'Cartera Semanal Individual'!BB$1,'BD Factoraje'!$C:$C,$B$2)</f>
        <v>0</v>
      </c>
      <c r="BC13" s="11">
        <f>IF('Cartera Semanal Individual'!$A13='Cartera Semanal Individual'!BC$1,-SUMIFS('BD Factoraje'!$Q:$Q,'BD Factoraje'!$B:$B,$B$3,'BD Factoraje'!$G:$G,'Cartera Semanal Individual'!$A13,'BD Factoraje'!$C:$C,$B$2),0)+BB13-SUMIFS('BD Factoraje'!$R:$R,'BD Factoraje'!$B:$B,$B$3,'BD Factoraje'!$G:$G,'Cartera Semanal Individual'!$A13,'BD Factoraje'!$N:$N,'Cartera Semanal Individual'!BC$1,'BD Factoraje'!$C:$C,$B$2)</f>
        <v>0</v>
      </c>
      <c r="BD13" s="11">
        <f>IF('Cartera Semanal Individual'!$A13='Cartera Semanal Individual'!BD$1,-SUMIFS('BD Factoraje'!$Q:$Q,'BD Factoraje'!$B:$B,$B$3,'BD Factoraje'!$G:$G,'Cartera Semanal Individual'!$A13,'BD Factoraje'!$C:$C,$B$2),0)+BC13-SUMIFS('BD Factoraje'!$R:$R,'BD Factoraje'!$B:$B,$B$3,'BD Factoraje'!$G:$G,'Cartera Semanal Individual'!$A13,'BD Factoraje'!$N:$N,'Cartera Semanal Individual'!BD$1,'BD Factoraje'!$C:$C,$B$2)</f>
        <v>0</v>
      </c>
      <c r="BE13" s="11">
        <f>IF('Cartera Semanal Individual'!$A13='Cartera Semanal Individual'!BE$1,-SUMIFS('BD Factoraje'!$Q:$Q,'BD Factoraje'!$B:$B,$B$3,'BD Factoraje'!$G:$G,'Cartera Semanal Individual'!$A13,'BD Factoraje'!$C:$C,$B$2),0)+BD13-SUMIFS('BD Factoraje'!$R:$R,'BD Factoraje'!$B:$B,$B$3,'BD Factoraje'!$G:$G,'Cartera Semanal Individual'!$A13,'BD Factoraje'!$N:$N,'Cartera Semanal Individual'!BE$1,'BD Factoraje'!$C:$C,$B$2)</f>
        <v>0</v>
      </c>
      <c r="BF13" s="11">
        <f>IF('Cartera Semanal Individual'!$A13='Cartera Semanal Individual'!BF$1,-SUMIFS('BD Factoraje'!$Q:$Q,'BD Factoraje'!$B:$B,$B$3,'BD Factoraje'!$G:$G,'Cartera Semanal Individual'!$A13,'BD Factoraje'!$C:$C,$B$2),0)+BE13-SUMIFS('BD Factoraje'!$R:$R,'BD Factoraje'!$B:$B,$B$3,'BD Factoraje'!$G:$G,'Cartera Semanal Individual'!$A13,'BD Factoraje'!$N:$N,'Cartera Semanal Individual'!BF$1,'BD Factoraje'!$C:$C,$B$2)</f>
        <v>0</v>
      </c>
      <c r="BG13" s="11">
        <f>IF('Cartera Semanal Individual'!$A13='Cartera Semanal Individual'!BG$1,-SUMIFS('BD Factoraje'!$Q:$Q,'BD Factoraje'!$B:$B,$B$3,'BD Factoraje'!$G:$G,'Cartera Semanal Individual'!$A13,'BD Factoraje'!$C:$C,$B$2),0)+BF13-SUMIFS('BD Factoraje'!$R:$R,'BD Factoraje'!$B:$B,$B$3,'BD Factoraje'!$G:$G,'Cartera Semanal Individual'!$A13,'BD Factoraje'!$N:$N,'Cartera Semanal Individual'!BG$1,'BD Factoraje'!$C:$C,$B$2)</f>
        <v>0</v>
      </c>
      <c r="BH13" s="11">
        <f>IF('Cartera Semanal Individual'!$A13='Cartera Semanal Individual'!BH$1,-SUMIFS('BD Factoraje'!$Q:$Q,'BD Factoraje'!$B:$B,$B$3,'BD Factoraje'!$G:$G,'Cartera Semanal Individual'!$A13,'BD Factoraje'!$C:$C,$B$2),0)+BG13-SUMIFS('BD Factoraje'!$R:$R,'BD Factoraje'!$B:$B,$B$3,'BD Factoraje'!$G:$G,'Cartera Semanal Individual'!$A13,'BD Factoraje'!$N:$N,'Cartera Semanal Individual'!BH$1,'BD Factoraje'!$C:$C,$B$2)</f>
        <v>0</v>
      </c>
      <c r="BI13" s="11">
        <f>IF('Cartera Semanal Individual'!$A13='Cartera Semanal Individual'!BI$1,-SUMIFS('BD Factoraje'!$Q:$Q,'BD Factoraje'!$B:$B,$B$3,'BD Factoraje'!$G:$G,'Cartera Semanal Individual'!$A13,'BD Factoraje'!$C:$C,$B$2),0)+BH13-SUMIFS('BD Factoraje'!$R:$R,'BD Factoraje'!$B:$B,$B$3,'BD Factoraje'!$G:$G,'Cartera Semanal Individual'!$A13,'BD Factoraje'!$N:$N,'Cartera Semanal Individual'!BI$1,'BD Factoraje'!$C:$C,$B$2)</f>
        <v>0</v>
      </c>
      <c r="BJ13" s="11">
        <f>IF('Cartera Semanal Individual'!$A13='Cartera Semanal Individual'!BJ$1,-SUMIFS('BD Factoraje'!$Q:$Q,'BD Factoraje'!$B:$B,$B$3,'BD Factoraje'!$G:$G,'Cartera Semanal Individual'!$A13,'BD Factoraje'!$C:$C,$B$2),0)+BI13-SUMIFS('BD Factoraje'!$R:$R,'BD Factoraje'!$B:$B,$B$3,'BD Factoraje'!$G:$G,'Cartera Semanal Individual'!$A13,'BD Factoraje'!$N:$N,'Cartera Semanal Individual'!BJ$1,'BD Factoraje'!$C:$C,$B$2)</f>
        <v>0</v>
      </c>
      <c r="BK13" s="11">
        <f>IF('Cartera Semanal Individual'!$A13='Cartera Semanal Individual'!BK$1,-SUMIFS('BD Factoraje'!$Q:$Q,'BD Factoraje'!$B:$B,$B$3,'BD Factoraje'!$G:$G,'Cartera Semanal Individual'!$A13,'BD Factoraje'!$C:$C,$B$2),0)+BJ13-SUMIFS('BD Factoraje'!$R:$R,'BD Factoraje'!$B:$B,$B$3,'BD Factoraje'!$G:$G,'Cartera Semanal Individual'!$A13,'BD Factoraje'!$N:$N,'Cartera Semanal Individual'!BK$1,'BD Factoraje'!$C:$C,$B$2)</f>
        <v>0</v>
      </c>
      <c r="BL13" s="11">
        <f>IF('Cartera Semanal Individual'!$A13='Cartera Semanal Individual'!BL$1,-SUMIFS('BD Factoraje'!$Q:$Q,'BD Factoraje'!$B:$B,$B$3,'BD Factoraje'!$G:$G,'Cartera Semanal Individual'!$A13,'BD Factoraje'!$C:$C,$B$2),0)+BK13-SUMIFS('BD Factoraje'!$R:$R,'BD Factoraje'!$B:$B,$B$3,'BD Factoraje'!$G:$G,'Cartera Semanal Individual'!$A13,'BD Factoraje'!$N:$N,'Cartera Semanal Individual'!BL$1,'BD Factoraje'!$C:$C,$B$2)</f>
        <v>0</v>
      </c>
      <c r="BM13" s="11">
        <f>IF('Cartera Semanal Individual'!$A13='Cartera Semanal Individual'!BM$1,-SUMIFS('BD Factoraje'!$Q:$Q,'BD Factoraje'!$B:$B,$B$3,'BD Factoraje'!$G:$G,'Cartera Semanal Individual'!$A13,'BD Factoraje'!$C:$C,$B$2),0)+BL13-SUMIFS('BD Factoraje'!$R:$R,'BD Factoraje'!$B:$B,$B$3,'BD Factoraje'!$G:$G,'Cartera Semanal Individual'!$A13,'BD Factoraje'!$N:$N,'Cartera Semanal Individual'!BM$1,'BD Factoraje'!$C:$C,$B$2)</f>
        <v>0</v>
      </c>
      <c r="BN13" s="11">
        <f>IF('Cartera Semanal Individual'!$A13='Cartera Semanal Individual'!BN$1,-SUMIFS('BD Factoraje'!$Q:$Q,'BD Factoraje'!$B:$B,$B$3,'BD Factoraje'!$G:$G,'Cartera Semanal Individual'!$A13,'BD Factoraje'!$C:$C,$B$2),0)+BM13-SUMIFS('BD Factoraje'!$R:$R,'BD Factoraje'!$B:$B,$B$3,'BD Factoraje'!$G:$G,'Cartera Semanal Individual'!$A13,'BD Factoraje'!$N:$N,'Cartera Semanal Individual'!BN$1,'BD Factoraje'!$C:$C,$B$2)</f>
        <v>0</v>
      </c>
      <c r="BO13" s="11">
        <f>IF('Cartera Semanal Individual'!$A13='Cartera Semanal Individual'!BO$1,-SUMIFS('BD Factoraje'!$Q:$Q,'BD Factoraje'!$B:$B,$B$3,'BD Factoraje'!$G:$G,'Cartera Semanal Individual'!$A13,'BD Factoraje'!$C:$C,$B$2),0)+BN13-SUMIFS('BD Factoraje'!$R:$R,'BD Factoraje'!$B:$B,$B$3,'BD Factoraje'!$G:$G,'Cartera Semanal Individual'!$A13,'BD Factoraje'!$N:$N,'Cartera Semanal Individual'!BO$1,'BD Factoraje'!$C:$C,$B$2)</f>
        <v>0</v>
      </c>
      <c r="BP13" s="11">
        <f>IF('Cartera Semanal Individual'!$A13='Cartera Semanal Individual'!BP$1,-SUMIFS('BD Factoraje'!$Q:$Q,'BD Factoraje'!$B:$B,$B$3,'BD Factoraje'!$G:$G,'Cartera Semanal Individual'!$A13,'BD Factoraje'!$C:$C,$B$2),0)+BO13-SUMIFS('BD Factoraje'!$R:$R,'BD Factoraje'!$B:$B,$B$3,'BD Factoraje'!$G:$G,'Cartera Semanal Individual'!$A13,'BD Factoraje'!$N:$N,'Cartera Semanal Individual'!BP$1,'BD Factoraje'!$C:$C,$B$2)</f>
        <v>0</v>
      </c>
      <c r="BQ13" s="11">
        <f>IF('Cartera Semanal Individual'!$A13='Cartera Semanal Individual'!BQ$1,-SUMIFS('BD Factoraje'!$Q:$Q,'BD Factoraje'!$B:$B,$B$3,'BD Factoraje'!$G:$G,'Cartera Semanal Individual'!$A13,'BD Factoraje'!$C:$C,$B$2),0)+BP13-SUMIFS('BD Factoraje'!$R:$R,'BD Factoraje'!$B:$B,$B$3,'BD Factoraje'!$G:$G,'Cartera Semanal Individual'!$A13,'BD Factoraje'!$N:$N,'Cartera Semanal Individual'!BQ$1,'BD Factoraje'!$C:$C,$B$2)</f>
        <v>0</v>
      </c>
      <c r="BR13" s="11">
        <f>IF('Cartera Semanal Individual'!$A13='Cartera Semanal Individual'!BR$1,-SUMIFS('BD Factoraje'!$Q:$Q,'BD Factoraje'!$B:$B,$B$3,'BD Factoraje'!$G:$G,'Cartera Semanal Individual'!$A13,'BD Factoraje'!$C:$C,$B$2),0)+BQ13-SUMIFS('BD Factoraje'!$R:$R,'BD Factoraje'!$B:$B,$B$3,'BD Factoraje'!$G:$G,'Cartera Semanal Individual'!$A13,'BD Factoraje'!$N:$N,'Cartera Semanal Individual'!BR$1,'BD Factoraje'!$C:$C,$B$2)</f>
        <v>0</v>
      </c>
      <c r="BS13" s="11">
        <f>IF('Cartera Semanal Individual'!$A13='Cartera Semanal Individual'!BS$1,-SUMIFS('BD Factoraje'!$Q:$Q,'BD Factoraje'!$B:$B,$B$3,'BD Factoraje'!$G:$G,'Cartera Semanal Individual'!$A13,'BD Factoraje'!$C:$C,$B$2),0)+BR13-SUMIFS('BD Factoraje'!$R:$R,'BD Factoraje'!$B:$B,$B$3,'BD Factoraje'!$G:$G,'Cartera Semanal Individual'!$A13,'BD Factoraje'!$N:$N,'Cartera Semanal Individual'!BS$1,'BD Factoraje'!$C:$C,$B$2)</f>
        <v>0</v>
      </c>
      <c r="BT13" s="11">
        <f>IF('Cartera Semanal Individual'!$A13='Cartera Semanal Individual'!BT$1,-SUMIFS('BD Factoraje'!$Q:$Q,'BD Factoraje'!$B:$B,$B$3,'BD Factoraje'!$G:$G,'Cartera Semanal Individual'!$A13,'BD Factoraje'!$C:$C,$B$2),0)+BS13-SUMIFS('BD Factoraje'!$R:$R,'BD Factoraje'!$B:$B,$B$3,'BD Factoraje'!$G:$G,'Cartera Semanal Individual'!$A13,'BD Factoraje'!$N:$N,'Cartera Semanal Individual'!BT$1,'BD Factoraje'!$C:$C,$B$2)</f>
        <v>0</v>
      </c>
      <c r="BU13" s="11">
        <f>IF('Cartera Semanal Individual'!$A13='Cartera Semanal Individual'!BU$1,-SUMIFS('BD Factoraje'!$Q:$Q,'BD Factoraje'!$B:$B,$B$3,'BD Factoraje'!$G:$G,'Cartera Semanal Individual'!$A13,'BD Factoraje'!$C:$C,$B$2),0)+BT13-SUMIFS('BD Factoraje'!$R:$R,'BD Factoraje'!$B:$B,$B$3,'BD Factoraje'!$G:$G,'Cartera Semanal Individual'!$A13,'BD Factoraje'!$N:$N,'Cartera Semanal Individual'!BU$1,'BD Factoraje'!$C:$C,$B$2)</f>
        <v>0</v>
      </c>
      <c r="BV13" s="11">
        <f>IF('Cartera Semanal Individual'!$A13='Cartera Semanal Individual'!BV$1,-SUMIFS('BD Factoraje'!$Q:$Q,'BD Factoraje'!$B:$B,$B$3,'BD Factoraje'!$G:$G,'Cartera Semanal Individual'!$A13,'BD Factoraje'!$C:$C,$B$2),0)+BU13-SUMIFS('BD Factoraje'!$R:$R,'BD Factoraje'!$B:$B,$B$3,'BD Factoraje'!$G:$G,'Cartera Semanal Individual'!$A13,'BD Factoraje'!$N:$N,'Cartera Semanal Individual'!BV$1,'BD Factoraje'!$C:$C,$B$2)</f>
        <v>0</v>
      </c>
      <c r="BW13" s="11">
        <f>IF('Cartera Semanal Individual'!$A13='Cartera Semanal Individual'!BW$1,-SUMIFS('BD Factoraje'!$Q:$Q,'BD Factoraje'!$B:$B,$B$3,'BD Factoraje'!$G:$G,'Cartera Semanal Individual'!$A13,'BD Factoraje'!$C:$C,$B$2),0)+BV13-SUMIFS('BD Factoraje'!$R:$R,'BD Factoraje'!$B:$B,$B$3,'BD Factoraje'!$G:$G,'Cartera Semanal Individual'!$A13,'BD Factoraje'!$N:$N,'Cartera Semanal Individual'!BW$1,'BD Factoraje'!$C:$C,$B$2)</f>
        <v>0</v>
      </c>
      <c r="BX13" s="11">
        <f>IF('Cartera Semanal Individual'!$A13='Cartera Semanal Individual'!BX$1,-SUMIFS('BD Factoraje'!$Q:$Q,'BD Factoraje'!$B:$B,$B$3,'BD Factoraje'!$G:$G,'Cartera Semanal Individual'!$A13,'BD Factoraje'!$C:$C,$B$2),0)+BW13-SUMIFS('BD Factoraje'!$R:$R,'BD Factoraje'!$B:$B,$B$3,'BD Factoraje'!$G:$G,'Cartera Semanal Individual'!$A13,'BD Factoraje'!$N:$N,'Cartera Semanal Individual'!BX$1,'BD Factoraje'!$C:$C,$B$2)</f>
        <v>0</v>
      </c>
      <c r="BY13" s="11">
        <f>IF('Cartera Semanal Individual'!$A13='Cartera Semanal Individual'!BY$1,-SUMIFS('BD Factoraje'!$Q:$Q,'BD Factoraje'!$B:$B,$B$3,'BD Factoraje'!$G:$G,'Cartera Semanal Individual'!$A13,'BD Factoraje'!$C:$C,$B$2),0)+BX13-SUMIFS('BD Factoraje'!$R:$R,'BD Factoraje'!$B:$B,$B$3,'BD Factoraje'!$G:$G,'Cartera Semanal Individual'!$A13,'BD Factoraje'!$N:$N,'Cartera Semanal Individual'!BY$1,'BD Factoraje'!$C:$C,$B$2)</f>
        <v>0</v>
      </c>
      <c r="BZ13" s="11">
        <f>IF('Cartera Semanal Individual'!$A13='Cartera Semanal Individual'!BZ$1,-SUMIFS('BD Factoraje'!$Q:$Q,'BD Factoraje'!$B:$B,$B$3,'BD Factoraje'!$G:$G,'Cartera Semanal Individual'!$A13,'BD Factoraje'!$C:$C,$B$2),0)+BY13-SUMIFS('BD Factoraje'!$R:$R,'BD Factoraje'!$B:$B,$B$3,'BD Factoraje'!$G:$G,'Cartera Semanal Individual'!$A13,'BD Factoraje'!$N:$N,'Cartera Semanal Individual'!BZ$1,'BD Factoraje'!$C:$C,$B$2)</f>
        <v>0</v>
      </c>
      <c r="CA13" s="11">
        <f>IF('Cartera Semanal Individual'!$A13='Cartera Semanal Individual'!CA$1,-SUMIFS('BD Factoraje'!$Q:$Q,'BD Factoraje'!$B:$B,$B$3,'BD Factoraje'!$G:$G,'Cartera Semanal Individual'!$A13,'BD Factoraje'!$C:$C,$B$2),0)+BZ13-SUMIFS('BD Factoraje'!$R:$R,'BD Factoraje'!$B:$B,$B$3,'BD Factoraje'!$G:$G,'Cartera Semanal Individual'!$A13,'BD Factoraje'!$N:$N,'Cartera Semanal Individual'!CA$1,'BD Factoraje'!$C:$C,$B$2)</f>
        <v>0</v>
      </c>
      <c r="CB13" s="11">
        <f>IF('Cartera Semanal Individual'!$A13='Cartera Semanal Individual'!CB$1,-SUMIFS('BD Factoraje'!$Q:$Q,'BD Factoraje'!$B:$B,$B$3,'BD Factoraje'!$G:$G,'Cartera Semanal Individual'!$A13,'BD Factoraje'!$C:$C,$B$2),0)+CA13-SUMIFS('BD Factoraje'!$R:$R,'BD Factoraje'!$B:$B,$B$3,'BD Factoraje'!$G:$G,'Cartera Semanal Individual'!$A13,'BD Factoraje'!$N:$N,'Cartera Semanal Individual'!CB$1,'BD Factoraje'!$C:$C,$B$2)</f>
        <v>0</v>
      </c>
      <c r="CC13" s="11">
        <f>IF('Cartera Semanal Individual'!$A13='Cartera Semanal Individual'!CC$1,-SUMIFS('BD Factoraje'!$Q:$Q,'BD Factoraje'!$B:$B,$B$3,'BD Factoraje'!$G:$G,'Cartera Semanal Individual'!$A13,'BD Factoraje'!$C:$C,$B$2),0)+CB13-SUMIFS('BD Factoraje'!$R:$R,'BD Factoraje'!$B:$B,$B$3,'BD Factoraje'!$G:$G,'Cartera Semanal Individual'!$A13,'BD Factoraje'!$N:$N,'Cartera Semanal Individual'!CC$1,'BD Factoraje'!$C:$C,$B$2)</f>
        <v>0</v>
      </c>
      <c r="CD13" s="11">
        <f>IF('Cartera Semanal Individual'!$A13='Cartera Semanal Individual'!CD$1,-SUMIFS('BD Factoraje'!$Q:$Q,'BD Factoraje'!$B:$B,$B$3,'BD Factoraje'!$G:$G,'Cartera Semanal Individual'!$A13,'BD Factoraje'!$C:$C,$B$2),0)+CC13-SUMIFS('BD Factoraje'!$R:$R,'BD Factoraje'!$B:$B,$B$3,'BD Factoraje'!$G:$G,'Cartera Semanal Individual'!$A13,'BD Factoraje'!$N:$N,'Cartera Semanal Individual'!CD$1,'BD Factoraje'!$C:$C,$B$2)</f>
        <v>0</v>
      </c>
      <c r="CE13" s="11">
        <f>IF('Cartera Semanal Individual'!$A13='Cartera Semanal Individual'!CE$1,-SUMIFS('BD Factoraje'!$Q:$Q,'BD Factoraje'!$B:$B,$B$3,'BD Factoraje'!$G:$G,'Cartera Semanal Individual'!$A13,'BD Factoraje'!$C:$C,$B$2),0)+CD13-SUMIFS('BD Factoraje'!$R:$R,'BD Factoraje'!$B:$B,$B$3,'BD Factoraje'!$G:$G,'Cartera Semanal Individual'!$A13,'BD Factoraje'!$N:$N,'Cartera Semanal Individual'!CE$1,'BD Factoraje'!$C:$C,$B$2)</f>
        <v>0</v>
      </c>
      <c r="CF13" s="11">
        <f>IF('Cartera Semanal Individual'!$A13='Cartera Semanal Individual'!CF$1,-SUMIFS('BD Factoraje'!$Q:$Q,'BD Factoraje'!$B:$B,$B$3,'BD Factoraje'!$G:$G,'Cartera Semanal Individual'!$A13,'BD Factoraje'!$C:$C,$B$2),0)+CE13-SUMIFS('BD Factoraje'!$R:$R,'BD Factoraje'!$B:$B,$B$3,'BD Factoraje'!$G:$G,'Cartera Semanal Individual'!$A13,'BD Factoraje'!$N:$N,'Cartera Semanal Individual'!CF$1,'BD Factoraje'!$C:$C,$B$2)</f>
        <v>0</v>
      </c>
      <c r="CG13" s="11">
        <f>IF('Cartera Semanal Individual'!$A13='Cartera Semanal Individual'!CG$1,-SUMIFS('BD Factoraje'!$Q:$Q,'BD Factoraje'!$B:$B,$B$3,'BD Factoraje'!$G:$G,'Cartera Semanal Individual'!$A13,'BD Factoraje'!$C:$C,$B$2),0)+CF13-SUMIFS('BD Factoraje'!$R:$R,'BD Factoraje'!$B:$B,$B$3,'BD Factoraje'!$G:$G,'Cartera Semanal Individual'!$A13,'BD Factoraje'!$N:$N,'Cartera Semanal Individual'!CG$1,'BD Factoraje'!$C:$C,$B$2)</f>
        <v>0</v>
      </c>
      <c r="CH13" s="11">
        <f>IF('Cartera Semanal Individual'!$A13='Cartera Semanal Individual'!CH$1,-SUMIFS('BD Factoraje'!$Q:$Q,'BD Factoraje'!$B:$B,$B$3,'BD Factoraje'!$G:$G,'Cartera Semanal Individual'!$A13,'BD Factoraje'!$C:$C,$B$2),0)+CG13-SUMIFS('BD Factoraje'!$R:$R,'BD Factoraje'!$B:$B,$B$3,'BD Factoraje'!$G:$G,'Cartera Semanal Individual'!$A13,'BD Factoraje'!$N:$N,'Cartera Semanal Individual'!CH$1,'BD Factoraje'!$C:$C,$B$2)</f>
        <v>0</v>
      </c>
      <c r="CI13" s="11">
        <f>IF('Cartera Semanal Individual'!$A13='Cartera Semanal Individual'!CI$1,-SUMIFS('BD Factoraje'!$Q:$Q,'BD Factoraje'!$B:$B,$B$3,'BD Factoraje'!$G:$G,'Cartera Semanal Individual'!$A13,'BD Factoraje'!$C:$C,$B$2),0)+CH13-SUMIFS('BD Factoraje'!$R:$R,'BD Factoraje'!$B:$B,$B$3,'BD Factoraje'!$G:$G,'Cartera Semanal Individual'!$A13,'BD Factoraje'!$N:$N,'Cartera Semanal Individual'!CI$1,'BD Factoraje'!$C:$C,$B$2)</f>
        <v>0</v>
      </c>
      <c r="CJ13" s="11">
        <f>IF('Cartera Semanal Individual'!$A13='Cartera Semanal Individual'!CJ$1,-SUMIFS('BD Factoraje'!$Q:$Q,'BD Factoraje'!$B:$B,$B$3,'BD Factoraje'!$G:$G,'Cartera Semanal Individual'!$A13,'BD Factoraje'!$C:$C,$B$2),0)+CI13-SUMIFS('BD Factoraje'!$R:$R,'BD Factoraje'!$B:$B,$B$3,'BD Factoraje'!$G:$G,'Cartera Semanal Individual'!$A13,'BD Factoraje'!$N:$N,'Cartera Semanal Individual'!CJ$1,'BD Factoraje'!$C:$C,$B$2)</f>
        <v>0</v>
      </c>
      <c r="CK13" s="11">
        <f>IF('Cartera Semanal Individual'!$A13='Cartera Semanal Individual'!CK$1,-SUMIFS('BD Factoraje'!$Q:$Q,'BD Factoraje'!$B:$B,$B$3,'BD Factoraje'!$G:$G,'Cartera Semanal Individual'!$A13,'BD Factoraje'!$C:$C,$B$2),0)+CJ13-SUMIFS('BD Factoraje'!$R:$R,'BD Factoraje'!$B:$B,$B$3,'BD Factoraje'!$G:$G,'Cartera Semanal Individual'!$A13,'BD Factoraje'!$N:$N,'Cartera Semanal Individual'!CK$1,'BD Factoraje'!$C:$C,$B$2)</f>
        <v>0</v>
      </c>
      <c r="CL13" s="11">
        <f>IF('Cartera Semanal Individual'!$A13='Cartera Semanal Individual'!CL$1,-SUMIFS('BD Factoraje'!$Q:$Q,'BD Factoraje'!$B:$B,$B$3,'BD Factoraje'!$G:$G,'Cartera Semanal Individual'!$A13,'BD Factoraje'!$C:$C,$B$2),0)+CK13-SUMIFS('BD Factoraje'!$R:$R,'BD Factoraje'!$B:$B,$B$3,'BD Factoraje'!$G:$G,'Cartera Semanal Individual'!$A13,'BD Factoraje'!$N:$N,'Cartera Semanal Individual'!CL$1,'BD Factoraje'!$C:$C,$B$2)</f>
        <v>0</v>
      </c>
      <c r="CM13" s="11">
        <f>IF('Cartera Semanal Individual'!$A13='Cartera Semanal Individual'!CM$1,-SUMIFS('BD Factoraje'!$Q:$Q,'BD Factoraje'!$B:$B,$B$3,'BD Factoraje'!$G:$G,'Cartera Semanal Individual'!$A13,'BD Factoraje'!$C:$C,$B$2),0)+CL13-SUMIFS('BD Factoraje'!$R:$R,'BD Factoraje'!$B:$B,$B$3,'BD Factoraje'!$G:$G,'Cartera Semanal Individual'!$A13,'BD Factoraje'!$N:$N,'Cartera Semanal Individual'!CM$1,'BD Factoraje'!$C:$C,$B$2)</f>
        <v>0</v>
      </c>
      <c r="CN13" s="11">
        <f>IF('Cartera Semanal Individual'!$A13='Cartera Semanal Individual'!CN$1,-SUMIFS('BD Factoraje'!$Q:$Q,'BD Factoraje'!$B:$B,$B$3,'BD Factoraje'!$G:$G,'Cartera Semanal Individual'!$A13,'BD Factoraje'!$C:$C,$B$2),0)+CM13-SUMIFS('BD Factoraje'!$R:$R,'BD Factoraje'!$B:$B,$B$3,'BD Factoraje'!$G:$G,'Cartera Semanal Individual'!$A13,'BD Factoraje'!$N:$N,'Cartera Semanal Individual'!CN$1,'BD Factoraje'!$C:$C,$B$2)</f>
        <v>0</v>
      </c>
      <c r="CO13" s="11">
        <f>IF('Cartera Semanal Individual'!$A13='Cartera Semanal Individual'!CO$1,-SUMIFS('BD Factoraje'!$Q:$Q,'BD Factoraje'!$B:$B,$B$3,'BD Factoraje'!$G:$G,'Cartera Semanal Individual'!$A13,'BD Factoraje'!$C:$C,$B$2),0)+CN13-SUMIFS('BD Factoraje'!$R:$R,'BD Factoraje'!$B:$B,$B$3,'BD Factoraje'!$G:$G,'Cartera Semanal Individual'!$A13,'BD Factoraje'!$N:$N,'Cartera Semanal Individual'!CO$1,'BD Factoraje'!$C:$C,$B$2)</f>
        <v>0</v>
      </c>
      <c r="CP13" s="11">
        <f>IF('Cartera Semanal Individual'!$A13='Cartera Semanal Individual'!CP$1,-SUMIFS('BD Factoraje'!$Q:$Q,'BD Factoraje'!$B:$B,$B$3,'BD Factoraje'!$G:$G,'Cartera Semanal Individual'!$A13,'BD Factoraje'!$C:$C,$B$2),0)+CO13-SUMIFS('BD Factoraje'!$R:$R,'BD Factoraje'!$B:$B,$B$3,'BD Factoraje'!$G:$G,'Cartera Semanal Individual'!$A13,'BD Factoraje'!$N:$N,'Cartera Semanal Individual'!CP$1,'BD Factoraje'!$C:$C,$B$2)</f>
        <v>0</v>
      </c>
      <c r="CQ13" s="11">
        <f>IF('Cartera Semanal Individual'!$A13='Cartera Semanal Individual'!CQ$1,-SUMIFS('BD Factoraje'!$Q:$Q,'BD Factoraje'!$B:$B,$B$3,'BD Factoraje'!$G:$G,'Cartera Semanal Individual'!$A13,'BD Factoraje'!$C:$C,$B$2),0)+CP13-SUMIFS('BD Factoraje'!$R:$R,'BD Factoraje'!$B:$B,$B$3,'BD Factoraje'!$G:$G,'Cartera Semanal Individual'!$A13,'BD Factoraje'!$N:$N,'Cartera Semanal Individual'!CQ$1,'BD Factoraje'!$C:$C,$B$2)</f>
        <v>0</v>
      </c>
      <c r="CR13" s="11">
        <f>IF('Cartera Semanal Individual'!$A13='Cartera Semanal Individual'!CR$1,-SUMIFS('BD Factoraje'!$Q:$Q,'BD Factoraje'!$B:$B,$B$3,'BD Factoraje'!$G:$G,'Cartera Semanal Individual'!$A13,'BD Factoraje'!$C:$C,$B$2),0)+CQ13-SUMIFS('BD Factoraje'!$R:$R,'BD Factoraje'!$B:$B,$B$3,'BD Factoraje'!$G:$G,'Cartera Semanal Individual'!$A13,'BD Factoraje'!$N:$N,'Cartera Semanal Individual'!CR$1,'BD Factoraje'!$C:$C,$B$2)</f>
        <v>0</v>
      </c>
      <c r="CS13" s="11">
        <f>IF('Cartera Semanal Individual'!$A13='Cartera Semanal Individual'!CS$1,-SUMIFS('BD Factoraje'!$Q:$Q,'BD Factoraje'!$B:$B,$B$3,'BD Factoraje'!$G:$G,'Cartera Semanal Individual'!$A13,'BD Factoraje'!$C:$C,$B$2),0)+CR13-SUMIFS('BD Factoraje'!$R:$R,'BD Factoraje'!$B:$B,$B$3,'BD Factoraje'!$G:$G,'Cartera Semanal Individual'!$A13,'BD Factoraje'!$N:$N,'Cartera Semanal Individual'!CS$1,'BD Factoraje'!$C:$C,$B$2)</f>
        <v>0</v>
      </c>
      <c r="CT13" s="11">
        <f>IF('Cartera Semanal Individual'!$A13='Cartera Semanal Individual'!CT$1,-SUMIFS('BD Factoraje'!$Q:$Q,'BD Factoraje'!$B:$B,$B$3,'BD Factoraje'!$G:$G,'Cartera Semanal Individual'!$A13,'BD Factoraje'!$C:$C,$B$2),0)+CS13-SUMIFS('BD Factoraje'!$R:$R,'BD Factoraje'!$B:$B,$B$3,'BD Factoraje'!$G:$G,'Cartera Semanal Individual'!$A13,'BD Factoraje'!$N:$N,'Cartera Semanal Individual'!CT$1,'BD Factoraje'!$C:$C,$B$2)</f>
        <v>0</v>
      </c>
      <c r="CU13" s="11">
        <f>IF('Cartera Semanal Individual'!$A13='Cartera Semanal Individual'!CU$1,-SUMIFS('BD Factoraje'!$Q:$Q,'BD Factoraje'!$B:$B,$B$3,'BD Factoraje'!$G:$G,'Cartera Semanal Individual'!$A13,'BD Factoraje'!$C:$C,$B$2),0)+CT13-SUMIFS('BD Factoraje'!$R:$R,'BD Factoraje'!$B:$B,$B$3,'BD Factoraje'!$G:$G,'Cartera Semanal Individual'!$A13,'BD Factoraje'!$N:$N,'Cartera Semanal Individual'!CU$1,'BD Factoraje'!$C:$C,$B$2)</f>
        <v>0</v>
      </c>
      <c r="CV13" s="11">
        <f>IF('Cartera Semanal Individual'!$A13='Cartera Semanal Individual'!CV$1,-SUMIFS('BD Factoraje'!$Q:$Q,'BD Factoraje'!$B:$B,$B$3,'BD Factoraje'!$G:$G,'Cartera Semanal Individual'!$A13,'BD Factoraje'!$C:$C,$B$2),0)+CU13-SUMIFS('BD Factoraje'!$R:$R,'BD Factoraje'!$B:$B,$B$3,'BD Factoraje'!$G:$G,'Cartera Semanal Individual'!$A13,'BD Factoraje'!$N:$N,'Cartera Semanal Individual'!CV$1,'BD Factoraje'!$C:$C,$B$2)</f>
        <v>0</v>
      </c>
    </row>
    <row r="14" spans="1:100" x14ac:dyDescent="0.25">
      <c r="A14" s="14">
        <v>23</v>
      </c>
      <c r="B14" s="31">
        <f t="shared" si="2"/>
        <v>42526</v>
      </c>
      <c r="C14" s="11">
        <f>IF('Cartera Semanal Individual'!$A14='Cartera Semanal Individual'!C$1,-SUMIFS('BD Factoraje'!$Q:$Q,'BD Factoraje'!$B:$B,$B$3,'BD Factoraje'!$G:$G,'Cartera Semanal Individual'!$A14,'BD Factoraje'!$C:$C,$B$2),0)</f>
        <v>0</v>
      </c>
      <c r="D14" s="11">
        <f>IF('Cartera Semanal Individual'!$A14='Cartera Semanal Individual'!D$1,-SUMIFS('BD Factoraje'!$Q:$Q,'BD Factoraje'!$B:$B,$B$3,'BD Factoraje'!$G:$G,'Cartera Semanal Individual'!$A14,'BD Factoraje'!$C:$C,$B$2),0)+C14-SUMIFS('BD Factoraje'!$R:$R,'BD Factoraje'!$B:$B,$B$3,'BD Factoraje'!$G:$G,'Cartera Semanal Individual'!$A14,'BD Factoraje'!$N:$N,'Cartera Semanal Individual'!D$1,'BD Factoraje'!$C:$C,$B$2)</f>
        <v>0</v>
      </c>
      <c r="E14" s="11">
        <f>IF('Cartera Semanal Individual'!$A14='Cartera Semanal Individual'!E$1,-SUMIFS('BD Factoraje'!$Q:$Q,'BD Factoraje'!$B:$B,$B$3,'BD Factoraje'!$G:$G,'Cartera Semanal Individual'!$A14,'BD Factoraje'!$C:$C,$B$2),0)+D14-SUMIFS('BD Factoraje'!$R:$R,'BD Factoraje'!$B:$B,$B$3,'BD Factoraje'!$G:$G,'Cartera Semanal Individual'!$A14,'BD Factoraje'!$N:$N,'Cartera Semanal Individual'!E$1,'BD Factoraje'!$C:$C,$B$2)</f>
        <v>0</v>
      </c>
      <c r="F14" s="11">
        <f>IF('Cartera Semanal Individual'!$A14='Cartera Semanal Individual'!F$1,-SUMIFS('BD Factoraje'!$Q:$Q,'BD Factoraje'!$B:$B,$B$3,'BD Factoraje'!$G:$G,'Cartera Semanal Individual'!$A14,'BD Factoraje'!$C:$C,$B$2),0)+E14-SUMIFS('BD Factoraje'!$R:$R,'BD Factoraje'!$B:$B,$B$3,'BD Factoraje'!$G:$G,'Cartera Semanal Individual'!$A14,'BD Factoraje'!$N:$N,'Cartera Semanal Individual'!F$1,'BD Factoraje'!$C:$C,$B$2)</f>
        <v>0</v>
      </c>
      <c r="G14" s="11">
        <f>IF('Cartera Semanal Individual'!$A14='Cartera Semanal Individual'!G$1,-SUMIFS('BD Factoraje'!$Q:$Q,'BD Factoraje'!$B:$B,$B$3,'BD Factoraje'!$G:$G,'Cartera Semanal Individual'!$A14,'BD Factoraje'!$C:$C,$B$2),0)+F14-SUMIFS('BD Factoraje'!$R:$R,'BD Factoraje'!$B:$B,$B$3,'BD Factoraje'!$G:$G,'Cartera Semanal Individual'!$A14,'BD Factoraje'!$N:$N,'Cartera Semanal Individual'!G$1,'BD Factoraje'!$C:$C,$B$2)</f>
        <v>0</v>
      </c>
      <c r="H14" s="11">
        <f>IF('Cartera Semanal Individual'!$A14='Cartera Semanal Individual'!H$1,-SUMIFS('BD Factoraje'!$Q:$Q,'BD Factoraje'!$B:$B,$B$3,'BD Factoraje'!$G:$G,'Cartera Semanal Individual'!$A14,'BD Factoraje'!$C:$C,$B$2),0)+G14-SUMIFS('BD Factoraje'!$R:$R,'BD Factoraje'!$B:$B,$B$3,'BD Factoraje'!$G:$G,'Cartera Semanal Individual'!$A14,'BD Factoraje'!$N:$N,'Cartera Semanal Individual'!H$1,'BD Factoraje'!$C:$C,$B$2)</f>
        <v>0</v>
      </c>
      <c r="I14" s="11">
        <f>IF('Cartera Semanal Individual'!$A14='Cartera Semanal Individual'!I$1,-SUMIFS('BD Factoraje'!$Q:$Q,'BD Factoraje'!$B:$B,$B$3,'BD Factoraje'!$G:$G,'Cartera Semanal Individual'!$A14,'BD Factoraje'!$C:$C,$B$2),0)+H14-SUMIFS('BD Factoraje'!$R:$R,'BD Factoraje'!$B:$B,$B$3,'BD Factoraje'!$G:$G,'Cartera Semanal Individual'!$A14,'BD Factoraje'!$N:$N,'Cartera Semanal Individual'!I$1,'BD Factoraje'!$C:$C,$B$2)</f>
        <v>0</v>
      </c>
      <c r="J14" s="11">
        <f>IF('Cartera Semanal Individual'!$A14='Cartera Semanal Individual'!J$1,-SUMIFS('BD Factoraje'!$Q:$Q,'BD Factoraje'!$B:$B,$B$3,'BD Factoraje'!$G:$G,'Cartera Semanal Individual'!$A14,'BD Factoraje'!$C:$C,$B$2),0)+I14-SUMIFS('BD Factoraje'!$R:$R,'BD Factoraje'!$B:$B,$B$3,'BD Factoraje'!$G:$G,'Cartera Semanal Individual'!$A14,'BD Factoraje'!$N:$N,'Cartera Semanal Individual'!J$1,'BD Factoraje'!$C:$C,$B$2)</f>
        <v>0</v>
      </c>
      <c r="K14" s="11">
        <f>IF('Cartera Semanal Individual'!$A14='Cartera Semanal Individual'!K$1,-SUMIFS('BD Factoraje'!$Q:$Q,'BD Factoraje'!$B:$B,$B$3,'BD Factoraje'!$G:$G,'Cartera Semanal Individual'!$A14,'BD Factoraje'!$C:$C,$B$2),0)+J14-SUMIFS('BD Factoraje'!$R:$R,'BD Factoraje'!$B:$B,$B$3,'BD Factoraje'!$G:$G,'Cartera Semanal Individual'!$A14,'BD Factoraje'!$N:$N,'Cartera Semanal Individual'!K$1,'BD Factoraje'!$C:$C,$B$2)</f>
        <v>0</v>
      </c>
      <c r="L14" s="11">
        <f>IF('Cartera Semanal Individual'!$A14='Cartera Semanal Individual'!L$1,-SUMIFS('BD Factoraje'!$Q:$Q,'BD Factoraje'!$B:$B,$B$3,'BD Factoraje'!$G:$G,'Cartera Semanal Individual'!$A14,'BD Factoraje'!$C:$C,$B$2),0)+K14-SUMIFS('BD Factoraje'!$R:$R,'BD Factoraje'!$B:$B,$B$3,'BD Factoraje'!$G:$G,'Cartera Semanal Individual'!$A14,'BD Factoraje'!$N:$N,'Cartera Semanal Individual'!L$1,'BD Factoraje'!$C:$C,$B$2)</f>
        <v>0</v>
      </c>
      <c r="M14" s="11">
        <f>IF('Cartera Semanal Individual'!$A14='Cartera Semanal Individual'!M$1,-SUMIFS('BD Factoraje'!$Q:$Q,'BD Factoraje'!$B:$B,$B$3,'BD Factoraje'!$G:$G,'Cartera Semanal Individual'!$A14,'BD Factoraje'!$C:$C,$B$2),0)+L14-SUMIFS('BD Factoraje'!$R:$R,'BD Factoraje'!$B:$B,$B$3,'BD Factoraje'!$G:$G,'Cartera Semanal Individual'!$A14,'BD Factoraje'!$N:$N,'Cartera Semanal Individual'!M$1,'BD Factoraje'!$C:$C,$B$2)</f>
        <v>0</v>
      </c>
      <c r="N14" s="11">
        <f>IF('Cartera Semanal Individual'!$A14='Cartera Semanal Individual'!N$1,-SUMIFS('BD Factoraje'!$Q:$Q,'BD Factoraje'!$B:$B,$B$3,'BD Factoraje'!$G:$G,'Cartera Semanal Individual'!$A14,'BD Factoraje'!$C:$C,$B$2),0)+M14-SUMIFS('BD Factoraje'!$R:$R,'BD Factoraje'!$B:$B,$B$3,'BD Factoraje'!$G:$G,'Cartera Semanal Individual'!$A14,'BD Factoraje'!$N:$N,'Cartera Semanal Individual'!N$1,'BD Factoraje'!$C:$C,$B$2)</f>
        <v>0</v>
      </c>
      <c r="O14" s="11">
        <f>IF('Cartera Semanal Individual'!$A14='Cartera Semanal Individual'!O$1,-SUMIFS('BD Factoraje'!$Q:$Q,'BD Factoraje'!$B:$B,$B$3,'BD Factoraje'!$G:$G,'Cartera Semanal Individual'!$A14,'BD Factoraje'!$C:$C,$B$2),0)+N14-SUMIFS('BD Factoraje'!$R:$R,'BD Factoraje'!$B:$B,$B$3,'BD Factoraje'!$G:$G,'Cartera Semanal Individual'!$A14,'BD Factoraje'!$N:$N,'Cartera Semanal Individual'!O$1,'BD Factoraje'!$C:$C,$B$2)</f>
        <v>0</v>
      </c>
      <c r="P14" s="11">
        <f>IF('Cartera Semanal Individual'!$A14='Cartera Semanal Individual'!P$1,-SUMIFS('BD Factoraje'!$Q:$Q,'BD Factoraje'!$B:$B,$B$3,'BD Factoraje'!$G:$G,'Cartera Semanal Individual'!$A14,'BD Factoraje'!$C:$C,$B$2),0)+O14-SUMIFS('BD Factoraje'!$R:$R,'BD Factoraje'!$B:$B,$B$3,'BD Factoraje'!$G:$G,'Cartera Semanal Individual'!$A14,'BD Factoraje'!$N:$N,'Cartera Semanal Individual'!P$1,'BD Factoraje'!$C:$C,$B$2)</f>
        <v>0</v>
      </c>
      <c r="Q14" s="11">
        <f>IF('Cartera Semanal Individual'!$A14='Cartera Semanal Individual'!Q$1,-SUMIFS('BD Factoraje'!$Q:$Q,'BD Factoraje'!$B:$B,$B$3,'BD Factoraje'!$G:$G,'Cartera Semanal Individual'!$A14,'BD Factoraje'!$C:$C,$B$2),0)+P14-SUMIFS('BD Factoraje'!$R:$R,'BD Factoraje'!$B:$B,$B$3,'BD Factoraje'!$G:$G,'Cartera Semanal Individual'!$A14,'BD Factoraje'!$N:$N,'Cartera Semanal Individual'!Q$1,'BD Factoraje'!$C:$C,$B$2)</f>
        <v>0</v>
      </c>
      <c r="R14" s="11">
        <f>IF('Cartera Semanal Individual'!$A14='Cartera Semanal Individual'!R$1,-SUMIFS('BD Factoraje'!$Q:$Q,'BD Factoraje'!$B:$B,$B$3,'BD Factoraje'!$G:$G,'Cartera Semanal Individual'!$A14,'BD Factoraje'!$C:$C,$B$2),0)+Q14-SUMIFS('BD Factoraje'!$R:$R,'BD Factoraje'!$B:$B,$B$3,'BD Factoraje'!$G:$G,'Cartera Semanal Individual'!$A14,'BD Factoraje'!$N:$N,'Cartera Semanal Individual'!R$1,'BD Factoraje'!$C:$C,$B$2)</f>
        <v>0</v>
      </c>
      <c r="S14" s="11">
        <f>IF('Cartera Semanal Individual'!$A14='Cartera Semanal Individual'!S$1,-SUMIFS('BD Factoraje'!$Q:$Q,'BD Factoraje'!$B:$B,$B$3,'BD Factoraje'!$G:$G,'Cartera Semanal Individual'!$A14,'BD Factoraje'!$C:$C,$B$2),0)+R14-SUMIFS('BD Factoraje'!$R:$R,'BD Factoraje'!$B:$B,$B$3,'BD Factoraje'!$G:$G,'Cartera Semanal Individual'!$A14,'BD Factoraje'!$N:$N,'Cartera Semanal Individual'!S$1,'BD Factoraje'!$C:$C,$B$2)</f>
        <v>0</v>
      </c>
      <c r="T14" s="11">
        <f>IF('Cartera Semanal Individual'!$A14='Cartera Semanal Individual'!T$1,-SUMIFS('BD Factoraje'!$Q:$Q,'BD Factoraje'!$B:$B,$B$3,'BD Factoraje'!$G:$G,'Cartera Semanal Individual'!$A14,'BD Factoraje'!$C:$C,$B$2),0)+S14-SUMIFS('BD Factoraje'!$R:$R,'BD Factoraje'!$B:$B,$B$3,'BD Factoraje'!$G:$G,'Cartera Semanal Individual'!$A14,'BD Factoraje'!$N:$N,'Cartera Semanal Individual'!T$1,'BD Factoraje'!$C:$C,$B$2)</f>
        <v>0</v>
      </c>
      <c r="U14" s="11">
        <f>IF('Cartera Semanal Individual'!$A14='Cartera Semanal Individual'!U$1,-SUMIFS('BD Factoraje'!$Q:$Q,'BD Factoraje'!$B:$B,$B$3,'BD Factoraje'!$G:$G,'Cartera Semanal Individual'!$A14,'BD Factoraje'!$C:$C,$B$2),0)+T14-SUMIFS('BD Factoraje'!$R:$R,'BD Factoraje'!$B:$B,$B$3,'BD Factoraje'!$G:$G,'Cartera Semanal Individual'!$A14,'BD Factoraje'!$N:$N,'Cartera Semanal Individual'!U$1,'BD Factoraje'!$C:$C,$B$2)</f>
        <v>0</v>
      </c>
      <c r="V14" s="11">
        <f>IF('Cartera Semanal Individual'!$A14='Cartera Semanal Individual'!V$1,-SUMIFS('BD Factoraje'!$Q:$Q,'BD Factoraje'!$B:$B,$B$3,'BD Factoraje'!$G:$G,'Cartera Semanal Individual'!$A14,'BD Factoraje'!$C:$C,$B$2),0)+U14-SUMIFS('BD Factoraje'!$R:$R,'BD Factoraje'!$B:$B,$B$3,'BD Factoraje'!$G:$G,'Cartera Semanal Individual'!$A14,'BD Factoraje'!$N:$N,'Cartera Semanal Individual'!V$1,'BD Factoraje'!$C:$C,$B$2)</f>
        <v>0</v>
      </c>
      <c r="W14" s="11">
        <f>IF('Cartera Semanal Individual'!$A14='Cartera Semanal Individual'!W$1,-SUMIFS('BD Factoraje'!$Q:$Q,'BD Factoraje'!$B:$B,$B$3,'BD Factoraje'!$G:$G,'Cartera Semanal Individual'!$A14,'BD Factoraje'!$C:$C,$B$2),0)+V14-SUMIFS('BD Factoraje'!$R:$R,'BD Factoraje'!$B:$B,$B$3,'BD Factoraje'!$G:$G,'Cartera Semanal Individual'!$A14,'BD Factoraje'!$N:$N,'Cartera Semanal Individual'!W$1,'BD Factoraje'!$C:$C,$B$2)</f>
        <v>0</v>
      </c>
      <c r="X14" s="11">
        <f>IF('Cartera Semanal Individual'!$A14='Cartera Semanal Individual'!X$1,-SUMIFS('BD Factoraje'!$Q:$Q,'BD Factoraje'!$B:$B,$B$3,'BD Factoraje'!$G:$G,'Cartera Semanal Individual'!$A14,'BD Factoraje'!$C:$C,$B$2),0)+W14-SUMIFS('BD Factoraje'!$R:$R,'BD Factoraje'!$B:$B,$B$3,'BD Factoraje'!$G:$G,'Cartera Semanal Individual'!$A14,'BD Factoraje'!$N:$N,'Cartera Semanal Individual'!X$1,'BD Factoraje'!$C:$C,$B$2)</f>
        <v>0</v>
      </c>
      <c r="Y14" s="11">
        <f>IF('Cartera Semanal Individual'!$A14='Cartera Semanal Individual'!Y$1,-SUMIFS('BD Factoraje'!$Q:$Q,'BD Factoraje'!$B:$B,$B$3,'BD Factoraje'!$G:$G,'Cartera Semanal Individual'!$A14,'BD Factoraje'!$C:$C,$B$2),0)+X14-SUMIFS('BD Factoraje'!$R:$R,'BD Factoraje'!$B:$B,$B$3,'BD Factoraje'!$G:$G,'Cartera Semanal Individual'!$A14,'BD Factoraje'!$N:$N,'Cartera Semanal Individual'!Y$1,'BD Factoraje'!$C:$C,$B$2)</f>
        <v>0</v>
      </c>
      <c r="Z14" s="11">
        <f>IF('Cartera Semanal Individual'!$A14='Cartera Semanal Individual'!Z$1,-SUMIFS('BD Factoraje'!$Q:$Q,'BD Factoraje'!$B:$B,$B$3,'BD Factoraje'!$G:$G,'Cartera Semanal Individual'!$A14,'BD Factoraje'!$C:$C,$B$2),0)+Y14-SUMIFS('BD Factoraje'!$R:$R,'BD Factoraje'!$B:$B,$B$3,'BD Factoraje'!$G:$G,'Cartera Semanal Individual'!$A14,'BD Factoraje'!$N:$N,'Cartera Semanal Individual'!Z$1,'BD Factoraje'!$C:$C,$B$2)</f>
        <v>0</v>
      </c>
      <c r="AA14" s="11">
        <f>IF('Cartera Semanal Individual'!$A14='Cartera Semanal Individual'!AA$1,-SUMIFS('BD Factoraje'!$Q:$Q,'BD Factoraje'!$B:$B,$B$3,'BD Factoraje'!$G:$G,'Cartera Semanal Individual'!$A14,'BD Factoraje'!$C:$C,$B$2),0)+Z14-SUMIFS('BD Factoraje'!$R:$R,'BD Factoraje'!$B:$B,$B$3,'BD Factoraje'!$G:$G,'Cartera Semanal Individual'!$A14,'BD Factoraje'!$N:$N,'Cartera Semanal Individual'!AA$1,'BD Factoraje'!$C:$C,$B$2)</f>
        <v>0</v>
      </c>
      <c r="AB14" s="11">
        <f>IF('Cartera Semanal Individual'!$A14='Cartera Semanal Individual'!AB$1,-SUMIFS('BD Factoraje'!$Q:$Q,'BD Factoraje'!$B:$B,$B$3,'BD Factoraje'!$G:$G,'Cartera Semanal Individual'!$A14,'BD Factoraje'!$C:$C,$B$2),0)+AA14-SUMIFS('BD Factoraje'!$R:$R,'BD Factoraje'!$B:$B,$B$3,'BD Factoraje'!$G:$G,'Cartera Semanal Individual'!$A14,'BD Factoraje'!$N:$N,'Cartera Semanal Individual'!AB$1,'BD Factoraje'!$C:$C,$B$2)</f>
        <v>0</v>
      </c>
      <c r="AC14" s="11">
        <f>IF('Cartera Semanal Individual'!$A14='Cartera Semanal Individual'!AC$1,-SUMIFS('BD Factoraje'!$Q:$Q,'BD Factoraje'!$B:$B,$B$3,'BD Factoraje'!$G:$G,'Cartera Semanal Individual'!$A14,'BD Factoraje'!$C:$C,$B$2),0)+AB14-SUMIFS('BD Factoraje'!$R:$R,'BD Factoraje'!$B:$B,$B$3,'BD Factoraje'!$G:$G,'Cartera Semanal Individual'!$A14,'BD Factoraje'!$N:$N,'Cartera Semanal Individual'!AC$1,'BD Factoraje'!$C:$C,$B$2)</f>
        <v>0</v>
      </c>
      <c r="AD14" s="11">
        <f>IF('Cartera Semanal Individual'!$A14='Cartera Semanal Individual'!AD$1,-SUMIFS('BD Factoraje'!$Q:$Q,'BD Factoraje'!$B:$B,$B$3,'BD Factoraje'!$G:$G,'Cartera Semanal Individual'!$A14,'BD Factoraje'!$C:$C,$B$2),0)+AC14-SUMIFS('BD Factoraje'!$R:$R,'BD Factoraje'!$B:$B,$B$3,'BD Factoraje'!$G:$G,'Cartera Semanal Individual'!$A14,'BD Factoraje'!$N:$N,'Cartera Semanal Individual'!AD$1,'BD Factoraje'!$C:$C,$B$2)</f>
        <v>0</v>
      </c>
      <c r="AE14" s="11">
        <f>IF('Cartera Semanal Individual'!$A14='Cartera Semanal Individual'!AE$1,-SUMIFS('BD Factoraje'!$Q:$Q,'BD Factoraje'!$B:$B,$B$3,'BD Factoraje'!$G:$G,'Cartera Semanal Individual'!$A14,'BD Factoraje'!$C:$C,$B$2),0)+AD14-SUMIFS('BD Factoraje'!$R:$R,'BD Factoraje'!$B:$B,$B$3,'BD Factoraje'!$G:$G,'Cartera Semanal Individual'!$A14,'BD Factoraje'!$N:$N,'Cartera Semanal Individual'!AE$1,'BD Factoraje'!$C:$C,$B$2)</f>
        <v>0</v>
      </c>
      <c r="AF14" s="11">
        <f>IF('Cartera Semanal Individual'!$A14='Cartera Semanal Individual'!AF$1,-SUMIFS('BD Factoraje'!$Q:$Q,'BD Factoraje'!$B:$B,$B$3,'BD Factoraje'!$G:$G,'Cartera Semanal Individual'!$A14,'BD Factoraje'!$C:$C,$B$2),0)+AE14-SUMIFS('BD Factoraje'!$R:$R,'BD Factoraje'!$B:$B,$B$3,'BD Factoraje'!$G:$G,'Cartera Semanal Individual'!$A14,'BD Factoraje'!$N:$N,'Cartera Semanal Individual'!AF$1,'BD Factoraje'!$C:$C,$B$2)</f>
        <v>0</v>
      </c>
      <c r="AG14" s="11">
        <f>IF('Cartera Semanal Individual'!$A14='Cartera Semanal Individual'!AG$1,-SUMIFS('BD Factoraje'!$Q:$Q,'BD Factoraje'!$B:$B,$B$3,'BD Factoraje'!$G:$G,'Cartera Semanal Individual'!$A14,'BD Factoraje'!$C:$C,$B$2),0)+AF14-SUMIFS('BD Factoraje'!$R:$R,'BD Factoraje'!$B:$B,$B$3,'BD Factoraje'!$G:$G,'Cartera Semanal Individual'!$A14,'BD Factoraje'!$N:$N,'Cartera Semanal Individual'!AG$1,'BD Factoraje'!$C:$C,$B$2)</f>
        <v>0</v>
      </c>
      <c r="AH14" s="11">
        <f>IF('Cartera Semanal Individual'!$A14='Cartera Semanal Individual'!AH$1,-SUMIFS('BD Factoraje'!$Q:$Q,'BD Factoraje'!$B:$B,$B$3,'BD Factoraje'!$G:$G,'Cartera Semanal Individual'!$A14,'BD Factoraje'!$C:$C,$B$2),0)+AG14-SUMIFS('BD Factoraje'!$R:$R,'BD Factoraje'!$B:$B,$B$3,'BD Factoraje'!$G:$G,'Cartera Semanal Individual'!$A14,'BD Factoraje'!$N:$N,'Cartera Semanal Individual'!AH$1,'BD Factoraje'!$C:$C,$B$2)</f>
        <v>0</v>
      </c>
      <c r="AI14" s="11">
        <f>IF('Cartera Semanal Individual'!$A14='Cartera Semanal Individual'!AI$1,-SUMIFS('BD Factoraje'!$Q:$Q,'BD Factoraje'!$B:$B,$B$3,'BD Factoraje'!$G:$G,'Cartera Semanal Individual'!$A14,'BD Factoraje'!$C:$C,$B$2),0)+AH14-SUMIFS('BD Factoraje'!$R:$R,'BD Factoraje'!$B:$B,$B$3,'BD Factoraje'!$G:$G,'Cartera Semanal Individual'!$A14,'BD Factoraje'!$N:$N,'Cartera Semanal Individual'!AI$1,'BD Factoraje'!$C:$C,$B$2)</f>
        <v>0</v>
      </c>
      <c r="AJ14" s="11">
        <f>IF('Cartera Semanal Individual'!$A14='Cartera Semanal Individual'!AJ$1,-SUMIFS('BD Factoraje'!$Q:$Q,'BD Factoraje'!$B:$B,$B$3,'BD Factoraje'!$G:$G,'Cartera Semanal Individual'!$A14,'BD Factoraje'!$C:$C,$B$2),0)+AI14-SUMIFS('BD Factoraje'!$R:$R,'BD Factoraje'!$B:$B,$B$3,'BD Factoraje'!$G:$G,'Cartera Semanal Individual'!$A14,'BD Factoraje'!$N:$N,'Cartera Semanal Individual'!AJ$1,'BD Factoraje'!$C:$C,$B$2)</f>
        <v>0</v>
      </c>
      <c r="AK14" s="11">
        <f>IF('Cartera Semanal Individual'!$A14='Cartera Semanal Individual'!AK$1,-SUMIFS('BD Factoraje'!$Q:$Q,'BD Factoraje'!$B:$B,$B$3,'BD Factoraje'!$G:$G,'Cartera Semanal Individual'!$A14,'BD Factoraje'!$C:$C,$B$2),0)+AJ14-SUMIFS('BD Factoraje'!$R:$R,'BD Factoraje'!$B:$B,$B$3,'BD Factoraje'!$G:$G,'Cartera Semanal Individual'!$A14,'BD Factoraje'!$N:$N,'Cartera Semanal Individual'!AK$1,'BD Factoraje'!$C:$C,$B$2)</f>
        <v>0</v>
      </c>
      <c r="AL14" s="11">
        <f>IF('Cartera Semanal Individual'!$A14='Cartera Semanal Individual'!AL$1,-SUMIFS('BD Factoraje'!$Q:$Q,'BD Factoraje'!$B:$B,$B$3,'BD Factoraje'!$G:$G,'Cartera Semanal Individual'!$A14,'BD Factoraje'!$C:$C,$B$2),0)+AK14-SUMIFS('BD Factoraje'!$R:$R,'BD Factoraje'!$B:$B,$B$3,'BD Factoraje'!$G:$G,'Cartera Semanal Individual'!$A14,'BD Factoraje'!$N:$N,'Cartera Semanal Individual'!AL$1,'BD Factoraje'!$C:$C,$B$2)</f>
        <v>0</v>
      </c>
      <c r="AM14" s="11">
        <f>IF('Cartera Semanal Individual'!$A14='Cartera Semanal Individual'!AM$1,-SUMIFS('BD Factoraje'!$Q:$Q,'BD Factoraje'!$B:$B,$B$3,'BD Factoraje'!$G:$G,'Cartera Semanal Individual'!$A14,'BD Factoraje'!$C:$C,$B$2),0)+AL14-SUMIFS('BD Factoraje'!$R:$R,'BD Factoraje'!$B:$B,$B$3,'BD Factoraje'!$G:$G,'Cartera Semanal Individual'!$A14,'BD Factoraje'!$N:$N,'Cartera Semanal Individual'!AM$1,'BD Factoraje'!$C:$C,$B$2)</f>
        <v>0</v>
      </c>
      <c r="AN14" s="11">
        <f>IF('Cartera Semanal Individual'!$A14='Cartera Semanal Individual'!AN$1,-SUMIFS('BD Factoraje'!$Q:$Q,'BD Factoraje'!$B:$B,$B$3,'BD Factoraje'!$G:$G,'Cartera Semanal Individual'!$A14,'BD Factoraje'!$C:$C,$B$2),0)+AM14-SUMIFS('BD Factoraje'!$R:$R,'BD Factoraje'!$B:$B,$B$3,'BD Factoraje'!$G:$G,'Cartera Semanal Individual'!$A14,'BD Factoraje'!$N:$N,'Cartera Semanal Individual'!AN$1,'BD Factoraje'!$C:$C,$B$2)</f>
        <v>0</v>
      </c>
      <c r="AO14" s="11">
        <f>IF('Cartera Semanal Individual'!$A14='Cartera Semanal Individual'!AO$1,-SUMIFS('BD Factoraje'!$Q:$Q,'BD Factoraje'!$B:$B,$B$3,'BD Factoraje'!$G:$G,'Cartera Semanal Individual'!$A14,'BD Factoraje'!$C:$C,$B$2),0)+AN14-SUMIFS('BD Factoraje'!$R:$R,'BD Factoraje'!$B:$B,$B$3,'BD Factoraje'!$G:$G,'Cartera Semanal Individual'!$A14,'BD Factoraje'!$N:$N,'Cartera Semanal Individual'!AO$1,'BD Factoraje'!$C:$C,$B$2)</f>
        <v>0</v>
      </c>
      <c r="AP14" s="11">
        <f>IF('Cartera Semanal Individual'!$A14='Cartera Semanal Individual'!AP$1,-SUMIFS('BD Factoraje'!$Q:$Q,'BD Factoraje'!$B:$B,$B$3,'BD Factoraje'!$G:$G,'Cartera Semanal Individual'!$A14,'BD Factoraje'!$C:$C,$B$2),0)+AO14-SUMIFS('BD Factoraje'!$R:$R,'BD Factoraje'!$B:$B,$B$3,'BD Factoraje'!$G:$G,'Cartera Semanal Individual'!$A14,'BD Factoraje'!$N:$N,'Cartera Semanal Individual'!AP$1,'BD Factoraje'!$C:$C,$B$2)</f>
        <v>0</v>
      </c>
      <c r="AQ14" s="11">
        <f>IF('Cartera Semanal Individual'!$A14='Cartera Semanal Individual'!AQ$1,-SUMIFS('BD Factoraje'!$Q:$Q,'BD Factoraje'!$B:$B,$B$3,'BD Factoraje'!$G:$G,'Cartera Semanal Individual'!$A14,'BD Factoraje'!$C:$C,$B$2),0)+AP14-SUMIFS('BD Factoraje'!$R:$R,'BD Factoraje'!$B:$B,$B$3,'BD Factoraje'!$G:$G,'Cartera Semanal Individual'!$A14,'BD Factoraje'!$N:$N,'Cartera Semanal Individual'!AQ$1,'BD Factoraje'!$C:$C,$B$2)</f>
        <v>0</v>
      </c>
      <c r="AR14" s="11">
        <f>IF('Cartera Semanal Individual'!$A14='Cartera Semanal Individual'!AR$1,-SUMIFS('BD Factoraje'!$Q:$Q,'BD Factoraje'!$B:$B,$B$3,'BD Factoraje'!$G:$G,'Cartera Semanal Individual'!$A14,'BD Factoraje'!$C:$C,$B$2),0)+AQ14-SUMIFS('BD Factoraje'!$R:$R,'BD Factoraje'!$B:$B,$B$3,'BD Factoraje'!$G:$G,'Cartera Semanal Individual'!$A14,'BD Factoraje'!$N:$N,'Cartera Semanal Individual'!AR$1,'BD Factoraje'!$C:$C,$B$2)</f>
        <v>0</v>
      </c>
      <c r="AS14" s="11">
        <f>IF('Cartera Semanal Individual'!$A14='Cartera Semanal Individual'!AS$1,-SUMIFS('BD Factoraje'!$Q:$Q,'BD Factoraje'!$B:$B,$B$3,'BD Factoraje'!$G:$G,'Cartera Semanal Individual'!$A14,'BD Factoraje'!$C:$C,$B$2),0)+AR14-SUMIFS('BD Factoraje'!$R:$R,'BD Factoraje'!$B:$B,$B$3,'BD Factoraje'!$G:$G,'Cartera Semanal Individual'!$A14,'BD Factoraje'!$N:$N,'Cartera Semanal Individual'!AS$1,'BD Factoraje'!$C:$C,$B$2)</f>
        <v>0</v>
      </c>
      <c r="AT14" s="11">
        <f>IF('Cartera Semanal Individual'!$A14='Cartera Semanal Individual'!AT$1,-SUMIFS('BD Factoraje'!$Q:$Q,'BD Factoraje'!$B:$B,$B$3,'BD Factoraje'!$G:$G,'Cartera Semanal Individual'!$A14,'BD Factoraje'!$C:$C,$B$2),0)+AS14-SUMIFS('BD Factoraje'!$R:$R,'BD Factoraje'!$B:$B,$B$3,'BD Factoraje'!$G:$G,'Cartera Semanal Individual'!$A14,'BD Factoraje'!$N:$N,'Cartera Semanal Individual'!AT$1,'BD Factoraje'!$C:$C,$B$2)</f>
        <v>0</v>
      </c>
      <c r="AU14" s="11">
        <f>IF('Cartera Semanal Individual'!$A14='Cartera Semanal Individual'!AU$1,-SUMIFS('BD Factoraje'!$Q:$Q,'BD Factoraje'!$B:$B,$B$3,'BD Factoraje'!$G:$G,'Cartera Semanal Individual'!$A14,'BD Factoraje'!$C:$C,$B$2),0)+AT14-SUMIFS('BD Factoraje'!$R:$R,'BD Factoraje'!$B:$B,$B$3,'BD Factoraje'!$G:$G,'Cartera Semanal Individual'!$A14,'BD Factoraje'!$N:$N,'Cartera Semanal Individual'!AU$1,'BD Factoraje'!$C:$C,$B$2)</f>
        <v>0</v>
      </c>
      <c r="AV14" s="11">
        <f>IF('Cartera Semanal Individual'!$A14='Cartera Semanal Individual'!AV$1,-SUMIFS('BD Factoraje'!$Q:$Q,'BD Factoraje'!$B:$B,$B$3,'BD Factoraje'!$G:$G,'Cartera Semanal Individual'!$A14,'BD Factoraje'!$C:$C,$B$2),0)+AU14-SUMIFS('BD Factoraje'!$R:$R,'BD Factoraje'!$B:$B,$B$3,'BD Factoraje'!$G:$G,'Cartera Semanal Individual'!$A14,'BD Factoraje'!$N:$N,'Cartera Semanal Individual'!AV$1,'BD Factoraje'!$C:$C,$B$2)</f>
        <v>0</v>
      </c>
      <c r="AW14" s="11">
        <f>IF('Cartera Semanal Individual'!$A14='Cartera Semanal Individual'!AW$1,-SUMIFS('BD Factoraje'!$Q:$Q,'BD Factoraje'!$B:$B,$B$3,'BD Factoraje'!$G:$G,'Cartera Semanal Individual'!$A14,'BD Factoraje'!$C:$C,$B$2),0)+AV14-SUMIFS('BD Factoraje'!$R:$R,'BD Factoraje'!$B:$B,$B$3,'BD Factoraje'!$G:$G,'Cartera Semanal Individual'!$A14,'BD Factoraje'!$N:$N,'Cartera Semanal Individual'!AW$1,'BD Factoraje'!$C:$C,$B$2)</f>
        <v>0</v>
      </c>
      <c r="AX14" s="11">
        <f>IF('Cartera Semanal Individual'!$A14='Cartera Semanal Individual'!AX$1,-SUMIFS('BD Factoraje'!$Q:$Q,'BD Factoraje'!$B:$B,$B$3,'BD Factoraje'!$G:$G,'Cartera Semanal Individual'!$A14,'BD Factoraje'!$C:$C,$B$2),0)+AW14-SUMIFS('BD Factoraje'!$R:$R,'BD Factoraje'!$B:$B,$B$3,'BD Factoraje'!$G:$G,'Cartera Semanal Individual'!$A14,'BD Factoraje'!$N:$N,'Cartera Semanal Individual'!AX$1,'BD Factoraje'!$C:$C,$B$2)</f>
        <v>0</v>
      </c>
      <c r="AY14" s="11">
        <f>IF('Cartera Semanal Individual'!$A14='Cartera Semanal Individual'!AY$1,-SUMIFS('BD Factoraje'!$Q:$Q,'BD Factoraje'!$B:$B,$B$3,'BD Factoraje'!$G:$G,'Cartera Semanal Individual'!$A14,'BD Factoraje'!$C:$C,$B$2),0)+AX14-SUMIFS('BD Factoraje'!$R:$R,'BD Factoraje'!$B:$B,$B$3,'BD Factoraje'!$G:$G,'Cartera Semanal Individual'!$A14,'BD Factoraje'!$N:$N,'Cartera Semanal Individual'!AY$1,'BD Factoraje'!$C:$C,$B$2)</f>
        <v>0</v>
      </c>
      <c r="AZ14" s="11">
        <f>IF('Cartera Semanal Individual'!$A14='Cartera Semanal Individual'!AZ$1,-SUMIFS('BD Factoraje'!$Q:$Q,'BD Factoraje'!$B:$B,$B$3,'BD Factoraje'!$G:$G,'Cartera Semanal Individual'!$A14,'BD Factoraje'!$C:$C,$B$2),0)+AY14-SUMIFS('BD Factoraje'!$R:$R,'BD Factoraje'!$B:$B,$B$3,'BD Factoraje'!$G:$G,'Cartera Semanal Individual'!$A14,'BD Factoraje'!$N:$N,'Cartera Semanal Individual'!AZ$1,'BD Factoraje'!$C:$C,$B$2)</f>
        <v>0</v>
      </c>
      <c r="BA14" s="11">
        <f>IF('Cartera Semanal Individual'!$A14='Cartera Semanal Individual'!BA$1,-SUMIFS('BD Factoraje'!$Q:$Q,'BD Factoraje'!$B:$B,$B$3,'BD Factoraje'!$G:$G,'Cartera Semanal Individual'!$A14,'BD Factoraje'!$C:$C,$B$2),0)+AZ14-SUMIFS('BD Factoraje'!$R:$R,'BD Factoraje'!$B:$B,$B$3,'BD Factoraje'!$G:$G,'Cartera Semanal Individual'!$A14,'BD Factoraje'!$N:$N,'Cartera Semanal Individual'!BA$1,'BD Factoraje'!$C:$C,$B$2)</f>
        <v>0</v>
      </c>
      <c r="BB14" s="11">
        <f>IF('Cartera Semanal Individual'!$A14='Cartera Semanal Individual'!BB$1,-SUMIFS('BD Factoraje'!$Q:$Q,'BD Factoraje'!$B:$B,$B$3,'BD Factoraje'!$G:$G,'Cartera Semanal Individual'!$A14,'BD Factoraje'!$C:$C,$B$2),0)+BA14-SUMIFS('BD Factoraje'!$R:$R,'BD Factoraje'!$B:$B,$B$3,'BD Factoraje'!$G:$G,'Cartera Semanal Individual'!$A14,'BD Factoraje'!$N:$N,'Cartera Semanal Individual'!BB$1,'BD Factoraje'!$C:$C,$B$2)</f>
        <v>0</v>
      </c>
      <c r="BC14" s="11">
        <f>IF('Cartera Semanal Individual'!$A14='Cartera Semanal Individual'!BC$1,-SUMIFS('BD Factoraje'!$Q:$Q,'BD Factoraje'!$B:$B,$B$3,'BD Factoraje'!$G:$G,'Cartera Semanal Individual'!$A14,'BD Factoraje'!$C:$C,$B$2),0)+BB14-SUMIFS('BD Factoraje'!$R:$R,'BD Factoraje'!$B:$B,$B$3,'BD Factoraje'!$G:$G,'Cartera Semanal Individual'!$A14,'BD Factoraje'!$N:$N,'Cartera Semanal Individual'!BC$1,'BD Factoraje'!$C:$C,$B$2)</f>
        <v>0</v>
      </c>
      <c r="BD14" s="11">
        <f>IF('Cartera Semanal Individual'!$A14='Cartera Semanal Individual'!BD$1,-SUMIFS('BD Factoraje'!$Q:$Q,'BD Factoraje'!$B:$B,$B$3,'BD Factoraje'!$G:$G,'Cartera Semanal Individual'!$A14,'BD Factoraje'!$C:$C,$B$2),0)+BC14-SUMIFS('BD Factoraje'!$R:$R,'BD Factoraje'!$B:$B,$B$3,'BD Factoraje'!$G:$G,'Cartera Semanal Individual'!$A14,'BD Factoraje'!$N:$N,'Cartera Semanal Individual'!BD$1,'BD Factoraje'!$C:$C,$B$2)</f>
        <v>0</v>
      </c>
      <c r="BE14" s="11">
        <f>IF('Cartera Semanal Individual'!$A14='Cartera Semanal Individual'!BE$1,-SUMIFS('BD Factoraje'!$Q:$Q,'BD Factoraje'!$B:$B,$B$3,'BD Factoraje'!$G:$G,'Cartera Semanal Individual'!$A14,'BD Factoraje'!$C:$C,$B$2),0)+BD14-SUMIFS('BD Factoraje'!$R:$R,'BD Factoraje'!$B:$B,$B$3,'BD Factoraje'!$G:$G,'Cartera Semanal Individual'!$A14,'BD Factoraje'!$N:$N,'Cartera Semanal Individual'!BE$1,'BD Factoraje'!$C:$C,$B$2)</f>
        <v>0</v>
      </c>
      <c r="BF14" s="11">
        <f>IF('Cartera Semanal Individual'!$A14='Cartera Semanal Individual'!BF$1,-SUMIFS('BD Factoraje'!$Q:$Q,'BD Factoraje'!$B:$B,$B$3,'BD Factoraje'!$G:$G,'Cartera Semanal Individual'!$A14,'BD Factoraje'!$C:$C,$B$2),0)+BE14-SUMIFS('BD Factoraje'!$R:$R,'BD Factoraje'!$B:$B,$B$3,'BD Factoraje'!$G:$G,'Cartera Semanal Individual'!$A14,'BD Factoraje'!$N:$N,'Cartera Semanal Individual'!BF$1,'BD Factoraje'!$C:$C,$B$2)</f>
        <v>0</v>
      </c>
      <c r="BG14" s="11">
        <f>IF('Cartera Semanal Individual'!$A14='Cartera Semanal Individual'!BG$1,-SUMIFS('BD Factoraje'!$Q:$Q,'BD Factoraje'!$B:$B,$B$3,'BD Factoraje'!$G:$G,'Cartera Semanal Individual'!$A14,'BD Factoraje'!$C:$C,$B$2),0)+BF14-SUMIFS('BD Factoraje'!$R:$R,'BD Factoraje'!$B:$B,$B$3,'BD Factoraje'!$G:$G,'Cartera Semanal Individual'!$A14,'BD Factoraje'!$N:$N,'Cartera Semanal Individual'!BG$1,'BD Factoraje'!$C:$C,$B$2)</f>
        <v>0</v>
      </c>
      <c r="BH14" s="11">
        <f>IF('Cartera Semanal Individual'!$A14='Cartera Semanal Individual'!BH$1,-SUMIFS('BD Factoraje'!$Q:$Q,'BD Factoraje'!$B:$B,$B$3,'BD Factoraje'!$G:$G,'Cartera Semanal Individual'!$A14,'BD Factoraje'!$C:$C,$B$2),0)+BG14-SUMIFS('BD Factoraje'!$R:$R,'BD Factoraje'!$B:$B,$B$3,'BD Factoraje'!$G:$G,'Cartera Semanal Individual'!$A14,'BD Factoraje'!$N:$N,'Cartera Semanal Individual'!BH$1,'BD Factoraje'!$C:$C,$B$2)</f>
        <v>0</v>
      </c>
      <c r="BI14" s="11">
        <f>IF('Cartera Semanal Individual'!$A14='Cartera Semanal Individual'!BI$1,-SUMIFS('BD Factoraje'!$Q:$Q,'BD Factoraje'!$B:$B,$B$3,'BD Factoraje'!$G:$G,'Cartera Semanal Individual'!$A14,'BD Factoraje'!$C:$C,$B$2),0)+BH14-SUMIFS('BD Factoraje'!$R:$R,'BD Factoraje'!$B:$B,$B$3,'BD Factoraje'!$G:$G,'Cartera Semanal Individual'!$A14,'BD Factoraje'!$N:$N,'Cartera Semanal Individual'!BI$1,'BD Factoraje'!$C:$C,$B$2)</f>
        <v>0</v>
      </c>
      <c r="BJ14" s="11">
        <f>IF('Cartera Semanal Individual'!$A14='Cartera Semanal Individual'!BJ$1,-SUMIFS('BD Factoraje'!$Q:$Q,'BD Factoraje'!$B:$B,$B$3,'BD Factoraje'!$G:$G,'Cartera Semanal Individual'!$A14,'BD Factoraje'!$C:$C,$B$2),0)+BI14-SUMIFS('BD Factoraje'!$R:$R,'BD Factoraje'!$B:$B,$B$3,'BD Factoraje'!$G:$G,'Cartera Semanal Individual'!$A14,'BD Factoraje'!$N:$N,'Cartera Semanal Individual'!BJ$1,'BD Factoraje'!$C:$C,$B$2)</f>
        <v>0</v>
      </c>
      <c r="BK14" s="11">
        <f>IF('Cartera Semanal Individual'!$A14='Cartera Semanal Individual'!BK$1,-SUMIFS('BD Factoraje'!$Q:$Q,'BD Factoraje'!$B:$B,$B$3,'BD Factoraje'!$G:$G,'Cartera Semanal Individual'!$A14,'BD Factoraje'!$C:$C,$B$2),0)+BJ14-SUMIFS('BD Factoraje'!$R:$R,'BD Factoraje'!$B:$B,$B$3,'BD Factoraje'!$G:$G,'Cartera Semanal Individual'!$A14,'BD Factoraje'!$N:$N,'Cartera Semanal Individual'!BK$1,'BD Factoraje'!$C:$C,$B$2)</f>
        <v>0</v>
      </c>
      <c r="BL14" s="11">
        <f>IF('Cartera Semanal Individual'!$A14='Cartera Semanal Individual'!BL$1,-SUMIFS('BD Factoraje'!$Q:$Q,'BD Factoraje'!$B:$B,$B$3,'BD Factoraje'!$G:$G,'Cartera Semanal Individual'!$A14,'BD Factoraje'!$C:$C,$B$2),0)+BK14-SUMIFS('BD Factoraje'!$R:$R,'BD Factoraje'!$B:$B,$B$3,'BD Factoraje'!$G:$G,'Cartera Semanal Individual'!$A14,'BD Factoraje'!$N:$N,'Cartera Semanal Individual'!BL$1,'BD Factoraje'!$C:$C,$B$2)</f>
        <v>0</v>
      </c>
      <c r="BM14" s="11">
        <f>IF('Cartera Semanal Individual'!$A14='Cartera Semanal Individual'!BM$1,-SUMIFS('BD Factoraje'!$Q:$Q,'BD Factoraje'!$B:$B,$B$3,'BD Factoraje'!$G:$G,'Cartera Semanal Individual'!$A14,'BD Factoraje'!$C:$C,$B$2),0)+BL14-SUMIFS('BD Factoraje'!$R:$R,'BD Factoraje'!$B:$B,$B$3,'BD Factoraje'!$G:$G,'Cartera Semanal Individual'!$A14,'BD Factoraje'!$N:$N,'Cartera Semanal Individual'!BM$1,'BD Factoraje'!$C:$C,$B$2)</f>
        <v>0</v>
      </c>
      <c r="BN14" s="11">
        <f>IF('Cartera Semanal Individual'!$A14='Cartera Semanal Individual'!BN$1,-SUMIFS('BD Factoraje'!$Q:$Q,'BD Factoraje'!$B:$B,$B$3,'BD Factoraje'!$G:$G,'Cartera Semanal Individual'!$A14,'BD Factoraje'!$C:$C,$B$2),0)+BM14-SUMIFS('BD Factoraje'!$R:$R,'BD Factoraje'!$B:$B,$B$3,'BD Factoraje'!$G:$G,'Cartera Semanal Individual'!$A14,'BD Factoraje'!$N:$N,'Cartera Semanal Individual'!BN$1,'BD Factoraje'!$C:$C,$B$2)</f>
        <v>0</v>
      </c>
      <c r="BO14" s="11">
        <f>IF('Cartera Semanal Individual'!$A14='Cartera Semanal Individual'!BO$1,-SUMIFS('BD Factoraje'!$Q:$Q,'BD Factoraje'!$B:$B,$B$3,'BD Factoraje'!$G:$G,'Cartera Semanal Individual'!$A14,'BD Factoraje'!$C:$C,$B$2),0)+BN14-SUMIFS('BD Factoraje'!$R:$R,'BD Factoraje'!$B:$B,$B$3,'BD Factoraje'!$G:$G,'Cartera Semanal Individual'!$A14,'BD Factoraje'!$N:$N,'Cartera Semanal Individual'!BO$1,'BD Factoraje'!$C:$C,$B$2)</f>
        <v>0</v>
      </c>
      <c r="BP14" s="11">
        <f>IF('Cartera Semanal Individual'!$A14='Cartera Semanal Individual'!BP$1,-SUMIFS('BD Factoraje'!$Q:$Q,'BD Factoraje'!$B:$B,$B$3,'BD Factoraje'!$G:$G,'Cartera Semanal Individual'!$A14,'BD Factoraje'!$C:$C,$B$2),0)+BO14-SUMIFS('BD Factoraje'!$R:$R,'BD Factoraje'!$B:$B,$B$3,'BD Factoraje'!$G:$G,'Cartera Semanal Individual'!$A14,'BD Factoraje'!$N:$N,'Cartera Semanal Individual'!BP$1,'BD Factoraje'!$C:$C,$B$2)</f>
        <v>0</v>
      </c>
      <c r="BQ14" s="11">
        <f>IF('Cartera Semanal Individual'!$A14='Cartera Semanal Individual'!BQ$1,-SUMIFS('BD Factoraje'!$Q:$Q,'BD Factoraje'!$B:$B,$B$3,'BD Factoraje'!$G:$G,'Cartera Semanal Individual'!$A14,'BD Factoraje'!$C:$C,$B$2),0)+BP14-SUMIFS('BD Factoraje'!$R:$R,'BD Factoraje'!$B:$B,$B$3,'BD Factoraje'!$G:$G,'Cartera Semanal Individual'!$A14,'BD Factoraje'!$N:$N,'Cartera Semanal Individual'!BQ$1,'BD Factoraje'!$C:$C,$B$2)</f>
        <v>0</v>
      </c>
      <c r="BR14" s="11">
        <f>IF('Cartera Semanal Individual'!$A14='Cartera Semanal Individual'!BR$1,-SUMIFS('BD Factoraje'!$Q:$Q,'BD Factoraje'!$B:$B,$B$3,'BD Factoraje'!$G:$G,'Cartera Semanal Individual'!$A14,'BD Factoraje'!$C:$C,$B$2),0)+BQ14-SUMIFS('BD Factoraje'!$R:$R,'BD Factoraje'!$B:$B,$B$3,'BD Factoraje'!$G:$G,'Cartera Semanal Individual'!$A14,'BD Factoraje'!$N:$N,'Cartera Semanal Individual'!BR$1,'BD Factoraje'!$C:$C,$B$2)</f>
        <v>0</v>
      </c>
      <c r="BS14" s="11">
        <f>IF('Cartera Semanal Individual'!$A14='Cartera Semanal Individual'!BS$1,-SUMIFS('BD Factoraje'!$Q:$Q,'BD Factoraje'!$B:$B,$B$3,'BD Factoraje'!$G:$G,'Cartera Semanal Individual'!$A14,'BD Factoraje'!$C:$C,$B$2),0)+BR14-SUMIFS('BD Factoraje'!$R:$R,'BD Factoraje'!$B:$B,$B$3,'BD Factoraje'!$G:$G,'Cartera Semanal Individual'!$A14,'BD Factoraje'!$N:$N,'Cartera Semanal Individual'!BS$1,'BD Factoraje'!$C:$C,$B$2)</f>
        <v>0</v>
      </c>
      <c r="BT14" s="11">
        <f>IF('Cartera Semanal Individual'!$A14='Cartera Semanal Individual'!BT$1,-SUMIFS('BD Factoraje'!$Q:$Q,'BD Factoraje'!$B:$B,$B$3,'BD Factoraje'!$G:$G,'Cartera Semanal Individual'!$A14,'BD Factoraje'!$C:$C,$B$2),0)+BS14-SUMIFS('BD Factoraje'!$R:$R,'BD Factoraje'!$B:$B,$B$3,'BD Factoraje'!$G:$G,'Cartera Semanal Individual'!$A14,'BD Factoraje'!$N:$N,'Cartera Semanal Individual'!BT$1,'BD Factoraje'!$C:$C,$B$2)</f>
        <v>0</v>
      </c>
      <c r="BU14" s="11">
        <f>IF('Cartera Semanal Individual'!$A14='Cartera Semanal Individual'!BU$1,-SUMIFS('BD Factoraje'!$Q:$Q,'BD Factoraje'!$B:$B,$B$3,'BD Factoraje'!$G:$G,'Cartera Semanal Individual'!$A14,'BD Factoraje'!$C:$C,$B$2),0)+BT14-SUMIFS('BD Factoraje'!$R:$R,'BD Factoraje'!$B:$B,$B$3,'BD Factoraje'!$G:$G,'Cartera Semanal Individual'!$A14,'BD Factoraje'!$N:$N,'Cartera Semanal Individual'!BU$1,'BD Factoraje'!$C:$C,$B$2)</f>
        <v>0</v>
      </c>
      <c r="BV14" s="11">
        <f>IF('Cartera Semanal Individual'!$A14='Cartera Semanal Individual'!BV$1,-SUMIFS('BD Factoraje'!$Q:$Q,'BD Factoraje'!$B:$B,$B$3,'BD Factoraje'!$G:$G,'Cartera Semanal Individual'!$A14,'BD Factoraje'!$C:$C,$B$2),0)+BU14-SUMIFS('BD Factoraje'!$R:$R,'BD Factoraje'!$B:$B,$B$3,'BD Factoraje'!$G:$G,'Cartera Semanal Individual'!$A14,'BD Factoraje'!$N:$N,'Cartera Semanal Individual'!BV$1,'BD Factoraje'!$C:$C,$B$2)</f>
        <v>0</v>
      </c>
      <c r="BW14" s="11">
        <f>IF('Cartera Semanal Individual'!$A14='Cartera Semanal Individual'!BW$1,-SUMIFS('BD Factoraje'!$Q:$Q,'BD Factoraje'!$B:$B,$B$3,'BD Factoraje'!$G:$G,'Cartera Semanal Individual'!$A14,'BD Factoraje'!$C:$C,$B$2),0)+BV14-SUMIFS('BD Factoraje'!$R:$R,'BD Factoraje'!$B:$B,$B$3,'BD Factoraje'!$G:$G,'Cartera Semanal Individual'!$A14,'BD Factoraje'!$N:$N,'Cartera Semanal Individual'!BW$1,'BD Factoraje'!$C:$C,$B$2)</f>
        <v>0</v>
      </c>
      <c r="BX14" s="11">
        <f>IF('Cartera Semanal Individual'!$A14='Cartera Semanal Individual'!BX$1,-SUMIFS('BD Factoraje'!$Q:$Q,'BD Factoraje'!$B:$B,$B$3,'BD Factoraje'!$G:$G,'Cartera Semanal Individual'!$A14,'BD Factoraje'!$C:$C,$B$2),0)+BW14-SUMIFS('BD Factoraje'!$R:$R,'BD Factoraje'!$B:$B,$B$3,'BD Factoraje'!$G:$G,'Cartera Semanal Individual'!$A14,'BD Factoraje'!$N:$N,'Cartera Semanal Individual'!BX$1,'BD Factoraje'!$C:$C,$B$2)</f>
        <v>0</v>
      </c>
      <c r="BY14" s="11">
        <f>IF('Cartera Semanal Individual'!$A14='Cartera Semanal Individual'!BY$1,-SUMIFS('BD Factoraje'!$Q:$Q,'BD Factoraje'!$B:$B,$B$3,'BD Factoraje'!$G:$G,'Cartera Semanal Individual'!$A14,'BD Factoraje'!$C:$C,$B$2),0)+BX14-SUMIFS('BD Factoraje'!$R:$R,'BD Factoraje'!$B:$B,$B$3,'BD Factoraje'!$G:$G,'Cartera Semanal Individual'!$A14,'BD Factoraje'!$N:$N,'Cartera Semanal Individual'!BY$1,'BD Factoraje'!$C:$C,$B$2)</f>
        <v>0</v>
      </c>
      <c r="BZ14" s="11">
        <f>IF('Cartera Semanal Individual'!$A14='Cartera Semanal Individual'!BZ$1,-SUMIFS('BD Factoraje'!$Q:$Q,'BD Factoraje'!$B:$B,$B$3,'BD Factoraje'!$G:$G,'Cartera Semanal Individual'!$A14,'BD Factoraje'!$C:$C,$B$2),0)+BY14-SUMIFS('BD Factoraje'!$R:$R,'BD Factoraje'!$B:$B,$B$3,'BD Factoraje'!$G:$G,'Cartera Semanal Individual'!$A14,'BD Factoraje'!$N:$N,'Cartera Semanal Individual'!BZ$1,'BD Factoraje'!$C:$C,$B$2)</f>
        <v>0</v>
      </c>
      <c r="CA14" s="11">
        <f>IF('Cartera Semanal Individual'!$A14='Cartera Semanal Individual'!CA$1,-SUMIFS('BD Factoraje'!$Q:$Q,'BD Factoraje'!$B:$B,$B$3,'BD Factoraje'!$G:$G,'Cartera Semanal Individual'!$A14,'BD Factoraje'!$C:$C,$B$2),0)+BZ14-SUMIFS('BD Factoraje'!$R:$R,'BD Factoraje'!$B:$B,$B$3,'BD Factoraje'!$G:$G,'Cartera Semanal Individual'!$A14,'BD Factoraje'!$N:$N,'Cartera Semanal Individual'!CA$1,'BD Factoraje'!$C:$C,$B$2)</f>
        <v>0</v>
      </c>
      <c r="CB14" s="11">
        <f>IF('Cartera Semanal Individual'!$A14='Cartera Semanal Individual'!CB$1,-SUMIFS('BD Factoraje'!$Q:$Q,'BD Factoraje'!$B:$B,$B$3,'BD Factoraje'!$G:$G,'Cartera Semanal Individual'!$A14,'BD Factoraje'!$C:$C,$B$2),0)+CA14-SUMIFS('BD Factoraje'!$R:$R,'BD Factoraje'!$B:$B,$B$3,'BD Factoraje'!$G:$G,'Cartera Semanal Individual'!$A14,'BD Factoraje'!$N:$N,'Cartera Semanal Individual'!CB$1,'BD Factoraje'!$C:$C,$B$2)</f>
        <v>0</v>
      </c>
      <c r="CC14" s="11">
        <f>IF('Cartera Semanal Individual'!$A14='Cartera Semanal Individual'!CC$1,-SUMIFS('BD Factoraje'!$Q:$Q,'BD Factoraje'!$B:$B,$B$3,'BD Factoraje'!$G:$G,'Cartera Semanal Individual'!$A14,'BD Factoraje'!$C:$C,$B$2),0)+CB14-SUMIFS('BD Factoraje'!$R:$R,'BD Factoraje'!$B:$B,$B$3,'BD Factoraje'!$G:$G,'Cartera Semanal Individual'!$A14,'BD Factoraje'!$N:$N,'Cartera Semanal Individual'!CC$1,'BD Factoraje'!$C:$C,$B$2)</f>
        <v>0</v>
      </c>
      <c r="CD14" s="11">
        <f>IF('Cartera Semanal Individual'!$A14='Cartera Semanal Individual'!CD$1,-SUMIFS('BD Factoraje'!$Q:$Q,'BD Factoraje'!$B:$B,$B$3,'BD Factoraje'!$G:$G,'Cartera Semanal Individual'!$A14,'BD Factoraje'!$C:$C,$B$2),0)+CC14-SUMIFS('BD Factoraje'!$R:$R,'BD Factoraje'!$B:$B,$B$3,'BD Factoraje'!$G:$G,'Cartera Semanal Individual'!$A14,'BD Factoraje'!$N:$N,'Cartera Semanal Individual'!CD$1,'BD Factoraje'!$C:$C,$B$2)</f>
        <v>0</v>
      </c>
      <c r="CE14" s="11">
        <f>IF('Cartera Semanal Individual'!$A14='Cartera Semanal Individual'!CE$1,-SUMIFS('BD Factoraje'!$Q:$Q,'BD Factoraje'!$B:$B,$B$3,'BD Factoraje'!$G:$G,'Cartera Semanal Individual'!$A14,'BD Factoraje'!$C:$C,$B$2),0)+CD14-SUMIFS('BD Factoraje'!$R:$R,'BD Factoraje'!$B:$B,$B$3,'BD Factoraje'!$G:$G,'Cartera Semanal Individual'!$A14,'BD Factoraje'!$N:$N,'Cartera Semanal Individual'!CE$1,'BD Factoraje'!$C:$C,$B$2)</f>
        <v>0</v>
      </c>
      <c r="CF14" s="11">
        <f>IF('Cartera Semanal Individual'!$A14='Cartera Semanal Individual'!CF$1,-SUMIFS('BD Factoraje'!$Q:$Q,'BD Factoraje'!$B:$B,$B$3,'BD Factoraje'!$G:$G,'Cartera Semanal Individual'!$A14,'BD Factoraje'!$C:$C,$B$2),0)+CE14-SUMIFS('BD Factoraje'!$R:$R,'BD Factoraje'!$B:$B,$B$3,'BD Factoraje'!$G:$G,'Cartera Semanal Individual'!$A14,'BD Factoraje'!$N:$N,'Cartera Semanal Individual'!CF$1,'BD Factoraje'!$C:$C,$B$2)</f>
        <v>0</v>
      </c>
      <c r="CG14" s="11">
        <f>IF('Cartera Semanal Individual'!$A14='Cartera Semanal Individual'!CG$1,-SUMIFS('BD Factoraje'!$Q:$Q,'BD Factoraje'!$B:$B,$B$3,'BD Factoraje'!$G:$G,'Cartera Semanal Individual'!$A14,'BD Factoraje'!$C:$C,$B$2),0)+CF14-SUMIFS('BD Factoraje'!$R:$R,'BD Factoraje'!$B:$B,$B$3,'BD Factoraje'!$G:$G,'Cartera Semanal Individual'!$A14,'BD Factoraje'!$N:$N,'Cartera Semanal Individual'!CG$1,'BD Factoraje'!$C:$C,$B$2)</f>
        <v>0</v>
      </c>
      <c r="CH14" s="11">
        <f>IF('Cartera Semanal Individual'!$A14='Cartera Semanal Individual'!CH$1,-SUMIFS('BD Factoraje'!$Q:$Q,'BD Factoraje'!$B:$B,$B$3,'BD Factoraje'!$G:$G,'Cartera Semanal Individual'!$A14,'BD Factoraje'!$C:$C,$B$2),0)+CG14-SUMIFS('BD Factoraje'!$R:$R,'BD Factoraje'!$B:$B,$B$3,'BD Factoraje'!$G:$G,'Cartera Semanal Individual'!$A14,'BD Factoraje'!$N:$N,'Cartera Semanal Individual'!CH$1,'BD Factoraje'!$C:$C,$B$2)</f>
        <v>0</v>
      </c>
      <c r="CI14" s="11">
        <f>IF('Cartera Semanal Individual'!$A14='Cartera Semanal Individual'!CI$1,-SUMIFS('BD Factoraje'!$Q:$Q,'BD Factoraje'!$B:$B,$B$3,'BD Factoraje'!$G:$G,'Cartera Semanal Individual'!$A14,'BD Factoraje'!$C:$C,$B$2),0)+CH14-SUMIFS('BD Factoraje'!$R:$R,'BD Factoraje'!$B:$B,$B$3,'BD Factoraje'!$G:$G,'Cartera Semanal Individual'!$A14,'BD Factoraje'!$N:$N,'Cartera Semanal Individual'!CI$1,'BD Factoraje'!$C:$C,$B$2)</f>
        <v>0</v>
      </c>
      <c r="CJ14" s="11">
        <f>IF('Cartera Semanal Individual'!$A14='Cartera Semanal Individual'!CJ$1,-SUMIFS('BD Factoraje'!$Q:$Q,'BD Factoraje'!$B:$B,$B$3,'BD Factoraje'!$G:$G,'Cartera Semanal Individual'!$A14,'BD Factoraje'!$C:$C,$B$2),0)+CI14-SUMIFS('BD Factoraje'!$R:$R,'BD Factoraje'!$B:$B,$B$3,'BD Factoraje'!$G:$G,'Cartera Semanal Individual'!$A14,'BD Factoraje'!$N:$N,'Cartera Semanal Individual'!CJ$1,'BD Factoraje'!$C:$C,$B$2)</f>
        <v>0</v>
      </c>
      <c r="CK14" s="11">
        <f>IF('Cartera Semanal Individual'!$A14='Cartera Semanal Individual'!CK$1,-SUMIFS('BD Factoraje'!$Q:$Q,'BD Factoraje'!$B:$B,$B$3,'BD Factoraje'!$G:$G,'Cartera Semanal Individual'!$A14,'BD Factoraje'!$C:$C,$B$2),0)+CJ14-SUMIFS('BD Factoraje'!$R:$R,'BD Factoraje'!$B:$B,$B$3,'BD Factoraje'!$G:$G,'Cartera Semanal Individual'!$A14,'BD Factoraje'!$N:$N,'Cartera Semanal Individual'!CK$1,'BD Factoraje'!$C:$C,$B$2)</f>
        <v>0</v>
      </c>
      <c r="CL14" s="11">
        <f>IF('Cartera Semanal Individual'!$A14='Cartera Semanal Individual'!CL$1,-SUMIFS('BD Factoraje'!$Q:$Q,'BD Factoraje'!$B:$B,$B$3,'BD Factoraje'!$G:$G,'Cartera Semanal Individual'!$A14,'BD Factoraje'!$C:$C,$B$2),0)+CK14-SUMIFS('BD Factoraje'!$R:$R,'BD Factoraje'!$B:$B,$B$3,'BD Factoraje'!$G:$G,'Cartera Semanal Individual'!$A14,'BD Factoraje'!$N:$N,'Cartera Semanal Individual'!CL$1,'BD Factoraje'!$C:$C,$B$2)</f>
        <v>0</v>
      </c>
      <c r="CM14" s="11">
        <f>IF('Cartera Semanal Individual'!$A14='Cartera Semanal Individual'!CM$1,-SUMIFS('BD Factoraje'!$Q:$Q,'BD Factoraje'!$B:$B,$B$3,'BD Factoraje'!$G:$G,'Cartera Semanal Individual'!$A14,'BD Factoraje'!$C:$C,$B$2),0)+CL14-SUMIFS('BD Factoraje'!$R:$R,'BD Factoraje'!$B:$B,$B$3,'BD Factoraje'!$G:$G,'Cartera Semanal Individual'!$A14,'BD Factoraje'!$N:$N,'Cartera Semanal Individual'!CM$1,'BD Factoraje'!$C:$C,$B$2)</f>
        <v>0</v>
      </c>
      <c r="CN14" s="11">
        <f>IF('Cartera Semanal Individual'!$A14='Cartera Semanal Individual'!CN$1,-SUMIFS('BD Factoraje'!$Q:$Q,'BD Factoraje'!$B:$B,$B$3,'BD Factoraje'!$G:$G,'Cartera Semanal Individual'!$A14,'BD Factoraje'!$C:$C,$B$2),0)+CM14-SUMIFS('BD Factoraje'!$R:$R,'BD Factoraje'!$B:$B,$B$3,'BD Factoraje'!$G:$G,'Cartera Semanal Individual'!$A14,'BD Factoraje'!$N:$N,'Cartera Semanal Individual'!CN$1,'BD Factoraje'!$C:$C,$B$2)</f>
        <v>0</v>
      </c>
      <c r="CO14" s="11">
        <f>IF('Cartera Semanal Individual'!$A14='Cartera Semanal Individual'!CO$1,-SUMIFS('BD Factoraje'!$Q:$Q,'BD Factoraje'!$B:$B,$B$3,'BD Factoraje'!$G:$G,'Cartera Semanal Individual'!$A14,'BD Factoraje'!$C:$C,$B$2),0)+CN14-SUMIFS('BD Factoraje'!$R:$R,'BD Factoraje'!$B:$B,$B$3,'BD Factoraje'!$G:$G,'Cartera Semanal Individual'!$A14,'BD Factoraje'!$N:$N,'Cartera Semanal Individual'!CO$1,'BD Factoraje'!$C:$C,$B$2)</f>
        <v>0</v>
      </c>
      <c r="CP14" s="11">
        <f>IF('Cartera Semanal Individual'!$A14='Cartera Semanal Individual'!CP$1,-SUMIFS('BD Factoraje'!$Q:$Q,'BD Factoraje'!$B:$B,$B$3,'BD Factoraje'!$G:$G,'Cartera Semanal Individual'!$A14,'BD Factoraje'!$C:$C,$B$2),0)+CO14-SUMIFS('BD Factoraje'!$R:$R,'BD Factoraje'!$B:$B,$B$3,'BD Factoraje'!$G:$G,'Cartera Semanal Individual'!$A14,'BD Factoraje'!$N:$N,'Cartera Semanal Individual'!CP$1,'BD Factoraje'!$C:$C,$B$2)</f>
        <v>0</v>
      </c>
      <c r="CQ14" s="11">
        <f>IF('Cartera Semanal Individual'!$A14='Cartera Semanal Individual'!CQ$1,-SUMIFS('BD Factoraje'!$Q:$Q,'BD Factoraje'!$B:$B,$B$3,'BD Factoraje'!$G:$G,'Cartera Semanal Individual'!$A14,'BD Factoraje'!$C:$C,$B$2),0)+CP14-SUMIFS('BD Factoraje'!$R:$R,'BD Factoraje'!$B:$B,$B$3,'BD Factoraje'!$G:$G,'Cartera Semanal Individual'!$A14,'BD Factoraje'!$N:$N,'Cartera Semanal Individual'!CQ$1,'BD Factoraje'!$C:$C,$B$2)</f>
        <v>0</v>
      </c>
      <c r="CR14" s="11">
        <f>IF('Cartera Semanal Individual'!$A14='Cartera Semanal Individual'!CR$1,-SUMIFS('BD Factoraje'!$Q:$Q,'BD Factoraje'!$B:$B,$B$3,'BD Factoraje'!$G:$G,'Cartera Semanal Individual'!$A14,'BD Factoraje'!$C:$C,$B$2),0)+CQ14-SUMIFS('BD Factoraje'!$R:$R,'BD Factoraje'!$B:$B,$B$3,'BD Factoraje'!$G:$G,'Cartera Semanal Individual'!$A14,'BD Factoraje'!$N:$N,'Cartera Semanal Individual'!CR$1,'BD Factoraje'!$C:$C,$B$2)</f>
        <v>0</v>
      </c>
      <c r="CS14" s="11">
        <f>IF('Cartera Semanal Individual'!$A14='Cartera Semanal Individual'!CS$1,-SUMIFS('BD Factoraje'!$Q:$Q,'BD Factoraje'!$B:$B,$B$3,'BD Factoraje'!$G:$G,'Cartera Semanal Individual'!$A14,'BD Factoraje'!$C:$C,$B$2),0)+CR14-SUMIFS('BD Factoraje'!$R:$R,'BD Factoraje'!$B:$B,$B$3,'BD Factoraje'!$G:$G,'Cartera Semanal Individual'!$A14,'BD Factoraje'!$N:$N,'Cartera Semanal Individual'!CS$1,'BD Factoraje'!$C:$C,$B$2)</f>
        <v>0</v>
      </c>
      <c r="CT14" s="11">
        <f>IF('Cartera Semanal Individual'!$A14='Cartera Semanal Individual'!CT$1,-SUMIFS('BD Factoraje'!$Q:$Q,'BD Factoraje'!$B:$B,$B$3,'BD Factoraje'!$G:$G,'Cartera Semanal Individual'!$A14,'BD Factoraje'!$C:$C,$B$2),0)+CS14-SUMIFS('BD Factoraje'!$R:$R,'BD Factoraje'!$B:$B,$B$3,'BD Factoraje'!$G:$G,'Cartera Semanal Individual'!$A14,'BD Factoraje'!$N:$N,'Cartera Semanal Individual'!CT$1,'BD Factoraje'!$C:$C,$B$2)</f>
        <v>0</v>
      </c>
      <c r="CU14" s="11">
        <f>IF('Cartera Semanal Individual'!$A14='Cartera Semanal Individual'!CU$1,-SUMIFS('BD Factoraje'!$Q:$Q,'BD Factoraje'!$B:$B,$B$3,'BD Factoraje'!$G:$G,'Cartera Semanal Individual'!$A14,'BD Factoraje'!$C:$C,$B$2),0)+CT14-SUMIFS('BD Factoraje'!$R:$R,'BD Factoraje'!$B:$B,$B$3,'BD Factoraje'!$G:$G,'Cartera Semanal Individual'!$A14,'BD Factoraje'!$N:$N,'Cartera Semanal Individual'!CU$1,'BD Factoraje'!$C:$C,$B$2)</f>
        <v>0</v>
      </c>
      <c r="CV14" s="11">
        <f>IF('Cartera Semanal Individual'!$A14='Cartera Semanal Individual'!CV$1,-SUMIFS('BD Factoraje'!$Q:$Q,'BD Factoraje'!$B:$B,$B$3,'BD Factoraje'!$G:$G,'Cartera Semanal Individual'!$A14,'BD Factoraje'!$C:$C,$B$2),0)+CU14-SUMIFS('BD Factoraje'!$R:$R,'BD Factoraje'!$B:$B,$B$3,'BD Factoraje'!$G:$G,'Cartera Semanal Individual'!$A14,'BD Factoraje'!$N:$N,'Cartera Semanal Individual'!CV$1,'BD Factoraje'!$C:$C,$B$2)</f>
        <v>0</v>
      </c>
    </row>
    <row r="15" spans="1:100" x14ac:dyDescent="0.25">
      <c r="A15" s="14">
        <v>24</v>
      </c>
      <c r="B15" s="31">
        <f t="shared" si="2"/>
        <v>42533</v>
      </c>
      <c r="C15" s="11">
        <f>IF('Cartera Semanal Individual'!$A15='Cartera Semanal Individual'!C$1,-SUMIFS('BD Factoraje'!$Q:$Q,'BD Factoraje'!$B:$B,$B$3,'BD Factoraje'!$G:$G,'Cartera Semanal Individual'!$A15,'BD Factoraje'!$C:$C,$B$2),0)</f>
        <v>0</v>
      </c>
      <c r="D15" s="11">
        <f>IF('Cartera Semanal Individual'!$A15='Cartera Semanal Individual'!D$1,-SUMIFS('BD Factoraje'!$Q:$Q,'BD Factoraje'!$B:$B,$B$3,'BD Factoraje'!$G:$G,'Cartera Semanal Individual'!$A15,'BD Factoraje'!$C:$C,$B$2),0)+C15-SUMIFS('BD Factoraje'!$R:$R,'BD Factoraje'!$B:$B,$B$3,'BD Factoraje'!$G:$G,'Cartera Semanal Individual'!$A15,'BD Factoraje'!$N:$N,'Cartera Semanal Individual'!D$1,'BD Factoraje'!$C:$C,$B$2)</f>
        <v>0</v>
      </c>
      <c r="E15" s="11">
        <f>IF('Cartera Semanal Individual'!$A15='Cartera Semanal Individual'!E$1,-SUMIFS('BD Factoraje'!$Q:$Q,'BD Factoraje'!$B:$B,$B$3,'BD Factoraje'!$G:$G,'Cartera Semanal Individual'!$A15,'BD Factoraje'!$C:$C,$B$2),0)+D15-SUMIFS('BD Factoraje'!$R:$R,'BD Factoraje'!$B:$B,$B$3,'BD Factoraje'!$G:$G,'Cartera Semanal Individual'!$A15,'BD Factoraje'!$N:$N,'Cartera Semanal Individual'!E$1,'BD Factoraje'!$C:$C,$B$2)</f>
        <v>0</v>
      </c>
      <c r="F15" s="11">
        <f>IF('Cartera Semanal Individual'!$A15='Cartera Semanal Individual'!F$1,-SUMIFS('BD Factoraje'!$Q:$Q,'BD Factoraje'!$B:$B,$B$3,'BD Factoraje'!$G:$G,'Cartera Semanal Individual'!$A15,'BD Factoraje'!$C:$C,$B$2),0)+E15-SUMIFS('BD Factoraje'!$R:$R,'BD Factoraje'!$B:$B,$B$3,'BD Factoraje'!$G:$G,'Cartera Semanal Individual'!$A15,'BD Factoraje'!$N:$N,'Cartera Semanal Individual'!F$1,'BD Factoraje'!$C:$C,$B$2)</f>
        <v>0</v>
      </c>
      <c r="G15" s="11">
        <f>IF('Cartera Semanal Individual'!$A15='Cartera Semanal Individual'!G$1,-SUMIFS('BD Factoraje'!$Q:$Q,'BD Factoraje'!$B:$B,$B$3,'BD Factoraje'!$G:$G,'Cartera Semanal Individual'!$A15,'BD Factoraje'!$C:$C,$B$2),0)+F15-SUMIFS('BD Factoraje'!$R:$R,'BD Factoraje'!$B:$B,$B$3,'BD Factoraje'!$G:$G,'Cartera Semanal Individual'!$A15,'BD Factoraje'!$N:$N,'Cartera Semanal Individual'!G$1,'BD Factoraje'!$C:$C,$B$2)</f>
        <v>0</v>
      </c>
      <c r="H15" s="11">
        <f>IF('Cartera Semanal Individual'!$A15='Cartera Semanal Individual'!H$1,-SUMIFS('BD Factoraje'!$Q:$Q,'BD Factoraje'!$B:$B,$B$3,'BD Factoraje'!$G:$G,'Cartera Semanal Individual'!$A15,'BD Factoraje'!$C:$C,$B$2),0)+G15-SUMIFS('BD Factoraje'!$R:$R,'BD Factoraje'!$B:$B,$B$3,'BD Factoraje'!$G:$G,'Cartera Semanal Individual'!$A15,'BD Factoraje'!$N:$N,'Cartera Semanal Individual'!H$1,'BD Factoraje'!$C:$C,$B$2)</f>
        <v>0</v>
      </c>
      <c r="I15" s="11">
        <f>IF('Cartera Semanal Individual'!$A15='Cartera Semanal Individual'!I$1,-SUMIFS('BD Factoraje'!$Q:$Q,'BD Factoraje'!$B:$B,$B$3,'BD Factoraje'!$G:$G,'Cartera Semanal Individual'!$A15,'BD Factoraje'!$C:$C,$B$2),0)+H15-SUMIFS('BD Factoraje'!$R:$R,'BD Factoraje'!$B:$B,$B$3,'BD Factoraje'!$G:$G,'Cartera Semanal Individual'!$A15,'BD Factoraje'!$N:$N,'Cartera Semanal Individual'!I$1,'BD Factoraje'!$C:$C,$B$2)</f>
        <v>0</v>
      </c>
      <c r="J15" s="11">
        <f>IF('Cartera Semanal Individual'!$A15='Cartera Semanal Individual'!J$1,-SUMIFS('BD Factoraje'!$Q:$Q,'BD Factoraje'!$B:$B,$B$3,'BD Factoraje'!$G:$G,'Cartera Semanal Individual'!$A15,'BD Factoraje'!$C:$C,$B$2),0)+I15-SUMIFS('BD Factoraje'!$R:$R,'BD Factoraje'!$B:$B,$B$3,'BD Factoraje'!$G:$G,'Cartera Semanal Individual'!$A15,'BD Factoraje'!$N:$N,'Cartera Semanal Individual'!J$1,'BD Factoraje'!$C:$C,$B$2)</f>
        <v>0</v>
      </c>
      <c r="K15" s="11">
        <f>IF('Cartera Semanal Individual'!$A15='Cartera Semanal Individual'!K$1,-SUMIFS('BD Factoraje'!$Q:$Q,'BD Factoraje'!$B:$B,$B$3,'BD Factoraje'!$G:$G,'Cartera Semanal Individual'!$A15,'BD Factoraje'!$C:$C,$B$2),0)+J15-SUMIFS('BD Factoraje'!$R:$R,'BD Factoraje'!$B:$B,$B$3,'BD Factoraje'!$G:$G,'Cartera Semanal Individual'!$A15,'BD Factoraje'!$N:$N,'Cartera Semanal Individual'!K$1,'BD Factoraje'!$C:$C,$B$2)</f>
        <v>0</v>
      </c>
      <c r="L15" s="11">
        <f>IF('Cartera Semanal Individual'!$A15='Cartera Semanal Individual'!L$1,-SUMIFS('BD Factoraje'!$Q:$Q,'BD Factoraje'!$B:$B,$B$3,'BD Factoraje'!$G:$G,'Cartera Semanal Individual'!$A15,'BD Factoraje'!$C:$C,$B$2),0)+K15-SUMIFS('BD Factoraje'!$R:$R,'BD Factoraje'!$B:$B,$B$3,'BD Factoraje'!$G:$G,'Cartera Semanal Individual'!$A15,'BD Factoraje'!$N:$N,'Cartera Semanal Individual'!L$1,'BD Factoraje'!$C:$C,$B$2)</f>
        <v>0</v>
      </c>
      <c r="M15" s="11">
        <f>IF('Cartera Semanal Individual'!$A15='Cartera Semanal Individual'!M$1,-SUMIFS('BD Factoraje'!$Q:$Q,'BD Factoraje'!$B:$B,$B$3,'BD Factoraje'!$G:$G,'Cartera Semanal Individual'!$A15,'BD Factoraje'!$C:$C,$B$2),0)+L15-SUMIFS('BD Factoraje'!$R:$R,'BD Factoraje'!$B:$B,$B$3,'BD Factoraje'!$G:$G,'Cartera Semanal Individual'!$A15,'BD Factoraje'!$N:$N,'Cartera Semanal Individual'!M$1,'BD Factoraje'!$C:$C,$B$2)</f>
        <v>0</v>
      </c>
      <c r="N15" s="11">
        <f>IF('Cartera Semanal Individual'!$A15='Cartera Semanal Individual'!N$1,-SUMIFS('BD Factoraje'!$Q:$Q,'BD Factoraje'!$B:$B,$B$3,'BD Factoraje'!$G:$G,'Cartera Semanal Individual'!$A15,'BD Factoraje'!$C:$C,$B$2),0)+M15-SUMIFS('BD Factoraje'!$R:$R,'BD Factoraje'!$B:$B,$B$3,'BD Factoraje'!$G:$G,'Cartera Semanal Individual'!$A15,'BD Factoraje'!$N:$N,'Cartera Semanal Individual'!N$1,'BD Factoraje'!$C:$C,$B$2)</f>
        <v>0</v>
      </c>
      <c r="O15" s="11">
        <f>IF('Cartera Semanal Individual'!$A15='Cartera Semanal Individual'!O$1,-SUMIFS('BD Factoraje'!$Q:$Q,'BD Factoraje'!$B:$B,$B$3,'BD Factoraje'!$G:$G,'Cartera Semanal Individual'!$A15,'BD Factoraje'!$C:$C,$B$2),0)+N15-SUMIFS('BD Factoraje'!$R:$R,'BD Factoraje'!$B:$B,$B$3,'BD Factoraje'!$G:$G,'Cartera Semanal Individual'!$A15,'BD Factoraje'!$N:$N,'Cartera Semanal Individual'!O$1,'BD Factoraje'!$C:$C,$B$2)</f>
        <v>0</v>
      </c>
      <c r="P15" s="11">
        <f>IF('Cartera Semanal Individual'!$A15='Cartera Semanal Individual'!P$1,-SUMIFS('BD Factoraje'!$Q:$Q,'BD Factoraje'!$B:$B,$B$3,'BD Factoraje'!$G:$G,'Cartera Semanal Individual'!$A15,'BD Factoraje'!$C:$C,$B$2),0)+O15-SUMIFS('BD Factoraje'!$R:$R,'BD Factoraje'!$B:$B,$B$3,'BD Factoraje'!$G:$G,'Cartera Semanal Individual'!$A15,'BD Factoraje'!$N:$N,'Cartera Semanal Individual'!P$1,'BD Factoraje'!$C:$C,$B$2)</f>
        <v>0</v>
      </c>
      <c r="Q15" s="11">
        <f>IF('Cartera Semanal Individual'!$A15='Cartera Semanal Individual'!Q$1,-SUMIFS('BD Factoraje'!$Q:$Q,'BD Factoraje'!$B:$B,$B$3,'BD Factoraje'!$G:$G,'Cartera Semanal Individual'!$A15,'BD Factoraje'!$C:$C,$B$2),0)+P15-SUMIFS('BD Factoraje'!$R:$R,'BD Factoraje'!$B:$B,$B$3,'BD Factoraje'!$G:$G,'Cartera Semanal Individual'!$A15,'BD Factoraje'!$N:$N,'Cartera Semanal Individual'!Q$1,'BD Factoraje'!$C:$C,$B$2)</f>
        <v>0</v>
      </c>
      <c r="R15" s="11">
        <f>IF('Cartera Semanal Individual'!$A15='Cartera Semanal Individual'!R$1,-SUMIFS('BD Factoraje'!$Q:$Q,'BD Factoraje'!$B:$B,$B$3,'BD Factoraje'!$G:$G,'Cartera Semanal Individual'!$A15,'BD Factoraje'!$C:$C,$B$2),0)+Q15-SUMIFS('BD Factoraje'!$R:$R,'BD Factoraje'!$B:$B,$B$3,'BD Factoraje'!$G:$G,'Cartera Semanal Individual'!$A15,'BD Factoraje'!$N:$N,'Cartera Semanal Individual'!R$1,'BD Factoraje'!$C:$C,$B$2)</f>
        <v>0</v>
      </c>
      <c r="S15" s="11">
        <f>IF('Cartera Semanal Individual'!$A15='Cartera Semanal Individual'!S$1,-SUMIFS('BD Factoraje'!$Q:$Q,'BD Factoraje'!$B:$B,$B$3,'BD Factoraje'!$G:$G,'Cartera Semanal Individual'!$A15,'BD Factoraje'!$C:$C,$B$2),0)+R15-SUMIFS('BD Factoraje'!$R:$R,'BD Factoraje'!$B:$B,$B$3,'BD Factoraje'!$G:$G,'Cartera Semanal Individual'!$A15,'BD Factoraje'!$N:$N,'Cartera Semanal Individual'!S$1,'BD Factoraje'!$C:$C,$B$2)</f>
        <v>0</v>
      </c>
      <c r="T15" s="11">
        <f>IF('Cartera Semanal Individual'!$A15='Cartera Semanal Individual'!T$1,-SUMIFS('BD Factoraje'!$Q:$Q,'BD Factoraje'!$B:$B,$B$3,'BD Factoraje'!$G:$G,'Cartera Semanal Individual'!$A15,'BD Factoraje'!$C:$C,$B$2),0)+S15-SUMIFS('BD Factoraje'!$R:$R,'BD Factoraje'!$B:$B,$B$3,'BD Factoraje'!$G:$G,'Cartera Semanal Individual'!$A15,'BD Factoraje'!$N:$N,'Cartera Semanal Individual'!T$1,'BD Factoraje'!$C:$C,$B$2)</f>
        <v>0</v>
      </c>
      <c r="U15" s="11">
        <f>IF('Cartera Semanal Individual'!$A15='Cartera Semanal Individual'!U$1,-SUMIFS('BD Factoraje'!$Q:$Q,'BD Factoraje'!$B:$B,$B$3,'BD Factoraje'!$G:$G,'Cartera Semanal Individual'!$A15,'BD Factoraje'!$C:$C,$B$2),0)+T15-SUMIFS('BD Factoraje'!$R:$R,'BD Factoraje'!$B:$B,$B$3,'BD Factoraje'!$G:$G,'Cartera Semanal Individual'!$A15,'BD Factoraje'!$N:$N,'Cartera Semanal Individual'!U$1,'BD Factoraje'!$C:$C,$B$2)</f>
        <v>0</v>
      </c>
      <c r="V15" s="11">
        <f>IF('Cartera Semanal Individual'!$A15='Cartera Semanal Individual'!V$1,-SUMIFS('BD Factoraje'!$Q:$Q,'BD Factoraje'!$B:$B,$B$3,'BD Factoraje'!$G:$G,'Cartera Semanal Individual'!$A15,'BD Factoraje'!$C:$C,$B$2),0)+U15-SUMIFS('BD Factoraje'!$R:$R,'BD Factoraje'!$B:$B,$B$3,'BD Factoraje'!$G:$G,'Cartera Semanal Individual'!$A15,'BD Factoraje'!$N:$N,'Cartera Semanal Individual'!V$1,'BD Factoraje'!$C:$C,$B$2)</f>
        <v>0</v>
      </c>
      <c r="W15" s="11">
        <f>IF('Cartera Semanal Individual'!$A15='Cartera Semanal Individual'!W$1,-SUMIFS('BD Factoraje'!$Q:$Q,'BD Factoraje'!$B:$B,$B$3,'BD Factoraje'!$G:$G,'Cartera Semanal Individual'!$A15,'BD Factoraje'!$C:$C,$B$2),0)+V15-SUMIFS('BD Factoraje'!$R:$R,'BD Factoraje'!$B:$B,$B$3,'BD Factoraje'!$G:$G,'Cartera Semanal Individual'!$A15,'BD Factoraje'!$N:$N,'Cartera Semanal Individual'!W$1,'BD Factoraje'!$C:$C,$B$2)</f>
        <v>0</v>
      </c>
      <c r="X15" s="11">
        <f>IF('Cartera Semanal Individual'!$A15='Cartera Semanal Individual'!X$1,-SUMIFS('BD Factoraje'!$Q:$Q,'BD Factoraje'!$B:$B,$B$3,'BD Factoraje'!$G:$G,'Cartera Semanal Individual'!$A15,'BD Factoraje'!$C:$C,$B$2),0)+W15-SUMIFS('BD Factoraje'!$R:$R,'BD Factoraje'!$B:$B,$B$3,'BD Factoraje'!$G:$G,'Cartera Semanal Individual'!$A15,'BD Factoraje'!$N:$N,'Cartera Semanal Individual'!X$1,'BD Factoraje'!$C:$C,$B$2)</f>
        <v>0</v>
      </c>
      <c r="Y15" s="11">
        <f>IF('Cartera Semanal Individual'!$A15='Cartera Semanal Individual'!Y$1,-SUMIFS('BD Factoraje'!$Q:$Q,'BD Factoraje'!$B:$B,$B$3,'BD Factoraje'!$G:$G,'Cartera Semanal Individual'!$A15,'BD Factoraje'!$C:$C,$B$2),0)+X15-SUMIFS('BD Factoraje'!$R:$R,'BD Factoraje'!$B:$B,$B$3,'BD Factoraje'!$G:$G,'Cartera Semanal Individual'!$A15,'BD Factoraje'!$N:$N,'Cartera Semanal Individual'!Y$1,'BD Factoraje'!$C:$C,$B$2)</f>
        <v>0</v>
      </c>
      <c r="Z15" s="11">
        <f>IF('Cartera Semanal Individual'!$A15='Cartera Semanal Individual'!Z$1,-SUMIFS('BD Factoraje'!$Q:$Q,'BD Factoraje'!$B:$B,$B$3,'BD Factoraje'!$G:$G,'Cartera Semanal Individual'!$A15,'BD Factoraje'!$C:$C,$B$2),0)+Y15-SUMIFS('BD Factoraje'!$R:$R,'BD Factoraje'!$B:$B,$B$3,'BD Factoraje'!$G:$G,'Cartera Semanal Individual'!$A15,'BD Factoraje'!$N:$N,'Cartera Semanal Individual'!Z$1,'BD Factoraje'!$C:$C,$B$2)</f>
        <v>0</v>
      </c>
      <c r="AA15" s="11">
        <f>IF('Cartera Semanal Individual'!$A15='Cartera Semanal Individual'!AA$1,-SUMIFS('BD Factoraje'!$Q:$Q,'BD Factoraje'!$B:$B,$B$3,'BD Factoraje'!$G:$G,'Cartera Semanal Individual'!$A15,'BD Factoraje'!$C:$C,$B$2),0)+Z15-SUMIFS('BD Factoraje'!$R:$R,'BD Factoraje'!$B:$B,$B$3,'BD Factoraje'!$G:$G,'Cartera Semanal Individual'!$A15,'BD Factoraje'!$N:$N,'Cartera Semanal Individual'!AA$1,'BD Factoraje'!$C:$C,$B$2)</f>
        <v>0</v>
      </c>
      <c r="AB15" s="11">
        <f>IF('Cartera Semanal Individual'!$A15='Cartera Semanal Individual'!AB$1,-SUMIFS('BD Factoraje'!$Q:$Q,'BD Factoraje'!$B:$B,$B$3,'BD Factoraje'!$G:$G,'Cartera Semanal Individual'!$A15,'BD Factoraje'!$C:$C,$B$2),0)+AA15-SUMIFS('BD Factoraje'!$R:$R,'BD Factoraje'!$B:$B,$B$3,'BD Factoraje'!$G:$G,'Cartera Semanal Individual'!$A15,'BD Factoraje'!$N:$N,'Cartera Semanal Individual'!AB$1,'BD Factoraje'!$C:$C,$B$2)</f>
        <v>0</v>
      </c>
      <c r="AC15" s="11">
        <f>IF('Cartera Semanal Individual'!$A15='Cartera Semanal Individual'!AC$1,-SUMIFS('BD Factoraje'!$Q:$Q,'BD Factoraje'!$B:$B,$B$3,'BD Factoraje'!$G:$G,'Cartera Semanal Individual'!$A15,'BD Factoraje'!$C:$C,$B$2),0)+AB15-SUMIFS('BD Factoraje'!$R:$R,'BD Factoraje'!$B:$B,$B$3,'BD Factoraje'!$G:$G,'Cartera Semanal Individual'!$A15,'BD Factoraje'!$N:$N,'Cartera Semanal Individual'!AC$1,'BD Factoraje'!$C:$C,$B$2)</f>
        <v>0</v>
      </c>
      <c r="AD15" s="11">
        <f>IF('Cartera Semanal Individual'!$A15='Cartera Semanal Individual'!AD$1,-SUMIFS('BD Factoraje'!$Q:$Q,'BD Factoraje'!$B:$B,$B$3,'BD Factoraje'!$G:$G,'Cartera Semanal Individual'!$A15,'BD Factoraje'!$C:$C,$B$2),0)+AC15-SUMIFS('BD Factoraje'!$R:$R,'BD Factoraje'!$B:$B,$B$3,'BD Factoraje'!$G:$G,'Cartera Semanal Individual'!$A15,'BD Factoraje'!$N:$N,'Cartera Semanal Individual'!AD$1,'BD Factoraje'!$C:$C,$B$2)</f>
        <v>0</v>
      </c>
      <c r="AE15" s="11">
        <f>IF('Cartera Semanal Individual'!$A15='Cartera Semanal Individual'!AE$1,-SUMIFS('BD Factoraje'!$Q:$Q,'BD Factoraje'!$B:$B,$B$3,'BD Factoraje'!$G:$G,'Cartera Semanal Individual'!$A15,'BD Factoraje'!$C:$C,$B$2),0)+AD15-SUMIFS('BD Factoraje'!$R:$R,'BD Factoraje'!$B:$B,$B$3,'BD Factoraje'!$G:$G,'Cartera Semanal Individual'!$A15,'BD Factoraje'!$N:$N,'Cartera Semanal Individual'!AE$1,'BD Factoraje'!$C:$C,$B$2)</f>
        <v>0</v>
      </c>
      <c r="AF15" s="11">
        <f>IF('Cartera Semanal Individual'!$A15='Cartera Semanal Individual'!AF$1,-SUMIFS('BD Factoraje'!$Q:$Q,'BD Factoraje'!$B:$B,$B$3,'BD Factoraje'!$G:$G,'Cartera Semanal Individual'!$A15,'BD Factoraje'!$C:$C,$B$2),0)+AE15-SUMIFS('BD Factoraje'!$R:$R,'BD Factoraje'!$B:$B,$B$3,'BD Factoraje'!$G:$G,'Cartera Semanal Individual'!$A15,'BD Factoraje'!$N:$N,'Cartera Semanal Individual'!AF$1,'BD Factoraje'!$C:$C,$B$2)</f>
        <v>0</v>
      </c>
      <c r="AG15" s="11">
        <f>IF('Cartera Semanal Individual'!$A15='Cartera Semanal Individual'!AG$1,-SUMIFS('BD Factoraje'!$Q:$Q,'BD Factoraje'!$B:$B,$B$3,'BD Factoraje'!$G:$G,'Cartera Semanal Individual'!$A15,'BD Factoraje'!$C:$C,$B$2),0)+AF15-SUMIFS('BD Factoraje'!$R:$R,'BD Factoraje'!$B:$B,$B$3,'BD Factoraje'!$G:$G,'Cartera Semanal Individual'!$A15,'BD Factoraje'!$N:$N,'Cartera Semanal Individual'!AG$1,'BD Factoraje'!$C:$C,$B$2)</f>
        <v>0</v>
      </c>
      <c r="AH15" s="11">
        <f>IF('Cartera Semanal Individual'!$A15='Cartera Semanal Individual'!AH$1,-SUMIFS('BD Factoraje'!$Q:$Q,'BD Factoraje'!$B:$B,$B$3,'BD Factoraje'!$G:$G,'Cartera Semanal Individual'!$A15,'BD Factoraje'!$C:$C,$B$2),0)+AG15-SUMIFS('BD Factoraje'!$R:$R,'BD Factoraje'!$B:$B,$B$3,'BD Factoraje'!$G:$G,'Cartera Semanal Individual'!$A15,'BD Factoraje'!$N:$N,'Cartera Semanal Individual'!AH$1,'BD Factoraje'!$C:$C,$B$2)</f>
        <v>0</v>
      </c>
      <c r="AI15" s="11">
        <f>IF('Cartera Semanal Individual'!$A15='Cartera Semanal Individual'!AI$1,-SUMIFS('BD Factoraje'!$Q:$Q,'BD Factoraje'!$B:$B,$B$3,'BD Factoraje'!$G:$G,'Cartera Semanal Individual'!$A15,'BD Factoraje'!$C:$C,$B$2),0)+AH15-SUMIFS('BD Factoraje'!$R:$R,'BD Factoraje'!$B:$B,$B$3,'BD Factoraje'!$G:$G,'Cartera Semanal Individual'!$A15,'BD Factoraje'!$N:$N,'Cartera Semanal Individual'!AI$1,'BD Factoraje'!$C:$C,$B$2)</f>
        <v>0</v>
      </c>
      <c r="AJ15" s="11">
        <f>IF('Cartera Semanal Individual'!$A15='Cartera Semanal Individual'!AJ$1,-SUMIFS('BD Factoraje'!$Q:$Q,'BD Factoraje'!$B:$B,$B$3,'BD Factoraje'!$G:$G,'Cartera Semanal Individual'!$A15,'BD Factoraje'!$C:$C,$B$2),0)+AI15-SUMIFS('BD Factoraje'!$R:$R,'BD Factoraje'!$B:$B,$B$3,'BD Factoraje'!$G:$G,'Cartera Semanal Individual'!$A15,'BD Factoraje'!$N:$N,'Cartera Semanal Individual'!AJ$1,'BD Factoraje'!$C:$C,$B$2)</f>
        <v>0</v>
      </c>
      <c r="AK15" s="11">
        <f>IF('Cartera Semanal Individual'!$A15='Cartera Semanal Individual'!AK$1,-SUMIFS('BD Factoraje'!$Q:$Q,'BD Factoraje'!$B:$B,$B$3,'BD Factoraje'!$G:$G,'Cartera Semanal Individual'!$A15,'BD Factoraje'!$C:$C,$B$2),0)+AJ15-SUMIFS('BD Factoraje'!$R:$R,'BD Factoraje'!$B:$B,$B$3,'BD Factoraje'!$G:$G,'Cartera Semanal Individual'!$A15,'BD Factoraje'!$N:$N,'Cartera Semanal Individual'!AK$1,'BD Factoraje'!$C:$C,$B$2)</f>
        <v>0</v>
      </c>
      <c r="AL15" s="11">
        <f>IF('Cartera Semanal Individual'!$A15='Cartera Semanal Individual'!AL$1,-SUMIFS('BD Factoraje'!$Q:$Q,'BD Factoraje'!$B:$B,$B$3,'BD Factoraje'!$G:$G,'Cartera Semanal Individual'!$A15,'BD Factoraje'!$C:$C,$B$2),0)+AK15-SUMIFS('BD Factoraje'!$R:$R,'BD Factoraje'!$B:$B,$B$3,'BD Factoraje'!$G:$G,'Cartera Semanal Individual'!$A15,'BD Factoraje'!$N:$N,'Cartera Semanal Individual'!AL$1,'BD Factoraje'!$C:$C,$B$2)</f>
        <v>0</v>
      </c>
      <c r="AM15" s="11">
        <f>IF('Cartera Semanal Individual'!$A15='Cartera Semanal Individual'!AM$1,-SUMIFS('BD Factoraje'!$Q:$Q,'BD Factoraje'!$B:$B,$B$3,'BD Factoraje'!$G:$G,'Cartera Semanal Individual'!$A15,'BD Factoraje'!$C:$C,$B$2),0)+AL15-SUMIFS('BD Factoraje'!$R:$R,'BD Factoraje'!$B:$B,$B$3,'BD Factoraje'!$G:$G,'Cartera Semanal Individual'!$A15,'BD Factoraje'!$N:$N,'Cartera Semanal Individual'!AM$1,'BD Factoraje'!$C:$C,$B$2)</f>
        <v>0</v>
      </c>
      <c r="AN15" s="11">
        <f>IF('Cartera Semanal Individual'!$A15='Cartera Semanal Individual'!AN$1,-SUMIFS('BD Factoraje'!$Q:$Q,'BD Factoraje'!$B:$B,$B$3,'BD Factoraje'!$G:$G,'Cartera Semanal Individual'!$A15,'BD Factoraje'!$C:$C,$B$2),0)+AM15-SUMIFS('BD Factoraje'!$R:$R,'BD Factoraje'!$B:$B,$B$3,'BD Factoraje'!$G:$G,'Cartera Semanal Individual'!$A15,'BD Factoraje'!$N:$N,'Cartera Semanal Individual'!AN$1,'BD Factoraje'!$C:$C,$B$2)</f>
        <v>0</v>
      </c>
      <c r="AO15" s="11">
        <f>IF('Cartera Semanal Individual'!$A15='Cartera Semanal Individual'!AO$1,-SUMIFS('BD Factoraje'!$Q:$Q,'BD Factoraje'!$B:$B,$B$3,'BD Factoraje'!$G:$G,'Cartera Semanal Individual'!$A15,'BD Factoraje'!$C:$C,$B$2),0)+AN15-SUMIFS('BD Factoraje'!$R:$R,'BD Factoraje'!$B:$B,$B$3,'BD Factoraje'!$G:$G,'Cartera Semanal Individual'!$A15,'BD Factoraje'!$N:$N,'Cartera Semanal Individual'!AO$1,'BD Factoraje'!$C:$C,$B$2)</f>
        <v>0</v>
      </c>
      <c r="AP15" s="11">
        <f>IF('Cartera Semanal Individual'!$A15='Cartera Semanal Individual'!AP$1,-SUMIFS('BD Factoraje'!$Q:$Q,'BD Factoraje'!$B:$B,$B$3,'BD Factoraje'!$G:$G,'Cartera Semanal Individual'!$A15,'BD Factoraje'!$C:$C,$B$2),0)+AO15-SUMIFS('BD Factoraje'!$R:$R,'BD Factoraje'!$B:$B,$B$3,'BD Factoraje'!$G:$G,'Cartera Semanal Individual'!$A15,'BD Factoraje'!$N:$N,'Cartera Semanal Individual'!AP$1,'BD Factoraje'!$C:$C,$B$2)</f>
        <v>0</v>
      </c>
      <c r="AQ15" s="11">
        <f>IF('Cartera Semanal Individual'!$A15='Cartera Semanal Individual'!AQ$1,-SUMIFS('BD Factoraje'!$Q:$Q,'BD Factoraje'!$B:$B,$B$3,'BD Factoraje'!$G:$G,'Cartera Semanal Individual'!$A15,'BD Factoraje'!$C:$C,$B$2),0)+AP15-SUMIFS('BD Factoraje'!$R:$R,'BD Factoraje'!$B:$B,$B$3,'BD Factoraje'!$G:$G,'Cartera Semanal Individual'!$A15,'BD Factoraje'!$N:$N,'Cartera Semanal Individual'!AQ$1,'BD Factoraje'!$C:$C,$B$2)</f>
        <v>0</v>
      </c>
      <c r="AR15" s="11">
        <f>IF('Cartera Semanal Individual'!$A15='Cartera Semanal Individual'!AR$1,-SUMIFS('BD Factoraje'!$Q:$Q,'BD Factoraje'!$B:$B,$B$3,'BD Factoraje'!$G:$G,'Cartera Semanal Individual'!$A15,'BD Factoraje'!$C:$C,$B$2),0)+AQ15-SUMIFS('BD Factoraje'!$R:$R,'BD Factoraje'!$B:$B,$B$3,'BD Factoraje'!$G:$G,'Cartera Semanal Individual'!$A15,'BD Factoraje'!$N:$N,'Cartera Semanal Individual'!AR$1,'BD Factoraje'!$C:$C,$B$2)</f>
        <v>0</v>
      </c>
      <c r="AS15" s="11">
        <f>IF('Cartera Semanal Individual'!$A15='Cartera Semanal Individual'!AS$1,-SUMIFS('BD Factoraje'!$Q:$Q,'BD Factoraje'!$B:$B,$B$3,'BD Factoraje'!$G:$G,'Cartera Semanal Individual'!$A15,'BD Factoraje'!$C:$C,$B$2),0)+AR15-SUMIFS('BD Factoraje'!$R:$R,'BD Factoraje'!$B:$B,$B$3,'BD Factoraje'!$G:$G,'Cartera Semanal Individual'!$A15,'BD Factoraje'!$N:$N,'Cartera Semanal Individual'!AS$1,'BD Factoraje'!$C:$C,$B$2)</f>
        <v>0</v>
      </c>
      <c r="AT15" s="11">
        <f>IF('Cartera Semanal Individual'!$A15='Cartera Semanal Individual'!AT$1,-SUMIFS('BD Factoraje'!$Q:$Q,'BD Factoraje'!$B:$B,$B$3,'BD Factoraje'!$G:$G,'Cartera Semanal Individual'!$A15,'BD Factoraje'!$C:$C,$B$2),0)+AS15-SUMIFS('BD Factoraje'!$R:$R,'BD Factoraje'!$B:$B,$B$3,'BD Factoraje'!$G:$G,'Cartera Semanal Individual'!$A15,'BD Factoraje'!$N:$N,'Cartera Semanal Individual'!AT$1,'BD Factoraje'!$C:$C,$B$2)</f>
        <v>0</v>
      </c>
      <c r="AU15" s="11">
        <f>IF('Cartera Semanal Individual'!$A15='Cartera Semanal Individual'!AU$1,-SUMIFS('BD Factoraje'!$Q:$Q,'BD Factoraje'!$B:$B,$B$3,'BD Factoraje'!$G:$G,'Cartera Semanal Individual'!$A15,'BD Factoraje'!$C:$C,$B$2),0)+AT15-SUMIFS('BD Factoraje'!$R:$R,'BD Factoraje'!$B:$B,$B$3,'BD Factoraje'!$G:$G,'Cartera Semanal Individual'!$A15,'BD Factoraje'!$N:$N,'Cartera Semanal Individual'!AU$1,'BD Factoraje'!$C:$C,$B$2)</f>
        <v>0</v>
      </c>
      <c r="AV15" s="11">
        <f>IF('Cartera Semanal Individual'!$A15='Cartera Semanal Individual'!AV$1,-SUMIFS('BD Factoraje'!$Q:$Q,'BD Factoraje'!$B:$B,$B$3,'BD Factoraje'!$G:$G,'Cartera Semanal Individual'!$A15,'BD Factoraje'!$C:$C,$B$2),0)+AU15-SUMIFS('BD Factoraje'!$R:$R,'BD Factoraje'!$B:$B,$B$3,'BD Factoraje'!$G:$G,'Cartera Semanal Individual'!$A15,'BD Factoraje'!$N:$N,'Cartera Semanal Individual'!AV$1,'BD Factoraje'!$C:$C,$B$2)</f>
        <v>0</v>
      </c>
      <c r="AW15" s="11">
        <f>IF('Cartera Semanal Individual'!$A15='Cartera Semanal Individual'!AW$1,-SUMIFS('BD Factoraje'!$Q:$Q,'BD Factoraje'!$B:$B,$B$3,'BD Factoraje'!$G:$G,'Cartera Semanal Individual'!$A15,'BD Factoraje'!$C:$C,$B$2),0)+AV15-SUMIFS('BD Factoraje'!$R:$R,'BD Factoraje'!$B:$B,$B$3,'BD Factoraje'!$G:$G,'Cartera Semanal Individual'!$A15,'BD Factoraje'!$N:$N,'Cartera Semanal Individual'!AW$1,'BD Factoraje'!$C:$C,$B$2)</f>
        <v>0</v>
      </c>
      <c r="AX15" s="11">
        <f>IF('Cartera Semanal Individual'!$A15='Cartera Semanal Individual'!AX$1,-SUMIFS('BD Factoraje'!$Q:$Q,'BD Factoraje'!$B:$B,$B$3,'BD Factoraje'!$G:$G,'Cartera Semanal Individual'!$A15,'BD Factoraje'!$C:$C,$B$2),0)+AW15-SUMIFS('BD Factoraje'!$R:$R,'BD Factoraje'!$B:$B,$B$3,'BD Factoraje'!$G:$G,'Cartera Semanal Individual'!$A15,'BD Factoraje'!$N:$N,'Cartera Semanal Individual'!AX$1,'BD Factoraje'!$C:$C,$B$2)</f>
        <v>0</v>
      </c>
      <c r="AY15" s="11">
        <f>IF('Cartera Semanal Individual'!$A15='Cartera Semanal Individual'!AY$1,-SUMIFS('BD Factoraje'!$Q:$Q,'BD Factoraje'!$B:$B,$B$3,'BD Factoraje'!$G:$G,'Cartera Semanal Individual'!$A15,'BD Factoraje'!$C:$C,$B$2),0)+AX15-SUMIFS('BD Factoraje'!$R:$R,'BD Factoraje'!$B:$B,$B$3,'BD Factoraje'!$G:$G,'Cartera Semanal Individual'!$A15,'BD Factoraje'!$N:$N,'Cartera Semanal Individual'!AY$1,'BD Factoraje'!$C:$C,$B$2)</f>
        <v>0</v>
      </c>
      <c r="AZ15" s="11">
        <f>IF('Cartera Semanal Individual'!$A15='Cartera Semanal Individual'!AZ$1,-SUMIFS('BD Factoraje'!$Q:$Q,'BD Factoraje'!$B:$B,$B$3,'BD Factoraje'!$G:$G,'Cartera Semanal Individual'!$A15,'BD Factoraje'!$C:$C,$B$2),0)+AY15-SUMIFS('BD Factoraje'!$R:$R,'BD Factoraje'!$B:$B,$B$3,'BD Factoraje'!$G:$G,'Cartera Semanal Individual'!$A15,'BD Factoraje'!$N:$N,'Cartera Semanal Individual'!AZ$1,'BD Factoraje'!$C:$C,$B$2)</f>
        <v>0</v>
      </c>
      <c r="BA15" s="11">
        <f>IF('Cartera Semanal Individual'!$A15='Cartera Semanal Individual'!BA$1,-SUMIFS('BD Factoraje'!$Q:$Q,'BD Factoraje'!$B:$B,$B$3,'BD Factoraje'!$G:$G,'Cartera Semanal Individual'!$A15,'BD Factoraje'!$C:$C,$B$2),0)+AZ15-SUMIFS('BD Factoraje'!$R:$R,'BD Factoraje'!$B:$B,$B$3,'BD Factoraje'!$G:$G,'Cartera Semanal Individual'!$A15,'BD Factoraje'!$N:$N,'Cartera Semanal Individual'!BA$1,'BD Factoraje'!$C:$C,$B$2)</f>
        <v>0</v>
      </c>
      <c r="BB15" s="11">
        <f>IF('Cartera Semanal Individual'!$A15='Cartera Semanal Individual'!BB$1,-SUMIFS('BD Factoraje'!$Q:$Q,'BD Factoraje'!$B:$B,$B$3,'BD Factoraje'!$G:$G,'Cartera Semanal Individual'!$A15,'BD Factoraje'!$C:$C,$B$2),0)+BA15-SUMIFS('BD Factoraje'!$R:$R,'BD Factoraje'!$B:$B,$B$3,'BD Factoraje'!$G:$G,'Cartera Semanal Individual'!$A15,'BD Factoraje'!$N:$N,'Cartera Semanal Individual'!BB$1,'BD Factoraje'!$C:$C,$B$2)</f>
        <v>0</v>
      </c>
      <c r="BC15" s="11">
        <f>IF('Cartera Semanal Individual'!$A15='Cartera Semanal Individual'!BC$1,-SUMIFS('BD Factoraje'!$Q:$Q,'BD Factoraje'!$B:$B,$B$3,'BD Factoraje'!$G:$G,'Cartera Semanal Individual'!$A15,'BD Factoraje'!$C:$C,$B$2),0)+BB15-SUMIFS('BD Factoraje'!$R:$R,'BD Factoraje'!$B:$B,$B$3,'BD Factoraje'!$G:$G,'Cartera Semanal Individual'!$A15,'BD Factoraje'!$N:$N,'Cartera Semanal Individual'!BC$1,'BD Factoraje'!$C:$C,$B$2)</f>
        <v>0</v>
      </c>
      <c r="BD15" s="11">
        <f>IF('Cartera Semanal Individual'!$A15='Cartera Semanal Individual'!BD$1,-SUMIFS('BD Factoraje'!$Q:$Q,'BD Factoraje'!$B:$B,$B$3,'BD Factoraje'!$G:$G,'Cartera Semanal Individual'!$A15,'BD Factoraje'!$C:$C,$B$2),0)+BC15-SUMIFS('BD Factoraje'!$R:$R,'BD Factoraje'!$B:$B,$B$3,'BD Factoraje'!$G:$G,'Cartera Semanal Individual'!$A15,'BD Factoraje'!$N:$N,'Cartera Semanal Individual'!BD$1,'BD Factoraje'!$C:$C,$B$2)</f>
        <v>0</v>
      </c>
      <c r="BE15" s="11">
        <f>IF('Cartera Semanal Individual'!$A15='Cartera Semanal Individual'!BE$1,-SUMIFS('BD Factoraje'!$Q:$Q,'BD Factoraje'!$B:$B,$B$3,'BD Factoraje'!$G:$G,'Cartera Semanal Individual'!$A15,'BD Factoraje'!$C:$C,$B$2),0)+BD15-SUMIFS('BD Factoraje'!$R:$R,'BD Factoraje'!$B:$B,$B$3,'BD Factoraje'!$G:$G,'Cartera Semanal Individual'!$A15,'BD Factoraje'!$N:$N,'Cartera Semanal Individual'!BE$1,'BD Factoraje'!$C:$C,$B$2)</f>
        <v>0</v>
      </c>
      <c r="BF15" s="11">
        <f>IF('Cartera Semanal Individual'!$A15='Cartera Semanal Individual'!BF$1,-SUMIFS('BD Factoraje'!$Q:$Q,'BD Factoraje'!$B:$B,$B$3,'BD Factoraje'!$G:$G,'Cartera Semanal Individual'!$A15,'BD Factoraje'!$C:$C,$B$2),0)+BE15-SUMIFS('BD Factoraje'!$R:$R,'BD Factoraje'!$B:$B,$B$3,'BD Factoraje'!$G:$G,'Cartera Semanal Individual'!$A15,'BD Factoraje'!$N:$N,'Cartera Semanal Individual'!BF$1,'BD Factoraje'!$C:$C,$B$2)</f>
        <v>0</v>
      </c>
      <c r="BG15" s="11">
        <f>IF('Cartera Semanal Individual'!$A15='Cartera Semanal Individual'!BG$1,-SUMIFS('BD Factoraje'!$Q:$Q,'BD Factoraje'!$B:$B,$B$3,'BD Factoraje'!$G:$G,'Cartera Semanal Individual'!$A15,'BD Factoraje'!$C:$C,$B$2),0)+BF15-SUMIFS('BD Factoraje'!$R:$R,'BD Factoraje'!$B:$B,$B$3,'BD Factoraje'!$G:$G,'Cartera Semanal Individual'!$A15,'BD Factoraje'!$N:$N,'Cartera Semanal Individual'!BG$1,'BD Factoraje'!$C:$C,$B$2)</f>
        <v>0</v>
      </c>
      <c r="BH15" s="11">
        <f>IF('Cartera Semanal Individual'!$A15='Cartera Semanal Individual'!BH$1,-SUMIFS('BD Factoraje'!$Q:$Q,'BD Factoraje'!$B:$B,$B$3,'BD Factoraje'!$G:$G,'Cartera Semanal Individual'!$A15,'BD Factoraje'!$C:$C,$B$2),0)+BG15-SUMIFS('BD Factoraje'!$R:$R,'BD Factoraje'!$B:$B,$B$3,'BD Factoraje'!$G:$G,'Cartera Semanal Individual'!$A15,'BD Factoraje'!$N:$N,'Cartera Semanal Individual'!BH$1,'BD Factoraje'!$C:$C,$B$2)</f>
        <v>0</v>
      </c>
      <c r="BI15" s="11">
        <f>IF('Cartera Semanal Individual'!$A15='Cartera Semanal Individual'!BI$1,-SUMIFS('BD Factoraje'!$Q:$Q,'BD Factoraje'!$B:$B,$B$3,'BD Factoraje'!$G:$G,'Cartera Semanal Individual'!$A15,'BD Factoraje'!$C:$C,$B$2),0)+BH15-SUMIFS('BD Factoraje'!$R:$R,'BD Factoraje'!$B:$B,$B$3,'BD Factoraje'!$G:$G,'Cartera Semanal Individual'!$A15,'BD Factoraje'!$N:$N,'Cartera Semanal Individual'!BI$1,'BD Factoraje'!$C:$C,$B$2)</f>
        <v>0</v>
      </c>
      <c r="BJ15" s="11">
        <f>IF('Cartera Semanal Individual'!$A15='Cartera Semanal Individual'!BJ$1,-SUMIFS('BD Factoraje'!$Q:$Q,'BD Factoraje'!$B:$B,$B$3,'BD Factoraje'!$G:$G,'Cartera Semanal Individual'!$A15,'BD Factoraje'!$C:$C,$B$2),0)+BI15-SUMIFS('BD Factoraje'!$R:$R,'BD Factoraje'!$B:$B,$B$3,'BD Factoraje'!$G:$G,'Cartera Semanal Individual'!$A15,'BD Factoraje'!$N:$N,'Cartera Semanal Individual'!BJ$1,'BD Factoraje'!$C:$C,$B$2)</f>
        <v>0</v>
      </c>
      <c r="BK15" s="11">
        <f>IF('Cartera Semanal Individual'!$A15='Cartera Semanal Individual'!BK$1,-SUMIFS('BD Factoraje'!$Q:$Q,'BD Factoraje'!$B:$B,$B$3,'BD Factoraje'!$G:$G,'Cartera Semanal Individual'!$A15,'BD Factoraje'!$C:$C,$B$2),0)+BJ15-SUMIFS('BD Factoraje'!$R:$R,'BD Factoraje'!$B:$B,$B$3,'BD Factoraje'!$G:$G,'Cartera Semanal Individual'!$A15,'BD Factoraje'!$N:$N,'Cartera Semanal Individual'!BK$1,'BD Factoraje'!$C:$C,$B$2)</f>
        <v>0</v>
      </c>
      <c r="BL15" s="11">
        <f>IF('Cartera Semanal Individual'!$A15='Cartera Semanal Individual'!BL$1,-SUMIFS('BD Factoraje'!$Q:$Q,'BD Factoraje'!$B:$B,$B$3,'BD Factoraje'!$G:$G,'Cartera Semanal Individual'!$A15,'BD Factoraje'!$C:$C,$B$2),0)+BK15-SUMIFS('BD Factoraje'!$R:$R,'BD Factoraje'!$B:$B,$B$3,'BD Factoraje'!$G:$G,'Cartera Semanal Individual'!$A15,'BD Factoraje'!$N:$N,'Cartera Semanal Individual'!BL$1,'BD Factoraje'!$C:$C,$B$2)</f>
        <v>0</v>
      </c>
      <c r="BM15" s="11">
        <f>IF('Cartera Semanal Individual'!$A15='Cartera Semanal Individual'!BM$1,-SUMIFS('BD Factoraje'!$Q:$Q,'BD Factoraje'!$B:$B,$B$3,'BD Factoraje'!$G:$G,'Cartera Semanal Individual'!$A15,'BD Factoraje'!$C:$C,$B$2),0)+BL15-SUMIFS('BD Factoraje'!$R:$R,'BD Factoraje'!$B:$B,$B$3,'BD Factoraje'!$G:$G,'Cartera Semanal Individual'!$A15,'BD Factoraje'!$N:$N,'Cartera Semanal Individual'!BM$1,'BD Factoraje'!$C:$C,$B$2)</f>
        <v>0</v>
      </c>
      <c r="BN15" s="11">
        <f>IF('Cartera Semanal Individual'!$A15='Cartera Semanal Individual'!BN$1,-SUMIFS('BD Factoraje'!$Q:$Q,'BD Factoraje'!$B:$B,$B$3,'BD Factoraje'!$G:$G,'Cartera Semanal Individual'!$A15,'BD Factoraje'!$C:$C,$B$2),0)+BM15-SUMIFS('BD Factoraje'!$R:$R,'BD Factoraje'!$B:$B,$B$3,'BD Factoraje'!$G:$G,'Cartera Semanal Individual'!$A15,'BD Factoraje'!$N:$N,'Cartera Semanal Individual'!BN$1,'BD Factoraje'!$C:$C,$B$2)</f>
        <v>0</v>
      </c>
      <c r="BO15" s="11">
        <f>IF('Cartera Semanal Individual'!$A15='Cartera Semanal Individual'!BO$1,-SUMIFS('BD Factoraje'!$Q:$Q,'BD Factoraje'!$B:$B,$B$3,'BD Factoraje'!$G:$G,'Cartera Semanal Individual'!$A15,'BD Factoraje'!$C:$C,$B$2),0)+BN15-SUMIFS('BD Factoraje'!$R:$R,'BD Factoraje'!$B:$B,$B$3,'BD Factoraje'!$G:$G,'Cartera Semanal Individual'!$A15,'BD Factoraje'!$N:$N,'Cartera Semanal Individual'!BO$1,'BD Factoraje'!$C:$C,$B$2)</f>
        <v>0</v>
      </c>
      <c r="BP15" s="11">
        <f>IF('Cartera Semanal Individual'!$A15='Cartera Semanal Individual'!BP$1,-SUMIFS('BD Factoraje'!$Q:$Q,'BD Factoraje'!$B:$B,$B$3,'BD Factoraje'!$G:$G,'Cartera Semanal Individual'!$A15,'BD Factoraje'!$C:$C,$B$2),0)+BO15-SUMIFS('BD Factoraje'!$R:$R,'BD Factoraje'!$B:$B,$B$3,'BD Factoraje'!$G:$G,'Cartera Semanal Individual'!$A15,'BD Factoraje'!$N:$N,'Cartera Semanal Individual'!BP$1,'BD Factoraje'!$C:$C,$B$2)</f>
        <v>0</v>
      </c>
      <c r="BQ15" s="11">
        <f>IF('Cartera Semanal Individual'!$A15='Cartera Semanal Individual'!BQ$1,-SUMIFS('BD Factoraje'!$Q:$Q,'BD Factoraje'!$B:$B,$B$3,'BD Factoraje'!$G:$G,'Cartera Semanal Individual'!$A15,'BD Factoraje'!$C:$C,$B$2),0)+BP15-SUMIFS('BD Factoraje'!$R:$R,'BD Factoraje'!$B:$B,$B$3,'BD Factoraje'!$G:$G,'Cartera Semanal Individual'!$A15,'BD Factoraje'!$N:$N,'Cartera Semanal Individual'!BQ$1,'BD Factoraje'!$C:$C,$B$2)</f>
        <v>0</v>
      </c>
      <c r="BR15" s="11">
        <f>IF('Cartera Semanal Individual'!$A15='Cartera Semanal Individual'!BR$1,-SUMIFS('BD Factoraje'!$Q:$Q,'BD Factoraje'!$B:$B,$B$3,'BD Factoraje'!$G:$G,'Cartera Semanal Individual'!$A15,'BD Factoraje'!$C:$C,$B$2),0)+BQ15-SUMIFS('BD Factoraje'!$R:$R,'BD Factoraje'!$B:$B,$B$3,'BD Factoraje'!$G:$G,'Cartera Semanal Individual'!$A15,'BD Factoraje'!$N:$N,'Cartera Semanal Individual'!BR$1,'BD Factoraje'!$C:$C,$B$2)</f>
        <v>0</v>
      </c>
      <c r="BS15" s="11">
        <f>IF('Cartera Semanal Individual'!$A15='Cartera Semanal Individual'!BS$1,-SUMIFS('BD Factoraje'!$Q:$Q,'BD Factoraje'!$B:$B,$B$3,'BD Factoraje'!$G:$G,'Cartera Semanal Individual'!$A15,'BD Factoraje'!$C:$C,$B$2),0)+BR15-SUMIFS('BD Factoraje'!$R:$R,'BD Factoraje'!$B:$B,$B$3,'BD Factoraje'!$G:$G,'Cartera Semanal Individual'!$A15,'BD Factoraje'!$N:$N,'Cartera Semanal Individual'!BS$1,'BD Factoraje'!$C:$C,$B$2)</f>
        <v>0</v>
      </c>
      <c r="BT15" s="11">
        <f>IF('Cartera Semanal Individual'!$A15='Cartera Semanal Individual'!BT$1,-SUMIFS('BD Factoraje'!$Q:$Q,'BD Factoraje'!$B:$B,$B$3,'BD Factoraje'!$G:$G,'Cartera Semanal Individual'!$A15,'BD Factoraje'!$C:$C,$B$2),0)+BS15-SUMIFS('BD Factoraje'!$R:$R,'BD Factoraje'!$B:$B,$B$3,'BD Factoraje'!$G:$G,'Cartera Semanal Individual'!$A15,'BD Factoraje'!$N:$N,'Cartera Semanal Individual'!BT$1,'BD Factoraje'!$C:$C,$B$2)</f>
        <v>0</v>
      </c>
      <c r="BU15" s="11">
        <f>IF('Cartera Semanal Individual'!$A15='Cartera Semanal Individual'!BU$1,-SUMIFS('BD Factoraje'!$Q:$Q,'BD Factoraje'!$B:$B,$B$3,'BD Factoraje'!$G:$G,'Cartera Semanal Individual'!$A15,'BD Factoraje'!$C:$C,$B$2),0)+BT15-SUMIFS('BD Factoraje'!$R:$R,'BD Factoraje'!$B:$B,$B$3,'BD Factoraje'!$G:$G,'Cartera Semanal Individual'!$A15,'BD Factoraje'!$N:$N,'Cartera Semanal Individual'!BU$1,'BD Factoraje'!$C:$C,$B$2)</f>
        <v>0</v>
      </c>
      <c r="BV15" s="11">
        <f>IF('Cartera Semanal Individual'!$A15='Cartera Semanal Individual'!BV$1,-SUMIFS('BD Factoraje'!$Q:$Q,'BD Factoraje'!$B:$B,$B$3,'BD Factoraje'!$G:$G,'Cartera Semanal Individual'!$A15,'BD Factoraje'!$C:$C,$B$2),0)+BU15-SUMIFS('BD Factoraje'!$R:$R,'BD Factoraje'!$B:$B,$B$3,'BD Factoraje'!$G:$G,'Cartera Semanal Individual'!$A15,'BD Factoraje'!$N:$N,'Cartera Semanal Individual'!BV$1,'BD Factoraje'!$C:$C,$B$2)</f>
        <v>0</v>
      </c>
      <c r="BW15" s="11">
        <f>IF('Cartera Semanal Individual'!$A15='Cartera Semanal Individual'!BW$1,-SUMIFS('BD Factoraje'!$Q:$Q,'BD Factoraje'!$B:$B,$B$3,'BD Factoraje'!$G:$G,'Cartera Semanal Individual'!$A15,'BD Factoraje'!$C:$C,$B$2),0)+BV15-SUMIFS('BD Factoraje'!$R:$R,'BD Factoraje'!$B:$B,$B$3,'BD Factoraje'!$G:$G,'Cartera Semanal Individual'!$A15,'BD Factoraje'!$N:$N,'Cartera Semanal Individual'!BW$1,'BD Factoraje'!$C:$C,$B$2)</f>
        <v>0</v>
      </c>
      <c r="BX15" s="11">
        <f>IF('Cartera Semanal Individual'!$A15='Cartera Semanal Individual'!BX$1,-SUMIFS('BD Factoraje'!$Q:$Q,'BD Factoraje'!$B:$B,$B$3,'BD Factoraje'!$G:$G,'Cartera Semanal Individual'!$A15,'BD Factoraje'!$C:$C,$B$2),0)+BW15-SUMIFS('BD Factoraje'!$R:$R,'BD Factoraje'!$B:$B,$B$3,'BD Factoraje'!$G:$G,'Cartera Semanal Individual'!$A15,'BD Factoraje'!$N:$N,'Cartera Semanal Individual'!BX$1,'BD Factoraje'!$C:$C,$B$2)</f>
        <v>0</v>
      </c>
      <c r="BY15" s="11">
        <f>IF('Cartera Semanal Individual'!$A15='Cartera Semanal Individual'!BY$1,-SUMIFS('BD Factoraje'!$Q:$Q,'BD Factoraje'!$B:$B,$B$3,'BD Factoraje'!$G:$G,'Cartera Semanal Individual'!$A15,'BD Factoraje'!$C:$C,$B$2),0)+BX15-SUMIFS('BD Factoraje'!$R:$R,'BD Factoraje'!$B:$B,$B$3,'BD Factoraje'!$G:$G,'Cartera Semanal Individual'!$A15,'BD Factoraje'!$N:$N,'Cartera Semanal Individual'!BY$1,'BD Factoraje'!$C:$C,$B$2)</f>
        <v>0</v>
      </c>
      <c r="BZ15" s="11">
        <f>IF('Cartera Semanal Individual'!$A15='Cartera Semanal Individual'!BZ$1,-SUMIFS('BD Factoraje'!$Q:$Q,'BD Factoraje'!$B:$B,$B$3,'BD Factoraje'!$G:$G,'Cartera Semanal Individual'!$A15,'BD Factoraje'!$C:$C,$B$2),0)+BY15-SUMIFS('BD Factoraje'!$R:$R,'BD Factoraje'!$B:$B,$B$3,'BD Factoraje'!$G:$G,'Cartera Semanal Individual'!$A15,'BD Factoraje'!$N:$N,'Cartera Semanal Individual'!BZ$1,'BD Factoraje'!$C:$C,$B$2)</f>
        <v>0</v>
      </c>
      <c r="CA15" s="11">
        <f>IF('Cartera Semanal Individual'!$A15='Cartera Semanal Individual'!CA$1,-SUMIFS('BD Factoraje'!$Q:$Q,'BD Factoraje'!$B:$B,$B$3,'BD Factoraje'!$G:$G,'Cartera Semanal Individual'!$A15,'BD Factoraje'!$C:$C,$B$2),0)+BZ15-SUMIFS('BD Factoraje'!$R:$R,'BD Factoraje'!$B:$B,$B$3,'BD Factoraje'!$G:$G,'Cartera Semanal Individual'!$A15,'BD Factoraje'!$N:$N,'Cartera Semanal Individual'!CA$1,'BD Factoraje'!$C:$C,$B$2)</f>
        <v>0</v>
      </c>
      <c r="CB15" s="11">
        <f>IF('Cartera Semanal Individual'!$A15='Cartera Semanal Individual'!CB$1,-SUMIFS('BD Factoraje'!$Q:$Q,'BD Factoraje'!$B:$B,$B$3,'BD Factoraje'!$G:$G,'Cartera Semanal Individual'!$A15,'BD Factoraje'!$C:$C,$B$2),0)+CA15-SUMIFS('BD Factoraje'!$R:$R,'BD Factoraje'!$B:$B,$B$3,'BD Factoraje'!$G:$G,'Cartera Semanal Individual'!$A15,'BD Factoraje'!$N:$N,'Cartera Semanal Individual'!CB$1,'BD Factoraje'!$C:$C,$B$2)</f>
        <v>0</v>
      </c>
      <c r="CC15" s="11">
        <f>IF('Cartera Semanal Individual'!$A15='Cartera Semanal Individual'!CC$1,-SUMIFS('BD Factoraje'!$Q:$Q,'BD Factoraje'!$B:$B,$B$3,'BD Factoraje'!$G:$G,'Cartera Semanal Individual'!$A15,'BD Factoraje'!$C:$C,$B$2),0)+CB15-SUMIFS('BD Factoraje'!$R:$R,'BD Factoraje'!$B:$B,$B$3,'BD Factoraje'!$G:$G,'Cartera Semanal Individual'!$A15,'BD Factoraje'!$N:$N,'Cartera Semanal Individual'!CC$1,'BD Factoraje'!$C:$C,$B$2)</f>
        <v>0</v>
      </c>
      <c r="CD15" s="11">
        <f>IF('Cartera Semanal Individual'!$A15='Cartera Semanal Individual'!CD$1,-SUMIFS('BD Factoraje'!$Q:$Q,'BD Factoraje'!$B:$B,$B$3,'BD Factoraje'!$G:$G,'Cartera Semanal Individual'!$A15,'BD Factoraje'!$C:$C,$B$2),0)+CC15-SUMIFS('BD Factoraje'!$R:$R,'BD Factoraje'!$B:$B,$B$3,'BD Factoraje'!$G:$G,'Cartera Semanal Individual'!$A15,'BD Factoraje'!$N:$N,'Cartera Semanal Individual'!CD$1,'BD Factoraje'!$C:$C,$B$2)</f>
        <v>0</v>
      </c>
      <c r="CE15" s="11">
        <f>IF('Cartera Semanal Individual'!$A15='Cartera Semanal Individual'!CE$1,-SUMIFS('BD Factoraje'!$Q:$Q,'BD Factoraje'!$B:$B,$B$3,'BD Factoraje'!$G:$G,'Cartera Semanal Individual'!$A15,'BD Factoraje'!$C:$C,$B$2),0)+CD15-SUMIFS('BD Factoraje'!$R:$R,'BD Factoraje'!$B:$B,$B$3,'BD Factoraje'!$G:$G,'Cartera Semanal Individual'!$A15,'BD Factoraje'!$N:$N,'Cartera Semanal Individual'!CE$1,'BD Factoraje'!$C:$C,$B$2)</f>
        <v>0</v>
      </c>
      <c r="CF15" s="11">
        <f>IF('Cartera Semanal Individual'!$A15='Cartera Semanal Individual'!CF$1,-SUMIFS('BD Factoraje'!$Q:$Q,'BD Factoraje'!$B:$B,$B$3,'BD Factoraje'!$G:$G,'Cartera Semanal Individual'!$A15,'BD Factoraje'!$C:$C,$B$2),0)+CE15-SUMIFS('BD Factoraje'!$R:$R,'BD Factoraje'!$B:$B,$B$3,'BD Factoraje'!$G:$G,'Cartera Semanal Individual'!$A15,'BD Factoraje'!$N:$N,'Cartera Semanal Individual'!CF$1,'BD Factoraje'!$C:$C,$B$2)</f>
        <v>0</v>
      </c>
      <c r="CG15" s="11">
        <f>IF('Cartera Semanal Individual'!$A15='Cartera Semanal Individual'!CG$1,-SUMIFS('BD Factoraje'!$Q:$Q,'BD Factoraje'!$B:$B,$B$3,'BD Factoraje'!$G:$G,'Cartera Semanal Individual'!$A15,'BD Factoraje'!$C:$C,$B$2),0)+CF15-SUMIFS('BD Factoraje'!$R:$R,'BD Factoraje'!$B:$B,$B$3,'BD Factoraje'!$G:$G,'Cartera Semanal Individual'!$A15,'BD Factoraje'!$N:$N,'Cartera Semanal Individual'!CG$1,'BD Factoraje'!$C:$C,$B$2)</f>
        <v>0</v>
      </c>
      <c r="CH15" s="11">
        <f>IF('Cartera Semanal Individual'!$A15='Cartera Semanal Individual'!CH$1,-SUMIFS('BD Factoraje'!$Q:$Q,'BD Factoraje'!$B:$B,$B$3,'BD Factoraje'!$G:$G,'Cartera Semanal Individual'!$A15,'BD Factoraje'!$C:$C,$B$2),0)+CG15-SUMIFS('BD Factoraje'!$R:$R,'BD Factoraje'!$B:$B,$B$3,'BD Factoraje'!$G:$G,'Cartera Semanal Individual'!$A15,'BD Factoraje'!$N:$N,'Cartera Semanal Individual'!CH$1,'BD Factoraje'!$C:$C,$B$2)</f>
        <v>0</v>
      </c>
      <c r="CI15" s="11">
        <f>IF('Cartera Semanal Individual'!$A15='Cartera Semanal Individual'!CI$1,-SUMIFS('BD Factoraje'!$Q:$Q,'BD Factoraje'!$B:$B,$B$3,'BD Factoraje'!$G:$G,'Cartera Semanal Individual'!$A15,'BD Factoraje'!$C:$C,$B$2),0)+CH15-SUMIFS('BD Factoraje'!$R:$R,'BD Factoraje'!$B:$B,$B$3,'BD Factoraje'!$G:$G,'Cartera Semanal Individual'!$A15,'BD Factoraje'!$N:$N,'Cartera Semanal Individual'!CI$1,'BD Factoraje'!$C:$C,$B$2)</f>
        <v>0</v>
      </c>
      <c r="CJ15" s="11">
        <f>IF('Cartera Semanal Individual'!$A15='Cartera Semanal Individual'!CJ$1,-SUMIFS('BD Factoraje'!$Q:$Q,'BD Factoraje'!$B:$B,$B$3,'BD Factoraje'!$G:$G,'Cartera Semanal Individual'!$A15,'BD Factoraje'!$C:$C,$B$2),0)+CI15-SUMIFS('BD Factoraje'!$R:$R,'BD Factoraje'!$B:$B,$B$3,'BD Factoraje'!$G:$G,'Cartera Semanal Individual'!$A15,'BD Factoraje'!$N:$N,'Cartera Semanal Individual'!CJ$1,'BD Factoraje'!$C:$C,$B$2)</f>
        <v>0</v>
      </c>
      <c r="CK15" s="11">
        <f>IF('Cartera Semanal Individual'!$A15='Cartera Semanal Individual'!CK$1,-SUMIFS('BD Factoraje'!$Q:$Q,'BD Factoraje'!$B:$B,$B$3,'BD Factoraje'!$G:$G,'Cartera Semanal Individual'!$A15,'BD Factoraje'!$C:$C,$B$2),0)+CJ15-SUMIFS('BD Factoraje'!$R:$R,'BD Factoraje'!$B:$B,$B$3,'BD Factoraje'!$G:$G,'Cartera Semanal Individual'!$A15,'BD Factoraje'!$N:$N,'Cartera Semanal Individual'!CK$1,'BD Factoraje'!$C:$C,$B$2)</f>
        <v>0</v>
      </c>
      <c r="CL15" s="11">
        <f>IF('Cartera Semanal Individual'!$A15='Cartera Semanal Individual'!CL$1,-SUMIFS('BD Factoraje'!$Q:$Q,'BD Factoraje'!$B:$B,$B$3,'BD Factoraje'!$G:$G,'Cartera Semanal Individual'!$A15,'BD Factoraje'!$C:$C,$B$2),0)+CK15-SUMIFS('BD Factoraje'!$R:$R,'BD Factoraje'!$B:$B,$B$3,'BD Factoraje'!$G:$G,'Cartera Semanal Individual'!$A15,'BD Factoraje'!$N:$N,'Cartera Semanal Individual'!CL$1,'BD Factoraje'!$C:$C,$B$2)</f>
        <v>0</v>
      </c>
      <c r="CM15" s="11">
        <f>IF('Cartera Semanal Individual'!$A15='Cartera Semanal Individual'!CM$1,-SUMIFS('BD Factoraje'!$Q:$Q,'BD Factoraje'!$B:$B,$B$3,'BD Factoraje'!$G:$G,'Cartera Semanal Individual'!$A15,'BD Factoraje'!$C:$C,$B$2),0)+CL15-SUMIFS('BD Factoraje'!$R:$R,'BD Factoraje'!$B:$B,$B$3,'BD Factoraje'!$G:$G,'Cartera Semanal Individual'!$A15,'BD Factoraje'!$N:$N,'Cartera Semanal Individual'!CM$1,'BD Factoraje'!$C:$C,$B$2)</f>
        <v>0</v>
      </c>
      <c r="CN15" s="11">
        <f>IF('Cartera Semanal Individual'!$A15='Cartera Semanal Individual'!CN$1,-SUMIFS('BD Factoraje'!$Q:$Q,'BD Factoraje'!$B:$B,$B$3,'BD Factoraje'!$G:$G,'Cartera Semanal Individual'!$A15,'BD Factoraje'!$C:$C,$B$2),0)+CM15-SUMIFS('BD Factoraje'!$R:$R,'BD Factoraje'!$B:$B,$B$3,'BD Factoraje'!$G:$G,'Cartera Semanal Individual'!$A15,'BD Factoraje'!$N:$N,'Cartera Semanal Individual'!CN$1,'BD Factoraje'!$C:$C,$B$2)</f>
        <v>0</v>
      </c>
      <c r="CO15" s="11">
        <f>IF('Cartera Semanal Individual'!$A15='Cartera Semanal Individual'!CO$1,-SUMIFS('BD Factoraje'!$Q:$Q,'BD Factoraje'!$B:$B,$B$3,'BD Factoraje'!$G:$G,'Cartera Semanal Individual'!$A15,'BD Factoraje'!$C:$C,$B$2),0)+CN15-SUMIFS('BD Factoraje'!$R:$R,'BD Factoraje'!$B:$B,$B$3,'BD Factoraje'!$G:$G,'Cartera Semanal Individual'!$A15,'BD Factoraje'!$N:$N,'Cartera Semanal Individual'!CO$1,'BD Factoraje'!$C:$C,$B$2)</f>
        <v>0</v>
      </c>
      <c r="CP15" s="11">
        <f>IF('Cartera Semanal Individual'!$A15='Cartera Semanal Individual'!CP$1,-SUMIFS('BD Factoraje'!$Q:$Q,'BD Factoraje'!$B:$B,$B$3,'BD Factoraje'!$G:$G,'Cartera Semanal Individual'!$A15,'BD Factoraje'!$C:$C,$B$2),0)+CO15-SUMIFS('BD Factoraje'!$R:$R,'BD Factoraje'!$B:$B,$B$3,'BD Factoraje'!$G:$G,'Cartera Semanal Individual'!$A15,'BD Factoraje'!$N:$N,'Cartera Semanal Individual'!CP$1,'BD Factoraje'!$C:$C,$B$2)</f>
        <v>0</v>
      </c>
      <c r="CQ15" s="11">
        <f>IF('Cartera Semanal Individual'!$A15='Cartera Semanal Individual'!CQ$1,-SUMIFS('BD Factoraje'!$Q:$Q,'BD Factoraje'!$B:$B,$B$3,'BD Factoraje'!$G:$G,'Cartera Semanal Individual'!$A15,'BD Factoraje'!$C:$C,$B$2),0)+CP15-SUMIFS('BD Factoraje'!$R:$R,'BD Factoraje'!$B:$B,$B$3,'BD Factoraje'!$G:$G,'Cartera Semanal Individual'!$A15,'BD Factoraje'!$N:$N,'Cartera Semanal Individual'!CQ$1,'BD Factoraje'!$C:$C,$B$2)</f>
        <v>0</v>
      </c>
      <c r="CR15" s="11">
        <f>IF('Cartera Semanal Individual'!$A15='Cartera Semanal Individual'!CR$1,-SUMIFS('BD Factoraje'!$Q:$Q,'BD Factoraje'!$B:$B,$B$3,'BD Factoraje'!$G:$G,'Cartera Semanal Individual'!$A15,'BD Factoraje'!$C:$C,$B$2),0)+CQ15-SUMIFS('BD Factoraje'!$R:$R,'BD Factoraje'!$B:$B,$B$3,'BD Factoraje'!$G:$G,'Cartera Semanal Individual'!$A15,'BD Factoraje'!$N:$N,'Cartera Semanal Individual'!CR$1,'BD Factoraje'!$C:$C,$B$2)</f>
        <v>0</v>
      </c>
      <c r="CS15" s="11">
        <f>IF('Cartera Semanal Individual'!$A15='Cartera Semanal Individual'!CS$1,-SUMIFS('BD Factoraje'!$Q:$Q,'BD Factoraje'!$B:$B,$B$3,'BD Factoraje'!$G:$G,'Cartera Semanal Individual'!$A15,'BD Factoraje'!$C:$C,$B$2),0)+CR15-SUMIFS('BD Factoraje'!$R:$R,'BD Factoraje'!$B:$B,$B$3,'BD Factoraje'!$G:$G,'Cartera Semanal Individual'!$A15,'BD Factoraje'!$N:$N,'Cartera Semanal Individual'!CS$1,'BD Factoraje'!$C:$C,$B$2)</f>
        <v>0</v>
      </c>
      <c r="CT15" s="11">
        <f>IF('Cartera Semanal Individual'!$A15='Cartera Semanal Individual'!CT$1,-SUMIFS('BD Factoraje'!$Q:$Q,'BD Factoraje'!$B:$B,$B$3,'BD Factoraje'!$G:$G,'Cartera Semanal Individual'!$A15,'BD Factoraje'!$C:$C,$B$2),0)+CS15-SUMIFS('BD Factoraje'!$R:$R,'BD Factoraje'!$B:$B,$B$3,'BD Factoraje'!$G:$G,'Cartera Semanal Individual'!$A15,'BD Factoraje'!$N:$N,'Cartera Semanal Individual'!CT$1,'BD Factoraje'!$C:$C,$B$2)</f>
        <v>0</v>
      </c>
      <c r="CU15" s="11">
        <f>IF('Cartera Semanal Individual'!$A15='Cartera Semanal Individual'!CU$1,-SUMIFS('BD Factoraje'!$Q:$Q,'BD Factoraje'!$B:$B,$B$3,'BD Factoraje'!$G:$G,'Cartera Semanal Individual'!$A15,'BD Factoraje'!$C:$C,$B$2),0)+CT15-SUMIFS('BD Factoraje'!$R:$R,'BD Factoraje'!$B:$B,$B$3,'BD Factoraje'!$G:$G,'Cartera Semanal Individual'!$A15,'BD Factoraje'!$N:$N,'Cartera Semanal Individual'!CU$1,'BD Factoraje'!$C:$C,$B$2)</f>
        <v>0</v>
      </c>
      <c r="CV15" s="11">
        <f>IF('Cartera Semanal Individual'!$A15='Cartera Semanal Individual'!CV$1,-SUMIFS('BD Factoraje'!$Q:$Q,'BD Factoraje'!$B:$B,$B$3,'BD Factoraje'!$G:$G,'Cartera Semanal Individual'!$A15,'BD Factoraje'!$C:$C,$B$2),0)+CU15-SUMIFS('BD Factoraje'!$R:$R,'BD Factoraje'!$B:$B,$B$3,'BD Factoraje'!$G:$G,'Cartera Semanal Individual'!$A15,'BD Factoraje'!$N:$N,'Cartera Semanal Individual'!CV$1,'BD Factoraje'!$C:$C,$B$2)</f>
        <v>0</v>
      </c>
    </row>
    <row r="16" spans="1:100" x14ac:dyDescent="0.25">
      <c r="A16" s="14">
        <v>25</v>
      </c>
      <c r="B16" s="31">
        <f t="shared" si="2"/>
        <v>42540</v>
      </c>
      <c r="C16" s="11">
        <f>IF('Cartera Semanal Individual'!$A16='Cartera Semanal Individual'!C$1,-SUMIFS('BD Factoraje'!$Q:$Q,'BD Factoraje'!$B:$B,$B$3,'BD Factoraje'!$G:$G,'Cartera Semanal Individual'!$A16,'BD Factoraje'!$C:$C,$B$2),0)</f>
        <v>0</v>
      </c>
      <c r="D16" s="11">
        <f>IF('Cartera Semanal Individual'!$A16='Cartera Semanal Individual'!D$1,-SUMIFS('BD Factoraje'!$Q:$Q,'BD Factoraje'!$B:$B,$B$3,'BD Factoraje'!$G:$G,'Cartera Semanal Individual'!$A16,'BD Factoraje'!$C:$C,$B$2),0)+C16-SUMIFS('BD Factoraje'!$R:$R,'BD Factoraje'!$B:$B,$B$3,'BD Factoraje'!$G:$G,'Cartera Semanal Individual'!$A16,'BD Factoraje'!$N:$N,'Cartera Semanal Individual'!D$1,'BD Factoraje'!$C:$C,$B$2)</f>
        <v>0</v>
      </c>
      <c r="E16" s="11">
        <f>IF('Cartera Semanal Individual'!$A16='Cartera Semanal Individual'!E$1,-SUMIFS('BD Factoraje'!$Q:$Q,'BD Factoraje'!$B:$B,$B$3,'BD Factoraje'!$G:$G,'Cartera Semanal Individual'!$A16,'BD Factoraje'!$C:$C,$B$2),0)+D16-SUMIFS('BD Factoraje'!$R:$R,'BD Factoraje'!$B:$B,$B$3,'BD Factoraje'!$G:$G,'Cartera Semanal Individual'!$A16,'BD Factoraje'!$N:$N,'Cartera Semanal Individual'!E$1,'BD Factoraje'!$C:$C,$B$2)</f>
        <v>0</v>
      </c>
      <c r="F16" s="11">
        <f>IF('Cartera Semanal Individual'!$A16='Cartera Semanal Individual'!F$1,-SUMIFS('BD Factoraje'!$Q:$Q,'BD Factoraje'!$B:$B,$B$3,'BD Factoraje'!$G:$G,'Cartera Semanal Individual'!$A16,'BD Factoraje'!$C:$C,$B$2),0)+E16-SUMIFS('BD Factoraje'!$R:$R,'BD Factoraje'!$B:$B,$B$3,'BD Factoraje'!$G:$G,'Cartera Semanal Individual'!$A16,'BD Factoraje'!$N:$N,'Cartera Semanal Individual'!F$1,'BD Factoraje'!$C:$C,$B$2)</f>
        <v>0</v>
      </c>
      <c r="G16" s="11">
        <f>IF('Cartera Semanal Individual'!$A16='Cartera Semanal Individual'!G$1,-SUMIFS('BD Factoraje'!$Q:$Q,'BD Factoraje'!$B:$B,$B$3,'BD Factoraje'!$G:$G,'Cartera Semanal Individual'!$A16,'BD Factoraje'!$C:$C,$B$2),0)+F16-SUMIFS('BD Factoraje'!$R:$R,'BD Factoraje'!$B:$B,$B$3,'BD Factoraje'!$G:$G,'Cartera Semanal Individual'!$A16,'BD Factoraje'!$N:$N,'Cartera Semanal Individual'!G$1,'BD Factoraje'!$C:$C,$B$2)</f>
        <v>0</v>
      </c>
      <c r="H16" s="11">
        <f>IF('Cartera Semanal Individual'!$A16='Cartera Semanal Individual'!H$1,-SUMIFS('BD Factoraje'!$Q:$Q,'BD Factoraje'!$B:$B,$B$3,'BD Factoraje'!$G:$G,'Cartera Semanal Individual'!$A16,'BD Factoraje'!$C:$C,$B$2),0)+G16-SUMIFS('BD Factoraje'!$R:$R,'BD Factoraje'!$B:$B,$B$3,'BD Factoraje'!$G:$G,'Cartera Semanal Individual'!$A16,'BD Factoraje'!$N:$N,'Cartera Semanal Individual'!H$1,'BD Factoraje'!$C:$C,$B$2)</f>
        <v>0</v>
      </c>
      <c r="I16" s="11">
        <f>IF('Cartera Semanal Individual'!$A16='Cartera Semanal Individual'!I$1,-SUMIFS('BD Factoraje'!$Q:$Q,'BD Factoraje'!$B:$B,$B$3,'BD Factoraje'!$G:$G,'Cartera Semanal Individual'!$A16,'BD Factoraje'!$C:$C,$B$2),0)+H16-SUMIFS('BD Factoraje'!$R:$R,'BD Factoraje'!$B:$B,$B$3,'BD Factoraje'!$G:$G,'Cartera Semanal Individual'!$A16,'BD Factoraje'!$N:$N,'Cartera Semanal Individual'!I$1,'BD Factoraje'!$C:$C,$B$2)</f>
        <v>0</v>
      </c>
      <c r="J16" s="11">
        <f>IF('Cartera Semanal Individual'!$A16='Cartera Semanal Individual'!J$1,-SUMIFS('BD Factoraje'!$Q:$Q,'BD Factoraje'!$B:$B,$B$3,'BD Factoraje'!$G:$G,'Cartera Semanal Individual'!$A16,'BD Factoraje'!$C:$C,$B$2),0)+I16-SUMIFS('BD Factoraje'!$R:$R,'BD Factoraje'!$B:$B,$B$3,'BD Factoraje'!$G:$G,'Cartera Semanal Individual'!$A16,'BD Factoraje'!$N:$N,'Cartera Semanal Individual'!J$1,'BD Factoraje'!$C:$C,$B$2)</f>
        <v>0</v>
      </c>
      <c r="K16" s="11">
        <f>IF('Cartera Semanal Individual'!$A16='Cartera Semanal Individual'!K$1,-SUMIFS('BD Factoraje'!$Q:$Q,'BD Factoraje'!$B:$B,$B$3,'BD Factoraje'!$G:$G,'Cartera Semanal Individual'!$A16,'BD Factoraje'!$C:$C,$B$2),0)+J16-SUMIFS('BD Factoraje'!$R:$R,'BD Factoraje'!$B:$B,$B$3,'BD Factoraje'!$G:$G,'Cartera Semanal Individual'!$A16,'BD Factoraje'!$N:$N,'Cartera Semanal Individual'!K$1,'BD Factoraje'!$C:$C,$B$2)</f>
        <v>0</v>
      </c>
      <c r="L16" s="11">
        <f>IF('Cartera Semanal Individual'!$A16='Cartera Semanal Individual'!L$1,-SUMIFS('BD Factoraje'!$Q:$Q,'BD Factoraje'!$B:$B,$B$3,'BD Factoraje'!$G:$G,'Cartera Semanal Individual'!$A16,'BD Factoraje'!$C:$C,$B$2),0)+K16-SUMIFS('BD Factoraje'!$R:$R,'BD Factoraje'!$B:$B,$B$3,'BD Factoraje'!$G:$G,'Cartera Semanal Individual'!$A16,'BD Factoraje'!$N:$N,'Cartera Semanal Individual'!L$1,'BD Factoraje'!$C:$C,$B$2)</f>
        <v>0</v>
      </c>
      <c r="M16" s="11">
        <f>IF('Cartera Semanal Individual'!$A16='Cartera Semanal Individual'!M$1,-SUMIFS('BD Factoraje'!$Q:$Q,'BD Factoraje'!$B:$B,$B$3,'BD Factoraje'!$G:$G,'Cartera Semanal Individual'!$A16,'BD Factoraje'!$C:$C,$B$2),0)+L16-SUMIFS('BD Factoraje'!$R:$R,'BD Factoraje'!$B:$B,$B$3,'BD Factoraje'!$G:$G,'Cartera Semanal Individual'!$A16,'BD Factoraje'!$N:$N,'Cartera Semanal Individual'!M$1,'BD Factoraje'!$C:$C,$B$2)</f>
        <v>0</v>
      </c>
      <c r="N16" s="11">
        <f>IF('Cartera Semanal Individual'!$A16='Cartera Semanal Individual'!N$1,-SUMIFS('BD Factoraje'!$Q:$Q,'BD Factoraje'!$B:$B,$B$3,'BD Factoraje'!$G:$G,'Cartera Semanal Individual'!$A16,'BD Factoraje'!$C:$C,$B$2),0)+M16-SUMIFS('BD Factoraje'!$R:$R,'BD Factoraje'!$B:$B,$B$3,'BD Factoraje'!$G:$G,'Cartera Semanal Individual'!$A16,'BD Factoraje'!$N:$N,'Cartera Semanal Individual'!N$1,'BD Factoraje'!$C:$C,$B$2)</f>
        <v>0</v>
      </c>
      <c r="O16" s="11">
        <f>IF('Cartera Semanal Individual'!$A16='Cartera Semanal Individual'!O$1,-SUMIFS('BD Factoraje'!$Q:$Q,'BD Factoraje'!$B:$B,$B$3,'BD Factoraje'!$G:$G,'Cartera Semanal Individual'!$A16,'BD Factoraje'!$C:$C,$B$2),0)+N16-SUMIFS('BD Factoraje'!$R:$R,'BD Factoraje'!$B:$B,$B$3,'BD Factoraje'!$G:$G,'Cartera Semanal Individual'!$A16,'BD Factoraje'!$N:$N,'Cartera Semanal Individual'!O$1,'BD Factoraje'!$C:$C,$B$2)</f>
        <v>0</v>
      </c>
      <c r="P16" s="11">
        <f>IF('Cartera Semanal Individual'!$A16='Cartera Semanal Individual'!P$1,-SUMIFS('BD Factoraje'!$Q:$Q,'BD Factoraje'!$B:$B,$B$3,'BD Factoraje'!$G:$G,'Cartera Semanal Individual'!$A16,'BD Factoraje'!$C:$C,$B$2),0)+O16-SUMIFS('BD Factoraje'!$R:$R,'BD Factoraje'!$B:$B,$B$3,'BD Factoraje'!$G:$G,'Cartera Semanal Individual'!$A16,'BD Factoraje'!$N:$N,'Cartera Semanal Individual'!P$1,'BD Factoraje'!$C:$C,$B$2)</f>
        <v>0</v>
      </c>
      <c r="Q16" s="11">
        <f>IF('Cartera Semanal Individual'!$A16='Cartera Semanal Individual'!Q$1,-SUMIFS('BD Factoraje'!$Q:$Q,'BD Factoraje'!$B:$B,$B$3,'BD Factoraje'!$G:$G,'Cartera Semanal Individual'!$A16,'BD Factoraje'!$C:$C,$B$2),0)+P16-SUMIFS('BD Factoraje'!$R:$R,'BD Factoraje'!$B:$B,$B$3,'BD Factoraje'!$G:$G,'Cartera Semanal Individual'!$A16,'BD Factoraje'!$N:$N,'Cartera Semanal Individual'!Q$1,'BD Factoraje'!$C:$C,$B$2)</f>
        <v>0</v>
      </c>
      <c r="R16" s="11">
        <f>IF('Cartera Semanal Individual'!$A16='Cartera Semanal Individual'!R$1,-SUMIFS('BD Factoraje'!$Q:$Q,'BD Factoraje'!$B:$B,$B$3,'BD Factoraje'!$G:$G,'Cartera Semanal Individual'!$A16,'BD Factoraje'!$C:$C,$B$2),0)+Q16-SUMIFS('BD Factoraje'!$R:$R,'BD Factoraje'!$B:$B,$B$3,'BD Factoraje'!$G:$G,'Cartera Semanal Individual'!$A16,'BD Factoraje'!$N:$N,'Cartera Semanal Individual'!R$1,'BD Factoraje'!$C:$C,$B$2)</f>
        <v>0</v>
      </c>
      <c r="S16" s="11">
        <f>IF('Cartera Semanal Individual'!$A16='Cartera Semanal Individual'!S$1,-SUMIFS('BD Factoraje'!$Q:$Q,'BD Factoraje'!$B:$B,$B$3,'BD Factoraje'!$G:$G,'Cartera Semanal Individual'!$A16,'BD Factoraje'!$C:$C,$B$2),0)+R16-SUMIFS('BD Factoraje'!$R:$R,'BD Factoraje'!$B:$B,$B$3,'BD Factoraje'!$G:$G,'Cartera Semanal Individual'!$A16,'BD Factoraje'!$N:$N,'Cartera Semanal Individual'!S$1,'BD Factoraje'!$C:$C,$B$2)</f>
        <v>0</v>
      </c>
      <c r="T16" s="11">
        <f>IF('Cartera Semanal Individual'!$A16='Cartera Semanal Individual'!T$1,-SUMIFS('BD Factoraje'!$Q:$Q,'BD Factoraje'!$B:$B,$B$3,'BD Factoraje'!$G:$G,'Cartera Semanal Individual'!$A16,'BD Factoraje'!$C:$C,$B$2),0)+S16-SUMIFS('BD Factoraje'!$R:$R,'BD Factoraje'!$B:$B,$B$3,'BD Factoraje'!$G:$G,'Cartera Semanal Individual'!$A16,'BD Factoraje'!$N:$N,'Cartera Semanal Individual'!T$1,'BD Factoraje'!$C:$C,$B$2)</f>
        <v>0</v>
      </c>
      <c r="U16" s="11">
        <f>IF('Cartera Semanal Individual'!$A16='Cartera Semanal Individual'!U$1,-SUMIFS('BD Factoraje'!$Q:$Q,'BD Factoraje'!$B:$B,$B$3,'BD Factoraje'!$G:$G,'Cartera Semanal Individual'!$A16,'BD Factoraje'!$C:$C,$B$2),0)+T16-SUMIFS('BD Factoraje'!$R:$R,'BD Factoraje'!$B:$B,$B$3,'BD Factoraje'!$G:$G,'Cartera Semanal Individual'!$A16,'BD Factoraje'!$N:$N,'Cartera Semanal Individual'!U$1,'BD Factoraje'!$C:$C,$B$2)</f>
        <v>0</v>
      </c>
      <c r="V16" s="11">
        <f>IF('Cartera Semanal Individual'!$A16='Cartera Semanal Individual'!V$1,-SUMIFS('BD Factoraje'!$Q:$Q,'BD Factoraje'!$B:$B,$B$3,'BD Factoraje'!$G:$G,'Cartera Semanal Individual'!$A16,'BD Factoraje'!$C:$C,$B$2),0)+U16-SUMIFS('BD Factoraje'!$R:$R,'BD Factoraje'!$B:$B,$B$3,'BD Factoraje'!$G:$G,'Cartera Semanal Individual'!$A16,'BD Factoraje'!$N:$N,'Cartera Semanal Individual'!V$1,'BD Factoraje'!$C:$C,$B$2)</f>
        <v>0</v>
      </c>
      <c r="W16" s="11">
        <f>IF('Cartera Semanal Individual'!$A16='Cartera Semanal Individual'!W$1,-SUMIFS('BD Factoraje'!$Q:$Q,'BD Factoraje'!$B:$B,$B$3,'BD Factoraje'!$G:$G,'Cartera Semanal Individual'!$A16,'BD Factoraje'!$C:$C,$B$2),0)+V16-SUMIFS('BD Factoraje'!$R:$R,'BD Factoraje'!$B:$B,$B$3,'BD Factoraje'!$G:$G,'Cartera Semanal Individual'!$A16,'BD Factoraje'!$N:$N,'Cartera Semanal Individual'!W$1,'BD Factoraje'!$C:$C,$B$2)</f>
        <v>0</v>
      </c>
      <c r="X16" s="11">
        <f>IF('Cartera Semanal Individual'!$A16='Cartera Semanal Individual'!X$1,-SUMIFS('BD Factoraje'!$Q:$Q,'BD Factoraje'!$B:$B,$B$3,'BD Factoraje'!$G:$G,'Cartera Semanal Individual'!$A16,'BD Factoraje'!$C:$C,$B$2),0)+W16-SUMIFS('BD Factoraje'!$R:$R,'BD Factoraje'!$B:$B,$B$3,'BD Factoraje'!$G:$G,'Cartera Semanal Individual'!$A16,'BD Factoraje'!$N:$N,'Cartera Semanal Individual'!X$1,'BD Factoraje'!$C:$C,$B$2)</f>
        <v>0</v>
      </c>
      <c r="Y16" s="11">
        <f>IF('Cartera Semanal Individual'!$A16='Cartera Semanal Individual'!Y$1,-SUMIFS('BD Factoraje'!$Q:$Q,'BD Factoraje'!$B:$B,$B$3,'BD Factoraje'!$G:$G,'Cartera Semanal Individual'!$A16,'BD Factoraje'!$C:$C,$B$2),0)+X16-SUMIFS('BD Factoraje'!$R:$R,'BD Factoraje'!$B:$B,$B$3,'BD Factoraje'!$G:$G,'Cartera Semanal Individual'!$A16,'BD Factoraje'!$N:$N,'Cartera Semanal Individual'!Y$1,'BD Factoraje'!$C:$C,$B$2)</f>
        <v>0</v>
      </c>
      <c r="Z16" s="11">
        <f>IF('Cartera Semanal Individual'!$A16='Cartera Semanal Individual'!Z$1,-SUMIFS('BD Factoraje'!$Q:$Q,'BD Factoraje'!$B:$B,$B$3,'BD Factoraje'!$G:$G,'Cartera Semanal Individual'!$A16,'BD Factoraje'!$C:$C,$B$2),0)+Y16-SUMIFS('BD Factoraje'!$R:$R,'BD Factoraje'!$B:$B,$B$3,'BD Factoraje'!$G:$G,'Cartera Semanal Individual'!$A16,'BD Factoraje'!$N:$N,'Cartera Semanal Individual'!Z$1,'BD Factoraje'!$C:$C,$B$2)</f>
        <v>0</v>
      </c>
      <c r="AA16" s="11">
        <f>IF('Cartera Semanal Individual'!$A16='Cartera Semanal Individual'!AA$1,-SUMIFS('BD Factoraje'!$Q:$Q,'BD Factoraje'!$B:$B,$B$3,'BD Factoraje'!$G:$G,'Cartera Semanal Individual'!$A16,'BD Factoraje'!$C:$C,$B$2),0)+Z16-SUMIFS('BD Factoraje'!$R:$R,'BD Factoraje'!$B:$B,$B$3,'BD Factoraje'!$G:$G,'Cartera Semanal Individual'!$A16,'BD Factoraje'!$N:$N,'Cartera Semanal Individual'!AA$1,'BD Factoraje'!$C:$C,$B$2)</f>
        <v>0</v>
      </c>
      <c r="AB16" s="11">
        <f>IF('Cartera Semanal Individual'!$A16='Cartera Semanal Individual'!AB$1,-SUMIFS('BD Factoraje'!$Q:$Q,'BD Factoraje'!$B:$B,$B$3,'BD Factoraje'!$G:$G,'Cartera Semanal Individual'!$A16,'BD Factoraje'!$C:$C,$B$2),0)+AA16-SUMIFS('BD Factoraje'!$R:$R,'BD Factoraje'!$B:$B,$B$3,'BD Factoraje'!$G:$G,'Cartera Semanal Individual'!$A16,'BD Factoraje'!$N:$N,'Cartera Semanal Individual'!AB$1,'BD Factoraje'!$C:$C,$B$2)</f>
        <v>0</v>
      </c>
      <c r="AC16" s="11">
        <f>IF('Cartera Semanal Individual'!$A16='Cartera Semanal Individual'!AC$1,-SUMIFS('BD Factoraje'!$Q:$Q,'BD Factoraje'!$B:$B,$B$3,'BD Factoraje'!$G:$G,'Cartera Semanal Individual'!$A16,'BD Factoraje'!$C:$C,$B$2),0)+AB16-SUMIFS('BD Factoraje'!$R:$R,'BD Factoraje'!$B:$B,$B$3,'BD Factoraje'!$G:$G,'Cartera Semanal Individual'!$A16,'BD Factoraje'!$N:$N,'Cartera Semanal Individual'!AC$1,'BD Factoraje'!$C:$C,$B$2)</f>
        <v>0</v>
      </c>
      <c r="AD16" s="11">
        <f>IF('Cartera Semanal Individual'!$A16='Cartera Semanal Individual'!AD$1,-SUMIFS('BD Factoraje'!$Q:$Q,'BD Factoraje'!$B:$B,$B$3,'BD Factoraje'!$G:$G,'Cartera Semanal Individual'!$A16,'BD Factoraje'!$C:$C,$B$2),0)+AC16-SUMIFS('BD Factoraje'!$R:$R,'BD Factoraje'!$B:$B,$B$3,'BD Factoraje'!$G:$G,'Cartera Semanal Individual'!$A16,'BD Factoraje'!$N:$N,'Cartera Semanal Individual'!AD$1,'BD Factoraje'!$C:$C,$B$2)</f>
        <v>0</v>
      </c>
      <c r="AE16" s="11">
        <f>IF('Cartera Semanal Individual'!$A16='Cartera Semanal Individual'!AE$1,-SUMIFS('BD Factoraje'!$Q:$Q,'BD Factoraje'!$B:$B,$B$3,'BD Factoraje'!$G:$G,'Cartera Semanal Individual'!$A16,'BD Factoraje'!$C:$C,$B$2),0)+AD16-SUMIFS('BD Factoraje'!$R:$R,'BD Factoraje'!$B:$B,$B$3,'BD Factoraje'!$G:$G,'Cartera Semanal Individual'!$A16,'BD Factoraje'!$N:$N,'Cartera Semanal Individual'!AE$1,'BD Factoraje'!$C:$C,$B$2)</f>
        <v>0</v>
      </c>
      <c r="AF16" s="11">
        <f>IF('Cartera Semanal Individual'!$A16='Cartera Semanal Individual'!AF$1,-SUMIFS('BD Factoraje'!$Q:$Q,'BD Factoraje'!$B:$B,$B$3,'BD Factoraje'!$G:$G,'Cartera Semanal Individual'!$A16,'BD Factoraje'!$C:$C,$B$2),0)+AE16-SUMIFS('BD Factoraje'!$R:$R,'BD Factoraje'!$B:$B,$B$3,'BD Factoraje'!$G:$G,'Cartera Semanal Individual'!$A16,'BD Factoraje'!$N:$N,'Cartera Semanal Individual'!AF$1,'BD Factoraje'!$C:$C,$B$2)</f>
        <v>0</v>
      </c>
      <c r="AG16" s="11">
        <f>IF('Cartera Semanal Individual'!$A16='Cartera Semanal Individual'!AG$1,-SUMIFS('BD Factoraje'!$Q:$Q,'BD Factoraje'!$B:$B,$B$3,'BD Factoraje'!$G:$G,'Cartera Semanal Individual'!$A16,'BD Factoraje'!$C:$C,$B$2),0)+AF16-SUMIFS('BD Factoraje'!$R:$R,'BD Factoraje'!$B:$B,$B$3,'BD Factoraje'!$G:$G,'Cartera Semanal Individual'!$A16,'BD Factoraje'!$N:$N,'Cartera Semanal Individual'!AG$1,'BD Factoraje'!$C:$C,$B$2)</f>
        <v>0</v>
      </c>
      <c r="AH16" s="11">
        <f>IF('Cartera Semanal Individual'!$A16='Cartera Semanal Individual'!AH$1,-SUMIFS('BD Factoraje'!$Q:$Q,'BD Factoraje'!$B:$B,$B$3,'BD Factoraje'!$G:$G,'Cartera Semanal Individual'!$A16,'BD Factoraje'!$C:$C,$B$2),0)+AG16-SUMIFS('BD Factoraje'!$R:$R,'BD Factoraje'!$B:$B,$B$3,'BD Factoraje'!$G:$G,'Cartera Semanal Individual'!$A16,'BD Factoraje'!$N:$N,'Cartera Semanal Individual'!AH$1,'BD Factoraje'!$C:$C,$B$2)</f>
        <v>0</v>
      </c>
      <c r="AI16" s="11">
        <f>IF('Cartera Semanal Individual'!$A16='Cartera Semanal Individual'!AI$1,-SUMIFS('BD Factoraje'!$Q:$Q,'BD Factoraje'!$B:$B,$B$3,'BD Factoraje'!$G:$G,'Cartera Semanal Individual'!$A16,'BD Factoraje'!$C:$C,$B$2),0)+AH16-SUMIFS('BD Factoraje'!$R:$R,'BD Factoraje'!$B:$B,$B$3,'BD Factoraje'!$G:$G,'Cartera Semanal Individual'!$A16,'BD Factoraje'!$N:$N,'Cartera Semanal Individual'!AI$1,'BD Factoraje'!$C:$C,$B$2)</f>
        <v>0</v>
      </c>
      <c r="AJ16" s="11">
        <f>IF('Cartera Semanal Individual'!$A16='Cartera Semanal Individual'!AJ$1,-SUMIFS('BD Factoraje'!$Q:$Q,'BD Factoraje'!$B:$B,$B$3,'BD Factoraje'!$G:$G,'Cartera Semanal Individual'!$A16,'BD Factoraje'!$C:$C,$B$2),0)+AI16-SUMIFS('BD Factoraje'!$R:$R,'BD Factoraje'!$B:$B,$B$3,'BD Factoraje'!$G:$G,'Cartera Semanal Individual'!$A16,'BD Factoraje'!$N:$N,'Cartera Semanal Individual'!AJ$1,'BD Factoraje'!$C:$C,$B$2)</f>
        <v>0</v>
      </c>
      <c r="AK16" s="11">
        <f>IF('Cartera Semanal Individual'!$A16='Cartera Semanal Individual'!AK$1,-SUMIFS('BD Factoraje'!$Q:$Q,'BD Factoraje'!$B:$B,$B$3,'BD Factoraje'!$G:$G,'Cartera Semanal Individual'!$A16,'BD Factoraje'!$C:$C,$B$2),0)+AJ16-SUMIFS('BD Factoraje'!$R:$R,'BD Factoraje'!$B:$B,$B$3,'BD Factoraje'!$G:$G,'Cartera Semanal Individual'!$A16,'BD Factoraje'!$N:$N,'Cartera Semanal Individual'!AK$1,'BD Factoraje'!$C:$C,$B$2)</f>
        <v>0</v>
      </c>
      <c r="AL16" s="11">
        <f>IF('Cartera Semanal Individual'!$A16='Cartera Semanal Individual'!AL$1,-SUMIFS('BD Factoraje'!$Q:$Q,'BD Factoraje'!$B:$B,$B$3,'BD Factoraje'!$G:$G,'Cartera Semanal Individual'!$A16,'BD Factoraje'!$C:$C,$B$2),0)+AK16-SUMIFS('BD Factoraje'!$R:$R,'BD Factoraje'!$B:$B,$B$3,'BD Factoraje'!$G:$G,'Cartera Semanal Individual'!$A16,'BD Factoraje'!$N:$N,'Cartera Semanal Individual'!AL$1,'BD Factoraje'!$C:$C,$B$2)</f>
        <v>0</v>
      </c>
      <c r="AM16" s="11">
        <f>IF('Cartera Semanal Individual'!$A16='Cartera Semanal Individual'!AM$1,-SUMIFS('BD Factoraje'!$Q:$Q,'BD Factoraje'!$B:$B,$B$3,'BD Factoraje'!$G:$G,'Cartera Semanal Individual'!$A16,'BD Factoraje'!$C:$C,$B$2),0)+AL16-SUMIFS('BD Factoraje'!$R:$R,'BD Factoraje'!$B:$B,$B$3,'BD Factoraje'!$G:$G,'Cartera Semanal Individual'!$A16,'BD Factoraje'!$N:$N,'Cartera Semanal Individual'!AM$1,'BD Factoraje'!$C:$C,$B$2)</f>
        <v>0</v>
      </c>
      <c r="AN16" s="11">
        <f>IF('Cartera Semanal Individual'!$A16='Cartera Semanal Individual'!AN$1,-SUMIFS('BD Factoraje'!$Q:$Q,'BD Factoraje'!$B:$B,$B$3,'BD Factoraje'!$G:$G,'Cartera Semanal Individual'!$A16,'BD Factoraje'!$C:$C,$B$2),0)+AM16-SUMIFS('BD Factoraje'!$R:$R,'BD Factoraje'!$B:$B,$B$3,'BD Factoraje'!$G:$G,'Cartera Semanal Individual'!$A16,'BD Factoraje'!$N:$N,'Cartera Semanal Individual'!AN$1,'BD Factoraje'!$C:$C,$B$2)</f>
        <v>0</v>
      </c>
      <c r="AO16" s="11">
        <f>IF('Cartera Semanal Individual'!$A16='Cartera Semanal Individual'!AO$1,-SUMIFS('BD Factoraje'!$Q:$Q,'BD Factoraje'!$B:$B,$B$3,'BD Factoraje'!$G:$G,'Cartera Semanal Individual'!$A16,'BD Factoraje'!$C:$C,$B$2),0)+AN16-SUMIFS('BD Factoraje'!$R:$R,'BD Factoraje'!$B:$B,$B$3,'BD Factoraje'!$G:$G,'Cartera Semanal Individual'!$A16,'BD Factoraje'!$N:$N,'Cartera Semanal Individual'!AO$1,'BD Factoraje'!$C:$C,$B$2)</f>
        <v>0</v>
      </c>
      <c r="AP16" s="11">
        <f>IF('Cartera Semanal Individual'!$A16='Cartera Semanal Individual'!AP$1,-SUMIFS('BD Factoraje'!$Q:$Q,'BD Factoraje'!$B:$B,$B$3,'BD Factoraje'!$G:$G,'Cartera Semanal Individual'!$A16,'BD Factoraje'!$C:$C,$B$2),0)+AO16-SUMIFS('BD Factoraje'!$R:$R,'BD Factoraje'!$B:$B,$B$3,'BD Factoraje'!$G:$G,'Cartera Semanal Individual'!$A16,'BD Factoraje'!$N:$N,'Cartera Semanal Individual'!AP$1,'BD Factoraje'!$C:$C,$B$2)</f>
        <v>0</v>
      </c>
      <c r="AQ16" s="11">
        <f>IF('Cartera Semanal Individual'!$A16='Cartera Semanal Individual'!AQ$1,-SUMIFS('BD Factoraje'!$Q:$Q,'BD Factoraje'!$B:$B,$B$3,'BD Factoraje'!$G:$G,'Cartera Semanal Individual'!$A16,'BD Factoraje'!$C:$C,$B$2),0)+AP16-SUMIFS('BD Factoraje'!$R:$R,'BD Factoraje'!$B:$B,$B$3,'BD Factoraje'!$G:$G,'Cartera Semanal Individual'!$A16,'BD Factoraje'!$N:$N,'Cartera Semanal Individual'!AQ$1,'BD Factoraje'!$C:$C,$B$2)</f>
        <v>0</v>
      </c>
      <c r="AR16" s="11">
        <f>IF('Cartera Semanal Individual'!$A16='Cartera Semanal Individual'!AR$1,-SUMIFS('BD Factoraje'!$Q:$Q,'BD Factoraje'!$B:$B,$B$3,'BD Factoraje'!$G:$G,'Cartera Semanal Individual'!$A16,'BD Factoraje'!$C:$C,$B$2),0)+AQ16-SUMIFS('BD Factoraje'!$R:$R,'BD Factoraje'!$B:$B,$B$3,'BD Factoraje'!$G:$G,'Cartera Semanal Individual'!$A16,'BD Factoraje'!$N:$N,'Cartera Semanal Individual'!AR$1,'BD Factoraje'!$C:$C,$B$2)</f>
        <v>0</v>
      </c>
      <c r="AS16" s="11">
        <f>IF('Cartera Semanal Individual'!$A16='Cartera Semanal Individual'!AS$1,-SUMIFS('BD Factoraje'!$Q:$Q,'BD Factoraje'!$B:$B,$B$3,'BD Factoraje'!$G:$G,'Cartera Semanal Individual'!$A16,'BD Factoraje'!$C:$C,$B$2),0)+AR16-SUMIFS('BD Factoraje'!$R:$R,'BD Factoraje'!$B:$B,$B$3,'BD Factoraje'!$G:$G,'Cartera Semanal Individual'!$A16,'BD Factoraje'!$N:$N,'Cartera Semanal Individual'!AS$1,'BD Factoraje'!$C:$C,$B$2)</f>
        <v>0</v>
      </c>
      <c r="AT16" s="11">
        <f>IF('Cartera Semanal Individual'!$A16='Cartera Semanal Individual'!AT$1,-SUMIFS('BD Factoraje'!$Q:$Q,'BD Factoraje'!$B:$B,$B$3,'BD Factoraje'!$G:$G,'Cartera Semanal Individual'!$A16,'BD Factoraje'!$C:$C,$B$2),0)+AS16-SUMIFS('BD Factoraje'!$R:$R,'BD Factoraje'!$B:$B,$B$3,'BD Factoraje'!$G:$G,'Cartera Semanal Individual'!$A16,'BD Factoraje'!$N:$N,'Cartera Semanal Individual'!AT$1,'BD Factoraje'!$C:$C,$B$2)</f>
        <v>0</v>
      </c>
      <c r="AU16" s="11">
        <f>IF('Cartera Semanal Individual'!$A16='Cartera Semanal Individual'!AU$1,-SUMIFS('BD Factoraje'!$Q:$Q,'BD Factoraje'!$B:$B,$B$3,'BD Factoraje'!$G:$G,'Cartera Semanal Individual'!$A16,'BD Factoraje'!$C:$C,$B$2),0)+AT16-SUMIFS('BD Factoraje'!$R:$R,'BD Factoraje'!$B:$B,$B$3,'BD Factoraje'!$G:$G,'Cartera Semanal Individual'!$A16,'BD Factoraje'!$N:$N,'Cartera Semanal Individual'!AU$1,'BD Factoraje'!$C:$C,$B$2)</f>
        <v>0</v>
      </c>
      <c r="AV16" s="11">
        <f>IF('Cartera Semanal Individual'!$A16='Cartera Semanal Individual'!AV$1,-SUMIFS('BD Factoraje'!$Q:$Q,'BD Factoraje'!$B:$B,$B$3,'BD Factoraje'!$G:$G,'Cartera Semanal Individual'!$A16,'BD Factoraje'!$C:$C,$B$2),0)+AU16-SUMIFS('BD Factoraje'!$R:$R,'BD Factoraje'!$B:$B,$B$3,'BD Factoraje'!$G:$G,'Cartera Semanal Individual'!$A16,'BD Factoraje'!$N:$N,'Cartera Semanal Individual'!AV$1,'BD Factoraje'!$C:$C,$B$2)</f>
        <v>0</v>
      </c>
      <c r="AW16" s="11">
        <f>IF('Cartera Semanal Individual'!$A16='Cartera Semanal Individual'!AW$1,-SUMIFS('BD Factoraje'!$Q:$Q,'BD Factoraje'!$B:$B,$B$3,'BD Factoraje'!$G:$G,'Cartera Semanal Individual'!$A16,'BD Factoraje'!$C:$C,$B$2),0)+AV16-SUMIFS('BD Factoraje'!$R:$R,'BD Factoraje'!$B:$B,$B$3,'BD Factoraje'!$G:$G,'Cartera Semanal Individual'!$A16,'BD Factoraje'!$N:$N,'Cartera Semanal Individual'!AW$1,'BD Factoraje'!$C:$C,$B$2)</f>
        <v>0</v>
      </c>
      <c r="AX16" s="11">
        <f>IF('Cartera Semanal Individual'!$A16='Cartera Semanal Individual'!AX$1,-SUMIFS('BD Factoraje'!$Q:$Q,'BD Factoraje'!$B:$B,$B$3,'BD Factoraje'!$G:$G,'Cartera Semanal Individual'!$A16,'BD Factoraje'!$C:$C,$B$2),0)+AW16-SUMIFS('BD Factoraje'!$R:$R,'BD Factoraje'!$B:$B,$B$3,'BD Factoraje'!$G:$G,'Cartera Semanal Individual'!$A16,'BD Factoraje'!$N:$N,'Cartera Semanal Individual'!AX$1,'BD Factoraje'!$C:$C,$B$2)</f>
        <v>0</v>
      </c>
      <c r="AY16" s="11">
        <f>IF('Cartera Semanal Individual'!$A16='Cartera Semanal Individual'!AY$1,-SUMIFS('BD Factoraje'!$Q:$Q,'BD Factoraje'!$B:$B,$B$3,'BD Factoraje'!$G:$G,'Cartera Semanal Individual'!$A16,'BD Factoraje'!$C:$C,$B$2),0)+AX16-SUMIFS('BD Factoraje'!$R:$R,'BD Factoraje'!$B:$B,$B$3,'BD Factoraje'!$G:$G,'Cartera Semanal Individual'!$A16,'BD Factoraje'!$N:$N,'Cartera Semanal Individual'!AY$1,'BD Factoraje'!$C:$C,$B$2)</f>
        <v>0</v>
      </c>
      <c r="AZ16" s="11">
        <f>IF('Cartera Semanal Individual'!$A16='Cartera Semanal Individual'!AZ$1,-SUMIFS('BD Factoraje'!$Q:$Q,'BD Factoraje'!$B:$B,$B$3,'BD Factoraje'!$G:$G,'Cartera Semanal Individual'!$A16,'BD Factoraje'!$C:$C,$B$2),0)+AY16-SUMIFS('BD Factoraje'!$R:$R,'BD Factoraje'!$B:$B,$B$3,'BD Factoraje'!$G:$G,'Cartera Semanal Individual'!$A16,'BD Factoraje'!$N:$N,'Cartera Semanal Individual'!AZ$1,'BD Factoraje'!$C:$C,$B$2)</f>
        <v>0</v>
      </c>
      <c r="BA16" s="11">
        <f>IF('Cartera Semanal Individual'!$A16='Cartera Semanal Individual'!BA$1,-SUMIFS('BD Factoraje'!$Q:$Q,'BD Factoraje'!$B:$B,$B$3,'BD Factoraje'!$G:$G,'Cartera Semanal Individual'!$A16,'BD Factoraje'!$C:$C,$B$2),0)+AZ16-SUMIFS('BD Factoraje'!$R:$R,'BD Factoraje'!$B:$B,$B$3,'BD Factoraje'!$G:$G,'Cartera Semanal Individual'!$A16,'BD Factoraje'!$N:$N,'Cartera Semanal Individual'!BA$1,'BD Factoraje'!$C:$C,$B$2)</f>
        <v>0</v>
      </c>
      <c r="BB16" s="11">
        <f>IF('Cartera Semanal Individual'!$A16='Cartera Semanal Individual'!BB$1,-SUMIFS('BD Factoraje'!$Q:$Q,'BD Factoraje'!$B:$B,$B$3,'BD Factoraje'!$G:$G,'Cartera Semanal Individual'!$A16,'BD Factoraje'!$C:$C,$B$2),0)+BA16-SUMIFS('BD Factoraje'!$R:$R,'BD Factoraje'!$B:$B,$B$3,'BD Factoraje'!$G:$G,'Cartera Semanal Individual'!$A16,'BD Factoraje'!$N:$N,'Cartera Semanal Individual'!BB$1,'BD Factoraje'!$C:$C,$B$2)</f>
        <v>0</v>
      </c>
      <c r="BC16" s="11">
        <f>IF('Cartera Semanal Individual'!$A16='Cartera Semanal Individual'!BC$1,-SUMIFS('BD Factoraje'!$Q:$Q,'BD Factoraje'!$B:$B,$B$3,'BD Factoraje'!$G:$G,'Cartera Semanal Individual'!$A16,'BD Factoraje'!$C:$C,$B$2),0)+BB16-SUMIFS('BD Factoraje'!$R:$R,'BD Factoraje'!$B:$B,$B$3,'BD Factoraje'!$G:$G,'Cartera Semanal Individual'!$A16,'BD Factoraje'!$N:$N,'Cartera Semanal Individual'!BC$1,'BD Factoraje'!$C:$C,$B$2)</f>
        <v>0</v>
      </c>
      <c r="BD16" s="11">
        <f>IF('Cartera Semanal Individual'!$A16='Cartera Semanal Individual'!BD$1,-SUMIFS('BD Factoraje'!$Q:$Q,'BD Factoraje'!$B:$B,$B$3,'BD Factoraje'!$G:$G,'Cartera Semanal Individual'!$A16,'BD Factoraje'!$C:$C,$B$2),0)+BC16-SUMIFS('BD Factoraje'!$R:$R,'BD Factoraje'!$B:$B,$B$3,'BD Factoraje'!$G:$G,'Cartera Semanal Individual'!$A16,'BD Factoraje'!$N:$N,'Cartera Semanal Individual'!BD$1,'BD Factoraje'!$C:$C,$B$2)</f>
        <v>0</v>
      </c>
      <c r="BE16" s="11">
        <f>IF('Cartera Semanal Individual'!$A16='Cartera Semanal Individual'!BE$1,-SUMIFS('BD Factoraje'!$Q:$Q,'BD Factoraje'!$B:$B,$B$3,'BD Factoraje'!$G:$G,'Cartera Semanal Individual'!$A16,'BD Factoraje'!$C:$C,$B$2),0)+BD16-SUMIFS('BD Factoraje'!$R:$R,'BD Factoraje'!$B:$B,$B$3,'BD Factoraje'!$G:$G,'Cartera Semanal Individual'!$A16,'BD Factoraje'!$N:$N,'Cartera Semanal Individual'!BE$1,'BD Factoraje'!$C:$C,$B$2)</f>
        <v>0</v>
      </c>
      <c r="BF16" s="11">
        <f>IF('Cartera Semanal Individual'!$A16='Cartera Semanal Individual'!BF$1,-SUMIFS('BD Factoraje'!$Q:$Q,'BD Factoraje'!$B:$B,$B$3,'BD Factoraje'!$G:$G,'Cartera Semanal Individual'!$A16,'BD Factoraje'!$C:$C,$B$2),0)+BE16-SUMIFS('BD Factoraje'!$R:$R,'BD Factoraje'!$B:$B,$B$3,'BD Factoraje'!$G:$G,'Cartera Semanal Individual'!$A16,'BD Factoraje'!$N:$N,'Cartera Semanal Individual'!BF$1,'BD Factoraje'!$C:$C,$B$2)</f>
        <v>0</v>
      </c>
      <c r="BG16" s="11">
        <f>IF('Cartera Semanal Individual'!$A16='Cartera Semanal Individual'!BG$1,-SUMIFS('BD Factoraje'!$Q:$Q,'BD Factoraje'!$B:$B,$B$3,'BD Factoraje'!$G:$G,'Cartera Semanal Individual'!$A16,'BD Factoraje'!$C:$C,$B$2),0)+BF16-SUMIFS('BD Factoraje'!$R:$R,'BD Factoraje'!$B:$B,$B$3,'BD Factoraje'!$G:$G,'Cartera Semanal Individual'!$A16,'BD Factoraje'!$N:$N,'Cartera Semanal Individual'!BG$1,'BD Factoraje'!$C:$C,$B$2)</f>
        <v>0</v>
      </c>
      <c r="BH16" s="11">
        <f>IF('Cartera Semanal Individual'!$A16='Cartera Semanal Individual'!BH$1,-SUMIFS('BD Factoraje'!$Q:$Q,'BD Factoraje'!$B:$B,$B$3,'BD Factoraje'!$G:$G,'Cartera Semanal Individual'!$A16,'BD Factoraje'!$C:$C,$B$2),0)+BG16-SUMIFS('BD Factoraje'!$R:$R,'BD Factoraje'!$B:$B,$B$3,'BD Factoraje'!$G:$G,'Cartera Semanal Individual'!$A16,'BD Factoraje'!$N:$N,'Cartera Semanal Individual'!BH$1,'BD Factoraje'!$C:$C,$B$2)</f>
        <v>0</v>
      </c>
      <c r="BI16" s="11">
        <f>IF('Cartera Semanal Individual'!$A16='Cartera Semanal Individual'!BI$1,-SUMIFS('BD Factoraje'!$Q:$Q,'BD Factoraje'!$B:$B,$B$3,'BD Factoraje'!$G:$G,'Cartera Semanal Individual'!$A16,'BD Factoraje'!$C:$C,$B$2),0)+BH16-SUMIFS('BD Factoraje'!$R:$R,'BD Factoraje'!$B:$B,$B$3,'BD Factoraje'!$G:$G,'Cartera Semanal Individual'!$A16,'BD Factoraje'!$N:$N,'Cartera Semanal Individual'!BI$1,'BD Factoraje'!$C:$C,$B$2)</f>
        <v>0</v>
      </c>
      <c r="BJ16" s="11">
        <f>IF('Cartera Semanal Individual'!$A16='Cartera Semanal Individual'!BJ$1,-SUMIFS('BD Factoraje'!$Q:$Q,'BD Factoraje'!$B:$B,$B$3,'BD Factoraje'!$G:$G,'Cartera Semanal Individual'!$A16,'BD Factoraje'!$C:$C,$B$2),0)+BI16-SUMIFS('BD Factoraje'!$R:$R,'BD Factoraje'!$B:$B,$B$3,'BD Factoraje'!$G:$G,'Cartera Semanal Individual'!$A16,'BD Factoraje'!$N:$N,'Cartera Semanal Individual'!BJ$1,'BD Factoraje'!$C:$C,$B$2)</f>
        <v>0</v>
      </c>
      <c r="BK16" s="11">
        <f>IF('Cartera Semanal Individual'!$A16='Cartera Semanal Individual'!BK$1,-SUMIFS('BD Factoraje'!$Q:$Q,'BD Factoraje'!$B:$B,$B$3,'BD Factoraje'!$G:$G,'Cartera Semanal Individual'!$A16,'BD Factoraje'!$C:$C,$B$2),0)+BJ16-SUMIFS('BD Factoraje'!$R:$R,'BD Factoraje'!$B:$B,$B$3,'BD Factoraje'!$G:$G,'Cartera Semanal Individual'!$A16,'BD Factoraje'!$N:$N,'Cartera Semanal Individual'!BK$1,'BD Factoraje'!$C:$C,$B$2)</f>
        <v>0</v>
      </c>
      <c r="BL16" s="11">
        <f>IF('Cartera Semanal Individual'!$A16='Cartera Semanal Individual'!BL$1,-SUMIFS('BD Factoraje'!$Q:$Q,'BD Factoraje'!$B:$B,$B$3,'BD Factoraje'!$G:$G,'Cartera Semanal Individual'!$A16,'BD Factoraje'!$C:$C,$B$2),0)+BK16-SUMIFS('BD Factoraje'!$R:$R,'BD Factoraje'!$B:$B,$B$3,'BD Factoraje'!$G:$G,'Cartera Semanal Individual'!$A16,'BD Factoraje'!$N:$N,'Cartera Semanal Individual'!BL$1,'BD Factoraje'!$C:$C,$B$2)</f>
        <v>0</v>
      </c>
      <c r="BM16" s="11">
        <f>IF('Cartera Semanal Individual'!$A16='Cartera Semanal Individual'!BM$1,-SUMIFS('BD Factoraje'!$Q:$Q,'BD Factoraje'!$B:$B,$B$3,'BD Factoraje'!$G:$G,'Cartera Semanal Individual'!$A16,'BD Factoraje'!$C:$C,$B$2),0)+BL16-SUMIFS('BD Factoraje'!$R:$R,'BD Factoraje'!$B:$B,$B$3,'BD Factoraje'!$G:$G,'Cartera Semanal Individual'!$A16,'BD Factoraje'!$N:$N,'Cartera Semanal Individual'!BM$1,'BD Factoraje'!$C:$C,$B$2)</f>
        <v>0</v>
      </c>
      <c r="BN16" s="11">
        <f>IF('Cartera Semanal Individual'!$A16='Cartera Semanal Individual'!BN$1,-SUMIFS('BD Factoraje'!$Q:$Q,'BD Factoraje'!$B:$B,$B$3,'BD Factoraje'!$G:$G,'Cartera Semanal Individual'!$A16,'BD Factoraje'!$C:$C,$B$2),0)+BM16-SUMIFS('BD Factoraje'!$R:$R,'BD Factoraje'!$B:$B,$B$3,'BD Factoraje'!$G:$G,'Cartera Semanal Individual'!$A16,'BD Factoraje'!$N:$N,'Cartera Semanal Individual'!BN$1,'BD Factoraje'!$C:$C,$B$2)</f>
        <v>0</v>
      </c>
      <c r="BO16" s="11">
        <f>IF('Cartera Semanal Individual'!$A16='Cartera Semanal Individual'!BO$1,-SUMIFS('BD Factoraje'!$Q:$Q,'BD Factoraje'!$B:$B,$B$3,'BD Factoraje'!$G:$G,'Cartera Semanal Individual'!$A16,'BD Factoraje'!$C:$C,$B$2),0)+BN16-SUMIFS('BD Factoraje'!$R:$R,'BD Factoraje'!$B:$B,$B$3,'BD Factoraje'!$G:$G,'Cartera Semanal Individual'!$A16,'BD Factoraje'!$N:$N,'Cartera Semanal Individual'!BO$1,'BD Factoraje'!$C:$C,$B$2)</f>
        <v>0</v>
      </c>
      <c r="BP16" s="11">
        <f>IF('Cartera Semanal Individual'!$A16='Cartera Semanal Individual'!BP$1,-SUMIFS('BD Factoraje'!$Q:$Q,'BD Factoraje'!$B:$B,$B$3,'BD Factoraje'!$G:$G,'Cartera Semanal Individual'!$A16,'BD Factoraje'!$C:$C,$B$2),0)+BO16-SUMIFS('BD Factoraje'!$R:$R,'BD Factoraje'!$B:$B,$B$3,'BD Factoraje'!$G:$G,'Cartera Semanal Individual'!$A16,'BD Factoraje'!$N:$N,'Cartera Semanal Individual'!BP$1,'BD Factoraje'!$C:$C,$B$2)</f>
        <v>0</v>
      </c>
      <c r="BQ16" s="11">
        <f>IF('Cartera Semanal Individual'!$A16='Cartera Semanal Individual'!BQ$1,-SUMIFS('BD Factoraje'!$Q:$Q,'BD Factoraje'!$B:$B,$B$3,'BD Factoraje'!$G:$G,'Cartera Semanal Individual'!$A16,'BD Factoraje'!$C:$C,$B$2),0)+BP16-SUMIFS('BD Factoraje'!$R:$R,'BD Factoraje'!$B:$B,$B$3,'BD Factoraje'!$G:$G,'Cartera Semanal Individual'!$A16,'BD Factoraje'!$N:$N,'Cartera Semanal Individual'!BQ$1,'BD Factoraje'!$C:$C,$B$2)</f>
        <v>0</v>
      </c>
      <c r="BR16" s="11">
        <f>IF('Cartera Semanal Individual'!$A16='Cartera Semanal Individual'!BR$1,-SUMIFS('BD Factoraje'!$Q:$Q,'BD Factoraje'!$B:$B,$B$3,'BD Factoraje'!$G:$G,'Cartera Semanal Individual'!$A16,'BD Factoraje'!$C:$C,$B$2),0)+BQ16-SUMIFS('BD Factoraje'!$R:$R,'BD Factoraje'!$B:$B,$B$3,'BD Factoraje'!$G:$G,'Cartera Semanal Individual'!$A16,'BD Factoraje'!$N:$N,'Cartera Semanal Individual'!BR$1,'BD Factoraje'!$C:$C,$B$2)</f>
        <v>0</v>
      </c>
      <c r="BS16" s="11">
        <f>IF('Cartera Semanal Individual'!$A16='Cartera Semanal Individual'!BS$1,-SUMIFS('BD Factoraje'!$Q:$Q,'BD Factoraje'!$B:$B,$B$3,'BD Factoraje'!$G:$G,'Cartera Semanal Individual'!$A16,'BD Factoraje'!$C:$C,$B$2),0)+BR16-SUMIFS('BD Factoraje'!$R:$R,'BD Factoraje'!$B:$B,$B$3,'BD Factoraje'!$G:$G,'Cartera Semanal Individual'!$A16,'BD Factoraje'!$N:$N,'Cartera Semanal Individual'!BS$1,'BD Factoraje'!$C:$C,$B$2)</f>
        <v>0</v>
      </c>
      <c r="BT16" s="11">
        <f>IF('Cartera Semanal Individual'!$A16='Cartera Semanal Individual'!BT$1,-SUMIFS('BD Factoraje'!$Q:$Q,'BD Factoraje'!$B:$B,$B$3,'BD Factoraje'!$G:$G,'Cartera Semanal Individual'!$A16,'BD Factoraje'!$C:$C,$B$2),0)+BS16-SUMIFS('BD Factoraje'!$R:$R,'BD Factoraje'!$B:$B,$B$3,'BD Factoraje'!$G:$G,'Cartera Semanal Individual'!$A16,'BD Factoraje'!$N:$N,'Cartera Semanal Individual'!BT$1,'BD Factoraje'!$C:$C,$B$2)</f>
        <v>0</v>
      </c>
      <c r="BU16" s="11">
        <f>IF('Cartera Semanal Individual'!$A16='Cartera Semanal Individual'!BU$1,-SUMIFS('BD Factoraje'!$Q:$Q,'BD Factoraje'!$B:$B,$B$3,'BD Factoraje'!$G:$G,'Cartera Semanal Individual'!$A16,'BD Factoraje'!$C:$C,$B$2),0)+BT16-SUMIFS('BD Factoraje'!$R:$R,'BD Factoraje'!$B:$B,$B$3,'BD Factoraje'!$G:$G,'Cartera Semanal Individual'!$A16,'BD Factoraje'!$N:$N,'Cartera Semanal Individual'!BU$1,'BD Factoraje'!$C:$C,$B$2)</f>
        <v>0</v>
      </c>
      <c r="BV16" s="11">
        <f>IF('Cartera Semanal Individual'!$A16='Cartera Semanal Individual'!BV$1,-SUMIFS('BD Factoraje'!$Q:$Q,'BD Factoraje'!$B:$B,$B$3,'BD Factoraje'!$G:$G,'Cartera Semanal Individual'!$A16,'BD Factoraje'!$C:$C,$B$2),0)+BU16-SUMIFS('BD Factoraje'!$R:$R,'BD Factoraje'!$B:$B,$B$3,'BD Factoraje'!$G:$G,'Cartera Semanal Individual'!$A16,'BD Factoraje'!$N:$N,'Cartera Semanal Individual'!BV$1,'BD Factoraje'!$C:$C,$B$2)</f>
        <v>0</v>
      </c>
      <c r="BW16" s="11">
        <f>IF('Cartera Semanal Individual'!$A16='Cartera Semanal Individual'!BW$1,-SUMIFS('BD Factoraje'!$Q:$Q,'BD Factoraje'!$B:$B,$B$3,'BD Factoraje'!$G:$G,'Cartera Semanal Individual'!$A16,'BD Factoraje'!$C:$C,$B$2),0)+BV16-SUMIFS('BD Factoraje'!$R:$R,'BD Factoraje'!$B:$B,$B$3,'BD Factoraje'!$G:$G,'Cartera Semanal Individual'!$A16,'BD Factoraje'!$N:$N,'Cartera Semanal Individual'!BW$1,'BD Factoraje'!$C:$C,$B$2)</f>
        <v>0</v>
      </c>
      <c r="BX16" s="11">
        <f>IF('Cartera Semanal Individual'!$A16='Cartera Semanal Individual'!BX$1,-SUMIFS('BD Factoraje'!$Q:$Q,'BD Factoraje'!$B:$B,$B$3,'BD Factoraje'!$G:$G,'Cartera Semanal Individual'!$A16,'BD Factoraje'!$C:$C,$B$2),0)+BW16-SUMIFS('BD Factoraje'!$R:$R,'BD Factoraje'!$B:$B,$B$3,'BD Factoraje'!$G:$G,'Cartera Semanal Individual'!$A16,'BD Factoraje'!$N:$N,'Cartera Semanal Individual'!BX$1,'BD Factoraje'!$C:$C,$B$2)</f>
        <v>0</v>
      </c>
      <c r="BY16" s="11">
        <f>IF('Cartera Semanal Individual'!$A16='Cartera Semanal Individual'!BY$1,-SUMIFS('BD Factoraje'!$Q:$Q,'BD Factoraje'!$B:$B,$B$3,'BD Factoraje'!$G:$G,'Cartera Semanal Individual'!$A16,'BD Factoraje'!$C:$C,$B$2),0)+BX16-SUMIFS('BD Factoraje'!$R:$R,'BD Factoraje'!$B:$B,$B$3,'BD Factoraje'!$G:$G,'Cartera Semanal Individual'!$A16,'BD Factoraje'!$N:$N,'Cartera Semanal Individual'!BY$1,'BD Factoraje'!$C:$C,$B$2)</f>
        <v>0</v>
      </c>
      <c r="BZ16" s="11">
        <f>IF('Cartera Semanal Individual'!$A16='Cartera Semanal Individual'!BZ$1,-SUMIFS('BD Factoraje'!$Q:$Q,'BD Factoraje'!$B:$B,$B$3,'BD Factoraje'!$G:$G,'Cartera Semanal Individual'!$A16,'BD Factoraje'!$C:$C,$B$2),0)+BY16-SUMIFS('BD Factoraje'!$R:$R,'BD Factoraje'!$B:$B,$B$3,'BD Factoraje'!$G:$G,'Cartera Semanal Individual'!$A16,'BD Factoraje'!$N:$N,'Cartera Semanal Individual'!BZ$1,'BD Factoraje'!$C:$C,$B$2)</f>
        <v>0</v>
      </c>
      <c r="CA16" s="11">
        <f>IF('Cartera Semanal Individual'!$A16='Cartera Semanal Individual'!CA$1,-SUMIFS('BD Factoraje'!$Q:$Q,'BD Factoraje'!$B:$B,$B$3,'BD Factoraje'!$G:$G,'Cartera Semanal Individual'!$A16,'BD Factoraje'!$C:$C,$B$2),0)+BZ16-SUMIFS('BD Factoraje'!$R:$R,'BD Factoraje'!$B:$B,$B$3,'BD Factoraje'!$G:$G,'Cartera Semanal Individual'!$A16,'BD Factoraje'!$N:$N,'Cartera Semanal Individual'!CA$1,'BD Factoraje'!$C:$C,$B$2)</f>
        <v>0</v>
      </c>
      <c r="CB16" s="11">
        <f>IF('Cartera Semanal Individual'!$A16='Cartera Semanal Individual'!CB$1,-SUMIFS('BD Factoraje'!$Q:$Q,'BD Factoraje'!$B:$B,$B$3,'BD Factoraje'!$G:$G,'Cartera Semanal Individual'!$A16,'BD Factoraje'!$C:$C,$B$2),0)+CA16-SUMIFS('BD Factoraje'!$R:$R,'BD Factoraje'!$B:$B,$B$3,'BD Factoraje'!$G:$G,'Cartera Semanal Individual'!$A16,'BD Factoraje'!$N:$N,'Cartera Semanal Individual'!CB$1,'BD Factoraje'!$C:$C,$B$2)</f>
        <v>0</v>
      </c>
      <c r="CC16" s="11">
        <f>IF('Cartera Semanal Individual'!$A16='Cartera Semanal Individual'!CC$1,-SUMIFS('BD Factoraje'!$Q:$Q,'BD Factoraje'!$B:$B,$B$3,'BD Factoraje'!$G:$G,'Cartera Semanal Individual'!$A16,'BD Factoraje'!$C:$C,$B$2),0)+CB16-SUMIFS('BD Factoraje'!$R:$R,'BD Factoraje'!$B:$B,$B$3,'BD Factoraje'!$G:$G,'Cartera Semanal Individual'!$A16,'BD Factoraje'!$N:$N,'Cartera Semanal Individual'!CC$1,'BD Factoraje'!$C:$C,$B$2)</f>
        <v>0</v>
      </c>
      <c r="CD16" s="11">
        <f>IF('Cartera Semanal Individual'!$A16='Cartera Semanal Individual'!CD$1,-SUMIFS('BD Factoraje'!$Q:$Q,'BD Factoraje'!$B:$B,$B$3,'BD Factoraje'!$G:$G,'Cartera Semanal Individual'!$A16,'BD Factoraje'!$C:$C,$B$2),0)+CC16-SUMIFS('BD Factoraje'!$R:$R,'BD Factoraje'!$B:$B,$B$3,'BD Factoraje'!$G:$G,'Cartera Semanal Individual'!$A16,'BD Factoraje'!$N:$N,'Cartera Semanal Individual'!CD$1,'BD Factoraje'!$C:$C,$B$2)</f>
        <v>0</v>
      </c>
      <c r="CE16" s="11">
        <f>IF('Cartera Semanal Individual'!$A16='Cartera Semanal Individual'!CE$1,-SUMIFS('BD Factoraje'!$Q:$Q,'BD Factoraje'!$B:$B,$B$3,'BD Factoraje'!$G:$G,'Cartera Semanal Individual'!$A16,'BD Factoraje'!$C:$C,$B$2),0)+CD16-SUMIFS('BD Factoraje'!$R:$R,'BD Factoraje'!$B:$B,$B$3,'BD Factoraje'!$G:$G,'Cartera Semanal Individual'!$A16,'BD Factoraje'!$N:$N,'Cartera Semanal Individual'!CE$1,'BD Factoraje'!$C:$C,$B$2)</f>
        <v>0</v>
      </c>
      <c r="CF16" s="11">
        <f>IF('Cartera Semanal Individual'!$A16='Cartera Semanal Individual'!CF$1,-SUMIFS('BD Factoraje'!$Q:$Q,'BD Factoraje'!$B:$B,$B$3,'BD Factoraje'!$G:$G,'Cartera Semanal Individual'!$A16,'BD Factoraje'!$C:$C,$B$2),0)+CE16-SUMIFS('BD Factoraje'!$R:$R,'BD Factoraje'!$B:$B,$B$3,'BD Factoraje'!$G:$G,'Cartera Semanal Individual'!$A16,'BD Factoraje'!$N:$N,'Cartera Semanal Individual'!CF$1,'BD Factoraje'!$C:$C,$B$2)</f>
        <v>0</v>
      </c>
      <c r="CG16" s="11">
        <f>IF('Cartera Semanal Individual'!$A16='Cartera Semanal Individual'!CG$1,-SUMIFS('BD Factoraje'!$Q:$Q,'BD Factoraje'!$B:$B,$B$3,'BD Factoraje'!$G:$G,'Cartera Semanal Individual'!$A16,'BD Factoraje'!$C:$C,$B$2),0)+CF16-SUMIFS('BD Factoraje'!$R:$R,'BD Factoraje'!$B:$B,$B$3,'BD Factoraje'!$G:$G,'Cartera Semanal Individual'!$A16,'BD Factoraje'!$N:$N,'Cartera Semanal Individual'!CG$1,'BD Factoraje'!$C:$C,$B$2)</f>
        <v>0</v>
      </c>
      <c r="CH16" s="11">
        <f>IF('Cartera Semanal Individual'!$A16='Cartera Semanal Individual'!CH$1,-SUMIFS('BD Factoraje'!$Q:$Q,'BD Factoraje'!$B:$B,$B$3,'BD Factoraje'!$G:$G,'Cartera Semanal Individual'!$A16,'BD Factoraje'!$C:$C,$B$2),0)+CG16-SUMIFS('BD Factoraje'!$R:$R,'BD Factoraje'!$B:$B,$B$3,'BD Factoraje'!$G:$G,'Cartera Semanal Individual'!$A16,'BD Factoraje'!$N:$N,'Cartera Semanal Individual'!CH$1,'BD Factoraje'!$C:$C,$B$2)</f>
        <v>0</v>
      </c>
      <c r="CI16" s="11">
        <f>IF('Cartera Semanal Individual'!$A16='Cartera Semanal Individual'!CI$1,-SUMIFS('BD Factoraje'!$Q:$Q,'BD Factoraje'!$B:$B,$B$3,'BD Factoraje'!$G:$G,'Cartera Semanal Individual'!$A16,'BD Factoraje'!$C:$C,$B$2),0)+CH16-SUMIFS('BD Factoraje'!$R:$R,'BD Factoraje'!$B:$B,$B$3,'BD Factoraje'!$G:$G,'Cartera Semanal Individual'!$A16,'BD Factoraje'!$N:$N,'Cartera Semanal Individual'!CI$1,'BD Factoraje'!$C:$C,$B$2)</f>
        <v>0</v>
      </c>
      <c r="CJ16" s="11">
        <f>IF('Cartera Semanal Individual'!$A16='Cartera Semanal Individual'!CJ$1,-SUMIFS('BD Factoraje'!$Q:$Q,'BD Factoraje'!$B:$B,$B$3,'BD Factoraje'!$G:$G,'Cartera Semanal Individual'!$A16,'BD Factoraje'!$C:$C,$B$2),0)+CI16-SUMIFS('BD Factoraje'!$R:$R,'BD Factoraje'!$B:$B,$B$3,'BD Factoraje'!$G:$G,'Cartera Semanal Individual'!$A16,'BD Factoraje'!$N:$N,'Cartera Semanal Individual'!CJ$1,'BD Factoraje'!$C:$C,$B$2)</f>
        <v>0</v>
      </c>
      <c r="CK16" s="11">
        <f>IF('Cartera Semanal Individual'!$A16='Cartera Semanal Individual'!CK$1,-SUMIFS('BD Factoraje'!$Q:$Q,'BD Factoraje'!$B:$B,$B$3,'BD Factoraje'!$G:$G,'Cartera Semanal Individual'!$A16,'BD Factoraje'!$C:$C,$B$2),0)+CJ16-SUMIFS('BD Factoraje'!$R:$R,'BD Factoraje'!$B:$B,$B$3,'BD Factoraje'!$G:$G,'Cartera Semanal Individual'!$A16,'BD Factoraje'!$N:$N,'Cartera Semanal Individual'!CK$1,'BD Factoraje'!$C:$C,$B$2)</f>
        <v>0</v>
      </c>
      <c r="CL16" s="11">
        <f>IF('Cartera Semanal Individual'!$A16='Cartera Semanal Individual'!CL$1,-SUMIFS('BD Factoraje'!$Q:$Q,'BD Factoraje'!$B:$B,$B$3,'BD Factoraje'!$G:$G,'Cartera Semanal Individual'!$A16,'BD Factoraje'!$C:$C,$B$2),0)+CK16-SUMIFS('BD Factoraje'!$R:$R,'BD Factoraje'!$B:$B,$B$3,'BD Factoraje'!$G:$G,'Cartera Semanal Individual'!$A16,'BD Factoraje'!$N:$N,'Cartera Semanal Individual'!CL$1,'BD Factoraje'!$C:$C,$B$2)</f>
        <v>0</v>
      </c>
      <c r="CM16" s="11">
        <f>IF('Cartera Semanal Individual'!$A16='Cartera Semanal Individual'!CM$1,-SUMIFS('BD Factoraje'!$Q:$Q,'BD Factoraje'!$B:$B,$B$3,'BD Factoraje'!$G:$G,'Cartera Semanal Individual'!$A16,'BD Factoraje'!$C:$C,$B$2),0)+CL16-SUMIFS('BD Factoraje'!$R:$R,'BD Factoraje'!$B:$B,$B$3,'BD Factoraje'!$G:$G,'Cartera Semanal Individual'!$A16,'BD Factoraje'!$N:$N,'Cartera Semanal Individual'!CM$1,'BD Factoraje'!$C:$C,$B$2)</f>
        <v>0</v>
      </c>
      <c r="CN16" s="11">
        <f>IF('Cartera Semanal Individual'!$A16='Cartera Semanal Individual'!CN$1,-SUMIFS('BD Factoraje'!$Q:$Q,'BD Factoraje'!$B:$B,$B$3,'BD Factoraje'!$G:$G,'Cartera Semanal Individual'!$A16,'BD Factoraje'!$C:$C,$B$2),0)+CM16-SUMIFS('BD Factoraje'!$R:$R,'BD Factoraje'!$B:$B,$B$3,'BD Factoraje'!$G:$G,'Cartera Semanal Individual'!$A16,'BD Factoraje'!$N:$N,'Cartera Semanal Individual'!CN$1,'BD Factoraje'!$C:$C,$B$2)</f>
        <v>0</v>
      </c>
      <c r="CO16" s="11">
        <f>IF('Cartera Semanal Individual'!$A16='Cartera Semanal Individual'!CO$1,-SUMIFS('BD Factoraje'!$Q:$Q,'BD Factoraje'!$B:$B,$B$3,'BD Factoraje'!$G:$G,'Cartera Semanal Individual'!$A16,'BD Factoraje'!$C:$C,$B$2),0)+CN16-SUMIFS('BD Factoraje'!$R:$R,'BD Factoraje'!$B:$B,$B$3,'BD Factoraje'!$G:$G,'Cartera Semanal Individual'!$A16,'BD Factoraje'!$N:$N,'Cartera Semanal Individual'!CO$1,'BD Factoraje'!$C:$C,$B$2)</f>
        <v>0</v>
      </c>
      <c r="CP16" s="11">
        <f>IF('Cartera Semanal Individual'!$A16='Cartera Semanal Individual'!CP$1,-SUMIFS('BD Factoraje'!$Q:$Q,'BD Factoraje'!$B:$B,$B$3,'BD Factoraje'!$G:$G,'Cartera Semanal Individual'!$A16,'BD Factoraje'!$C:$C,$B$2),0)+CO16-SUMIFS('BD Factoraje'!$R:$R,'BD Factoraje'!$B:$B,$B$3,'BD Factoraje'!$G:$G,'Cartera Semanal Individual'!$A16,'BD Factoraje'!$N:$N,'Cartera Semanal Individual'!CP$1,'BD Factoraje'!$C:$C,$B$2)</f>
        <v>0</v>
      </c>
      <c r="CQ16" s="11">
        <f>IF('Cartera Semanal Individual'!$A16='Cartera Semanal Individual'!CQ$1,-SUMIFS('BD Factoraje'!$Q:$Q,'BD Factoraje'!$B:$B,$B$3,'BD Factoraje'!$G:$G,'Cartera Semanal Individual'!$A16,'BD Factoraje'!$C:$C,$B$2),0)+CP16-SUMIFS('BD Factoraje'!$R:$R,'BD Factoraje'!$B:$B,$B$3,'BD Factoraje'!$G:$G,'Cartera Semanal Individual'!$A16,'BD Factoraje'!$N:$N,'Cartera Semanal Individual'!CQ$1,'BD Factoraje'!$C:$C,$B$2)</f>
        <v>0</v>
      </c>
      <c r="CR16" s="11">
        <f>IF('Cartera Semanal Individual'!$A16='Cartera Semanal Individual'!CR$1,-SUMIFS('BD Factoraje'!$Q:$Q,'BD Factoraje'!$B:$B,$B$3,'BD Factoraje'!$G:$G,'Cartera Semanal Individual'!$A16,'BD Factoraje'!$C:$C,$B$2),0)+CQ16-SUMIFS('BD Factoraje'!$R:$R,'BD Factoraje'!$B:$B,$B$3,'BD Factoraje'!$G:$G,'Cartera Semanal Individual'!$A16,'BD Factoraje'!$N:$N,'Cartera Semanal Individual'!CR$1,'BD Factoraje'!$C:$C,$B$2)</f>
        <v>0</v>
      </c>
      <c r="CS16" s="11">
        <f>IF('Cartera Semanal Individual'!$A16='Cartera Semanal Individual'!CS$1,-SUMIFS('BD Factoraje'!$Q:$Q,'BD Factoraje'!$B:$B,$B$3,'BD Factoraje'!$G:$G,'Cartera Semanal Individual'!$A16,'BD Factoraje'!$C:$C,$B$2),0)+CR16-SUMIFS('BD Factoraje'!$R:$R,'BD Factoraje'!$B:$B,$B$3,'BD Factoraje'!$G:$G,'Cartera Semanal Individual'!$A16,'BD Factoraje'!$N:$N,'Cartera Semanal Individual'!CS$1,'BD Factoraje'!$C:$C,$B$2)</f>
        <v>0</v>
      </c>
      <c r="CT16" s="11">
        <f>IF('Cartera Semanal Individual'!$A16='Cartera Semanal Individual'!CT$1,-SUMIFS('BD Factoraje'!$Q:$Q,'BD Factoraje'!$B:$B,$B$3,'BD Factoraje'!$G:$G,'Cartera Semanal Individual'!$A16,'BD Factoraje'!$C:$C,$B$2),0)+CS16-SUMIFS('BD Factoraje'!$R:$R,'BD Factoraje'!$B:$B,$B$3,'BD Factoraje'!$G:$G,'Cartera Semanal Individual'!$A16,'BD Factoraje'!$N:$N,'Cartera Semanal Individual'!CT$1,'BD Factoraje'!$C:$C,$B$2)</f>
        <v>0</v>
      </c>
      <c r="CU16" s="11">
        <f>IF('Cartera Semanal Individual'!$A16='Cartera Semanal Individual'!CU$1,-SUMIFS('BD Factoraje'!$Q:$Q,'BD Factoraje'!$B:$B,$B$3,'BD Factoraje'!$G:$G,'Cartera Semanal Individual'!$A16,'BD Factoraje'!$C:$C,$B$2),0)+CT16-SUMIFS('BD Factoraje'!$R:$R,'BD Factoraje'!$B:$B,$B$3,'BD Factoraje'!$G:$G,'Cartera Semanal Individual'!$A16,'BD Factoraje'!$N:$N,'Cartera Semanal Individual'!CU$1,'BD Factoraje'!$C:$C,$B$2)</f>
        <v>0</v>
      </c>
      <c r="CV16" s="11">
        <f>IF('Cartera Semanal Individual'!$A16='Cartera Semanal Individual'!CV$1,-SUMIFS('BD Factoraje'!$Q:$Q,'BD Factoraje'!$B:$B,$B$3,'BD Factoraje'!$G:$G,'Cartera Semanal Individual'!$A16,'BD Factoraje'!$C:$C,$B$2),0)+CU16-SUMIFS('BD Factoraje'!$R:$R,'BD Factoraje'!$B:$B,$B$3,'BD Factoraje'!$G:$G,'Cartera Semanal Individual'!$A16,'BD Factoraje'!$N:$N,'Cartera Semanal Individual'!CV$1,'BD Factoraje'!$C:$C,$B$2)</f>
        <v>0</v>
      </c>
    </row>
    <row r="17" spans="1:100" x14ac:dyDescent="0.25">
      <c r="A17" s="14">
        <v>26</v>
      </c>
      <c r="B17" s="31">
        <f t="shared" si="2"/>
        <v>42547</v>
      </c>
      <c r="C17" s="11">
        <f>IF('Cartera Semanal Individual'!$A17='Cartera Semanal Individual'!C$1,-SUMIFS('BD Factoraje'!$Q:$Q,'BD Factoraje'!$B:$B,$B$3,'BD Factoraje'!$G:$G,'Cartera Semanal Individual'!$A17,'BD Factoraje'!$C:$C,$B$2),0)</f>
        <v>0</v>
      </c>
      <c r="D17" s="11">
        <f>IF('Cartera Semanal Individual'!$A17='Cartera Semanal Individual'!D$1,-SUMIFS('BD Factoraje'!$Q:$Q,'BD Factoraje'!$B:$B,$B$3,'BD Factoraje'!$G:$G,'Cartera Semanal Individual'!$A17,'BD Factoraje'!$C:$C,$B$2),0)+C17-SUMIFS('BD Factoraje'!$R:$R,'BD Factoraje'!$B:$B,$B$3,'BD Factoraje'!$G:$G,'Cartera Semanal Individual'!$A17,'BD Factoraje'!$N:$N,'Cartera Semanal Individual'!D$1,'BD Factoraje'!$C:$C,$B$2)</f>
        <v>0</v>
      </c>
      <c r="E17" s="11">
        <f>IF('Cartera Semanal Individual'!$A17='Cartera Semanal Individual'!E$1,-SUMIFS('BD Factoraje'!$Q:$Q,'BD Factoraje'!$B:$B,$B$3,'BD Factoraje'!$G:$G,'Cartera Semanal Individual'!$A17,'BD Factoraje'!$C:$C,$B$2),0)+D17-SUMIFS('BD Factoraje'!$R:$R,'BD Factoraje'!$B:$B,$B$3,'BD Factoraje'!$G:$G,'Cartera Semanal Individual'!$A17,'BD Factoraje'!$N:$N,'Cartera Semanal Individual'!E$1,'BD Factoraje'!$C:$C,$B$2)</f>
        <v>0</v>
      </c>
      <c r="F17" s="11">
        <f>IF('Cartera Semanal Individual'!$A17='Cartera Semanal Individual'!F$1,-SUMIFS('BD Factoraje'!$Q:$Q,'BD Factoraje'!$B:$B,$B$3,'BD Factoraje'!$G:$G,'Cartera Semanal Individual'!$A17,'BD Factoraje'!$C:$C,$B$2),0)+E17-SUMIFS('BD Factoraje'!$R:$R,'BD Factoraje'!$B:$B,$B$3,'BD Factoraje'!$G:$G,'Cartera Semanal Individual'!$A17,'BD Factoraje'!$N:$N,'Cartera Semanal Individual'!F$1,'BD Factoraje'!$C:$C,$B$2)</f>
        <v>0</v>
      </c>
      <c r="G17" s="11">
        <f>IF('Cartera Semanal Individual'!$A17='Cartera Semanal Individual'!G$1,-SUMIFS('BD Factoraje'!$Q:$Q,'BD Factoraje'!$B:$B,$B$3,'BD Factoraje'!$G:$G,'Cartera Semanal Individual'!$A17,'BD Factoraje'!$C:$C,$B$2),0)+F17-SUMIFS('BD Factoraje'!$R:$R,'BD Factoraje'!$B:$B,$B$3,'BD Factoraje'!$G:$G,'Cartera Semanal Individual'!$A17,'BD Factoraje'!$N:$N,'Cartera Semanal Individual'!G$1,'BD Factoraje'!$C:$C,$B$2)</f>
        <v>0</v>
      </c>
      <c r="H17" s="11">
        <f>IF('Cartera Semanal Individual'!$A17='Cartera Semanal Individual'!H$1,-SUMIFS('BD Factoraje'!$Q:$Q,'BD Factoraje'!$B:$B,$B$3,'BD Factoraje'!$G:$G,'Cartera Semanal Individual'!$A17,'BD Factoraje'!$C:$C,$B$2),0)+G17-SUMIFS('BD Factoraje'!$R:$R,'BD Factoraje'!$B:$B,$B$3,'BD Factoraje'!$G:$G,'Cartera Semanal Individual'!$A17,'BD Factoraje'!$N:$N,'Cartera Semanal Individual'!H$1,'BD Factoraje'!$C:$C,$B$2)</f>
        <v>0</v>
      </c>
      <c r="I17" s="11">
        <f>IF('Cartera Semanal Individual'!$A17='Cartera Semanal Individual'!I$1,-SUMIFS('BD Factoraje'!$Q:$Q,'BD Factoraje'!$B:$B,$B$3,'BD Factoraje'!$G:$G,'Cartera Semanal Individual'!$A17,'BD Factoraje'!$C:$C,$B$2),0)+H17-SUMIFS('BD Factoraje'!$R:$R,'BD Factoraje'!$B:$B,$B$3,'BD Factoraje'!$G:$G,'Cartera Semanal Individual'!$A17,'BD Factoraje'!$N:$N,'Cartera Semanal Individual'!I$1,'BD Factoraje'!$C:$C,$B$2)</f>
        <v>0</v>
      </c>
      <c r="J17" s="11">
        <f>IF('Cartera Semanal Individual'!$A17='Cartera Semanal Individual'!J$1,-SUMIFS('BD Factoraje'!$Q:$Q,'BD Factoraje'!$B:$B,$B$3,'BD Factoraje'!$G:$G,'Cartera Semanal Individual'!$A17,'BD Factoraje'!$C:$C,$B$2),0)+I17-SUMIFS('BD Factoraje'!$R:$R,'BD Factoraje'!$B:$B,$B$3,'BD Factoraje'!$G:$G,'Cartera Semanal Individual'!$A17,'BD Factoraje'!$N:$N,'Cartera Semanal Individual'!J$1,'BD Factoraje'!$C:$C,$B$2)</f>
        <v>0</v>
      </c>
      <c r="K17" s="11">
        <f>IF('Cartera Semanal Individual'!$A17='Cartera Semanal Individual'!K$1,-SUMIFS('BD Factoraje'!$Q:$Q,'BD Factoraje'!$B:$B,$B$3,'BD Factoraje'!$G:$G,'Cartera Semanal Individual'!$A17,'BD Factoraje'!$C:$C,$B$2),0)+J17-SUMIFS('BD Factoraje'!$R:$R,'BD Factoraje'!$B:$B,$B$3,'BD Factoraje'!$G:$G,'Cartera Semanal Individual'!$A17,'BD Factoraje'!$N:$N,'Cartera Semanal Individual'!K$1,'BD Factoraje'!$C:$C,$B$2)</f>
        <v>0</v>
      </c>
      <c r="L17" s="11">
        <f>IF('Cartera Semanal Individual'!$A17='Cartera Semanal Individual'!L$1,-SUMIFS('BD Factoraje'!$Q:$Q,'BD Factoraje'!$B:$B,$B$3,'BD Factoraje'!$G:$G,'Cartera Semanal Individual'!$A17,'BD Factoraje'!$C:$C,$B$2),0)+K17-SUMIFS('BD Factoraje'!$R:$R,'BD Factoraje'!$B:$B,$B$3,'BD Factoraje'!$G:$G,'Cartera Semanal Individual'!$A17,'BD Factoraje'!$N:$N,'Cartera Semanal Individual'!L$1,'BD Factoraje'!$C:$C,$B$2)</f>
        <v>0</v>
      </c>
      <c r="M17" s="11">
        <f>IF('Cartera Semanal Individual'!$A17='Cartera Semanal Individual'!M$1,-SUMIFS('BD Factoraje'!$Q:$Q,'BD Factoraje'!$B:$B,$B$3,'BD Factoraje'!$G:$G,'Cartera Semanal Individual'!$A17,'BD Factoraje'!$C:$C,$B$2),0)+L17-SUMIFS('BD Factoraje'!$R:$R,'BD Factoraje'!$B:$B,$B$3,'BD Factoraje'!$G:$G,'Cartera Semanal Individual'!$A17,'BD Factoraje'!$N:$N,'Cartera Semanal Individual'!M$1,'BD Factoraje'!$C:$C,$B$2)</f>
        <v>0</v>
      </c>
      <c r="N17" s="11">
        <f>IF('Cartera Semanal Individual'!$A17='Cartera Semanal Individual'!N$1,-SUMIFS('BD Factoraje'!$Q:$Q,'BD Factoraje'!$B:$B,$B$3,'BD Factoraje'!$G:$G,'Cartera Semanal Individual'!$A17,'BD Factoraje'!$C:$C,$B$2),0)+M17-SUMIFS('BD Factoraje'!$R:$R,'BD Factoraje'!$B:$B,$B$3,'BD Factoraje'!$G:$G,'Cartera Semanal Individual'!$A17,'BD Factoraje'!$N:$N,'Cartera Semanal Individual'!N$1,'BD Factoraje'!$C:$C,$B$2)</f>
        <v>0</v>
      </c>
      <c r="O17" s="11">
        <f>IF('Cartera Semanal Individual'!$A17='Cartera Semanal Individual'!O$1,-SUMIFS('BD Factoraje'!$Q:$Q,'BD Factoraje'!$B:$B,$B$3,'BD Factoraje'!$G:$G,'Cartera Semanal Individual'!$A17,'BD Factoraje'!$C:$C,$B$2),0)+N17-SUMIFS('BD Factoraje'!$R:$R,'BD Factoraje'!$B:$B,$B$3,'BD Factoraje'!$G:$G,'Cartera Semanal Individual'!$A17,'BD Factoraje'!$N:$N,'Cartera Semanal Individual'!O$1,'BD Factoraje'!$C:$C,$B$2)</f>
        <v>0</v>
      </c>
      <c r="P17" s="11">
        <f>IF('Cartera Semanal Individual'!$A17='Cartera Semanal Individual'!P$1,-SUMIFS('BD Factoraje'!$Q:$Q,'BD Factoraje'!$B:$B,$B$3,'BD Factoraje'!$G:$G,'Cartera Semanal Individual'!$A17,'BD Factoraje'!$C:$C,$B$2),0)+O17-SUMIFS('BD Factoraje'!$R:$R,'BD Factoraje'!$B:$B,$B$3,'BD Factoraje'!$G:$G,'Cartera Semanal Individual'!$A17,'BD Factoraje'!$N:$N,'Cartera Semanal Individual'!P$1,'BD Factoraje'!$C:$C,$B$2)</f>
        <v>0</v>
      </c>
      <c r="Q17" s="11">
        <f>IF('Cartera Semanal Individual'!$A17='Cartera Semanal Individual'!Q$1,-SUMIFS('BD Factoraje'!$Q:$Q,'BD Factoraje'!$B:$B,$B$3,'BD Factoraje'!$G:$G,'Cartera Semanal Individual'!$A17,'BD Factoraje'!$C:$C,$B$2),0)+P17-SUMIFS('BD Factoraje'!$R:$R,'BD Factoraje'!$B:$B,$B$3,'BD Factoraje'!$G:$G,'Cartera Semanal Individual'!$A17,'BD Factoraje'!$N:$N,'Cartera Semanal Individual'!Q$1,'BD Factoraje'!$C:$C,$B$2)</f>
        <v>0</v>
      </c>
      <c r="R17" s="11">
        <f>IF('Cartera Semanal Individual'!$A17='Cartera Semanal Individual'!R$1,-SUMIFS('BD Factoraje'!$Q:$Q,'BD Factoraje'!$B:$B,$B$3,'BD Factoraje'!$G:$G,'Cartera Semanal Individual'!$A17,'BD Factoraje'!$C:$C,$B$2),0)+Q17-SUMIFS('BD Factoraje'!$R:$R,'BD Factoraje'!$B:$B,$B$3,'BD Factoraje'!$G:$G,'Cartera Semanal Individual'!$A17,'BD Factoraje'!$N:$N,'Cartera Semanal Individual'!R$1,'BD Factoraje'!$C:$C,$B$2)</f>
        <v>0</v>
      </c>
      <c r="S17" s="11">
        <f>IF('Cartera Semanal Individual'!$A17='Cartera Semanal Individual'!S$1,-SUMIFS('BD Factoraje'!$Q:$Q,'BD Factoraje'!$B:$B,$B$3,'BD Factoraje'!$G:$G,'Cartera Semanal Individual'!$A17,'BD Factoraje'!$C:$C,$B$2),0)+R17-SUMIFS('BD Factoraje'!$R:$R,'BD Factoraje'!$B:$B,$B$3,'BD Factoraje'!$G:$G,'Cartera Semanal Individual'!$A17,'BD Factoraje'!$N:$N,'Cartera Semanal Individual'!S$1,'BD Factoraje'!$C:$C,$B$2)</f>
        <v>0</v>
      </c>
      <c r="T17" s="11">
        <f>IF('Cartera Semanal Individual'!$A17='Cartera Semanal Individual'!T$1,-SUMIFS('BD Factoraje'!$Q:$Q,'BD Factoraje'!$B:$B,$B$3,'BD Factoraje'!$G:$G,'Cartera Semanal Individual'!$A17,'BD Factoraje'!$C:$C,$B$2),0)+S17-SUMIFS('BD Factoraje'!$R:$R,'BD Factoraje'!$B:$B,$B$3,'BD Factoraje'!$G:$G,'Cartera Semanal Individual'!$A17,'BD Factoraje'!$N:$N,'Cartera Semanal Individual'!T$1,'BD Factoraje'!$C:$C,$B$2)</f>
        <v>0</v>
      </c>
      <c r="U17" s="11">
        <f>IF('Cartera Semanal Individual'!$A17='Cartera Semanal Individual'!U$1,-SUMIFS('BD Factoraje'!$Q:$Q,'BD Factoraje'!$B:$B,$B$3,'BD Factoraje'!$G:$G,'Cartera Semanal Individual'!$A17,'BD Factoraje'!$C:$C,$B$2),0)+T17-SUMIFS('BD Factoraje'!$R:$R,'BD Factoraje'!$B:$B,$B$3,'BD Factoraje'!$G:$G,'Cartera Semanal Individual'!$A17,'BD Factoraje'!$N:$N,'Cartera Semanal Individual'!U$1,'BD Factoraje'!$C:$C,$B$2)</f>
        <v>0</v>
      </c>
      <c r="V17" s="11">
        <f>IF('Cartera Semanal Individual'!$A17='Cartera Semanal Individual'!V$1,-SUMIFS('BD Factoraje'!$Q:$Q,'BD Factoraje'!$B:$B,$B$3,'BD Factoraje'!$G:$G,'Cartera Semanal Individual'!$A17,'BD Factoraje'!$C:$C,$B$2),0)+U17-SUMIFS('BD Factoraje'!$R:$R,'BD Factoraje'!$B:$B,$B$3,'BD Factoraje'!$G:$G,'Cartera Semanal Individual'!$A17,'BD Factoraje'!$N:$N,'Cartera Semanal Individual'!V$1,'BD Factoraje'!$C:$C,$B$2)</f>
        <v>0</v>
      </c>
      <c r="W17" s="11">
        <f>IF('Cartera Semanal Individual'!$A17='Cartera Semanal Individual'!W$1,-SUMIFS('BD Factoraje'!$Q:$Q,'BD Factoraje'!$B:$B,$B$3,'BD Factoraje'!$G:$G,'Cartera Semanal Individual'!$A17,'BD Factoraje'!$C:$C,$B$2),0)+V17-SUMIFS('BD Factoraje'!$R:$R,'BD Factoraje'!$B:$B,$B$3,'BD Factoraje'!$G:$G,'Cartera Semanal Individual'!$A17,'BD Factoraje'!$N:$N,'Cartera Semanal Individual'!W$1,'BD Factoraje'!$C:$C,$B$2)</f>
        <v>0</v>
      </c>
      <c r="X17" s="11">
        <f>IF('Cartera Semanal Individual'!$A17='Cartera Semanal Individual'!X$1,-SUMIFS('BD Factoraje'!$Q:$Q,'BD Factoraje'!$B:$B,$B$3,'BD Factoraje'!$G:$G,'Cartera Semanal Individual'!$A17,'BD Factoraje'!$C:$C,$B$2),0)+W17-SUMIFS('BD Factoraje'!$R:$R,'BD Factoraje'!$B:$B,$B$3,'BD Factoraje'!$G:$G,'Cartera Semanal Individual'!$A17,'BD Factoraje'!$N:$N,'Cartera Semanal Individual'!X$1,'BD Factoraje'!$C:$C,$B$2)</f>
        <v>0</v>
      </c>
      <c r="Y17" s="11">
        <f>IF('Cartera Semanal Individual'!$A17='Cartera Semanal Individual'!Y$1,-SUMIFS('BD Factoraje'!$Q:$Q,'BD Factoraje'!$B:$B,$B$3,'BD Factoraje'!$G:$G,'Cartera Semanal Individual'!$A17,'BD Factoraje'!$C:$C,$B$2),0)+X17-SUMIFS('BD Factoraje'!$R:$R,'BD Factoraje'!$B:$B,$B$3,'BD Factoraje'!$G:$G,'Cartera Semanal Individual'!$A17,'BD Factoraje'!$N:$N,'Cartera Semanal Individual'!Y$1,'BD Factoraje'!$C:$C,$B$2)</f>
        <v>0</v>
      </c>
      <c r="Z17" s="11">
        <f>IF('Cartera Semanal Individual'!$A17='Cartera Semanal Individual'!Z$1,-SUMIFS('BD Factoraje'!$Q:$Q,'BD Factoraje'!$B:$B,$B$3,'BD Factoraje'!$G:$G,'Cartera Semanal Individual'!$A17,'BD Factoraje'!$C:$C,$B$2),0)+Y17-SUMIFS('BD Factoraje'!$R:$R,'BD Factoraje'!$B:$B,$B$3,'BD Factoraje'!$G:$G,'Cartera Semanal Individual'!$A17,'BD Factoraje'!$N:$N,'Cartera Semanal Individual'!Z$1,'BD Factoraje'!$C:$C,$B$2)</f>
        <v>0</v>
      </c>
      <c r="AA17" s="11">
        <f>IF('Cartera Semanal Individual'!$A17='Cartera Semanal Individual'!AA$1,-SUMIFS('BD Factoraje'!$Q:$Q,'BD Factoraje'!$B:$B,$B$3,'BD Factoraje'!$G:$G,'Cartera Semanal Individual'!$A17,'BD Factoraje'!$C:$C,$B$2),0)+Z17-SUMIFS('BD Factoraje'!$R:$R,'BD Factoraje'!$B:$B,$B$3,'BD Factoraje'!$G:$G,'Cartera Semanal Individual'!$A17,'BD Factoraje'!$N:$N,'Cartera Semanal Individual'!AA$1,'BD Factoraje'!$C:$C,$B$2)</f>
        <v>0</v>
      </c>
      <c r="AB17" s="11">
        <f>IF('Cartera Semanal Individual'!$A17='Cartera Semanal Individual'!AB$1,-SUMIFS('BD Factoraje'!$Q:$Q,'BD Factoraje'!$B:$B,$B$3,'BD Factoraje'!$G:$G,'Cartera Semanal Individual'!$A17,'BD Factoraje'!$C:$C,$B$2),0)+AA17-SUMIFS('BD Factoraje'!$R:$R,'BD Factoraje'!$B:$B,$B$3,'BD Factoraje'!$G:$G,'Cartera Semanal Individual'!$A17,'BD Factoraje'!$N:$N,'Cartera Semanal Individual'!AB$1,'BD Factoraje'!$C:$C,$B$2)</f>
        <v>0</v>
      </c>
      <c r="AC17" s="11">
        <f>IF('Cartera Semanal Individual'!$A17='Cartera Semanal Individual'!AC$1,-SUMIFS('BD Factoraje'!$Q:$Q,'BD Factoraje'!$B:$B,$B$3,'BD Factoraje'!$G:$G,'Cartera Semanal Individual'!$A17,'BD Factoraje'!$C:$C,$B$2),0)+AB17-SUMIFS('BD Factoraje'!$R:$R,'BD Factoraje'!$B:$B,$B$3,'BD Factoraje'!$G:$G,'Cartera Semanal Individual'!$A17,'BD Factoraje'!$N:$N,'Cartera Semanal Individual'!AC$1,'BD Factoraje'!$C:$C,$B$2)</f>
        <v>0</v>
      </c>
      <c r="AD17" s="11">
        <f>IF('Cartera Semanal Individual'!$A17='Cartera Semanal Individual'!AD$1,-SUMIFS('BD Factoraje'!$Q:$Q,'BD Factoraje'!$B:$B,$B$3,'BD Factoraje'!$G:$G,'Cartera Semanal Individual'!$A17,'BD Factoraje'!$C:$C,$B$2),0)+AC17-SUMIFS('BD Factoraje'!$R:$R,'BD Factoraje'!$B:$B,$B$3,'BD Factoraje'!$G:$G,'Cartera Semanal Individual'!$A17,'BD Factoraje'!$N:$N,'Cartera Semanal Individual'!AD$1,'BD Factoraje'!$C:$C,$B$2)</f>
        <v>0</v>
      </c>
      <c r="AE17" s="11">
        <f>IF('Cartera Semanal Individual'!$A17='Cartera Semanal Individual'!AE$1,-SUMIFS('BD Factoraje'!$Q:$Q,'BD Factoraje'!$B:$B,$B$3,'BD Factoraje'!$G:$G,'Cartera Semanal Individual'!$A17,'BD Factoraje'!$C:$C,$B$2),0)+AD17-SUMIFS('BD Factoraje'!$R:$R,'BD Factoraje'!$B:$B,$B$3,'BD Factoraje'!$G:$G,'Cartera Semanal Individual'!$A17,'BD Factoraje'!$N:$N,'Cartera Semanal Individual'!AE$1,'BD Factoraje'!$C:$C,$B$2)</f>
        <v>0</v>
      </c>
      <c r="AF17" s="11">
        <f>IF('Cartera Semanal Individual'!$A17='Cartera Semanal Individual'!AF$1,-SUMIFS('BD Factoraje'!$Q:$Q,'BD Factoraje'!$B:$B,$B$3,'BD Factoraje'!$G:$G,'Cartera Semanal Individual'!$A17,'BD Factoraje'!$C:$C,$B$2),0)+AE17-SUMIFS('BD Factoraje'!$R:$R,'BD Factoraje'!$B:$B,$B$3,'BD Factoraje'!$G:$G,'Cartera Semanal Individual'!$A17,'BD Factoraje'!$N:$N,'Cartera Semanal Individual'!AF$1,'BD Factoraje'!$C:$C,$B$2)</f>
        <v>0</v>
      </c>
      <c r="AG17" s="11">
        <f>IF('Cartera Semanal Individual'!$A17='Cartera Semanal Individual'!AG$1,-SUMIFS('BD Factoraje'!$Q:$Q,'BD Factoraje'!$B:$B,$B$3,'BD Factoraje'!$G:$G,'Cartera Semanal Individual'!$A17,'BD Factoraje'!$C:$C,$B$2),0)+AF17-SUMIFS('BD Factoraje'!$R:$R,'BD Factoraje'!$B:$B,$B$3,'BD Factoraje'!$G:$G,'Cartera Semanal Individual'!$A17,'BD Factoraje'!$N:$N,'Cartera Semanal Individual'!AG$1,'BD Factoraje'!$C:$C,$B$2)</f>
        <v>0</v>
      </c>
      <c r="AH17" s="11">
        <f>IF('Cartera Semanal Individual'!$A17='Cartera Semanal Individual'!AH$1,-SUMIFS('BD Factoraje'!$Q:$Q,'BD Factoraje'!$B:$B,$B$3,'BD Factoraje'!$G:$G,'Cartera Semanal Individual'!$A17,'BD Factoraje'!$C:$C,$B$2),0)+AG17-SUMIFS('BD Factoraje'!$R:$R,'BD Factoraje'!$B:$B,$B$3,'BD Factoraje'!$G:$G,'Cartera Semanal Individual'!$A17,'BD Factoraje'!$N:$N,'Cartera Semanal Individual'!AH$1,'BD Factoraje'!$C:$C,$B$2)</f>
        <v>0</v>
      </c>
      <c r="AI17" s="11">
        <f>IF('Cartera Semanal Individual'!$A17='Cartera Semanal Individual'!AI$1,-SUMIFS('BD Factoraje'!$Q:$Q,'BD Factoraje'!$B:$B,$B$3,'BD Factoraje'!$G:$G,'Cartera Semanal Individual'!$A17,'BD Factoraje'!$C:$C,$B$2),0)+AH17-SUMIFS('BD Factoraje'!$R:$R,'BD Factoraje'!$B:$B,$B$3,'BD Factoraje'!$G:$G,'Cartera Semanal Individual'!$A17,'BD Factoraje'!$N:$N,'Cartera Semanal Individual'!AI$1,'BD Factoraje'!$C:$C,$B$2)</f>
        <v>0</v>
      </c>
      <c r="AJ17" s="11">
        <f>IF('Cartera Semanal Individual'!$A17='Cartera Semanal Individual'!AJ$1,-SUMIFS('BD Factoraje'!$Q:$Q,'BD Factoraje'!$B:$B,$B$3,'BD Factoraje'!$G:$G,'Cartera Semanal Individual'!$A17,'BD Factoraje'!$C:$C,$B$2),0)+AI17-SUMIFS('BD Factoraje'!$R:$R,'BD Factoraje'!$B:$B,$B$3,'BD Factoraje'!$G:$G,'Cartera Semanal Individual'!$A17,'BD Factoraje'!$N:$N,'Cartera Semanal Individual'!AJ$1,'BD Factoraje'!$C:$C,$B$2)</f>
        <v>0</v>
      </c>
      <c r="AK17" s="11">
        <f>IF('Cartera Semanal Individual'!$A17='Cartera Semanal Individual'!AK$1,-SUMIFS('BD Factoraje'!$Q:$Q,'BD Factoraje'!$B:$B,$B$3,'BD Factoraje'!$G:$G,'Cartera Semanal Individual'!$A17,'BD Factoraje'!$C:$C,$B$2),0)+AJ17-SUMIFS('BD Factoraje'!$R:$R,'BD Factoraje'!$B:$B,$B$3,'BD Factoraje'!$G:$G,'Cartera Semanal Individual'!$A17,'BD Factoraje'!$N:$N,'Cartera Semanal Individual'!AK$1,'BD Factoraje'!$C:$C,$B$2)</f>
        <v>0</v>
      </c>
      <c r="AL17" s="11">
        <f>IF('Cartera Semanal Individual'!$A17='Cartera Semanal Individual'!AL$1,-SUMIFS('BD Factoraje'!$Q:$Q,'BD Factoraje'!$B:$B,$B$3,'BD Factoraje'!$G:$G,'Cartera Semanal Individual'!$A17,'BD Factoraje'!$C:$C,$B$2),0)+AK17-SUMIFS('BD Factoraje'!$R:$R,'BD Factoraje'!$B:$B,$B$3,'BD Factoraje'!$G:$G,'Cartera Semanal Individual'!$A17,'BD Factoraje'!$N:$N,'Cartera Semanal Individual'!AL$1,'BD Factoraje'!$C:$C,$B$2)</f>
        <v>0</v>
      </c>
      <c r="AM17" s="11">
        <f>IF('Cartera Semanal Individual'!$A17='Cartera Semanal Individual'!AM$1,-SUMIFS('BD Factoraje'!$Q:$Q,'BD Factoraje'!$B:$B,$B$3,'BD Factoraje'!$G:$G,'Cartera Semanal Individual'!$A17,'BD Factoraje'!$C:$C,$B$2),0)+AL17-SUMIFS('BD Factoraje'!$R:$R,'BD Factoraje'!$B:$B,$B$3,'BD Factoraje'!$G:$G,'Cartera Semanal Individual'!$A17,'BD Factoraje'!$N:$N,'Cartera Semanal Individual'!AM$1,'BD Factoraje'!$C:$C,$B$2)</f>
        <v>0</v>
      </c>
      <c r="AN17" s="11">
        <f>IF('Cartera Semanal Individual'!$A17='Cartera Semanal Individual'!AN$1,-SUMIFS('BD Factoraje'!$Q:$Q,'BD Factoraje'!$B:$B,$B$3,'BD Factoraje'!$G:$G,'Cartera Semanal Individual'!$A17,'BD Factoraje'!$C:$C,$B$2),0)+AM17-SUMIFS('BD Factoraje'!$R:$R,'BD Factoraje'!$B:$B,$B$3,'BD Factoraje'!$G:$G,'Cartera Semanal Individual'!$A17,'BD Factoraje'!$N:$N,'Cartera Semanal Individual'!AN$1,'BD Factoraje'!$C:$C,$B$2)</f>
        <v>0</v>
      </c>
      <c r="AO17" s="11">
        <f>IF('Cartera Semanal Individual'!$A17='Cartera Semanal Individual'!AO$1,-SUMIFS('BD Factoraje'!$Q:$Q,'BD Factoraje'!$B:$B,$B$3,'BD Factoraje'!$G:$G,'Cartera Semanal Individual'!$A17,'BD Factoraje'!$C:$C,$B$2),0)+AN17-SUMIFS('BD Factoraje'!$R:$R,'BD Factoraje'!$B:$B,$B$3,'BD Factoraje'!$G:$G,'Cartera Semanal Individual'!$A17,'BD Factoraje'!$N:$N,'Cartera Semanal Individual'!AO$1,'BD Factoraje'!$C:$C,$B$2)</f>
        <v>0</v>
      </c>
      <c r="AP17" s="11">
        <f>IF('Cartera Semanal Individual'!$A17='Cartera Semanal Individual'!AP$1,-SUMIFS('BD Factoraje'!$Q:$Q,'BD Factoraje'!$B:$B,$B$3,'BD Factoraje'!$G:$G,'Cartera Semanal Individual'!$A17,'BD Factoraje'!$C:$C,$B$2),0)+AO17-SUMIFS('BD Factoraje'!$R:$R,'BD Factoraje'!$B:$B,$B$3,'BD Factoraje'!$G:$G,'Cartera Semanal Individual'!$A17,'BD Factoraje'!$N:$N,'Cartera Semanal Individual'!AP$1,'BD Factoraje'!$C:$C,$B$2)</f>
        <v>0</v>
      </c>
      <c r="AQ17" s="11">
        <f>IF('Cartera Semanal Individual'!$A17='Cartera Semanal Individual'!AQ$1,-SUMIFS('BD Factoraje'!$Q:$Q,'BD Factoraje'!$B:$B,$B$3,'BD Factoraje'!$G:$G,'Cartera Semanal Individual'!$A17,'BD Factoraje'!$C:$C,$B$2),0)+AP17-SUMIFS('BD Factoraje'!$R:$R,'BD Factoraje'!$B:$B,$B$3,'BD Factoraje'!$G:$G,'Cartera Semanal Individual'!$A17,'BD Factoraje'!$N:$N,'Cartera Semanal Individual'!AQ$1,'BD Factoraje'!$C:$C,$B$2)</f>
        <v>0</v>
      </c>
      <c r="AR17" s="11">
        <f>IF('Cartera Semanal Individual'!$A17='Cartera Semanal Individual'!AR$1,-SUMIFS('BD Factoraje'!$Q:$Q,'BD Factoraje'!$B:$B,$B$3,'BD Factoraje'!$G:$G,'Cartera Semanal Individual'!$A17,'BD Factoraje'!$C:$C,$B$2),0)+AQ17-SUMIFS('BD Factoraje'!$R:$R,'BD Factoraje'!$B:$B,$B$3,'BD Factoraje'!$G:$G,'Cartera Semanal Individual'!$A17,'BD Factoraje'!$N:$N,'Cartera Semanal Individual'!AR$1,'BD Factoraje'!$C:$C,$B$2)</f>
        <v>0</v>
      </c>
      <c r="AS17" s="11">
        <f>IF('Cartera Semanal Individual'!$A17='Cartera Semanal Individual'!AS$1,-SUMIFS('BD Factoraje'!$Q:$Q,'BD Factoraje'!$B:$B,$B$3,'BD Factoraje'!$G:$G,'Cartera Semanal Individual'!$A17,'BD Factoraje'!$C:$C,$B$2),0)+AR17-SUMIFS('BD Factoraje'!$R:$R,'BD Factoraje'!$B:$B,$B$3,'BD Factoraje'!$G:$G,'Cartera Semanal Individual'!$A17,'BD Factoraje'!$N:$N,'Cartera Semanal Individual'!AS$1,'BD Factoraje'!$C:$C,$B$2)</f>
        <v>0</v>
      </c>
      <c r="AT17" s="11">
        <f>IF('Cartera Semanal Individual'!$A17='Cartera Semanal Individual'!AT$1,-SUMIFS('BD Factoraje'!$Q:$Q,'BD Factoraje'!$B:$B,$B$3,'BD Factoraje'!$G:$G,'Cartera Semanal Individual'!$A17,'BD Factoraje'!$C:$C,$B$2),0)+AS17-SUMIFS('BD Factoraje'!$R:$R,'BD Factoraje'!$B:$B,$B$3,'BD Factoraje'!$G:$G,'Cartera Semanal Individual'!$A17,'BD Factoraje'!$N:$N,'Cartera Semanal Individual'!AT$1,'BD Factoraje'!$C:$C,$B$2)</f>
        <v>0</v>
      </c>
      <c r="AU17" s="11">
        <f>IF('Cartera Semanal Individual'!$A17='Cartera Semanal Individual'!AU$1,-SUMIFS('BD Factoraje'!$Q:$Q,'BD Factoraje'!$B:$B,$B$3,'BD Factoraje'!$G:$G,'Cartera Semanal Individual'!$A17,'BD Factoraje'!$C:$C,$B$2),0)+AT17-SUMIFS('BD Factoraje'!$R:$R,'BD Factoraje'!$B:$B,$B$3,'BD Factoraje'!$G:$G,'Cartera Semanal Individual'!$A17,'BD Factoraje'!$N:$N,'Cartera Semanal Individual'!AU$1,'BD Factoraje'!$C:$C,$B$2)</f>
        <v>0</v>
      </c>
      <c r="AV17" s="11">
        <f>IF('Cartera Semanal Individual'!$A17='Cartera Semanal Individual'!AV$1,-SUMIFS('BD Factoraje'!$Q:$Q,'BD Factoraje'!$B:$B,$B$3,'BD Factoraje'!$G:$G,'Cartera Semanal Individual'!$A17,'BD Factoraje'!$C:$C,$B$2),0)+AU17-SUMIFS('BD Factoraje'!$R:$R,'BD Factoraje'!$B:$B,$B$3,'BD Factoraje'!$G:$G,'Cartera Semanal Individual'!$A17,'BD Factoraje'!$N:$N,'Cartera Semanal Individual'!AV$1,'BD Factoraje'!$C:$C,$B$2)</f>
        <v>0</v>
      </c>
      <c r="AW17" s="11">
        <f>IF('Cartera Semanal Individual'!$A17='Cartera Semanal Individual'!AW$1,-SUMIFS('BD Factoraje'!$Q:$Q,'BD Factoraje'!$B:$B,$B$3,'BD Factoraje'!$G:$G,'Cartera Semanal Individual'!$A17,'BD Factoraje'!$C:$C,$B$2),0)+AV17-SUMIFS('BD Factoraje'!$R:$R,'BD Factoraje'!$B:$B,$B$3,'BD Factoraje'!$G:$G,'Cartera Semanal Individual'!$A17,'BD Factoraje'!$N:$N,'Cartera Semanal Individual'!AW$1,'BD Factoraje'!$C:$C,$B$2)</f>
        <v>0</v>
      </c>
      <c r="AX17" s="11">
        <f>IF('Cartera Semanal Individual'!$A17='Cartera Semanal Individual'!AX$1,-SUMIFS('BD Factoraje'!$Q:$Q,'BD Factoraje'!$B:$B,$B$3,'BD Factoraje'!$G:$G,'Cartera Semanal Individual'!$A17,'BD Factoraje'!$C:$C,$B$2),0)+AW17-SUMIFS('BD Factoraje'!$R:$R,'BD Factoraje'!$B:$B,$B$3,'BD Factoraje'!$G:$G,'Cartera Semanal Individual'!$A17,'BD Factoraje'!$N:$N,'Cartera Semanal Individual'!AX$1,'BD Factoraje'!$C:$C,$B$2)</f>
        <v>0</v>
      </c>
      <c r="AY17" s="11">
        <f>IF('Cartera Semanal Individual'!$A17='Cartera Semanal Individual'!AY$1,-SUMIFS('BD Factoraje'!$Q:$Q,'BD Factoraje'!$B:$B,$B$3,'BD Factoraje'!$G:$G,'Cartera Semanal Individual'!$A17,'BD Factoraje'!$C:$C,$B$2),0)+AX17-SUMIFS('BD Factoraje'!$R:$R,'BD Factoraje'!$B:$B,$B$3,'BD Factoraje'!$G:$G,'Cartera Semanal Individual'!$A17,'BD Factoraje'!$N:$N,'Cartera Semanal Individual'!AY$1,'BD Factoraje'!$C:$C,$B$2)</f>
        <v>0</v>
      </c>
      <c r="AZ17" s="11">
        <f>IF('Cartera Semanal Individual'!$A17='Cartera Semanal Individual'!AZ$1,-SUMIFS('BD Factoraje'!$Q:$Q,'BD Factoraje'!$B:$B,$B$3,'BD Factoraje'!$G:$G,'Cartera Semanal Individual'!$A17,'BD Factoraje'!$C:$C,$B$2),0)+AY17-SUMIFS('BD Factoraje'!$R:$R,'BD Factoraje'!$B:$B,$B$3,'BD Factoraje'!$G:$G,'Cartera Semanal Individual'!$A17,'BD Factoraje'!$N:$N,'Cartera Semanal Individual'!AZ$1,'BD Factoraje'!$C:$C,$B$2)</f>
        <v>0</v>
      </c>
      <c r="BA17" s="11">
        <f>IF('Cartera Semanal Individual'!$A17='Cartera Semanal Individual'!BA$1,-SUMIFS('BD Factoraje'!$Q:$Q,'BD Factoraje'!$B:$B,$B$3,'BD Factoraje'!$G:$G,'Cartera Semanal Individual'!$A17,'BD Factoraje'!$C:$C,$B$2),0)+AZ17-SUMIFS('BD Factoraje'!$R:$R,'BD Factoraje'!$B:$B,$B$3,'BD Factoraje'!$G:$G,'Cartera Semanal Individual'!$A17,'BD Factoraje'!$N:$N,'Cartera Semanal Individual'!BA$1,'BD Factoraje'!$C:$C,$B$2)</f>
        <v>0</v>
      </c>
      <c r="BB17" s="11">
        <f>IF('Cartera Semanal Individual'!$A17='Cartera Semanal Individual'!BB$1,-SUMIFS('BD Factoraje'!$Q:$Q,'BD Factoraje'!$B:$B,$B$3,'BD Factoraje'!$G:$G,'Cartera Semanal Individual'!$A17,'BD Factoraje'!$C:$C,$B$2),0)+BA17-SUMIFS('BD Factoraje'!$R:$R,'BD Factoraje'!$B:$B,$B$3,'BD Factoraje'!$G:$G,'Cartera Semanal Individual'!$A17,'BD Factoraje'!$N:$N,'Cartera Semanal Individual'!BB$1,'BD Factoraje'!$C:$C,$B$2)</f>
        <v>0</v>
      </c>
      <c r="BC17" s="11">
        <f>IF('Cartera Semanal Individual'!$A17='Cartera Semanal Individual'!BC$1,-SUMIFS('BD Factoraje'!$Q:$Q,'BD Factoraje'!$B:$B,$B$3,'BD Factoraje'!$G:$G,'Cartera Semanal Individual'!$A17,'BD Factoraje'!$C:$C,$B$2),0)+BB17-SUMIFS('BD Factoraje'!$R:$R,'BD Factoraje'!$B:$B,$B$3,'BD Factoraje'!$G:$G,'Cartera Semanal Individual'!$A17,'BD Factoraje'!$N:$N,'Cartera Semanal Individual'!BC$1,'BD Factoraje'!$C:$C,$B$2)</f>
        <v>0</v>
      </c>
      <c r="BD17" s="11">
        <f>IF('Cartera Semanal Individual'!$A17='Cartera Semanal Individual'!BD$1,-SUMIFS('BD Factoraje'!$Q:$Q,'BD Factoraje'!$B:$B,$B$3,'BD Factoraje'!$G:$G,'Cartera Semanal Individual'!$A17,'BD Factoraje'!$C:$C,$B$2),0)+BC17-SUMIFS('BD Factoraje'!$R:$R,'BD Factoraje'!$B:$B,$B$3,'BD Factoraje'!$G:$G,'Cartera Semanal Individual'!$A17,'BD Factoraje'!$N:$N,'Cartera Semanal Individual'!BD$1,'BD Factoraje'!$C:$C,$B$2)</f>
        <v>0</v>
      </c>
      <c r="BE17" s="11">
        <f>IF('Cartera Semanal Individual'!$A17='Cartera Semanal Individual'!BE$1,-SUMIFS('BD Factoraje'!$Q:$Q,'BD Factoraje'!$B:$B,$B$3,'BD Factoraje'!$G:$G,'Cartera Semanal Individual'!$A17,'BD Factoraje'!$C:$C,$B$2),0)+BD17-SUMIFS('BD Factoraje'!$R:$R,'BD Factoraje'!$B:$B,$B$3,'BD Factoraje'!$G:$G,'Cartera Semanal Individual'!$A17,'BD Factoraje'!$N:$N,'Cartera Semanal Individual'!BE$1,'BD Factoraje'!$C:$C,$B$2)</f>
        <v>0</v>
      </c>
      <c r="BF17" s="11">
        <f>IF('Cartera Semanal Individual'!$A17='Cartera Semanal Individual'!BF$1,-SUMIFS('BD Factoraje'!$Q:$Q,'BD Factoraje'!$B:$B,$B$3,'BD Factoraje'!$G:$G,'Cartera Semanal Individual'!$A17,'BD Factoraje'!$C:$C,$B$2),0)+BE17-SUMIFS('BD Factoraje'!$R:$R,'BD Factoraje'!$B:$B,$B$3,'BD Factoraje'!$G:$G,'Cartera Semanal Individual'!$A17,'BD Factoraje'!$N:$N,'Cartera Semanal Individual'!BF$1,'BD Factoraje'!$C:$C,$B$2)</f>
        <v>0</v>
      </c>
      <c r="BG17" s="11">
        <f>IF('Cartera Semanal Individual'!$A17='Cartera Semanal Individual'!BG$1,-SUMIFS('BD Factoraje'!$Q:$Q,'BD Factoraje'!$B:$B,$B$3,'BD Factoraje'!$G:$G,'Cartera Semanal Individual'!$A17,'BD Factoraje'!$C:$C,$B$2),0)+BF17-SUMIFS('BD Factoraje'!$R:$R,'BD Factoraje'!$B:$B,$B$3,'BD Factoraje'!$G:$G,'Cartera Semanal Individual'!$A17,'BD Factoraje'!$N:$N,'Cartera Semanal Individual'!BG$1,'BD Factoraje'!$C:$C,$B$2)</f>
        <v>0</v>
      </c>
      <c r="BH17" s="11">
        <f>IF('Cartera Semanal Individual'!$A17='Cartera Semanal Individual'!BH$1,-SUMIFS('BD Factoraje'!$Q:$Q,'BD Factoraje'!$B:$B,$B$3,'BD Factoraje'!$G:$G,'Cartera Semanal Individual'!$A17,'BD Factoraje'!$C:$C,$B$2),0)+BG17-SUMIFS('BD Factoraje'!$R:$R,'BD Factoraje'!$B:$B,$B$3,'BD Factoraje'!$G:$G,'Cartera Semanal Individual'!$A17,'BD Factoraje'!$N:$N,'Cartera Semanal Individual'!BH$1,'BD Factoraje'!$C:$C,$B$2)</f>
        <v>0</v>
      </c>
      <c r="BI17" s="11">
        <f>IF('Cartera Semanal Individual'!$A17='Cartera Semanal Individual'!BI$1,-SUMIFS('BD Factoraje'!$Q:$Q,'BD Factoraje'!$B:$B,$B$3,'BD Factoraje'!$G:$G,'Cartera Semanal Individual'!$A17,'BD Factoraje'!$C:$C,$B$2),0)+BH17-SUMIFS('BD Factoraje'!$R:$R,'BD Factoraje'!$B:$B,$B$3,'BD Factoraje'!$G:$G,'Cartera Semanal Individual'!$A17,'BD Factoraje'!$N:$N,'Cartera Semanal Individual'!BI$1,'BD Factoraje'!$C:$C,$B$2)</f>
        <v>0</v>
      </c>
      <c r="BJ17" s="11">
        <f>IF('Cartera Semanal Individual'!$A17='Cartera Semanal Individual'!BJ$1,-SUMIFS('BD Factoraje'!$Q:$Q,'BD Factoraje'!$B:$B,$B$3,'BD Factoraje'!$G:$G,'Cartera Semanal Individual'!$A17,'BD Factoraje'!$C:$C,$B$2),0)+BI17-SUMIFS('BD Factoraje'!$R:$R,'BD Factoraje'!$B:$B,$B$3,'BD Factoraje'!$G:$G,'Cartera Semanal Individual'!$A17,'BD Factoraje'!$N:$N,'Cartera Semanal Individual'!BJ$1,'BD Factoraje'!$C:$C,$B$2)</f>
        <v>0</v>
      </c>
      <c r="BK17" s="11">
        <f>IF('Cartera Semanal Individual'!$A17='Cartera Semanal Individual'!BK$1,-SUMIFS('BD Factoraje'!$Q:$Q,'BD Factoraje'!$B:$B,$B$3,'BD Factoraje'!$G:$G,'Cartera Semanal Individual'!$A17,'BD Factoraje'!$C:$C,$B$2),0)+BJ17-SUMIFS('BD Factoraje'!$R:$R,'BD Factoraje'!$B:$B,$B$3,'BD Factoraje'!$G:$G,'Cartera Semanal Individual'!$A17,'BD Factoraje'!$N:$N,'Cartera Semanal Individual'!BK$1,'BD Factoraje'!$C:$C,$B$2)</f>
        <v>0</v>
      </c>
      <c r="BL17" s="11">
        <f>IF('Cartera Semanal Individual'!$A17='Cartera Semanal Individual'!BL$1,-SUMIFS('BD Factoraje'!$Q:$Q,'BD Factoraje'!$B:$B,$B$3,'BD Factoraje'!$G:$G,'Cartera Semanal Individual'!$A17,'BD Factoraje'!$C:$C,$B$2),0)+BK17-SUMIFS('BD Factoraje'!$R:$R,'BD Factoraje'!$B:$B,$B$3,'BD Factoraje'!$G:$G,'Cartera Semanal Individual'!$A17,'BD Factoraje'!$N:$N,'Cartera Semanal Individual'!BL$1,'BD Factoraje'!$C:$C,$B$2)</f>
        <v>0</v>
      </c>
      <c r="BM17" s="11">
        <f>IF('Cartera Semanal Individual'!$A17='Cartera Semanal Individual'!BM$1,-SUMIFS('BD Factoraje'!$Q:$Q,'BD Factoraje'!$B:$B,$B$3,'BD Factoraje'!$G:$G,'Cartera Semanal Individual'!$A17,'BD Factoraje'!$C:$C,$B$2),0)+BL17-SUMIFS('BD Factoraje'!$R:$R,'BD Factoraje'!$B:$B,$B$3,'BD Factoraje'!$G:$G,'Cartera Semanal Individual'!$A17,'BD Factoraje'!$N:$N,'Cartera Semanal Individual'!BM$1,'BD Factoraje'!$C:$C,$B$2)</f>
        <v>0</v>
      </c>
      <c r="BN17" s="11">
        <f>IF('Cartera Semanal Individual'!$A17='Cartera Semanal Individual'!BN$1,-SUMIFS('BD Factoraje'!$Q:$Q,'BD Factoraje'!$B:$B,$B$3,'BD Factoraje'!$G:$G,'Cartera Semanal Individual'!$A17,'BD Factoraje'!$C:$C,$B$2),0)+BM17-SUMIFS('BD Factoraje'!$R:$R,'BD Factoraje'!$B:$B,$B$3,'BD Factoraje'!$G:$G,'Cartera Semanal Individual'!$A17,'BD Factoraje'!$N:$N,'Cartera Semanal Individual'!BN$1,'BD Factoraje'!$C:$C,$B$2)</f>
        <v>0</v>
      </c>
      <c r="BO17" s="11">
        <f>IF('Cartera Semanal Individual'!$A17='Cartera Semanal Individual'!BO$1,-SUMIFS('BD Factoraje'!$Q:$Q,'BD Factoraje'!$B:$B,$B$3,'BD Factoraje'!$G:$G,'Cartera Semanal Individual'!$A17,'BD Factoraje'!$C:$C,$B$2),0)+BN17-SUMIFS('BD Factoraje'!$R:$R,'BD Factoraje'!$B:$B,$B$3,'BD Factoraje'!$G:$G,'Cartera Semanal Individual'!$A17,'BD Factoraje'!$N:$N,'Cartera Semanal Individual'!BO$1,'BD Factoraje'!$C:$C,$B$2)</f>
        <v>0</v>
      </c>
      <c r="BP17" s="11">
        <f>IF('Cartera Semanal Individual'!$A17='Cartera Semanal Individual'!BP$1,-SUMIFS('BD Factoraje'!$Q:$Q,'BD Factoraje'!$B:$B,$B$3,'BD Factoraje'!$G:$G,'Cartera Semanal Individual'!$A17,'BD Factoraje'!$C:$C,$B$2),0)+BO17-SUMIFS('BD Factoraje'!$R:$R,'BD Factoraje'!$B:$B,$B$3,'BD Factoraje'!$G:$G,'Cartera Semanal Individual'!$A17,'BD Factoraje'!$N:$N,'Cartera Semanal Individual'!BP$1,'BD Factoraje'!$C:$C,$B$2)</f>
        <v>0</v>
      </c>
      <c r="BQ17" s="11">
        <f>IF('Cartera Semanal Individual'!$A17='Cartera Semanal Individual'!BQ$1,-SUMIFS('BD Factoraje'!$Q:$Q,'BD Factoraje'!$B:$B,$B$3,'BD Factoraje'!$G:$G,'Cartera Semanal Individual'!$A17,'BD Factoraje'!$C:$C,$B$2),0)+BP17-SUMIFS('BD Factoraje'!$R:$R,'BD Factoraje'!$B:$B,$B$3,'BD Factoraje'!$G:$G,'Cartera Semanal Individual'!$A17,'BD Factoraje'!$N:$N,'Cartera Semanal Individual'!BQ$1,'BD Factoraje'!$C:$C,$B$2)</f>
        <v>0</v>
      </c>
      <c r="BR17" s="11">
        <f>IF('Cartera Semanal Individual'!$A17='Cartera Semanal Individual'!BR$1,-SUMIFS('BD Factoraje'!$Q:$Q,'BD Factoraje'!$B:$B,$B$3,'BD Factoraje'!$G:$G,'Cartera Semanal Individual'!$A17,'BD Factoraje'!$C:$C,$B$2),0)+BQ17-SUMIFS('BD Factoraje'!$R:$R,'BD Factoraje'!$B:$B,$B$3,'BD Factoraje'!$G:$G,'Cartera Semanal Individual'!$A17,'BD Factoraje'!$N:$N,'Cartera Semanal Individual'!BR$1,'BD Factoraje'!$C:$C,$B$2)</f>
        <v>0</v>
      </c>
      <c r="BS17" s="11">
        <f>IF('Cartera Semanal Individual'!$A17='Cartera Semanal Individual'!BS$1,-SUMIFS('BD Factoraje'!$Q:$Q,'BD Factoraje'!$B:$B,$B$3,'BD Factoraje'!$G:$G,'Cartera Semanal Individual'!$A17,'BD Factoraje'!$C:$C,$B$2),0)+BR17-SUMIFS('BD Factoraje'!$R:$R,'BD Factoraje'!$B:$B,$B$3,'BD Factoraje'!$G:$G,'Cartera Semanal Individual'!$A17,'BD Factoraje'!$N:$N,'Cartera Semanal Individual'!BS$1,'BD Factoraje'!$C:$C,$B$2)</f>
        <v>0</v>
      </c>
      <c r="BT17" s="11">
        <f>IF('Cartera Semanal Individual'!$A17='Cartera Semanal Individual'!BT$1,-SUMIFS('BD Factoraje'!$Q:$Q,'BD Factoraje'!$B:$B,$B$3,'BD Factoraje'!$G:$G,'Cartera Semanal Individual'!$A17,'BD Factoraje'!$C:$C,$B$2),0)+BS17-SUMIFS('BD Factoraje'!$R:$R,'BD Factoraje'!$B:$B,$B$3,'BD Factoraje'!$G:$G,'Cartera Semanal Individual'!$A17,'BD Factoraje'!$N:$N,'Cartera Semanal Individual'!BT$1,'BD Factoraje'!$C:$C,$B$2)</f>
        <v>0</v>
      </c>
      <c r="BU17" s="11">
        <f>IF('Cartera Semanal Individual'!$A17='Cartera Semanal Individual'!BU$1,-SUMIFS('BD Factoraje'!$Q:$Q,'BD Factoraje'!$B:$B,$B$3,'BD Factoraje'!$G:$G,'Cartera Semanal Individual'!$A17,'BD Factoraje'!$C:$C,$B$2),0)+BT17-SUMIFS('BD Factoraje'!$R:$R,'BD Factoraje'!$B:$B,$B$3,'BD Factoraje'!$G:$G,'Cartera Semanal Individual'!$A17,'BD Factoraje'!$N:$N,'Cartera Semanal Individual'!BU$1,'BD Factoraje'!$C:$C,$B$2)</f>
        <v>0</v>
      </c>
      <c r="BV17" s="11">
        <f>IF('Cartera Semanal Individual'!$A17='Cartera Semanal Individual'!BV$1,-SUMIFS('BD Factoraje'!$Q:$Q,'BD Factoraje'!$B:$B,$B$3,'BD Factoraje'!$G:$G,'Cartera Semanal Individual'!$A17,'BD Factoraje'!$C:$C,$B$2),0)+BU17-SUMIFS('BD Factoraje'!$R:$R,'BD Factoraje'!$B:$B,$B$3,'BD Factoraje'!$G:$G,'Cartera Semanal Individual'!$A17,'BD Factoraje'!$N:$N,'Cartera Semanal Individual'!BV$1,'BD Factoraje'!$C:$C,$B$2)</f>
        <v>0</v>
      </c>
      <c r="BW17" s="11">
        <f>IF('Cartera Semanal Individual'!$A17='Cartera Semanal Individual'!BW$1,-SUMIFS('BD Factoraje'!$Q:$Q,'BD Factoraje'!$B:$B,$B$3,'BD Factoraje'!$G:$G,'Cartera Semanal Individual'!$A17,'BD Factoraje'!$C:$C,$B$2),0)+BV17-SUMIFS('BD Factoraje'!$R:$R,'BD Factoraje'!$B:$B,$B$3,'BD Factoraje'!$G:$G,'Cartera Semanal Individual'!$A17,'BD Factoraje'!$N:$N,'Cartera Semanal Individual'!BW$1,'BD Factoraje'!$C:$C,$B$2)</f>
        <v>0</v>
      </c>
      <c r="BX17" s="11">
        <f>IF('Cartera Semanal Individual'!$A17='Cartera Semanal Individual'!BX$1,-SUMIFS('BD Factoraje'!$Q:$Q,'BD Factoraje'!$B:$B,$B$3,'BD Factoraje'!$G:$G,'Cartera Semanal Individual'!$A17,'BD Factoraje'!$C:$C,$B$2),0)+BW17-SUMIFS('BD Factoraje'!$R:$R,'BD Factoraje'!$B:$B,$B$3,'BD Factoraje'!$G:$G,'Cartera Semanal Individual'!$A17,'BD Factoraje'!$N:$N,'Cartera Semanal Individual'!BX$1,'BD Factoraje'!$C:$C,$B$2)</f>
        <v>0</v>
      </c>
      <c r="BY17" s="11">
        <f>IF('Cartera Semanal Individual'!$A17='Cartera Semanal Individual'!BY$1,-SUMIFS('BD Factoraje'!$Q:$Q,'BD Factoraje'!$B:$B,$B$3,'BD Factoraje'!$G:$G,'Cartera Semanal Individual'!$A17,'BD Factoraje'!$C:$C,$B$2),0)+BX17-SUMIFS('BD Factoraje'!$R:$R,'BD Factoraje'!$B:$B,$B$3,'BD Factoraje'!$G:$G,'Cartera Semanal Individual'!$A17,'BD Factoraje'!$N:$N,'Cartera Semanal Individual'!BY$1,'BD Factoraje'!$C:$C,$B$2)</f>
        <v>0</v>
      </c>
      <c r="BZ17" s="11">
        <f>IF('Cartera Semanal Individual'!$A17='Cartera Semanal Individual'!BZ$1,-SUMIFS('BD Factoraje'!$Q:$Q,'BD Factoraje'!$B:$B,$B$3,'BD Factoraje'!$G:$G,'Cartera Semanal Individual'!$A17,'BD Factoraje'!$C:$C,$B$2),0)+BY17-SUMIFS('BD Factoraje'!$R:$R,'BD Factoraje'!$B:$B,$B$3,'BD Factoraje'!$G:$G,'Cartera Semanal Individual'!$A17,'BD Factoraje'!$N:$N,'Cartera Semanal Individual'!BZ$1,'BD Factoraje'!$C:$C,$B$2)</f>
        <v>0</v>
      </c>
      <c r="CA17" s="11">
        <f>IF('Cartera Semanal Individual'!$A17='Cartera Semanal Individual'!CA$1,-SUMIFS('BD Factoraje'!$Q:$Q,'BD Factoraje'!$B:$B,$B$3,'BD Factoraje'!$G:$G,'Cartera Semanal Individual'!$A17,'BD Factoraje'!$C:$C,$B$2),0)+BZ17-SUMIFS('BD Factoraje'!$R:$R,'BD Factoraje'!$B:$B,$B$3,'BD Factoraje'!$G:$G,'Cartera Semanal Individual'!$A17,'BD Factoraje'!$N:$N,'Cartera Semanal Individual'!CA$1,'BD Factoraje'!$C:$C,$B$2)</f>
        <v>0</v>
      </c>
      <c r="CB17" s="11">
        <f>IF('Cartera Semanal Individual'!$A17='Cartera Semanal Individual'!CB$1,-SUMIFS('BD Factoraje'!$Q:$Q,'BD Factoraje'!$B:$B,$B$3,'BD Factoraje'!$G:$G,'Cartera Semanal Individual'!$A17,'BD Factoraje'!$C:$C,$B$2),0)+CA17-SUMIFS('BD Factoraje'!$R:$R,'BD Factoraje'!$B:$B,$B$3,'BD Factoraje'!$G:$G,'Cartera Semanal Individual'!$A17,'BD Factoraje'!$N:$N,'Cartera Semanal Individual'!CB$1,'BD Factoraje'!$C:$C,$B$2)</f>
        <v>0</v>
      </c>
      <c r="CC17" s="11">
        <f>IF('Cartera Semanal Individual'!$A17='Cartera Semanal Individual'!CC$1,-SUMIFS('BD Factoraje'!$Q:$Q,'BD Factoraje'!$B:$B,$B$3,'BD Factoraje'!$G:$G,'Cartera Semanal Individual'!$A17,'BD Factoraje'!$C:$C,$B$2),0)+CB17-SUMIFS('BD Factoraje'!$R:$R,'BD Factoraje'!$B:$B,$B$3,'BD Factoraje'!$G:$G,'Cartera Semanal Individual'!$A17,'BD Factoraje'!$N:$N,'Cartera Semanal Individual'!CC$1,'BD Factoraje'!$C:$C,$B$2)</f>
        <v>0</v>
      </c>
      <c r="CD17" s="11">
        <f>IF('Cartera Semanal Individual'!$A17='Cartera Semanal Individual'!CD$1,-SUMIFS('BD Factoraje'!$Q:$Q,'BD Factoraje'!$B:$B,$B$3,'BD Factoraje'!$G:$G,'Cartera Semanal Individual'!$A17,'BD Factoraje'!$C:$C,$B$2),0)+CC17-SUMIFS('BD Factoraje'!$R:$R,'BD Factoraje'!$B:$B,$B$3,'BD Factoraje'!$G:$G,'Cartera Semanal Individual'!$A17,'BD Factoraje'!$N:$N,'Cartera Semanal Individual'!CD$1,'BD Factoraje'!$C:$C,$B$2)</f>
        <v>0</v>
      </c>
      <c r="CE17" s="11">
        <f>IF('Cartera Semanal Individual'!$A17='Cartera Semanal Individual'!CE$1,-SUMIFS('BD Factoraje'!$Q:$Q,'BD Factoraje'!$B:$B,$B$3,'BD Factoraje'!$G:$G,'Cartera Semanal Individual'!$A17,'BD Factoraje'!$C:$C,$B$2),0)+CD17-SUMIFS('BD Factoraje'!$R:$R,'BD Factoraje'!$B:$B,$B$3,'BD Factoraje'!$G:$G,'Cartera Semanal Individual'!$A17,'BD Factoraje'!$N:$N,'Cartera Semanal Individual'!CE$1,'BD Factoraje'!$C:$C,$B$2)</f>
        <v>0</v>
      </c>
      <c r="CF17" s="11">
        <f>IF('Cartera Semanal Individual'!$A17='Cartera Semanal Individual'!CF$1,-SUMIFS('BD Factoraje'!$Q:$Q,'BD Factoraje'!$B:$B,$B$3,'BD Factoraje'!$G:$G,'Cartera Semanal Individual'!$A17,'BD Factoraje'!$C:$C,$B$2),0)+CE17-SUMIFS('BD Factoraje'!$R:$R,'BD Factoraje'!$B:$B,$B$3,'BD Factoraje'!$G:$G,'Cartera Semanal Individual'!$A17,'BD Factoraje'!$N:$N,'Cartera Semanal Individual'!CF$1,'BD Factoraje'!$C:$C,$B$2)</f>
        <v>0</v>
      </c>
      <c r="CG17" s="11">
        <f>IF('Cartera Semanal Individual'!$A17='Cartera Semanal Individual'!CG$1,-SUMIFS('BD Factoraje'!$Q:$Q,'BD Factoraje'!$B:$B,$B$3,'BD Factoraje'!$G:$G,'Cartera Semanal Individual'!$A17,'BD Factoraje'!$C:$C,$B$2),0)+CF17-SUMIFS('BD Factoraje'!$R:$R,'BD Factoraje'!$B:$B,$B$3,'BD Factoraje'!$G:$G,'Cartera Semanal Individual'!$A17,'BD Factoraje'!$N:$N,'Cartera Semanal Individual'!CG$1,'BD Factoraje'!$C:$C,$B$2)</f>
        <v>0</v>
      </c>
      <c r="CH17" s="11">
        <f>IF('Cartera Semanal Individual'!$A17='Cartera Semanal Individual'!CH$1,-SUMIFS('BD Factoraje'!$Q:$Q,'BD Factoraje'!$B:$B,$B$3,'BD Factoraje'!$G:$G,'Cartera Semanal Individual'!$A17,'BD Factoraje'!$C:$C,$B$2),0)+CG17-SUMIFS('BD Factoraje'!$R:$R,'BD Factoraje'!$B:$B,$B$3,'BD Factoraje'!$G:$G,'Cartera Semanal Individual'!$A17,'BD Factoraje'!$N:$N,'Cartera Semanal Individual'!CH$1,'BD Factoraje'!$C:$C,$B$2)</f>
        <v>0</v>
      </c>
      <c r="CI17" s="11">
        <f>IF('Cartera Semanal Individual'!$A17='Cartera Semanal Individual'!CI$1,-SUMIFS('BD Factoraje'!$Q:$Q,'BD Factoraje'!$B:$B,$B$3,'BD Factoraje'!$G:$G,'Cartera Semanal Individual'!$A17,'BD Factoraje'!$C:$C,$B$2),0)+CH17-SUMIFS('BD Factoraje'!$R:$R,'BD Factoraje'!$B:$B,$B$3,'BD Factoraje'!$G:$G,'Cartera Semanal Individual'!$A17,'BD Factoraje'!$N:$N,'Cartera Semanal Individual'!CI$1,'BD Factoraje'!$C:$C,$B$2)</f>
        <v>0</v>
      </c>
      <c r="CJ17" s="11">
        <f>IF('Cartera Semanal Individual'!$A17='Cartera Semanal Individual'!CJ$1,-SUMIFS('BD Factoraje'!$Q:$Q,'BD Factoraje'!$B:$B,$B$3,'BD Factoraje'!$G:$G,'Cartera Semanal Individual'!$A17,'BD Factoraje'!$C:$C,$B$2),0)+CI17-SUMIFS('BD Factoraje'!$R:$R,'BD Factoraje'!$B:$B,$B$3,'BD Factoraje'!$G:$G,'Cartera Semanal Individual'!$A17,'BD Factoraje'!$N:$N,'Cartera Semanal Individual'!CJ$1,'BD Factoraje'!$C:$C,$B$2)</f>
        <v>0</v>
      </c>
      <c r="CK17" s="11">
        <f>IF('Cartera Semanal Individual'!$A17='Cartera Semanal Individual'!CK$1,-SUMIFS('BD Factoraje'!$Q:$Q,'BD Factoraje'!$B:$B,$B$3,'BD Factoraje'!$G:$G,'Cartera Semanal Individual'!$A17,'BD Factoraje'!$C:$C,$B$2),0)+CJ17-SUMIFS('BD Factoraje'!$R:$R,'BD Factoraje'!$B:$B,$B$3,'BD Factoraje'!$G:$G,'Cartera Semanal Individual'!$A17,'BD Factoraje'!$N:$N,'Cartera Semanal Individual'!CK$1,'BD Factoraje'!$C:$C,$B$2)</f>
        <v>0</v>
      </c>
      <c r="CL17" s="11">
        <f>IF('Cartera Semanal Individual'!$A17='Cartera Semanal Individual'!CL$1,-SUMIFS('BD Factoraje'!$Q:$Q,'BD Factoraje'!$B:$B,$B$3,'BD Factoraje'!$G:$G,'Cartera Semanal Individual'!$A17,'BD Factoraje'!$C:$C,$B$2),0)+CK17-SUMIFS('BD Factoraje'!$R:$R,'BD Factoraje'!$B:$B,$B$3,'BD Factoraje'!$G:$G,'Cartera Semanal Individual'!$A17,'BD Factoraje'!$N:$N,'Cartera Semanal Individual'!CL$1,'BD Factoraje'!$C:$C,$B$2)</f>
        <v>0</v>
      </c>
      <c r="CM17" s="11">
        <f>IF('Cartera Semanal Individual'!$A17='Cartera Semanal Individual'!CM$1,-SUMIFS('BD Factoraje'!$Q:$Q,'BD Factoraje'!$B:$B,$B$3,'BD Factoraje'!$G:$G,'Cartera Semanal Individual'!$A17,'BD Factoraje'!$C:$C,$B$2),0)+CL17-SUMIFS('BD Factoraje'!$R:$R,'BD Factoraje'!$B:$B,$B$3,'BD Factoraje'!$G:$G,'Cartera Semanal Individual'!$A17,'BD Factoraje'!$N:$N,'Cartera Semanal Individual'!CM$1,'BD Factoraje'!$C:$C,$B$2)</f>
        <v>0</v>
      </c>
      <c r="CN17" s="11">
        <f>IF('Cartera Semanal Individual'!$A17='Cartera Semanal Individual'!CN$1,-SUMIFS('BD Factoraje'!$Q:$Q,'BD Factoraje'!$B:$B,$B$3,'BD Factoraje'!$G:$G,'Cartera Semanal Individual'!$A17,'BD Factoraje'!$C:$C,$B$2),0)+CM17-SUMIFS('BD Factoraje'!$R:$R,'BD Factoraje'!$B:$B,$B$3,'BD Factoraje'!$G:$G,'Cartera Semanal Individual'!$A17,'BD Factoraje'!$N:$N,'Cartera Semanal Individual'!CN$1,'BD Factoraje'!$C:$C,$B$2)</f>
        <v>0</v>
      </c>
      <c r="CO17" s="11">
        <f>IF('Cartera Semanal Individual'!$A17='Cartera Semanal Individual'!CO$1,-SUMIFS('BD Factoraje'!$Q:$Q,'BD Factoraje'!$B:$B,$B$3,'BD Factoraje'!$G:$G,'Cartera Semanal Individual'!$A17,'BD Factoraje'!$C:$C,$B$2),0)+CN17-SUMIFS('BD Factoraje'!$R:$R,'BD Factoraje'!$B:$B,$B$3,'BD Factoraje'!$G:$G,'Cartera Semanal Individual'!$A17,'BD Factoraje'!$N:$N,'Cartera Semanal Individual'!CO$1,'BD Factoraje'!$C:$C,$B$2)</f>
        <v>0</v>
      </c>
      <c r="CP17" s="11">
        <f>IF('Cartera Semanal Individual'!$A17='Cartera Semanal Individual'!CP$1,-SUMIFS('BD Factoraje'!$Q:$Q,'BD Factoraje'!$B:$B,$B$3,'BD Factoraje'!$G:$G,'Cartera Semanal Individual'!$A17,'BD Factoraje'!$C:$C,$B$2),0)+CO17-SUMIFS('BD Factoraje'!$R:$R,'BD Factoraje'!$B:$B,$B$3,'BD Factoraje'!$G:$G,'Cartera Semanal Individual'!$A17,'BD Factoraje'!$N:$N,'Cartera Semanal Individual'!CP$1,'BD Factoraje'!$C:$C,$B$2)</f>
        <v>0</v>
      </c>
      <c r="CQ17" s="11">
        <f>IF('Cartera Semanal Individual'!$A17='Cartera Semanal Individual'!CQ$1,-SUMIFS('BD Factoraje'!$Q:$Q,'BD Factoraje'!$B:$B,$B$3,'BD Factoraje'!$G:$G,'Cartera Semanal Individual'!$A17,'BD Factoraje'!$C:$C,$B$2),0)+CP17-SUMIFS('BD Factoraje'!$R:$R,'BD Factoraje'!$B:$B,$B$3,'BD Factoraje'!$G:$G,'Cartera Semanal Individual'!$A17,'BD Factoraje'!$N:$N,'Cartera Semanal Individual'!CQ$1,'BD Factoraje'!$C:$C,$B$2)</f>
        <v>0</v>
      </c>
      <c r="CR17" s="11">
        <f>IF('Cartera Semanal Individual'!$A17='Cartera Semanal Individual'!CR$1,-SUMIFS('BD Factoraje'!$Q:$Q,'BD Factoraje'!$B:$B,$B$3,'BD Factoraje'!$G:$G,'Cartera Semanal Individual'!$A17,'BD Factoraje'!$C:$C,$B$2),0)+CQ17-SUMIFS('BD Factoraje'!$R:$R,'BD Factoraje'!$B:$B,$B$3,'BD Factoraje'!$G:$G,'Cartera Semanal Individual'!$A17,'BD Factoraje'!$N:$N,'Cartera Semanal Individual'!CR$1,'BD Factoraje'!$C:$C,$B$2)</f>
        <v>0</v>
      </c>
      <c r="CS17" s="11">
        <f>IF('Cartera Semanal Individual'!$A17='Cartera Semanal Individual'!CS$1,-SUMIFS('BD Factoraje'!$Q:$Q,'BD Factoraje'!$B:$B,$B$3,'BD Factoraje'!$G:$G,'Cartera Semanal Individual'!$A17,'BD Factoraje'!$C:$C,$B$2),0)+CR17-SUMIFS('BD Factoraje'!$R:$R,'BD Factoraje'!$B:$B,$B$3,'BD Factoraje'!$G:$G,'Cartera Semanal Individual'!$A17,'BD Factoraje'!$N:$N,'Cartera Semanal Individual'!CS$1,'BD Factoraje'!$C:$C,$B$2)</f>
        <v>0</v>
      </c>
      <c r="CT17" s="11">
        <f>IF('Cartera Semanal Individual'!$A17='Cartera Semanal Individual'!CT$1,-SUMIFS('BD Factoraje'!$Q:$Q,'BD Factoraje'!$B:$B,$B$3,'BD Factoraje'!$G:$G,'Cartera Semanal Individual'!$A17,'BD Factoraje'!$C:$C,$B$2),0)+CS17-SUMIFS('BD Factoraje'!$R:$R,'BD Factoraje'!$B:$B,$B$3,'BD Factoraje'!$G:$G,'Cartera Semanal Individual'!$A17,'BD Factoraje'!$N:$N,'Cartera Semanal Individual'!CT$1,'BD Factoraje'!$C:$C,$B$2)</f>
        <v>0</v>
      </c>
      <c r="CU17" s="11">
        <f>IF('Cartera Semanal Individual'!$A17='Cartera Semanal Individual'!CU$1,-SUMIFS('BD Factoraje'!$Q:$Q,'BD Factoraje'!$B:$B,$B$3,'BD Factoraje'!$G:$G,'Cartera Semanal Individual'!$A17,'BD Factoraje'!$C:$C,$B$2),0)+CT17-SUMIFS('BD Factoraje'!$R:$R,'BD Factoraje'!$B:$B,$B$3,'BD Factoraje'!$G:$G,'Cartera Semanal Individual'!$A17,'BD Factoraje'!$N:$N,'Cartera Semanal Individual'!CU$1,'BD Factoraje'!$C:$C,$B$2)</f>
        <v>0</v>
      </c>
      <c r="CV17" s="11">
        <f>IF('Cartera Semanal Individual'!$A17='Cartera Semanal Individual'!CV$1,-SUMIFS('BD Factoraje'!$Q:$Q,'BD Factoraje'!$B:$B,$B$3,'BD Factoraje'!$G:$G,'Cartera Semanal Individual'!$A17,'BD Factoraje'!$C:$C,$B$2),0)+CU17-SUMIFS('BD Factoraje'!$R:$R,'BD Factoraje'!$B:$B,$B$3,'BD Factoraje'!$G:$G,'Cartera Semanal Individual'!$A17,'BD Factoraje'!$N:$N,'Cartera Semanal Individual'!CV$1,'BD Factoraje'!$C:$C,$B$2)</f>
        <v>0</v>
      </c>
    </row>
    <row r="18" spans="1:100" x14ac:dyDescent="0.25">
      <c r="A18" s="14">
        <v>27</v>
      </c>
      <c r="B18" s="31">
        <f t="shared" si="2"/>
        <v>42554</v>
      </c>
      <c r="C18" s="11">
        <f>IF('Cartera Semanal Individual'!$A18='Cartera Semanal Individual'!C$1,-SUMIFS('BD Factoraje'!$Q:$Q,'BD Factoraje'!$B:$B,$B$3,'BD Factoraje'!$G:$G,'Cartera Semanal Individual'!$A18,'BD Factoraje'!$C:$C,$B$2),0)</f>
        <v>0</v>
      </c>
      <c r="D18" s="11">
        <f>IF('Cartera Semanal Individual'!$A18='Cartera Semanal Individual'!D$1,-SUMIFS('BD Factoraje'!$Q:$Q,'BD Factoraje'!$B:$B,$B$3,'BD Factoraje'!$G:$G,'Cartera Semanal Individual'!$A18,'BD Factoraje'!$C:$C,$B$2),0)+C18-SUMIFS('BD Factoraje'!$R:$R,'BD Factoraje'!$B:$B,$B$3,'BD Factoraje'!$G:$G,'Cartera Semanal Individual'!$A18,'BD Factoraje'!$N:$N,'Cartera Semanal Individual'!D$1,'BD Factoraje'!$C:$C,$B$2)</f>
        <v>0</v>
      </c>
      <c r="E18" s="11">
        <f>IF('Cartera Semanal Individual'!$A18='Cartera Semanal Individual'!E$1,-SUMIFS('BD Factoraje'!$Q:$Q,'BD Factoraje'!$B:$B,$B$3,'BD Factoraje'!$G:$G,'Cartera Semanal Individual'!$A18,'BD Factoraje'!$C:$C,$B$2),0)+D18-SUMIFS('BD Factoraje'!$R:$R,'BD Factoraje'!$B:$B,$B$3,'BD Factoraje'!$G:$G,'Cartera Semanal Individual'!$A18,'BD Factoraje'!$N:$N,'Cartera Semanal Individual'!E$1,'BD Factoraje'!$C:$C,$B$2)</f>
        <v>0</v>
      </c>
      <c r="F18" s="11">
        <f>IF('Cartera Semanal Individual'!$A18='Cartera Semanal Individual'!F$1,-SUMIFS('BD Factoraje'!$Q:$Q,'BD Factoraje'!$B:$B,$B$3,'BD Factoraje'!$G:$G,'Cartera Semanal Individual'!$A18,'BD Factoraje'!$C:$C,$B$2),0)+E18-SUMIFS('BD Factoraje'!$R:$R,'BD Factoraje'!$B:$B,$B$3,'BD Factoraje'!$G:$G,'Cartera Semanal Individual'!$A18,'BD Factoraje'!$N:$N,'Cartera Semanal Individual'!F$1,'BD Factoraje'!$C:$C,$B$2)</f>
        <v>0</v>
      </c>
      <c r="G18" s="11">
        <f>IF('Cartera Semanal Individual'!$A18='Cartera Semanal Individual'!G$1,-SUMIFS('BD Factoraje'!$Q:$Q,'BD Factoraje'!$B:$B,$B$3,'BD Factoraje'!$G:$G,'Cartera Semanal Individual'!$A18,'BD Factoraje'!$C:$C,$B$2),0)+F18-SUMIFS('BD Factoraje'!$R:$R,'BD Factoraje'!$B:$B,$B$3,'BD Factoraje'!$G:$G,'Cartera Semanal Individual'!$A18,'BD Factoraje'!$N:$N,'Cartera Semanal Individual'!G$1,'BD Factoraje'!$C:$C,$B$2)</f>
        <v>0</v>
      </c>
      <c r="H18" s="11">
        <f>IF('Cartera Semanal Individual'!$A18='Cartera Semanal Individual'!H$1,-SUMIFS('BD Factoraje'!$Q:$Q,'BD Factoraje'!$B:$B,$B$3,'BD Factoraje'!$G:$G,'Cartera Semanal Individual'!$A18,'BD Factoraje'!$C:$C,$B$2),0)+G18-SUMIFS('BD Factoraje'!$R:$R,'BD Factoraje'!$B:$B,$B$3,'BD Factoraje'!$G:$G,'Cartera Semanal Individual'!$A18,'BD Factoraje'!$N:$N,'Cartera Semanal Individual'!H$1,'BD Factoraje'!$C:$C,$B$2)</f>
        <v>0</v>
      </c>
      <c r="I18" s="11">
        <f>IF('Cartera Semanal Individual'!$A18='Cartera Semanal Individual'!I$1,-SUMIFS('BD Factoraje'!$Q:$Q,'BD Factoraje'!$B:$B,$B$3,'BD Factoraje'!$G:$G,'Cartera Semanal Individual'!$A18,'BD Factoraje'!$C:$C,$B$2),0)+H18-SUMIFS('BD Factoraje'!$R:$R,'BD Factoraje'!$B:$B,$B$3,'BD Factoraje'!$G:$G,'Cartera Semanal Individual'!$A18,'BD Factoraje'!$N:$N,'Cartera Semanal Individual'!I$1,'BD Factoraje'!$C:$C,$B$2)</f>
        <v>0</v>
      </c>
      <c r="J18" s="11">
        <f>IF('Cartera Semanal Individual'!$A18='Cartera Semanal Individual'!J$1,-SUMIFS('BD Factoraje'!$Q:$Q,'BD Factoraje'!$B:$B,$B$3,'BD Factoraje'!$G:$G,'Cartera Semanal Individual'!$A18,'BD Factoraje'!$C:$C,$B$2),0)+I18-SUMIFS('BD Factoraje'!$R:$R,'BD Factoraje'!$B:$B,$B$3,'BD Factoraje'!$G:$G,'Cartera Semanal Individual'!$A18,'BD Factoraje'!$N:$N,'Cartera Semanal Individual'!J$1,'BD Factoraje'!$C:$C,$B$2)</f>
        <v>0</v>
      </c>
      <c r="K18" s="11">
        <f>IF('Cartera Semanal Individual'!$A18='Cartera Semanal Individual'!K$1,-SUMIFS('BD Factoraje'!$Q:$Q,'BD Factoraje'!$B:$B,$B$3,'BD Factoraje'!$G:$G,'Cartera Semanal Individual'!$A18,'BD Factoraje'!$C:$C,$B$2),0)+J18-SUMIFS('BD Factoraje'!$R:$R,'BD Factoraje'!$B:$B,$B$3,'BD Factoraje'!$G:$G,'Cartera Semanal Individual'!$A18,'BD Factoraje'!$N:$N,'Cartera Semanal Individual'!K$1,'BD Factoraje'!$C:$C,$B$2)</f>
        <v>0</v>
      </c>
      <c r="L18" s="11">
        <f>IF('Cartera Semanal Individual'!$A18='Cartera Semanal Individual'!L$1,-SUMIFS('BD Factoraje'!$Q:$Q,'BD Factoraje'!$B:$B,$B$3,'BD Factoraje'!$G:$G,'Cartera Semanal Individual'!$A18,'BD Factoraje'!$C:$C,$B$2),0)+K18-SUMIFS('BD Factoraje'!$R:$R,'BD Factoraje'!$B:$B,$B$3,'BD Factoraje'!$G:$G,'Cartera Semanal Individual'!$A18,'BD Factoraje'!$N:$N,'Cartera Semanal Individual'!L$1,'BD Factoraje'!$C:$C,$B$2)</f>
        <v>0</v>
      </c>
      <c r="M18" s="11">
        <f>IF('Cartera Semanal Individual'!$A18='Cartera Semanal Individual'!M$1,-SUMIFS('BD Factoraje'!$Q:$Q,'BD Factoraje'!$B:$B,$B$3,'BD Factoraje'!$G:$G,'Cartera Semanal Individual'!$A18,'BD Factoraje'!$C:$C,$B$2),0)+L18-SUMIFS('BD Factoraje'!$R:$R,'BD Factoraje'!$B:$B,$B$3,'BD Factoraje'!$G:$G,'Cartera Semanal Individual'!$A18,'BD Factoraje'!$N:$N,'Cartera Semanal Individual'!M$1,'BD Factoraje'!$C:$C,$B$2)</f>
        <v>0</v>
      </c>
      <c r="N18" s="11">
        <f>IF('Cartera Semanal Individual'!$A18='Cartera Semanal Individual'!N$1,-SUMIFS('BD Factoraje'!$Q:$Q,'BD Factoraje'!$B:$B,$B$3,'BD Factoraje'!$G:$G,'Cartera Semanal Individual'!$A18,'BD Factoraje'!$C:$C,$B$2),0)+M18-SUMIFS('BD Factoraje'!$R:$R,'BD Factoraje'!$B:$B,$B$3,'BD Factoraje'!$G:$G,'Cartera Semanal Individual'!$A18,'BD Factoraje'!$N:$N,'Cartera Semanal Individual'!N$1,'BD Factoraje'!$C:$C,$B$2)</f>
        <v>0</v>
      </c>
      <c r="O18" s="11">
        <f>IF('Cartera Semanal Individual'!$A18='Cartera Semanal Individual'!O$1,-SUMIFS('BD Factoraje'!$Q:$Q,'BD Factoraje'!$B:$B,$B$3,'BD Factoraje'!$G:$G,'Cartera Semanal Individual'!$A18,'BD Factoraje'!$C:$C,$B$2),0)+N18-SUMIFS('BD Factoraje'!$R:$R,'BD Factoraje'!$B:$B,$B$3,'BD Factoraje'!$G:$G,'Cartera Semanal Individual'!$A18,'BD Factoraje'!$N:$N,'Cartera Semanal Individual'!O$1,'BD Factoraje'!$C:$C,$B$2)</f>
        <v>0</v>
      </c>
      <c r="P18" s="11">
        <f>IF('Cartera Semanal Individual'!$A18='Cartera Semanal Individual'!P$1,-SUMIFS('BD Factoraje'!$Q:$Q,'BD Factoraje'!$B:$B,$B$3,'BD Factoraje'!$G:$G,'Cartera Semanal Individual'!$A18,'BD Factoraje'!$C:$C,$B$2),0)+O18-SUMIFS('BD Factoraje'!$R:$R,'BD Factoraje'!$B:$B,$B$3,'BD Factoraje'!$G:$G,'Cartera Semanal Individual'!$A18,'BD Factoraje'!$N:$N,'Cartera Semanal Individual'!P$1,'BD Factoraje'!$C:$C,$B$2)</f>
        <v>200000</v>
      </c>
      <c r="Q18" s="11">
        <f>IF('Cartera Semanal Individual'!$A18='Cartera Semanal Individual'!Q$1,-SUMIFS('BD Factoraje'!$Q:$Q,'BD Factoraje'!$B:$B,$B$3,'BD Factoraje'!$G:$G,'Cartera Semanal Individual'!$A18,'BD Factoraje'!$C:$C,$B$2),0)+P18-SUMIFS('BD Factoraje'!$R:$R,'BD Factoraje'!$B:$B,$B$3,'BD Factoraje'!$G:$G,'Cartera Semanal Individual'!$A18,'BD Factoraje'!$N:$N,'Cartera Semanal Individual'!Q$1,'BD Factoraje'!$C:$C,$B$2)</f>
        <v>200000</v>
      </c>
      <c r="R18" s="11">
        <f>IF('Cartera Semanal Individual'!$A18='Cartera Semanal Individual'!R$1,-SUMIFS('BD Factoraje'!$Q:$Q,'BD Factoraje'!$B:$B,$B$3,'BD Factoraje'!$G:$G,'Cartera Semanal Individual'!$A18,'BD Factoraje'!$C:$C,$B$2),0)+Q18-SUMIFS('BD Factoraje'!$R:$R,'BD Factoraje'!$B:$B,$B$3,'BD Factoraje'!$G:$G,'Cartera Semanal Individual'!$A18,'BD Factoraje'!$N:$N,'Cartera Semanal Individual'!R$1,'BD Factoraje'!$C:$C,$B$2)</f>
        <v>200000</v>
      </c>
      <c r="S18" s="11">
        <f>IF('Cartera Semanal Individual'!$A18='Cartera Semanal Individual'!S$1,-SUMIFS('BD Factoraje'!$Q:$Q,'BD Factoraje'!$B:$B,$B$3,'BD Factoraje'!$G:$G,'Cartera Semanal Individual'!$A18,'BD Factoraje'!$C:$C,$B$2),0)+R18-SUMIFS('BD Factoraje'!$R:$R,'BD Factoraje'!$B:$B,$B$3,'BD Factoraje'!$G:$G,'Cartera Semanal Individual'!$A18,'BD Factoraje'!$N:$N,'Cartera Semanal Individual'!S$1,'BD Factoraje'!$C:$C,$B$2)</f>
        <v>200000</v>
      </c>
      <c r="T18" s="11">
        <f>IF('Cartera Semanal Individual'!$A18='Cartera Semanal Individual'!T$1,-SUMIFS('BD Factoraje'!$Q:$Q,'BD Factoraje'!$B:$B,$B$3,'BD Factoraje'!$G:$G,'Cartera Semanal Individual'!$A18,'BD Factoraje'!$C:$C,$B$2),0)+S18-SUMIFS('BD Factoraje'!$R:$R,'BD Factoraje'!$B:$B,$B$3,'BD Factoraje'!$G:$G,'Cartera Semanal Individual'!$A18,'BD Factoraje'!$N:$N,'Cartera Semanal Individual'!T$1,'BD Factoraje'!$C:$C,$B$2)</f>
        <v>200000</v>
      </c>
      <c r="U18" s="11">
        <f>IF('Cartera Semanal Individual'!$A18='Cartera Semanal Individual'!U$1,-SUMIFS('BD Factoraje'!$Q:$Q,'BD Factoraje'!$B:$B,$B$3,'BD Factoraje'!$G:$G,'Cartera Semanal Individual'!$A18,'BD Factoraje'!$C:$C,$B$2),0)+T18-SUMIFS('BD Factoraje'!$R:$R,'BD Factoraje'!$B:$B,$B$3,'BD Factoraje'!$G:$G,'Cartera Semanal Individual'!$A18,'BD Factoraje'!$N:$N,'Cartera Semanal Individual'!U$1,'BD Factoraje'!$C:$C,$B$2)</f>
        <v>200000</v>
      </c>
      <c r="V18" s="11">
        <f>IF('Cartera Semanal Individual'!$A18='Cartera Semanal Individual'!V$1,-SUMIFS('BD Factoraje'!$Q:$Q,'BD Factoraje'!$B:$B,$B$3,'BD Factoraje'!$G:$G,'Cartera Semanal Individual'!$A18,'BD Factoraje'!$C:$C,$B$2),0)+U18-SUMIFS('BD Factoraje'!$R:$R,'BD Factoraje'!$B:$B,$B$3,'BD Factoraje'!$G:$G,'Cartera Semanal Individual'!$A18,'BD Factoraje'!$N:$N,'Cartera Semanal Individual'!V$1,'BD Factoraje'!$C:$C,$B$2)</f>
        <v>200000</v>
      </c>
      <c r="W18" s="11">
        <f>IF('Cartera Semanal Individual'!$A18='Cartera Semanal Individual'!W$1,-SUMIFS('BD Factoraje'!$Q:$Q,'BD Factoraje'!$B:$B,$B$3,'BD Factoraje'!$G:$G,'Cartera Semanal Individual'!$A18,'BD Factoraje'!$C:$C,$B$2),0)+V18-SUMIFS('BD Factoraje'!$R:$R,'BD Factoraje'!$B:$B,$B$3,'BD Factoraje'!$G:$G,'Cartera Semanal Individual'!$A18,'BD Factoraje'!$N:$N,'Cartera Semanal Individual'!W$1,'BD Factoraje'!$C:$C,$B$2)</f>
        <v>200000</v>
      </c>
      <c r="X18" s="11">
        <f>IF('Cartera Semanal Individual'!$A18='Cartera Semanal Individual'!X$1,-SUMIFS('BD Factoraje'!$Q:$Q,'BD Factoraje'!$B:$B,$B$3,'BD Factoraje'!$G:$G,'Cartera Semanal Individual'!$A18,'BD Factoraje'!$C:$C,$B$2),0)+W18-SUMIFS('BD Factoraje'!$R:$R,'BD Factoraje'!$B:$B,$B$3,'BD Factoraje'!$G:$G,'Cartera Semanal Individual'!$A18,'BD Factoraje'!$N:$N,'Cartera Semanal Individual'!X$1,'BD Factoraje'!$C:$C,$B$2)</f>
        <v>200000</v>
      </c>
      <c r="Y18" s="11">
        <f>IF('Cartera Semanal Individual'!$A18='Cartera Semanal Individual'!Y$1,-SUMIFS('BD Factoraje'!$Q:$Q,'BD Factoraje'!$B:$B,$B$3,'BD Factoraje'!$G:$G,'Cartera Semanal Individual'!$A18,'BD Factoraje'!$C:$C,$B$2),0)+X18-SUMIFS('BD Factoraje'!$R:$R,'BD Factoraje'!$B:$B,$B$3,'BD Factoraje'!$G:$G,'Cartera Semanal Individual'!$A18,'BD Factoraje'!$N:$N,'Cartera Semanal Individual'!Y$1,'BD Factoraje'!$C:$C,$B$2)</f>
        <v>200000</v>
      </c>
      <c r="Z18" s="11">
        <f>IF('Cartera Semanal Individual'!$A18='Cartera Semanal Individual'!Z$1,-SUMIFS('BD Factoraje'!$Q:$Q,'BD Factoraje'!$B:$B,$B$3,'BD Factoraje'!$G:$G,'Cartera Semanal Individual'!$A18,'BD Factoraje'!$C:$C,$B$2),0)+Y18-SUMIFS('BD Factoraje'!$R:$R,'BD Factoraje'!$B:$B,$B$3,'BD Factoraje'!$G:$G,'Cartera Semanal Individual'!$A18,'BD Factoraje'!$N:$N,'Cartera Semanal Individual'!Z$1,'BD Factoraje'!$C:$C,$B$2)</f>
        <v>200000</v>
      </c>
      <c r="AA18" s="11">
        <f>IF('Cartera Semanal Individual'!$A18='Cartera Semanal Individual'!AA$1,-SUMIFS('BD Factoraje'!$Q:$Q,'BD Factoraje'!$B:$B,$B$3,'BD Factoraje'!$G:$G,'Cartera Semanal Individual'!$A18,'BD Factoraje'!$C:$C,$B$2),0)+Z18-SUMIFS('BD Factoraje'!$R:$R,'BD Factoraje'!$B:$B,$B$3,'BD Factoraje'!$G:$G,'Cartera Semanal Individual'!$A18,'BD Factoraje'!$N:$N,'Cartera Semanal Individual'!AA$1,'BD Factoraje'!$C:$C,$B$2)</f>
        <v>200000</v>
      </c>
      <c r="AB18" s="11">
        <f>IF('Cartera Semanal Individual'!$A18='Cartera Semanal Individual'!AB$1,-SUMIFS('BD Factoraje'!$Q:$Q,'BD Factoraje'!$B:$B,$B$3,'BD Factoraje'!$G:$G,'Cartera Semanal Individual'!$A18,'BD Factoraje'!$C:$C,$B$2),0)+AA18-SUMIFS('BD Factoraje'!$R:$R,'BD Factoraje'!$B:$B,$B$3,'BD Factoraje'!$G:$G,'Cartera Semanal Individual'!$A18,'BD Factoraje'!$N:$N,'Cartera Semanal Individual'!AB$1,'BD Factoraje'!$C:$C,$B$2)</f>
        <v>0</v>
      </c>
      <c r="AC18" s="11">
        <f>IF('Cartera Semanal Individual'!$A18='Cartera Semanal Individual'!AC$1,-SUMIFS('BD Factoraje'!$Q:$Q,'BD Factoraje'!$B:$B,$B$3,'BD Factoraje'!$G:$G,'Cartera Semanal Individual'!$A18,'BD Factoraje'!$C:$C,$B$2),0)+AB18-SUMIFS('BD Factoraje'!$R:$R,'BD Factoraje'!$B:$B,$B$3,'BD Factoraje'!$G:$G,'Cartera Semanal Individual'!$A18,'BD Factoraje'!$N:$N,'Cartera Semanal Individual'!AC$1,'BD Factoraje'!$C:$C,$B$2)</f>
        <v>0</v>
      </c>
      <c r="AD18" s="11">
        <f>IF('Cartera Semanal Individual'!$A18='Cartera Semanal Individual'!AD$1,-SUMIFS('BD Factoraje'!$Q:$Q,'BD Factoraje'!$B:$B,$B$3,'BD Factoraje'!$G:$G,'Cartera Semanal Individual'!$A18,'BD Factoraje'!$C:$C,$B$2),0)+AC18-SUMIFS('BD Factoraje'!$R:$R,'BD Factoraje'!$B:$B,$B$3,'BD Factoraje'!$G:$G,'Cartera Semanal Individual'!$A18,'BD Factoraje'!$N:$N,'Cartera Semanal Individual'!AD$1,'BD Factoraje'!$C:$C,$B$2)</f>
        <v>0</v>
      </c>
      <c r="AE18" s="11">
        <f>IF('Cartera Semanal Individual'!$A18='Cartera Semanal Individual'!AE$1,-SUMIFS('BD Factoraje'!$Q:$Q,'BD Factoraje'!$B:$B,$B$3,'BD Factoraje'!$G:$G,'Cartera Semanal Individual'!$A18,'BD Factoraje'!$C:$C,$B$2),0)+AD18-SUMIFS('BD Factoraje'!$R:$R,'BD Factoraje'!$B:$B,$B$3,'BD Factoraje'!$G:$G,'Cartera Semanal Individual'!$A18,'BD Factoraje'!$N:$N,'Cartera Semanal Individual'!AE$1,'BD Factoraje'!$C:$C,$B$2)</f>
        <v>0</v>
      </c>
      <c r="AF18" s="11">
        <f>IF('Cartera Semanal Individual'!$A18='Cartera Semanal Individual'!AF$1,-SUMIFS('BD Factoraje'!$Q:$Q,'BD Factoraje'!$B:$B,$B$3,'BD Factoraje'!$G:$G,'Cartera Semanal Individual'!$A18,'BD Factoraje'!$C:$C,$B$2),0)+AE18-SUMIFS('BD Factoraje'!$R:$R,'BD Factoraje'!$B:$B,$B$3,'BD Factoraje'!$G:$G,'Cartera Semanal Individual'!$A18,'BD Factoraje'!$N:$N,'Cartera Semanal Individual'!AF$1,'BD Factoraje'!$C:$C,$B$2)</f>
        <v>0</v>
      </c>
      <c r="AG18" s="11">
        <f>IF('Cartera Semanal Individual'!$A18='Cartera Semanal Individual'!AG$1,-SUMIFS('BD Factoraje'!$Q:$Q,'BD Factoraje'!$B:$B,$B$3,'BD Factoraje'!$G:$G,'Cartera Semanal Individual'!$A18,'BD Factoraje'!$C:$C,$B$2),0)+AF18-SUMIFS('BD Factoraje'!$R:$R,'BD Factoraje'!$B:$B,$B$3,'BD Factoraje'!$G:$G,'Cartera Semanal Individual'!$A18,'BD Factoraje'!$N:$N,'Cartera Semanal Individual'!AG$1,'BD Factoraje'!$C:$C,$B$2)</f>
        <v>0</v>
      </c>
      <c r="AH18" s="11">
        <f>IF('Cartera Semanal Individual'!$A18='Cartera Semanal Individual'!AH$1,-SUMIFS('BD Factoraje'!$Q:$Q,'BD Factoraje'!$B:$B,$B$3,'BD Factoraje'!$G:$G,'Cartera Semanal Individual'!$A18,'BD Factoraje'!$C:$C,$B$2),0)+AG18-SUMIFS('BD Factoraje'!$R:$R,'BD Factoraje'!$B:$B,$B$3,'BD Factoraje'!$G:$G,'Cartera Semanal Individual'!$A18,'BD Factoraje'!$N:$N,'Cartera Semanal Individual'!AH$1,'BD Factoraje'!$C:$C,$B$2)</f>
        <v>0</v>
      </c>
      <c r="AI18" s="11">
        <f>IF('Cartera Semanal Individual'!$A18='Cartera Semanal Individual'!AI$1,-SUMIFS('BD Factoraje'!$Q:$Q,'BD Factoraje'!$B:$B,$B$3,'BD Factoraje'!$G:$G,'Cartera Semanal Individual'!$A18,'BD Factoraje'!$C:$C,$B$2),0)+AH18-SUMIFS('BD Factoraje'!$R:$R,'BD Factoraje'!$B:$B,$B$3,'BD Factoraje'!$G:$G,'Cartera Semanal Individual'!$A18,'BD Factoraje'!$N:$N,'Cartera Semanal Individual'!AI$1,'BD Factoraje'!$C:$C,$B$2)</f>
        <v>0</v>
      </c>
      <c r="AJ18" s="11">
        <f>IF('Cartera Semanal Individual'!$A18='Cartera Semanal Individual'!AJ$1,-SUMIFS('BD Factoraje'!$Q:$Q,'BD Factoraje'!$B:$B,$B$3,'BD Factoraje'!$G:$G,'Cartera Semanal Individual'!$A18,'BD Factoraje'!$C:$C,$B$2),0)+AI18-SUMIFS('BD Factoraje'!$R:$R,'BD Factoraje'!$B:$B,$B$3,'BD Factoraje'!$G:$G,'Cartera Semanal Individual'!$A18,'BD Factoraje'!$N:$N,'Cartera Semanal Individual'!AJ$1,'BD Factoraje'!$C:$C,$B$2)</f>
        <v>0</v>
      </c>
      <c r="AK18" s="11">
        <f>IF('Cartera Semanal Individual'!$A18='Cartera Semanal Individual'!AK$1,-SUMIFS('BD Factoraje'!$Q:$Q,'BD Factoraje'!$B:$B,$B$3,'BD Factoraje'!$G:$G,'Cartera Semanal Individual'!$A18,'BD Factoraje'!$C:$C,$B$2),0)+AJ18-SUMIFS('BD Factoraje'!$R:$R,'BD Factoraje'!$B:$B,$B$3,'BD Factoraje'!$G:$G,'Cartera Semanal Individual'!$A18,'BD Factoraje'!$N:$N,'Cartera Semanal Individual'!AK$1,'BD Factoraje'!$C:$C,$B$2)</f>
        <v>0</v>
      </c>
      <c r="AL18" s="11">
        <f>IF('Cartera Semanal Individual'!$A18='Cartera Semanal Individual'!AL$1,-SUMIFS('BD Factoraje'!$Q:$Q,'BD Factoraje'!$B:$B,$B$3,'BD Factoraje'!$G:$G,'Cartera Semanal Individual'!$A18,'BD Factoraje'!$C:$C,$B$2),0)+AK18-SUMIFS('BD Factoraje'!$R:$R,'BD Factoraje'!$B:$B,$B$3,'BD Factoraje'!$G:$G,'Cartera Semanal Individual'!$A18,'BD Factoraje'!$N:$N,'Cartera Semanal Individual'!AL$1,'BD Factoraje'!$C:$C,$B$2)</f>
        <v>0</v>
      </c>
      <c r="AM18" s="11">
        <f>IF('Cartera Semanal Individual'!$A18='Cartera Semanal Individual'!AM$1,-SUMIFS('BD Factoraje'!$Q:$Q,'BD Factoraje'!$B:$B,$B$3,'BD Factoraje'!$G:$G,'Cartera Semanal Individual'!$A18,'BD Factoraje'!$C:$C,$B$2),0)+AL18-SUMIFS('BD Factoraje'!$R:$R,'BD Factoraje'!$B:$B,$B$3,'BD Factoraje'!$G:$G,'Cartera Semanal Individual'!$A18,'BD Factoraje'!$N:$N,'Cartera Semanal Individual'!AM$1,'BD Factoraje'!$C:$C,$B$2)</f>
        <v>0</v>
      </c>
      <c r="AN18" s="11">
        <f>IF('Cartera Semanal Individual'!$A18='Cartera Semanal Individual'!AN$1,-SUMIFS('BD Factoraje'!$Q:$Q,'BD Factoraje'!$B:$B,$B$3,'BD Factoraje'!$G:$G,'Cartera Semanal Individual'!$A18,'BD Factoraje'!$C:$C,$B$2),0)+AM18-SUMIFS('BD Factoraje'!$R:$R,'BD Factoraje'!$B:$B,$B$3,'BD Factoraje'!$G:$G,'Cartera Semanal Individual'!$A18,'BD Factoraje'!$N:$N,'Cartera Semanal Individual'!AN$1,'BD Factoraje'!$C:$C,$B$2)</f>
        <v>0</v>
      </c>
      <c r="AO18" s="11">
        <f>IF('Cartera Semanal Individual'!$A18='Cartera Semanal Individual'!AO$1,-SUMIFS('BD Factoraje'!$Q:$Q,'BD Factoraje'!$B:$B,$B$3,'BD Factoraje'!$G:$G,'Cartera Semanal Individual'!$A18,'BD Factoraje'!$C:$C,$B$2),0)+AN18-SUMIFS('BD Factoraje'!$R:$R,'BD Factoraje'!$B:$B,$B$3,'BD Factoraje'!$G:$G,'Cartera Semanal Individual'!$A18,'BD Factoraje'!$N:$N,'Cartera Semanal Individual'!AO$1,'BD Factoraje'!$C:$C,$B$2)</f>
        <v>0</v>
      </c>
      <c r="AP18" s="11">
        <f>IF('Cartera Semanal Individual'!$A18='Cartera Semanal Individual'!AP$1,-SUMIFS('BD Factoraje'!$Q:$Q,'BD Factoraje'!$B:$B,$B$3,'BD Factoraje'!$G:$G,'Cartera Semanal Individual'!$A18,'BD Factoraje'!$C:$C,$B$2),0)+AO18-SUMIFS('BD Factoraje'!$R:$R,'BD Factoraje'!$B:$B,$B$3,'BD Factoraje'!$G:$G,'Cartera Semanal Individual'!$A18,'BD Factoraje'!$N:$N,'Cartera Semanal Individual'!AP$1,'BD Factoraje'!$C:$C,$B$2)</f>
        <v>0</v>
      </c>
      <c r="AQ18" s="11">
        <f>IF('Cartera Semanal Individual'!$A18='Cartera Semanal Individual'!AQ$1,-SUMIFS('BD Factoraje'!$Q:$Q,'BD Factoraje'!$B:$B,$B$3,'BD Factoraje'!$G:$G,'Cartera Semanal Individual'!$A18,'BD Factoraje'!$C:$C,$B$2),0)+AP18-SUMIFS('BD Factoraje'!$R:$R,'BD Factoraje'!$B:$B,$B$3,'BD Factoraje'!$G:$G,'Cartera Semanal Individual'!$A18,'BD Factoraje'!$N:$N,'Cartera Semanal Individual'!AQ$1,'BD Factoraje'!$C:$C,$B$2)</f>
        <v>0</v>
      </c>
      <c r="AR18" s="11">
        <f>IF('Cartera Semanal Individual'!$A18='Cartera Semanal Individual'!AR$1,-SUMIFS('BD Factoraje'!$Q:$Q,'BD Factoraje'!$B:$B,$B$3,'BD Factoraje'!$G:$G,'Cartera Semanal Individual'!$A18,'BD Factoraje'!$C:$C,$B$2),0)+AQ18-SUMIFS('BD Factoraje'!$R:$R,'BD Factoraje'!$B:$B,$B$3,'BD Factoraje'!$G:$G,'Cartera Semanal Individual'!$A18,'BD Factoraje'!$N:$N,'Cartera Semanal Individual'!AR$1,'BD Factoraje'!$C:$C,$B$2)</f>
        <v>0</v>
      </c>
      <c r="AS18" s="11">
        <f>IF('Cartera Semanal Individual'!$A18='Cartera Semanal Individual'!AS$1,-SUMIFS('BD Factoraje'!$Q:$Q,'BD Factoraje'!$B:$B,$B$3,'BD Factoraje'!$G:$G,'Cartera Semanal Individual'!$A18,'BD Factoraje'!$C:$C,$B$2),0)+AR18-SUMIFS('BD Factoraje'!$R:$R,'BD Factoraje'!$B:$B,$B$3,'BD Factoraje'!$G:$G,'Cartera Semanal Individual'!$A18,'BD Factoraje'!$N:$N,'Cartera Semanal Individual'!AS$1,'BD Factoraje'!$C:$C,$B$2)</f>
        <v>0</v>
      </c>
      <c r="AT18" s="11">
        <f>IF('Cartera Semanal Individual'!$A18='Cartera Semanal Individual'!AT$1,-SUMIFS('BD Factoraje'!$Q:$Q,'BD Factoraje'!$B:$B,$B$3,'BD Factoraje'!$G:$G,'Cartera Semanal Individual'!$A18,'BD Factoraje'!$C:$C,$B$2),0)+AS18-SUMIFS('BD Factoraje'!$R:$R,'BD Factoraje'!$B:$B,$B$3,'BD Factoraje'!$G:$G,'Cartera Semanal Individual'!$A18,'BD Factoraje'!$N:$N,'Cartera Semanal Individual'!AT$1,'BD Factoraje'!$C:$C,$B$2)</f>
        <v>0</v>
      </c>
      <c r="AU18" s="11">
        <f>IF('Cartera Semanal Individual'!$A18='Cartera Semanal Individual'!AU$1,-SUMIFS('BD Factoraje'!$Q:$Q,'BD Factoraje'!$B:$B,$B$3,'BD Factoraje'!$G:$G,'Cartera Semanal Individual'!$A18,'BD Factoraje'!$C:$C,$B$2),0)+AT18-SUMIFS('BD Factoraje'!$R:$R,'BD Factoraje'!$B:$B,$B$3,'BD Factoraje'!$G:$G,'Cartera Semanal Individual'!$A18,'BD Factoraje'!$N:$N,'Cartera Semanal Individual'!AU$1,'BD Factoraje'!$C:$C,$B$2)</f>
        <v>0</v>
      </c>
      <c r="AV18" s="11">
        <f>IF('Cartera Semanal Individual'!$A18='Cartera Semanal Individual'!AV$1,-SUMIFS('BD Factoraje'!$Q:$Q,'BD Factoraje'!$B:$B,$B$3,'BD Factoraje'!$G:$G,'Cartera Semanal Individual'!$A18,'BD Factoraje'!$C:$C,$B$2),0)+AU18-SUMIFS('BD Factoraje'!$R:$R,'BD Factoraje'!$B:$B,$B$3,'BD Factoraje'!$G:$G,'Cartera Semanal Individual'!$A18,'BD Factoraje'!$N:$N,'Cartera Semanal Individual'!AV$1,'BD Factoraje'!$C:$C,$B$2)</f>
        <v>0</v>
      </c>
      <c r="AW18" s="11">
        <f>IF('Cartera Semanal Individual'!$A18='Cartera Semanal Individual'!AW$1,-SUMIFS('BD Factoraje'!$Q:$Q,'BD Factoraje'!$B:$B,$B$3,'BD Factoraje'!$G:$G,'Cartera Semanal Individual'!$A18,'BD Factoraje'!$C:$C,$B$2),0)+AV18-SUMIFS('BD Factoraje'!$R:$R,'BD Factoraje'!$B:$B,$B$3,'BD Factoraje'!$G:$G,'Cartera Semanal Individual'!$A18,'BD Factoraje'!$N:$N,'Cartera Semanal Individual'!AW$1,'BD Factoraje'!$C:$C,$B$2)</f>
        <v>0</v>
      </c>
      <c r="AX18" s="11">
        <f>IF('Cartera Semanal Individual'!$A18='Cartera Semanal Individual'!AX$1,-SUMIFS('BD Factoraje'!$Q:$Q,'BD Factoraje'!$B:$B,$B$3,'BD Factoraje'!$G:$G,'Cartera Semanal Individual'!$A18,'BD Factoraje'!$C:$C,$B$2),0)+AW18-SUMIFS('BD Factoraje'!$R:$R,'BD Factoraje'!$B:$B,$B$3,'BD Factoraje'!$G:$G,'Cartera Semanal Individual'!$A18,'BD Factoraje'!$N:$N,'Cartera Semanal Individual'!AX$1,'BD Factoraje'!$C:$C,$B$2)</f>
        <v>0</v>
      </c>
      <c r="AY18" s="11">
        <f>IF('Cartera Semanal Individual'!$A18='Cartera Semanal Individual'!AY$1,-SUMIFS('BD Factoraje'!$Q:$Q,'BD Factoraje'!$B:$B,$B$3,'BD Factoraje'!$G:$G,'Cartera Semanal Individual'!$A18,'BD Factoraje'!$C:$C,$B$2),0)+AX18-SUMIFS('BD Factoraje'!$R:$R,'BD Factoraje'!$B:$B,$B$3,'BD Factoraje'!$G:$G,'Cartera Semanal Individual'!$A18,'BD Factoraje'!$N:$N,'Cartera Semanal Individual'!AY$1,'BD Factoraje'!$C:$C,$B$2)</f>
        <v>0</v>
      </c>
      <c r="AZ18" s="11">
        <f>IF('Cartera Semanal Individual'!$A18='Cartera Semanal Individual'!AZ$1,-SUMIFS('BD Factoraje'!$Q:$Q,'BD Factoraje'!$B:$B,$B$3,'BD Factoraje'!$G:$G,'Cartera Semanal Individual'!$A18,'BD Factoraje'!$C:$C,$B$2),0)+AY18-SUMIFS('BD Factoraje'!$R:$R,'BD Factoraje'!$B:$B,$B$3,'BD Factoraje'!$G:$G,'Cartera Semanal Individual'!$A18,'BD Factoraje'!$N:$N,'Cartera Semanal Individual'!AZ$1,'BD Factoraje'!$C:$C,$B$2)</f>
        <v>0</v>
      </c>
      <c r="BA18" s="11">
        <f>IF('Cartera Semanal Individual'!$A18='Cartera Semanal Individual'!BA$1,-SUMIFS('BD Factoraje'!$Q:$Q,'BD Factoraje'!$B:$B,$B$3,'BD Factoraje'!$G:$G,'Cartera Semanal Individual'!$A18,'BD Factoraje'!$C:$C,$B$2),0)+AZ18-SUMIFS('BD Factoraje'!$R:$R,'BD Factoraje'!$B:$B,$B$3,'BD Factoraje'!$G:$G,'Cartera Semanal Individual'!$A18,'BD Factoraje'!$N:$N,'Cartera Semanal Individual'!BA$1,'BD Factoraje'!$C:$C,$B$2)</f>
        <v>0</v>
      </c>
      <c r="BB18" s="11">
        <f>IF('Cartera Semanal Individual'!$A18='Cartera Semanal Individual'!BB$1,-SUMIFS('BD Factoraje'!$Q:$Q,'BD Factoraje'!$B:$B,$B$3,'BD Factoraje'!$G:$G,'Cartera Semanal Individual'!$A18,'BD Factoraje'!$C:$C,$B$2),0)+BA18-SUMIFS('BD Factoraje'!$R:$R,'BD Factoraje'!$B:$B,$B$3,'BD Factoraje'!$G:$G,'Cartera Semanal Individual'!$A18,'BD Factoraje'!$N:$N,'Cartera Semanal Individual'!BB$1,'BD Factoraje'!$C:$C,$B$2)</f>
        <v>0</v>
      </c>
      <c r="BC18" s="11">
        <f>IF('Cartera Semanal Individual'!$A18='Cartera Semanal Individual'!BC$1,-SUMIFS('BD Factoraje'!$Q:$Q,'BD Factoraje'!$B:$B,$B$3,'BD Factoraje'!$G:$G,'Cartera Semanal Individual'!$A18,'BD Factoraje'!$C:$C,$B$2),0)+BB18-SUMIFS('BD Factoraje'!$R:$R,'BD Factoraje'!$B:$B,$B$3,'BD Factoraje'!$G:$G,'Cartera Semanal Individual'!$A18,'BD Factoraje'!$N:$N,'Cartera Semanal Individual'!BC$1,'BD Factoraje'!$C:$C,$B$2)</f>
        <v>0</v>
      </c>
      <c r="BD18" s="11">
        <f>IF('Cartera Semanal Individual'!$A18='Cartera Semanal Individual'!BD$1,-SUMIFS('BD Factoraje'!$Q:$Q,'BD Factoraje'!$B:$B,$B$3,'BD Factoraje'!$G:$G,'Cartera Semanal Individual'!$A18,'BD Factoraje'!$C:$C,$B$2),0)+BC18-SUMIFS('BD Factoraje'!$R:$R,'BD Factoraje'!$B:$B,$B$3,'BD Factoraje'!$G:$G,'Cartera Semanal Individual'!$A18,'BD Factoraje'!$N:$N,'Cartera Semanal Individual'!BD$1,'BD Factoraje'!$C:$C,$B$2)</f>
        <v>0</v>
      </c>
      <c r="BE18" s="11">
        <f>IF('Cartera Semanal Individual'!$A18='Cartera Semanal Individual'!BE$1,-SUMIFS('BD Factoraje'!$Q:$Q,'BD Factoraje'!$B:$B,$B$3,'BD Factoraje'!$G:$G,'Cartera Semanal Individual'!$A18,'BD Factoraje'!$C:$C,$B$2),0)+BD18-SUMIFS('BD Factoraje'!$R:$R,'BD Factoraje'!$B:$B,$B$3,'BD Factoraje'!$G:$G,'Cartera Semanal Individual'!$A18,'BD Factoraje'!$N:$N,'Cartera Semanal Individual'!BE$1,'BD Factoraje'!$C:$C,$B$2)</f>
        <v>0</v>
      </c>
      <c r="BF18" s="11">
        <f>IF('Cartera Semanal Individual'!$A18='Cartera Semanal Individual'!BF$1,-SUMIFS('BD Factoraje'!$Q:$Q,'BD Factoraje'!$B:$B,$B$3,'BD Factoraje'!$G:$G,'Cartera Semanal Individual'!$A18,'BD Factoraje'!$C:$C,$B$2),0)+BE18-SUMIFS('BD Factoraje'!$R:$R,'BD Factoraje'!$B:$B,$B$3,'BD Factoraje'!$G:$G,'Cartera Semanal Individual'!$A18,'BD Factoraje'!$N:$N,'Cartera Semanal Individual'!BF$1,'BD Factoraje'!$C:$C,$B$2)</f>
        <v>0</v>
      </c>
      <c r="BG18" s="11">
        <f>IF('Cartera Semanal Individual'!$A18='Cartera Semanal Individual'!BG$1,-SUMIFS('BD Factoraje'!$Q:$Q,'BD Factoraje'!$B:$B,$B$3,'BD Factoraje'!$G:$G,'Cartera Semanal Individual'!$A18,'BD Factoraje'!$C:$C,$B$2),0)+BF18-SUMIFS('BD Factoraje'!$R:$R,'BD Factoraje'!$B:$B,$B$3,'BD Factoraje'!$G:$G,'Cartera Semanal Individual'!$A18,'BD Factoraje'!$N:$N,'Cartera Semanal Individual'!BG$1,'BD Factoraje'!$C:$C,$B$2)</f>
        <v>0</v>
      </c>
      <c r="BH18" s="11">
        <f>IF('Cartera Semanal Individual'!$A18='Cartera Semanal Individual'!BH$1,-SUMIFS('BD Factoraje'!$Q:$Q,'BD Factoraje'!$B:$B,$B$3,'BD Factoraje'!$G:$G,'Cartera Semanal Individual'!$A18,'BD Factoraje'!$C:$C,$B$2),0)+BG18-SUMIFS('BD Factoraje'!$R:$R,'BD Factoraje'!$B:$B,$B$3,'BD Factoraje'!$G:$G,'Cartera Semanal Individual'!$A18,'BD Factoraje'!$N:$N,'Cartera Semanal Individual'!BH$1,'BD Factoraje'!$C:$C,$B$2)</f>
        <v>0</v>
      </c>
      <c r="BI18" s="11">
        <f>IF('Cartera Semanal Individual'!$A18='Cartera Semanal Individual'!BI$1,-SUMIFS('BD Factoraje'!$Q:$Q,'BD Factoraje'!$B:$B,$B$3,'BD Factoraje'!$G:$G,'Cartera Semanal Individual'!$A18,'BD Factoraje'!$C:$C,$B$2),0)+BH18-SUMIFS('BD Factoraje'!$R:$R,'BD Factoraje'!$B:$B,$B$3,'BD Factoraje'!$G:$G,'Cartera Semanal Individual'!$A18,'BD Factoraje'!$N:$N,'Cartera Semanal Individual'!BI$1,'BD Factoraje'!$C:$C,$B$2)</f>
        <v>0</v>
      </c>
      <c r="BJ18" s="11">
        <f>IF('Cartera Semanal Individual'!$A18='Cartera Semanal Individual'!BJ$1,-SUMIFS('BD Factoraje'!$Q:$Q,'BD Factoraje'!$B:$B,$B$3,'BD Factoraje'!$G:$G,'Cartera Semanal Individual'!$A18,'BD Factoraje'!$C:$C,$B$2),0)+BI18-SUMIFS('BD Factoraje'!$R:$R,'BD Factoraje'!$B:$B,$B$3,'BD Factoraje'!$G:$G,'Cartera Semanal Individual'!$A18,'BD Factoraje'!$N:$N,'Cartera Semanal Individual'!BJ$1,'BD Factoraje'!$C:$C,$B$2)</f>
        <v>0</v>
      </c>
      <c r="BK18" s="11">
        <f>IF('Cartera Semanal Individual'!$A18='Cartera Semanal Individual'!BK$1,-SUMIFS('BD Factoraje'!$Q:$Q,'BD Factoraje'!$B:$B,$B$3,'BD Factoraje'!$G:$G,'Cartera Semanal Individual'!$A18,'BD Factoraje'!$C:$C,$B$2),0)+BJ18-SUMIFS('BD Factoraje'!$R:$R,'BD Factoraje'!$B:$B,$B$3,'BD Factoraje'!$G:$G,'Cartera Semanal Individual'!$A18,'BD Factoraje'!$N:$N,'Cartera Semanal Individual'!BK$1,'BD Factoraje'!$C:$C,$B$2)</f>
        <v>0</v>
      </c>
      <c r="BL18" s="11">
        <f>IF('Cartera Semanal Individual'!$A18='Cartera Semanal Individual'!BL$1,-SUMIFS('BD Factoraje'!$Q:$Q,'BD Factoraje'!$B:$B,$B$3,'BD Factoraje'!$G:$G,'Cartera Semanal Individual'!$A18,'BD Factoraje'!$C:$C,$B$2),0)+BK18-SUMIFS('BD Factoraje'!$R:$R,'BD Factoraje'!$B:$B,$B$3,'BD Factoraje'!$G:$G,'Cartera Semanal Individual'!$A18,'BD Factoraje'!$N:$N,'Cartera Semanal Individual'!BL$1,'BD Factoraje'!$C:$C,$B$2)</f>
        <v>0</v>
      </c>
      <c r="BM18" s="11">
        <f>IF('Cartera Semanal Individual'!$A18='Cartera Semanal Individual'!BM$1,-SUMIFS('BD Factoraje'!$Q:$Q,'BD Factoraje'!$B:$B,$B$3,'BD Factoraje'!$G:$G,'Cartera Semanal Individual'!$A18,'BD Factoraje'!$C:$C,$B$2),0)+BL18-SUMIFS('BD Factoraje'!$R:$R,'BD Factoraje'!$B:$B,$B$3,'BD Factoraje'!$G:$G,'Cartera Semanal Individual'!$A18,'BD Factoraje'!$N:$N,'Cartera Semanal Individual'!BM$1,'BD Factoraje'!$C:$C,$B$2)</f>
        <v>0</v>
      </c>
      <c r="BN18" s="11">
        <f>IF('Cartera Semanal Individual'!$A18='Cartera Semanal Individual'!BN$1,-SUMIFS('BD Factoraje'!$Q:$Q,'BD Factoraje'!$B:$B,$B$3,'BD Factoraje'!$G:$G,'Cartera Semanal Individual'!$A18,'BD Factoraje'!$C:$C,$B$2),0)+BM18-SUMIFS('BD Factoraje'!$R:$R,'BD Factoraje'!$B:$B,$B$3,'BD Factoraje'!$G:$G,'Cartera Semanal Individual'!$A18,'BD Factoraje'!$N:$N,'Cartera Semanal Individual'!BN$1,'BD Factoraje'!$C:$C,$B$2)</f>
        <v>0</v>
      </c>
      <c r="BO18" s="11">
        <f>IF('Cartera Semanal Individual'!$A18='Cartera Semanal Individual'!BO$1,-SUMIFS('BD Factoraje'!$Q:$Q,'BD Factoraje'!$B:$B,$B$3,'BD Factoraje'!$G:$G,'Cartera Semanal Individual'!$A18,'BD Factoraje'!$C:$C,$B$2),0)+BN18-SUMIFS('BD Factoraje'!$R:$R,'BD Factoraje'!$B:$B,$B$3,'BD Factoraje'!$G:$G,'Cartera Semanal Individual'!$A18,'BD Factoraje'!$N:$N,'Cartera Semanal Individual'!BO$1,'BD Factoraje'!$C:$C,$B$2)</f>
        <v>0</v>
      </c>
      <c r="BP18" s="11">
        <f>IF('Cartera Semanal Individual'!$A18='Cartera Semanal Individual'!BP$1,-SUMIFS('BD Factoraje'!$Q:$Q,'BD Factoraje'!$B:$B,$B$3,'BD Factoraje'!$G:$G,'Cartera Semanal Individual'!$A18,'BD Factoraje'!$C:$C,$B$2),0)+BO18-SUMIFS('BD Factoraje'!$R:$R,'BD Factoraje'!$B:$B,$B$3,'BD Factoraje'!$G:$G,'Cartera Semanal Individual'!$A18,'BD Factoraje'!$N:$N,'Cartera Semanal Individual'!BP$1,'BD Factoraje'!$C:$C,$B$2)</f>
        <v>0</v>
      </c>
      <c r="BQ18" s="11">
        <f>IF('Cartera Semanal Individual'!$A18='Cartera Semanal Individual'!BQ$1,-SUMIFS('BD Factoraje'!$Q:$Q,'BD Factoraje'!$B:$B,$B$3,'BD Factoraje'!$G:$G,'Cartera Semanal Individual'!$A18,'BD Factoraje'!$C:$C,$B$2),0)+BP18-SUMIFS('BD Factoraje'!$R:$R,'BD Factoraje'!$B:$B,$B$3,'BD Factoraje'!$G:$G,'Cartera Semanal Individual'!$A18,'BD Factoraje'!$N:$N,'Cartera Semanal Individual'!BQ$1,'BD Factoraje'!$C:$C,$B$2)</f>
        <v>0</v>
      </c>
      <c r="BR18" s="11">
        <f>IF('Cartera Semanal Individual'!$A18='Cartera Semanal Individual'!BR$1,-SUMIFS('BD Factoraje'!$Q:$Q,'BD Factoraje'!$B:$B,$B$3,'BD Factoraje'!$G:$G,'Cartera Semanal Individual'!$A18,'BD Factoraje'!$C:$C,$B$2),0)+BQ18-SUMIFS('BD Factoraje'!$R:$R,'BD Factoraje'!$B:$B,$B$3,'BD Factoraje'!$G:$G,'Cartera Semanal Individual'!$A18,'BD Factoraje'!$N:$N,'Cartera Semanal Individual'!BR$1,'BD Factoraje'!$C:$C,$B$2)</f>
        <v>0</v>
      </c>
      <c r="BS18" s="11">
        <f>IF('Cartera Semanal Individual'!$A18='Cartera Semanal Individual'!BS$1,-SUMIFS('BD Factoraje'!$Q:$Q,'BD Factoraje'!$B:$B,$B$3,'BD Factoraje'!$G:$G,'Cartera Semanal Individual'!$A18,'BD Factoraje'!$C:$C,$B$2),0)+BR18-SUMIFS('BD Factoraje'!$R:$R,'BD Factoraje'!$B:$B,$B$3,'BD Factoraje'!$G:$G,'Cartera Semanal Individual'!$A18,'BD Factoraje'!$N:$N,'Cartera Semanal Individual'!BS$1,'BD Factoraje'!$C:$C,$B$2)</f>
        <v>0</v>
      </c>
      <c r="BT18" s="11">
        <f>IF('Cartera Semanal Individual'!$A18='Cartera Semanal Individual'!BT$1,-SUMIFS('BD Factoraje'!$Q:$Q,'BD Factoraje'!$B:$B,$B$3,'BD Factoraje'!$G:$G,'Cartera Semanal Individual'!$A18,'BD Factoraje'!$C:$C,$B$2),0)+BS18-SUMIFS('BD Factoraje'!$R:$R,'BD Factoraje'!$B:$B,$B$3,'BD Factoraje'!$G:$G,'Cartera Semanal Individual'!$A18,'BD Factoraje'!$N:$N,'Cartera Semanal Individual'!BT$1,'BD Factoraje'!$C:$C,$B$2)</f>
        <v>0</v>
      </c>
      <c r="BU18" s="11">
        <f>IF('Cartera Semanal Individual'!$A18='Cartera Semanal Individual'!BU$1,-SUMIFS('BD Factoraje'!$Q:$Q,'BD Factoraje'!$B:$B,$B$3,'BD Factoraje'!$G:$G,'Cartera Semanal Individual'!$A18,'BD Factoraje'!$C:$C,$B$2),0)+BT18-SUMIFS('BD Factoraje'!$R:$R,'BD Factoraje'!$B:$B,$B$3,'BD Factoraje'!$G:$G,'Cartera Semanal Individual'!$A18,'BD Factoraje'!$N:$N,'Cartera Semanal Individual'!BU$1,'BD Factoraje'!$C:$C,$B$2)</f>
        <v>0</v>
      </c>
      <c r="BV18" s="11">
        <f>IF('Cartera Semanal Individual'!$A18='Cartera Semanal Individual'!BV$1,-SUMIFS('BD Factoraje'!$Q:$Q,'BD Factoraje'!$B:$B,$B$3,'BD Factoraje'!$G:$G,'Cartera Semanal Individual'!$A18,'BD Factoraje'!$C:$C,$B$2),0)+BU18-SUMIFS('BD Factoraje'!$R:$R,'BD Factoraje'!$B:$B,$B$3,'BD Factoraje'!$G:$G,'Cartera Semanal Individual'!$A18,'BD Factoraje'!$N:$N,'Cartera Semanal Individual'!BV$1,'BD Factoraje'!$C:$C,$B$2)</f>
        <v>0</v>
      </c>
      <c r="BW18" s="11">
        <f>IF('Cartera Semanal Individual'!$A18='Cartera Semanal Individual'!BW$1,-SUMIFS('BD Factoraje'!$Q:$Q,'BD Factoraje'!$B:$B,$B$3,'BD Factoraje'!$G:$G,'Cartera Semanal Individual'!$A18,'BD Factoraje'!$C:$C,$B$2),0)+BV18-SUMIFS('BD Factoraje'!$R:$R,'BD Factoraje'!$B:$B,$B$3,'BD Factoraje'!$G:$G,'Cartera Semanal Individual'!$A18,'BD Factoraje'!$N:$N,'Cartera Semanal Individual'!BW$1,'BD Factoraje'!$C:$C,$B$2)</f>
        <v>0</v>
      </c>
      <c r="BX18" s="11">
        <f>IF('Cartera Semanal Individual'!$A18='Cartera Semanal Individual'!BX$1,-SUMIFS('BD Factoraje'!$Q:$Q,'BD Factoraje'!$B:$B,$B$3,'BD Factoraje'!$G:$G,'Cartera Semanal Individual'!$A18,'BD Factoraje'!$C:$C,$B$2),0)+BW18-SUMIFS('BD Factoraje'!$R:$R,'BD Factoraje'!$B:$B,$B$3,'BD Factoraje'!$G:$G,'Cartera Semanal Individual'!$A18,'BD Factoraje'!$N:$N,'Cartera Semanal Individual'!BX$1,'BD Factoraje'!$C:$C,$B$2)</f>
        <v>0</v>
      </c>
      <c r="BY18" s="11">
        <f>IF('Cartera Semanal Individual'!$A18='Cartera Semanal Individual'!BY$1,-SUMIFS('BD Factoraje'!$Q:$Q,'BD Factoraje'!$B:$B,$B$3,'BD Factoraje'!$G:$G,'Cartera Semanal Individual'!$A18,'BD Factoraje'!$C:$C,$B$2),0)+BX18-SUMIFS('BD Factoraje'!$R:$R,'BD Factoraje'!$B:$B,$B$3,'BD Factoraje'!$G:$G,'Cartera Semanal Individual'!$A18,'BD Factoraje'!$N:$N,'Cartera Semanal Individual'!BY$1,'BD Factoraje'!$C:$C,$B$2)</f>
        <v>0</v>
      </c>
      <c r="BZ18" s="11">
        <f>IF('Cartera Semanal Individual'!$A18='Cartera Semanal Individual'!BZ$1,-SUMIFS('BD Factoraje'!$Q:$Q,'BD Factoraje'!$B:$B,$B$3,'BD Factoraje'!$G:$G,'Cartera Semanal Individual'!$A18,'BD Factoraje'!$C:$C,$B$2),0)+BY18-SUMIFS('BD Factoraje'!$R:$R,'BD Factoraje'!$B:$B,$B$3,'BD Factoraje'!$G:$G,'Cartera Semanal Individual'!$A18,'BD Factoraje'!$N:$N,'Cartera Semanal Individual'!BZ$1,'BD Factoraje'!$C:$C,$B$2)</f>
        <v>0</v>
      </c>
      <c r="CA18" s="11">
        <f>IF('Cartera Semanal Individual'!$A18='Cartera Semanal Individual'!CA$1,-SUMIFS('BD Factoraje'!$Q:$Q,'BD Factoraje'!$B:$B,$B$3,'BD Factoraje'!$G:$G,'Cartera Semanal Individual'!$A18,'BD Factoraje'!$C:$C,$B$2),0)+BZ18-SUMIFS('BD Factoraje'!$R:$R,'BD Factoraje'!$B:$B,$B$3,'BD Factoraje'!$G:$G,'Cartera Semanal Individual'!$A18,'BD Factoraje'!$N:$N,'Cartera Semanal Individual'!CA$1,'BD Factoraje'!$C:$C,$B$2)</f>
        <v>0</v>
      </c>
      <c r="CB18" s="11">
        <f>IF('Cartera Semanal Individual'!$A18='Cartera Semanal Individual'!CB$1,-SUMIFS('BD Factoraje'!$Q:$Q,'BD Factoraje'!$B:$B,$B$3,'BD Factoraje'!$G:$G,'Cartera Semanal Individual'!$A18,'BD Factoraje'!$C:$C,$B$2),0)+CA18-SUMIFS('BD Factoraje'!$R:$R,'BD Factoraje'!$B:$B,$B$3,'BD Factoraje'!$G:$G,'Cartera Semanal Individual'!$A18,'BD Factoraje'!$N:$N,'Cartera Semanal Individual'!CB$1,'BD Factoraje'!$C:$C,$B$2)</f>
        <v>0</v>
      </c>
      <c r="CC18" s="11">
        <f>IF('Cartera Semanal Individual'!$A18='Cartera Semanal Individual'!CC$1,-SUMIFS('BD Factoraje'!$Q:$Q,'BD Factoraje'!$B:$B,$B$3,'BD Factoraje'!$G:$G,'Cartera Semanal Individual'!$A18,'BD Factoraje'!$C:$C,$B$2),0)+CB18-SUMIFS('BD Factoraje'!$R:$R,'BD Factoraje'!$B:$B,$B$3,'BD Factoraje'!$G:$G,'Cartera Semanal Individual'!$A18,'BD Factoraje'!$N:$N,'Cartera Semanal Individual'!CC$1,'BD Factoraje'!$C:$C,$B$2)</f>
        <v>0</v>
      </c>
      <c r="CD18" s="11">
        <f>IF('Cartera Semanal Individual'!$A18='Cartera Semanal Individual'!CD$1,-SUMIFS('BD Factoraje'!$Q:$Q,'BD Factoraje'!$B:$B,$B$3,'BD Factoraje'!$G:$G,'Cartera Semanal Individual'!$A18,'BD Factoraje'!$C:$C,$B$2),0)+CC18-SUMIFS('BD Factoraje'!$R:$R,'BD Factoraje'!$B:$B,$B$3,'BD Factoraje'!$G:$G,'Cartera Semanal Individual'!$A18,'BD Factoraje'!$N:$N,'Cartera Semanal Individual'!CD$1,'BD Factoraje'!$C:$C,$B$2)</f>
        <v>0</v>
      </c>
      <c r="CE18" s="11">
        <f>IF('Cartera Semanal Individual'!$A18='Cartera Semanal Individual'!CE$1,-SUMIFS('BD Factoraje'!$Q:$Q,'BD Factoraje'!$B:$B,$B$3,'BD Factoraje'!$G:$G,'Cartera Semanal Individual'!$A18,'BD Factoraje'!$C:$C,$B$2),0)+CD18-SUMIFS('BD Factoraje'!$R:$R,'BD Factoraje'!$B:$B,$B$3,'BD Factoraje'!$G:$G,'Cartera Semanal Individual'!$A18,'BD Factoraje'!$N:$N,'Cartera Semanal Individual'!CE$1,'BD Factoraje'!$C:$C,$B$2)</f>
        <v>0</v>
      </c>
      <c r="CF18" s="11">
        <f>IF('Cartera Semanal Individual'!$A18='Cartera Semanal Individual'!CF$1,-SUMIFS('BD Factoraje'!$Q:$Q,'BD Factoraje'!$B:$B,$B$3,'BD Factoraje'!$G:$G,'Cartera Semanal Individual'!$A18,'BD Factoraje'!$C:$C,$B$2),0)+CE18-SUMIFS('BD Factoraje'!$R:$R,'BD Factoraje'!$B:$B,$B$3,'BD Factoraje'!$G:$G,'Cartera Semanal Individual'!$A18,'BD Factoraje'!$N:$N,'Cartera Semanal Individual'!CF$1,'BD Factoraje'!$C:$C,$B$2)</f>
        <v>0</v>
      </c>
      <c r="CG18" s="11">
        <f>IF('Cartera Semanal Individual'!$A18='Cartera Semanal Individual'!CG$1,-SUMIFS('BD Factoraje'!$Q:$Q,'BD Factoraje'!$B:$B,$B$3,'BD Factoraje'!$G:$G,'Cartera Semanal Individual'!$A18,'BD Factoraje'!$C:$C,$B$2),0)+CF18-SUMIFS('BD Factoraje'!$R:$R,'BD Factoraje'!$B:$B,$B$3,'BD Factoraje'!$G:$G,'Cartera Semanal Individual'!$A18,'BD Factoraje'!$N:$N,'Cartera Semanal Individual'!CG$1,'BD Factoraje'!$C:$C,$B$2)</f>
        <v>0</v>
      </c>
      <c r="CH18" s="11">
        <f>IF('Cartera Semanal Individual'!$A18='Cartera Semanal Individual'!CH$1,-SUMIFS('BD Factoraje'!$Q:$Q,'BD Factoraje'!$B:$B,$B$3,'BD Factoraje'!$G:$G,'Cartera Semanal Individual'!$A18,'BD Factoraje'!$C:$C,$B$2),0)+CG18-SUMIFS('BD Factoraje'!$R:$R,'BD Factoraje'!$B:$B,$B$3,'BD Factoraje'!$G:$G,'Cartera Semanal Individual'!$A18,'BD Factoraje'!$N:$N,'Cartera Semanal Individual'!CH$1,'BD Factoraje'!$C:$C,$B$2)</f>
        <v>0</v>
      </c>
      <c r="CI18" s="11">
        <f>IF('Cartera Semanal Individual'!$A18='Cartera Semanal Individual'!CI$1,-SUMIFS('BD Factoraje'!$Q:$Q,'BD Factoraje'!$B:$B,$B$3,'BD Factoraje'!$G:$G,'Cartera Semanal Individual'!$A18,'BD Factoraje'!$C:$C,$B$2),0)+CH18-SUMIFS('BD Factoraje'!$R:$R,'BD Factoraje'!$B:$B,$B$3,'BD Factoraje'!$G:$G,'Cartera Semanal Individual'!$A18,'BD Factoraje'!$N:$N,'Cartera Semanal Individual'!CI$1,'BD Factoraje'!$C:$C,$B$2)</f>
        <v>0</v>
      </c>
      <c r="CJ18" s="11">
        <f>IF('Cartera Semanal Individual'!$A18='Cartera Semanal Individual'!CJ$1,-SUMIFS('BD Factoraje'!$Q:$Q,'BD Factoraje'!$B:$B,$B$3,'BD Factoraje'!$G:$G,'Cartera Semanal Individual'!$A18,'BD Factoraje'!$C:$C,$B$2),0)+CI18-SUMIFS('BD Factoraje'!$R:$R,'BD Factoraje'!$B:$B,$B$3,'BD Factoraje'!$G:$G,'Cartera Semanal Individual'!$A18,'BD Factoraje'!$N:$N,'Cartera Semanal Individual'!CJ$1,'BD Factoraje'!$C:$C,$B$2)</f>
        <v>0</v>
      </c>
      <c r="CK18" s="11">
        <f>IF('Cartera Semanal Individual'!$A18='Cartera Semanal Individual'!CK$1,-SUMIFS('BD Factoraje'!$Q:$Q,'BD Factoraje'!$B:$B,$B$3,'BD Factoraje'!$G:$G,'Cartera Semanal Individual'!$A18,'BD Factoraje'!$C:$C,$B$2),0)+CJ18-SUMIFS('BD Factoraje'!$R:$R,'BD Factoraje'!$B:$B,$B$3,'BD Factoraje'!$G:$G,'Cartera Semanal Individual'!$A18,'BD Factoraje'!$N:$N,'Cartera Semanal Individual'!CK$1,'BD Factoraje'!$C:$C,$B$2)</f>
        <v>0</v>
      </c>
      <c r="CL18" s="11">
        <f>IF('Cartera Semanal Individual'!$A18='Cartera Semanal Individual'!CL$1,-SUMIFS('BD Factoraje'!$Q:$Q,'BD Factoraje'!$B:$B,$B$3,'BD Factoraje'!$G:$G,'Cartera Semanal Individual'!$A18,'BD Factoraje'!$C:$C,$B$2),0)+CK18-SUMIFS('BD Factoraje'!$R:$R,'BD Factoraje'!$B:$B,$B$3,'BD Factoraje'!$G:$G,'Cartera Semanal Individual'!$A18,'BD Factoraje'!$N:$N,'Cartera Semanal Individual'!CL$1,'BD Factoraje'!$C:$C,$B$2)</f>
        <v>0</v>
      </c>
      <c r="CM18" s="11">
        <f>IF('Cartera Semanal Individual'!$A18='Cartera Semanal Individual'!CM$1,-SUMIFS('BD Factoraje'!$Q:$Q,'BD Factoraje'!$B:$B,$B$3,'BD Factoraje'!$G:$G,'Cartera Semanal Individual'!$A18,'BD Factoraje'!$C:$C,$B$2),0)+CL18-SUMIFS('BD Factoraje'!$R:$R,'BD Factoraje'!$B:$B,$B$3,'BD Factoraje'!$G:$G,'Cartera Semanal Individual'!$A18,'BD Factoraje'!$N:$N,'Cartera Semanal Individual'!CM$1,'BD Factoraje'!$C:$C,$B$2)</f>
        <v>0</v>
      </c>
      <c r="CN18" s="11">
        <f>IF('Cartera Semanal Individual'!$A18='Cartera Semanal Individual'!CN$1,-SUMIFS('BD Factoraje'!$Q:$Q,'BD Factoraje'!$B:$B,$B$3,'BD Factoraje'!$G:$G,'Cartera Semanal Individual'!$A18,'BD Factoraje'!$C:$C,$B$2),0)+CM18-SUMIFS('BD Factoraje'!$R:$R,'BD Factoraje'!$B:$B,$B$3,'BD Factoraje'!$G:$G,'Cartera Semanal Individual'!$A18,'BD Factoraje'!$N:$N,'Cartera Semanal Individual'!CN$1,'BD Factoraje'!$C:$C,$B$2)</f>
        <v>0</v>
      </c>
      <c r="CO18" s="11">
        <f>IF('Cartera Semanal Individual'!$A18='Cartera Semanal Individual'!CO$1,-SUMIFS('BD Factoraje'!$Q:$Q,'BD Factoraje'!$B:$B,$B$3,'BD Factoraje'!$G:$G,'Cartera Semanal Individual'!$A18,'BD Factoraje'!$C:$C,$B$2),0)+CN18-SUMIFS('BD Factoraje'!$R:$R,'BD Factoraje'!$B:$B,$B$3,'BD Factoraje'!$G:$G,'Cartera Semanal Individual'!$A18,'BD Factoraje'!$N:$N,'Cartera Semanal Individual'!CO$1,'BD Factoraje'!$C:$C,$B$2)</f>
        <v>0</v>
      </c>
      <c r="CP18" s="11">
        <f>IF('Cartera Semanal Individual'!$A18='Cartera Semanal Individual'!CP$1,-SUMIFS('BD Factoraje'!$Q:$Q,'BD Factoraje'!$B:$B,$B$3,'BD Factoraje'!$G:$G,'Cartera Semanal Individual'!$A18,'BD Factoraje'!$C:$C,$B$2),0)+CO18-SUMIFS('BD Factoraje'!$R:$R,'BD Factoraje'!$B:$B,$B$3,'BD Factoraje'!$G:$G,'Cartera Semanal Individual'!$A18,'BD Factoraje'!$N:$N,'Cartera Semanal Individual'!CP$1,'BD Factoraje'!$C:$C,$B$2)</f>
        <v>0</v>
      </c>
      <c r="CQ18" s="11">
        <f>IF('Cartera Semanal Individual'!$A18='Cartera Semanal Individual'!CQ$1,-SUMIFS('BD Factoraje'!$Q:$Q,'BD Factoraje'!$B:$B,$B$3,'BD Factoraje'!$G:$G,'Cartera Semanal Individual'!$A18,'BD Factoraje'!$C:$C,$B$2),0)+CP18-SUMIFS('BD Factoraje'!$R:$R,'BD Factoraje'!$B:$B,$B$3,'BD Factoraje'!$G:$G,'Cartera Semanal Individual'!$A18,'BD Factoraje'!$N:$N,'Cartera Semanal Individual'!CQ$1,'BD Factoraje'!$C:$C,$B$2)</f>
        <v>0</v>
      </c>
      <c r="CR18" s="11">
        <f>IF('Cartera Semanal Individual'!$A18='Cartera Semanal Individual'!CR$1,-SUMIFS('BD Factoraje'!$Q:$Q,'BD Factoraje'!$B:$B,$B$3,'BD Factoraje'!$G:$G,'Cartera Semanal Individual'!$A18,'BD Factoraje'!$C:$C,$B$2),0)+CQ18-SUMIFS('BD Factoraje'!$R:$R,'BD Factoraje'!$B:$B,$B$3,'BD Factoraje'!$G:$G,'Cartera Semanal Individual'!$A18,'BD Factoraje'!$N:$N,'Cartera Semanal Individual'!CR$1,'BD Factoraje'!$C:$C,$B$2)</f>
        <v>0</v>
      </c>
      <c r="CS18" s="11">
        <f>IF('Cartera Semanal Individual'!$A18='Cartera Semanal Individual'!CS$1,-SUMIFS('BD Factoraje'!$Q:$Q,'BD Factoraje'!$B:$B,$B$3,'BD Factoraje'!$G:$G,'Cartera Semanal Individual'!$A18,'BD Factoraje'!$C:$C,$B$2),0)+CR18-SUMIFS('BD Factoraje'!$R:$R,'BD Factoraje'!$B:$B,$B$3,'BD Factoraje'!$G:$G,'Cartera Semanal Individual'!$A18,'BD Factoraje'!$N:$N,'Cartera Semanal Individual'!CS$1,'BD Factoraje'!$C:$C,$B$2)</f>
        <v>0</v>
      </c>
      <c r="CT18" s="11">
        <f>IF('Cartera Semanal Individual'!$A18='Cartera Semanal Individual'!CT$1,-SUMIFS('BD Factoraje'!$Q:$Q,'BD Factoraje'!$B:$B,$B$3,'BD Factoraje'!$G:$G,'Cartera Semanal Individual'!$A18,'BD Factoraje'!$C:$C,$B$2),0)+CS18-SUMIFS('BD Factoraje'!$R:$R,'BD Factoraje'!$B:$B,$B$3,'BD Factoraje'!$G:$G,'Cartera Semanal Individual'!$A18,'BD Factoraje'!$N:$N,'Cartera Semanal Individual'!CT$1,'BD Factoraje'!$C:$C,$B$2)</f>
        <v>0</v>
      </c>
      <c r="CU18" s="11">
        <f>IF('Cartera Semanal Individual'!$A18='Cartera Semanal Individual'!CU$1,-SUMIFS('BD Factoraje'!$Q:$Q,'BD Factoraje'!$B:$B,$B$3,'BD Factoraje'!$G:$G,'Cartera Semanal Individual'!$A18,'BD Factoraje'!$C:$C,$B$2),0)+CT18-SUMIFS('BD Factoraje'!$R:$R,'BD Factoraje'!$B:$B,$B$3,'BD Factoraje'!$G:$G,'Cartera Semanal Individual'!$A18,'BD Factoraje'!$N:$N,'Cartera Semanal Individual'!CU$1,'BD Factoraje'!$C:$C,$B$2)</f>
        <v>0</v>
      </c>
      <c r="CV18" s="11">
        <f>IF('Cartera Semanal Individual'!$A18='Cartera Semanal Individual'!CV$1,-SUMIFS('BD Factoraje'!$Q:$Q,'BD Factoraje'!$B:$B,$B$3,'BD Factoraje'!$G:$G,'Cartera Semanal Individual'!$A18,'BD Factoraje'!$C:$C,$B$2),0)+CU18-SUMIFS('BD Factoraje'!$R:$R,'BD Factoraje'!$B:$B,$B$3,'BD Factoraje'!$G:$G,'Cartera Semanal Individual'!$A18,'BD Factoraje'!$N:$N,'Cartera Semanal Individual'!CV$1,'BD Factoraje'!$C:$C,$B$2)</f>
        <v>0</v>
      </c>
    </row>
    <row r="19" spans="1:100" x14ac:dyDescent="0.25">
      <c r="A19" s="14">
        <v>28</v>
      </c>
      <c r="B19" s="31">
        <f t="shared" si="2"/>
        <v>42561</v>
      </c>
      <c r="C19" s="11">
        <f>IF('Cartera Semanal Individual'!$A19='Cartera Semanal Individual'!C$1,-SUMIFS('BD Factoraje'!$Q:$Q,'BD Factoraje'!$B:$B,$B$3,'BD Factoraje'!$G:$G,'Cartera Semanal Individual'!$A19,'BD Factoraje'!$C:$C,$B$2),0)</f>
        <v>0</v>
      </c>
      <c r="D19" s="11">
        <f>IF('Cartera Semanal Individual'!$A19='Cartera Semanal Individual'!D$1,-SUMIFS('BD Factoraje'!$Q:$Q,'BD Factoraje'!$B:$B,$B$3,'BD Factoraje'!$G:$G,'Cartera Semanal Individual'!$A19,'BD Factoraje'!$C:$C,$B$2),0)+C19-SUMIFS('BD Factoraje'!$R:$R,'BD Factoraje'!$B:$B,$B$3,'BD Factoraje'!$G:$G,'Cartera Semanal Individual'!$A19,'BD Factoraje'!$N:$N,'Cartera Semanal Individual'!D$1,'BD Factoraje'!$C:$C,$B$2)</f>
        <v>0</v>
      </c>
      <c r="E19" s="11">
        <f>IF('Cartera Semanal Individual'!$A19='Cartera Semanal Individual'!E$1,-SUMIFS('BD Factoraje'!$Q:$Q,'BD Factoraje'!$B:$B,$B$3,'BD Factoraje'!$G:$G,'Cartera Semanal Individual'!$A19,'BD Factoraje'!$C:$C,$B$2),0)+D19-SUMIFS('BD Factoraje'!$R:$R,'BD Factoraje'!$B:$B,$B$3,'BD Factoraje'!$G:$G,'Cartera Semanal Individual'!$A19,'BD Factoraje'!$N:$N,'Cartera Semanal Individual'!E$1,'BD Factoraje'!$C:$C,$B$2)</f>
        <v>0</v>
      </c>
      <c r="F19" s="11">
        <f>IF('Cartera Semanal Individual'!$A19='Cartera Semanal Individual'!F$1,-SUMIFS('BD Factoraje'!$Q:$Q,'BD Factoraje'!$B:$B,$B$3,'BD Factoraje'!$G:$G,'Cartera Semanal Individual'!$A19,'BD Factoraje'!$C:$C,$B$2),0)+E19-SUMIFS('BD Factoraje'!$R:$R,'BD Factoraje'!$B:$B,$B$3,'BD Factoraje'!$G:$G,'Cartera Semanal Individual'!$A19,'BD Factoraje'!$N:$N,'Cartera Semanal Individual'!F$1,'BD Factoraje'!$C:$C,$B$2)</f>
        <v>0</v>
      </c>
      <c r="G19" s="11">
        <f>IF('Cartera Semanal Individual'!$A19='Cartera Semanal Individual'!G$1,-SUMIFS('BD Factoraje'!$Q:$Q,'BD Factoraje'!$B:$B,$B$3,'BD Factoraje'!$G:$G,'Cartera Semanal Individual'!$A19,'BD Factoraje'!$C:$C,$B$2),0)+F19-SUMIFS('BD Factoraje'!$R:$R,'BD Factoraje'!$B:$B,$B$3,'BD Factoraje'!$G:$G,'Cartera Semanal Individual'!$A19,'BD Factoraje'!$N:$N,'Cartera Semanal Individual'!G$1,'BD Factoraje'!$C:$C,$B$2)</f>
        <v>0</v>
      </c>
      <c r="H19" s="11">
        <f>IF('Cartera Semanal Individual'!$A19='Cartera Semanal Individual'!H$1,-SUMIFS('BD Factoraje'!$Q:$Q,'BD Factoraje'!$B:$B,$B$3,'BD Factoraje'!$G:$G,'Cartera Semanal Individual'!$A19,'BD Factoraje'!$C:$C,$B$2),0)+G19-SUMIFS('BD Factoraje'!$R:$R,'BD Factoraje'!$B:$B,$B$3,'BD Factoraje'!$G:$G,'Cartera Semanal Individual'!$A19,'BD Factoraje'!$N:$N,'Cartera Semanal Individual'!H$1,'BD Factoraje'!$C:$C,$B$2)</f>
        <v>0</v>
      </c>
      <c r="I19" s="11">
        <f>IF('Cartera Semanal Individual'!$A19='Cartera Semanal Individual'!I$1,-SUMIFS('BD Factoraje'!$Q:$Q,'BD Factoraje'!$B:$B,$B$3,'BD Factoraje'!$G:$G,'Cartera Semanal Individual'!$A19,'BD Factoraje'!$C:$C,$B$2),0)+H19-SUMIFS('BD Factoraje'!$R:$R,'BD Factoraje'!$B:$B,$B$3,'BD Factoraje'!$G:$G,'Cartera Semanal Individual'!$A19,'BD Factoraje'!$N:$N,'Cartera Semanal Individual'!I$1,'BD Factoraje'!$C:$C,$B$2)</f>
        <v>0</v>
      </c>
      <c r="J19" s="11">
        <f>IF('Cartera Semanal Individual'!$A19='Cartera Semanal Individual'!J$1,-SUMIFS('BD Factoraje'!$Q:$Q,'BD Factoraje'!$B:$B,$B$3,'BD Factoraje'!$G:$G,'Cartera Semanal Individual'!$A19,'BD Factoraje'!$C:$C,$B$2),0)+I19-SUMIFS('BD Factoraje'!$R:$R,'BD Factoraje'!$B:$B,$B$3,'BD Factoraje'!$G:$G,'Cartera Semanal Individual'!$A19,'BD Factoraje'!$N:$N,'Cartera Semanal Individual'!J$1,'BD Factoraje'!$C:$C,$B$2)</f>
        <v>0</v>
      </c>
      <c r="K19" s="11">
        <f>IF('Cartera Semanal Individual'!$A19='Cartera Semanal Individual'!K$1,-SUMIFS('BD Factoraje'!$Q:$Q,'BD Factoraje'!$B:$B,$B$3,'BD Factoraje'!$G:$G,'Cartera Semanal Individual'!$A19,'BD Factoraje'!$C:$C,$B$2),0)+J19-SUMIFS('BD Factoraje'!$R:$R,'BD Factoraje'!$B:$B,$B$3,'BD Factoraje'!$G:$G,'Cartera Semanal Individual'!$A19,'BD Factoraje'!$N:$N,'Cartera Semanal Individual'!K$1,'BD Factoraje'!$C:$C,$B$2)</f>
        <v>0</v>
      </c>
      <c r="L19" s="11">
        <f>IF('Cartera Semanal Individual'!$A19='Cartera Semanal Individual'!L$1,-SUMIFS('BD Factoraje'!$Q:$Q,'BD Factoraje'!$B:$B,$B$3,'BD Factoraje'!$G:$G,'Cartera Semanal Individual'!$A19,'BD Factoraje'!$C:$C,$B$2),0)+K19-SUMIFS('BD Factoraje'!$R:$R,'BD Factoraje'!$B:$B,$B$3,'BD Factoraje'!$G:$G,'Cartera Semanal Individual'!$A19,'BD Factoraje'!$N:$N,'Cartera Semanal Individual'!L$1,'BD Factoraje'!$C:$C,$B$2)</f>
        <v>0</v>
      </c>
      <c r="M19" s="11">
        <f>IF('Cartera Semanal Individual'!$A19='Cartera Semanal Individual'!M$1,-SUMIFS('BD Factoraje'!$Q:$Q,'BD Factoraje'!$B:$B,$B$3,'BD Factoraje'!$G:$G,'Cartera Semanal Individual'!$A19,'BD Factoraje'!$C:$C,$B$2),0)+L19-SUMIFS('BD Factoraje'!$R:$R,'BD Factoraje'!$B:$B,$B$3,'BD Factoraje'!$G:$G,'Cartera Semanal Individual'!$A19,'BD Factoraje'!$N:$N,'Cartera Semanal Individual'!M$1,'BD Factoraje'!$C:$C,$B$2)</f>
        <v>0</v>
      </c>
      <c r="N19" s="11">
        <f>IF('Cartera Semanal Individual'!$A19='Cartera Semanal Individual'!N$1,-SUMIFS('BD Factoraje'!$Q:$Q,'BD Factoraje'!$B:$B,$B$3,'BD Factoraje'!$G:$G,'Cartera Semanal Individual'!$A19,'BD Factoraje'!$C:$C,$B$2),0)+M19-SUMIFS('BD Factoraje'!$R:$R,'BD Factoraje'!$B:$B,$B$3,'BD Factoraje'!$G:$G,'Cartera Semanal Individual'!$A19,'BD Factoraje'!$N:$N,'Cartera Semanal Individual'!N$1,'BD Factoraje'!$C:$C,$B$2)</f>
        <v>0</v>
      </c>
      <c r="O19" s="11">
        <f>IF('Cartera Semanal Individual'!$A19='Cartera Semanal Individual'!O$1,-SUMIFS('BD Factoraje'!$Q:$Q,'BD Factoraje'!$B:$B,$B$3,'BD Factoraje'!$G:$G,'Cartera Semanal Individual'!$A19,'BD Factoraje'!$C:$C,$B$2),0)+N19-SUMIFS('BD Factoraje'!$R:$R,'BD Factoraje'!$B:$B,$B$3,'BD Factoraje'!$G:$G,'Cartera Semanal Individual'!$A19,'BD Factoraje'!$N:$N,'Cartera Semanal Individual'!O$1,'BD Factoraje'!$C:$C,$B$2)</f>
        <v>0</v>
      </c>
      <c r="P19" s="11">
        <f>IF('Cartera Semanal Individual'!$A19='Cartera Semanal Individual'!P$1,-SUMIFS('BD Factoraje'!$Q:$Q,'BD Factoraje'!$B:$B,$B$3,'BD Factoraje'!$G:$G,'Cartera Semanal Individual'!$A19,'BD Factoraje'!$C:$C,$B$2),0)+O19-SUMIFS('BD Factoraje'!$R:$R,'BD Factoraje'!$B:$B,$B$3,'BD Factoraje'!$G:$G,'Cartera Semanal Individual'!$A19,'BD Factoraje'!$N:$N,'Cartera Semanal Individual'!P$1,'BD Factoraje'!$C:$C,$B$2)</f>
        <v>0</v>
      </c>
      <c r="Q19" s="11">
        <f>IF('Cartera Semanal Individual'!$A19='Cartera Semanal Individual'!Q$1,-SUMIFS('BD Factoraje'!$Q:$Q,'BD Factoraje'!$B:$B,$B$3,'BD Factoraje'!$G:$G,'Cartera Semanal Individual'!$A19,'BD Factoraje'!$C:$C,$B$2),0)+P19-SUMIFS('BD Factoraje'!$R:$R,'BD Factoraje'!$B:$B,$B$3,'BD Factoraje'!$G:$G,'Cartera Semanal Individual'!$A19,'BD Factoraje'!$N:$N,'Cartera Semanal Individual'!Q$1,'BD Factoraje'!$C:$C,$B$2)</f>
        <v>0</v>
      </c>
      <c r="R19" s="11">
        <f>IF('Cartera Semanal Individual'!$A19='Cartera Semanal Individual'!R$1,-SUMIFS('BD Factoraje'!$Q:$Q,'BD Factoraje'!$B:$B,$B$3,'BD Factoraje'!$G:$G,'Cartera Semanal Individual'!$A19,'BD Factoraje'!$C:$C,$B$2),0)+Q19-SUMIFS('BD Factoraje'!$R:$R,'BD Factoraje'!$B:$B,$B$3,'BD Factoraje'!$G:$G,'Cartera Semanal Individual'!$A19,'BD Factoraje'!$N:$N,'Cartera Semanal Individual'!R$1,'BD Factoraje'!$C:$C,$B$2)</f>
        <v>0</v>
      </c>
      <c r="S19" s="11">
        <f>IF('Cartera Semanal Individual'!$A19='Cartera Semanal Individual'!S$1,-SUMIFS('BD Factoraje'!$Q:$Q,'BD Factoraje'!$B:$B,$B$3,'BD Factoraje'!$G:$G,'Cartera Semanal Individual'!$A19,'BD Factoraje'!$C:$C,$B$2),0)+R19-SUMIFS('BD Factoraje'!$R:$R,'BD Factoraje'!$B:$B,$B$3,'BD Factoraje'!$G:$G,'Cartera Semanal Individual'!$A19,'BD Factoraje'!$N:$N,'Cartera Semanal Individual'!S$1,'BD Factoraje'!$C:$C,$B$2)</f>
        <v>0</v>
      </c>
      <c r="T19" s="11">
        <f>IF('Cartera Semanal Individual'!$A19='Cartera Semanal Individual'!T$1,-SUMIFS('BD Factoraje'!$Q:$Q,'BD Factoraje'!$B:$B,$B$3,'BD Factoraje'!$G:$G,'Cartera Semanal Individual'!$A19,'BD Factoraje'!$C:$C,$B$2),0)+S19-SUMIFS('BD Factoraje'!$R:$R,'BD Factoraje'!$B:$B,$B$3,'BD Factoraje'!$G:$G,'Cartera Semanal Individual'!$A19,'BD Factoraje'!$N:$N,'Cartera Semanal Individual'!T$1,'BD Factoraje'!$C:$C,$B$2)</f>
        <v>0</v>
      </c>
      <c r="U19" s="11">
        <f>IF('Cartera Semanal Individual'!$A19='Cartera Semanal Individual'!U$1,-SUMIFS('BD Factoraje'!$Q:$Q,'BD Factoraje'!$B:$B,$B$3,'BD Factoraje'!$G:$G,'Cartera Semanal Individual'!$A19,'BD Factoraje'!$C:$C,$B$2),0)+T19-SUMIFS('BD Factoraje'!$R:$R,'BD Factoraje'!$B:$B,$B$3,'BD Factoraje'!$G:$G,'Cartera Semanal Individual'!$A19,'BD Factoraje'!$N:$N,'Cartera Semanal Individual'!U$1,'BD Factoraje'!$C:$C,$B$2)</f>
        <v>0</v>
      </c>
      <c r="V19" s="11">
        <f>IF('Cartera Semanal Individual'!$A19='Cartera Semanal Individual'!V$1,-SUMIFS('BD Factoraje'!$Q:$Q,'BD Factoraje'!$B:$B,$B$3,'BD Factoraje'!$G:$G,'Cartera Semanal Individual'!$A19,'BD Factoraje'!$C:$C,$B$2),0)+U19-SUMIFS('BD Factoraje'!$R:$R,'BD Factoraje'!$B:$B,$B$3,'BD Factoraje'!$G:$G,'Cartera Semanal Individual'!$A19,'BD Factoraje'!$N:$N,'Cartera Semanal Individual'!V$1,'BD Factoraje'!$C:$C,$B$2)</f>
        <v>0</v>
      </c>
      <c r="W19" s="11">
        <f>IF('Cartera Semanal Individual'!$A19='Cartera Semanal Individual'!W$1,-SUMIFS('BD Factoraje'!$Q:$Q,'BD Factoraje'!$B:$B,$B$3,'BD Factoraje'!$G:$G,'Cartera Semanal Individual'!$A19,'BD Factoraje'!$C:$C,$B$2),0)+V19-SUMIFS('BD Factoraje'!$R:$R,'BD Factoraje'!$B:$B,$B$3,'BD Factoraje'!$G:$G,'Cartera Semanal Individual'!$A19,'BD Factoraje'!$N:$N,'Cartera Semanal Individual'!W$1,'BD Factoraje'!$C:$C,$B$2)</f>
        <v>0</v>
      </c>
      <c r="X19" s="11">
        <f>IF('Cartera Semanal Individual'!$A19='Cartera Semanal Individual'!X$1,-SUMIFS('BD Factoraje'!$Q:$Q,'BD Factoraje'!$B:$B,$B$3,'BD Factoraje'!$G:$G,'Cartera Semanal Individual'!$A19,'BD Factoraje'!$C:$C,$B$2),0)+W19-SUMIFS('BD Factoraje'!$R:$R,'BD Factoraje'!$B:$B,$B$3,'BD Factoraje'!$G:$G,'Cartera Semanal Individual'!$A19,'BD Factoraje'!$N:$N,'Cartera Semanal Individual'!X$1,'BD Factoraje'!$C:$C,$B$2)</f>
        <v>0</v>
      </c>
      <c r="Y19" s="11">
        <f>IF('Cartera Semanal Individual'!$A19='Cartera Semanal Individual'!Y$1,-SUMIFS('BD Factoraje'!$Q:$Q,'BD Factoraje'!$B:$B,$B$3,'BD Factoraje'!$G:$G,'Cartera Semanal Individual'!$A19,'BD Factoraje'!$C:$C,$B$2),0)+X19-SUMIFS('BD Factoraje'!$R:$R,'BD Factoraje'!$B:$B,$B$3,'BD Factoraje'!$G:$G,'Cartera Semanal Individual'!$A19,'BD Factoraje'!$N:$N,'Cartera Semanal Individual'!Y$1,'BD Factoraje'!$C:$C,$B$2)</f>
        <v>0</v>
      </c>
      <c r="Z19" s="11">
        <f>IF('Cartera Semanal Individual'!$A19='Cartera Semanal Individual'!Z$1,-SUMIFS('BD Factoraje'!$Q:$Q,'BD Factoraje'!$B:$B,$B$3,'BD Factoraje'!$G:$G,'Cartera Semanal Individual'!$A19,'BD Factoraje'!$C:$C,$B$2),0)+Y19-SUMIFS('BD Factoraje'!$R:$R,'BD Factoraje'!$B:$B,$B$3,'BD Factoraje'!$G:$G,'Cartera Semanal Individual'!$A19,'BD Factoraje'!$N:$N,'Cartera Semanal Individual'!Z$1,'BD Factoraje'!$C:$C,$B$2)</f>
        <v>0</v>
      </c>
      <c r="AA19" s="11">
        <f>IF('Cartera Semanal Individual'!$A19='Cartera Semanal Individual'!AA$1,-SUMIFS('BD Factoraje'!$Q:$Q,'BD Factoraje'!$B:$B,$B$3,'BD Factoraje'!$G:$G,'Cartera Semanal Individual'!$A19,'BD Factoraje'!$C:$C,$B$2),0)+Z19-SUMIFS('BD Factoraje'!$R:$R,'BD Factoraje'!$B:$B,$B$3,'BD Factoraje'!$G:$G,'Cartera Semanal Individual'!$A19,'BD Factoraje'!$N:$N,'Cartera Semanal Individual'!AA$1,'BD Factoraje'!$C:$C,$B$2)</f>
        <v>0</v>
      </c>
      <c r="AB19" s="11">
        <f>IF('Cartera Semanal Individual'!$A19='Cartera Semanal Individual'!AB$1,-SUMIFS('BD Factoraje'!$Q:$Q,'BD Factoraje'!$B:$B,$B$3,'BD Factoraje'!$G:$G,'Cartera Semanal Individual'!$A19,'BD Factoraje'!$C:$C,$B$2),0)+AA19-SUMIFS('BD Factoraje'!$R:$R,'BD Factoraje'!$B:$B,$B$3,'BD Factoraje'!$G:$G,'Cartera Semanal Individual'!$A19,'BD Factoraje'!$N:$N,'Cartera Semanal Individual'!AB$1,'BD Factoraje'!$C:$C,$B$2)</f>
        <v>0</v>
      </c>
      <c r="AC19" s="11">
        <f>IF('Cartera Semanal Individual'!$A19='Cartera Semanal Individual'!AC$1,-SUMIFS('BD Factoraje'!$Q:$Q,'BD Factoraje'!$B:$B,$B$3,'BD Factoraje'!$G:$G,'Cartera Semanal Individual'!$A19,'BD Factoraje'!$C:$C,$B$2),0)+AB19-SUMIFS('BD Factoraje'!$R:$R,'BD Factoraje'!$B:$B,$B$3,'BD Factoraje'!$G:$G,'Cartera Semanal Individual'!$A19,'BD Factoraje'!$N:$N,'Cartera Semanal Individual'!AC$1,'BD Factoraje'!$C:$C,$B$2)</f>
        <v>0</v>
      </c>
      <c r="AD19" s="11">
        <f>IF('Cartera Semanal Individual'!$A19='Cartera Semanal Individual'!AD$1,-SUMIFS('BD Factoraje'!$Q:$Q,'BD Factoraje'!$B:$B,$B$3,'BD Factoraje'!$G:$G,'Cartera Semanal Individual'!$A19,'BD Factoraje'!$C:$C,$B$2),0)+AC19-SUMIFS('BD Factoraje'!$R:$R,'BD Factoraje'!$B:$B,$B$3,'BD Factoraje'!$G:$G,'Cartera Semanal Individual'!$A19,'BD Factoraje'!$N:$N,'Cartera Semanal Individual'!AD$1,'BD Factoraje'!$C:$C,$B$2)</f>
        <v>0</v>
      </c>
      <c r="AE19" s="11">
        <f>IF('Cartera Semanal Individual'!$A19='Cartera Semanal Individual'!AE$1,-SUMIFS('BD Factoraje'!$Q:$Q,'BD Factoraje'!$B:$B,$B$3,'BD Factoraje'!$G:$G,'Cartera Semanal Individual'!$A19,'BD Factoraje'!$C:$C,$B$2),0)+AD19-SUMIFS('BD Factoraje'!$R:$R,'BD Factoraje'!$B:$B,$B$3,'BD Factoraje'!$G:$G,'Cartera Semanal Individual'!$A19,'BD Factoraje'!$N:$N,'Cartera Semanal Individual'!AE$1,'BD Factoraje'!$C:$C,$B$2)</f>
        <v>0</v>
      </c>
      <c r="AF19" s="11">
        <f>IF('Cartera Semanal Individual'!$A19='Cartera Semanal Individual'!AF$1,-SUMIFS('BD Factoraje'!$Q:$Q,'BD Factoraje'!$B:$B,$B$3,'BD Factoraje'!$G:$G,'Cartera Semanal Individual'!$A19,'BD Factoraje'!$C:$C,$B$2),0)+AE19-SUMIFS('BD Factoraje'!$R:$R,'BD Factoraje'!$B:$B,$B$3,'BD Factoraje'!$G:$G,'Cartera Semanal Individual'!$A19,'BD Factoraje'!$N:$N,'Cartera Semanal Individual'!AF$1,'BD Factoraje'!$C:$C,$B$2)</f>
        <v>0</v>
      </c>
      <c r="AG19" s="11">
        <f>IF('Cartera Semanal Individual'!$A19='Cartera Semanal Individual'!AG$1,-SUMIFS('BD Factoraje'!$Q:$Q,'BD Factoraje'!$B:$B,$B$3,'BD Factoraje'!$G:$G,'Cartera Semanal Individual'!$A19,'BD Factoraje'!$C:$C,$B$2),0)+AF19-SUMIFS('BD Factoraje'!$R:$R,'BD Factoraje'!$B:$B,$B$3,'BD Factoraje'!$G:$G,'Cartera Semanal Individual'!$A19,'BD Factoraje'!$N:$N,'Cartera Semanal Individual'!AG$1,'BD Factoraje'!$C:$C,$B$2)</f>
        <v>0</v>
      </c>
      <c r="AH19" s="11">
        <f>IF('Cartera Semanal Individual'!$A19='Cartera Semanal Individual'!AH$1,-SUMIFS('BD Factoraje'!$Q:$Q,'BD Factoraje'!$B:$B,$B$3,'BD Factoraje'!$G:$G,'Cartera Semanal Individual'!$A19,'BD Factoraje'!$C:$C,$B$2),0)+AG19-SUMIFS('BD Factoraje'!$R:$R,'BD Factoraje'!$B:$B,$B$3,'BD Factoraje'!$G:$G,'Cartera Semanal Individual'!$A19,'BD Factoraje'!$N:$N,'Cartera Semanal Individual'!AH$1,'BD Factoraje'!$C:$C,$B$2)</f>
        <v>0</v>
      </c>
      <c r="AI19" s="11">
        <f>IF('Cartera Semanal Individual'!$A19='Cartera Semanal Individual'!AI$1,-SUMIFS('BD Factoraje'!$Q:$Q,'BD Factoraje'!$B:$B,$B$3,'BD Factoraje'!$G:$G,'Cartera Semanal Individual'!$A19,'BD Factoraje'!$C:$C,$B$2),0)+AH19-SUMIFS('BD Factoraje'!$R:$R,'BD Factoraje'!$B:$B,$B$3,'BD Factoraje'!$G:$G,'Cartera Semanal Individual'!$A19,'BD Factoraje'!$N:$N,'Cartera Semanal Individual'!AI$1,'BD Factoraje'!$C:$C,$B$2)</f>
        <v>0</v>
      </c>
      <c r="AJ19" s="11">
        <f>IF('Cartera Semanal Individual'!$A19='Cartera Semanal Individual'!AJ$1,-SUMIFS('BD Factoraje'!$Q:$Q,'BD Factoraje'!$B:$B,$B$3,'BD Factoraje'!$G:$G,'Cartera Semanal Individual'!$A19,'BD Factoraje'!$C:$C,$B$2),0)+AI19-SUMIFS('BD Factoraje'!$R:$R,'BD Factoraje'!$B:$B,$B$3,'BD Factoraje'!$G:$G,'Cartera Semanal Individual'!$A19,'BD Factoraje'!$N:$N,'Cartera Semanal Individual'!AJ$1,'BD Factoraje'!$C:$C,$B$2)</f>
        <v>0</v>
      </c>
      <c r="AK19" s="11">
        <f>IF('Cartera Semanal Individual'!$A19='Cartera Semanal Individual'!AK$1,-SUMIFS('BD Factoraje'!$Q:$Q,'BD Factoraje'!$B:$B,$B$3,'BD Factoraje'!$G:$G,'Cartera Semanal Individual'!$A19,'BD Factoraje'!$C:$C,$B$2),0)+AJ19-SUMIFS('BD Factoraje'!$R:$R,'BD Factoraje'!$B:$B,$B$3,'BD Factoraje'!$G:$G,'Cartera Semanal Individual'!$A19,'BD Factoraje'!$N:$N,'Cartera Semanal Individual'!AK$1,'BD Factoraje'!$C:$C,$B$2)</f>
        <v>0</v>
      </c>
      <c r="AL19" s="11">
        <f>IF('Cartera Semanal Individual'!$A19='Cartera Semanal Individual'!AL$1,-SUMIFS('BD Factoraje'!$Q:$Q,'BD Factoraje'!$B:$B,$B$3,'BD Factoraje'!$G:$G,'Cartera Semanal Individual'!$A19,'BD Factoraje'!$C:$C,$B$2),0)+AK19-SUMIFS('BD Factoraje'!$R:$R,'BD Factoraje'!$B:$B,$B$3,'BD Factoraje'!$G:$G,'Cartera Semanal Individual'!$A19,'BD Factoraje'!$N:$N,'Cartera Semanal Individual'!AL$1,'BD Factoraje'!$C:$C,$B$2)</f>
        <v>0</v>
      </c>
      <c r="AM19" s="11">
        <f>IF('Cartera Semanal Individual'!$A19='Cartera Semanal Individual'!AM$1,-SUMIFS('BD Factoraje'!$Q:$Q,'BD Factoraje'!$B:$B,$B$3,'BD Factoraje'!$G:$G,'Cartera Semanal Individual'!$A19,'BD Factoraje'!$C:$C,$B$2),0)+AL19-SUMIFS('BD Factoraje'!$R:$R,'BD Factoraje'!$B:$B,$B$3,'BD Factoraje'!$G:$G,'Cartera Semanal Individual'!$A19,'BD Factoraje'!$N:$N,'Cartera Semanal Individual'!AM$1,'BD Factoraje'!$C:$C,$B$2)</f>
        <v>0</v>
      </c>
      <c r="AN19" s="11">
        <f>IF('Cartera Semanal Individual'!$A19='Cartera Semanal Individual'!AN$1,-SUMIFS('BD Factoraje'!$Q:$Q,'BD Factoraje'!$B:$B,$B$3,'BD Factoraje'!$G:$G,'Cartera Semanal Individual'!$A19,'BD Factoraje'!$C:$C,$B$2),0)+AM19-SUMIFS('BD Factoraje'!$R:$R,'BD Factoraje'!$B:$B,$B$3,'BD Factoraje'!$G:$G,'Cartera Semanal Individual'!$A19,'BD Factoraje'!$N:$N,'Cartera Semanal Individual'!AN$1,'BD Factoraje'!$C:$C,$B$2)</f>
        <v>0</v>
      </c>
      <c r="AO19" s="11">
        <f>IF('Cartera Semanal Individual'!$A19='Cartera Semanal Individual'!AO$1,-SUMIFS('BD Factoraje'!$Q:$Q,'BD Factoraje'!$B:$B,$B$3,'BD Factoraje'!$G:$G,'Cartera Semanal Individual'!$A19,'BD Factoraje'!$C:$C,$B$2),0)+AN19-SUMIFS('BD Factoraje'!$R:$R,'BD Factoraje'!$B:$B,$B$3,'BD Factoraje'!$G:$G,'Cartera Semanal Individual'!$A19,'BD Factoraje'!$N:$N,'Cartera Semanal Individual'!AO$1,'BD Factoraje'!$C:$C,$B$2)</f>
        <v>0</v>
      </c>
      <c r="AP19" s="11">
        <f>IF('Cartera Semanal Individual'!$A19='Cartera Semanal Individual'!AP$1,-SUMIFS('BD Factoraje'!$Q:$Q,'BD Factoraje'!$B:$B,$B$3,'BD Factoraje'!$G:$G,'Cartera Semanal Individual'!$A19,'BD Factoraje'!$C:$C,$B$2),0)+AO19-SUMIFS('BD Factoraje'!$R:$R,'BD Factoraje'!$B:$B,$B$3,'BD Factoraje'!$G:$G,'Cartera Semanal Individual'!$A19,'BD Factoraje'!$N:$N,'Cartera Semanal Individual'!AP$1,'BD Factoraje'!$C:$C,$B$2)</f>
        <v>0</v>
      </c>
      <c r="AQ19" s="11">
        <f>IF('Cartera Semanal Individual'!$A19='Cartera Semanal Individual'!AQ$1,-SUMIFS('BD Factoraje'!$Q:$Q,'BD Factoraje'!$B:$B,$B$3,'BD Factoraje'!$G:$G,'Cartera Semanal Individual'!$A19,'BD Factoraje'!$C:$C,$B$2),0)+AP19-SUMIFS('BD Factoraje'!$R:$R,'BD Factoraje'!$B:$B,$B$3,'BD Factoraje'!$G:$G,'Cartera Semanal Individual'!$A19,'BD Factoraje'!$N:$N,'Cartera Semanal Individual'!AQ$1,'BD Factoraje'!$C:$C,$B$2)</f>
        <v>0</v>
      </c>
      <c r="AR19" s="11">
        <f>IF('Cartera Semanal Individual'!$A19='Cartera Semanal Individual'!AR$1,-SUMIFS('BD Factoraje'!$Q:$Q,'BD Factoraje'!$B:$B,$B$3,'BD Factoraje'!$G:$G,'Cartera Semanal Individual'!$A19,'BD Factoraje'!$C:$C,$B$2),0)+AQ19-SUMIFS('BD Factoraje'!$R:$R,'BD Factoraje'!$B:$B,$B$3,'BD Factoraje'!$G:$G,'Cartera Semanal Individual'!$A19,'BD Factoraje'!$N:$N,'Cartera Semanal Individual'!AR$1,'BD Factoraje'!$C:$C,$B$2)</f>
        <v>0</v>
      </c>
      <c r="AS19" s="11">
        <f>IF('Cartera Semanal Individual'!$A19='Cartera Semanal Individual'!AS$1,-SUMIFS('BD Factoraje'!$Q:$Q,'BD Factoraje'!$B:$B,$B$3,'BD Factoraje'!$G:$G,'Cartera Semanal Individual'!$A19,'BD Factoraje'!$C:$C,$B$2),0)+AR19-SUMIFS('BD Factoraje'!$R:$R,'BD Factoraje'!$B:$B,$B$3,'BD Factoraje'!$G:$G,'Cartera Semanal Individual'!$A19,'BD Factoraje'!$N:$N,'Cartera Semanal Individual'!AS$1,'BD Factoraje'!$C:$C,$B$2)</f>
        <v>0</v>
      </c>
      <c r="AT19" s="11">
        <f>IF('Cartera Semanal Individual'!$A19='Cartera Semanal Individual'!AT$1,-SUMIFS('BD Factoraje'!$Q:$Q,'BD Factoraje'!$B:$B,$B$3,'BD Factoraje'!$G:$G,'Cartera Semanal Individual'!$A19,'BD Factoraje'!$C:$C,$B$2),0)+AS19-SUMIFS('BD Factoraje'!$R:$R,'BD Factoraje'!$B:$B,$B$3,'BD Factoraje'!$G:$G,'Cartera Semanal Individual'!$A19,'BD Factoraje'!$N:$N,'Cartera Semanal Individual'!AT$1,'BD Factoraje'!$C:$C,$B$2)</f>
        <v>0</v>
      </c>
      <c r="AU19" s="11">
        <f>IF('Cartera Semanal Individual'!$A19='Cartera Semanal Individual'!AU$1,-SUMIFS('BD Factoraje'!$Q:$Q,'BD Factoraje'!$B:$B,$B$3,'BD Factoraje'!$G:$G,'Cartera Semanal Individual'!$A19,'BD Factoraje'!$C:$C,$B$2),0)+AT19-SUMIFS('BD Factoraje'!$R:$R,'BD Factoraje'!$B:$B,$B$3,'BD Factoraje'!$G:$G,'Cartera Semanal Individual'!$A19,'BD Factoraje'!$N:$N,'Cartera Semanal Individual'!AU$1,'BD Factoraje'!$C:$C,$B$2)</f>
        <v>0</v>
      </c>
      <c r="AV19" s="11">
        <f>IF('Cartera Semanal Individual'!$A19='Cartera Semanal Individual'!AV$1,-SUMIFS('BD Factoraje'!$Q:$Q,'BD Factoraje'!$B:$B,$B$3,'BD Factoraje'!$G:$G,'Cartera Semanal Individual'!$A19,'BD Factoraje'!$C:$C,$B$2),0)+AU19-SUMIFS('BD Factoraje'!$R:$R,'BD Factoraje'!$B:$B,$B$3,'BD Factoraje'!$G:$G,'Cartera Semanal Individual'!$A19,'BD Factoraje'!$N:$N,'Cartera Semanal Individual'!AV$1,'BD Factoraje'!$C:$C,$B$2)</f>
        <v>0</v>
      </c>
      <c r="AW19" s="11">
        <f>IF('Cartera Semanal Individual'!$A19='Cartera Semanal Individual'!AW$1,-SUMIFS('BD Factoraje'!$Q:$Q,'BD Factoraje'!$B:$B,$B$3,'BD Factoraje'!$G:$G,'Cartera Semanal Individual'!$A19,'BD Factoraje'!$C:$C,$B$2),0)+AV19-SUMIFS('BD Factoraje'!$R:$R,'BD Factoraje'!$B:$B,$B$3,'BD Factoraje'!$G:$G,'Cartera Semanal Individual'!$A19,'BD Factoraje'!$N:$N,'Cartera Semanal Individual'!AW$1,'BD Factoraje'!$C:$C,$B$2)</f>
        <v>0</v>
      </c>
      <c r="AX19" s="11">
        <f>IF('Cartera Semanal Individual'!$A19='Cartera Semanal Individual'!AX$1,-SUMIFS('BD Factoraje'!$Q:$Q,'BD Factoraje'!$B:$B,$B$3,'BD Factoraje'!$G:$G,'Cartera Semanal Individual'!$A19,'BD Factoraje'!$C:$C,$B$2),0)+AW19-SUMIFS('BD Factoraje'!$R:$R,'BD Factoraje'!$B:$B,$B$3,'BD Factoraje'!$G:$G,'Cartera Semanal Individual'!$A19,'BD Factoraje'!$N:$N,'Cartera Semanal Individual'!AX$1,'BD Factoraje'!$C:$C,$B$2)</f>
        <v>0</v>
      </c>
      <c r="AY19" s="11">
        <f>IF('Cartera Semanal Individual'!$A19='Cartera Semanal Individual'!AY$1,-SUMIFS('BD Factoraje'!$Q:$Q,'BD Factoraje'!$B:$B,$B$3,'BD Factoraje'!$G:$G,'Cartera Semanal Individual'!$A19,'BD Factoraje'!$C:$C,$B$2),0)+AX19-SUMIFS('BD Factoraje'!$R:$R,'BD Factoraje'!$B:$B,$B$3,'BD Factoraje'!$G:$G,'Cartera Semanal Individual'!$A19,'BD Factoraje'!$N:$N,'Cartera Semanal Individual'!AY$1,'BD Factoraje'!$C:$C,$B$2)</f>
        <v>0</v>
      </c>
      <c r="AZ19" s="11">
        <f>IF('Cartera Semanal Individual'!$A19='Cartera Semanal Individual'!AZ$1,-SUMIFS('BD Factoraje'!$Q:$Q,'BD Factoraje'!$B:$B,$B$3,'BD Factoraje'!$G:$G,'Cartera Semanal Individual'!$A19,'BD Factoraje'!$C:$C,$B$2),0)+AY19-SUMIFS('BD Factoraje'!$R:$R,'BD Factoraje'!$B:$B,$B$3,'BD Factoraje'!$G:$G,'Cartera Semanal Individual'!$A19,'BD Factoraje'!$N:$N,'Cartera Semanal Individual'!AZ$1,'BD Factoraje'!$C:$C,$B$2)</f>
        <v>0</v>
      </c>
      <c r="BA19" s="11">
        <f>IF('Cartera Semanal Individual'!$A19='Cartera Semanal Individual'!BA$1,-SUMIFS('BD Factoraje'!$Q:$Q,'BD Factoraje'!$B:$B,$B$3,'BD Factoraje'!$G:$G,'Cartera Semanal Individual'!$A19,'BD Factoraje'!$C:$C,$B$2),0)+AZ19-SUMIFS('BD Factoraje'!$R:$R,'BD Factoraje'!$B:$B,$B$3,'BD Factoraje'!$G:$G,'Cartera Semanal Individual'!$A19,'BD Factoraje'!$N:$N,'Cartera Semanal Individual'!BA$1,'BD Factoraje'!$C:$C,$B$2)</f>
        <v>0</v>
      </c>
      <c r="BB19" s="11">
        <f>IF('Cartera Semanal Individual'!$A19='Cartera Semanal Individual'!BB$1,-SUMIFS('BD Factoraje'!$Q:$Q,'BD Factoraje'!$B:$B,$B$3,'BD Factoraje'!$G:$G,'Cartera Semanal Individual'!$A19,'BD Factoraje'!$C:$C,$B$2),0)+BA19-SUMIFS('BD Factoraje'!$R:$R,'BD Factoraje'!$B:$B,$B$3,'BD Factoraje'!$G:$G,'Cartera Semanal Individual'!$A19,'BD Factoraje'!$N:$N,'Cartera Semanal Individual'!BB$1,'BD Factoraje'!$C:$C,$B$2)</f>
        <v>0</v>
      </c>
      <c r="BC19" s="11">
        <f>IF('Cartera Semanal Individual'!$A19='Cartera Semanal Individual'!BC$1,-SUMIFS('BD Factoraje'!$Q:$Q,'BD Factoraje'!$B:$B,$B$3,'BD Factoraje'!$G:$G,'Cartera Semanal Individual'!$A19,'BD Factoraje'!$C:$C,$B$2),0)+BB19-SUMIFS('BD Factoraje'!$R:$R,'BD Factoraje'!$B:$B,$B$3,'BD Factoraje'!$G:$G,'Cartera Semanal Individual'!$A19,'BD Factoraje'!$N:$N,'Cartera Semanal Individual'!BC$1,'BD Factoraje'!$C:$C,$B$2)</f>
        <v>0</v>
      </c>
      <c r="BD19" s="11">
        <f>IF('Cartera Semanal Individual'!$A19='Cartera Semanal Individual'!BD$1,-SUMIFS('BD Factoraje'!$Q:$Q,'BD Factoraje'!$B:$B,$B$3,'BD Factoraje'!$G:$G,'Cartera Semanal Individual'!$A19,'BD Factoraje'!$C:$C,$B$2),0)+BC19-SUMIFS('BD Factoraje'!$R:$R,'BD Factoraje'!$B:$B,$B$3,'BD Factoraje'!$G:$G,'Cartera Semanal Individual'!$A19,'BD Factoraje'!$N:$N,'Cartera Semanal Individual'!BD$1,'BD Factoraje'!$C:$C,$B$2)</f>
        <v>0</v>
      </c>
      <c r="BE19" s="11">
        <f>IF('Cartera Semanal Individual'!$A19='Cartera Semanal Individual'!BE$1,-SUMIFS('BD Factoraje'!$Q:$Q,'BD Factoraje'!$B:$B,$B$3,'BD Factoraje'!$G:$G,'Cartera Semanal Individual'!$A19,'BD Factoraje'!$C:$C,$B$2),0)+BD19-SUMIFS('BD Factoraje'!$R:$R,'BD Factoraje'!$B:$B,$B$3,'BD Factoraje'!$G:$G,'Cartera Semanal Individual'!$A19,'BD Factoraje'!$N:$N,'Cartera Semanal Individual'!BE$1,'BD Factoraje'!$C:$C,$B$2)</f>
        <v>0</v>
      </c>
      <c r="BF19" s="11">
        <f>IF('Cartera Semanal Individual'!$A19='Cartera Semanal Individual'!BF$1,-SUMIFS('BD Factoraje'!$Q:$Q,'BD Factoraje'!$B:$B,$B$3,'BD Factoraje'!$G:$G,'Cartera Semanal Individual'!$A19,'BD Factoraje'!$C:$C,$B$2),0)+BE19-SUMIFS('BD Factoraje'!$R:$R,'BD Factoraje'!$B:$B,$B$3,'BD Factoraje'!$G:$G,'Cartera Semanal Individual'!$A19,'BD Factoraje'!$N:$N,'Cartera Semanal Individual'!BF$1,'BD Factoraje'!$C:$C,$B$2)</f>
        <v>0</v>
      </c>
      <c r="BG19" s="11">
        <f>IF('Cartera Semanal Individual'!$A19='Cartera Semanal Individual'!BG$1,-SUMIFS('BD Factoraje'!$Q:$Q,'BD Factoraje'!$B:$B,$B$3,'BD Factoraje'!$G:$G,'Cartera Semanal Individual'!$A19,'BD Factoraje'!$C:$C,$B$2),0)+BF19-SUMIFS('BD Factoraje'!$R:$R,'BD Factoraje'!$B:$B,$B$3,'BD Factoraje'!$G:$G,'Cartera Semanal Individual'!$A19,'BD Factoraje'!$N:$N,'Cartera Semanal Individual'!BG$1,'BD Factoraje'!$C:$C,$B$2)</f>
        <v>0</v>
      </c>
      <c r="BH19" s="11">
        <f>IF('Cartera Semanal Individual'!$A19='Cartera Semanal Individual'!BH$1,-SUMIFS('BD Factoraje'!$Q:$Q,'BD Factoraje'!$B:$B,$B$3,'BD Factoraje'!$G:$G,'Cartera Semanal Individual'!$A19,'BD Factoraje'!$C:$C,$B$2),0)+BG19-SUMIFS('BD Factoraje'!$R:$R,'BD Factoraje'!$B:$B,$B$3,'BD Factoraje'!$G:$G,'Cartera Semanal Individual'!$A19,'BD Factoraje'!$N:$N,'Cartera Semanal Individual'!BH$1,'BD Factoraje'!$C:$C,$B$2)</f>
        <v>0</v>
      </c>
      <c r="BI19" s="11">
        <f>IF('Cartera Semanal Individual'!$A19='Cartera Semanal Individual'!BI$1,-SUMIFS('BD Factoraje'!$Q:$Q,'BD Factoraje'!$B:$B,$B$3,'BD Factoraje'!$G:$G,'Cartera Semanal Individual'!$A19,'BD Factoraje'!$C:$C,$B$2),0)+BH19-SUMIFS('BD Factoraje'!$R:$R,'BD Factoraje'!$B:$B,$B$3,'BD Factoraje'!$G:$G,'Cartera Semanal Individual'!$A19,'BD Factoraje'!$N:$N,'Cartera Semanal Individual'!BI$1,'BD Factoraje'!$C:$C,$B$2)</f>
        <v>0</v>
      </c>
      <c r="BJ19" s="11">
        <f>IF('Cartera Semanal Individual'!$A19='Cartera Semanal Individual'!BJ$1,-SUMIFS('BD Factoraje'!$Q:$Q,'BD Factoraje'!$B:$B,$B$3,'BD Factoraje'!$G:$G,'Cartera Semanal Individual'!$A19,'BD Factoraje'!$C:$C,$B$2),0)+BI19-SUMIFS('BD Factoraje'!$R:$R,'BD Factoraje'!$B:$B,$B$3,'BD Factoraje'!$G:$G,'Cartera Semanal Individual'!$A19,'BD Factoraje'!$N:$N,'Cartera Semanal Individual'!BJ$1,'BD Factoraje'!$C:$C,$B$2)</f>
        <v>0</v>
      </c>
      <c r="BK19" s="11">
        <f>IF('Cartera Semanal Individual'!$A19='Cartera Semanal Individual'!BK$1,-SUMIFS('BD Factoraje'!$Q:$Q,'BD Factoraje'!$B:$B,$B$3,'BD Factoraje'!$G:$G,'Cartera Semanal Individual'!$A19,'BD Factoraje'!$C:$C,$B$2),0)+BJ19-SUMIFS('BD Factoraje'!$R:$R,'BD Factoraje'!$B:$B,$B$3,'BD Factoraje'!$G:$G,'Cartera Semanal Individual'!$A19,'BD Factoraje'!$N:$N,'Cartera Semanal Individual'!BK$1,'BD Factoraje'!$C:$C,$B$2)</f>
        <v>0</v>
      </c>
      <c r="BL19" s="11">
        <f>IF('Cartera Semanal Individual'!$A19='Cartera Semanal Individual'!BL$1,-SUMIFS('BD Factoraje'!$Q:$Q,'BD Factoraje'!$B:$B,$B$3,'BD Factoraje'!$G:$G,'Cartera Semanal Individual'!$A19,'BD Factoraje'!$C:$C,$B$2),0)+BK19-SUMIFS('BD Factoraje'!$R:$R,'BD Factoraje'!$B:$B,$B$3,'BD Factoraje'!$G:$G,'Cartera Semanal Individual'!$A19,'BD Factoraje'!$N:$N,'Cartera Semanal Individual'!BL$1,'BD Factoraje'!$C:$C,$B$2)</f>
        <v>0</v>
      </c>
      <c r="BM19" s="11">
        <f>IF('Cartera Semanal Individual'!$A19='Cartera Semanal Individual'!BM$1,-SUMIFS('BD Factoraje'!$Q:$Q,'BD Factoraje'!$B:$B,$B$3,'BD Factoraje'!$G:$G,'Cartera Semanal Individual'!$A19,'BD Factoraje'!$C:$C,$B$2),0)+BL19-SUMIFS('BD Factoraje'!$R:$R,'BD Factoraje'!$B:$B,$B$3,'BD Factoraje'!$G:$G,'Cartera Semanal Individual'!$A19,'BD Factoraje'!$N:$N,'Cartera Semanal Individual'!BM$1,'BD Factoraje'!$C:$C,$B$2)</f>
        <v>0</v>
      </c>
      <c r="BN19" s="11">
        <f>IF('Cartera Semanal Individual'!$A19='Cartera Semanal Individual'!BN$1,-SUMIFS('BD Factoraje'!$Q:$Q,'BD Factoraje'!$B:$B,$B$3,'BD Factoraje'!$G:$G,'Cartera Semanal Individual'!$A19,'BD Factoraje'!$C:$C,$B$2),0)+BM19-SUMIFS('BD Factoraje'!$R:$R,'BD Factoraje'!$B:$B,$B$3,'BD Factoraje'!$G:$G,'Cartera Semanal Individual'!$A19,'BD Factoraje'!$N:$N,'Cartera Semanal Individual'!BN$1,'BD Factoraje'!$C:$C,$B$2)</f>
        <v>0</v>
      </c>
      <c r="BO19" s="11">
        <f>IF('Cartera Semanal Individual'!$A19='Cartera Semanal Individual'!BO$1,-SUMIFS('BD Factoraje'!$Q:$Q,'BD Factoraje'!$B:$B,$B$3,'BD Factoraje'!$G:$G,'Cartera Semanal Individual'!$A19,'BD Factoraje'!$C:$C,$B$2),0)+BN19-SUMIFS('BD Factoraje'!$R:$R,'BD Factoraje'!$B:$B,$B$3,'BD Factoraje'!$G:$G,'Cartera Semanal Individual'!$A19,'BD Factoraje'!$N:$N,'Cartera Semanal Individual'!BO$1,'BD Factoraje'!$C:$C,$B$2)</f>
        <v>0</v>
      </c>
      <c r="BP19" s="11">
        <f>IF('Cartera Semanal Individual'!$A19='Cartera Semanal Individual'!BP$1,-SUMIFS('BD Factoraje'!$Q:$Q,'BD Factoraje'!$B:$B,$B$3,'BD Factoraje'!$G:$G,'Cartera Semanal Individual'!$A19,'BD Factoraje'!$C:$C,$B$2),0)+BO19-SUMIFS('BD Factoraje'!$R:$R,'BD Factoraje'!$B:$B,$B$3,'BD Factoraje'!$G:$G,'Cartera Semanal Individual'!$A19,'BD Factoraje'!$N:$N,'Cartera Semanal Individual'!BP$1,'BD Factoraje'!$C:$C,$B$2)</f>
        <v>0</v>
      </c>
      <c r="BQ19" s="11">
        <f>IF('Cartera Semanal Individual'!$A19='Cartera Semanal Individual'!BQ$1,-SUMIFS('BD Factoraje'!$Q:$Q,'BD Factoraje'!$B:$B,$B$3,'BD Factoraje'!$G:$G,'Cartera Semanal Individual'!$A19,'BD Factoraje'!$C:$C,$B$2),0)+BP19-SUMIFS('BD Factoraje'!$R:$R,'BD Factoraje'!$B:$B,$B$3,'BD Factoraje'!$G:$G,'Cartera Semanal Individual'!$A19,'BD Factoraje'!$N:$N,'Cartera Semanal Individual'!BQ$1,'BD Factoraje'!$C:$C,$B$2)</f>
        <v>0</v>
      </c>
      <c r="BR19" s="11">
        <f>IF('Cartera Semanal Individual'!$A19='Cartera Semanal Individual'!BR$1,-SUMIFS('BD Factoraje'!$Q:$Q,'BD Factoraje'!$B:$B,$B$3,'BD Factoraje'!$G:$G,'Cartera Semanal Individual'!$A19,'BD Factoraje'!$C:$C,$B$2),0)+BQ19-SUMIFS('BD Factoraje'!$R:$R,'BD Factoraje'!$B:$B,$B$3,'BD Factoraje'!$G:$G,'Cartera Semanal Individual'!$A19,'BD Factoraje'!$N:$N,'Cartera Semanal Individual'!BR$1,'BD Factoraje'!$C:$C,$B$2)</f>
        <v>0</v>
      </c>
      <c r="BS19" s="11">
        <f>IF('Cartera Semanal Individual'!$A19='Cartera Semanal Individual'!BS$1,-SUMIFS('BD Factoraje'!$Q:$Q,'BD Factoraje'!$B:$B,$B$3,'BD Factoraje'!$G:$G,'Cartera Semanal Individual'!$A19,'BD Factoraje'!$C:$C,$B$2),0)+BR19-SUMIFS('BD Factoraje'!$R:$R,'BD Factoraje'!$B:$B,$B$3,'BD Factoraje'!$G:$G,'Cartera Semanal Individual'!$A19,'BD Factoraje'!$N:$N,'Cartera Semanal Individual'!BS$1,'BD Factoraje'!$C:$C,$B$2)</f>
        <v>0</v>
      </c>
      <c r="BT19" s="11">
        <f>IF('Cartera Semanal Individual'!$A19='Cartera Semanal Individual'!BT$1,-SUMIFS('BD Factoraje'!$Q:$Q,'BD Factoraje'!$B:$B,$B$3,'BD Factoraje'!$G:$G,'Cartera Semanal Individual'!$A19,'BD Factoraje'!$C:$C,$B$2),0)+BS19-SUMIFS('BD Factoraje'!$R:$R,'BD Factoraje'!$B:$B,$B$3,'BD Factoraje'!$G:$G,'Cartera Semanal Individual'!$A19,'BD Factoraje'!$N:$N,'Cartera Semanal Individual'!BT$1,'BD Factoraje'!$C:$C,$B$2)</f>
        <v>0</v>
      </c>
      <c r="BU19" s="11">
        <f>IF('Cartera Semanal Individual'!$A19='Cartera Semanal Individual'!BU$1,-SUMIFS('BD Factoraje'!$Q:$Q,'BD Factoraje'!$B:$B,$B$3,'BD Factoraje'!$G:$G,'Cartera Semanal Individual'!$A19,'BD Factoraje'!$C:$C,$B$2),0)+BT19-SUMIFS('BD Factoraje'!$R:$R,'BD Factoraje'!$B:$B,$B$3,'BD Factoraje'!$G:$G,'Cartera Semanal Individual'!$A19,'BD Factoraje'!$N:$N,'Cartera Semanal Individual'!BU$1,'BD Factoraje'!$C:$C,$B$2)</f>
        <v>0</v>
      </c>
      <c r="BV19" s="11">
        <f>IF('Cartera Semanal Individual'!$A19='Cartera Semanal Individual'!BV$1,-SUMIFS('BD Factoraje'!$Q:$Q,'BD Factoraje'!$B:$B,$B$3,'BD Factoraje'!$G:$G,'Cartera Semanal Individual'!$A19,'BD Factoraje'!$C:$C,$B$2),0)+BU19-SUMIFS('BD Factoraje'!$R:$R,'BD Factoraje'!$B:$B,$B$3,'BD Factoraje'!$G:$G,'Cartera Semanal Individual'!$A19,'BD Factoraje'!$N:$N,'Cartera Semanal Individual'!BV$1,'BD Factoraje'!$C:$C,$B$2)</f>
        <v>0</v>
      </c>
      <c r="BW19" s="11">
        <f>IF('Cartera Semanal Individual'!$A19='Cartera Semanal Individual'!BW$1,-SUMIFS('BD Factoraje'!$Q:$Q,'BD Factoraje'!$B:$B,$B$3,'BD Factoraje'!$G:$G,'Cartera Semanal Individual'!$A19,'BD Factoraje'!$C:$C,$B$2),0)+BV19-SUMIFS('BD Factoraje'!$R:$R,'BD Factoraje'!$B:$B,$B$3,'BD Factoraje'!$G:$G,'Cartera Semanal Individual'!$A19,'BD Factoraje'!$N:$N,'Cartera Semanal Individual'!BW$1,'BD Factoraje'!$C:$C,$B$2)</f>
        <v>0</v>
      </c>
      <c r="BX19" s="11">
        <f>IF('Cartera Semanal Individual'!$A19='Cartera Semanal Individual'!BX$1,-SUMIFS('BD Factoraje'!$Q:$Q,'BD Factoraje'!$B:$B,$B$3,'BD Factoraje'!$G:$G,'Cartera Semanal Individual'!$A19,'BD Factoraje'!$C:$C,$B$2),0)+BW19-SUMIFS('BD Factoraje'!$R:$R,'BD Factoraje'!$B:$B,$B$3,'BD Factoraje'!$G:$G,'Cartera Semanal Individual'!$A19,'BD Factoraje'!$N:$N,'Cartera Semanal Individual'!BX$1,'BD Factoraje'!$C:$C,$B$2)</f>
        <v>0</v>
      </c>
      <c r="BY19" s="11">
        <f>IF('Cartera Semanal Individual'!$A19='Cartera Semanal Individual'!BY$1,-SUMIFS('BD Factoraje'!$Q:$Q,'BD Factoraje'!$B:$B,$B$3,'BD Factoraje'!$G:$G,'Cartera Semanal Individual'!$A19,'BD Factoraje'!$C:$C,$B$2),0)+BX19-SUMIFS('BD Factoraje'!$R:$R,'BD Factoraje'!$B:$B,$B$3,'BD Factoraje'!$G:$G,'Cartera Semanal Individual'!$A19,'BD Factoraje'!$N:$N,'Cartera Semanal Individual'!BY$1,'BD Factoraje'!$C:$C,$B$2)</f>
        <v>0</v>
      </c>
      <c r="BZ19" s="11">
        <f>IF('Cartera Semanal Individual'!$A19='Cartera Semanal Individual'!BZ$1,-SUMIFS('BD Factoraje'!$Q:$Q,'BD Factoraje'!$B:$B,$B$3,'BD Factoraje'!$G:$G,'Cartera Semanal Individual'!$A19,'BD Factoraje'!$C:$C,$B$2),0)+BY19-SUMIFS('BD Factoraje'!$R:$R,'BD Factoraje'!$B:$B,$B$3,'BD Factoraje'!$G:$G,'Cartera Semanal Individual'!$A19,'BD Factoraje'!$N:$N,'Cartera Semanal Individual'!BZ$1,'BD Factoraje'!$C:$C,$B$2)</f>
        <v>0</v>
      </c>
      <c r="CA19" s="11">
        <f>IF('Cartera Semanal Individual'!$A19='Cartera Semanal Individual'!CA$1,-SUMIFS('BD Factoraje'!$Q:$Q,'BD Factoraje'!$B:$B,$B$3,'BD Factoraje'!$G:$G,'Cartera Semanal Individual'!$A19,'BD Factoraje'!$C:$C,$B$2),0)+BZ19-SUMIFS('BD Factoraje'!$R:$R,'BD Factoraje'!$B:$B,$B$3,'BD Factoraje'!$G:$G,'Cartera Semanal Individual'!$A19,'BD Factoraje'!$N:$N,'Cartera Semanal Individual'!CA$1,'BD Factoraje'!$C:$C,$B$2)</f>
        <v>0</v>
      </c>
      <c r="CB19" s="11">
        <f>IF('Cartera Semanal Individual'!$A19='Cartera Semanal Individual'!CB$1,-SUMIFS('BD Factoraje'!$Q:$Q,'BD Factoraje'!$B:$B,$B$3,'BD Factoraje'!$G:$G,'Cartera Semanal Individual'!$A19,'BD Factoraje'!$C:$C,$B$2),0)+CA19-SUMIFS('BD Factoraje'!$R:$R,'BD Factoraje'!$B:$B,$B$3,'BD Factoraje'!$G:$G,'Cartera Semanal Individual'!$A19,'BD Factoraje'!$N:$N,'Cartera Semanal Individual'!CB$1,'BD Factoraje'!$C:$C,$B$2)</f>
        <v>0</v>
      </c>
      <c r="CC19" s="11">
        <f>IF('Cartera Semanal Individual'!$A19='Cartera Semanal Individual'!CC$1,-SUMIFS('BD Factoraje'!$Q:$Q,'BD Factoraje'!$B:$B,$B$3,'BD Factoraje'!$G:$G,'Cartera Semanal Individual'!$A19,'BD Factoraje'!$C:$C,$B$2),0)+CB19-SUMIFS('BD Factoraje'!$R:$R,'BD Factoraje'!$B:$B,$B$3,'BD Factoraje'!$G:$G,'Cartera Semanal Individual'!$A19,'BD Factoraje'!$N:$N,'Cartera Semanal Individual'!CC$1,'BD Factoraje'!$C:$C,$B$2)</f>
        <v>0</v>
      </c>
      <c r="CD19" s="11">
        <f>IF('Cartera Semanal Individual'!$A19='Cartera Semanal Individual'!CD$1,-SUMIFS('BD Factoraje'!$Q:$Q,'BD Factoraje'!$B:$B,$B$3,'BD Factoraje'!$G:$G,'Cartera Semanal Individual'!$A19,'BD Factoraje'!$C:$C,$B$2),0)+CC19-SUMIFS('BD Factoraje'!$R:$R,'BD Factoraje'!$B:$B,$B$3,'BD Factoraje'!$G:$G,'Cartera Semanal Individual'!$A19,'BD Factoraje'!$N:$N,'Cartera Semanal Individual'!CD$1,'BD Factoraje'!$C:$C,$B$2)</f>
        <v>0</v>
      </c>
      <c r="CE19" s="11">
        <f>IF('Cartera Semanal Individual'!$A19='Cartera Semanal Individual'!CE$1,-SUMIFS('BD Factoraje'!$Q:$Q,'BD Factoraje'!$B:$B,$B$3,'BD Factoraje'!$G:$G,'Cartera Semanal Individual'!$A19,'BD Factoraje'!$C:$C,$B$2),0)+CD19-SUMIFS('BD Factoraje'!$R:$R,'BD Factoraje'!$B:$B,$B$3,'BD Factoraje'!$G:$G,'Cartera Semanal Individual'!$A19,'BD Factoraje'!$N:$N,'Cartera Semanal Individual'!CE$1,'BD Factoraje'!$C:$C,$B$2)</f>
        <v>0</v>
      </c>
      <c r="CF19" s="11">
        <f>IF('Cartera Semanal Individual'!$A19='Cartera Semanal Individual'!CF$1,-SUMIFS('BD Factoraje'!$Q:$Q,'BD Factoraje'!$B:$B,$B$3,'BD Factoraje'!$G:$G,'Cartera Semanal Individual'!$A19,'BD Factoraje'!$C:$C,$B$2),0)+CE19-SUMIFS('BD Factoraje'!$R:$R,'BD Factoraje'!$B:$B,$B$3,'BD Factoraje'!$G:$G,'Cartera Semanal Individual'!$A19,'BD Factoraje'!$N:$N,'Cartera Semanal Individual'!CF$1,'BD Factoraje'!$C:$C,$B$2)</f>
        <v>0</v>
      </c>
      <c r="CG19" s="11">
        <f>IF('Cartera Semanal Individual'!$A19='Cartera Semanal Individual'!CG$1,-SUMIFS('BD Factoraje'!$Q:$Q,'BD Factoraje'!$B:$B,$B$3,'BD Factoraje'!$G:$G,'Cartera Semanal Individual'!$A19,'BD Factoraje'!$C:$C,$B$2),0)+CF19-SUMIFS('BD Factoraje'!$R:$R,'BD Factoraje'!$B:$B,$B$3,'BD Factoraje'!$G:$G,'Cartera Semanal Individual'!$A19,'BD Factoraje'!$N:$N,'Cartera Semanal Individual'!CG$1,'BD Factoraje'!$C:$C,$B$2)</f>
        <v>0</v>
      </c>
      <c r="CH19" s="11">
        <f>IF('Cartera Semanal Individual'!$A19='Cartera Semanal Individual'!CH$1,-SUMIFS('BD Factoraje'!$Q:$Q,'BD Factoraje'!$B:$B,$B$3,'BD Factoraje'!$G:$G,'Cartera Semanal Individual'!$A19,'BD Factoraje'!$C:$C,$B$2),0)+CG19-SUMIFS('BD Factoraje'!$R:$R,'BD Factoraje'!$B:$B,$B$3,'BD Factoraje'!$G:$G,'Cartera Semanal Individual'!$A19,'BD Factoraje'!$N:$N,'Cartera Semanal Individual'!CH$1,'BD Factoraje'!$C:$C,$B$2)</f>
        <v>0</v>
      </c>
      <c r="CI19" s="11">
        <f>IF('Cartera Semanal Individual'!$A19='Cartera Semanal Individual'!CI$1,-SUMIFS('BD Factoraje'!$Q:$Q,'BD Factoraje'!$B:$B,$B$3,'BD Factoraje'!$G:$G,'Cartera Semanal Individual'!$A19,'BD Factoraje'!$C:$C,$B$2),0)+CH19-SUMIFS('BD Factoraje'!$R:$R,'BD Factoraje'!$B:$B,$B$3,'BD Factoraje'!$G:$G,'Cartera Semanal Individual'!$A19,'BD Factoraje'!$N:$N,'Cartera Semanal Individual'!CI$1,'BD Factoraje'!$C:$C,$B$2)</f>
        <v>0</v>
      </c>
      <c r="CJ19" s="11">
        <f>IF('Cartera Semanal Individual'!$A19='Cartera Semanal Individual'!CJ$1,-SUMIFS('BD Factoraje'!$Q:$Q,'BD Factoraje'!$B:$B,$B$3,'BD Factoraje'!$G:$G,'Cartera Semanal Individual'!$A19,'BD Factoraje'!$C:$C,$B$2),0)+CI19-SUMIFS('BD Factoraje'!$R:$R,'BD Factoraje'!$B:$B,$B$3,'BD Factoraje'!$G:$G,'Cartera Semanal Individual'!$A19,'BD Factoraje'!$N:$N,'Cartera Semanal Individual'!CJ$1,'BD Factoraje'!$C:$C,$B$2)</f>
        <v>0</v>
      </c>
      <c r="CK19" s="11">
        <f>IF('Cartera Semanal Individual'!$A19='Cartera Semanal Individual'!CK$1,-SUMIFS('BD Factoraje'!$Q:$Q,'BD Factoraje'!$B:$B,$B$3,'BD Factoraje'!$G:$G,'Cartera Semanal Individual'!$A19,'BD Factoraje'!$C:$C,$B$2),0)+CJ19-SUMIFS('BD Factoraje'!$R:$R,'BD Factoraje'!$B:$B,$B$3,'BD Factoraje'!$G:$G,'Cartera Semanal Individual'!$A19,'BD Factoraje'!$N:$N,'Cartera Semanal Individual'!CK$1,'BD Factoraje'!$C:$C,$B$2)</f>
        <v>0</v>
      </c>
      <c r="CL19" s="11">
        <f>IF('Cartera Semanal Individual'!$A19='Cartera Semanal Individual'!CL$1,-SUMIFS('BD Factoraje'!$Q:$Q,'BD Factoraje'!$B:$B,$B$3,'BD Factoraje'!$G:$G,'Cartera Semanal Individual'!$A19,'BD Factoraje'!$C:$C,$B$2),0)+CK19-SUMIFS('BD Factoraje'!$R:$R,'BD Factoraje'!$B:$B,$B$3,'BD Factoraje'!$G:$G,'Cartera Semanal Individual'!$A19,'BD Factoraje'!$N:$N,'Cartera Semanal Individual'!CL$1,'BD Factoraje'!$C:$C,$B$2)</f>
        <v>0</v>
      </c>
      <c r="CM19" s="11">
        <f>IF('Cartera Semanal Individual'!$A19='Cartera Semanal Individual'!CM$1,-SUMIFS('BD Factoraje'!$Q:$Q,'BD Factoraje'!$B:$B,$B$3,'BD Factoraje'!$G:$G,'Cartera Semanal Individual'!$A19,'BD Factoraje'!$C:$C,$B$2),0)+CL19-SUMIFS('BD Factoraje'!$R:$R,'BD Factoraje'!$B:$B,$B$3,'BD Factoraje'!$G:$G,'Cartera Semanal Individual'!$A19,'BD Factoraje'!$N:$N,'Cartera Semanal Individual'!CM$1,'BD Factoraje'!$C:$C,$B$2)</f>
        <v>0</v>
      </c>
      <c r="CN19" s="11">
        <f>IF('Cartera Semanal Individual'!$A19='Cartera Semanal Individual'!CN$1,-SUMIFS('BD Factoraje'!$Q:$Q,'BD Factoraje'!$B:$B,$B$3,'BD Factoraje'!$G:$G,'Cartera Semanal Individual'!$A19,'BD Factoraje'!$C:$C,$B$2),0)+CM19-SUMIFS('BD Factoraje'!$R:$R,'BD Factoraje'!$B:$B,$B$3,'BD Factoraje'!$G:$G,'Cartera Semanal Individual'!$A19,'BD Factoraje'!$N:$N,'Cartera Semanal Individual'!CN$1,'BD Factoraje'!$C:$C,$B$2)</f>
        <v>0</v>
      </c>
      <c r="CO19" s="11">
        <f>IF('Cartera Semanal Individual'!$A19='Cartera Semanal Individual'!CO$1,-SUMIFS('BD Factoraje'!$Q:$Q,'BD Factoraje'!$B:$B,$B$3,'BD Factoraje'!$G:$G,'Cartera Semanal Individual'!$A19,'BD Factoraje'!$C:$C,$B$2),0)+CN19-SUMIFS('BD Factoraje'!$R:$R,'BD Factoraje'!$B:$B,$B$3,'BD Factoraje'!$G:$G,'Cartera Semanal Individual'!$A19,'BD Factoraje'!$N:$N,'Cartera Semanal Individual'!CO$1,'BD Factoraje'!$C:$C,$B$2)</f>
        <v>0</v>
      </c>
      <c r="CP19" s="11">
        <f>IF('Cartera Semanal Individual'!$A19='Cartera Semanal Individual'!CP$1,-SUMIFS('BD Factoraje'!$Q:$Q,'BD Factoraje'!$B:$B,$B$3,'BD Factoraje'!$G:$G,'Cartera Semanal Individual'!$A19,'BD Factoraje'!$C:$C,$B$2),0)+CO19-SUMIFS('BD Factoraje'!$R:$R,'BD Factoraje'!$B:$B,$B$3,'BD Factoraje'!$G:$G,'Cartera Semanal Individual'!$A19,'BD Factoraje'!$N:$N,'Cartera Semanal Individual'!CP$1,'BD Factoraje'!$C:$C,$B$2)</f>
        <v>0</v>
      </c>
      <c r="CQ19" s="11">
        <f>IF('Cartera Semanal Individual'!$A19='Cartera Semanal Individual'!CQ$1,-SUMIFS('BD Factoraje'!$Q:$Q,'BD Factoraje'!$B:$B,$B$3,'BD Factoraje'!$G:$G,'Cartera Semanal Individual'!$A19,'BD Factoraje'!$C:$C,$B$2),0)+CP19-SUMIFS('BD Factoraje'!$R:$R,'BD Factoraje'!$B:$B,$B$3,'BD Factoraje'!$G:$G,'Cartera Semanal Individual'!$A19,'BD Factoraje'!$N:$N,'Cartera Semanal Individual'!CQ$1,'BD Factoraje'!$C:$C,$B$2)</f>
        <v>0</v>
      </c>
      <c r="CR19" s="11">
        <f>IF('Cartera Semanal Individual'!$A19='Cartera Semanal Individual'!CR$1,-SUMIFS('BD Factoraje'!$Q:$Q,'BD Factoraje'!$B:$B,$B$3,'BD Factoraje'!$G:$G,'Cartera Semanal Individual'!$A19,'BD Factoraje'!$C:$C,$B$2),0)+CQ19-SUMIFS('BD Factoraje'!$R:$R,'BD Factoraje'!$B:$B,$B$3,'BD Factoraje'!$G:$G,'Cartera Semanal Individual'!$A19,'BD Factoraje'!$N:$N,'Cartera Semanal Individual'!CR$1,'BD Factoraje'!$C:$C,$B$2)</f>
        <v>0</v>
      </c>
      <c r="CS19" s="11">
        <f>IF('Cartera Semanal Individual'!$A19='Cartera Semanal Individual'!CS$1,-SUMIFS('BD Factoraje'!$Q:$Q,'BD Factoraje'!$B:$B,$B$3,'BD Factoraje'!$G:$G,'Cartera Semanal Individual'!$A19,'BD Factoraje'!$C:$C,$B$2),0)+CR19-SUMIFS('BD Factoraje'!$R:$R,'BD Factoraje'!$B:$B,$B$3,'BD Factoraje'!$G:$G,'Cartera Semanal Individual'!$A19,'BD Factoraje'!$N:$N,'Cartera Semanal Individual'!CS$1,'BD Factoraje'!$C:$C,$B$2)</f>
        <v>0</v>
      </c>
      <c r="CT19" s="11">
        <f>IF('Cartera Semanal Individual'!$A19='Cartera Semanal Individual'!CT$1,-SUMIFS('BD Factoraje'!$Q:$Q,'BD Factoraje'!$B:$B,$B$3,'BD Factoraje'!$G:$G,'Cartera Semanal Individual'!$A19,'BD Factoraje'!$C:$C,$B$2),0)+CS19-SUMIFS('BD Factoraje'!$R:$R,'BD Factoraje'!$B:$B,$B$3,'BD Factoraje'!$G:$G,'Cartera Semanal Individual'!$A19,'BD Factoraje'!$N:$N,'Cartera Semanal Individual'!CT$1,'BD Factoraje'!$C:$C,$B$2)</f>
        <v>0</v>
      </c>
      <c r="CU19" s="11">
        <f>IF('Cartera Semanal Individual'!$A19='Cartera Semanal Individual'!CU$1,-SUMIFS('BD Factoraje'!$Q:$Q,'BD Factoraje'!$B:$B,$B$3,'BD Factoraje'!$G:$G,'Cartera Semanal Individual'!$A19,'BD Factoraje'!$C:$C,$B$2),0)+CT19-SUMIFS('BD Factoraje'!$R:$R,'BD Factoraje'!$B:$B,$B$3,'BD Factoraje'!$G:$G,'Cartera Semanal Individual'!$A19,'BD Factoraje'!$N:$N,'Cartera Semanal Individual'!CU$1,'BD Factoraje'!$C:$C,$B$2)</f>
        <v>0</v>
      </c>
      <c r="CV19" s="11">
        <f>IF('Cartera Semanal Individual'!$A19='Cartera Semanal Individual'!CV$1,-SUMIFS('BD Factoraje'!$Q:$Q,'BD Factoraje'!$B:$B,$B$3,'BD Factoraje'!$G:$G,'Cartera Semanal Individual'!$A19,'BD Factoraje'!$C:$C,$B$2),0)+CU19-SUMIFS('BD Factoraje'!$R:$R,'BD Factoraje'!$B:$B,$B$3,'BD Factoraje'!$G:$G,'Cartera Semanal Individual'!$A19,'BD Factoraje'!$N:$N,'Cartera Semanal Individual'!CV$1,'BD Factoraje'!$C:$C,$B$2)</f>
        <v>0</v>
      </c>
    </row>
    <row r="20" spans="1:100" x14ac:dyDescent="0.25">
      <c r="A20" s="14">
        <v>29</v>
      </c>
      <c r="B20" s="31">
        <f t="shared" si="2"/>
        <v>42568</v>
      </c>
      <c r="C20" s="11">
        <f>IF('Cartera Semanal Individual'!$A20='Cartera Semanal Individual'!C$1,-SUMIFS('BD Factoraje'!$Q:$Q,'BD Factoraje'!$B:$B,$B$3,'BD Factoraje'!$G:$G,'Cartera Semanal Individual'!$A20,'BD Factoraje'!$C:$C,$B$2),0)</f>
        <v>0</v>
      </c>
      <c r="D20" s="11">
        <f>IF('Cartera Semanal Individual'!$A20='Cartera Semanal Individual'!D$1,-SUMIFS('BD Factoraje'!$Q:$Q,'BD Factoraje'!$B:$B,$B$3,'BD Factoraje'!$G:$G,'Cartera Semanal Individual'!$A20,'BD Factoraje'!$C:$C,$B$2),0)+C20-SUMIFS('BD Factoraje'!$R:$R,'BD Factoraje'!$B:$B,$B$3,'BD Factoraje'!$G:$G,'Cartera Semanal Individual'!$A20,'BD Factoraje'!$N:$N,'Cartera Semanal Individual'!D$1,'BD Factoraje'!$C:$C,$B$2)</f>
        <v>0</v>
      </c>
      <c r="E20" s="11">
        <f>IF('Cartera Semanal Individual'!$A20='Cartera Semanal Individual'!E$1,-SUMIFS('BD Factoraje'!$Q:$Q,'BD Factoraje'!$B:$B,$B$3,'BD Factoraje'!$G:$G,'Cartera Semanal Individual'!$A20,'BD Factoraje'!$C:$C,$B$2),0)+D20-SUMIFS('BD Factoraje'!$R:$R,'BD Factoraje'!$B:$B,$B$3,'BD Factoraje'!$G:$G,'Cartera Semanal Individual'!$A20,'BD Factoraje'!$N:$N,'Cartera Semanal Individual'!E$1,'BD Factoraje'!$C:$C,$B$2)</f>
        <v>0</v>
      </c>
      <c r="F20" s="11">
        <f>IF('Cartera Semanal Individual'!$A20='Cartera Semanal Individual'!F$1,-SUMIFS('BD Factoraje'!$Q:$Q,'BD Factoraje'!$B:$B,$B$3,'BD Factoraje'!$G:$G,'Cartera Semanal Individual'!$A20,'BD Factoraje'!$C:$C,$B$2),0)+E20-SUMIFS('BD Factoraje'!$R:$R,'BD Factoraje'!$B:$B,$B$3,'BD Factoraje'!$G:$G,'Cartera Semanal Individual'!$A20,'BD Factoraje'!$N:$N,'Cartera Semanal Individual'!F$1,'BD Factoraje'!$C:$C,$B$2)</f>
        <v>0</v>
      </c>
      <c r="G20" s="11">
        <f>IF('Cartera Semanal Individual'!$A20='Cartera Semanal Individual'!G$1,-SUMIFS('BD Factoraje'!$Q:$Q,'BD Factoraje'!$B:$B,$B$3,'BD Factoraje'!$G:$G,'Cartera Semanal Individual'!$A20,'BD Factoraje'!$C:$C,$B$2),0)+F20-SUMIFS('BD Factoraje'!$R:$R,'BD Factoraje'!$B:$B,$B$3,'BD Factoraje'!$G:$G,'Cartera Semanal Individual'!$A20,'BD Factoraje'!$N:$N,'Cartera Semanal Individual'!G$1,'BD Factoraje'!$C:$C,$B$2)</f>
        <v>0</v>
      </c>
      <c r="H20" s="11">
        <f>IF('Cartera Semanal Individual'!$A20='Cartera Semanal Individual'!H$1,-SUMIFS('BD Factoraje'!$Q:$Q,'BD Factoraje'!$B:$B,$B$3,'BD Factoraje'!$G:$G,'Cartera Semanal Individual'!$A20,'BD Factoraje'!$C:$C,$B$2),0)+G20-SUMIFS('BD Factoraje'!$R:$R,'BD Factoraje'!$B:$B,$B$3,'BD Factoraje'!$G:$G,'Cartera Semanal Individual'!$A20,'BD Factoraje'!$N:$N,'Cartera Semanal Individual'!H$1,'BD Factoraje'!$C:$C,$B$2)</f>
        <v>0</v>
      </c>
      <c r="I20" s="11">
        <f>IF('Cartera Semanal Individual'!$A20='Cartera Semanal Individual'!I$1,-SUMIFS('BD Factoraje'!$Q:$Q,'BD Factoraje'!$B:$B,$B$3,'BD Factoraje'!$G:$G,'Cartera Semanal Individual'!$A20,'BD Factoraje'!$C:$C,$B$2),0)+H20-SUMIFS('BD Factoraje'!$R:$R,'BD Factoraje'!$B:$B,$B$3,'BD Factoraje'!$G:$G,'Cartera Semanal Individual'!$A20,'BD Factoraje'!$N:$N,'Cartera Semanal Individual'!I$1,'BD Factoraje'!$C:$C,$B$2)</f>
        <v>0</v>
      </c>
      <c r="J20" s="11">
        <f>IF('Cartera Semanal Individual'!$A20='Cartera Semanal Individual'!J$1,-SUMIFS('BD Factoraje'!$Q:$Q,'BD Factoraje'!$B:$B,$B$3,'BD Factoraje'!$G:$G,'Cartera Semanal Individual'!$A20,'BD Factoraje'!$C:$C,$B$2),0)+I20-SUMIFS('BD Factoraje'!$R:$R,'BD Factoraje'!$B:$B,$B$3,'BD Factoraje'!$G:$G,'Cartera Semanal Individual'!$A20,'BD Factoraje'!$N:$N,'Cartera Semanal Individual'!J$1,'BD Factoraje'!$C:$C,$B$2)</f>
        <v>0</v>
      </c>
      <c r="K20" s="11">
        <f>IF('Cartera Semanal Individual'!$A20='Cartera Semanal Individual'!K$1,-SUMIFS('BD Factoraje'!$Q:$Q,'BD Factoraje'!$B:$B,$B$3,'BD Factoraje'!$G:$G,'Cartera Semanal Individual'!$A20,'BD Factoraje'!$C:$C,$B$2),0)+J20-SUMIFS('BD Factoraje'!$R:$R,'BD Factoraje'!$B:$B,$B$3,'BD Factoraje'!$G:$G,'Cartera Semanal Individual'!$A20,'BD Factoraje'!$N:$N,'Cartera Semanal Individual'!K$1,'BD Factoraje'!$C:$C,$B$2)</f>
        <v>0</v>
      </c>
      <c r="L20" s="11">
        <f>IF('Cartera Semanal Individual'!$A20='Cartera Semanal Individual'!L$1,-SUMIFS('BD Factoraje'!$Q:$Q,'BD Factoraje'!$B:$B,$B$3,'BD Factoraje'!$G:$G,'Cartera Semanal Individual'!$A20,'BD Factoraje'!$C:$C,$B$2),0)+K20-SUMIFS('BD Factoraje'!$R:$R,'BD Factoraje'!$B:$B,$B$3,'BD Factoraje'!$G:$G,'Cartera Semanal Individual'!$A20,'BD Factoraje'!$N:$N,'Cartera Semanal Individual'!L$1,'BD Factoraje'!$C:$C,$B$2)</f>
        <v>0</v>
      </c>
      <c r="M20" s="11">
        <f>IF('Cartera Semanal Individual'!$A20='Cartera Semanal Individual'!M$1,-SUMIFS('BD Factoraje'!$Q:$Q,'BD Factoraje'!$B:$B,$B$3,'BD Factoraje'!$G:$G,'Cartera Semanal Individual'!$A20,'BD Factoraje'!$C:$C,$B$2),0)+L20-SUMIFS('BD Factoraje'!$R:$R,'BD Factoraje'!$B:$B,$B$3,'BD Factoraje'!$G:$G,'Cartera Semanal Individual'!$A20,'BD Factoraje'!$N:$N,'Cartera Semanal Individual'!M$1,'BD Factoraje'!$C:$C,$B$2)</f>
        <v>0</v>
      </c>
      <c r="N20" s="11">
        <f>IF('Cartera Semanal Individual'!$A20='Cartera Semanal Individual'!N$1,-SUMIFS('BD Factoraje'!$Q:$Q,'BD Factoraje'!$B:$B,$B$3,'BD Factoraje'!$G:$G,'Cartera Semanal Individual'!$A20,'BD Factoraje'!$C:$C,$B$2),0)+M20-SUMIFS('BD Factoraje'!$R:$R,'BD Factoraje'!$B:$B,$B$3,'BD Factoraje'!$G:$G,'Cartera Semanal Individual'!$A20,'BD Factoraje'!$N:$N,'Cartera Semanal Individual'!N$1,'BD Factoraje'!$C:$C,$B$2)</f>
        <v>0</v>
      </c>
      <c r="O20" s="11">
        <f>IF('Cartera Semanal Individual'!$A20='Cartera Semanal Individual'!O$1,-SUMIFS('BD Factoraje'!$Q:$Q,'BD Factoraje'!$B:$B,$B$3,'BD Factoraje'!$G:$G,'Cartera Semanal Individual'!$A20,'BD Factoraje'!$C:$C,$B$2),0)+N20-SUMIFS('BD Factoraje'!$R:$R,'BD Factoraje'!$B:$B,$B$3,'BD Factoraje'!$G:$G,'Cartera Semanal Individual'!$A20,'BD Factoraje'!$N:$N,'Cartera Semanal Individual'!O$1,'BD Factoraje'!$C:$C,$B$2)</f>
        <v>0</v>
      </c>
      <c r="P20" s="11">
        <f>IF('Cartera Semanal Individual'!$A20='Cartera Semanal Individual'!P$1,-SUMIFS('BD Factoraje'!$Q:$Q,'BD Factoraje'!$B:$B,$B$3,'BD Factoraje'!$G:$G,'Cartera Semanal Individual'!$A20,'BD Factoraje'!$C:$C,$B$2),0)+O20-SUMIFS('BD Factoraje'!$R:$R,'BD Factoraje'!$B:$B,$B$3,'BD Factoraje'!$G:$G,'Cartera Semanal Individual'!$A20,'BD Factoraje'!$N:$N,'Cartera Semanal Individual'!P$1,'BD Factoraje'!$C:$C,$B$2)</f>
        <v>0</v>
      </c>
      <c r="Q20" s="11">
        <f>IF('Cartera Semanal Individual'!$A20='Cartera Semanal Individual'!Q$1,-SUMIFS('BD Factoraje'!$Q:$Q,'BD Factoraje'!$B:$B,$B$3,'BD Factoraje'!$G:$G,'Cartera Semanal Individual'!$A20,'BD Factoraje'!$C:$C,$B$2),0)+P20-SUMIFS('BD Factoraje'!$R:$R,'BD Factoraje'!$B:$B,$B$3,'BD Factoraje'!$G:$G,'Cartera Semanal Individual'!$A20,'BD Factoraje'!$N:$N,'Cartera Semanal Individual'!Q$1,'BD Factoraje'!$C:$C,$B$2)</f>
        <v>0</v>
      </c>
      <c r="R20" s="11">
        <f>IF('Cartera Semanal Individual'!$A20='Cartera Semanal Individual'!R$1,-SUMIFS('BD Factoraje'!$Q:$Q,'BD Factoraje'!$B:$B,$B$3,'BD Factoraje'!$G:$G,'Cartera Semanal Individual'!$A20,'BD Factoraje'!$C:$C,$B$2),0)+Q20-SUMIFS('BD Factoraje'!$R:$R,'BD Factoraje'!$B:$B,$B$3,'BD Factoraje'!$G:$G,'Cartera Semanal Individual'!$A20,'BD Factoraje'!$N:$N,'Cartera Semanal Individual'!R$1,'BD Factoraje'!$C:$C,$B$2)</f>
        <v>0</v>
      </c>
      <c r="S20" s="11">
        <f>IF('Cartera Semanal Individual'!$A20='Cartera Semanal Individual'!S$1,-SUMIFS('BD Factoraje'!$Q:$Q,'BD Factoraje'!$B:$B,$B$3,'BD Factoraje'!$G:$G,'Cartera Semanal Individual'!$A20,'BD Factoraje'!$C:$C,$B$2),0)+R20-SUMIFS('BD Factoraje'!$R:$R,'BD Factoraje'!$B:$B,$B$3,'BD Factoraje'!$G:$G,'Cartera Semanal Individual'!$A20,'BD Factoraje'!$N:$N,'Cartera Semanal Individual'!S$1,'BD Factoraje'!$C:$C,$B$2)</f>
        <v>0</v>
      </c>
      <c r="T20" s="11">
        <f>IF('Cartera Semanal Individual'!$A20='Cartera Semanal Individual'!T$1,-SUMIFS('BD Factoraje'!$Q:$Q,'BD Factoraje'!$B:$B,$B$3,'BD Factoraje'!$G:$G,'Cartera Semanal Individual'!$A20,'BD Factoraje'!$C:$C,$B$2),0)+S20-SUMIFS('BD Factoraje'!$R:$R,'BD Factoraje'!$B:$B,$B$3,'BD Factoraje'!$G:$G,'Cartera Semanal Individual'!$A20,'BD Factoraje'!$N:$N,'Cartera Semanal Individual'!T$1,'BD Factoraje'!$C:$C,$B$2)</f>
        <v>0</v>
      </c>
      <c r="U20" s="11">
        <f>IF('Cartera Semanal Individual'!$A20='Cartera Semanal Individual'!U$1,-SUMIFS('BD Factoraje'!$Q:$Q,'BD Factoraje'!$B:$B,$B$3,'BD Factoraje'!$G:$G,'Cartera Semanal Individual'!$A20,'BD Factoraje'!$C:$C,$B$2),0)+T20-SUMIFS('BD Factoraje'!$R:$R,'BD Factoraje'!$B:$B,$B$3,'BD Factoraje'!$G:$G,'Cartera Semanal Individual'!$A20,'BD Factoraje'!$N:$N,'Cartera Semanal Individual'!U$1,'BD Factoraje'!$C:$C,$B$2)</f>
        <v>0</v>
      </c>
      <c r="V20" s="11">
        <f>IF('Cartera Semanal Individual'!$A20='Cartera Semanal Individual'!V$1,-SUMIFS('BD Factoraje'!$Q:$Q,'BD Factoraje'!$B:$B,$B$3,'BD Factoraje'!$G:$G,'Cartera Semanal Individual'!$A20,'BD Factoraje'!$C:$C,$B$2),0)+U20-SUMIFS('BD Factoraje'!$R:$R,'BD Factoraje'!$B:$B,$B$3,'BD Factoraje'!$G:$G,'Cartera Semanal Individual'!$A20,'BD Factoraje'!$N:$N,'Cartera Semanal Individual'!V$1,'BD Factoraje'!$C:$C,$B$2)</f>
        <v>0</v>
      </c>
      <c r="W20" s="11">
        <f>IF('Cartera Semanal Individual'!$A20='Cartera Semanal Individual'!W$1,-SUMIFS('BD Factoraje'!$Q:$Q,'BD Factoraje'!$B:$B,$B$3,'BD Factoraje'!$G:$G,'Cartera Semanal Individual'!$A20,'BD Factoraje'!$C:$C,$B$2),0)+V20-SUMIFS('BD Factoraje'!$R:$R,'BD Factoraje'!$B:$B,$B$3,'BD Factoraje'!$G:$G,'Cartera Semanal Individual'!$A20,'BD Factoraje'!$N:$N,'Cartera Semanal Individual'!W$1,'BD Factoraje'!$C:$C,$B$2)</f>
        <v>0</v>
      </c>
      <c r="X20" s="11">
        <f>IF('Cartera Semanal Individual'!$A20='Cartera Semanal Individual'!X$1,-SUMIFS('BD Factoraje'!$Q:$Q,'BD Factoraje'!$B:$B,$B$3,'BD Factoraje'!$G:$G,'Cartera Semanal Individual'!$A20,'BD Factoraje'!$C:$C,$B$2),0)+W20-SUMIFS('BD Factoraje'!$R:$R,'BD Factoraje'!$B:$B,$B$3,'BD Factoraje'!$G:$G,'Cartera Semanal Individual'!$A20,'BD Factoraje'!$N:$N,'Cartera Semanal Individual'!X$1,'BD Factoraje'!$C:$C,$B$2)</f>
        <v>0</v>
      </c>
      <c r="Y20" s="11">
        <f>IF('Cartera Semanal Individual'!$A20='Cartera Semanal Individual'!Y$1,-SUMIFS('BD Factoraje'!$Q:$Q,'BD Factoraje'!$B:$B,$B$3,'BD Factoraje'!$G:$G,'Cartera Semanal Individual'!$A20,'BD Factoraje'!$C:$C,$B$2),0)+X20-SUMIFS('BD Factoraje'!$R:$R,'BD Factoraje'!$B:$B,$B$3,'BD Factoraje'!$G:$G,'Cartera Semanal Individual'!$A20,'BD Factoraje'!$N:$N,'Cartera Semanal Individual'!Y$1,'BD Factoraje'!$C:$C,$B$2)</f>
        <v>0</v>
      </c>
      <c r="Z20" s="11">
        <f>IF('Cartera Semanal Individual'!$A20='Cartera Semanal Individual'!Z$1,-SUMIFS('BD Factoraje'!$Q:$Q,'BD Factoraje'!$B:$B,$B$3,'BD Factoraje'!$G:$G,'Cartera Semanal Individual'!$A20,'BD Factoraje'!$C:$C,$B$2),0)+Y20-SUMIFS('BD Factoraje'!$R:$R,'BD Factoraje'!$B:$B,$B$3,'BD Factoraje'!$G:$G,'Cartera Semanal Individual'!$A20,'BD Factoraje'!$N:$N,'Cartera Semanal Individual'!Z$1,'BD Factoraje'!$C:$C,$B$2)</f>
        <v>0</v>
      </c>
      <c r="AA20" s="11">
        <f>IF('Cartera Semanal Individual'!$A20='Cartera Semanal Individual'!AA$1,-SUMIFS('BD Factoraje'!$Q:$Q,'BD Factoraje'!$B:$B,$B$3,'BD Factoraje'!$G:$G,'Cartera Semanal Individual'!$A20,'BD Factoraje'!$C:$C,$B$2),0)+Z20-SUMIFS('BD Factoraje'!$R:$R,'BD Factoraje'!$B:$B,$B$3,'BD Factoraje'!$G:$G,'Cartera Semanal Individual'!$A20,'BD Factoraje'!$N:$N,'Cartera Semanal Individual'!AA$1,'BD Factoraje'!$C:$C,$B$2)</f>
        <v>0</v>
      </c>
      <c r="AB20" s="11">
        <f>IF('Cartera Semanal Individual'!$A20='Cartera Semanal Individual'!AB$1,-SUMIFS('BD Factoraje'!$Q:$Q,'BD Factoraje'!$B:$B,$B$3,'BD Factoraje'!$G:$G,'Cartera Semanal Individual'!$A20,'BD Factoraje'!$C:$C,$B$2),0)+AA20-SUMIFS('BD Factoraje'!$R:$R,'BD Factoraje'!$B:$B,$B$3,'BD Factoraje'!$G:$G,'Cartera Semanal Individual'!$A20,'BD Factoraje'!$N:$N,'Cartera Semanal Individual'!AB$1,'BD Factoraje'!$C:$C,$B$2)</f>
        <v>0</v>
      </c>
      <c r="AC20" s="11">
        <f>IF('Cartera Semanal Individual'!$A20='Cartera Semanal Individual'!AC$1,-SUMIFS('BD Factoraje'!$Q:$Q,'BD Factoraje'!$B:$B,$B$3,'BD Factoraje'!$G:$G,'Cartera Semanal Individual'!$A20,'BD Factoraje'!$C:$C,$B$2),0)+AB20-SUMIFS('BD Factoraje'!$R:$R,'BD Factoraje'!$B:$B,$B$3,'BD Factoraje'!$G:$G,'Cartera Semanal Individual'!$A20,'BD Factoraje'!$N:$N,'Cartera Semanal Individual'!AC$1,'BD Factoraje'!$C:$C,$B$2)</f>
        <v>0</v>
      </c>
      <c r="AD20" s="11">
        <f>IF('Cartera Semanal Individual'!$A20='Cartera Semanal Individual'!AD$1,-SUMIFS('BD Factoraje'!$Q:$Q,'BD Factoraje'!$B:$B,$B$3,'BD Factoraje'!$G:$G,'Cartera Semanal Individual'!$A20,'BD Factoraje'!$C:$C,$B$2),0)+AC20-SUMIFS('BD Factoraje'!$R:$R,'BD Factoraje'!$B:$B,$B$3,'BD Factoraje'!$G:$G,'Cartera Semanal Individual'!$A20,'BD Factoraje'!$N:$N,'Cartera Semanal Individual'!AD$1,'BD Factoraje'!$C:$C,$B$2)</f>
        <v>0</v>
      </c>
      <c r="AE20" s="11">
        <f>IF('Cartera Semanal Individual'!$A20='Cartera Semanal Individual'!AE$1,-SUMIFS('BD Factoraje'!$Q:$Q,'BD Factoraje'!$B:$B,$B$3,'BD Factoraje'!$G:$G,'Cartera Semanal Individual'!$A20,'BD Factoraje'!$C:$C,$B$2),0)+AD20-SUMIFS('BD Factoraje'!$R:$R,'BD Factoraje'!$B:$B,$B$3,'BD Factoraje'!$G:$G,'Cartera Semanal Individual'!$A20,'BD Factoraje'!$N:$N,'Cartera Semanal Individual'!AE$1,'BD Factoraje'!$C:$C,$B$2)</f>
        <v>0</v>
      </c>
      <c r="AF20" s="11">
        <f>IF('Cartera Semanal Individual'!$A20='Cartera Semanal Individual'!AF$1,-SUMIFS('BD Factoraje'!$Q:$Q,'BD Factoraje'!$B:$B,$B$3,'BD Factoraje'!$G:$G,'Cartera Semanal Individual'!$A20,'BD Factoraje'!$C:$C,$B$2),0)+AE20-SUMIFS('BD Factoraje'!$R:$R,'BD Factoraje'!$B:$B,$B$3,'BD Factoraje'!$G:$G,'Cartera Semanal Individual'!$A20,'BD Factoraje'!$N:$N,'Cartera Semanal Individual'!AF$1,'BD Factoraje'!$C:$C,$B$2)</f>
        <v>0</v>
      </c>
      <c r="AG20" s="11">
        <f>IF('Cartera Semanal Individual'!$A20='Cartera Semanal Individual'!AG$1,-SUMIFS('BD Factoraje'!$Q:$Q,'BD Factoraje'!$B:$B,$B$3,'BD Factoraje'!$G:$G,'Cartera Semanal Individual'!$A20,'BD Factoraje'!$C:$C,$B$2),0)+AF20-SUMIFS('BD Factoraje'!$R:$R,'BD Factoraje'!$B:$B,$B$3,'BD Factoraje'!$G:$G,'Cartera Semanal Individual'!$A20,'BD Factoraje'!$N:$N,'Cartera Semanal Individual'!AG$1,'BD Factoraje'!$C:$C,$B$2)</f>
        <v>0</v>
      </c>
      <c r="AH20" s="11">
        <f>IF('Cartera Semanal Individual'!$A20='Cartera Semanal Individual'!AH$1,-SUMIFS('BD Factoraje'!$Q:$Q,'BD Factoraje'!$B:$B,$B$3,'BD Factoraje'!$G:$G,'Cartera Semanal Individual'!$A20,'BD Factoraje'!$C:$C,$B$2),0)+AG20-SUMIFS('BD Factoraje'!$R:$R,'BD Factoraje'!$B:$B,$B$3,'BD Factoraje'!$G:$G,'Cartera Semanal Individual'!$A20,'BD Factoraje'!$N:$N,'Cartera Semanal Individual'!AH$1,'BD Factoraje'!$C:$C,$B$2)</f>
        <v>0</v>
      </c>
      <c r="AI20" s="11">
        <f>IF('Cartera Semanal Individual'!$A20='Cartera Semanal Individual'!AI$1,-SUMIFS('BD Factoraje'!$Q:$Q,'BD Factoraje'!$B:$B,$B$3,'BD Factoraje'!$G:$G,'Cartera Semanal Individual'!$A20,'BD Factoraje'!$C:$C,$B$2),0)+AH20-SUMIFS('BD Factoraje'!$R:$R,'BD Factoraje'!$B:$B,$B$3,'BD Factoraje'!$G:$G,'Cartera Semanal Individual'!$A20,'BD Factoraje'!$N:$N,'Cartera Semanal Individual'!AI$1,'BD Factoraje'!$C:$C,$B$2)</f>
        <v>0</v>
      </c>
      <c r="AJ20" s="11">
        <f>IF('Cartera Semanal Individual'!$A20='Cartera Semanal Individual'!AJ$1,-SUMIFS('BD Factoraje'!$Q:$Q,'BD Factoraje'!$B:$B,$B$3,'BD Factoraje'!$G:$G,'Cartera Semanal Individual'!$A20,'BD Factoraje'!$C:$C,$B$2),0)+AI20-SUMIFS('BD Factoraje'!$R:$R,'BD Factoraje'!$B:$B,$B$3,'BD Factoraje'!$G:$G,'Cartera Semanal Individual'!$A20,'BD Factoraje'!$N:$N,'Cartera Semanal Individual'!AJ$1,'BD Factoraje'!$C:$C,$B$2)</f>
        <v>0</v>
      </c>
      <c r="AK20" s="11">
        <f>IF('Cartera Semanal Individual'!$A20='Cartera Semanal Individual'!AK$1,-SUMIFS('BD Factoraje'!$Q:$Q,'BD Factoraje'!$B:$B,$B$3,'BD Factoraje'!$G:$G,'Cartera Semanal Individual'!$A20,'BD Factoraje'!$C:$C,$B$2),0)+AJ20-SUMIFS('BD Factoraje'!$R:$R,'BD Factoraje'!$B:$B,$B$3,'BD Factoraje'!$G:$G,'Cartera Semanal Individual'!$A20,'BD Factoraje'!$N:$N,'Cartera Semanal Individual'!AK$1,'BD Factoraje'!$C:$C,$B$2)</f>
        <v>0</v>
      </c>
      <c r="AL20" s="11">
        <f>IF('Cartera Semanal Individual'!$A20='Cartera Semanal Individual'!AL$1,-SUMIFS('BD Factoraje'!$Q:$Q,'BD Factoraje'!$B:$B,$B$3,'BD Factoraje'!$G:$G,'Cartera Semanal Individual'!$A20,'BD Factoraje'!$C:$C,$B$2),0)+AK20-SUMIFS('BD Factoraje'!$R:$R,'BD Factoraje'!$B:$B,$B$3,'BD Factoraje'!$G:$G,'Cartera Semanal Individual'!$A20,'BD Factoraje'!$N:$N,'Cartera Semanal Individual'!AL$1,'BD Factoraje'!$C:$C,$B$2)</f>
        <v>0</v>
      </c>
      <c r="AM20" s="11">
        <f>IF('Cartera Semanal Individual'!$A20='Cartera Semanal Individual'!AM$1,-SUMIFS('BD Factoraje'!$Q:$Q,'BD Factoraje'!$B:$B,$B$3,'BD Factoraje'!$G:$G,'Cartera Semanal Individual'!$A20,'BD Factoraje'!$C:$C,$B$2),0)+AL20-SUMIFS('BD Factoraje'!$R:$R,'BD Factoraje'!$B:$B,$B$3,'BD Factoraje'!$G:$G,'Cartera Semanal Individual'!$A20,'BD Factoraje'!$N:$N,'Cartera Semanal Individual'!AM$1,'BD Factoraje'!$C:$C,$B$2)</f>
        <v>0</v>
      </c>
      <c r="AN20" s="11">
        <f>IF('Cartera Semanal Individual'!$A20='Cartera Semanal Individual'!AN$1,-SUMIFS('BD Factoraje'!$Q:$Q,'BD Factoraje'!$B:$B,$B$3,'BD Factoraje'!$G:$G,'Cartera Semanal Individual'!$A20,'BD Factoraje'!$C:$C,$B$2),0)+AM20-SUMIFS('BD Factoraje'!$R:$R,'BD Factoraje'!$B:$B,$B$3,'BD Factoraje'!$G:$G,'Cartera Semanal Individual'!$A20,'BD Factoraje'!$N:$N,'Cartera Semanal Individual'!AN$1,'BD Factoraje'!$C:$C,$B$2)</f>
        <v>0</v>
      </c>
      <c r="AO20" s="11">
        <f>IF('Cartera Semanal Individual'!$A20='Cartera Semanal Individual'!AO$1,-SUMIFS('BD Factoraje'!$Q:$Q,'BD Factoraje'!$B:$B,$B$3,'BD Factoraje'!$G:$G,'Cartera Semanal Individual'!$A20,'BD Factoraje'!$C:$C,$B$2),0)+AN20-SUMIFS('BD Factoraje'!$R:$R,'BD Factoraje'!$B:$B,$B$3,'BD Factoraje'!$G:$G,'Cartera Semanal Individual'!$A20,'BD Factoraje'!$N:$N,'Cartera Semanal Individual'!AO$1,'BD Factoraje'!$C:$C,$B$2)</f>
        <v>0</v>
      </c>
      <c r="AP20" s="11">
        <f>IF('Cartera Semanal Individual'!$A20='Cartera Semanal Individual'!AP$1,-SUMIFS('BD Factoraje'!$Q:$Q,'BD Factoraje'!$B:$B,$B$3,'BD Factoraje'!$G:$G,'Cartera Semanal Individual'!$A20,'BD Factoraje'!$C:$C,$B$2),0)+AO20-SUMIFS('BD Factoraje'!$R:$R,'BD Factoraje'!$B:$B,$B$3,'BD Factoraje'!$G:$G,'Cartera Semanal Individual'!$A20,'BD Factoraje'!$N:$N,'Cartera Semanal Individual'!AP$1,'BD Factoraje'!$C:$C,$B$2)</f>
        <v>0</v>
      </c>
      <c r="AQ20" s="11">
        <f>IF('Cartera Semanal Individual'!$A20='Cartera Semanal Individual'!AQ$1,-SUMIFS('BD Factoraje'!$Q:$Q,'BD Factoraje'!$B:$B,$B$3,'BD Factoraje'!$G:$G,'Cartera Semanal Individual'!$A20,'BD Factoraje'!$C:$C,$B$2),0)+AP20-SUMIFS('BD Factoraje'!$R:$R,'BD Factoraje'!$B:$B,$B$3,'BD Factoraje'!$G:$G,'Cartera Semanal Individual'!$A20,'BD Factoraje'!$N:$N,'Cartera Semanal Individual'!AQ$1,'BD Factoraje'!$C:$C,$B$2)</f>
        <v>0</v>
      </c>
      <c r="AR20" s="11">
        <f>IF('Cartera Semanal Individual'!$A20='Cartera Semanal Individual'!AR$1,-SUMIFS('BD Factoraje'!$Q:$Q,'BD Factoraje'!$B:$B,$B$3,'BD Factoraje'!$G:$G,'Cartera Semanal Individual'!$A20,'BD Factoraje'!$C:$C,$B$2),0)+AQ20-SUMIFS('BD Factoraje'!$R:$R,'BD Factoraje'!$B:$B,$B$3,'BD Factoraje'!$G:$G,'Cartera Semanal Individual'!$A20,'BD Factoraje'!$N:$N,'Cartera Semanal Individual'!AR$1,'BD Factoraje'!$C:$C,$B$2)</f>
        <v>0</v>
      </c>
      <c r="AS20" s="11">
        <f>IF('Cartera Semanal Individual'!$A20='Cartera Semanal Individual'!AS$1,-SUMIFS('BD Factoraje'!$Q:$Q,'BD Factoraje'!$B:$B,$B$3,'BD Factoraje'!$G:$G,'Cartera Semanal Individual'!$A20,'BD Factoraje'!$C:$C,$B$2),0)+AR20-SUMIFS('BD Factoraje'!$R:$R,'BD Factoraje'!$B:$B,$B$3,'BD Factoraje'!$G:$G,'Cartera Semanal Individual'!$A20,'BD Factoraje'!$N:$N,'Cartera Semanal Individual'!AS$1,'BD Factoraje'!$C:$C,$B$2)</f>
        <v>0</v>
      </c>
      <c r="AT20" s="11">
        <f>IF('Cartera Semanal Individual'!$A20='Cartera Semanal Individual'!AT$1,-SUMIFS('BD Factoraje'!$Q:$Q,'BD Factoraje'!$B:$B,$B$3,'BD Factoraje'!$G:$G,'Cartera Semanal Individual'!$A20,'BD Factoraje'!$C:$C,$B$2),0)+AS20-SUMIFS('BD Factoraje'!$R:$R,'BD Factoraje'!$B:$B,$B$3,'BD Factoraje'!$G:$G,'Cartera Semanal Individual'!$A20,'BD Factoraje'!$N:$N,'Cartera Semanal Individual'!AT$1,'BD Factoraje'!$C:$C,$B$2)</f>
        <v>0</v>
      </c>
      <c r="AU20" s="11">
        <f>IF('Cartera Semanal Individual'!$A20='Cartera Semanal Individual'!AU$1,-SUMIFS('BD Factoraje'!$Q:$Q,'BD Factoraje'!$B:$B,$B$3,'BD Factoraje'!$G:$G,'Cartera Semanal Individual'!$A20,'BD Factoraje'!$C:$C,$B$2),0)+AT20-SUMIFS('BD Factoraje'!$R:$R,'BD Factoraje'!$B:$B,$B$3,'BD Factoraje'!$G:$G,'Cartera Semanal Individual'!$A20,'BD Factoraje'!$N:$N,'Cartera Semanal Individual'!AU$1,'BD Factoraje'!$C:$C,$B$2)</f>
        <v>0</v>
      </c>
      <c r="AV20" s="11">
        <f>IF('Cartera Semanal Individual'!$A20='Cartera Semanal Individual'!AV$1,-SUMIFS('BD Factoraje'!$Q:$Q,'BD Factoraje'!$B:$B,$B$3,'BD Factoraje'!$G:$G,'Cartera Semanal Individual'!$A20,'BD Factoraje'!$C:$C,$B$2),0)+AU20-SUMIFS('BD Factoraje'!$R:$R,'BD Factoraje'!$B:$B,$B$3,'BD Factoraje'!$G:$G,'Cartera Semanal Individual'!$A20,'BD Factoraje'!$N:$N,'Cartera Semanal Individual'!AV$1,'BD Factoraje'!$C:$C,$B$2)</f>
        <v>0</v>
      </c>
      <c r="AW20" s="11">
        <f>IF('Cartera Semanal Individual'!$A20='Cartera Semanal Individual'!AW$1,-SUMIFS('BD Factoraje'!$Q:$Q,'BD Factoraje'!$B:$B,$B$3,'BD Factoraje'!$G:$G,'Cartera Semanal Individual'!$A20,'BD Factoraje'!$C:$C,$B$2),0)+AV20-SUMIFS('BD Factoraje'!$R:$R,'BD Factoraje'!$B:$B,$B$3,'BD Factoraje'!$G:$G,'Cartera Semanal Individual'!$A20,'BD Factoraje'!$N:$N,'Cartera Semanal Individual'!AW$1,'BD Factoraje'!$C:$C,$B$2)</f>
        <v>0</v>
      </c>
      <c r="AX20" s="11">
        <f>IF('Cartera Semanal Individual'!$A20='Cartera Semanal Individual'!AX$1,-SUMIFS('BD Factoraje'!$Q:$Q,'BD Factoraje'!$B:$B,$B$3,'BD Factoraje'!$G:$G,'Cartera Semanal Individual'!$A20,'BD Factoraje'!$C:$C,$B$2),0)+AW20-SUMIFS('BD Factoraje'!$R:$R,'BD Factoraje'!$B:$B,$B$3,'BD Factoraje'!$G:$G,'Cartera Semanal Individual'!$A20,'BD Factoraje'!$N:$N,'Cartera Semanal Individual'!AX$1,'BD Factoraje'!$C:$C,$B$2)</f>
        <v>0</v>
      </c>
      <c r="AY20" s="11">
        <f>IF('Cartera Semanal Individual'!$A20='Cartera Semanal Individual'!AY$1,-SUMIFS('BD Factoraje'!$Q:$Q,'BD Factoraje'!$B:$B,$B$3,'BD Factoraje'!$G:$G,'Cartera Semanal Individual'!$A20,'BD Factoraje'!$C:$C,$B$2),0)+AX20-SUMIFS('BD Factoraje'!$R:$R,'BD Factoraje'!$B:$B,$B$3,'BD Factoraje'!$G:$G,'Cartera Semanal Individual'!$A20,'BD Factoraje'!$N:$N,'Cartera Semanal Individual'!AY$1,'BD Factoraje'!$C:$C,$B$2)</f>
        <v>0</v>
      </c>
      <c r="AZ20" s="11">
        <f>IF('Cartera Semanal Individual'!$A20='Cartera Semanal Individual'!AZ$1,-SUMIFS('BD Factoraje'!$Q:$Q,'BD Factoraje'!$B:$B,$B$3,'BD Factoraje'!$G:$G,'Cartera Semanal Individual'!$A20,'BD Factoraje'!$C:$C,$B$2),0)+AY20-SUMIFS('BD Factoraje'!$R:$R,'BD Factoraje'!$B:$B,$B$3,'BD Factoraje'!$G:$G,'Cartera Semanal Individual'!$A20,'BD Factoraje'!$N:$N,'Cartera Semanal Individual'!AZ$1,'BD Factoraje'!$C:$C,$B$2)</f>
        <v>0</v>
      </c>
      <c r="BA20" s="11">
        <f>IF('Cartera Semanal Individual'!$A20='Cartera Semanal Individual'!BA$1,-SUMIFS('BD Factoraje'!$Q:$Q,'BD Factoraje'!$B:$B,$B$3,'BD Factoraje'!$G:$G,'Cartera Semanal Individual'!$A20,'BD Factoraje'!$C:$C,$B$2),0)+AZ20-SUMIFS('BD Factoraje'!$R:$R,'BD Factoraje'!$B:$B,$B$3,'BD Factoraje'!$G:$G,'Cartera Semanal Individual'!$A20,'BD Factoraje'!$N:$N,'Cartera Semanal Individual'!BA$1,'BD Factoraje'!$C:$C,$B$2)</f>
        <v>0</v>
      </c>
      <c r="BB20" s="11">
        <f>IF('Cartera Semanal Individual'!$A20='Cartera Semanal Individual'!BB$1,-SUMIFS('BD Factoraje'!$Q:$Q,'BD Factoraje'!$B:$B,$B$3,'BD Factoraje'!$G:$G,'Cartera Semanal Individual'!$A20,'BD Factoraje'!$C:$C,$B$2),0)+BA20-SUMIFS('BD Factoraje'!$R:$R,'BD Factoraje'!$B:$B,$B$3,'BD Factoraje'!$G:$G,'Cartera Semanal Individual'!$A20,'BD Factoraje'!$N:$N,'Cartera Semanal Individual'!BB$1,'BD Factoraje'!$C:$C,$B$2)</f>
        <v>0</v>
      </c>
      <c r="BC20" s="11">
        <f>IF('Cartera Semanal Individual'!$A20='Cartera Semanal Individual'!BC$1,-SUMIFS('BD Factoraje'!$Q:$Q,'BD Factoraje'!$B:$B,$B$3,'BD Factoraje'!$G:$G,'Cartera Semanal Individual'!$A20,'BD Factoraje'!$C:$C,$B$2),0)+BB20-SUMIFS('BD Factoraje'!$R:$R,'BD Factoraje'!$B:$B,$B$3,'BD Factoraje'!$G:$G,'Cartera Semanal Individual'!$A20,'BD Factoraje'!$N:$N,'Cartera Semanal Individual'!BC$1,'BD Factoraje'!$C:$C,$B$2)</f>
        <v>0</v>
      </c>
      <c r="BD20" s="11">
        <f>IF('Cartera Semanal Individual'!$A20='Cartera Semanal Individual'!BD$1,-SUMIFS('BD Factoraje'!$Q:$Q,'BD Factoraje'!$B:$B,$B$3,'BD Factoraje'!$G:$G,'Cartera Semanal Individual'!$A20,'BD Factoraje'!$C:$C,$B$2),0)+BC20-SUMIFS('BD Factoraje'!$R:$R,'BD Factoraje'!$B:$B,$B$3,'BD Factoraje'!$G:$G,'Cartera Semanal Individual'!$A20,'BD Factoraje'!$N:$N,'Cartera Semanal Individual'!BD$1,'BD Factoraje'!$C:$C,$B$2)</f>
        <v>0</v>
      </c>
      <c r="BE20" s="11">
        <f>IF('Cartera Semanal Individual'!$A20='Cartera Semanal Individual'!BE$1,-SUMIFS('BD Factoraje'!$Q:$Q,'BD Factoraje'!$B:$B,$B$3,'BD Factoraje'!$G:$G,'Cartera Semanal Individual'!$A20,'BD Factoraje'!$C:$C,$B$2),0)+BD20-SUMIFS('BD Factoraje'!$R:$R,'BD Factoraje'!$B:$B,$B$3,'BD Factoraje'!$G:$G,'Cartera Semanal Individual'!$A20,'BD Factoraje'!$N:$N,'Cartera Semanal Individual'!BE$1,'BD Factoraje'!$C:$C,$B$2)</f>
        <v>0</v>
      </c>
      <c r="BF20" s="11">
        <f>IF('Cartera Semanal Individual'!$A20='Cartera Semanal Individual'!BF$1,-SUMIFS('BD Factoraje'!$Q:$Q,'BD Factoraje'!$B:$B,$B$3,'BD Factoraje'!$G:$G,'Cartera Semanal Individual'!$A20,'BD Factoraje'!$C:$C,$B$2),0)+BE20-SUMIFS('BD Factoraje'!$R:$R,'BD Factoraje'!$B:$B,$B$3,'BD Factoraje'!$G:$G,'Cartera Semanal Individual'!$A20,'BD Factoraje'!$N:$N,'Cartera Semanal Individual'!BF$1,'BD Factoraje'!$C:$C,$B$2)</f>
        <v>0</v>
      </c>
      <c r="BG20" s="11">
        <f>IF('Cartera Semanal Individual'!$A20='Cartera Semanal Individual'!BG$1,-SUMIFS('BD Factoraje'!$Q:$Q,'BD Factoraje'!$B:$B,$B$3,'BD Factoraje'!$G:$G,'Cartera Semanal Individual'!$A20,'BD Factoraje'!$C:$C,$B$2),0)+BF20-SUMIFS('BD Factoraje'!$R:$R,'BD Factoraje'!$B:$B,$B$3,'BD Factoraje'!$G:$G,'Cartera Semanal Individual'!$A20,'BD Factoraje'!$N:$N,'Cartera Semanal Individual'!BG$1,'BD Factoraje'!$C:$C,$B$2)</f>
        <v>0</v>
      </c>
      <c r="BH20" s="11">
        <f>IF('Cartera Semanal Individual'!$A20='Cartera Semanal Individual'!BH$1,-SUMIFS('BD Factoraje'!$Q:$Q,'BD Factoraje'!$B:$B,$B$3,'BD Factoraje'!$G:$G,'Cartera Semanal Individual'!$A20,'BD Factoraje'!$C:$C,$B$2),0)+BG20-SUMIFS('BD Factoraje'!$R:$R,'BD Factoraje'!$B:$B,$B$3,'BD Factoraje'!$G:$G,'Cartera Semanal Individual'!$A20,'BD Factoraje'!$N:$N,'Cartera Semanal Individual'!BH$1,'BD Factoraje'!$C:$C,$B$2)</f>
        <v>0</v>
      </c>
      <c r="BI20" s="11">
        <f>IF('Cartera Semanal Individual'!$A20='Cartera Semanal Individual'!BI$1,-SUMIFS('BD Factoraje'!$Q:$Q,'BD Factoraje'!$B:$B,$B$3,'BD Factoraje'!$G:$G,'Cartera Semanal Individual'!$A20,'BD Factoraje'!$C:$C,$B$2),0)+BH20-SUMIFS('BD Factoraje'!$R:$R,'BD Factoraje'!$B:$B,$B$3,'BD Factoraje'!$G:$G,'Cartera Semanal Individual'!$A20,'BD Factoraje'!$N:$N,'Cartera Semanal Individual'!BI$1,'BD Factoraje'!$C:$C,$B$2)</f>
        <v>0</v>
      </c>
      <c r="BJ20" s="11">
        <f>IF('Cartera Semanal Individual'!$A20='Cartera Semanal Individual'!BJ$1,-SUMIFS('BD Factoraje'!$Q:$Q,'BD Factoraje'!$B:$B,$B$3,'BD Factoraje'!$G:$G,'Cartera Semanal Individual'!$A20,'BD Factoraje'!$C:$C,$B$2),0)+BI20-SUMIFS('BD Factoraje'!$R:$R,'BD Factoraje'!$B:$B,$B$3,'BD Factoraje'!$G:$G,'Cartera Semanal Individual'!$A20,'BD Factoraje'!$N:$N,'Cartera Semanal Individual'!BJ$1,'BD Factoraje'!$C:$C,$B$2)</f>
        <v>0</v>
      </c>
      <c r="BK20" s="11">
        <f>IF('Cartera Semanal Individual'!$A20='Cartera Semanal Individual'!BK$1,-SUMIFS('BD Factoraje'!$Q:$Q,'BD Factoraje'!$B:$B,$B$3,'BD Factoraje'!$G:$G,'Cartera Semanal Individual'!$A20,'BD Factoraje'!$C:$C,$B$2),0)+BJ20-SUMIFS('BD Factoraje'!$R:$R,'BD Factoraje'!$B:$B,$B$3,'BD Factoraje'!$G:$G,'Cartera Semanal Individual'!$A20,'BD Factoraje'!$N:$N,'Cartera Semanal Individual'!BK$1,'BD Factoraje'!$C:$C,$B$2)</f>
        <v>0</v>
      </c>
      <c r="BL20" s="11">
        <f>IF('Cartera Semanal Individual'!$A20='Cartera Semanal Individual'!BL$1,-SUMIFS('BD Factoraje'!$Q:$Q,'BD Factoraje'!$B:$B,$B$3,'BD Factoraje'!$G:$G,'Cartera Semanal Individual'!$A20,'BD Factoraje'!$C:$C,$B$2),0)+BK20-SUMIFS('BD Factoraje'!$R:$R,'BD Factoraje'!$B:$B,$B$3,'BD Factoraje'!$G:$G,'Cartera Semanal Individual'!$A20,'BD Factoraje'!$N:$N,'Cartera Semanal Individual'!BL$1,'BD Factoraje'!$C:$C,$B$2)</f>
        <v>0</v>
      </c>
      <c r="BM20" s="11">
        <f>IF('Cartera Semanal Individual'!$A20='Cartera Semanal Individual'!BM$1,-SUMIFS('BD Factoraje'!$Q:$Q,'BD Factoraje'!$B:$B,$B$3,'BD Factoraje'!$G:$G,'Cartera Semanal Individual'!$A20,'BD Factoraje'!$C:$C,$B$2),0)+BL20-SUMIFS('BD Factoraje'!$R:$R,'BD Factoraje'!$B:$B,$B$3,'BD Factoraje'!$G:$G,'Cartera Semanal Individual'!$A20,'BD Factoraje'!$N:$N,'Cartera Semanal Individual'!BM$1,'BD Factoraje'!$C:$C,$B$2)</f>
        <v>0</v>
      </c>
      <c r="BN20" s="11">
        <f>IF('Cartera Semanal Individual'!$A20='Cartera Semanal Individual'!BN$1,-SUMIFS('BD Factoraje'!$Q:$Q,'BD Factoraje'!$B:$B,$B$3,'BD Factoraje'!$G:$G,'Cartera Semanal Individual'!$A20,'BD Factoraje'!$C:$C,$B$2),0)+BM20-SUMIFS('BD Factoraje'!$R:$R,'BD Factoraje'!$B:$B,$B$3,'BD Factoraje'!$G:$G,'Cartera Semanal Individual'!$A20,'BD Factoraje'!$N:$N,'Cartera Semanal Individual'!BN$1,'BD Factoraje'!$C:$C,$B$2)</f>
        <v>0</v>
      </c>
      <c r="BO20" s="11">
        <f>IF('Cartera Semanal Individual'!$A20='Cartera Semanal Individual'!BO$1,-SUMIFS('BD Factoraje'!$Q:$Q,'BD Factoraje'!$B:$B,$B$3,'BD Factoraje'!$G:$G,'Cartera Semanal Individual'!$A20,'BD Factoraje'!$C:$C,$B$2),0)+BN20-SUMIFS('BD Factoraje'!$R:$R,'BD Factoraje'!$B:$B,$B$3,'BD Factoraje'!$G:$G,'Cartera Semanal Individual'!$A20,'BD Factoraje'!$N:$N,'Cartera Semanal Individual'!BO$1,'BD Factoraje'!$C:$C,$B$2)</f>
        <v>0</v>
      </c>
      <c r="BP20" s="11">
        <f>IF('Cartera Semanal Individual'!$A20='Cartera Semanal Individual'!BP$1,-SUMIFS('BD Factoraje'!$Q:$Q,'BD Factoraje'!$B:$B,$B$3,'BD Factoraje'!$G:$G,'Cartera Semanal Individual'!$A20,'BD Factoraje'!$C:$C,$B$2),0)+BO20-SUMIFS('BD Factoraje'!$R:$R,'BD Factoraje'!$B:$B,$B$3,'BD Factoraje'!$G:$G,'Cartera Semanal Individual'!$A20,'BD Factoraje'!$N:$N,'Cartera Semanal Individual'!BP$1,'BD Factoraje'!$C:$C,$B$2)</f>
        <v>0</v>
      </c>
      <c r="BQ20" s="11">
        <f>IF('Cartera Semanal Individual'!$A20='Cartera Semanal Individual'!BQ$1,-SUMIFS('BD Factoraje'!$Q:$Q,'BD Factoraje'!$B:$B,$B$3,'BD Factoraje'!$G:$G,'Cartera Semanal Individual'!$A20,'BD Factoraje'!$C:$C,$B$2),0)+BP20-SUMIFS('BD Factoraje'!$R:$R,'BD Factoraje'!$B:$B,$B$3,'BD Factoraje'!$G:$G,'Cartera Semanal Individual'!$A20,'BD Factoraje'!$N:$N,'Cartera Semanal Individual'!BQ$1,'BD Factoraje'!$C:$C,$B$2)</f>
        <v>0</v>
      </c>
      <c r="BR20" s="11">
        <f>IF('Cartera Semanal Individual'!$A20='Cartera Semanal Individual'!BR$1,-SUMIFS('BD Factoraje'!$Q:$Q,'BD Factoraje'!$B:$B,$B$3,'BD Factoraje'!$G:$G,'Cartera Semanal Individual'!$A20,'BD Factoraje'!$C:$C,$B$2),0)+BQ20-SUMIFS('BD Factoraje'!$R:$R,'BD Factoraje'!$B:$B,$B$3,'BD Factoraje'!$G:$G,'Cartera Semanal Individual'!$A20,'BD Factoraje'!$N:$N,'Cartera Semanal Individual'!BR$1,'BD Factoraje'!$C:$C,$B$2)</f>
        <v>0</v>
      </c>
      <c r="BS20" s="11">
        <f>IF('Cartera Semanal Individual'!$A20='Cartera Semanal Individual'!BS$1,-SUMIFS('BD Factoraje'!$Q:$Q,'BD Factoraje'!$B:$B,$B$3,'BD Factoraje'!$G:$G,'Cartera Semanal Individual'!$A20,'BD Factoraje'!$C:$C,$B$2),0)+BR20-SUMIFS('BD Factoraje'!$R:$R,'BD Factoraje'!$B:$B,$B$3,'BD Factoraje'!$G:$G,'Cartera Semanal Individual'!$A20,'BD Factoraje'!$N:$N,'Cartera Semanal Individual'!BS$1,'BD Factoraje'!$C:$C,$B$2)</f>
        <v>0</v>
      </c>
      <c r="BT20" s="11">
        <f>IF('Cartera Semanal Individual'!$A20='Cartera Semanal Individual'!BT$1,-SUMIFS('BD Factoraje'!$Q:$Q,'BD Factoraje'!$B:$B,$B$3,'BD Factoraje'!$G:$G,'Cartera Semanal Individual'!$A20,'BD Factoraje'!$C:$C,$B$2),0)+BS20-SUMIFS('BD Factoraje'!$R:$R,'BD Factoraje'!$B:$B,$B$3,'BD Factoraje'!$G:$G,'Cartera Semanal Individual'!$A20,'BD Factoraje'!$N:$N,'Cartera Semanal Individual'!BT$1,'BD Factoraje'!$C:$C,$B$2)</f>
        <v>0</v>
      </c>
      <c r="BU20" s="11">
        <f>IF('Cartera Semanal Individual'!$A20='Cartera Semanal Individual'!BU$1,-SUMIFS('BD Factoraje'!$Q:$Q,'BD Factoraje'!$B:$B,$B$3,'BD Factoraje'!$G:$G,'Cartera Semanal Individual'!$A20,'BD Factoraje'!$C:$C,$B$2),0)+BT20-SUMIFS('BD Factoraje'!$R:$R,'BD Factoraje'!$B:$B,$B$3,'BD Factoraje'!$G:$G,'Cartera Semanal Individual'!$A20,'BD Factoraje'!$N:$N,'Cartera Semanal Individual'!BU$1,'BD Factoraje'!$C:$C,$B$2)</f>
        <v>0</v>
      </c>
      <c r="BV20" s="11">
        <f>IF('Cartera Semanal Individual'!$A20='Cartera Semanal Individual'!BV$1,-SUMIFS('BD Factoraje'!$Q:$Q,'BD Factoraje'!$B:$B,$B$3,'BD Factoraje'!$G:$G,'Cartera Semanal Individual'!$A20,'BD Factoraje'!$C:$C,$B$2),0)+BU20-SUMIFS('BD Factoraje'!$R:$R,'BD Factoraje'!$B:$B,$B$3,'BD Factoraje'!$G:$G,'Cartera Semanal Individual'!$A20,'BD Factoraje'!$N:$N,'Cartera Semanal Individual'!BV$1,'BD Factoraje'!$C:$C,$B$2)</f>
        <v>0</v>
      </c>
      <c r="BW20" s="11">
        <f>IF('Cartera Semanal Individual'!$A20='Cartera Semanal Individual'!BW$1,-SUMIFS('BD Factoraje'!$Q:$Q,'BD Factoraje'!$B:$B,$B$3,'BD Factoraje'!$G:$G,'Cartera Semanal Individual'!$A20,'BD Factoraje'!$C:$C,$B$2),0)+BV20-SUMIFS('BD Factoraje'!$R:$R,'BD Factoraje'!$B:$B,$B$3,'BD Factoraje'!$G:$G,'Cartera Semanal Individual'!$A20,'BD Factoraje'!$N:$N,'Cartera Semanal Individual'!BW$1,'BD Factoraje'!$C:$C,$B$2)</f>
        <v>0</v>
      </c>
      <c r="BX20" s="11">
        <f>IF('Cartera Semanal Individual'!$A20='Cartera Semanal Individual'!BX$1,-SUMIFS('BD Factoraje'!$Q:$Q,'BD Factoraje'!$B:$B,$B$3,'BD Factoraje'!$G:$G,'Cartera Semanal Individual'!$A20,'BD Factoraje'!$C:$C,$B$2),0)+BW20-SUMIFS('BD Factoraje'!$R:$R,'BD Factoraje'!$B:$B,$B$3,'BD Factoraje'!$G:$G,'Cartera Semanal Individual'!$A20,'BD Factoraje'!$N:$N,'Cartera Semanal Individual'!BX$1,'BD Factoraje'!$C:$C,$B$2)</f>
        <v>0</v>
      </c>
      <c r="BY20" s="11">
        <f>IF('Cartera Semanal Individual'!$A20='Cartera Semanal Individual'!BY$1,-SUMIFS('BD Factoraje'!$Q:$Q,'BD Factoraje'!$B:$B,$B$3,'BD Factoraje'!$G:$G,'Cartera Semanal Individual'!$A20,'BD Factoraje'!$C:$C,$B$2),0)+BX20-SUMIFS('BD Factoraje'!$R:$R,'BD Factoraje'!$B:$B,$B$3,'BD Factoraje'!$G:$G,'Cartera Semanal Individual'!$A20,'BD Factoraje'!$N:$N,'Cartera Semanal Individual'!BY$1,'BD Factoraje'!$C:$C,$B$2)</f>
        <v>0</v>
      </c>
      <c r="BZ20" s="11">
        <f>IF('Cartera Semanal Individual'!$A20='Cartera Semanal Individual'!BZ$1,-SUMIFS('BD Factoraje'!$Q:$Q,'BD Factoraje'!$B:$B,$B$3,'BD Factoraje'!$G:$G,'Cartera Semanal Individual'!$A20,'BD Factoraje'!$C:$C,$B$2),0)+BY20-SUMIFS('BD Factoraje'!$R:$R,'BD Factoraje'!$B:$B,$B$3,'BD Factoraje'!$G:$G,'Cartera Semanal Individual'!$A20,'BD Factoraje'!$N:$N,'Cartera Semanal Individual'!BZ$1,'BD Factoraje'!$C:$C,$B$2)</f>
        <v>0</v>
      </c>
      <c r="CA20" s="11">
        <f>IF('Cartera Semanal Individual'!$A20='Cartera Semanal Individual'!CA$1,-SUMIFS('BD Factoraje'!$Q:$Q,'BD Factoraje'!$B:$B,$B$3,'BD Factoraje'!$G:$G,'Cartera Semanal Individual'!$A20,'BD Factoraje'!$C:$C,$B$2),0)+BZ20-SUMIFS('BD Factoraje'!$R:$R,'BD Factoraje'!$B:$B,$B$3,'BD Factoraje'!$G:$G,'Cartera Semanal Individual'!$A20,'BD Factoraje'!$N:$N,'Cartera Semanal Individual'!CA$1,'BD Factoraje'!$C:$C,$B$2)</f>
        <v>0</v>
      </c>
      <c r="CB20" s="11">
        <f>IF('Cartera Semanal Individual'!$A20='Cartera Semanal Individual'!CB$1,-SUMIFS('BD Factoraje'!$Q:$Q,'BD Factoraje'!$B:$B,$B$3,'BD Factoraje'!$G:$G,'Cartera Semanal Individual'!$A20,'BD Factoraje'!$C:$C,$B$2),0)+CA20-SUMIFS('BD Factoraje'!$R:$R,'BD Factoraje'!$B:$B,$B$3,'BD Factoraje'!$G:$G,'Cartera Semanal Individual'!$A20,'BD Factoraje'!$N:$N,'Cartera Semanal Individual'!CB$1,'BD Factoraje'!$C:$C,$B$2)</f>
        <v>0</v>
      </c>
      <c r="CC20" s="11">
        <f>IF('Cartera Semanal Individual'!$A20='Cartera Semanal Individual'!CC$1,-SUMIFS('BD Factoraje'!$Q:$Q,'BD Factoraje'!$B:$B,$B$3,'BD Factoraje'!$G:$G,'Cartera Semanal Individual'!$A20,'BD Factoraje'!$C:$C,$B$2),0)+CB20-SUMIFS('BD Factoraje'!$R:$R,'BD Factoraje'!$B:$B,$B$3,'BD Factoraje'!$G:$G,'Cartera Semanal Individual'!$A20,'BD Factoraje'!$N:$N,'Cartera Semanal Individual'!CC$1,'BD Factoraje'!$C:$C,$B$2)</f>
        <v>0</v>
      </c>
      <c r="CD20" s="11">
        <f>IF('Cartera Semanal Individual'!$A20='Cartera Semanal Individual'!CD$1,-SUMIFS('BD Factoraje'!$Q:$Q,'BD Factoraje'!$B:$B,$B$3,'BD Factoraje'!$G:$G,'Cartera Semanal Individual'!$A20,'BD Factoraje'!$C:$C,$B$2),0)+CC20-SUMIFS('BD Factoraje'!$R:$R,'BD Factoraje'!$B:$B,$B$3,'BD Factoraje'!$G:$G,'Cartera Semanal Individual'!$A20,'BD Factoraje'!$N:$N,'Cartera Semanal Individual'!CD$1,'BD Factoraje'!$C:$C,$B$2)</f>
        <v>0</v>
      </c>
      <c r="CE20" s="11">
        <f>IF('Cartera Semanal Individual'!$A20='Cartera Semanal Individual'!CE$1,-SUMIFS('BD Factoraje'!$Q:$Q,'BD Factoraje'!$B:$B,$B$3,'BD Factoraje'!$G:$G,'Cartera Semanal Individual'!$A20,'BD Factoraje'!$C:$C,$B$2),0)+CD20-SUMIFS('BD Factoraje'!$R:$R,'BD Factoraje'!$B:$B,$B$3,'BD Factoraje'!$G:$G,'Cartera Semanal Individual'!$A20,'BD Factoraje'!$N:$N,'Cartera Semanal Individual'!CE$1,'BD Factoraje'!$C:$C,$B$2)</f>
        <v>0</v>
      </c>
      <c r="CF20" s="11">
        <f>IF('Cartera Semanal Individual'!$A20='Cartera Semanal Individual'!CF$1,-SUMIFS('BD Factoraje'!$Q:$Q,'BD Factoraje'!$B:$B,$B$3,'BD Factoraje'!$G:$G,'Cartera Semanal Individual'!$A20,'BD Factoraje'!$C:$C,$B$2),0)+CE20-SUMIFS('BD Factoraje'!$R:$R,'BD Factoraje'!$B:$B,$B$3,'BD Factoraje'!$G:$G,'Cartera Semanal Individual'!$A20,'BD Factoraje'!$N:$N,'Cartera Semanal Individual'!CF$1,'BD Factoraje'!$C:$C,$B$2)</f>
        <v>0</v>
      </c>
      <c r="CG20" s="11">
        <f>IF('Cartera Semanal Individual'!$A20='Cartera Semanal Individual'!CG$1,-SUMIFS('BD Factoraje'!$Q:$Q,'BD Factoraje'!$B:$B,$B$3,'BD Factoraje'!$G:$G,'Cartera Semanal Individual'!$A20,'BD Factoraje'!$C:$C,$B$2),0)+CF20-SUMIFS('BD Factoraje'!$R:$R,'BD Factoraje'!$B:$B,$B$3,'BD Factoraje'!$G:$G,'Cartera Semanal Individual'!$A20,'BD Factoraje'!$N:$N,'Cartera Semanal Individual'!CG$1,'BD Factoraje'!$C:$C,$B$2)</f>
        <v>0</v>
      </c>
      <c r="CH20" s="11">
        <f>IF('Cartera Semanal Individual'!$A20='Cartera Semanal Individual'!CH$1,-SUMIFS('BD Factoraje'!$Q:$Q,'BD Factoraje'!$B:$B,$B$3,'BD Factoraje'!$G:$G,'Cartera Semanal Individual'!$A20,'BD Factoraje'!$C:$C,$B$2),0)+CG20-SUMIFS('BD Factoraje'!$R:$R,'BD Factoraje'!$B:$B,$B$3,'BD Factoraje'!$G:$G,'Cartera Semanal Individual'!$A20,'BD Factoraje'!$N:$N,'Cartera Semanal Individual'!CH$1,'BD Factoraje'!$C:$C,$B$2)</f>
        <v>0</v>
      </c>
      <c r="CI20" s="11">
        <f>IF('Cartera Semanal Individual'!$A20='Cartera Semanal Individual'!CI$1,-SUMIFS('BD Factoraje'!$Q:$Q,'BD Factoraje'!$B:$B,$B$3,'BD Factoraje'!$G:$G,'Cartera Semanal Individual'!$A20,'BD Factoraje'!$C:$C,$B$2),0)+CH20-SUMIFS('BD Factoraje'!$R:$R,'BD Factoraje'!$B:$B,$B$3,'BD Factoraje'!$G:$G,'Cartera Semanal Individual'!$A20,'BD Factoraje'!$N:$N,'Cartera Semanal Individual'!CI$1,'BD Factoraje'!$C:$C,$B$2)</f>
        <v>0</v>
      </c>
      <c r="CJ20" s="11">
        <f>IF('Cartera Semanal Individual'!$A20='Cartera Semanal Individual'!CJ$1,-SUMIFS('BD Factoraje'!$Q:$Q,'BD Factoraje'!$B:$B,$B$3,'BD Factoraje'!$G:$G,'Cartera Semanal Individual'!$A20,'BD Factoraje'!$C:$C,$B$2),0)+CI20-SUMIFS('BD Factoraje'!$R:$R,'BD Factoraje'!$B:$B,$B$3,'BD Factoraje'!$G:$G,'Cartera Semanal Individual'!$A20,'BD Factoraje'!$N:$N,'Cartera Semanal Individual'!CJ$1,'BD Factoraje'!$C:$C,$B$2)</f>
        <v>0</v>
      </c>
      <c r="CK20" s="11">
        <f>IF('Cartera Semanal Individual'!$A20='Cartera Semanal Individual'!CK$1,-SUMIFS('BD Factoraje'!$Q:$Q,'BD Factoraje'!$B:$B,$B$3,'BD Factoraje'!$G:$G,'Cartera Semanal Individual'!$A20,'BD Factoraje'!$C:$C,$B$2),0)+CJ20-SUMIFS('BD Factoraje'!$R:$R,'BD Factoraje'!$B:$B,$B$3,'BD Factoraje'!$G:$G,'Cartera Semanal Individual'!$A20,'BD Factoraje'!$N:$N,'Cartera Semanal Individual'!CK$1,'BD Factoraje'!$C:$C,$B$2)</f>
        <v>0</v>
      </c>
      <c r="CL20" s="11">
        <f>IF('Cartera Semanal Individual'!$A20='Cartera Semanal Individual'!CL$1,-SUMIFS('BD Factoraje'!$Q:$Q,'BD Factoraje'!$B:$B,$B$3,'BD Factoraje'!$G:$G,'Cartera Semanal Individual'!$A20,'BD Factoraje'!$C:$C,$B$2),0)+CK20-SUMIFS('BD Factoraje'!$R:$R,'BD Factoraje'!$B:$B,$B$3,'BD Factoraje'!$G:$G,'Cartera Semanal Individual'!$A20,'BD Factoraje'!$N:$N,'Cartera Semanal Individual'!CL$1,'BD Factoraje'!$C:$C,$B$2)</f>
        <v>0</v>
      </c>
      <c r="CM20" s="11">
        <f>IF('Cartera Semanal Individual'!$A20='Cartera Semanal Individual'!CM$1,-SUMIFS('BD Factoraje'!$Q:$Q,'BD Factoraje'!$B:$B,$B$3,'BD Factoraje'!$G:$G,'Cartera Semanal Individual'!$A20,'BD Factoraje'!$C:$C,$B$2),0)+CL20-SUMIFS('BD Factoraje'!$R:$R,'BD Factoraje'!$B:$B,$B$3,'BD Factoraje'!$G:$G,'Cartera Semanal Individual'!$A20,'BD Factoraje'!$N:$N,'Cartera Semanal Individual'!CM$1,'BD Factoraje'!$C:$C,$B$2)</f>
        <v>0</v>
      </c>
      <c r="CN20" s="11">
        <f>IF('Cartera Semanal Individual'!$A20='Cartera Semanal Individual'!CN$1,-SUMIFS('BD Factoraje'!$Q:$Q,'BD Factoraje'!$B:$B,$B$3,'BD Factoraje'!$G:$G,'Cartera Semanal Individual'!$A20,'BD Factoraje'!$C:$C,$B$2),0)+CM20-SUMIFS('BD Factoraje'!$R:$R,'BD Factoraje'!$B:$B,$B$3,'BD Factoraje'!$G:$G,'Cartera Semanal Individual'!$A20,'BD Factoraje'!$N:$N,'Cartera Semanal Individual'!CN$1,'BD Factoraje'!$C:$C,$B$2)</f>
        <v>0</v>
      </c>
      <c r="CO20" s="11">
        <f>IF('Cartera Semanal Individual'!$A20='Cartera Semanal Individual'!CO$1,-SUMIFS('BD Factoraje'!$Q:$Q,'BD Factoraje'!$B:$B,$B$3,'BD Factoraje'!$G:$G,'Cartera Semanal Individual'!$A20,'BD Factoraje'!$C:$C,$B$2),0)+CN20-SUMIFS('BD Factoraje'!$R:$R,'BD Factoraje'!$B:$B,$B$3,'BD Factoraje'!$G:$G,'Cartera Semanal Individual'!$A20,'BD Factoraje'!$N:$N,'Cartera Semanal Individual'!CO$1,'BD Factoraje'!$C:$C,$B$2)</f>
        <v>0</v>
      </c>
      <c r="CP20" s="11">
        <f>IF('Cartera Semanal Individual'!$A20='Cartera Semanal Individual'!CP$1,-SUMIFS('BD Factoraje'!$Q:$Q,'BD Factoraje'!$B:$B,$B$3,'BD Factoraje'!$G:$G,'Cartera Semanal Individual'!$A20,'BD Factoraje'!$C:$C,$B$2),0)+CO20-SUMIFS('BD Factoraje'!$R:$R,'BD Factoraje'!$B:$B,$B$3,'BD Factoraje'!$G:$G,'Cartera Semanal Individual'!$A20,'BD Factoraje'!$N:$N,'Cartera Semanal Individual'!CP$1,'BD Factoraje'!$C:$C,$B$2)</f>
        <v>0</v>
      </c>
      <c r="CQ20" s="11">
        <f>IF('Cartera Semanal Individual'!$A20='Cartera Semanal Individual'!CQ$1,-SUMIFS('BD Factoraje'!$Q:$Q,'BD Factoraje'!$B:$B,$B$3,'BD Factoraje'!$G:$G,'Cartera Semanal Individual'!$A20,'BD Factoraje'!$C:$C,$B$2),0)+CP20-SUMIFS('BD Factoraje'!$R:$R,'BD Factoraje'!$B:$B,$B$3,'BD Factoraje'!$G:$G,'Cartera Semanal Individual'!$A20,'BD Factoraje'!$N:$N,'Cartera Semanal Individual'!CQ$1,'BD Factoraje'!$C:$C,$B$2)</f>
        <v>0</v>
      </c>
      <c r="CR20" s="11">
        <f>IF('Cartera Semanal Individual'!$A20='Cartera Semanal Individual'!CR$1,-SUMIFS('BD Factoraje'!$Q:$Q,'BD Factoraje'!$B:$B,$B$3,'BD Factoraje'!$G:$G,'Cartera Semanal Individual'!$A20,'BD Factoraje'!$C:$C,$B$2),0)+CQ20-SUMIFS('BD Factoraje'!$R:$R,'BD Factoraje'!$B:$B,$B$3,'BD Factoraje'!$G:$G,'Cartera Semanal Individual'!$A20,'BD Factoraje'!$N:$N,'Cartera Semanal Individual'!CR$1,'BD Factoraje'!$C:$C,$B$2)</f>
        <v>0</v>
      </c>
      <c r="CS20" s="11">
        <f>IF('Cartera Semanal Individual'!$A20='Cartera Semanal Individual'!CS$1,-SUMIFS('BD Factoraje'!$Q:$Q,'BD Factoraje'!$B:$B,$B$3,'BD Factoraje'!$G:$G,'Cartera Semanal Individual'!$A20,'BD Factoraje'!$C:$C,$B$2),0)+CR20-SUMIFS('BD Factoraje'!$R:$R,'BD Factoraje'!$B:$B,$B$3,'BD Factoraje'!$G:$G,'Cartera Semanal Individual'!$A20,'BD Factoraje'!$N:$N,'Cartera Semanal Individual'!CS$1,'BD Factoraje'!$C:$C,$B$2)</f>
        <v>0</v>
      </c>
      <c r="CT20" s="11">
        <f>IF('Cartera Semanal Individual'!$A20='Cartera Semanal Individual'!CT$1,-SUMIFS('BD Factoraje'!$Q:$Q,'BD Factoraje'!$B:$B,$B$3,'BD Factoraje'!$G:$G,'Cartera Semanal Individual'!$A20,'BD Factoraje'!$C:$C,$B$2),0)+CS20-SUMIFS('BD Factoraje'!$R:$R,'BD Factoraje'!$B:$B,$B$3,'BD Factoraje'!$G:$G,'Cartera Semanal Individual'!$A20,'BD Factoraje'!$N:$N,'Cartera Semanal Individual'!CT$1,'BD Factoraje'!$C:$C,$B$2)</f>
        <v>0</v>
      </c>
      <c r="CU20" s="11">
        <f>IF('Cartera Semanal Individual'!$A20='Cartera Semanal Individual'!CU$1,-SUMIFS('BD Factoraje'!$Q:$Q,'BD Factoraje'!$B:$B,$B$3,'BD Factoraje'!$G:$G,'Cartera Semanal Individual'!$A20,'BD Factoraje'!$C:$C,$B$2),0)+CT20-SUMIFS('BD Factoraje'!$R:$R,'BD Factoraje'!$B:$B,$B$3,'BD Factoraje'!$G:$G,'Cartera Semanal Individual'!$A20,'BD Factoraje'!$N:$N,'Cartera Semanal Individual'!CU$1,'BD Factoraje'!$C:$C,$B$2)</f>
        <v>0</v>
      </c>
      <c r="CV20" s="11">
        <f>IF('Cartera Semanal Individual'!$A20='Cartera Semanal Individual'!CV$1,-SUMIFS('BD Factoraje'!$Q:$Q,'BD Factoraje'!$B:$B,$B$3,'BD Factoraje'!$G:$G,'Cartera Semanal Individual'!$A20,'BD Factoraje'!$C:$C,$B$2),0)+CU20-SUMIFS('BD Factoraje'!$R:$R,'BD Factoraje'!$B:$B,$B$3,'BD Factoraje'!$G:$G,'Cartera Semanal Individual'!$A20,'BD Factoraje'!$N:$N,'Cartera Semanal Individual'!CV$1,'BD Factoraje'!$C:$C,$B$2)</f>
        <v>0</v>
      </c>
    </row>
    <row r="21" spans="1:100" x14ac:dyDescent="0.25">
      <c r="A21" s="14">
        <v>30</v>
      </c>
      <c r="B21" s="31">
        <f t="shared" si="2"/>
        <v>42575</v>
      </c>
      <c r="C21" s="11">
        <f>IF('Cartera Semanal Individual'!$A21='Cartera Semanal Individual'!C$1,-SUMIFS('BD Factoraje'!$Q:$Q,'BD Factoraje'!$B:$B,$B$3,'BD Factoraje'!$G:$G,'Cartera Semanal Individual'!$A21,'BD Factoraje'!$C:$C,$B$2),0)</f>
        <v>0</v>
      </c>
      <c r="D21" s="11">
        <f>IF('Cartera Semanal Individual'!$A21='Cartera Semanal Individual'!D$1,-SUMIFS('BD Factoraje'!$Q:$Q,'BD Factoraje'!$B:$B,$B$3,'BD Factoraje'!$G:$G,'Cartera Semanal Individual'!$A21,'BD Factoraje'!$C:$C,$B$2),0)+C21-SUMIFS('BD Factoraje'!$R:$R,'BD Factoraje'!$B:$B,$B$3,'BD Factoraje'!$G:$G,'Cartera Semanal Individual'!$A21,'BD Factoraje'!$N:$N,'Cartera Semanal Individual'!D$1,'BD Factoraje'!$C:$C,$B$2)</f>
        <v>0</v>
      </c>
      <c r="E21" s="11">
        <f>IF('Cartera Semanal Individual'!$A21='Cartera Semanal Individual'!E$1,-SUMIFS('BD Factoraje'!$Q:$Q,'BD Factoraje'!$B:$B,$B$3,'BD Factoraje'!$G:$G,'Cartera Semanal Individual'!$A21,'BD Factoraje'!$C:$C,$B$2),0)+D21-SUMIFS('BD Factoraje'!$R:$R,'BD Factoraje'!$B:$B,$B$3,'BD Factoraje'!$G:$G,'Cartera Semanal Individual'!$A21,'BD Factoraje'!$N:$N,'Cartera Semanal Individual'!E$1,'BD Factoraje'!$C:$C,$B$2)</f>
        <v>0</v>
      </c>
      <c r="F21" s="11">
        <f>IF('Cartera Semanal Individual'!$A21='Cartera Semanal Individual'!F$1,-SUMIFS('BD Factoraje'!$Q:$Q,'BD Factoraje'!$B:$B,$B$3,'BD Factoraje'!$G:$G,'Cartera Semanal Individual'!$A21,'BD Factoraje'!$C:$C,$B$2),0)+E21-SUMIFS('BD Factoraje'!$R:$R,'BD Factoraje'!$B:$B,$B$3,'BD Factoraje'!$G:$G,'Cartera Semanal Individual'!$A21,'BD Factoraje'!$N:$N,'Cartera Semanal Individual'!F$1,'BD Factoraje'!$C:$C,$B$2)</f>
        <v>0</v>
      </c>
      <c r="G21" s="11">
        <f>IF('Cartera Semanal Individual'!$A21='Cartera Semanal Individual'!G$1,-SUMIFS('BD Factoraje'!$Q:$Q,'BD Factoraje'!$B:$B,$B$3,'BD Factoraje'!$G:$G,'Cartera Semanal Individual'!$A21,'BD Factoraje'!$C:$C,$B$2),0)+F21-SUMIFS('BD Factoraje'!$R:$R,'BD Factoraje'!$B:$B,$B$3,'BD Factoraje'!$G:$G,'Cartera Semanal Individual'!$A21,'BD Factoraje'!$N:$N,'Cartera Semanal Individual'!G$1,'BD Factoraje'!$C:$C,$B$2)</f>
        <v>0</v>
      </c>
      <c r="H21" s="11">
        <f>IF('Cartera Semanal Individual'!$A21='Cartera Semanal Individual'!H$1,-SUMIFS('BD Factoraje'!$Q:$Q,'BD Factoraje'!$B:$B,$B$3,'BD Factoraje'!$G:$G,'Cartera Semanal Individual'!$A21,'BD Factoraje'!$C:$C,$B$2),0)+G21-SUMIFS('BD Factoraje'!$R:$R,'BD Factoraje'!$B:$B,$B$3,'BD Factoraje'!$G:$G,'Cartera Semanal Individual'!$A21,'BD Factoraje'!$N:$N,'Cartera Semanal Individual'!H$1,'BD Factoraje'!$C:$C,$B$2)</f>
        <v>0</v>
      </c>
      <c r="I21" s="11">
        <f>IF('Cartera Semanal Individual'!$A21='Cartera Semanal Individual'!I$1,-SUMIFS('BD Factoraje'!$Q:$Q,'BD Factoraje'!$B:$B,$B$3,'BD Factoraje'!$G:$G,'Cartera Semanal Individual'!$A21,'BD Factoraje'!$C:$C,$B$2),0)+H21-SUMIFS('BD Factoraje'!$R:$R,'BD Factoraje'!$B:$B,$B$3,'BD Factoraje'!$G:$G,'Cartera Semanal Individual'!$A21,'BD Factoraje'!$N:$N,'Cartera Semanal Individual'!I$1,'BD Factoraje'!$C:$C,$B$2)</f>
        <v>0</v>
      </c>
      <c r="J21" s="11">
        <f>IF('Cartera Semanal Individual'!$A21='Cartera Semanal Individual'!J$1,-SUMIFS('BD Factoraje'!$Q:$Q,'BD Factoraje'!$B:$B,$B$3,'BD Factoraje'!$G:$G,'Cartera Semanal Individual'!$A21,'BD Factoraje'!$C:$C,$B$2),0)+I21-SUMIFS('BD Factoraje'!$R:$R,'BD Factoraje'!$B:$B,$B$3,'BD Factoraje'!$G:$G,'Cartera Semanal Individual'!$A21,'BD Factoraje'!$N:$N,'Cartera Semanal Individual'!J$1,'BD Factoraje'!$C:$C,$B$2)</f>
        <v>0</v>
      </c>
      <c r="K21" s="11">
        <f>IF('Cartera Semanal Individual'!$A21='Cartera Semanal Individual'!K$1,-SUMIFS('BD Factoraje'!$Q:$Q,'BD Factoraje'!$B:$B,$B$3,'BD Factoraje'!$G:$G,'Cartera Semanal Individual'!$A21,'BD Factoraje'!$C:$C,$B$2),0)+J21-SUMIFS('BD Factoraje'!$R:$R,'BD Factoraje'!$B:$B,$B$3,'BD Factoraje'!$G:$G,'Cartera Semanal Individual'!$A21,'BD Factoraje'!$N:$N,'Cartera Semanal Individual'!K$1,'BD Factoraje'!$C:$C,$B$2)</f>
        <v>0</v>
      </c>
      <c r="L21" s="11">
        <f>IF('Cartera Semanal Individual'!$A21='Cartera Semanal Individual'!L$1,-SUMIFS('BD Factoraje'!$Q:$Q,'BD Factoraje'!$B:$B,$B$3,'BD Factoraje'!$G:$G,'Cartera Semanal Individual'!$A21,'BD Factoraje'!$C:$C,$B$2),0)+K21-SUMIFS('BD Factoraje'!$R:$R,'BD Factoraje'!$B:$B,$B$3,'BD Factoraje'!$G:$G,'Cartera Semanal Individual'!$A21,'BD Factoraje'!$N:$N,'Cartera Semanal Individual'!L$1,'BD Factoraje'!$C:$C,$B$2)</f>
        <v>0</v>
      </c>
      <c r="M21" s="11">
        <f>IF('Cartera Semanal Individual'!$A21='Cartera Semanal Individual'!M$1,-SUMIFS('BD Factoraje'!$Q:$Q,'BD Factoraje'!$B:$B,$B$3,'BD Factoraje'!$G:$G,'Cartera Semanal Individual'!$A21,'BD Factoraje'!$C:$C,$B$2),0)+L21-SUMIFS('BD Factoraje'!$R:$R,'BD Factoraje'!$B:$B,$B$3,'BD Factoraje'!$G:$G,'Cartera Semanal Individual'!$A21,'BD Factoraje'!$N:$N,'Cartera Semanal Individual'!M$1,'BD Factoraje'!$C:$C,$B$2)</f>
        <v>0</v>
      </c>
      <c r="N21" s="11">
        <f>IF('Cartera Semanal Individual'!$A21='Cartera Semanal Individual'!N$1,-SUMIFS('BD Factoraje'!$Q:$Q,'BD Factoraje'!$B:$B,$B$3,'BD Factoraje'!$G:$G,'Cartera Semanal Individual'!$A21,'BD Factoraje'!$C:$C,$B$2),0)+M21-SUMIFS('BD Factoraje'!$R:$R,'BD Factoraje'!$B:$B,$B$3,'BD Factoraje'!$G:$G,'Cartera Semanal Individual'!$A21,'BD Factoraje'!$N:$N,'Cartera Semanal Individual'!N$1,'BD Factoraje'!$C:$C,$B$2)</f>
        <v>0</v>
      </c>
      <c r="O21" s="11">
        <f>IF('Cartera Semanal Individual'!$A21='Cartera Semanal Individual'!O$1,-SUMIFS('BD Factoraje'!$Q:$Q,'BD Factoraje'!$B:$B,$B$3,'BD Factoraje'!$G:$G,'Cartera Semanal Individual'!$A21,'BD Factoraje'!$C:$C,$B$2),0)+N21-SUMIFS('BD Factoraje'!$R:$R,'BD Factoraje'!$B:$B,$B$3,'BD Factoraje'!$G:$G,'Cartera Semanal Individual'!$A21,'BD Factoraje'!$N:$N,'Cartera Semanal Individual'!O$1,'BD Factoraje'!$C:$C,$B$2)</f>
        <v>0</v>
      </c>
      <c r="P21" s="11">
        <f>IF('Cartera Semanal Individual'!$A21='Cartera Semanal Individual'!P$1,-SUMIFS('BD Factoraje'!$Q:$Q,'BD Factoraje'!$B:$B,$B$3,'BD Factoraje'!$G:$G,'Cartera Semanal Individual'!$A21,'BD Factoraje'!$C:$C,$B$2),0)+O21-SUMIFS('BD Factoraje'!$R:$R,'BD Factoraje'!$B:$B,$B$3,'BD Factoraje'!$G:$G,'Cartera Semanal Individual'!$A21,'BD Factoraje'!$N:$N,'Cartera Semanal Individual'!P$1,'BD Factoraje'!$C:$C,$B$2)</f>
        <v>0</v>
      </c>
      <c r="Q21" s="11">
        <f>IF('Cartera Semanal Individual'!$A21='Cartera Semanal Individual'!Q$1,-SUMIFS('BD Factoraje'!$Q:$Q,'BD Factoraje'!$B:$B,$B$3,'BD Factoraje'!$G:$G,'Cartera Semanal Individual'!$A21,'BD Factoraje'!$C:$C,$B$2),0)+P21-SUMIFS('BD Factoraje'!$R:$R,'BD Factoraje'!$B:$B,$B$3,'BD Factoraje'!$G:$G,'Cartera Semanal Individual'!$A21,'BD Factoraje'!$N:$N,'Cartera Semanal Individual'!Q$1,'BD Factoraje'!$C:$C,$B$2)</f>
        <v>0</v>
      </c>
      <c r="R21" s="11">
        <f>IF('Cartera Semanal Individual'!$A21='Cartera Semanal Individual'!R$1,-SUMIFS('BD Factoraje'!$Q:$Q,'BD Factoraje'!$B:$B,$B$3,'BD Factoraje'!$G:$G,'Cartera Semanal Individual'!$A21,'BD Factoraje'!$C:$C,$B$2),0)+Q21-SUMIFS('BD Factoraje'!$R:$R,'BD Factoraje'!$B:$B,$B$3,'BD Factoraje'!$G:$G,'Cartera Semanal Individual'!$A21,'BD Factoraje'!$N:$N,'Cartera Semanal Individual'!R$1,'BD Factoraje'!$C:$C,$B$2)</f>
        <v>0</v>
      </c>
      <c r="S21" s="11">
        <f>IF('Cartera Semanal Individual'!$A21='Cartera Semanal Individual'!S$1,-SUMIFS('BD Factoraje'!$Q:$Q,'BD Factoraje'!$B:$B,$B$3,'BD Factoraje'!$G:$G,'Cartera Semanal Individual'!$A21,'BD Factoraje'!$C:$C,$B$2),0)+R21-SUMIFS('BD Factoraje'!$R:$R,'BD Factoraje'!$B:$B,$B$3,'BD Factoraje'!$G:$G,'Cartera Semanal Individual'!$A21,'BD Factoraje'!$N:$N,'Cartera Semanal Individual'!S$1,'BD Factoraje'!$C:$C,$B$2)</f>
        <v>0</v>
      </c>
      <c r="T21" s="11">
        <f>IF('Cartera Semanal Individual'!$A21='Cartera Semanal Individual'!T$1,-SUMIFS('BD Factoraje'!$Q:$Q,'BD Factoraje'!$B:$B,$B$3,'BD Factoraje'!$G:$G,'Cartera Semanal Individual'!$A21,'BD Factoraje'!$C:$C,$B$2),0)+S21-SUMIFS('BD Factoraje'!$R:$R,'BD Factoraje'!$B:$B,$B$3,'BD Factoraje'!$G:$G,'Cartera Semanal Individual'!$A21,'BD Factoraje'!$N:$N,'Cartera Semanal Individual'!T$1,'BD Factoraje'!$C:$C,$B$2)</f>
        <v>0</v>
      </c>
      <c r="U21" s="11">
        <f>IF('Cartera Semanal Individual'!$A21='Cartera Semanal Individual'!U$1,-SUMIFS('BD Factoraje'!$Q:$Q,'BD Factoraje'!$B:$B,$B$3,'BD Factoraje'!$G:$G,'Cartera Semanal Individual'!$A21,'BD Factoraje'!$C:$C,$B$2),0)+T21-SUMIFS('BD Factoraje'!$R:$R,'BD Factoraje'!$B:$B,$B$3,'BD Factoraje'!$G:$G,'Cartera Semanal Individual'!$A21,'BD Factoraje'!$N:$N,'Cartera Semanal Individual'!U$1,'BD Factoraje'!$C:$C,$B$2)</f>
        <v>0</v>
      </c>
      <c r="V21" s="11">
        <f>IF('Cartera Semanal Individual'!$A21='Cartera Semanal Individual'!V$1,-SUMIFS('BD Factoraje'!$Q:$Q,'BD Factoraje'!$B:$B,$B$3,'BD Factoraje'!$G:$G,'Cartera Semanal Individual'!$A21,'BD Factoraje'!$C:$C,$B$2),0)+U21-SUMIFS('BD Factoraje'!$R:$R,'BD Factoraje'!$B:$B,$B$3,'BD Factoraje'!$G:$G,'Cartera Semanal Individual'!$A21,'BD Factoraje'!$N:$N,'Cartera Semanal Individual'!V$1,'BD Factoraje'!$C:$C,$B$2)</f>
        <v>0</v>
      </c>
      <c r="W21" s="11">
        <f>IF('Cartera Semanal Individual'!$A21='Cartera Semanal Individual'!W$1,-SUMIFS('BD Factoraje'!$Q:$Q,'BD Factoraje'!$B:$B,$B$3,'BD Factoraje'!$G:$G,'Cartera Semanal Individual'!$A21,'BD Factoraje'!$C:$C,$B$2),0)+V21-SUMIFS('BD Factoraje'!$R:$R,'BD Factoraje'!$B:$B,$B$3,'BD Factoraje'!$G:$G,'Cartera Semanal Individual'!$A21,'BD Factoraje'!$N:$N,'Cartera Semanal Individual'!W$1,'BD Factoraje'!$C:$C,$B$2)</f>
        <v>0</v>
      </c>
      <c r="X21" s="11">
        <f>IF('Cartera Semanal Individual'!$A21='Cartera Semanal Individual'!X$1,-SUMIFS('BD Factoraje'!$Q:$Q,'BD Factoraje'!$B:$B,$B$3,'BD Factoraje'!$G:$G,'Cartera Semanal Individual'!$A21,'BD Factoraje'!$C:$C,$B$2),0)+W21-SUMIFS('BD Factoraje'!$R:$R,'BD Factoraje'!$B:$B,$B$3,'BD Factoraje'!$G:$G,'Cartera Semanal Individual'!$A21,'BD Factoraje'!$N:$N,'Cartera Semanal Individual'!X$1,'BD Factoraje'!$C:$C,$B$2)</f>
        <v>0</v>
      </c>
      <c r="Y21" s="11">
        <f>IF('Cartera Semanal Individual'!$A21='Cartera Semanal Individual'!Y$1,-SUMIFS('BD Factoraje'!$Q:$Q,'BD Factoraje'!$B:$B,$B$3,'BD Factoraje'!$G:$G,'Cartera Semanal Individual'!$A21,'BD Factoraje'!$C:$C,$B$2),0)+X21-SUMIFS('BD Factoraje'!$R:$R,'BD Factoraje'!$B:$B,$B$3,'BD Factoraje'!$G:$G,'Cartera Semanal Individual'!$A21,'BD Factoraje'!$N:$N,'Cartera Semanal Individual'!Y$1,'BD Factoraje'!$C:$C,$B$2)</f>
        <v>0</v>
      </c>
      <c r="Z21" s="11">
        <f>IF('Cartera Semanal Individual'!$A21='Cartera Semanal Individual'!Z$1,-SUMIFS('BD Factoraje'!$Q:$Q,'BD Factoraje'!$B:$B,$B$3,'BD Factoraje'!$G:$G,'Cartera Semanal Individual'!$A21,'BD Factoraje'!$C:$C,$B$2),0)+Y21-SUMIFS('BD Factoraje'!$R:$R,'BD Factoraje'!$B:$B,$B$3,'BD Factoraje'!$G:$G,'Cartera Semanal Individual'!$A21,'BD Factoraje'!$N:$N,'Cartera Semanal Individual'!Z$1,'BD Factoraje'!$C:$C,$B$2)</f>
        <v>0</v>
      </c>
      <c r="AA21" s="11">
        <f>IF('Cartera Semanal Individual'!$A21='Cartera Semanal Individual'!AA$1,-SUMIFS('BD Factoraje'!$Q:$Q,'BD Factoraje'!$B:$B,$B$3,'BD Factoraje'!$G:$G,'Cartera Semanal Individual'!$A21,'BD Factoraje'!$C:$C,$B$2),0)+Z21-SUMIFS('BD Factoraje'!$R:$R,'BD Factoraje'!$B:$B,$B$3,'BD Factoraje'!$G:$G,'Cartera Semanal Individual'!$A21,'BD Factoraje'!$N:$N,'Cartera Semanal Individual'!AA$1,'BD Factoraje'!$C:$C,$B$2)</f>
        <v>0</v>
      </c>
      <c r="AB21" s="11">
        <f>IF('Cartera Semanal Individual'!$A21='Cartera Semanal Individual'!AB$1,-SUMIFS('BD Factoraje'!$Q:$Q,'BD Factoraje'!$B:$B,$B$3,'BD Factoraje'!$G:$G,'Cartera Semanal Individual'!$A21,'BD Factoraje'!$C:$C,$B$2),0)+AA21-SUMIFS('BD Factoraje'!$R:$R,'BD Factoraje'!$B:$B,$B$3,'BD Factoraje'!$G:$G,'Cartera Semanal Individual'!$A21,'BD Factoraje'!$N:$N,'Cartera Semanal Individual'!AB$1,'BD Factoraje'!$C:$C,$B$2)</f>
        <v>0</v>
      </c>
      <c r="AC21" s="11">
        <f>IF('Cartera Semanal Individual'!$A21='Cartera Semanal Individual'!AC$1,-SUMIFS('BD Factoraje'!$Q:$Q,'BD Factoraje'!$B:$B,$B$3,'BD Factoraje'!$G:$G,'Cartera Semanal Individual'!$A21,'BD Factoraje'!$C:$C,$B$2),0)+AB21-SUMIFS('BD Factoraje'!$R:$R,'BD Factoraje'!$B:$B,$B$3,'BD Factoraje'!$G:$G,'Cartera Semanal Individual'!$A21,'BD Factoraje'!$N:$N,'Cartera Semanal Individual'!AC$1,'BD Factoraje'!$C:$C,$B$2)</f>
        <v>0</v>
      </c>
      <c r="AD21" s="11">
        <f>IF('Cartera Semanal Individual'!$A21='Cartera Semanal Individual'!AD$1,-SUMIFS('BD Factoraje'!$Q:$Q,'BD Factoraje'!$B:$B,$B$3,'BD Factoraje'!$G:$G,'Cartera Semanal Individual'!$A21,'BD Factoraje'!$C:$C,$B$2),0)+AC21-SUMIFS('BD Factoraje'!$R:$R,'BD Factoraje'!$B:$B,$B$3,'BD Factoraje'!$G:$G,'Cartera Semanal Individual'!$A21,'BD Factoraje'!$N:$N,'Cartera Semanal Individual'!AD$1,'BD Factoraje'!$C:$C,$B$2)</f>
        <v>0</v>
      </c>
      <c r="AE21" s="11">
        <f>IF('Cartera Semanal Individual'!$A21='Cartera Semanal Individual'!AE$1,-SUMIFS('BD Factoraje'!$Q:$Q,'BD Factoraje'!$B:$B,$B$3,'BD Factoraje'!$G:$G,'Cartera Semanal Individual'!$A21,'BD Factoraje'!$C:$C,$B$2),0)+AD21-SUMIFS('BD Factoraje'!$R:$R,'BD Factoraje'!$B:$B,$B$3,'BD Factoraje'!$G:$G,'Cartera Semanal Individual'!$A21,'BD Factoraje'!$N:$N,'Cartera Semanal Individual'!AE$1,'BD Factoraje'!$C:$C,$B$2)</f>
        <v>0</v>
      </c>
      <c r="AF21" s="11">
        <f>IF('Cartera Semanal Individual'!$A21='Cartera Semanal Individual'!AF$1,-SUMIFS('BD Factoraje'!$Q:$Q,'BD Factoraje'!$B:$B,$B$3,'BD Factoraje'!$G:$G,'Cartera Semanal Individual'!$A21,'BD Factoraje'!$C:$C,$B$2),0)+AE21-SUMIFS('BD Factoraje'!$R:$R,'BD Factoraje'!$B:$B,$B$3,'BD Factoraje'!$G:$G,'Cartera Semanal Individual'!$A21,'BD Factoraje'!$N:$N,'Cartera Semanal Individual'!AF$1,'BD Factoraje'!$C:$C,$B$2)</f>
        <v>0</v>
      </c>
      <c r="AG21" s="11">
        <f>IF('Cartera Semanal Individual'!$A21='Cartera Semanal Individual'!AG$1,-SUMIFS('BD Factoraje'!$Q:$Q,'BD Factoraje'!$B:$B,$B$3,'BD Factoraje'!$G:$G,'Cartera Semanal Individual'!$A21,'BD Factoraje'!$C:$C,$B$2),0)+AF21-SUMIFS('BD Factoraje'!$R:$R,'BD Factoraje'!$B:$B,$B$3,'BD Factoraje'!$G:$G,'Cartera Semanal Individual'!$A21,'BD Factoraje'!$N:$N,'Cartera Semanal Individual'!AG$1,'BD Factoraje'!$C:$C,$B$2)</f>
        <v>0</v>
      </c>
      <c r="AH21" s="11">
        <f>IF('Cartera Semanal Individual'!$A21='Cartera Semanal Individual'!AH$1,-SUMIFS('BD Factoraje'!$Q:$Q,'BD Factoraje'!$B:$B,$B$3,'BD Factoraje'!$G:$G,'Cartera Semanal Individual'!$A21,'BD Factoraje'!$C:$C,$B$2),0)+AG21-SUMIFS('BD Factoraje'!$R:$R,'BD Factoraje'!$B:$B,$B$3,'BD Factoraje'!$G:$G,'Cartera Semanal Individual'!$A21,'BD Factoraje'!$N:$N,'Cartera Semanal Individual'!AH$1,'BD Factoraje'!$C:$C,$B$2)</f>
        <v>0</v>
      </c>
      <c r="AI21" s="11">
        <f>IF('Cartera Semanal Individual'!$A21='Cartera Semanal Individual'!AI$1,-SUMIFS('BD Factoraje'!$Q:$Q,'BD Factoraje'!$B:$B,$B$3,'BD Factoraje'!$G:$G,'Cartera Semanal Individual'!$A21,'BD Factoraje'!$C:$C,$B$2),0)+AH21-SUMIFS('BD Factoraje'!$R:$R,'BD Factoraje'!$B:$B,$B$3,'BD Factoraje'!$G:$G,'Cartera Semanal Individual'!$A21,'BD Factoraje'!$N:$N,'Cartera Semanal Individual'!AI$1,'BD Factoraje'!$C:$C,$B$2)</f>
        <v>0</v>
      </c>
      <c r="AJ21" s="11">
        <f>IF('Cartera Semanal Individual'!$A21='Cartera Semanal Individual'!AJ$1,-SUMIFS('BD Factoraje'!$Q:$Q,'BD Factoraje'!$B:$B,$B$3,'BD Factoraje'!$G:$G,'Cartera Semanal Individual'!$A21,'BD Factoraje'!$C:$C,$B$2),0)+AI21-SUMIFS('BD Factoraje'!$R:$R,'BD Factoraje'!$B:$B,$B$3,'BD Factoraje'!$G:$G,'Cartera Semanal Individual'!$A21,'BD Factoraje'!$N:$N,'Cartera Semanal Individual'!AJ$1,'BD Factoraje'!$C:$C,$B$2)</f>
        <v>0</v>
      </c>
      <c r="AK21" s="11">
        <f>IF('Cartera Semanal Individual'!$A21='Cartera Semanal Individual'!AK$1,-SUMIFS('BD Factoraje'!$Q:$Q,'BD Factoraje'!$B:$B,$B$3,'BD Factoraje'!$G:$G,'Cartera Semanal Individual'!$A21,'BD Factoraje'!$C:$C,$B$2),0)+AJ21-SUMIFS('BD Factoraje'!$R:$R,'BD Factoraje'!$B:$B,$B$3,'BD Factoraje'!$G:$G,'Cartera Semanal Individual'!$A21,'BD Factoraje'!$N:$N,'Cartera Semanal Individual'!AK$1,'BD Factoraje'!$C:$C,$B$2)</f>
        <v>0</v>
      </c>
      <c r="AL21" s="11">
        <f>IF('Cartera Semanal Individual'!$A21='Cartera Semanal Individual'!AL$1,-SUMIFS('BD Factoraje'!$Q:$Q,'BD Factoraje'!$B:$B,$B$3,'BD Factoraje'!$G:$G,'Cartera Semanal Individual'!$A21,'BD Factoraje'!$C:$C,$B$2),0)+AK21-SUMIFS('BD Factoraje'!$R:$R,'BD Factoraje'!$B:$B,$B$3,'BD Factoraje'!$G:$G,'Cartera Semanal Individual'!$A21,'BD Factoraje'!$N:$N,'Cartera Semanal Individual'!AL$1,'BD Factoraje'!$C:$C,$B$2)</f>
        <v>0</v>
      </c>
      <c r="AM21" s="11">
        <f>IF('Cartera Semanal Individual'!$A21='Cartera Semanal Individual'!AM$1,-SUMIFS('BD Factoraje'!$Q:$Q,'BD Factoraje'!$B:$B,$B$3,'BD Factoraje'!$G:$G,'Cartera Semanal Individual'!$A21,'BD Factoraje'!$C:$C,$B$2),0)+AL21-SUMIFS('BD Factoraje'!$R:$R,'BD Factoraje'!$B:$B,$B$3,'BD Factoraje'!$G:$G,'Cartera Semanal Individual'!$A21,'BD Factoraje'!$N:$N,'Cartera Semanal Individual'!AM$1,'BD Factoraje'!$C:$C,$B$2)</f>
        <v>0</v>
      </c>
      <c r="AN21" s="11">
        <f>IF('Cartera Semanal Individual'!$A21='Cartera Semanal Individual'!AN$1,-SUMIFS('BD Factoraje'!$Q:$Q,'BD Factoraje'!$B:$B,$B$3,'BD Factoraje'!$G:$G,'Cartera Semanal Individual'!$A21,'BD Factoraje'!$C:$C,$B$2),0)+AM21-SUMIFS('BD Factoraje'!$R:$R,'BD Factoraje'!$B:$B,$B$3,'BD Factoraje'!$G:$G,'Cartera Semanal Individual'!$A21,'BD Factoraje'!$N:$N,'Cartera Semanal Individual'!AN$1,'BD Factoraje'!$C:$C,$B$2)</f>
        <v>0</v>
      </c>
      <c r="AO21" s="11">
        <f>IF('Cartera Semanal Individual'!$A21='Cartera Semanal Individual'!AO$1,-SUMIFS('BD Factoraje'!$Q:$Q,'BD Factoraje'!$B:$B,$B$3,'BD Factoraje'!$G:$G,'Cartera Semanal Individual'!$A21,'BD Factoraje'!$C:$C,$B$2),0)+AN21-SUMIFS('BD Factoraje'!$R:$R,'BD Factoraje'!$B:$B,$B$3,'BD Factoraje'!$G:$G,'Cartera Semanal Individual'!$A21,'BD Factoraje'!$N:$N,'Cartera Semanal Individual'!AO$1,'BD Factoraje'!$C:$C,$B$2)</f>
        <v>0</v>
      </c>
      <c r="AP21" s="11">
        <f>IF('Cartera Semanal Individual'!$A21='Cartera Semanal Individual'!AP$1,-SUMIFS('BD Factoraje'!$Q:$Q,'BD Factoraje'!$B:$B,$B$3,'BD Factoraje'!$G:$G,'Cartera Semanal Individual'!$A21,'BD Factoraje'!$C:$C,$B$2),0)+AO21-SUMIFS('BD Factoraje'!$R:$R,'BD Factoraje'!$B:$B,$B$3,'BD Factoraje'!$G:$G,'Cartera Semanal Individual'!$A21,'BD Factoraje'!$N:$N,'Cartera Semanal Individual'!AP$1,'BD Factoraje'!$C:$C,$B$2)</f>
        <v>0</v>
      </c>
      <c r="AQ21" s="11">
        <f>IF('Cartera Semanal Individual'!$A21='Cartera Semanal Individual'!AQ$1,-SUMIFS('BD Factoraje'!$Q:$Q,'BD Factoraje'!$B:$B,$B$3,'BD Factoraje'!$G:$G,'Cartera Semanal Individual'!$A21,'BD Factoraje'!$C:$C,$B$2),0)+AP21-SUMIFS('BD Factoraje'!$R:$R,'BD Factoraje'!$B:$B,$B$3,'BD Factoraje'!$G:$G,'Cartera Semanal Individual'!$A21,'BD Factoraje'!$N:$N,'Cartera Semanal Individual'!AQ$1,'BD Factoraje'!$C:$C,$B$2)</f>
        <v>0</v>
      </c>
      <c r="AR21" s="11">
        <f>IF('Cartera Semanal Individual'!$A21='Cartera Semanal Individual'!AR$1,-SUMIFS('BD Factoraje'!$Q:$Q,'BD Factoraje'!$B:$B,$B$3,'BD Factoraje'!$G:$G,'Cartera Semanal Individual'!$A21,'BD Factoraje'!$C:$C,$B$2),0)+AQ21-SUMIFS('BD Factoraje'!$R:$R,'BD Factoraje'!$B:$B,$B$3,'BD Factoraje'!$G:$G,'Cartera Semanal Individual'!$A21,'BD Factoraje'!$N:$N,'Cartera Semanal Individual'!AR$1,'BD Factoraje'!$C:$C,$B$2)</f>
        <v>0</v>
      </c>
      <c r="AS21" s="11">
        <f>IF('Cartera Semanal Individual'!$A21='Cartera Semanal Individual'!AS$1,-SUMIFS('BD Factoraje'!$Q:$Q,'BD Factoraje'!$B:$B,$B$3,'BD Factoraje'!$G:$G,'Cartera Semanal Individual'!$A21,'BD Factoraje'!$C:$C,$B$2),0)+AR21-SUMIFS('BD Factoraje'!$R:$R,'BD Factoraje'!$B:$B,$B$3,'BD Factoraje'!$G:$G,'Cartera Semanal Individual'!$A21,'BD Factoraje'!$N:$N,'Cartera Semanal Individual'!AS$1,'BD Factoraje'!$C:$C,$B$2)</f>
        <v>0</v>
      </c>
      <c r="AT21" s="11">
        <f>IF('Cartera Semanal Individual'!$A21='Cartera Semanal Individual'!AT$1,-SUMIFS('BD Factoraje'!$Q:$Q,'BD Factoraje'!$B:$B,$B$3,'BD Factoraje'!$G:$G,'Cartera Semanal Individual'!$A21,'BD Factoraje'!$C:$C,$B$2),0)+AS21-SUMIFS('BD Factoraje'!$R:$R,'BD Factoraje'!$B:$B,$B$3,'BD Factoraje'!$G:$G,'Cartera Semanal Individual'!$A21,'BD Factoraje'!$N:$N,'Cartera Semanal Individual'!AT$1,'BD Factoraje'!$C:$C,$B$2)</f>
        <v>0</v>
      </c>
      <c r="AU21" s="11">
        <f>IF('Cartera Semanal Individual'!$A21='Cartera Semanal Individual'!AU$1,-SUMIFS('BD Factoraje'!$Q:$Q,'BD Factoraje'!$B:$B,$B$3,'BD Factoraje'!$G:$G,'Cartera Semanal Individual'!$A21,'BD Factoraje'!$C:$C,$B$2),0)+AT21-SUMIFS('BD Factoraje'!$R:$R,'BD Factoraje'!$B:$B,$B$3,'BD Factoraje'!$G:$G,'Cartera Semanal Individual'!$A21,'BD Factoraje'!$N:$N,'Cartera Semanal Individual'!AU$1,'BD Factoraje'!$C:$C,$B$2)</f>
        <v>0</v>
      </c>
      <c r="AV21" s="11">
        <f>IF('Cartera Semanal Individual'!$A21='Cartera Semanal Individual'!AV$1,-SUMIFS('BD Factoraje'!$Q:$Q,'BD Factoraje'!$B:$B,$B$3,'BD Factoraje'!$G:$G,'Cartera Semanal Individual'!$A21,'BD Factoraje'!$C:$C,$B$2),0)+AU21-SUMIFS('BD Factoraje'!$R:$R,'BD Factoraje'!$B:$B,$B$3,'BD Factoraje'!$G:$G,'Cartera Semanal Individual'!$A21,'BD Factoraje'!$N:$N,'Cartera Semanal Individual'!AV$1,'BD Factoraje'!$C:$C,$B$2)</f>
        <v>0</v>
      </c>
      <c r="AW21" s="11">
        <f>IF('Cartera Semanal Individual'!$A21='Cartera Semanal Individual'!AW$1,-SUMIFS('BD Factoraje'!$Q:$Q,'BD Factoraje'!$B:$B,$B$3,'BD Factoraje'!$G:$G,'Cartera Semanal Individual'!$A21,'BD Factoraje'!$C:$C,$B$2),0)+AV21-SUMIFS('BD Factoraje'!$R:$R,'BD Factoraje'!$B:$B,$B$3,'BD Factoraje'!$G:$G,'Cartera Semanal Individual'!$A21,'BD Factoraje'!$N:$N,'Cartera Semanal Individual'!AW$1,'BD Factoraje'!$C:$C,$B$2)</f>
        <v>0</v>
      </c>
      <c r="AX21" s="11">
        <f>IF('Cartera Semanal Individual'!$A21='Cartera Semanal Individual'!AX$1,-SUMIFS('BD Factoraje'!$Q:$Q,'BD Factoraje'!$B:$B,$B$3,'BD Factoraje'!$G:$G,'Cartera Semanal Individual'!$A21,'BD Factoraje'!$C:$C,$B$2),0)+AW21-SUMIFS('BD Factoraje'!$R:$R,'BD Factoraje'!$B:$B,$B$3,'BD Factoraje'!$G:$G,'Cartera Semanal Individual'!$A21,'BD Factoraje'!$N:$N,'Cartera Semanal Individual'!AX$1,'BD Factoraje'!$C:$C,$B$2)</f>
        <v>0</v>
      </c>
      <c r="AY21" s="11">
        <f>IF('Cartera Semanal Individual'!$A21='Cartera Semanal Individual'!AY$1,-SUMIFS('BD Factoraje'!$Q:$Q,'BD Factoraje'!$B:$B,$B$3,'BD Factoraje'!$G:$G,'Cartera Semanal Individual'!$A21,'BD Factoraje'!$C:$C,$B$2),0)+AX21-SUMIFS('BD Factoraje'!$R:$R,'BD Factoraje'!$B:$B,$B$3,'BD Factoraje'!$G:$G,'Cartera Semanal Individual'!$A21,'BD Factoraje'!$N:$N,'Cartera Semanal Individual'!AY$1,'BD Factoraje'!$C:$C,$B$2)</f>
        <v>0</v>
      </c>
      <c r="AZ21" s="11">
        <f>IF('Cartera Semanal Individual'!$A21='Cartera Semanal Individual'!AZ$1,-SUMIFS('BD Factoraje'!$Q:$Q,'BD Factoraje'!$B:$B,$B$3,'BD Factoraje'!$G:$G,'Cartera Semanal Individual'!$A21,'BD Factoraje'!$C:$C,$B$2),0)+AY21-SUMIFS('BD Factoraje'!$R:$R,'BD Factoraje'!$B:$B,$B$3,'BD Factoraje'!$G:$G,'Cartera Semanal Individual'!$A21,'BD Factoraje'!$N:$N,'Cartera Semanal Individual'!AZ$1,'BD Factoraje'!$C:$C,$B$2)</f>
        <v>0</v>
      </c>
      <c r="BA21" s="11">
        <f>IF('Cartera Semanal Individual'!$A21='Cartera Semanal Individual'!BA$1,-SUMIFS('BD Factoraje'!$Q:$Q,'BD Factoraje'!$B:$B,$B$3,'BD Factoraje'!$G:$G,'Cartera Semanal Individual'!$A21,'BD Factoraje'!$C:$C,$B$2),0)+AZ21-SUMIFS('BD Factoraje'!$R:$R,'BD Factoraje'!$B:$B,$B$3,'BD Factoraje'!$G:$G,'Cartera Semanal Individual'!$A21,'BD Factoraje'!$N:$N,'Cartera Semanal Individual'!BA$1,'BD Factoraje'!$C:$C,$B$2)</f>
        <v>0</v>
      </c>
      <c r="BB21" s="11">
        <f>IF('Cartera Semanal Individual'!$A21='Cartera Semanal Individual'!BB$1,-SUMIFS('BD Factoraje'!$Q:$Q,'BD Factoraje'!$B:$B,$B$3,'BD Factoraje'!$G:$G,'Cartera Semanal Individual'!$A21,'BD Factoraje'!$C:$C,$B$2),0)+BA21-SUMIFS('BD Factoraje'!$R:$R,'BD Factoraje'!$B:$B,$B$3,'BD Factoraje'!$G:$G,'Cartera Semanal Individual'!$A21,'BD Factoraje'!$N:$N,'Cartera Semanal Individual'!BB$1,'BD Factoraje'!$C:$C,$B$2)</f>
        <v>0</v>
      </c>
      <c r="BC21" s="11">
        <f>IF('Cartera Semanal Individual'!$A21='Cartera Semanal Individual'!BC$1,-SUMIFS('BD Factoraje'!$Q:$Q,'BD Factoraje'!$B:$B,$B$3,'BD Factoraje'!$G:$G,'Cartera Semanal Individual'!$A21,'BD Factoraje'!$C:$C,$B$2),0)+BB21-SUMIFS('BD Factoraje'!$R:$R,'BD Factoraje'!$B:$B,$B$3,'BD Factoraje'!$G:$G,'Cartera Semanal Individual'!$A21,'BD Factoraje'!$N:$N,'Cartera Semanal Individual'!BC$1,'BD Factoraje'!$C:$C,$B$2)</f>
        <v>0</v>
      </c>
      <c r="BD21" s="11">
        <f>IF('Cartera Semanal Individual'!$A21='Cartera Semanal Individual'!BD$1,-SUMIFS('BD Factoraje'!$Q:$Q,'BD Factoraje'!$B:$B,$B$3,'BD Factoraje'!$G:$G,'Cartera Semanal Individual'!$A21,'BD Factoraje'!$C:$C,$B$2),0)+BC21-SUMIFS('BD Factoraje'!$R:$R,'BD Factoraje'!$B:$B,$B$3,'BD Factoraje'!$G:$G,'Cartera Semanal Individual'!$A21,'BD Factoraje'!$N:$N,'Cartera Semanal Individual'!BD$1,'BD Factoraje'!$C:$C,$B$2)</f>
        <v>0</v>
      </c>
      <c r="BE21" s="11">
        <f>IF('Cartera Semanal Individual'!$A21='Cartera Semanal Individual'!BE$1,-SUMIFS('BD Factoraje'!$Q:$Q,'BD Factoraje'!$B:$B,$B$3,'BD Factoraje'!$G:$G,'Cartera Semanal Individual'!$A21,'BD Factoraje'!$C:$C,$B$2),0)+BD21-SUMIFS('BD Factoraje'!$R:$R,'BD Factoraje'!$B:$B,$B$3,'BD Factoraje'!$G:$G,'Cartera Semanal Individual'!$A21,'BD Factoraje'!$N:$N,'Cartera Semanal Individual'!BE$1,'BD Factoraje'!$C:$C,$B$2)</f>
        <v>0</v>
      </c>
      <c r="BF21" s="11">
        <f>IF('Cartera Semanal Individual'!$A21='Cartera Semanal Individual'!BF$1,-SUMIFS('BD Factoraje'!$Q:$Q,'BD Factoraje'!$B:$B,$B$3,'BD Factoraje'!$G:$G,'Cartera Semanal Individual'!$A21,'BD Factoraje'!$C:$C,$B$2),0)+BE21-SUMIFS('BD Factoraje'!$R:$R,'BD Factoraje'!$B:$B,$B$3,'BD Factoraje'!$G:$G,'Cartera Semanal Individual'!$A21,'BD Factoraje'!$N:$N,'Cartera Semanal Individual'!BF$1,'BD Factoraje'!$C:$C,$B$2)</f>
        <v>0</v>
      </c>
      <c r="BG21" s="11">
        <f>IF('Cartera Semanal Individual'!$A21='Cartera Semanal Individual'!BG$1,-SUMIFS('BD Factoraje'!$Q:$Q,'BD Factoraje'!$B:$B,$B$3,'BD Factoraje'!$G:$G,'Cartera Semanal Individual'!$A21,'BD Factoraje'!$C:$C,$B$2),0)+BF21-SUMIFS('BD Factoraje'!$R:$R,'BD Factoraje'!$B:$B,$B$3,'BD Factoraje'!$G:$G,'Cartera Semanal Individual'!$A21,'BD Factoraje'!$N:$N,'Cartera Semanal Individual'!BG$1,'BD Factoraje'!$C:$C,$B$2)</f>
        <v>0</v>
      </c>
      <c r="BH21" s="11">
        <f>IF('Cartera Semanal Individual'!$A21='Cartera Semanal Individual'!BH$1,-SUMIFS('BD Factoraje'!$Q:$Q,'BD Factoraje'!$B:$B,$B$3,'BD Factoraje'!$G:$G,'Cartera Semanal Individual'!$A21,'BD Factoraje'!$C:$C,$B$2),0)+BG21-SUMIFS('BD Factoraje'!$R:$R,'BD Factoraje'!$B:$B,$B$3,'BD Factoraje'!$G:$G,'Cartera Semanal Individual'!$A21,'BD Factoraje'!$N:$N,'Cartera Semanal Individual'!BH$1,'BD Factoraje'!$C:$C,$B$2)</f>
        <v>0</v>
      </c>
      <c r="BI21" s="11">
        <f>IF('Cartera Semanal Individual'!$A21='Cartera Semanal Individual'!BI$1,-SUMIFS('BD Factoraje'!$Q:$Q,'BD Factoraje'!$B:$B,$B$3,'BD Factoraje'!$G:$G,'Cartera Semanal Individual'!$A21,'BD Factoraje'!$C:$C,$B$2),0)+BH21-SUMIFS('BD Factoraje'!$R:$R,'BD Factoraje'!$B:$B,$B$3,'BD Factoraje'!$G:$G,'Cartera Semanal Individual'!$A21,'BD Factoraje'!$N:$N,'Cartera Semanal Individual'!BI$1,'BD Factoraje'!$C:$C,$B$2)</f>
        <v>0</v>
      </c>
      <c r="BJ21" s="11">
        <f>IF('Cartera Semanal Individual'!$A21='Cartera Semanal Individual'!BJ$1,-SUMIFS('BD Factoraje'!$Q:$Q,'BD Factoraje'!$B:$B,$B$3,'BD Factoraje'!$G:$G,'Cartera Semanal Individual'!$A21,'BD Factoraje'!$C:$C,$B$2),0)+BI21-SUMIFS('BD Factoraje'!$R:$R,'BD Factoraje'!$B:$B,$B$3,'BD Factoraje'!$G:$G,'Cartera Semanal Individual'!$A21,'BD Factoraje'!$N:$N,'Cartera Semanal Individual'!BJ$1,'BD Factoraje'!$C:$C,$B$2)</f>
        <v>0</v>
      </c>
      <c r="BK21" s="11">
        <f>IF('Cartera Semanal Individual'!$A21='Cartera Semanal Individual'!BK$1,-SUMIFS('BD Factoraje'!$Q:$Q,'BD Factoraje'!$B:$B,$B$3,'BD Factoraje'!$G:$G,'Cartera Semanal Individual'!$A21,'BD Factoraje'!$C:$C,$B$2),0)+BJ21-SUMIFS('BD Factoraje'!$R:$R,'BD Factoraje'!$B:$B,$B$3,'BD Factoraje'!$G:$G,'Cartera Semanal Individual'!$A21,'BD Factoraje'!$N:$N,'Cartera Semanal Individual'!BK$1,'BD Factoraje'!$C:$C,$B$2)</f>
        <v>0</v>
      </c>
      <c r="BL21" s="11">
        <f>IF('Cartera Semanal Individual'!$A21='Cartera Semanal Individual'!BL$1,-SUMIFS('BD Factoraje'!$Q:$Q,'BD Factoraje'!$B:$B,$B$3,'BD Factoraje'!$G:$G,'Cartera Semanal Individual'!$A21,'BD Factoraje'!$C:$C,$B$2),0)+BK21-SUMIFS('BD Factoraje'!$R:$R,'BD Factoraje'!$B:$B,$B$3,'BD Factoraje'!$G:$G,'Cartera Semanal Individual'!$A21,'BD Factoraje'!$N:$N,'Cartera Semanal Individual'!BL$1,'BD Factoraje'!$C:$C,$B$2)</f>
        <v>0</v>
      </c>
      <c r="BM21" s="11">
        <f>IF('Cartera Semanal Individual'!$A21='Cartera Semanal Individual'!BM$1,-SUMIFS('BD Factoraje'!$Q:$Q,'BD Factoraje'!$B:$B,$B$3,'BD Factoraje'!$G:$G,'Cartera Semanal Individual'!$A21,'BD Factoraje'!$C:$C,$B$2),0)+BL21-SUMIFS('BD Factoraje'!$R:$R,'BD Factoraje'!$B:$B,$B$3,'BD Factoraje'!$G:$G,'Cartera Semanal Individual'!$A21,'BD Factoraje'!$N:$N,'Cartera Semanal Individual'!BM$1,'BD Factoraje'!$C:$C,$B$2)</f>
        <v>0</v>
      </c>
      <c r="BN21" s="11">
        <f>IF('Cartera Semanal Individual'!$A21='Cartera Semanal Individual'!BN$1,-SUMIFS('BD Factoraje'!$Q:$Q,'BD Factoraje'!$B:$B,$B$3,'BD Factoraje'!$G:$G,'Cartera Semanal Individual'!$A21,'BD Factoraje'!$C:$C,$B$2),0)+BM21-SUMIFS('BD Factoraje'!$R:$R,'BD Factoraje'!$B:$B,$B$3,'BD Factoraje'!$G:$G,'Cartera Semanal Individual'!$A21,'BD Factoraje'!$N:$N,'Cartera Semanal Individual'!BN$1,'BD Factoraje'!$C:$C,$B$2)</f>
        <v>0</v>
      </c>
      <c r="BO21" s="11">
        <f>IF('Cartera Semanal Individual'!$A21='Cartera Semanal Individual'!BO$1,-SUMIFS('BD Factoraje'!$Q:$Q,'BD Factoraje'!$B:$B,$B$3,'BD Factoraje'!$G:$G,'Cartera Semanal Individual'!$A21,'BD Factoraje'!$C:$C,$B$2),0)+BN21-SUMIFS('BD Factoraje'!$R:$R,'BD Factoraje'!$B:$B,$B$3,'BD Factoraje'!$G:$G,'Cartera Semanal Individual'!$A21,'BD Factoraje'!$N:$N,'Cartera Semanal Individual'!BO$1,'BD Factoraje'!$C:$C,$B$2)</f>
        <v>0</v>
      </c>
      <c r="BP21" s="11">
        <f>IF('Cartera Semanal Individual'!$A21='Cartera Semanal Individual'!BP$1,-SUMIFS('BD Factoraje'!$Q:$Q,'BD Factoraje'!$B:$B,$B$3,'BD Factoraje'!$G:$G,'Cartera Semanal Individual'!$A21,'BD Factoraje'!$C:$C,$B$2),0)+BO21-SUMIFS('BD Factoraje'!$R:$R,'BD Factoraje'!$B:$B,$B$3,'BD Factoraje'!$G:$G,'Cartera Semanal Individual'!$A21,'BD Factoraje'!$N:$N,'Cartera Semanal Individual'!BP$1,'BD Factoraje'!$C:$C,$B$2)</f>
        <v>0</v>
      </c>
      <c r="BQ21" s="11">
        <f>IF('Cartera Semanal Individual'!$A21='Cartera Semanal Individual'!BQ$1,-SUMIFS('BD Factoraje'!$Q:$Q,'BD Factoraje'!$B:$B,$B$3,'BD Factoraje'!$G:$G,'Cartera Semanal Individual'!$A21,'BD Factoraje'!$C:$C,$B$2),0)+BP21-SUMIFS('BD Factoraje'!$R:$R,'BD Factoraje'!$B:$B,$B$3,'BD Factoraje'!$G:$G,'Cartera Semanal Individual'!$A21,'BD Factoraje'!$N:$N,'Cartera Semanal Individual'!BQ$1,'BD Factoraje'!$C:$C,$B$2)</f>
        <v>0</v>
      </c>
      <c r="BR21" s="11">
        <f>IF('Cartera Semanal Individual'!$A21='Cartera Semanal Individual'!BR$1,-SUMIFS('BD Factoraje'!$Q:$Q,'BD Factoraje'!$B:$B,$B$3,'BD Factoraje'!$G:$G,'Cartera Semanal Individual'!$A21,'BD Factoraje'!$C:$C,$B$2),0)+BQ21-SUMIFS('BD Factoraje'!$R:$R,'BD Factoraje'!$B:$B,$B$3,'BD Factoraje'!$G:$G,'Cartera Semanal Individual'!$A21,'BD Factoraje'!$N:$N,'Cartera Semanal Individual'!BR$1,'BD Factoraje'!$C:$C,$B$2)</f>
        <v>0</v>
      </c>
      <c r="BS21" s="11">
        <f>IF('Cartera Semanal Individual'!$A21='Cartera Semanal Individual'!BS$1,-SUMIFS('BD Factoraje'!$Q:$Q,'BD Factoraje'!$B:$B,$B$3,'BD Factoraje'!$G:$G,'Cartera Semanal Individual'!$A21,'BD Factoraje'!$C:$C,$B$2),0)+BR21-SUMIFS('BD Factoraje'!$R:$R,'BD Factoraje'!$B:$B,$B$3,'BD Factoraje'!$G:$G,'Cartera Semanal Individual'!$A21,'BD Factoraje'!$N:$N,'Cartera Semanal Individual'!BS$1,'BD Factoraje'!$C:$C,$B$2)</f>
        <v>0</v>
      </c>
      <c r="BT21" s="11">
        <f>IF('Cartera Semanal Individual'!$A21='Cartera Semanal Individual'!BT$1,-SUMIFS('BD Factoraje'!$Q:$Q,'BD Factoraje'!$B:$B,$B$3,'BD Factoraje'!$G:$G,'Cartera Semanal Individual'!$A21,'BD Factoraje'!$C:$C,$B$2),0)+BS21-SUMIFS('BD Factoraje'!$R:$R,'BD Factoraje'!$B:$B,$B$3,'BD Factoraje'!$G:$G,'Cartera Semanal Individual'!$A21,'BD Factoraje'!$N:$N,'Cartera Semanal Individual'!BT$1,'BD Factoraje'!$C:$C,$B$2)</f>
        <v>0</v>
      </c>
      <c r="BU21" s="11">
        <f>IF('Cartera Semanal Individual'!$A21='Cartera Semanal Individual'!BU$1,-SUMIFS('BD Factoraje'!$Q:$Q,'BD Factoraje'!$B:$B,$B$3,'BD Factoraje'!$G:$G,'Cartera Semanal Individual'!$A21,'BD Factoraje'!$C:$C,$B$2),0)+BT21-SUMIFS('BD Factoraje'!$R:$R,'BD Factoraje'!$B:$B,$B$3,'BD Factoraje'!$G:$G,'Cartera Semanal Individual'!$A21,'BD Factoraje'!$N:$N,'Cartera Semanal Individual'!BU$1,'BD Factoraje'!$C:$C,$B$2)</f>
        <v>0</v>
      </c>
      <c r="BV21" s="11">
        <f>IF('Cartera Semanal Individual'!$A21='Cartera Semanal Individual'!BV$1,-SUMIFS('BD Factoraje'!$Q:$Q,'BD Factoraje'!$B:$B,$B$3,'BD Factoraje'!$G:$G,'Cartera Semanal Individual'!$A21,'BD Factoraje'!$C:$C,$B$2),0)+BU21-SUMIFS('BD Factoraje'!$R:$R,'BD Factoraje'!$B:$B,$B$3,'BD Factoraje'!$G:$G,'Cartera Semanal Individual'!$A21,'BD Factoraje'!$N:$N,'Cartera Semanal Individual'!BV$1,'BD Factoraje'!$C:$C,$B$2)</f>
        <v>0</v>
      </c>
      <c r="BW21" s="11">
        <f>IF('Cartera Semanal Individual'!$A21='Cartera Semanal Individual'!BW$1,-SUMIFS('BD Factoraje'!$Q:$Q,'BD Factoraje'!$B:$B,$B$3,'BD Factoraje'!$G:$G,'Cartera Semanal Individual'!$A21,'BD Factoraje'!$C:$C,$B$2),0)+BV21-SUMIFS('BD Factoraje'!$R:$R,'BD Factoraje'!$B:$B,$B$3,'BD Factoraje'!$G:$G,'Cartera Semanal Individual'!$A21,'BD Factoraje'!$N:$N,'Cartera Semanal Individual'!BW$1,'BD Factoraje'!$C:$C,$B$2)</f>
        <v>0</v>
      </c>
      <c r="BX21" s="11">
        <f>IF('Cartera Semanal Individual'!$A21='Cartera Semanal Individual'!BX$1,-SUMIFS('BD Factoraje'!$Q:$Q,'BD Factoraje'!$B:$B,$B$3,'BD Factoraje'!$G:$G,'Cartera Semanal Individual'!$A21,'BD Factoraje'!$C:$C,$B$2),0)+BW21-SUMIFS('BD Factoraje'!$R:$R,'BD Factoraje'!$B:$B,$B$3,'BD Factoraje'!$G:$G,'Cartera Semanal Individual'!$A21,'BD Factoraje'!$N:$N,'Cartera Semanal Individual'!BX$1,'BD Factoraje'!$C:$C,$B$2)</f>
        <v>0</v>
      </c>
      <c r="BY21" s="11">
        <f>IF('Cartera Semanal Individual'!$A21='Cartera Semanal Individual'!BY$1,-SUMIFS('BD Factoraje'!$Q:$Q,'BD Factoraje'!$B:$B,$B$3,'BD Factoraje'!$G:$G,'Cartera Semanal Individual'!$A21,'BD Factoraje'!$C:$C,$B$2),0)+BX21-SUMIFS('BD Factoraje'!$R:$R,'BD Factoraje'!$B:$B,$B$3,'BD Factoraje'!$G:$G,'Cartera Semanal Individual'!$A21,'BD Factoraje'!$N:$N,'Cartera Semanal Individual'!BY$1,'BD Factoraje'!$C:$C,$B$2)</f>
        <v>0</v>
      </c>
      <c r="BZ21" s="11">
        <f>IF('Cartera Semanal Individual'!$A21='Cartera Semanal Individual'!BZ$1,-SUMIFS('BD Factoraje'!$Q:$Q,'BD Factoraje'!$B:$B,$B$3,'BD Factoraje'!$G:$G,'Cartera Semanal Individual'!$A21,'BD Factoraje'!$C:$C,$B$2),0)+BY21-SUMIFS('BD Factoraje'!$R:$R,'BD Factoraje'!$B:$B,$B$3,'BD Factoraje'!$G:$G,'Cartera Semanal Individual'!$A21,'BD Factoraje'!$N:$N,'Cartera Semanal Individual'!BZ$1,'BD Factoraje'!$C:$C,$B$2)</f>
        <v>0</v>
      </c>
      <c r="CA21" s="11">
        <f>IF('Cartera Semanal Individual'!$A21='Cartera Semanal Individual'!CA$1,-SUMIFS('BD Factoraje'!$Q:$Q,'BD Factoraje'!$B:$B,$B$3,'BD Factoraje'!$G:$G,'Cartera Semanal Individual'!$A21,'BD Factoraje'!$C:$C,$B$2),0)+BZ21-SUMIFS('BD Factoraje'!$R:$R,'BD Factoraje'!$B:$B,$B$3,'BD Factoraje'!$G:$G,'Cartera Semanal Individual'!$A21,'BD Factoraje'!$N:$N,'Cartera Semanal Individual'!CA$1,'BD Factoraje'!$C:$C,$B$2)</f>
        <v>0</v>
      </c>
      <c r="CB21" s="11">
        <f>IF('Cartera Semanal Individual'!$A21='Cartera Semanal Individual'!CB$1,-SUMIFS('BD Factoraje'!$Q:$Q,'BD Factoraje'!$B:$B,$B$3,'BD Factoraje'!$G:$G,'Cartera Semanal Individual'!$A21,'BD Factoraje'!$C:$C,$B$2),0)+CA21-SUMIFS('BD Factoraje'!$R:$R,'BD Factoraje'!$B:$B,$B$3,'BD Factoraje'!$G:$G,'Cartera Semanal Individual'!$A21,'BD Factoraje'!$N:$N,'Cartera Semanal Individual'!CB$1,'BD Factoraje'!$C:$C,$B$2)</f>
        <v>0</v>
      </c>
      <c r="CC21" s="11">
        <f>IF('Cartera Semanal Individual'!$A21='Cartera Semanal Individual'!CC$1,-SUMIFS('BD Factoraje'!$Q:$Q,'BD Factoraje'!$B:$B,$B$3,'BD Factoraje'!$G:$G,'Cartera Semanal Individual'!$A21,'BD Factoraje'!$C:$C,$B$2),0)+CB21-SUMIFS('BD Factoraje'!$R:$R,'BD Factoraje'!$B:$B,$B$3,'BD Factoraje'!$G:$G,'Cartera Semanal Individual'!$A21,'BD Factoraje'!$N:$N,'Cartera Semanal Individual'!CC$1,'BD Factoraje'!$C:$C,$B$2)</f>
        <v>0</v>
      </c>
      <c r="CD21" s="11">
        <f>IF('Cartera Semanal Individual'!$A21='Cartera Semanal Individual'!CD$1,-SUMIFS('BD Factoraje'!$Q:$Q,'BD Factoraje'!$B:$B,$B$3,'BD Factoraje'!$G:$G,'Cartera Semanal Individual'!$A21,'BD Factoraje'!$C:$C,$B$2),0)+CC21-SUMIFS('BD Factoraje'!$R:$R,'BD Factoraje'!$B:$B,$B$3,'BD Factoraje'!$G:$G,'Cartera Semanal Individual'!$A21,'BD Factoraje'!$N:$N,'Cartera Semanal Individual'!CD$1,'BD Factoraje'!$C:$C,$B$2)</f>
        <v>0</v>
      </c>
      <c r="CE21" s="11">
        <f>IF('Cartera Semanal Individual'!$A21='Cartera Semanal Individual'!CE$1,-SUMIFS('BD Factoraje'!$Q:$Q,'BD Factoraje'!$B:$B,$B$3,'BD Factoraje'!$G:$G,'Cartera Semanal Individual'!$A21,'BD Factoraje'!$C:$C,$B$2),0)+CD21-SUMIFS('BD Factoraje'!$R:$R,'BD Factoraje'!$B:$B,$B$3,'BD Factoraje'!$G:$G,'Cartera Semanal Individual'!$A21,'BD Factoraje'!$N:$N,'Cartera Semanal Individual'!CE$1,'BD Factoraje'!$C:$C,$B$2)</f>
        <v>0</v>
      </c>
      <c r="CF21" s="11">
        <f>IF('Cartera Semanal Individual'!$A21='Cartera Semanal Individual'!CF$1,-SUMIFS('BD Factoraje'!$Q:$Q,'BD Factoraje'!$B:$B,$B$3,'BD Factoraje'!$G:$G,'Cartera Semanal Individual'!$A21,'BD Factoraje'!$C:$C,$B$2),0)+CE21-SUMIFS('BD Factoraje'!$R:$R,'BD Factoraje'!$B:$B,$B$3,'BD Factoraje'!$G:$G,'Cartera Semanal Individual'!$A21,'BD Factoraje'!$N:$N,'Cartera Semanal Individual'!CF$1,'BD Factoraje'!$C:$C,$B$2)</f>
        <v>0</v>
      </c>
      <c r="CG21" s="11">
        <f>IF('Cartera Semanal Individual'!$A21='Cartera Semanal Individual'!CG$1,-SUMIFS('BD Factoraje'!$Q:$Q,'BD Factoraje'!$B:$B,$B$3,'BD Factoraje'!$G:$G,'Cartera Semanal Individual'!$A21,'BD Factoraje'!$C:$C,$B$2),0)+CF21-SUMIFS('BD Factoraje'!$R:$R,'BD Factoraje'!$B:$B,$B$3,'BD Factoraje'!$G:$G,'Cartera Semanal Individual'!$A21,'BD Factoraje'!$N:$N,'Cartera Semanal Individual'!CG$1,'BD Factoraje'!$C:$C,$B$2)</f>
        <v>0</v>
      </c>
      <c r="CH21" s="11">
        <f>IF('Cartera Semanal Individual'!$A21='Cartera Semanal Individual'!CH$1,-SUMIFS('BD Factoraje'!$Q:$Q,'BD Factoraje'!$B:$B,$B$3,'BD Factoraje'!$G:$G,'Cartera Semanal Individual'!$A21,'BD Factoraje'!$C:$C,$B$2),0)+CG21-SUMIFS('BD Factoraje'!$R:$R,'BD Factoraje'!$B:$B,$B$3,'BD Factoraje'!$G:$G,'Cartera Semanal Individual'!$A21,'BD Factoraje'!$N:$N,'Cartera Semanal Individual'!CH$1,'BD Factoraje'!$C:$C,$B$2)</f>
        <v>0</v>
      </c>
      <c r="CI21" s="11">
        <f>IF('Cartera Semanal Individual'!$A21='Cartera Semanal Individual'!CI$1,-SUMIFS('BD Factoraje'!$Q:$Q,'BD Factoraje'!$B:$B,$B$3,'BD Factoraje'!$G:$G,'Cartera Semanal Individual'!$A21,'BD Factoraje'!$C:$C,$B$2),0)+CH21-SUMIFS('BD Factoraje'!$R:$R,'BD Factoraje'!$B:$B,$B$3,'BD Factoraje'!$G:$G,'Cartera Semanal Individual'!$A21,'BD Factoraje'!$N:$N,'Cartera Semanal Individual'!CI$1,'BD Factoraje'!$C:$C,$B$2)</f>
        <v>0</v>
      </c>
      <c r="CJ21" s="11">
        <f>IF('Cartera Semanal Individual'!$A21='Cartera Semanal Individual'!CJ$1,-SUMIFS('BD Factoraje'!$Q:$Q,'BD Factoraje'!$B:$B,$B$3,'BD Factoraje'!$G:$G,'Cartera Semanal Individual'!$A21,'BD Factoraje'!$C:$C,$B$2),0)+CI21-SUMIFS('BD Factoraje'!$R:$R,'BD Factoraje'!$B:$B,$B$3,'BD Factoraje'!$G:$G,'Cartera Semanal Individual'!$A21,'BD Factoraje'!$N:$N,'Cartera Semanal Individual'!CJ$1,'BD Factoraje'!$C:$C,$B$2)</f>
        <v>0</v>
      </c>
      <c r="CK21" s="11">
        <f>IF('Cartera Semanal Individual'!$A21='Cartera Semanal Individual'!CK$1,-SUMIFS('BD Factoraje'!$Q:$Q,'BD Factoraje'!$B:$B,$B$3,'BD Factoraje'!$G:$G,'Cartera Semanal Individual'!$A21,'BD Factoraje'!$C:$C,$B$2),0)+CJ21-SUMIFS('BD Factoraje'!$R:$R,'BD Factoraje'!$B:$B,$B$3,'BD Factoraje'!$G:$G,'Cartera Semanal Individual'!$A21,'BD Factoraje'!$N:$N,'Cartera Semanal Individual'!CK$1,'BD Factoraje'!$C:$C,$B$2)</f>
        <v>0</v>
      </c>
      <c r="CL21" s="11">
        <f>IF('Cartera Semanal Individual'!$A21='Cartera Semanal Individual'!CL$1,-SUMIFS('BD Factoraje'!$Q:$Q,'BD Factoraje'!$B:$B,$B$3,'BD Factoraje'!$G:$G,'Cartera Semanal Individual'!$A21,'BD Factoraje'!$C:$C,$B$2),0)+CK21-SUMIFS('BD Factoraje'!$R:$R,'BD Factoraje'!$B:$B,$B$3,'BD Factoraje'!$G:$G,'Cartera Semanal Individual'!$A21,'BD Factoraje'!$N:$N,'Cartera Semanal Individual'!CL$1,'BD Factoraje'!$C:$C,$B$2)</f>
        <v>0</v>
      </c>
      <c r="CM21" s="11">
        <f>IF('Cartera Semanal Individual'!$A21='Cartera Semanal Individual'!CM$1,-SUMIFS('BD Factoraje'!$Q:$Q,'BD Factoraje'!$B:$B,$B$3,'BD Factoraje'!$G:$G,'Cartera Semanal Individual'!$A21,'BD Factoraje'!$C:$C,$B$2),0)+CL21-SUMIFS('BD Factoraje'!$R:$R,'BD Factoraje'!$B:$B,$B$3,'BD Factoraje'!$G:$G,'Cartera Semanal Individual'!$A21,'BD Factoraje'!$N:$N,'Cartera Semanal Individual'!CM$1,'BD Factoraje'!$C:$C,$B$2)</f>
        <v>0</v>
      </c>
      <c r="CN21" s="11">
        <f>IF('Cartera Semanal Individual'!$A21='Cartera Semanal Individual'!CN$1,-SUMIFS('BD Factoraje'!$Q:$Q,'BD Factoraje'!$B:$B,$B$3,'BD Factoraje'!$G:$G,'Cartera Semanal Individual'!$A21,'BD Factoraje'!$C:$C,$B$2),0)+CM21-SUMIFS('BD Factoraje'!$R:$R,'BD Factoraje'!$B:$B,$B$3,'BD Factoraje'!$G:$G,'Cartera Semanal Individual'!$A21,'BD Factoraje'!$N:$N,'Cartera Semanal Individual'!CN$1,'BD Factoraje'!$C:$C,$B$2)</f>
        <v>0</v>
      </c>
      <c r="CO21" s="11">
        <f>IF('Cartera Semanal Individual'!$A21='Cartera Semanal Individual'!CO$1,-SUMIFS('BD Factoraje'!$Q:$Q,'BD Factoraje'!$B:$B,$B$3,'BD Factoraje'!$G:$G,'Cartera Semanal Individual'!$A21,'BD Factoraje'!$C:$C,$B$2),0)+CN21-SUMIFS('BD Factoraje'!$R:$R,'BD Factoraje'!$B:$B,$B$3,'BD Factoraje'!$G:$G,'Cartera Semanal Individual'!$A21,'BD Factoraje'!$N:$N,'Cartera Semanal Individual'!CO$1,'BD Factoraje'!$C:$C,$B$2)</f>
        <v>0</v>
      </c>
      <c r="CP21" s="11">
        <f>IF('Cartera Semanal Individual'!$A21='Cartera Semanal Individual'!CP$1,-SUMIFS('BD Factoraje'!$Q:$Q,'BD Factoraje'!$B:$B,$B$3,'BD Factoraje'!$G:$G,'Cartera Semanal Individual'!$A21,'BD Factoraje'!$C:$C,$B$2),0)+CO21-SUMIFS('BD Factoraje'!$R:$R,'BD Factoraje'!$B:$B,$B$3,'BD Factoraje'!$G:$G,'Cartera Semanal Individual'!$A21,'BD Factoraje'!$N:$N,'Cartera Semanal Individual'!CP$1,'BD Factoraje'!$C:$C,$B$2)</f>
        <v>0</v>
      </c>
      <c r="CQ21" s="11">
        <f>IF('Cartera Semanal Individual'!$A21='Cartera Semanal Individual'!CQ$1,-SUMIFS('BD Factoraje'!$Q:$Q,'BD Factoraje'!$B:$B,$B$3,'BD Factoraje'!$G:$G,'Cartera Semanal Individual'!$A21,'BD Factoraje'!$C:$C,$B$2),0)+CP21-SUMIFS('BD Factoraje'!$R:$R,'BD Factoraje'!$B:$B,$B$3,'BD Factoraje'!$G:$G,'Cartera Semanal Individual'!$A21,'BD Factoraje'!$N:$N,'Cartera Semanal Individual'!CQ$1,'BD Factoraje'!$C:$C,$B$2)</f>
        <v>0</v>
      </c>
      <c r="CR21" s="11">
        <f>IF('Cartera Semanal Individual'!$A21='Cartera Semanal Individual'!CR$1,-SUMIFS('BD Factoraje'!$Q:$Q,'BD Factoraje'!$B:$B,$B$3,'BD Factoraje'!$G:$G,'Cartera Semanal Individual'!$A21,'BD Factoraje'!$C:$C,$B$2),0)+CQ21-SUMIFS('BD Factoraje'!$R:$R,'BD Factoraje'!$B:$B,$B$3,'BD Factoraje'!$G:$G,'Cartera Semanal Individual'!$A21,'BD Factoraje'!$N:$N,'Cartera Semanal Individual'!CR$1,'BD Factoraje'!$C:$C,$B$2)</f>
        <v>0</v>
      </c>
      <c r="CS21" s="11">
        <f>IF('Cartera Semanal Individual'!$A21='Cartera Semanal Individual'!CS$1,-SUMIFS('BD Factoraje'!$Q:$Q,'BD Factoraje'!$B:$B,$B$3,'BD Factoraje'!$G:$G,'Cartera Semanal Individual'!$A21,'BD Factoraje'!$C:$C,$B$2),0)+CR21-SUMIFS('BD Factoraje'!$R:$R,'BD Factoraje'!$B:$B,$B$3,'BD Factoraje'!$G:$G,'Cartera Semanal Individual'!$A21,'BD Factoraje'!$N:$N,'Cartera Semanal Individual'!CS$1,'BD Factoraje'!$C:$C,$B$2)</f>
        <v>0</v>
      </c>
      <c r="CT21" s="11">
        <f>IF('Cartera Semanal Individual'!$A21='Cartera Semanal Individual'!CT$1,-SUMIFS('BD Factoraje'!$Q:$Q,'BD Factoraje'!$B:$B,$B$3,'BD Factoraje'!$G:$G,'Cartera Semanal Individual'!$A21,'BD Factoraje'!$C:$C,$B$2),0)+CS21-SUMIFS('BD Factoraje'!$R:$R,'BD Factoraje'!$B:$B,$B$3,'BD Factoraje'!$G:$G,'Cartera Semanal Individual'!$A21,'BD Factoraje'!$N:$N,'Cartera Semanal Individual'!CT$1,'BD Factoraje'!$C:$C,$B$2)</f>
        <v>0</v>
      </c>
      <c r="CU21" s="11">
        <f>IF('Cartera Semanal Individual'!$A21='Cartera Semanal Individual'!CU$1,-SUMIFS('BD Factoraje'!$Q:$Q,'BD Factoraje'!$B:$B,$B$3,'BD Factoraje'!$G:$G,'Cartera Semanal Individual'!$A21,'BD Factoraje'!$C:$C,$B$2),0)+CT21-SUMIFS('BD Factoraje'!$R:$R,'BD Factoraje'!$B:$B,$B$3,'BD Factoraje'!$G:$G,'Cartera Semanal Individual'!$A21,'BD Factoraje'!$N:$N,'Cartera Semanal Individual'!CU$1,'BD Factoraje'!$C:$C,$B$2)</f>
        <v>0</v>
      </c>
      <c r="CV21" s="11">
        <f>IF('Cartera Semanal Individual'!$A21='Cartera Semanal Individual'!CV$1,-SUMIFS('BD Factoraje'!$Q:$Q,'BD Factoraje'!$B:$B,$B$3,'BD Factoraje'!$G:$G,'Cartera Semanal Individual'!$A21,'BD Factoraje'!$C:$C,$B$2),0)+CU21-SUMIFS('BD Factoraje'!$R:$R,'BD Factoraje'!$B:$B,$B$3,'BD Factoraje'!$G:$G,'Cartera Semanal Individual'!$A21,'BD Factoraje'!$N:$N,'Cartera Semanal Individual'!CV$1,'BD Factoraje'!$C:$C,$B$2)</f>
        <v>0</v>
      </c>
    </row>
    <row r="22" spans="1:100" x14ac:dyDescent="0.25">
      <c r="A22" s="14">
        <v>31</v>
      </c>
      <c r="B22" s="31">
        <f t="shared" si="2"/>
        <v>42582</v>
      </c>
      <c r="C22" s="11">
        <f>IF('Cartera Semanal Individual'!$A22='Cartera Semanal Individual'!C$1,-SUMIFS('BD Factoraje'!$Q:$Q,'BD Factoraje'!$B:$B,$B$3,'BD Factoraje'!$G:$G,'Cartera Semanal Individual'!$A22,'BD Factoraje'!$C:$C,$B$2),0)</f>
        <v>0</v>
      </c>
      <c r="D22" s="11">
        <f>IF('Cartera Semanal Individual'!$A22='Cartera Semanal Individual'!D$1,-SUMIFS('BD Factoraje'!$Q:$Q,'BD Factoraje'!$B:$B,$B$3,'BD Factoraje'!$G:$G,'Cartera Semanal Individual'!$A22,'BD Factoraje'!$C:$C,$B$2),0)+C22-SUMIFS('BD Factoraje'!$R:$R,'BD Factoraje'!$B:$B,$B$3,'BD Factoraje'!$G:$G,'Cartera Semanal Individual'!$A22,'BD Factoraje'!$N:$N,'Cartera Semanal Individual'!D$1,'BD Factoraje'!$C:$C,$B$2)</f>
        <v>0</v>
      </c>
      <c r="E22" s="11">
        <f>IF('Cartera Semanal Individual'!$A22='Cartera Semanal Individual'!E$1,-SUMIFS('BD Factoraje'!$Q:$Q,'BD Factoraje'!$B:$B,$B$3,'BD Factoraje'!$G:$G,'Cartera Semanal Individual'!$A22,'BD Factoraje'!$C:$C,$B$2),0)+D22-SUMIFS('BD Factoraje'!$R:$R,'BD Factoraje'!$B:$B,$B$3,'BD Factoraje'!$G:$G,'Cartera Semanal Individual'!$A22,'BD Factoraje'!$N:$N,'Cartera Semanal Individual'!E$1,'BD Factoraje'!$C:$C,$B$2)</f>
        <v>0</v>
      </c>
      <c r="F22" s="11">
        <f>IF('Cartera Semanal Individual'!$A22='Cartera Semanal Individual'!F$1,-SUMIFS('BD Factoraje'!$Q:$Q,'BD Factoraje'!$B:$B,$B$3,'BD Factoraje'!$G:$G,'Cartera Semanal Individual'!$A22,'BD Factoraje'!$C:$C,$B$2),0)+E22-SUMIFS('BD Factoraje'!$R:$R,'BD Factoraje'!$B:$B,$B$3,'BD Factoraje'!$G:$G,'Cartera Semanal Individual'!$A22,'BD Factoraje'!$N:$N,'Cartera Semanal Individual'!F$1,'BD Factoraje'!$C:$C,$B$2)</f>
        <v>0</v>
      </c>
      <c r="G22" s="11">
        <f>IF('Cartera Semanal Individual'!$A22='Cartera Semanal Individual'!G$1,-SUMIFS('BD Factoraje'!$Q:$Q,'BD Factoraje'!$B:$B,$B$3,'BD Factoraje'!$G:$G,'Cartera Semanal Individual'!$A22,'BD Factoraje'!$C:$C,$B$2),0)+F22-SUMIFS('BD Factoraje'!$R:$R,'BD Factoraje'!$B:$B,$B$3,'BD Factoraje'!$G:$G,'Cartera Semanal Individual'!$A22,'BD Factoraje'!$N:$N,'Cartera Semanal Individual'!G$1,'BD Factoraje'!$C:$C,$B$2)</f>
        <v>0</v>
      </c>
      <c r="H22" s="11">
        <f>IF('Cartera Semanal Individual'!$A22='Cartera Semanal Individual'!H$1,-SUMIFS('BD Factoraje'!$Q:$Q,'BD Factoraje'!$B:$B,$B$3,'BD Factoraje'!$G:$G,'Cartera Semanal Individual'!$A22,'BD Factoraje'!$C:$C,$B$2),0)+G22-SUMIFS('BD Factoraje'!$R:$R,'BD Factoraje'!$B:$B,$B$3,'BD Factoraje'!$G:$G,'Cartera Semanal Individual'!$A22,'BD Factoraje'!$N:$N,'Cartera Semanal Individual'!H$1,'BD Factoraje'!$C:$C,$B$2)</f>
        <v>0</v>
      </c>
      <c r="I22" s="11">
        <f>IF('Cartera Semanal Individual'!$A22='Cartera Semanal Individual'!I$1,-SUMIFS('BD Factoraje'!$Q:$Q,'BD Factoraje'!$B:$B,$B$3,'BD Factoraje'!$G:$G,'Cartera Semanal Individual'!$A22,'BD Factoraje'!$C:$C,$B$2),0)+H22-SUMIFS('BD Factoraje'!$R:$R,'BD Factoraje'!$B:$B,$B$3,'BD Factoraje'!$G:$G,'Cartera Semanal Individual'!$A22,'BD Factoraje'!$N:$N,'Cartera Semanal Individual'!I$1,'BD Factoraje'!$C:$C,$B$2)</f>
        <v>0</v>
      </c>
      <c r="J22" s="11">
        <f>IF('Cartera Semanal Individual'!$A22='Cartera Semanal Individual'!J$1,-SUMIFS('BD Factoraje'!$Q:$Q,'BD Factoraje'!$B:$B,$B$3,'BD Factoraje'!$G:$G,'Cartera Semanal Individual'!$A22,'BD Factoraje'!$C:$C,$B$2),0)+I22-SUMIFS('BD Factoraje'!$R:$R,'BD Factoraje'!$B:$B,$B$3,'BD Factoraje'!$G:$G,'Cartera Semanal Individual'!$A22,'BD Factoraje'!$N:$N,'Cartera Semanal Individual'!J$1,'BD Factoraje'!$C:$C,$B$2)</f>
        <v>0</v>
      </c>
      <c r="K22" s="11">
        <f>IF('Cartera Semanal Individual'!$A22='Cartera Semanal Individual'!K$1,-SUMIFS('BD Factoraje'!$Q:$Q,'BD Factoraje'!$B:$B,$B$3,'BD Factoraje'!$G:$G,'Cartera Semanal Individual'!$A22,'BD Factoraje'!$C:$C,$B$2),0)+J22-SUMIFS('BD Factoraje'!$R:$R,'BD Factoraje'!$B:$B,$B$3,'BD Factoraje'!$G:$G,'Cartera Semanal Individual'!$A22,'BD Factoraje'!$N:$N,'Cartera Semanal Individual'!K$1,'BD Factoraje'!$C:$C,$B$2)</f>
        <v>0</v>
      </c>
      <c r="L22" s="11">
        <f>IF('Cartera Semanal Individual'!$A22='Cartera Semanal Individual'!L$1,-SUMIFS('BD Factoraje'!$Q:$Q,'BD Factoraje'!$B:$B,$B$3,'BD Factoraje'!$G:$G,'Cartera Semanal Individual'!$A22,'BD Factoraje'!$C:$C,$B$2),0)+K22-SUMIFS('BD Factoraje'!$R:$R,'BD Factoraje'!$B:$B,$B$3,'BD Factoraje'!$G:$G,'Cartera Semanal Individual'!$A22,'BD Factoraje'!$N:$N,'Cartera Semanal Individual'!L$1,'BD Factoraje'!$C:$C,$B$2)</f>
        <v>0</v>
      </c>
      <c r="M22" s="11">
        <f>IF('Cartera Semanal Individual'!$A22='Cartera Semanal Individual'!M$1,-SUMIFS('BD Factoraje'!$Q:$Q,'BD Factoraje'!$B:$B,$B$3,'BD Factoraje'!$G:$G,'Cartera Semanal Individual'!$A22,'BD Factoraje'!$C:$C,$B$2),0)+L22-SUMIFS('BD Factoraje'!$R:$R,'BD Factoraje'!$B:$B,$B$3,'BD Factoraje'!$G:$G,'Cartera Semanal Individual'!$A22,'BD Factoraje'!$N:$N,'Cartera Semanal Individual'!M$1,'BD Factoraje'!$C:$C,$B$2)</f>
        <v>0</v>
      </c>
      <c r="N22" s="11">
        <f>IF('Cartera Semanal Individual'!$A22='Cartera Semanal Individual'!N$1,-SUMIFS('BD Factoraje'!$Q:$Q,'BD Factoraje'!$B:$B,$B$3,'BD Factoraje'!$G:$G,'Cartera Semanal Individual'!$A22,'BD Factoraje'!$C:$C,$B$2),0)+M22-SUMIFS('BD Factoraje'!$R:$R,'BD Factoraje'!$B:$B,$B$3,'BD Factoraje'!$G:$G,'Cartera Semanal Individual'!$A22,'BD Factoraje'!$N:$N,'Cartera Semanal Individual'!N$1,'BD Factoraje'!$C:$C,$B$2)</f>
        <v>0</v>
      </c>
      <c r="O22" s="11">
        <f>IF('Cartera Semanal Individual'!$A22='Cartera Semanal Individual'!O$1,-SUMIFS('BD Factoraje'!$Q:$Q,'BD Factoraje'!$B:$B,$B$3,'BD Factoraje'!$G:$G,'Cartera Semanal Individual'!$A22,'BD Factoraje'!$C:$C,$B$2),0)+N22-SUMIFS('BD Factoraje'!$R:$R,'BD Factoraje'!$B:$B,$B$3,'BD Factoraje'!$G:$G,'Cartera Semanal Individual'!$A22,'BD Factoraje'!$N:$N,'Cartera Semanal Individual'!O$1,'BD Factoraje'!$C:$C,$B$2)</f>
        <v>0</v>
      </c>
      <c r="P22" s="11">
        <f>IF('Cartera Semanal Individual'!$A22='Cartera Semanal Individual'!P$1,-SUMIFS('BD Factoraje'!$Q:$Q,'BD Factoraje'!$B:$B,$B$3,'BD Factoraje'!$G:$G,'Cartera Semanal Individual'!$A22,'BD Factoraje'!$C:$C,$B$2),0)+O22-SUMIFS('BD Factoraje'!$R:$R,'BD Factoraje'!$B:$B,$B$3,'BD Factoraje'!$G:$G,'Cartera Semanal Individual'!$A22,'BD Factoraje'!$N:$N,'Cartera Semanal Individual'!P$1,'BD Factoraje'!$C:$C,$B$2)</f>
        <v>0</v>
      </c>
      <c r="Q22" s="11">
        <f>IF('Cartera Semanal Individual'!$A22='Cartera Semanal Individual'!Q$1,-SUMIFS('BD Factoraje'!$Q:$Q,'BD Factoraje'!$B:$B,$B$3,'BD Factoraje'!$G:$G,'Cartera Semanal Individual'!$A22,'BD Factoraje'!$C:$C,$B$2),0)+P22-SUMIFS('BD Factoraje'!$R:$R,'BD Factoraje'!$B:$B,$B$3,'BD Factoraje'!$G:$G,'Cartera Semanal Individual'!$A22,'BD Factoraje'!$N:$N,'Cartera Semanal Individual'!Q$1,'BD Factoraje'!$C:$C,$B$2)</f>
        <v>0</v>
      </c>
      <c r="R22" s="11">
        <f>IF('Cartera Semanal Individual'!$A22='Cartera Semanal Individual'!R$1,-SUMIFS('BD Factoraje'!$Q:$Q,'BD Factoraje'!$B:$B,$B$3,'BD Factoraje'!$G:$G,'Cartera Semanal Individual'!$A22,'BD Factoraje'!$C:$C,$B$2),0)+Q22-SUMIFS('BD Factoraje'!$R:$R,'BD Factoraje'!$B:$B,$B$3,'BD Factoraje'!$G:$G,'Cartera Semanal Individual'!$A22,'BD Factoraje'!$N:$N,'Cartera Semanal Individual'!R$1,'BD Factoraje'!$C:$C,$B$2)</f>
        <v>0</v>
      </c>
      <c r="S22" s="11">
        <f>IF('Cartera Semanal Individual'!$A22='Cartera Semanal Individual'!S$1,-SUMIFS('BD Factoraje'!$Q:$Q,'BD Factoraje'!$B:$B,$B$3,'BD Factoraje'!$G:$G,'Cartera Semanal Individual'!$A22,'BD Factoraje'!$C:$C,$B$2),0)+R22-SUMIFS('BD Factoraje'!$R:$R,'BD Factoraje'!$B:$B,$B$3,'BD Factoraje'!$G:$G,'Cartera Semanal Individual'!$A22,'BD Factoraje'!$N:$N,'Cartera Semanal Individual'!S$1,'BD Factoraje'!$C:$C,$B$2)</f>
        <v>0</v>
      </c>
      <c r="T22" s="11">
        <f>IF('Cartera Semanal Individual'!$A22='Cartera Semanal Individual'!T$1,-SUMIFS('BD Factoraje'!$Q:$Q,'BD Factoraje'!$B:$B,$B$3,'BD Factoraje'!$G:$G,'Cartera Semanal Individual'!$A22,'BD Factoraje'!$C:$C,$B$2),0)+S22-SUMIFS('BD Factoraje'!$R:$R,'BD Factoraje'!$B:$B,$B$3,'BD Factoraje'!$G:$G,'Cartera Semanal Individual'!$A22,'BD Factoraje'!$N:$N,'Cartera Semanal Individual'!T$1,'BD Factoraje'!$C:$C,$B$2)</f>
        <v>0</v>
      </c>
      <c r="U22" s="11">
        <f>IF('Cartera Semanal Individual'!$A22='Cartera Semanal Individual'!U$1,-SUMIFS('BD Factoraje'!$Q:$Q,'BD Factoraje'!$B:$B,$B$3,'BD Factoraje'!$G:$G,'Cartera Semanal Individual'!$A22,'BD Factoraje'!$C:$C,$B$2),0)+T22-SUMIFS('BD Factoraje'!$R:$R,'BD Factoraje'!$B:$B,$B$3,'BD Factoraje'!$G:$G,'Cartera Semanal Individual'!$A22,'BD Factoraje'!$N:$N,'Cartera Semanal Individual'!U$1,'BD Factoraje'!$C:$C,$B$2)</f>
        <v>0</v>
      </c>
      <c r="V22" s="11">
        <f>IF('Cartera Semanal Individual'!$A22='Cartera Semanal Individual'!V$1,-SUMIFS('BD Factoraje'!$Q:$Q,'BD Factoraje'!$B:$B,$B$3,'BD Factoraje'!$G:$G,'Cartera Semanal Individual'!$A22,'BD Factoraje'!$C:$C,$B$2),0)+U22-SUMIFS('BD Factoraje'!$R:$R,'BD Factoraje'!$B:$B,$B$3,'BD Factoraje'!$G:$G,'Cartera Semanal Individual'!$A22,'BD Factoraje'!$N:$N,'Cartera Semanal Individual'!V$1,'BD Factoraje'!$C:$C,$B$2)</f>
        <v>0</v>
      </c>
      <c r="W22" s="11">
        <f>IF('Cartera Semanal Individual'!$A22='Cartera Semanal Individual'!W$1,-SUMIFS('BD Factoraje'!$Q:$Q,'BD Factoraje'!$B:$B,$B$3,'BD Factoraje'!$G:$G,'Cartera Semanal Individual'!$A22,'BD Factoraje'!$C:$C,$B$2),0)+V22-SUMIFS('BD Factoraje'!$R:$R,'BD Factoraje'!$B:$B,$B$3,'BD Factoraje'!$G:$G,'Cartera Semanal Individual'!$A22,'BD Factoraje'!$N:$N,'Cartera Semanal Individual'!W$1,'BD Factoraje'!$C:$C,$B$2)</f>
        <v>0</v>
      </c>
      <c r="X22" s="11">
        <f>IF('Cartera Semanal Individual'!$A22='Cartera Semanal Individual'!X$1,-SUMIFS('BD Factoraje'!$Q:$Q,'BD Factoraje'!$B:$B,$B$3,'BD Factoraje'!$G:$G,'Cartera Semanal Individual'!$A22,'BD Factoraje'!$C:$C,$B$2),0)+W22-SUMIFS('BD Factoraje'!$R:$R,'BD Factoraje'!$B:$B,$B$3,'BD Factoraje'!$G:$G,'Cartera Semanal Individual'!$A22,'BD Factoraje'!$N:$N,'Cartera Semanal Individual'!X$1,'BD Factoraje'!$C:$C,$B$2)</f>
        <v>0</v>
      </c>
      <c r="Y22" s="11">
        <f>IF('Cartera Semanal Individual'!$A22='Cartera Semanal Individual'!Y$1,-SUMIFS('BD Factoraje'!$Q:$Q,'BD Factoraje'!$B:$B,$B$3,'BD Factoraje'!$G:$G,'Cartera Semanal Individual'!$A22,'BD Factoraje'!$C:$C,$B$2),0)+X22-SUMIFS('BD Factoraje'!$R:$R,'BD Factoraje'!$B:$B,$B$3,'BD Factoraje'!$G:$G,'Cartera Semanal Individual'!$A22,'BD Factoraje'!$N:$N,'Cartera Semanal Individual'!Y$1,'BD Factoraje'!$C:$C,$B$2)</f>
        <v>0</v>
      </c>
      <c r="Z22" s="11">
        <f>IF('Cartera Semanal Individual'!$A22='Cartera Semanal Individual'!Z$1,-SUMIFS('BD Factoraje'!$Q:$Q,'BD Factoraje'!$B:$B,$B$3,'BD Factoraje'!$G:$G,'Cartera Semanal Individual'!$A22,'BD Factoraje'!$C:$C,$B$2),0)+Y22-SUMIFS('BD Factoraje'!$R:$R,'BD Factoraje'!$B:$B,$B$3,'BD Factoraje'!$G:$G,'Cartera Semanal Individual'!$A22,'BD Factoraje'!$N:$N,'Cartera Semanal Individual'!Z$1,'BD Factoraje'!$C:$C,$B$2)</f>
        <v>0</v>
      </c>
      <c r="AA22" s="11">
        <f>IF('Cartera Semanal Individual'!$A22='Cartera Semanal Individual'!AA$1,-SUMIFS('BD Factoraje'!$Q:$Q,'BD Factoraje'!$B:$B,$B$3,'BD Factoraje'!$G:$G,'Cartera Semanal Individual'!$A22,'BD Factoraje'!$C:$C,$B$2),0)+Z22-SUMIFS('BD Factoraje'!$R:$R,'BD Factoraje'!$B:$B,$B$3,'BD Factoraje'!$G:$G,'Cartera Semanal Individual'!$A22,'BD Factoraje'!$N:$N,'Cartera Semanal Individual'!AA$1,'BD Factoraje'!$C:$C,$B$2)</f>
        <v>0</v>
      </c>
      <c r="AB22" s="11">
        <f>IF('Cartera Semanal Individual'!$A22='Cartera Semanal Individual'!AB$1,-SUMIFS('BD Factoraje'!$Q:$Q,'BD Factoraje'!$B:$B,$B$3,'BD Factoraje'!$G:$G,'Cartera Semanal Individual'!$A22,'BD Factoraje'!$C:$C,$B$2),0)+AA22-SUMIFS('BD Factoraje'!$R:$R,'BD Factoraje'!$B:$B,$B$3,'BD Factoraje'!$G:$G,'Cartera Semanal Individual'!$A22,'BD Factoraje'!$N:$N,'Cartera Semanal Individual'!AB$1,'BD Factoraje'!$C:$C,$B$2)</f>
        <v>0</v>
      </c>
      <c r="AC22" s="11">
        <f>IF('Cartera Semanal Individual'!$A22='Cartera Semanal Individual'!AC$1,-SUMIFS('BD Factoraje'!$Q:$Q,'BD Factoraje'!$B:$B,$B$3,'BD Factoraje'!$G:$G,'Cartera Semanal Individual'!$A22,'BD Factoraje'!$C:$C,$B$2),0)+AB22-SUMIFS('BD Factoraje'!$R:$R,'BD Factoraje'!$B:$B,$B$3,'BD Factoraje'!$G:$G,'Cartera Semanal Individual'!$A22,'BD Factoraje'!$N:$N,'Cartera Semanal Individual'!AC$1,'BD Factoraje'!$C:$C,$B$2)</f>
        <v>0</v>
      </c>
      <c r="AD22" s="11">
        <f>IF('Cartera Semanal Individual'!$A22='Cartera Semanal Individual'!AD$1,-SUMIFS('BD Factoraje'!$Q:$Q,'BD Factoraje'!$B:$B,$B$3,'BD Factoraje'!$G:$G,'Cartera Semanal Individual'!$A22,'BD Factoraje'!$C:$C,$B$2),0)+AC22-SUMIFS('BD Factoraje'!$R:$R,'BD Factoraje'!$B:$B,$B$3,'BD Factoraje'!$G:$G,'Cartera Semanal Individual'!$A22,'BD Factoraje'!$N:$N,'Cartera Semanal Individual'!AD$1,'BD Factoraje'!$C:$C,$B$2)</f>
        <v>0</v>
      </c>
      <c r="AE22" s="11">
        <f>IF('Cartera Semanal Individual'!$A22='Cartera Semanal Individual'!AE$1,-SUMIFS('BD Factoraje'!$Q:$Q,'BD Factoraje'!$B:$B,$B$3,'BD Factoraje'!$G:$G,'Cartera Semanal Individual'!$A22,'BD Factoraje'!$C:$C,$B$2),0)+AD22-SUMIFS('BD Factoraje'!$R:$R,'BD Factoraje'!$B:$B,$B$3,'BD Factoraje'!$G:$G,'Cartera Semanal Individual'!$A22,'BD Factoraje'!$N:$N,'Cartera Semanal Individual'!AE$1,'BD Factoraje'!$C:$C,$B$2)</f>
        <v>0</v>
      </c>
      <c r="AF22" s="11">
        <f>IF('Cartera Semanal Individual'!$A22='Cartera Semanal Individual'!AF$1,-SUMIFS('BD Factoraje'!$Q:$Q,'BD Factoraje'!$B:$B,$B$3,'BD Factoraje'!$G:$G,'Cartera Semanal Individual'!$A22,'BD Factoraje'!$C:$C,$B$2),0)+AE22-SUMIFS('BD Factoraje'!$R:$R,'BD Factoraje'!$B:$B,$B$3,'BD Factoraje'!$G:$G,'Cartera Semanal Individual'!$A22,'BD Factoraje'!$N:$N,'Cartera Semanal Individual'!AF$1,'BD Factoraje'!$C:$C,$B$2)</f>
        <v>0</v>
      </c>
      <c r="AG22" s="11">
        <f>IF('Cartera Semanal Individual'!$A22='Cartera Semanal Individual'!AG$1,-SUMIFS('BD Factoraje'!$Q:$Q,'BD Factoraje'!$B:$B,$B$3,'BD Factoraje'!$G:$G,'Cartera Semanal Individual'!$A22,'BD Factoraje'!$C:$C,$B$2),0)+AF22-SUMIFS('BD Factoraje'!$R:$R,'BD Factoraje'!$B:$B,$B$3,'BD Factoraje'!$G:$G,'Cartera Semanal Individual'!$A22,'BD Factoraje'!$N:$N,'Cartera Semanal Individual'!AG$1,'BD Factoraje'!$C:$C,$B$2)</f>
        <v>0</v>
      </c>
      <c r="AH22" s="11">
        <f>IF('Cartera Semanal Individual'!$A22='Cartera Semanal Individual'!AH$1,-SUMIFS('BD Factoraje'!$Q:$Q,'BD Factoraje'!$B:$B,$B$3,'BD Factoraje'!$G:$G,'Cartera Semanal Individual'!$A22,'BD Factoraje'!$C:$C,$B$2),0)+AG22-SUMIFS('BD Factoraje'!$R:$R,'BD Factoraje'!$B:$B,$B$3,'BD Factoraje'!$G:$G,'Cartera Semanal Individual'!$A22,'BD Factoraje'!$N:$N,'Cartera Semanal Individual'!AH$1,'BD Factoraje'!$C:$C,$B$2)</f>
        <v>0</v>
      </c>
      <c r="AI22" s="11">
        <f>IF('Cartera Semanal Individual'!$A22='Cartera Semanal Individual'!AI$1,-SUMIFS('BD Factoraje'!$Q:$Q,'BD Factoraje'!$B:$B,$B$3,'BD Factoraje'!$G:$G,'Cartera Semanal Individual'!$A22,'BD Factoraje'!$C:$C,$B$2),0)+AH22-SUMIFS('BD Factoraje'!$R:$R,'BD Factoraje'!$B:$B,$B$3,'BD Factoraje'!$G:$G,'Cartera Semanal Individual'!$A22,'BD Factoraje'!$N:$N,'Cartera Semanal Individual'!AI$1,'BD Factoraje'!$C:$C,$B$2)</f>
        <v>0</v>
      </c>
      <c r="AJ22" s="11">
        <f>IF('Cartera Semanal Individual'!$A22='Cartera Semanal Individual'!AJ$1,-SUMIFS('BD Factoraje'!$Q:$Q,'BD Factoraje'!$B:$B,$B$3,'BD Factoraje'!$G:$G,'Cartera Semanal Individual'!$A22,'BD Factoraje'!$C:$C,$B$2),0)+AI22-SUMIFS('BD Factoraje'!$R:$R,'BD Factoraje'!$B:$B,$B$3,'BD Factoraje'!$G:$G,'Cartera Semanal Individual'!$A22,'BD Factoraje'!$N:$N,'Cartera Semanal Individual'!AJ$1,'BD Factoraje'!$C:$C,$B$2)</f>
        <v>0</v>
      </c>
      <c r="AK22" s="11">
        <f>IF('Cartera Semanal Individual'!$A22='Cartera Semanal Individual'!AK$1,-SUMIFS('BD Factoraje'!$Q:$Q,'BD Factoraje'!$B:$B,$B$3,'BD Factoraje'!$G:$G,'Cartera Semanal Individual'!$A22,'BD Factoraje'!$C:$C,$B$2),0)+AJ22-SUMIFS('BD Factoraje'!$R:$R,'BD Factoraje'!$B:$B,$B$3,'BD Factoraje'!$G:$G,'Cartera Semanal Individual'!$A22,'BD Factoraje'!$N:$N,'Cartera Semanal Individual'!AK$1,'BD Factoraje'!$C:$C,$B$2)</f>
        <v>0</v>
      </c>
      <c r="AL22" s="11">
        <f>IF('Cartera Semanal Individual'!$A22='Cartera Semanal Individual'!AL$1,-SUMIFS('BD Factoraje'!$Q:$Q,'BD Factoraje'!$B:$B,$B$3,'BD Factoraje'!$G:$G,'Cartera Semanal Individual'!$A22,'BD Factoraje'!$C:$C,$B$2),0)+AK22-SUMIFS('BD Factoraje'!$R:$R,'BD Factoraje'!$B:$B,$B$3,'BD Factoraje'!$G:$G,'Cartera Semanal Individual'!$A22,'BD Factoraje'!$N:$N,'Cartera Semanal Individual'!AL$1,'BD Factoraje'!$C:$C,$B$2)</f>
        <v>0</v>
      </c>
      <c r="AM22" s="11">
        <f>IF('Cartera Semanal Individual'!$A22='Cartera Semanal Individual'!AM$1,-SUMIFS('BD Factoraje'!$Q:$Q,'BD Factoraje'!$B:$B,$B$3,'BD Factoraje'!$G:$G,'Cartera Semanal Individual'!$A22,'BD Factoraje'!$C:$C,$B$2),0)+AL22-SUMIFS('BD Factoraje'!$R:$R,'BD Factoraje'!$B:$B,$B$3,'BD Factoraje'!$G:$G,'Cartera Semanal Individual'!$A22,'BD Factoraje'!$N:$N,'Cartera Semanal Individual'!AM$1,'BD Factoraje'!$C:$C,$B$2)</f>
        <v>0</v>
      </c>
      <c r="AN22" s="11">
        <f>IF('Cartera Semanal Individual'!$A22='Cartera Semanal Individual'!AN$1,-SUMIFS('BD Factoraje'!$Q:$Q,'BD Factoraje'!$B:$B,$B$3,'BD Factoraje'!$G:$G,'Cartera Semanal Individual'!$A22,'BD Factoraje'!$C:$C,$B$2),0)+AM22-SUMIFS('BD Factoraje'!$R:$R,'BD Factoraje'!$B:$B,$B$3,'BD Factoraje'!$G:$G,'Cartera Semanal Individual'!$A22,'BD Factoraje'!$N:$N,'Cartera Semanal Individual'!AN$1,'BD Factoraje'!$C:$C,$B$2)</f>
        <v>0</v>
      </c>
      <c r="AO22" s="11">
        <f>IF('Cartera Semanal Individual'!$A22='Cartera Semanal Individual'!AO$1,-SUMIFS('BD Factoraje'!$Q:$Q,'BD Factoraje'!$B:$B,$B$3,'BD Factoraje'!$G:$G,'Cartera Semanal Individual'!$A22,'BD Factoraje'!$C:$C,$B$2),0)+AN22-SUMIFS('BD Factoraje'!$R:$R,'BD Factoraje'!$B:$B,$B$3,'BD Factoraje'!$G:$G,'Cartera Semanal Individual'!$A22,'BD Factoraje'!$N:$N,'Cartera Semanal Individual'!AO$1,'BD Factoraje'!$C:$C,$B$2)</f>
        <v>0</v>
      </c>
      <c r="AP22" s="11">
        <f>IF('Cartera Semanal Individual'!$A22='Cartera Semanal Individual'!AP$1,-SUMIFS('BD Factoraje'!$Q:$Q,'BD Factoraje'!$B:$B,$B$3,'BD Factoraje'!$G:$G,'Cartera Semanal Individual'!$A22,'BD Factoraje'!$C:$C,$B$2),0)+AO22-SUMIFS('BD Factoraje'!$R:$R,'BD Factoraje'!$B:$B,$B$3,'BD Factoraje'!$G:$G,'Cartera Semanal Individual'!$A22,'BD Factoraje'!$N:$N,'Cartera Semanal Individual'!AP$1,'BD Factoraje'!$C:$C,$B$2)</f>
        <v>0</v>
      </c>
      <c r="AQ22" s="11">
        <f>IF('Cartera Semanal Individual'!$A22='Cartera Semanal Individual'!AQ$1,-SUMIFS('BD Factoraje'!$Q:$Q,'BD Factoraje'!$B:$B,$B$3,'BD Factoraje'!$G:$G,'Cartera Semanal Individual'!$A22,'BD Factoraje'!$C:$C,$B$2),0)+AP22-SUMIFS('BD Factoraje'!$R:$R,'BD Factoraje'!$B:$B,$B$3,'BD Factoraje'!$G:$G,'Cartera Semanal Individual'!$A22,'BD Factoraje'!$N:$N,'Cartera Semanal Individual'!AQ$1,'BD Factoraje'!$C:$C,$B$2)</f>
        <v>0</v>
      </c>
      <c r="AR22" s="11">
        <f>IF('Cartera Semanal Individual'!$A22='Cartera Semanal Individual'!AR$1,-SUMIFS('BD Factoraje'!$Q:$Q,'BD Factoraje'!$B:$B,$B$3,'BD Factoraje'!$G:$G,'Cartera Semanal Individual'!$A22,'BD Factoraje'!$C:$C,$B$2),0)+AQ22-SUMIFS('BD Factoraje'!$R:$R,'BD Factoraje'!$B:$B,$B$3,'BD Factoraje'!$G:$G,'Cartera Semanal Individual'!$A22,'BD Factoraje'!$N:$N,'Cartera Semanal Individual'!AR$1,'BD Factoraje'!$C:$C,$B$2)</f>
        <v>0</v>
      </c>
      <c r="AS22" s="11">
        <f>IF('Cartera Semanal Individual'!$A22='Cartera Semanal Individual'!AS$1,-SUMIFS('BD Factoraje'!$Q:$Q,'BD Factoraje'!$B:$B,$B$3,'BD Factoraje'!$G:$G,'Cartera Semanal Individual'!$A22,'BD Factoraje'!$C:$C,$B$2),0)+AR22-SUMIFS('BD Factoraje'!$R:$R,'BD Factoraje'!$B:$B,$B$3,'BD Factoraje'!$G:$G,'Cartera Semanal Individual'!$A22,'BD Factoraje'!$N:$N,'Cartera Semanal Individual'!AS$1,'BD Factoraje'!$C:$C,$B$2)</f>
        <v>0</v>
      </c>
      <c r="AT22" s="11">
        <f>IF('Cartera Semanal Individual'!$A22='Cartera Semanal Individual'!AT$1,-SUMIFS('BD Factoraje'!$Q:$Q,'BD Factoraje'!$B:$B,$B$3,'BD Factoraje'!$G:$G,'Cartera Semanal Individual'!$A22,'BD Factoraje'!$C:$C,$B$2),0)+AS22-SUMIFS('BD Factoraje'!$R:$R,'BD Factoraje'!$B:$B,$B$3,'BD Factoraje'!$G:$G,'Cartera Semanal Individual'!$A22,'BD Factoraje'!$N:$N,'Cartera Semanal Individual'!AT$1,'BD Factoraje'!$C:$C,$B$2)</f>
        <v>0</v>
      </c>
      <c r="AU22" s="11">
        <f>IF('Cartera Semanal Individual'!$A22='Cartera Semanal Individual'!AU$1,-SUMIFS('BD Factoraje'!$Q:$Q,'BD Factoraje'!$B:$B,$B$3,'BD Factoraje'!$G:$G,'Cartera Semanal Individual'!$A22,'BD Factoraje'!$C:$C,$B$2),0)+AT22-SUMIFS('BD Factoraje'!$R:$R,'BD Factoraje'!$B:$B,$B$3,'BD Factoraje'!$G:$G,'Cartera Semanal Individual'!$A22,'BD Factoraje'!$N:$N,'Cartera Semanal Individual'!AU$1,'BD Factoraje'!$C:$C,$B$2)</f>
        <v>0</v>
      </c>
      <c r="AV22" s="11">
        <f>IF('Cartera Semanal Individual'!$A22='Cartera Semanal Individual'!AV$1,-SUMIFS('BD Factoraje'!$Q:$Q,'BD Factoraje'!$B:$B,$B$3,'BD Factoraje'!$G:$G,'Cartera Semanal Individual'!$A22,'BD Factoraje'!$C:$C,$B$2),0)+AU22-SUMIFS('BD Factoraje'!$R:$R,'BD Factoraje'!$B:$B,$B$3,'BD Factoraje'!$G:$G,'Cartera Semanal Individual'!$A22,'BD Factoraje'!$N:$N,'Cartera Semanal Individual'!AV$1,'BD Factoraje'!$C:$C,$B$2)</f>
        <v>0</v>
      </c>
      <c r="AW22" s="11">
        <f>IF('Cartera Semanal Individual'!$A22='Cartera Semanal Individual'!AW$1,-SUMIFS('BD Factoraje'!$Q:$Q,'BD Factoraje'!$B:$B,$B$3,'BD Factoraje'!$G:$G,'Cartera Semanal Individual'!$A22,'BD Factoraje'!$C:$C,$B$2),0)+AV22-SUMIFS('BD Factoraje'!$R:$R,'BD Factoraje'!$B:$B,$B$3,'BD Factoraje'!$G:$G,'Cartera Semanal Individual'!$A22,'BD Factoraje'!$N:$N,'Cartera Semanal Individual'!AW$1,'BD Factoraje'!$C:$C,$B$2)</f>
        <v>0</v>
      </c>
      <c r="AX22" s="11">
        <f>IF('Cartera Semanal Individual'!$A22='Cartera Semanal Individual'!AX$1,-SUMIFS('BD Factoraje'!$Q:$Q,'BD Factoraje'!$B:$B,$B$3,'BD Factoraje'!$G:$G,'Cartera Semanal Individual'!$A22,'BD Factoraje'!$C:$C,$B$2),0)+AW22-SUMIFS('BD Factoraje'!$R:$R,'BD Factoraje'!$B:$B,$B$3,'BD Factoraje'!$G:$G,'Cartera Semanal Individual'!$A22,'BD Factoraje'!$N:$N,'Cartera Semanal Individual'!AX$1,'BD Factoraje'!$C:$C,$B$2)</f>
        <v>0</v>
      </c>
      <c r="AY22" s="11">
        <f>IF('Cartera Semanal Individual'!$A22='Cartera Semanal Individual'!AY$1,-SUMIFS('BD Factoraje'!$Q:$Q,'BD Factoraje'!$B:$B,$B$3,'BD Factoraje'!$G:$G,'Cartera Semanal Individual'!$A22,'BD Factoraje'!$C:$C,$B$2),0)+AX22-SUMIFS('BD Factoraje'!$R:$R,'BD Factoraje'!$B:$B,$B$3,'BD Factoraje'!$G:$G,'Cartera Semanal Individual'!$A22,'BD Factoraje'!$N:$N,'Cartera Semanal Individual'!AY$1,'BD Factoraje'!$C:$C,$B$2)</f>
        <v>0</v>
      </c>
      <c r="AZ22" s="11">
        <f>IF('Cartera Semanal Individual'!$A22='Cartera Semanal Individual'!AZ$1,-SUMIFS('BD Factoraje'!$Q:$Q,'BD Factoraje'!$B:$B,$B$3,'BD Factoraje'!$G:$G,'Cartera Semanal Individual'!$A22,'BD Factoraje'!$C:$C,$B$2),0)+AY22-SUMIFS('BD Factoraje'!$R:$R,'BD Factoraje'!$B:$B,$B$3,'BD Factoraje'!$G:$G,'Cartera Semanal Individual'!$A22,'BD Factoraje'!$N:$N,'Cartera Semanal Individual'!AZ$1,'BD Factoraje'!$C:$C,$B$2)</f>
        <v>0</v>
      </c>
      <c r="BA22" s="11">
        <f>IF('Cartera Semanal Individual'!$A22='Cartera Semanal Individual'!BA$1,-SUMIFS('BD Factoraje'!$Q:$Q,'BD Factoraje'!$B:$B,$B$3,'BD Factoraje'!$G:$G,'Cartera Semanal Individual'!$A22,'BD Factoraje'!$C:$C,$B$2),0)+AZ22-SUMIFS('BD Factoraje'!$R:$R,'BD Factoraje'!$B:$B,$B$3,'BD Factoraje'!$G:$G,'Cartera Semanal Individual'!$A22,'BD Factoraje'!$N:$N,'Cartera Semanal Individual'!BA$1,'BD Factoraje'!$C:$C,$B$2)</f>
        <v>0</v>
      </c>
      <c r="BB22" s="11">
        <f>IF('Cartera Semanal Individual'!$A22='Cartera Semanal Individual'!BB$1,-SUMIFS('BD Factoraje'!$Q:$Q,'BD Factoraje'!$B:$B,$B$3,'BD Factoraje'!$G:$G,'Cartera Semanal Individual'!$A22,'BD Factoraje'!$C:$C,$B$2),0)+BA22-SUMIFS('BD Factoraje'!$R:$R,'BD Factoraje'!$B:$B,$B$3,'BD Factoraje'!$G:$G,'Cartera Semanal Individual'!$A22,'BD Factoraje'!$N:$N,'Cartera Semanal Individual'!BB$1,'BD Factoraje'!$C:$C,$B$2)</f>
        <v>0</v>
      </c>
      <c r="BC22" s="11">
        <f>IF('Cartera Semanal Individual'!$A22='Cartera Semanal Individual'!BC$1,-SUMIFS('BD Factoraje'!$Q:$Q,'BD Factoraje'!$B:$B,$B$3,'BD Factoraje'!$G:$G,'Cartera Semanal Individual'!$A22,'BD Factoraje'!$C:$C,$B$2),0)+BB22-SUMIFS('BD Factoraje'!$R:$R,'BD Factoraje'!$B:$B,$B$3,'BD Factoraje'!$G:$G,'Cartera Semanal Individual'!$A22,'BD Factoraje'!$N:$N,'Cartera Semanal Individual'!BC$1,'BD Factoraje'!$C:$C,$B$2)</f>
        <v>0</v>
      </c>
      <c r="BD22" s="11">
        <f>IF('Cartera Semanal Individual'!$A22='Cartera Semanal Individual'!BD$1,-SUMIFS('BD Factoraje'!$Q:$Q,'BD Factoraje'!$B:$B,$B$3,'BD Factoraje'!$G:$G,'Cartera Semanal Individual'!$A22,'BD Factoraje'!$C:$C,$B$2),0)+BC22-SUMIFS('BD Factoraje'!$R:$R,'BD Factoraje'!$B:$B,$B$3,'BD Factoraje'!$G:$G,'Cartera Semanal Individual'!$A22,'BD Factoraje'!$N:$N,'Cartera Semanal Individual'!BD$1,'BD Factoraje'!$C:$C,$B$2)</f>
        <v>0</v>
      </c>
      <c r="BE22" s="11">
        <f>IF('Cartera Semanal Individual'!$A22='Cartera Semanal Individual'!BE$1,-SUMIFS('BD Factoraje'!$Q:$Q,'BD Factoraje'!$B:$B,$B$3,'BD Factoraje'!$G:$G,'Cartera Semanal Individual'!$A22,'BD Factoraje'!$C:$C,$B$2),0)+BD22-SUMIFS('BD Factoraje'!$R:$R,'BD Factoraje'!$B:$B,$B$3,'BD Factoraje'!$G:$G,'Cartera Semanal Individual'!$A22,'BD Factoraje'!$N:$N,'Cartera Semanal Individual'!BE$1,'BD Factoraje'!$C:$C,$B$2)</f>
        <v>0</v>
      </c>
      <c r="BF22" s="11">
        <f>IF('Cartera Semanal Individual'!$A22='Cartera Semanal Individual'!BF$1,-SUMIFS('BD Factoraje'!$Q:$Q,'BD Factoraje'!$B:$B,$B$3,'BD Factoraje'!$G:$G,'Cartera Semanal Individual'!$A22,'BD Factoraje'!$C:$C,$B$2),0)+BE22-SUMIFS('BD Factoraje'!$R:$R,'BD Factoraje'!$B:$B,$B$3,'BD Factoraje'!$G:$G,'Cartera Semanal Individual'!$A22,'BD Factoraje'!$N:$N,'Cartera Semanal Individual'!BF$1,'BD Factoraje'!$C:$C,$B$2)</f>
        <v>0</v>
      </c>
      <c r="BG22" s="11">
        <f>IF('Cartera Semanal Individual'!$A22='Cartera Semanal Individual'!BG$1,-SUMIFS('BD Factoraje'!$Q:$Q,'BD Factoraje'!$B:$B,$B$3,'BD Factoraje'!$G:$G,'Cartera Semanal Individual'!$A22,'BD Factoraje'!$C:$C,$B$2),0)+BF22-SUMIFS('BD Factoraje'!$R:$R,'BD Factoraje'!$B:$B,$B$3,'BD Factoraje'!$G:$G,'Cartera Semanal Individual'!$A22,'BD Factoraje'!$N:$N,'Cartera Semanal Individual'!BG$1,'BD Factoraje'!$C:$C,$B$2)</f>
        <v>0</v>
      </c>
      <c r="BH22" s="11">
        <f>IF('Cartera Semanal Individual'!$A22='Cartera Semanal Individual'!BH$1,-SUMIFS('BD Factoraje'!$Q:$Q,'BD Factoraje'!$B:$B,$B$3,'BD Factoraje'!$G:$G,'Cartera Semanal Individual'!$A22,'BD Factoraje'!$C:$C,$B$2),0)+BG22-SUMIFS('BD Factoraje'!$R:$R,'BD Factoraje'!$B:$B,$B$3,'BD Factoraje'!$G:$G,'Cartera Semanal Individual'!$A22,'BD Factoraje'!$N:$N,'Cartera Semanal Individual'!BH$1,'BD Factoraje'!$C:$C,$B$2)</f>
        <v>0</v>
      </c>
      <c r="BI22" s="11">
        <f>IF('Cartera Semanal Individual'!$A22='Cartera Semanal Individual'!BI$1,-SUMIFS('BD Factoraje'!$Q:$Q,'BD Factoraje'!$B:$B,$B$3,'BD Factoraje'!$G:$G,'Cartera Semanal Individual'!$A22,'BD Factoraje'!$C:$C,$B$2),0)+BH22-SUMIFS('BD Factoraje'!$R:$R,'BD Factoraje'!$B:$B,$B$3,'BD Factoraje'!$G:$G,'Cartera Semanal Individual'!$A22,'BD Factoraje'!$N:$N,'Cartera Semanal Individual'!BI$1,'BD Factoraje'!$C:$C,$B$2)</f>
        <v>0</v>
      </c>
      <c r="BJ22" s="11">
        <f>IF('Cartera Semanal Individual'!$A22='Cartera Semanal Individual'!BJ$1,-SUMIFS('BD Factoraje'!$Q:$Q,'BD Factoraje'!$B:$B,$B$3,'BD Factoraje'!$G:$G,'Cartera Semanal Individual'!$A22,'BD Factoraje'!$C:$C,$B$2),0)+BI22-SUMIFS('BD Factoraje'!$R:$R,'BD Factoraje'!$B:$B,$B$3,'BD Factoraje'!$G:$G,'Cartera Semanal Individual'!$A22,'BD Factoraje'!$N:$N,'Cartera Semanal Individual'!BJ$1,'BD Factoraje'!$C:$C,$B$2)</f>
        <v>0</v>
      </c>
      <c r="BK22" s="11">
        <f>IF('Cartera Semanal Individual'!$A22='Cartera Semanal Individual'!BK$1,-SUMIFS('BD Factoraje'!$Q:$Q,'BD Factoraje'!$B:$B,$B$3,'BD Factoraje'!$G:$G,'Cartera Semanal Individual'!$A22,'BD Factoraje'!$C:$C,$B$2),0)+BJ22-SUMIFS('BD Factoraje'!$R:$R,'BD Factoraje'!$B:$B,$B$3,'BD Factoraje'!$G:$G,'Cartera Semanal Individual'!$A22,'BD Factoraje'!$N:$N,'Cartera Semanal Individual'!BK$1,'BD Factoraje'!$C:$C,$B$2)</f>
        <v>0</v>
      </c>
      <c r="BL22" s="11">
        <f>IF('Cartera Semanal Individual'!$A22='Cartera Semanal Individual'!BL$1,-SUMIFS('BD Factoraje'!$Q:$Q,'BD Factoraje'!$B:$B,$B$3,'BD Factoraje'!$G:$G,'Cartera Semanal Individual'!$A22,'BD Factoraje'!$C:$C,$B$2),0)+BK22-SUMIFS('BD Factoraje'!$R:$R,'BD Factoraje'!$B:$B,$B$3,'BD Factoraje'!$G:$G,'Cartera Semanal Individual'!$A22,'BD Factoraje'!$N:$N,'Cartera Semanal Individual'!BL$1,'BD Factoraje'!$C:$C,$B$2)</f>
        <v>0</v>
      </c>
      <c r="BM22" s="11">
        <f>IF('Cartera Semanal Individual'!$A22='Cartera Semanal Individual'!BM$1,-SUMIFS('BD Factoraje'!$Q:$Q,'BD Factoraje'!$B:$B,$B$3,'BD Factoraje'!$G:$G,'Cartera Semanal Individual'!$A22,'BD Factoraje'!$C:$C,$B$2),0)+BL22-SUMIFS('BD Factoraje'!$R:$R,'BD Factoraje'!$B:$B,$B$3,'BD Factoraje'!$G:$G,'Cartera Semanal Individual'!$A22,'BD Factoraje'!$N:$N,'Cartera Semanal Individual'!BM$1,'BD Factoraje'!$C:$C,$B$2)</f>
        <v>0</v>
      </c>
      <c r="BN22" s="11">
        <f>IF('Cartera Semanal Individual'!$A22='Cartera Semanal Individual'!BN$1,-SUMIFS('BD Factoraje'!$Q:$Q,'BD Factoraje'!$B:$B,$B$3,'BD Factoraje'!$G:$G,'Cartera Semanal Individual'!$A22,'BD Factoraje'!$C:$C,$B$2),0)+BM22-SUMIFS('BD Factoraje'!$R:$R,'BD Factoraje'!$B:$B,$B$3,'BD Factoraje'!$G:$G,'Cartera Semanal Individual'!$A22,'BD Factoraje'!$N:$N,'Cartera Semanal Individual'!BN$1,'BD Factoraje'!$C:$C,$B$2)</f>
        <v>0</v>
      </c>
      <c r="BO22" s="11">
        <f>IF('Cartera Semanal Individual'!$A22='Cartera Semanal Individual'!BO$1,-SUMIFS('BD Factoraje'!$Q:$Q,'BD Factoraje'!$B:$B,$B$3,'BD Factoraje'!$G:$G,'Cartera Semanal Individual'!$A22,'BD Factoraje'!$C:$C,$B$2),0)+BN22-SUMIFS('BD Factoraje'!$R:$R,'BD Factoraje'!$B:$B,$B$3,'BD Factoraje'!$G:$G,'Cartera Semanal Individual'!$A22,'BD Factoraje'!$N:$N,'Cartera Semanal Individual'!BO$1,'BD Factoraje'!$C:$C,$B$2)</f>
        <v>0</v>
      </c>
      <c r="BP22" s="11">
        <f>IF('Cartera Semanal Individual'!$A22='Cartera Semanal Individual'!BP$1,-SUMIFS('BD Factoraje'!$Q:$Q,'BD Factoraje'!$B:$B,$B$3,'BD Factoraje'!$G:$G,'Cartera Semanal Individual'!$A22,'BD Factoraje'!$C:$C,$B$2),0)+BO22-SUMIFS('BD Factoraje'!$R:$R,'BD Factoraje'!$B:$B,$B$3,'BD Factoraje'!$G:$G,'Cartera Semanal Individual'!$A22,'BD Factoraje'!$N:$N,'Cartera Semanal Individual'!BP$1,'BD Factoraje'!$C:$C,$B$2)</f>
        <v>0</v>
      </c>
      <c r="BQ22" s="11">
        <f>IF('Cartera Semanal Individual'!$A22='Cartera Semanal Individual'!BQ$1,-SUMIFS('BD Factoraje'!$Q:$Q,'BD Factoraje'!$B:$B,$B$3,'BD Factoraje'!$G:$G,'Cartera Semanal Individual'!$A22,'BD Factoraje'!$C:$C,$B$2),0)+BP22-SUMIFS('BD Factoraje'!$R:$R,'BD Factoraje'!$B:$B,$B$3,'BD Factoraje'!$G:$G,'Cartera Semanal Individual'!$A22,'BD Factoraje'!$N:$N,'Cartera Semanal Individual'!BQ$1,'BD Factoraje'!$C:$C,$B$2)</f>
        <v>0</v>
      </c>
      <c r="BR22" s="11">
        <f>IF('Cartera Semanal Individual'!$A22='Cartera Semanal Individual'!BR$1,-SUMIFS('BD Factoraje'!$Q:$Q,'BD Factoraje'!$B:$B,$B$3,'BD Factoraje'!$G:$G,'Cartera Semanal Individual'!$A22,'BD Factoraje'!$C:$C,$B$2),0)+BQ22-SUMIFS('BD Factoraje'!$R:$R,'BD Factoraje'!$B:$B,$B$3,'BD Factoraje'!$G:$G,'Cartera Semanal Individual'!$A22,'BD Factoraje'!$N:$N,'Cartera Semanal Individual'!BR$1,'BD Factoraje'!$C:$C,$B$2)</f>
        <v>0</v>
      </c>
      <c r="BS22" s="11">
        <f>IF('Cartera Semanal Individual'!$A22='Cartera Semanal Individual'!BS$1,-SUMIFS('BD Factoraje'!$Q:$Q,'BD Factoraje'!$B:$B,$B$3,'BD Factoraje'!$G:$G,'Cartera Semanal Individual'!$A22,'BD Factoraje'!$C:$C,$B$2),0)+BR22-SUMIFS('BD Factoraje'!$R:$R,'BD Factoraje'!$B:$B,$B$3,'BD Factoraje'!$G:$G,'Cartera Semanal Individual'!$A22,'BD Factoraje'!$N:$N,'Cartera Semanal Individual'!BS$1,'BD Factoraje'!$C:$C,$B$2)</f>
        <v>0</v>
      </c>
      <c r="BT22" s="11">
        <f>IF('Cartera Semanal Individual'!$A22='Cartera Semanal Individual'!BT$1,-SUMIFS('BD Factoraje'!$Q:$Q,'BD Factoraje'!$B:$B,$B$3,'BD Factoraje'!$G:$G,'Cartera Semanal Individual'!$A22,'BD Factoraje'!$C:$C,$B$2),0)+BS22-SUMIFS('BD Factoraje'!$R:$R,'BD Factoraje'!$B:$B,$B$3,'BD Factoraje'!$G:$G,'Cartera Semanal Individual'!$A22,'BD Factoraje'!$N:$N,'Cartera Semanal Individual'!BT$1,'BD Factoraje'!$C:$C,$B$2)</f>
        <v>0</v>
      </c>
      <c r="BU22" s="11">
        <f>IF('Cartera Semanal Individual'!$A22='Cartera Semanal Individual'!BU$1,-SUMIFS('BD Factoraje'!$Q:$Q,'BD Factoraje'!$B:$B,$B$3,'BD Factoraje'!$G:$G,'Cartera Semanal Individual'!$A22,'BD Factoraje'!$C:$C,$B$2),0)+BT22-SUMIFS('BD Factoraje'!$R:$R,'BD Factoraje'!$B:$B,$B$3,'BD Factoraje'!$G:$G,'Cartera Semanal Individual'!$A22,'BD Factoraje'!$N:$N,'Cartera Semanal Individual'!BU$1,'BD Factoraje'!$C:$C,$B$2)</f>
        <v>0</v>
      </c>
      <c r="BV22" s="11">
        <f>IF('Cartera Semanal Individual'!$A22='Cartera Semanal Individual'!BV$1,-SUMIFS('BD Factoraje'!$Q:$Q,'BD Factoraje'!$B:$B,$B$3,'BD Factoraje'!$G:$G,'Cartera Semanal Individual'!$A22,'BD Factoraje'!$C:$C,$B$2),0)+BU22-SUMIFS('BD Factoraje'!$R:$R,'BD Factoraje'!$B:$B,$B$3,'BD Factoraje'!$G:$G,'Cartera Semanal Individual'!$A22,'BD Factoraje'!$N:$N,'Cartera Semanal Individual'!BV$1,'BD Factoraje'!$C:$C,$B$2)</f>
        <v>0</v>
      </c>
      <c r="BW22" s="11">
        <f>IF('Cartera Semanal Individual'!$A22='Cartera Semanal Individual'!BW$1,-SUMIFS('BD Factoraje'!$Q:$Q,'BD Factoraje'!$B:$B,$B$3,'BD Factoraje'!$G:$G,'Cartera Semanal Individual'!$A22,'BD Factoraje'!$C:$C,$B$2),0)+BV22-SUMIFS('BD Factoraje'!$R:$R,'BD Factoraje'!$B:$B,$B$3,'BD Factoraje'!$G:$G,'Cartera Semanal Individual'!$A22,'BD Factoraje'!$N:$N,'Cartera Semanal Individual'!BW$1,'BD Factoraje'!$C:$C,$B$2)</f>
        <v>0</v>
      </c>
      <c r="BX22" s="11">
        <f>IF('Cartera Semanal Individual'!$A22='Cartera Semanal Individual'!BX$1,-SUMIFS('BD Factoraje'!$Q:$Q,'BD Factoraje'!$B:$B,$B$3,'BD Factoraje'!$G:$G,'Cartera Semanal Individual'!$A22,'BD Factoraje'!$C:$C,$B$2),0)+BW22-SUMIFS('BD Factoraje'!$R:$R,'BD Factoraje'!$B:$B,$B$3,'BD Factoraje'!$G:$G,'Cartera Semanal Individual'!$A22,'BD Factoraje'!$N:$N,'Cartera Semanal Individual'!BX$1,'BD Factoraje'!$C:$C,$B$2)</f>
        <v>0</v>
      </c>
      <c r="BY22" s="11">
        <f>IF('Cartera Semanal Individual'!$A22='Cartera Semanal Individual'!BY$1,-SUMIFS('BD Factoraje'!$Q:$Q,'BD Factoraje'!$B:$B,$B$3,'BD Factoraje'!$G:$G,'Cartera Semanal Individual'!$A22,'BD Factoraje'!$C:$C,$B$2),0)+BX22-SUMIFS('BD Factoraje'!$R:$R,'BD Factoraje'!$B:$B,$B$3,'BD Factoraje'!$G:$G,'Cartera Semanal Individual'!$A22,'BD Factoraje'!$N:$N,'Cartera Semanal Individual'!BY$1,'BD Factoraje'!$C:$C,$B$2)</f>
        <v>0</v>
      </c>
      <c r="BZ22" s="11">
        <f>IF('Cartera Semanal Individual'!$A22='Cartera Semanal Individual'!BZ$1,-SUMIFS('BD Factoraje'!$Q:$Q,'BD Factoraje'!$B:$B,$B$3,'BD Factoraje'!$G:$G,'Cartera Semanal Individual'!$A22,'BD Factoraje'!$C:$C,$B$2),0)+BY22-SUMIFS('BD Factoraje'!$R:$R,'BD Factoraje'!$B:$B,$B$3,'BD Factoraje'!$G:$G,'Cartera Semanal Individual'!$A22,'BD Factoraje'!$N:$N,'Cartera Semanal Individual'!BZ$1,'BD Factoraje'!$C:$C,$B$2)</f>
        <v>0</v>
      </c>
      <c r="CA22" s="11">
        <f>IF('Cartera Semanal Individual'!$A22='Cartera Semanal Individual'!CA$1,-SUMIFS('BD Factoraje'!$Q:$Q,'BD Factoraje'!$B:$B,$B$3,'BD Factoraje'!$G:$G,'Cartera Semanal Individual'!$A22,'BD Factoraje'!$C:$C,$B$2),0)+BZ22-SUMIFS('BD Factoraje'!$R:$R,'BD Factoraje'!$B:$B,$B$3,'BD Factoraje'!$G:$G,'Cartera Semanal Individual'!$A22,'BD Factoraje'!$N:$N,'Cartera Semanal Individual'!CA$1,'BD Factoraje'!$C:$C,$B$2)</f>
        <v>0</v>
      </c>
      <c r="CB22" s="11">
        <f>IF('Cartera Semanal Individual'!$A22='Cartera Semanal Individual'!CB$1,-SUMIFS('BD Factoraje'!$Q:$Q,'BD Factoraje'!$B:$B,$B$3,'BD Factoraje'!$G:$G,'Cartera Semanal Individual'!$A22,'BD Factoraje'!$C:$C,$B$2),0)+CA22-SUMIFS('BD Factoraje'!$R:$R,'BD Factoraje'!$B:$B,$B$3,'BD Factoraje'!$G:$G,'Cartera Semanal Individual'!$A22,'BD Factoraje'!$N:$N,'Cartera Semanal Individual'!CB$1,'BD Factoraje'!$C:$C,$B$2)</f>
        <v>0</v>
      </c>
      <c r="CC22" s="11">
        <f>IF('Cartera Semanal Individual'!$A22='Cartera Semanal Individual'!CC$1,-SUMIFS('BD Factoraje'!$Q:$Q,'BD Factoraje'!$B:$B,$B$3,'BD Factoraje'!$G:$G,'Cartera Semanal Individual'!$A22,'BD Factoraje'!$C:$C,$B$2),0)+CB22-SUMIFS('BD Factoraje'!$R:$R,'BD Factoraje'!$B:$B,$B$3,'BD Factoraje'!$G:$G,'Cartera Semanal Individual'!$A22,'BD Factoraje'!$N:$N,'Cartera Semanal Individual'!CC$1,'BD Factoraje'!$C:$C,$B$2)</f>
        <v>0</v>
      </c>
      <c r="CD22" s="11">
        <f>IF('Cartera Semanal Individual'!$A22='Cartera Semanal Individual'!CD$1,-SUMIFS('BD Factoraje'!$Q:$Q,'BD Factoraje'!$B:$B,$B$3,'BD Factoraje'!$G:$G,'Cartera Semanal Individual'!$A22,'BD Factoraje'!$C:$C,$B$2),0)+CC22-SUMIFS('BD Factoraje'!$R:$R,'BD Factoraje'!$B:$B,$B$3,'BD Factoraje'!$G:$G,'Cartera Semanal Individual'!$A22,'BD Factoraje'!$N:$N,'Cartera Semanal Individual'!CD$1,'BD Factoraje'!$C:$C,$B$2)</f>
        <v>0</v>
      </c>
      <c r="CE22" s="11">
        <f>IF('Cartera Semanal Individual'!$A22='Cartera Semanal Individual'!CE$1,-SUMIFS('BD Factoraje'!$Q:$Q,'BD Factoraje'!$B:$B,$B$3,'BD Factoraje'!$G:$G,'Cartera Semanal Individual'!$A22,'BD Factoraje'!$C:$C,$B$2),0)+CD22-SUMIFS('BD Factoraje'!$R:$R,'BD Factoraje'!$B:$B,$B$3,'BD Factoraje'!$G:$G,'Cartera Semanal Individual'!$A22,'BD Factoraje'!$N:$N,'Cartera Semanal Individual'!CE$1,'BD Factoraje'!$C:$C,$B$2)</f>
        <v>0</v>
      </c>
      <c r="CF22" s="11">
        <f>IF('Cartera Semanal Individual'!$A22='Cartera Semanal Individual'!CF$1,-SUMIFS('BD Factoraje'!$Q:$Q,'BD Factoraje'!$B:$B,$B$3,'BD Factoraje'!$G:$G,'Cartera Semanal Individual'!$A22,'BD Factoraje'!$C:$C,$B$2),0)+CE22-SUMIFS('BD Factoraje'!$R:$R,'BD Factoraje'!$B:$B,$B$3,'BD Factoraje'!$G:$G,'Cartera Semanal Individual'!$A22,'BD Factoraje'!$N:$N,'Cartera Semanal Individual'!CF$1,'BD Factoraje'!$C:$C,$B$2)</f>
        <v>0</v>
      </c>
      <c r="CG22" s="11">
        <f>IF('Cartera Semanal Individual'!$A22='Cartera Semanal Individual'!CG$1,-SUMIFS('BD Factoraje'!$Q:$Q,'BD Factoraje'!$B:$B,$B$3,'BD Factoraje'!$G:$G,'Cartera Semanal Individual'!$A22,'BD Factoraje'!$C:$C,$B$2),0)+CF22-SUMIFS('BD Factoraje'!$R:$R,'BD Factoraje'!$B:$B,$B$3,'BD Factoraje'!$G:$G,'Cartera Semanal Individual'!$A22,'BD Factoraje'!$N:$N,'Cartera Semanal Individual'!CG$1,'BD Factoraje'!$C:$C,$B$2)</f>
        <v>0</v>
      </c>
      <c r="CH22" s="11">
        <f>IF('Cartera Semanal Individual'!$A22='Cartera Semanal Individual'!CH$1,-SUMIFS('BD Factoraje'!$Q:$Q,'BD Factoraje'!$B:$B,$B$3,'BD Factoraje'!$G:$G,'Cartera Semanal Individual'!$A22,'BD Factoraje'!$C:$C,$B$2),0)+CG22-SUMIFS('BD Factoraje'!$R:$R,'BD Factoraje'!$B:$B,$B$3,'BD Factoraje'!$G:$G,'Cartera Semanal Individual'!$A22,'BD Factoraje'!$N:$N,'Cartera Semanal Individual'!CH$1,'BD Factoraje'!$C:$C,$B$2)</f>
        <v>0</v>
      </c>
      <c r="CI22" s="11">
        <f>IF('Cartera Semanal Individual'!$A22='Cartera Semanal Individual'!CI$1,-SUMIFS('BD Factoraje'!$Q:$Q,'BD Factoraje'!$B:$B,$B$3,'BD Factoraje'!$G:$G,'Cartera Semanal Individual'!$A22,'BD Factoraje'!$C:$C,$B$2),0)+CH22-SUMIFS('BD Factoraje'!$R:$R,'BD Factoraje'!$B:$B,$B$3,'BD Factoraje'!$G:$G,'Cartera Semanal Individual'!$A22,'BD Factoraje'!$N:$N,'Cartera Semanal Individual'!CI$1,'BD Factoraje'!$C:$C,$B$2)</f>
        <v>0</v>
      </c>
      <c r="CJ22" s="11">
        <f>IF('Cartera Semanal Individual'!$A22='Cartera Semanal Individual'!CJ$1,-SUMIFS('BD Factoraje'!$Q:$Q,'BD Factoraje'!$B:$B,$B$3,'BD Factoraje'!$G:$G,'Cartera Semanal Individual'!$A22,'BD Factoraje'!$C:$C,$B$2),0)+CI22-SUMIFS('BD Factoraje'!$R:$R,'BD Factoraje'!$B:$B,$B$3,'BD Factoraje'!$G:$G,'Cartera Semanal Individual'!$A22,'BD Factoraje'!$N:$N,'Cartera Semanal Individual'!CJ$1,'BD Factoraje'!$C:$C,$B$2)</f>
        <v>0</v>
      </c>
      <c r="CK22" s="11">
        <f>IF('Cartera Semanal Individual'!$A22='Cartera Semanal Individual'!CK$1,-SUMIFS('BD Factoraje'!$Q:$Q,'BD Factoraje'!$B:$B,$B$3,'BD Factoraje'!$G:$G,'Cartera Semanal Individual'!$A22,'BD Factoraje'!$C:$C,$B$2),0)+CJ22-SUMIFS('BD Factoraje'!$R:$R,'BD Factoraje'!$B:$B,$B$3,'BD Factoraje'!$G:$G,'Cartera Semanal Individual'!$A22,'BD Factoraje'!$N:$N,'Cartera Semanal Individual'!CK$1,'BD Factoraje'!$C:$C,$B$2)</f>
        <v>0</v>
      </c>
      <c r="CL22" s="11">
        <f>IF('Cartera Semanal Individual'!$A22='Cartera Semanal Individual'!CL$1,-SUMIFS('BD Factoraje'!$Q:$Q,'BD Factoraje'!$B:$B,$B$3,'BD Factoraje'!$G:$G,'Cartera Semanal Individual'!$A22,'BD Factoraje'!$C:$C,$B$2),0)+CK22-SUMIFS('BD Factoraje'!$R:$R,'BD Factoraje'!$B:$B,$B$3,'BD Factoraje'!$G:$G,'Cartera Semanal Individual'!$A22,'BD Factoraje'!$N:$N,'Cartera Semanal Individual'!CL$1,'BD Factoraje'!$C:$C,$B$2)</f>
        <v>0</v>
      </c>
      <c r="CM22" s="11">
        <f>IF('Cartera Semanal Individual'!$A22='Cartera Semanal Individual'!CM$1,-SUMIFS('BD Factoraje'!$Q:$Q,'BD Factoraje'!$B:$B,$B$3,'BD Factoraje'!$G:$G,'Cartera Semanal Individual'!$A22,'BD Factoraje'!$C:$C,$B$2),0)+CL22-SUMIFS('BD Factoraje'!$R:$R,'BD Factoraje'!$B:$B,$B$3,'BD Factoraje'!$G:$G,'Cartera Semanal Individual'!$A22,'BD Factoraje'!$N:$N,'Cartera Semanal Individual'!CM$1,'BD Factoraje'!$C:$C,$B$2)</f>
        <v>0</v>
      </c>
      <c r="CN22" s="11">
        <f>IF('Cartera Semanal Individual'!$A22='Cartera Semanal Individual'!CN$1,-SUMIFS('BD Factoraje'!$Q:$Q,'BD Factoraje'!$B:$B,$B$3,'BD Factoraje'!$G:$G,'Cartera Semanal Individual'!$A22,'BD Factoraje'!$C:$C,$B$2),0)+CM22-SUMIFS('BD Factoraje'!$R:$R,'BD Factoraje'!$B:$B,$B$3,'BD Factoraje'!$G:$G,'Cartera Semanal Individual'!$A22,'BD Factoraje'!$N:$N,'Cartera Semanal Individual'!CN$1,'BD Factoraje'!$C:$C,$B$2)</f>
        <v>0</v>
      </c>
      <c r="CO22" s="11">
        <f>IF('Cartera Semanal Individual'!$A22='Cartera Semanal Individual'!CO$1,-SUMIFS('BD Factoraje'!$Q:$Q,'BD Factoraje'!$B:$B,$B$3,'BD Factoraje'!$G:$G,'Cartera Semanal Individual'!$A22,'BD Factoraje'!$C:$C,$B$2),0)+CN22-SUMIFS('BD Factoraje'!$R:$R,'BD Factoraje'!$B:$B,$B$3,'BD Factoraje'!$G:$G,'Cartera Semanal Individual'!$A22,'BD Factoraje'!$N:$N,'Cartera Semanal Individual'!CO$1,'BD Factoraje'!$C:$C,$B$2)</f>
        <v>0</v>
      </c>
      <c r="CP22" s="11">
        <f>IF('Cartera Semanal Individual'!$A22='Cartera Semanal Individual'!CP$1,-SUMIFS('BD Factoraje'!$Q:$Q,'BD Factoraje'!$B:$B,$B$3,'BD Factoraje'!$G:$G,'Cartera Semanal Individual'!$A22,'BD Factoraje'!$C:$C,$B$2),0)+CO22-SUMIFS('BD Factoraje'!$R:$R,'BD Factoraje'!$B:$B,$B$3,'BD Factoraje'!$G:$G,'Cartera Semanal Individual'!$A22,'BD Factoraje'!$N:$N,'Cartera Semanal Individual'!CP$1,'BD Factoraje'!$C:$C,$B$2)</f>
        <v>0</v>
      </c>
      <c r="CQ22" s="11">
        <f>IF('Cartera Semanal Individual'!$A22='Cartera Semanal Individual'!CQ$1,-SUMIFS('BD Factoraje'!$Q:$Q,'BD Factoraje'!$B:$B,$B$3,'BD Factoraje'!$G:$G,'Cartera Semanal Individual'!$A22,'BD Factoraje'!$C:$C,$B$2),0)+CP22-SUMIFS('BD Factoraje'!$R:$R,'BD Factoraje'!$B:$B,$B$3,'BD Factoraje'!$G:$G,'Cartera Semanal Individual'!$A22,'BD Factoraje'!$N:$N,'Cartera Semanal Individual'!CQ$1,'BD Factoraje'!$C:$C,$B$2)</f>
        <v>0</v>
      </c>
      <c r="CR22" s="11">
        <f>IF('Cartera Semanal Individual'!$A22='Cartera Semanal Individual'!CR$1,-SUMIFS('BD Factoraje'!$Q:$Q,'BD Factoraje'!$B:$B,$B$3,'BD Factoraje'!$G:$G,'Cartera Semanal Individual'!$A22,'BD Factoraje'!$C:$C,$B$2),0)+CQ22-SUMIFS('BD Factoraje'!$R:$R,'BD Factoraje'!$B:$B,$B$3,'BD Factoraje'!$G:$G,'Cartera Semanal Individual'!$A22,'BD Factoraje'!$N:$N,'Cartera Semanal Individual'!CR$1,'BD Factoraje'!$C:$C,$B$2)</f>
        <v>0</v>
      </c>
      <c r="CS22" s="11">
        <f>IF('Cartera Semanal Individual'!$A22='Cartera Semanal Individual'!CS$1,-SUMIFS('BD Factoraje'!$Q:$Q,'BD Factoraje'!$B:$B,$B$3,'BD Factoraje'!$G:$G,'Cartera Semanal Individual'!$A22,'BD Factoraje'!$C:$C,$B$2),0)+CR22-SUMIFS('BD Factoraje'!$R:$R,'BD Factoraje'!$B:$B,$B$3,'BD Factoraje'!$G:$G,'Cartera Semanal Individual'!$A22,'BD Factoraje'!$N:$N,'Cartera Semanal Individual'!CS$1,'BD Factoraje'!$C:$C,$B$2)</f>
        <v>0</v>
      </c>
      <c r="CT22" s="11">
        <f>IF('Cartera Semanal Individual'!$A22='Cartera Semanal Individual'!CT$1,-SUMIFS('BD Factoraje'!$Q:$Q,'BD Factoraje'!$B:$B,$B$3,'BD Factoraje'!$G:$G,'Cartera Semanal Individual'!$A22,'BD Factoraje'!$C:$C,$B$2),0)+CS22-SUMIFS('BD Factoraje'!$R:$R,'BD Factoraje'!$B:$B,$B$3,'BD Factoraje'!$G:$G,'Cartera Semanal Individual'!$A22,'BD Factoraje'!$N:$N,'Cartera Semanal Individual'!CT$1,'BD Factoraje'!$C:$C,$B$2)</f>
        <v>0</v>
      </c>
      <c r="CU22" s="11">
        <f>IF('Cartera Semanal Individual'!$A22='Cartera Semanal Individual'!CU$1,-SUMIFS('BD Factoraje'!$Q:$Q,'BD Factoraje'!$B:$B,$B$3,'BD Factoraje'!$G:$G,'Cartera Semanal Individual'!$A22,'BD Factoraje'!$C:$C,$B$2),0)+CT22-SUMIFS('BD Factoraje'!$R:$R,'BD Factoraje'!$B:$B,$B$3,'BD Factoraje'!$G:$G,'Cartera Semanal Individual'!$A22,'BD Factoraje'!$N:$N,'Cartera Semanal Individual'!CU$1,'BD Factoraje'!$C:$C,$B$2)</f>
        <v>0</v>
      </c>
      <c r="CV22" s="11">
        <f>IF('Cartera Semanal Individual'!$A22='Cartera Semanal Individual'!CV$1,-SUMIFS('BD Factoraje'!$Q:$Q,'BD Factoraje'!$B:$B,$B$3,'BD Factoraje'!$G:$G,'Cartera Semanal Individual'!$A22,'BD Factoraje'!$C:$C,$B$2),0)+CU22-SUMIFS('BD Factoraje'!$R:$R,'BD Factoraje'!$B:$B,$B$3,'BD Factoraje'!$G:$G,'Cartera Semanal Individual'!$A22,'BD Factoraje'!$N:$N,'Cartera Semanal Individual'!CV$1,'BD Factoraje'!$C:$C,$B$2)</f>
        <v>0</v>
      </c>
    </row>
    <row r="23" spans="1:100" x14ac:dyDescent="0.25">
      <c r="A23" s="14">
        <v>32</v>
      </c>
      <c r="B23" s="31">
        <f t="shared" si="2"/>
        <v>42589</v>
      </c>
      <c r="C23" s="11">
        <f>IF('Cartera Semanal Individual'!$A23='Cartera Semanal Individual'!C$1,-SUMIFS('BD Factoraje'!$Q:$Q,'BD Factoraje'!$B:$B,$B$3,'BD Factoraje'!$G:$G,'Cartera Semanal Individual'!$A23,'BD Factoraje'!$C:$C,$B$2),0)</f>
        <v>0</v>
      </c>
      <c r="D23" s="11">
        <f>IF('Cartera Semanal Individual'!$A23='Cartera Semanal Individual'!D$1,-SUMIFS('BD Factoraje'!$Q:$Q,'BD Factoraje'!$B:$B,$B$3,'BD Factoraje'!$G:$G,'Cartera Semanal Individual'!$A23,'BD Factoraje'!$C:$C,$B$2),0)+C23-SUMIFS('BD Factoraje'!$R:$R,'BD Factoraje'!$B:$B,$B$3,'BD Factoraje'!$G:$G,'Cartera Semanal Individual'!$A23,'BD Factoraje'!$N:$N,'Cartera Semanal Individual'!D$1,'BD Factoraje'!$C:$C,$B$2)</f>
        <v>0</v>
      </c>
      <c r="E23" s="11">
        <f>IF('Cartera Semanal Individual'!$A23='Cartera Semanal Individual'!E$1,-SUMIFS('BD Factoraje'!$Q:$Q,'BD Factoraje'!$B:$B,$B$3,'BD Factoraje'!$G:$G,'Cartera Semanal Individual'!$A23,'BD Factoraje'!$C:$C,$B$2),0)+D23-SUMIFS('BD Factoraje'!$R:$R,'BD Factoraje'!$B:$B,$B$3,'BD Factoraje'!$G:$G,'Cartera Semanal Individual'!$A23,'BD Factoraje'!$N:$N,'Cartera Semanal Individual'!E$1,'BD Factoraje'!$C:$C,$B$2)</f>
        <v>0</v>
      </c>
      <c r="F23" s="11">
        <f>IF('Cartera Semanal Individual'!$A23='Cartera Semanal Individual'!F$1,-SUMIFS('BD Factoraje'!$Q:$Q,'BD Factoraje'!$B:$B,$B$3,'BD Factoraje'!$G:$G,'Cartera Semanal Individual'!$A23,'BD Factoraje'!$C:$C,$B$2),0)+E23-SUMIFS('BD Factoraje'!$R:$R,'BD Factoraje'!$B:$B,$B$3,'BD Factoraje'!$G:$G,'Cartera Semanal Individual'!$A23,'BD Factoraje'!$N:$N,'Cartera Semanal Individual'!F$1,'BD Factoraje'!$C:$C,$B$2)</f>
        <v>0</v>
      </c>
      <c r="G23" s="11">
        <f>IF('Cartera Semanal Individual'!$A23='Cartera Semanal Individual'!G$1,-SUMIFS('BD Factoraje'!$Q:$Q,'BD Factoraje'!$B:$B,$B$3,'BD Factoraje'!$G:$G,'Cartera Semanal Individual'!$A23,'BD Factoraje'!$C:$C,$B$2),0)+F23-SUMIFS('BD Factoraje'!$R:$R,'BD Factoraje'!$B:$B,$B$3,'BD Factoraje'!$G:$G,'Cartera Semanal Individual'!$A23,'BD Factoraje'!$N:$N,'Cartera Semanal Individual'!G$1,'BD Factoraje'!$C:$C,$B$2)</f>
        <v>0</v>
      </c>
      <c r="H23" s="11">
        <f>IF('Cartera Semanal Individual'!$A23='Cartera Semanal Individual'!H$1,-SUMIFS('BD Factoraje'!$Q:$Q,'BD Factoraje'!$B:$B,$B$3,'BD Factoraje'!$G:$G,'Cartera Semanal Individual'!$A23,'BD Factoraje'!$C:$C,$B$2),0)+G23-SUMIFS('BD Factoraje'!$R:$R,'BD Factoraje'!$B:$B,$B$3,'BD Factoraje'!$G:$G,'Cartera Semanal Individual'!$A23,'BD Factoraje'!$N:$N,'Cartera Semanal Individual'!H$1,'BD Factoraje'!$C:$C,$B$2)</f>
        <v>0</v>
      </c>
      <c r="I23" s="11">
        <f>IF('Cartera Semanal Individual'!$A23='Cartera Semanal Individual'!I$1,-SUMIFS('BD Factoraje'!$Q:$Q,'BD Factoraje'!$B:$B,$B$3,'BD Factoraje'!$G:$G,'Cartera Semanal Individual'!$A23,'BD Factoraje'!$C:$C,$B$2),0)+H23-SUMIFS('BD Factoraje'!$R:$R,'BD Factoraje'!$B:$B,$B$3,'BD Factoraje'!$G:$G,'Cartera Semanal Individual'!$A23,'BD Factoraje'!$N:$N,'Cartera Semanal Individual'!I$1,'BD Factoraje'!$C:$C,$B$2)</f>
        <v>0</v>
      </c>
      <c r="J23" s="11">
        <f>IF('Cartera Semanal Individual'!$A23='Cartera Semanal Individual'!J$1,-SUMIFS('BD Factoraje'!$Q:$Q,'BD Factoraje'!$B:$B,$B$3,'BD Factoraje'!$G:$G,'Cartera Semanal Individual'!$A23,'BD Factoraje'!$C:$C,$B$2),0)+I23-SUMIFS('BD Factoraje'!$R:$R,'BD Factoraje'!$B:$B,$B$3,'BD Factoraje'!$G:$G,'Cartera Semanal Individual'!$A23,'BD Factoraje'!$N:$N,'Cartera Semanal Individual'!J$1,'BD Factoraje'!$C:$C,$B$2)</f>
        <v>0</v>
      </c>
      <c r="K23" s="11">
        <f>IF('Cartera Semanal Individual'!$A23='Cartera Semanal Individual'!K$1,-SUMIFS('BD Factoraje'!$Q:$Q,'BD Factoraje'!$B:$B,$B$3,'BD Factoraje'!$G:$G,'Cartera Semanal Individual'!$A23,'BD Factoraje'!$C:$C,$B$2),0)+J23-SUMIFS('BD Factoraje'!$R:$R,'BD Factoraje'!$B:$B,$B$3,'BD Factoraje'!$G:$G,'Cartera Semanal Individual'!$A23,'BD Factoraje'!$N:$N,'Cartera Semanal Individual'!K$1,'BD Factoraje'!$C:$C,$B$2)</f>
        <v>0</v>
      </c>
      <c r="L23" s="11">
        <f>IF('Cartera Semanal Individual'!$A23='Cartera Semanal Individual'!L$1,-SUMIFS('BD Factoraje'!$Q:$Q,'BD Factoraje'!$B:$B,$B$3,'BD Factoraje'!$G:$G,'Cartera Semanal Individual'!$A23,'BD Factoraje'!$C:$C,$B$2),0)+K23-SUMIFS('BD Factoraje'!$R:$R,'BD Factoraje'!$B:$B,$B$3,'BD Factoraje'!$G:$G,'Cartera Semanal Individual'!$A23,'BD Factoraje'!$N:$N,'Cartera Semanal Individual'!L$1,'BD Factoraje'!$C:$C,$B$2)</f>
        <v>0</v>
      </c>
      <c r="M23" s="11">
        <f>IF('Cartera Semanal Individual'!$A23='Cartera Semanal Individual'!M$1,-SUMIFS('BD Factoraje'!$Q:$Q,'BD Factoraje'!$B:$B,$B$3,'BD Factoraje'!$G:$G,'Cartera Semanal Individual'!$A23,'BD Factoraje'!$C:$C,$B$2),0)+L23-SUMIFS('BD Factoraje'!$R:$R,'BD Factoraje'!$B:$B,$B$3,'BD Factoraje'!$G:$G,'Cartera Semanal Individual'!$A23,'BD Factoraje'!$N:$N,'Cartera Semanal Individual'!M$1,'BD Factoraje'!$C:$C,$B$2)</f>
        <v>0</v>
      </c>
      <c r="N23" s="11">
        <f>IF('Cartera Semanal Individual'!$A23='Cartera Semanal Individual'!N$1,-SUMIFS('BD Factoraje'!$Q:$Q,'BD Factoraje'!$B:$B,$B$3,'BD Factoraje'!$G:$G,'Cartera Semanal Individual'!$A23,'BD Factoraje'!$C:$C,$B$2),0)+M23-SUMIFS('BD Factoraje'!$R:$R,'BD Factoraje'!$B:$B,$B$3,'BD Factoraje'!$G:$G,'Cartera Semanal Individual'!$A23,'BD Factoraje'!$N:$N,'Cartera Semanal Individual'!N$1,'BD Factoraje'!$C:$C,$B$2)</f>
        <v>0</v>
      </c>
      <c r="O23" s="11">
        <f>IF('Cartera Semanal Individual'!$A23='Cartera Semanal Individual'!O$1,-SUMIFS('BD Factoraje'!$Q:$Q,'BD Factoraje'!$B:$B,$B$3,'BD Factoraje'!$G:$G,'Cartera Semanal Individual'!$A23,'BD Factoraje'!$C:$C,$B$2),0)+N23-SUMIFS('BD Factoraje'!$R:$R,'BD Factoraje'!$B:$B,$B$3,'BD Factoraje'!$G:$G,'Cartera Semanal Individual'!$A23,'BD Factoraje'!$N:$N,'Cartera Semanal Individual'!O$1,'BD Factoraje'!$C:$C,$B$2)</f>
        <v>0</v>
      </c>
      <c r="P23" s="11">
        <f>IF('Cartera Semanal Individual'!$A23='Cartera Semanal Individual'!P$1,-SUMIFS('BD Factoraje'!$Q:$Q,'BD Factoraje'!$B:$B,$B$3,'BD Factoraje'!$G:$G,'Cartera Semanal Individual'!$A23,'BD Factoraje'!$C:$C,$B$2),0)+O23-SUMIFS('BD Factoraje'!$R:$R,'BD Factoraje'!$B:$B,$B$3,'BD Factoraje'!$G:$G,'Cartera Semanal Individual'!$A23,'BD Factoraje'!$N:$N,'Cartera Semanal Individual'!P$1,'BD Factoraje'!$C:$C,$B$2)</f>
        <v>0</v>
      </c>
      <c r="Q23" s="11">
        <f>IF('Cartera Semanal Individual'!$A23='Cartera Semanal Individual'!Q$1,-SUMIFS('BD Factoraje'!$Q:$Q,'BD Factoraje'!$B:$B,$B$3,'BD Factoraje'!$G:$G,'Cartera Semanal Individual'!$A23,'BD Factoraje'!$C:$C,$B$2),0)+P23-SUMIFS('BD Factoraje'!$R:$R,'BD Factoraje'!$B:$B,$B$3,'BD Factoraje'!$G:$G,'Cartera Semanal Individual'!$A23,'BD Factoraje'!$N:$N,'Cartera Semanal Individual'!Q$1,'BD Factoraje'!$C:$C,$B$2)</f>
        <v>0</v>
      </c>
      <c r="R23" s="11">
        <f>IF('Cartera Semanal Individual'!$A23='Cartera Semanal Individual'!R$1,-SUMIFS('BD Factoraje'!$Q:$Q,'BD Factoraje'!$B:$B,$B$3,'BD Factoraje'!$G:$G,'Cartera Semanal Individual'!$A23,'BD Factoraje'!$C:$C,$B$2),0)+Q23-SUMIFS('BD Factoraje'!$R:$R,'BD Factoraje'!$B:$B,$B$3,'BD Factoraje'!$G:$G,'Cartera Semanal Individual'!$A23,'BD Factoraje'!$N:$N,'Cartera Semanal Individual'!R$1,'BD Factoraje'!$C:$C,$B$2)</f>
        <v>0</v>
      </c>
      <c r="S23" s="11">
        <f>IF('Cartera Semanal Individual'!$A23='Cartera Semanal Individual'!S$1,-SUMIFS('BD Factoraje'!$Q:$Q,'BD Factoraje'!$B:$B,$B$3,'BD Factoraje'!$G:$G,'Cartera Semanal Individual'!$A23,'BD Factoraje'!$C:$C,$B$2),0)+R23-SUMIFS('BD Factoraje'!$R:$R,'BD Factoraje'!$B:$B,$B$3,'BD Factoraje'!$G:$G,'Cartera Semanal Individual'!$A23,'BD Factoraje'!$N:$N,'Cartera Semanal Individual'!S$1,'BD Factoraje'!$C:$C,$B$2)</f>
        <v>0</v>
      </c>
      <c r="T23" s="11">
        <f>IF('Cartera Semanal Individual'!$A23='Cartera Semanal Individual'!T$1,-SUMIFS('BD Factoraje'!$Q:$Q,'BD Factoraje'!$B:$B,$B$3,'BD Factoraje'!$G:$G,'Cartera Semanal Individual'!$A23,'BD Factoraje'!$C:$C,$B$2),0)+S23-SUMIFS('BD Factoraje'!$R:$R,'BD Factoraje'!$B:$B,$B$3,'BD Factoraje'!$G:$G,'Cartera Semanal Individual'!$A23,'BD Factoraje'!$N:$N,'Cartera Semanal Individual'!T$1,'BD Factoraje'!$C:$C,$B$2)</f>
        <v>0</v>
      </c>
      <c r="U23" s="11">
        <f>IF('Cartera Semanal Individual'!$A23='Cartera Semanal Individual'!U$1,-SUMIFS('BD Factoraje'!$Q:$Q,'BD Factoraje'!$B:$B,$B$3,'BD Factoraje'!$G:$G,'Cartera Semanal Individual'!$A23,'BD Factoraje'!$C:$C,$B$2),0)+T23-SUMIFS('BD Factoraje'!$R:$R,'BD Factoraje'!$B:$B,$B$3,'BD Factoraje'!$G:$G,'Cartera Semanal Individual'!$A23,'BD Factoraje'!$N:$N,'Cartera Semanal Individual'!U$1,'BD Factoraje'!$C:$C,$B$2)</f>
        <v>0</v>
      </c>
      <c r="V23" s="11">
        <f>IF('Cartera Semanal Individual'!$A23='Cartera Semanal Individual'!V$1,-SUMIFS('BD Factoraje'!$Q:$Q,'BD Factoraje'!$B:$B,$B$3,'BD Factoraje'!$G:$G,'Cartera Semanal Individual'!$A23,'BD Factoraje'!$C:$C,$B$2),0)+U23-SUMIFS('BD Factoraje'!$R:$R,'BD Factoraje'!$B:$B,$B$3,'BD Factoraje'!$G:$G,'Cartera Semanal Individual'!$A23,'BD Factoraje'!$N:$N,'Cartera Semanal Individual'!V$1,'BD Factoraje'!$C:$C,$B$2)</f>
        <v>0</v>
      </c>
      <c r="W23" s="11">
        <f>IF('Cartera Semanal Individual'!$A23='Cartera Semanal Individual'!W$1,-SUMIFS('BD Factoraje'!$Q:$Q,'BD Factoraje'!$B:$B,$B$3,'BD Factoraje'!$G:$G,'Cartera Semanal Individual'!$A23,'BD Factoraje'!$C:$C,$B$2),0)+V23-SUMIFS('BD Factoraje'!$R:$R,'BD Factoraje'!$B:$B,$B$3,'BD Factoraje'!$G:$G,'Cartera Semanal Individual'!$A23,'BD Factoraje'!$N:$N,'Cartera Semanal Individual'!W$1,'BD Factoraje'!$C:$C,$B$2)</f>
        <v>0</v>
      </c>
      <c r="X23" s="11">
        <f>IF('Cartera Semanal Individual'!$A23='Cartera Semanal Individual'!X$1,-SUMIFS('BD Factoraje'!$Q:$Q,'BD Factoraje'!$B:$B,$B$3,'BD Factoraje'!$G:$G,'Cartera Semanal Individual'!$A23,'BD Factoraje'!$C:$C,$B$2),0)+W23-SUMIFS('BD Factoraje'!$R:$R,'BD Factoraje'!$B:$B,$B$3,'BD Factoraje'!$G:$G,'Cartera Semanal Individual'!$A23,'BD Factoraje'!$N:$N,'Cartera Semanal Individual'!X$1,'BD Factoraje'!$C:$C,$B$2)</f>
        <v>0</v>
      </c>
      <c r="Y23" s="11">
        <f>IF('Cartera Semanal Individual'!$A23='Cartera Semanal Individual'!Y$1,-SUMIFS('BD Factoraje'!$Q:$Q,'BD Factoraje'!$B:$B,$B$3,'BD Factoraje'!$G:$G,'Cartera Semanal Individual'!$A23,'BD Factoraje'!$C:$C,$B$2),0)+X23-SUMIFS('BD Factoraje'!$R:$R,'BD Factoraje'!$B:$B,$B$3,'BD Factoraje'!$G:$G,'Cartera Semanal Individual'!$A23,'BD Factoraje'!$N:$N,'Cartera Semanal Individual'!Y$1,'BD Factoraje'!$C:$C,$B$2)</f>
        <v>0</v>
      </c>
      <c r="Z23" s="11">
        <f>IF('Cartera Semanal Individual'!$A23='Cartera Semanal Individual'!Z$1,-SUMIFS('BD Factoraje'!$Q:$Q,'BD Factoraje'!$B:$B,$B$3,'BD Factoraje'!$G:$G,'Cartera Semanal Individual'!$A23,'BD Factoraje'!$C:$C,$B$2),0)+Y23-SUMIFS('BD Factoraje'!$R:$R,'BD Factoraje'!$B:$B,$B$3,'BD Factoraje'!$G:$G,'Cartera Semanal Individual'!$A23,'BD Factoraje'!$N:$N,'Cartera Semanal Individual'!Z$1,'BD Factoraje'!$C:$C,$B$2)</f>
        <v>0</v>
      </c>
      <c r="AA23" s="11">
        <f>IF('Cartera Semanal Individual'!$A23='Cartera Semanal Individual'!AA$1,-SUMIFS('BD Factoraje'!$Q:$Q,'BD Factoraje'!$B:$B,$B$3,'BD Factoraje'!$G:$G,'Cartera Semanal Individual'!$A23,'BD Factoraje'!$C:$C,$B$2),0)+Z23-SUMIFS('BD Factoraje'!$R:$R,'BD Factoraje'!$B:$B,$B$3,'BD Factoraje'!$G:$G,'Cartera Semanal Individual'!$A23,'BD Factoraje'!$N:$N,'Cartera Semanal Individual'!AA$1,'BD Factoraje'!$C:$C,$B$2)</f>
        <v>0</v>
      </c>
      <c r="AB23" s="11">
        <f>IF('Cartera Semanal Individual'!$A23='Cartera Semanal Individual'!AB$1,-SUMIFS('BD Factoraje'!$Q:$Q,'BD Factoraje'!$B:$B,$B$3,'BD Factoraje'!$G:$G,'Cartera Semanal Individual'!$A23,'BD Factoraje'!$C:$C,$B$2),0)+AA23-SUMIFS('BD Factoraje'!$R:$R,'BD Factoraje'!$B:$B,$B$3,'BD Factoraje'!$G:$G,'Cartera Semanal Individual'!$A23,'BD Factoraje'!$N:$N,'Cartera Semanal Individual'!AB$1,'BD Factoraje'!$C:$C,$B$2)</f>
        <v>0</v>
      </c>
      <c r="AC23" s="11">
        <f>IF('Cartera Semanal Individual'!$A23='Cartera Semanal Individual'!AC$1,-SUMIFS('BD Factoraje'!$Q:$Q,'BD Factoraje'!$B:$B,$B$3,'BD Factoraje'!$G:$G,'Cartera Semanal Individual'!$A23,'BD Factoraje'!$C:$C,$B$2),0)+AB23-SUMIFS('BD Factoraje'!$R:$R,'BD Factoraje'!$B:$B,$B$3,'BD Factoraje'!$G:$G,'Cartera Semanal Individual'!$A23,'BD Factoraje'!$N:$N,'Cartera Semanal Individual'!AC$1,'BD Factoraje'!$C:$C,$B$2)</f>
        <v>0</v>
      </c>
      <c r="AD23" s="11">
        <f>IF('Cartera Semanal Individual'!$A23='Cartera Semanal Individual'!AD$1,-SUMIFS('BD Factoraje'!$Q:$Q,'BD Factoraje'!$B:$B,$B$3,'BD Factoraje'!$G:$G,'Cartera Semanal Individual'!$A23,'BD Factoraje'!$C:$C,$B$2),0)+AC23-SUMIFS('BD Factoraje'!$R:$R,'BD Factoraje'!$B:$B,$B$3,'BD Factoraje'!$G:$G,'Cartera Semanal Individual'!$A23,'BD Factoraje'!$N:$N,'Cartera Semanal Individual'!AD$1,'BD Factoraje'!$C:$C,$B$2)</f>
        <v>0</v>
      </c>
      <c r="AE23" s="11">
        <f>IF('Cartera Semanal Individual'!$A23='Cartera Semanal Individual'!AE$1,-SUMIFS('BD Factoraje'!$Q:$Q,'BD Factoraje'!$B:$B,$B$3,'BD Factoraje'!$G:$G,'Cartera Semanal Individual'!$A23,'BD Factoraje'!$C:$C,$B$2),0)+AD23-SUMIFS('BD Factoraje'!$R:$R,'BD Factoraje'!$B:$B,$B$3,'BD Factoraje'!$G:$G,'Cartera Semanal Individual'!$A23,'BD Factoraje'!$N:$N,'Cartera Semanal Individual'!AE$1,'BD Factoraje'!$C:$C,$B$2)</f>
        <v>0</v>
      </c>
      <c r="AF23" s="11">
        <f>IF('Cartera Semanal Individual'!$A23='Cartera Semanal Individual'!AF$1,-SUMIFS('BD Factoraje'!$Q:$Q,'BD Factoraje'!$B:$B,$B$3,'BD Factoraje'!$G:$G,'Cartera Semanal Individual'!$A23,'BD Factoraje'!$C:$C,$B$2),0)+AE23-SUMIFS('BD Factoraje'!$R:$R,'BD Factoraje'!$B:$B,$B$3,'BD Factoraje'!$G:$G,'Cartera Semanal Individual'!$A23,'BD Factoraje'!$N:$N,'Cartera Semanal Individual'!AF$1,'BD Factoraje'!$C:$C,$B$2)</f>
        <v>0</v>
      </c>
      <c r="AG23" s="11">
        <f>IF('Cartera Semanal Individual'!$A23='Cartera Semanal Individual'!AG$1,-SUMIFS('BD Factoraje'!$Q:$Q,'BD Factoraje'!$B:$B,$B$3,'BD Factoraje'!$G:$G,'Cartera Semanal Individual'!$A23,'BD Factoraje'!$C:$C,$B$2),0)+AF23-SUMIFS('BD Factoraje'!$R:$R,'BD Factoraje'!$B:$B,$B$3,'BD Factoraje'!$G:$G,'Cartera Semanal Individual'!$A23,'BD Factoraje'!$N:$N,'Cartera Semanal Individual'!AG$1,'BD Factoraje'!$C:$C,$B$2)</f>
        <v>0</v>
      </c>
      <c r="AH23" s="11">
        <f>IF('Cartera Semanal Individual'!$A23='Cartera Semanal Individual'!AH$1,-SUMIFS('BD Factoraje'!$Q:$Q,'BD Factoraje'!$B:$B,$B$3,'BD Factoraje'!$G:$G,'Cartera Semanal Individual'!$A23,'BD Factoraje'!$C:$C,$B$2),0)+AG23-SUMIFS('BD Factoraje'!$R:$R,'BD Factoraje'!$B:$B,$B$3,'BD Factoraje'!$G:$G,'Cartera Semanal Individual'!$A23,'BD Factoraje'!$N:$N,'Cartera Semanal Individual'!AH$1,'BD Factoraje'!$C:$C,$B$2)</f>
        <v>0</v>
      </c>
      <c r="AI23" s="11">
        <f>IF('Cartera Semanal Individual'!$A23='Cartera Semanal Individual'!AI$1,-SUMIFS('BD Factoraje'!$Q:$Q,'BD Factoraje'!$B:$B,$B$3,'BD Factoraje'!$G:$G,'Cartera Semanal Individual'!$A23,'BD Factoraje'!$C:$C,$B$2),0)+AH23-SUMIFS('BD Factoraje'!$R:$R,'BD Factoraje'!$B:$B,$B$3,'BD Factoraje'!$G:$G,'Cartera Semanal Individual'!$A23,'BD Factoraje'!$N:$N,'Cartera Semanal Individual'!AI$1,'BD Factoraje'!$C:$C,$B$2)</f>
        <v>0</v>
      </c>
      <c r="AJ23" s="11">
        <f>IF('Cartera Semanal Individual'!$A23='Cartera Semanal Individual'!AJ$1,-SUMIFS('BD Factoraje'!$Q:$Q,'BD Factoraje'!$B:$B,$B$3,'BD Factoraje'!$G:$G,'Cartera Semanal Individual'!$A23,'BD Factoraje'!$C:$C,$B$2),0)+AI23-SUMIFS('BD Factoraje'!$R:$R,'BD Factoraje'!$B:$B,$B$3,'BD Factoraje'!$G:$G,'Cartera Semanal Individual'!$A23,'BD Factoraje'!$N:$N,'Cartera Semanal Individual'!AJ$1,'BD Factoraje'!$C:$C,$B$2)</f>
        <v>0</v>
      </c>
      <c r="AK23" s="11">
        <f>IF('Cartera Semanal Individual'!$A23='Cartera Semanal Individual'!AK$1,-SUMIFS('BD Factoraje'!$Q:$Q,'BD Factoraje'!$B:$B,$B$3,'BD Factoraje'!$G:$G,'Cartera Semanal Individual'!$A23,'BD Factoraje'!$C:$C,$B$2),0)+AJ23-SUMIFS('BD Factoraje'!$R:$R,'BD Factoraje'!$B:$B,$B$3,'BD Factoraje'!$G:$G,'Cartera Semanal Individual'!$A23,'BD Factoraje'!$N:$N,'Cartera Semanal Individual'!AK$1,'BD Factoraje'!$C:$C,$B$2)</f>
        <v>0</v>
      </c>
      <c r="AL23" s="11">
        <f>IF('Cartera Semanal Individual'!$A23='Cartera Semanal Individual'!AL$1,-SUMIFS('BD Factoraje'!$Q:$Q,'BD Factoraje'!$B:$B,$B$3,'BD Factoraje'!$G:$G,'Cartera Semanal Individual'!$A23,'BD Factoraje'!$C:$C,$B$2),0)+AK23-SUMIFS('BD Factoraje'!$R:$R,'BD Factoraje'!$B:$B,$B$3,'BD Factoraje'!$G:$G,'Cartera Semanal Individual'!$A23,'BD Factoraje'!$N:$N,'Cartera Semanal Individual'!AL$1,'BD Factoraje'!$C:$C,$B$2)</f>
        <v>0</v>
      </c>
      <c r="AM23" s="11">
        <f>IF('Cartera Semanal Individual'!$A23='Cartera Semanal Individual'!AM$1,-SUMIFS('BD Factoraje'!$Q:$Q,'BD Factoraje'!$B:$B,$B$3,'BD Factoraje'!$G:$G,'Cartera Semanal Individual'!$A23,'BD Factoraje'!$C:$C,$B$2),0)+AL23-SUMIFS('BD Factoraje'!$R:$R,'BD Factoraje'!$B:$B,$B$3,'BD Factoraje'!$G:$G,'Cartera Semanal Individual'!$A23,'BD Factoraje'!$N:$N,'Cartera Semanal Individual'!AM$1,'BD Factoraje'!$C:$C,$B$2)</f>
        <v>0</v>
      </c>
      <c r="AN23" s="11">
        <f>IF('Cartera Semanal Individual'!$A23='Cartera Semanal Individual'!AN$1,-SUMIFS('BD Factoraje'!$Q:$Q,'BD Factoraje'!$B:$B,$B$3,'BD Factoraje'!$G:$G,'Cartera Semanal Individual'!$A23,'BD Factoraje'!$C:$C,$B$2),0)+AM23-SUMIFS('BD Factoraje'!$R:$R,'BD Factoraje'!$B:$B,$B$3,'BD Factoraje'!$G:$G,'Cartera Semanal Individual'!$A23,'BD Factoraje'!$N:$N,'Cartera Semanal Individual'!AN$1,'BD Factoraje'!$C:$C,$B$2)</f>
        <v>0</v>
      </c>
      <c r="AO23" s="11">
        <f>IF('Cartera Semanal Individual'!$A23='Cartera Semanal Individual'!AO$1,-SUMIFS('BD Factoraje'!$Q:$Q,'BD Factoraje'!$B:$B,$B$3,'BD Factoraje'!$G:$G,'Cartera Semanal Individual'!$A23,'BD Factoraje'!$C:$C,$B$2),0)+AN23-SUMIFS('BD Factoraje'!$R:$R,'BD Factoraje'!$B:$B,$B$3,'BD Factoraje'!$G:$G,'Cartera Semanal Individual'!$A23,'BD Factoraje'!$N:$N,'Cartera Semanal Individual'!AO$1,'BD Factoraje'!$C:$C,$B$2)</f>
        <v>0</v>
      </c>
      <c r="AP23" s="11">
        <f>IF('Cartera Semanal Individual'!$A23='Cartera Semanal Individual'!AP$1,-SUMIFS('BD Factoraje'!$Q:$Q,'BD Factoraje'!$B:$B,$B$3,'BD Factoraje'!$G:$G,'Cartera Semanal Individual'!$A23,'BD Factoraje'!$C:$C,$B$2),0)+AO23-SUMIFS('BD Factoraje'!$R:$R,'BD Factoraje'!$B:$B,$B$3,'BD Factoraje'!$G:$G,'Cartera Semanal Individual'!$A23,'BD Factoraje'!$N:$N,'Cartera Semanal Individual'!AP$1,'BD Factoraje'!$C:$C,$B$2)</f>
        <v>0</v>
      </c>
      <c r="AQ23" s="11">
        <f>IF('Cartera Semanal Individual'!$A23='Cartera Semanal Individual'!AQ$1,-SUMIFS('BD Factoraje'!$Q:$Q,'BD Factoraje'!$B:$B,$B$3,'BD Factoraje'!$G:$G,'Cartera Semanal Individual'!$A23,'BD Factoraje'!$C:$C,$B$2),0)+AP23-SUMIFS('BD Factoraje'!$R:$R,'BD Factoraje'!$B:$B,$B$3,'BD Factoraje'!$G:$G,'Cartera Semanal Individual'!$A23,'BD Factoraje'!$N:$N,'Cartera Semanal Individual'!AQ$1,'BD Factoraje'!$C:$C,$B$2)</f>
        <v>0</v>
      </c>
      <c r="AR23" s="11">
        <f>IF('Cartera Semanal Individual'!$A23='Cartera Semanal Individual'!AR$1,-SUMIFS('BD Factoraje'!$Q:$Q,'BD Factoraje'!$B:$B,$B$3,'BD Factoraje'!$G:$G,'Cartera Semanal Individual'!$A23,'BD Factoraje'!$C:$C,$B$2),0)+AQ23-SUMIFS('BD Factoraje'!$R:$R,'BD Factoraje'!$B:$B,$B$3,'BD Factoraje'!$G:$G,'Cartera Semanal Individual'!$A23,'BD Factoraje'!$N:$N,'Cartera Semanal Individual'!AR$1,'BD Factoraje'!$C:$C,$B$2)</f>
        <v>0</v>
      </c>
      <c r="AS23" s="11">
        <f>IF('Cartera Semanal Individual'!$A23='Cartera Semanal Individual'!AS$1,-SUMIFS('BD Factoraje'!$Q:$Q,'BD Factoraje'!$B:$B,$B$3,'BD Factoraje'!$G:$G,'Cartera Semanal Individual'!$A23,'BD Factoraje'!$C:$C,$B$2),0)+AR23-SUMIFS('BD Factoraje'!$R:$R,'BD Factoraje'!$B:$B,$B$3,'BD Factoraje'!$G:$G,'Cartera Semanal Individual'!$A23,'BD Factoraje'!$N:$N,'Cartera Semanal Individual'!AS$1,'BD Factoraje'!$C:$C,$B$2)</f>
        <v>0</v>
      </c>
      <c r="AT23" s="11">
        <f>IF('Cartera Semanal Individual'!$A23='Cartera Semanal Individual'!AT$1,-SUMIFS('BD Factoraje'!$Q:$Q,'BD Factoraje'!$B:$B,$B$3,'BD Factoraje'!$G:$G,'Cartera Semanal Individual'!$A23,'BD Factoraje'!$C:$C,$B$2),0)+AS23-SUMIFS('BD Factoraje'!$R:$R,'BD Factoraje'!$B:$B,$B$3,'BD Factoraje'!$G:$G,'Cartera Semanal Individual'!$A23,'BD Factoraje'!$N:$N,'Cartera Semanal Individual'!AT$1,'BD Factoraje'!$C:$C,$B$2)</f>
        <v>0</v>
      </c>
      <c r="AU23" s="11">
        <f>IF('Cartera Semanal Individual'!$A23='Cartera Semanal Individual'!AU$1,-SUMIFS('BD Factoraje'!$Q:$Q,'BD Factoraje'!$B:$B,$B$3,'BD Factoraje'!$G:$G,'Cartera Semanal Individual'!$A23,'BD Factoraje'!$C:$C,$B$2),0)+AT23-SUMIFS('BD Factoraje'!$R:$R,'BD Factoraje'!$B:$B,$B$3,'BD Factoraje'!$G:$G,'Cartera Semanal Individual'!$A23,'BD Factoraje'!$N:$N,'Cartera Semanal Individual'!AU$1,'BD Factoraje'!$C:$C,$B$2)</f>
        <v>0</v>
      </c>
      <c r="AV23" s="11">
        <f>IF('Cartera Semanal Individual'!$A23='Cartera Semanal Individual'!AV$1,-SUMIFS('BD Factoraje'!$Q:$Q,'BD Factoraje'!$B:$B,$B$3,'BD Factoraje'!$G:$G,'Cartera Semanal Individual'!$A23,'BD Factoraje'!$C:$C,$B$2),0)+AU23-SUMIFS('BD Factoraje'!$R:$R,'BD Factoraje'!$B:$B,$B$3,'BD Factoraje'!$G:$G,'Cartera Semanal Individual'!$A23,'BD Factoraje'!$N:$N,'Cartera Semanal Individual'!AV$1,'BD Factoraje'!$C:$C,$B$2)</f>
        <v>0</v>
      </c>
      <c r="AW23" s="11">
        <f>IF('Cartera Semanal Individual'!$A23='Cartera Semanal Individual'!AW$1,-SUMIFS('BD Factoraje'!$Q:$Q,'BD Factoraje'!$B:$B,$B$3,'BD Factoraje'!$G:$G,'Cartera Semanal Individual'!$A23,'BD Factoraje'!$C:$C,$B$2),0)+AV23-SUMIFS('BD Factoraje'!$R:$R,'BD Factoraje'!$B:$B,$B$3,'BD Factoraje'!$G:$G,'Cartera Semanal Individual'!$A23,'BD Factoraje'!$N:$N,'Cartera Semanal Individual'!AW$1,'BD Factoraje'!$C:$C,$B$2)</f>
        <v>0</v>
      </c>
      <c r="AX23" s="11">
        <f>IF('Cartera Semanal Individual'!$A23='Cartera Semanal Individual'!AX$1,-SUMIFS('BD Factoraje'!$Q:$Q,'BD Factoraje'!$B:$B,$B$3,'BD Factoraje'!$G:$G,'Cartera Semanal Individual'!$A23,'BD Factoraje'!$C:$C,$B$2),0)+AW23-SUMIFS('BD Factoraje'!$R:$R,'BD Factoraje'!$B:$B,$B$3,'BD Factoraje'!$G:$G,'Cartera Semanal Individual'!$A23,'BD Factoraje'!$N:$N,'Cartera Semanal Individual'!AX$1,'BD Factoraje'!$C:$C,$B$2)</f>
        <v>0</v>
      </c>
      <c r="AY23" s="11">
        <f>IF('Cartera Semanal Individual'!$A23='Cartera Semanal Individual'!AY$1,-SUMIFS('BD Factoraje'!$Q:$Q,'BD Factoraje'!$B:$B,$B$3,'BD Factoraje'!$G:$G,'Cartera Semanal Individual'!$A23,'BD Factoraje'!$C:$C,$B$2),0)+AX23-SUMIFS('BD Factoraje'!$R:$R,'BD Factoraje'!$B:$B,$B$3,'BD Factoraje'!$G:$G,'Cartera Semanal Individual'!$A23,'BD Factoraje'!$N:$N,'Cartera Semanal Individual'!AY$1,'BD Factoraje'!$C:$C,$B$2)</f>
        <v>0</v>
      </c>
      <c r="AZ23" s="11">
        <f>IF('Cartera Semanal Individual'!$A23='Cartera Semanal Individual'!AZ$1,-SUMIFS('BD Factoraje'!$Q:$Q,'BD Factoraje'!$B:$B,$B$3,'BD Factoraje'!$G:$G,'Cartera Semanal Individual'!$A23,'BD Factoraje'!$C:$C,$B$2),0)+AY23-SUMIFS('BD Factoraje'!$R:$R,'BD Factoraje'!$B:$B,$B$3,'BD Factoraje'!$G:$G,'Cartera Semanal Individual'!$A23,'BD Factoraje'!$N:$N,'Cartera Semanal Individual'!AZ$1,'BD Factoraje'!$C:$C,$B$2)</f>
        <v>0</v>
      </c>
      <c r="BA23" s="11">
        <f>IF('Cartera Semanal Individual'!$A23='Cartera Semanal Individual'!BA$1,-SUMIFS('BD Factoraje'!$Q:$Q,'BD Factoraje'!$B:$B,$B$3,'BD Factoraje'!$G:$G,'Cartera Semanal Individual'!$A23,'BD Factoraje'!$C:$C,$B$2),0)+AZ23-SUMIFS('BD Factoraje'!$R:$R,'BD Factoraje'!$B:$B,$B$3,'BD Factoraje'!$G:$G,'Cartera Semanal Individual'!$A23,'BD Factoraje'!$N:$N,'Cartera Semanal Individual'!BA$1,'BD Factoraje'!$C:$C,$B$2)</f>
        <v>0</v>
      </c>
      <c r="BB23" s="11">
        <f>IF('Cartera Semanal Individual'!$A23='Cartera Semanal Individual'!BB$1,-SUMIFS('BD Factoraje'!$Q:$Q,'BD Factoraje'!$B:$B,$B$3,'BD Factoraje'!$G:$G,'Cartera Semanal Individual'!$A23,'BD Factoraje'!$C:$C,$B$2),0)+BA23-SUMIFS('BD Factoraje'!$R:$R,'BD Factoraje'!$B:$B,$B$3,'BD Factoraje'!$G:$G,'Cartera Semanal Individual'!$A23,'BD Factoraje'!$N:$N,'Cartera Semanal Individual'!BB$1,'BD Factoraje'!$C:$C,$B$2)</f>
        <v>0</v>
      </c>
      <c r="BC23" s="11">
        <f>IF('Cartera Semanal Individual'!$A23='Cartera Semanal Individual'!BC$1,-SUMIFS('BD Factoraje'!$Q:$Q,'BD Factoraje'!$B:$B,$B$3,'BD Factoraje'!$G:$G,'Cartera Semanal Individual'!$A23,'BD Factoraje'!$C:$C,$B$2),0)+BB23-SUMIFS('BD Factoraje'!$R:$R,'BD Factoraje'!$B:$B,$B$3,'BD Factoraje'!$G:$G,'Cartera Semanal Individual'!$A23,'BD Factoraje'!$N:$N,'Cartera Semanal Individual'!BC$1,'BD Factoraje'!$C:$C,$B$2)</f>
        <v>0</v>
      </c>
      <c r="BD23" s="11">
        <f>IF('Cartera Semanal Individual'!$A23='Cartera Semanal Individual'!BD$1,-SUMIFS('BD Factoraje'!$Q:$Q,'BD Factoraje'!$B:$B,$B$3,'BD Factoraje'!$G:$G,'Cartera Semanal Individual'!$A23,'BD Factoraje'!$C:$C,$B$2),0)+BC23-SUMIFS('BD Factoraje'!$R:$R,'BD Factoraje'!$B:$B,$B$3,'BD Factoraje'!$G:$G,'Cartera Semanal Individual'!$A23,'BD Factoraje'!$N:$N,'Cartera Semanal Individual'!BD$1,'BD Factoraje'!$C:$C,$B$2)</f>
        <v>0</v>
      </c>
      <c r="BE23" s="11">
        <f>IF('Cartera Semanal Individual'!$A23='Cartera Semanal Individual'!BE$1,-SUMIFS('BD Factoraje'!$Q:$Q,'BD Factoraje'!$B:$B,$B$3,'BD Factoraje'!$G:$G,'Cartera Semanal Individual'!$A23,'BD Factoraje'!$C:$C,$B$2),0)+BD23-SUMIFS('BD Factoraje'!$R:$R,'BD Factoraje'!$B:$B,$B$3,'BD Factoraje'!$G:$G,'Cartera Semanal Individual'!$A23,'BD Factoraje'!$N:$N,'Cartera Semanal Individual'!BE$1,'BD Factoraje'!$C:$C,$B$2)</f>
        <v>0</v>
      </c>
      <c r="BF23" s="11">
        <f>IF('Cartera Semanal Individual'!$A23='Cartera Semanal Individual'!BF$1,-SUMIFS('BD Factoraje'!$Q:$Q,'BD Factoraje'!$B:$B,$B$3,'BD Factoraje'!$G:$G,'Cartera Semanal Individual'!$A23,'BD Factoraje'!$C:$C,$B$2),0)+BE23-SUMIFS('BD Factoraje'!$R:$R,'BD Factoraje'!$B:$B,$B$3,'BD Factoraje'!$G:$G,'Cartera Semanal Individual'!$A23,'BD Factoraje'!$N:$N,'Cartera Semanal Individual'!BF$1,'BD Factoraje'!$C:$C,$B$2)</f>
        <v>0</v>
      </c>
      <c r="BG23" s="11">
        <f>IF('Cartera Semanal Individual'!$A23='Cartera Semanal Individual'!BG$1,-SUMIFS('BD Factoraje'!$Q:$Q,'BD Factoraje'!$B:$B,$B$3,'BD Factoraje'!$G:$G,'Cartera Semanal Individual'!$A23,'BD Factoraje'!$C:$C,$B$2),0)+BF23-SUMIFS('BD Factoraje'!$R:$R,'BD Factoraje'!$B:$B,$B$3,'BD Factoraje'!$G:$G,'Cartera Semanal Individual'!$A23,'BD Factoraje'!$N:$N,'Cartera Semanal Individual'!BG$1,'BD Factoraje'!$C:$C,$B$2)</f>
        <v>0</v>
      </c>
      <c r="BH23" s="11">
        <f>IF('Cartera Semanal Individual'!$A23='Cartera Semanal Individual'!BH$1,-SUMIFS('BD Factoraje'!$Q:$Q,'BD Factoraje'!$B:$B,$B$3,'BD Factoraje'!$G:$G,'Cartera Semanal Individual'!$A23,'BD Factoraje'!$C:$C,$B$2),0)+BG23-SUMIFS('BD Factoraje'!$R:$R,'BD Factoraje'!$B:$B,$B$3,'BD Factoraje'!$G:$G,'Cartera Semanal Individual'!$A23,'BD Factoraje'!$N:$N,'Cartera Semanal Individual'!BH$1,'BD Factoraje'!$C:$C,$B$2)</f>
        <v>0</v>
      </c>
      <c r="BI23" s="11">
        <f>IF('Cartera Semanal Individual'!$A23='Cartera Semanal Individual'!BI$1,-SUMIFS('BD Factoraje'!$Q:$Q,'BD Factoraje'!$B:$B,$B$3,'BD Factoraje'!$G:$G,'Cartera Semanal Individual'!$A23,'BD Factoraje'!$C:$C,$B$2),0)+BH23-SUMIFS('BD Factoraje'!$R:$R,'BD Factoraje'!$B:$B,$B$3,'BD Factoraje'!$G:$G,'Cartera Semanal Individual'!$A23,'BD Factoraje'!$N:$N,'Cartera Semanal Individual'!BI$1,'BD Factoraje'!$C:$C,$B$2)</f>
        <v>0</v>
      </c>
      <c r="BJ23" s="11">
        <f>IF('Cartera Semanal Individual'!$A23='Cartera Semanal Individual'!BJ$1,-SUMIFS('BD Factoraje'!$Q:$Q,'BD Factoraje'!$B:$B,$B$3,'BD Factoraje'!$G:$G,'Cartera Semanal Individual'!$A23,'BD Factoraje'!$C:$C,$B$2),0)+BI23-SUMIFS('BD Factoraje'!$R:$R,'BD Factoraje'!$B:$B,$B$3,'BD Factoraje'!$G:$G,'Cartera Semanal Individual'!$A23,'BD Factoraje'!$N:$N,'Cartera Semanal Individual'!BJ$1,'BD Factoraje'!$C:$C,$B$2)</f>
        <v>0</v>
      </c>
      <c r="BK23" s="11">
        <f>IF('Cartera Semanal Individual'!$A23='Cartera Semanal Individual'!BK$1,-SUMIFS('BD Factoraje'!$Q:$Q,'BD Factoraje'!$B:$B,$B$3,'BD Factoraje'!$G:$G,'Cartera Semanal Individual'!$A23,'BD Factoraje'!$C:$C,$B$2),0)+BJ23-SUMIFS('BD Factoraje'!$R:$R,'BD Factoraje'!$B:$B,$B$3,'BD Factoraje'!$G:$G,'Cartera Semanal Individual'!$A23,'BD Factoraje'!$N:$N,'Cartera Semanal Individual'!BK$1,'BD Factoraje'!$C:$C,$B$2)</f>
        <v>0</v>
      </c>
      <c r="BL23" s="11">
        <f>IF('Cartera Semanal Individual'!$A23='Cartera Semanal Individual'!BL$1,-SUMIFS('BD Factoraje'!$Q:$Q,'BD Factoraje'!$B:$B,$B$3,'BD Factoraje'!$G:$G,'Cartera Semanal Individual'!$A23,'BD Factoraje'!$C:$C,$B$2),0)+BK23-SUMIFS('BD Factoraje'!$R:$R,'BD Factoraje'!$B:$B,$B$3,'BD Factoraje'!$G:$G,'Cartera Semanal Individual'!$A23,'BD Factoraje'!$N:$N,'Cartera Semanal Individual'!BL$1,'BD Factoraje'!$C:$C,$B$2)</f>
        <v>0</v>
      </c>
      <c r="BM23" s="11">
        <f>IF('Cartera Semanal Individual'!$A23='Cartera Semanal Individual'!BM$1,-SUMIFS('BD Factoraje'!$Q:$Q,'BD Factoraje'!$B:$B,$B$3,'BD Factoraje'!$G:$G,'Cartera Semanal Individual'!$A23,'BD Factoraje'!$C:$C,$B$2),0)+BL23-SUMIFS('BD Factoraje'!$R:$R,'BD Factoraje'!$B:$B,$B$3,'BD Factoraje'!$G:$G,'Cartera Semanal Individual'!$A23,'BD Factoraje'!$N:$N,'Cartera Semanal Individual'!BM$1,'BD Factoraje'!$C:$C,$B$2)</f>
        <v>0</v>
      </c>
      <c r="BN23" s="11">
        <f>IF('Cartera Semanal Individual'!$A23='Cartera Semanal Individual'!BN$1,-SUMIFS('BD Factoraje'!$Q:$Q,'BD Factoraje'!$B:$B,$B$3,'BD Factoraje'!$G:$G,'Cartera Semanal Individual'!$A23,'BD Factoraje'!$C:$C,$B$2),0)+BM23-SUMIFS('BD Factoraje'!$R:$R,'BD Factoraje'!$B:$B,$B$3,'BD Factoraje'!$G:$G,'Cartera Semanal Individual'!$A23,'BD Factoraje'!$N:$N,'Cartera Semanal Individual'!BN$1,'BD Factoraje'!$C:$C,$B$2)</f>
        <v>0</v>
      </c>
      <c r="BO23" s="11">
        <f>IF('Cartera Semanal Individual'!$A23='Cartera Semanal Individual'!BO$1,-SUMIFS('BD Factoraje'!$Q:$Q,'BD Factoraje'!$B:$B,$B$3,'BD Factoraje'!$G:$G,'Cartera Semanal Individual'!$A23,'BD Factoraje'!$C:$C,$B$2),0)+BN23-SUMIFS('BD Factoraje'!$R:$R,'BD Factoraje'!$B:$B,$B$3,'BD Factoraje'!$G:$G,'Cartera Semanal Individual'!$A23,'BD Factoraje'!$N:$N,'Cartera Semanal Individual'!BO$1,'BD Factoraje'!$C:$C,$B$2)</f>
        <v>0</v>
      </c>
      <c r="BP23" s="11">
        <f>IF('Cartera Semanal Individual'!$A23='Cartera Semanal Individual'!BP$1,-SUMIFS('BD Factoraje'!$Q:$Q,'BD Factoraje'!$B:$B,$B$3,'BD Factoraje'!$G:$G,'Cartera Semanal Individual'!$A23,'BD Factoraje'!$C:$C,$B$2),0)+BO23-SUMIFS('BD Factoraje'!$R:$R,'BD Factoraje'!$B:$B,$B$3,'BD Factoraje'!$G:$G,'Cartera Semanal Individual'!$A23,'BD Factoraje'!$N:$N,'Cartera Semanal Individual'!BP$1,'BD Factoraje'!$C:$C,$B$2)</f>
        <v>0</v>
      </c>
      <c r="BQ23" s="11">
        <f>IF('Cartera Semanal Individual'!$A23='Cartera Semanal Individual'!BQ$1,-SUMIFS('BD Factoraje'!$Q:$Q,'BD Factoraje'!$B:$B,$B$3,'BD Factoraje'!$G:$G,'Cartera Semanal Individual'!$A23,'BD Factoraje'!$C:$C,$B$2),0)+BP23-SUMIFS('BD Factoraje'!$R:$R,'BD Factoraje'!$B:$B,$B$3,'BD Factoraje'!$G:$G,'Cartera Semanal Individual'!$A23,'BD Factoraje'!$N:$N,'Cartera Semanal Individual'!BQ$1,'BD Factoraje'!$C:$C,$B$2)</f>
        <v>0</v>
      </c>
      <c r="BR23" s="11">
        <f>IF('Cartera Semanal Individual'!$A23='Cartera Semanal Individual'!BR$1,-SUMIFS('BD Factoraje'!$Q:$Q,'BD Factoraje'!$B:$B,$B$3,'BD Factoraje'!$G:$G,'Cartera Semanal Individual'!$A23,'BD Factoraje'!$C:$C,$B$2),0)+BQ23-SUMIFS('BD Factoraje'!$R:$R,'BD Factoraje'!$B:$B,$B$3,'BD Factoraje'!$G:$G,'Cartera Semanal Individual'!$A23,'BD Factoraje'!$N:$N,'Cartera Semanal Individual'!BR$1,'BD Factoraje'!$C:$C,$B$2)</f>
        <v>0</v>
      </c>
      <c r="BS23" s="11">
        <f>IF('Cartera Semanal Individual'!$A23='Cartera Semanal Individual'!BS$1,-SUMIFS('BD Factoraje'!$Q:$Q,'BD Factoraje'!$B:$B,$B$3,'BD Factoraje'!$G:$G,'Cartera Semanal Individual'!$A23,'BD Factoraje'!$C:$C,$B$2),0)+BR23-SUMIFS('BD Factoraje'!$R:$R,'BD Factoraje'!$B:$B,$B$3,'BD Factoraje'!$G:$G,'Cartera Semanal Individual'!$A23,'BD Factoraje'!$N:$N,'Cartera Semanal Individual'!BS$1,'BD Factoraje'!$C:$C,$B$2)</f>
        <v>0</v>
      </c>
      <c r="BT23" s="11">
        <f>IF('Cartera Semanal Individual'!$A23='Cartera Semanal Individual'!BT$1,-SUMIFS('BD Factoraje'!$Q:$Q,'BD Factoraje'!$B:$B,$B$3,'BD Factoraje'!$G:$G,'Cartera Semanal Individual'!$A23,'BD Factoraje'!$C:$C,$B$2),0)+BS23-SUMIFS('BD Factoraje'!$R:$R,'BD Factoraje'!$B:$B,$B$3,'BD Factoraje'!$G:$G,'Cartera Semanal Individual'!$A23,'BD Factoraje'!$N:$N,'Cartera Semanal Individual'!BT$1,'BD Factoraje'!$C:$C,$B$2)</f>
        <v>0</v>
      </c>
      <c r="BU23" s="11">
        <f>IF('Cartera Semanal Individual'!$A23='Cartera Semanal Individual'!BU$1,-SUMIFS('BD Factoraje'!$Q:$Q,'BD Factoraje'!$B:$B,$B$3,'BD Factoraje'!$G:$G,'Cartera Semanal Individual'!$A23,'BD Factoraje'!$C:$C,$B$2),0)+BT23-SUMIFS('BD Factoraje'!$R:$R,'BD Factoraje'!$B:$B,$B$3,'BD Factoraje'!$G:$G,'Cartera Semanal Individual'!$A23,'BD Factoraje'!$N:$N,'Cartera Semanal Individual'!BU$1,'BD Factoraje'!$C:$C,$B$2)</f>
        <v>0</v>
      </c>
      <c r="BV23" s="11">
        <f>IF('Cartera Semanal Individual'!$A23='Cartera Semanal Individual'!BV$1,-SUMIFS('BD Factoraje'!$Q:$Q,'BD Factoraje'!$B:$B,$B$3,'BD Factoraje'!$G:$G,'Cartera Semanal Individual'!$A23,'BD Factoraje'!$C:$C,$B$2),0)+BU23-SUMIFS('BD Factoraje'!$R:$R,'BD Factoraje'!$B:$B,$B$3,'BD Factoraje'!$G:$G,'Cartera Semanal Individual'!$A23,'BD Factoraje'!$N:$N,'Cartera Semanal Individual'!BV$1,'BD Factoraje'!$C:$C,$B$2)</f>
        <v>0</v>
      </c>
      <c r="BW23" s="11">
        <f>IF('Cartera Semanal Individual'!$A23='Cartera Semanal Individual'!BW$1,-SUMIFS('BD Factoraje'!$Q:$Q,'BD Factoraje'!$B:$B,$B$3,'BD Factoraje'!$G:$G,'Cartera Semanal Individual'!$A23,'BD Factoraje'!$C:$C,$B$2),0)+BV23-SUMIFS('BD Factoraje'!$R:$R,'BD Factoraje'!$B:$B,$B$3,'BD Factoraje'!$G:$G,'Cartera Semanal Individual'!$A23,'BD Factoraje'!$N:$N,'Cartera Semanal Individual'!BW$1,'BD Factoraje'!$C:$C,$B$2)</f>
        <v>0</v>
      </c>
      <c r="BX23" s="11">
        <f>IF('Cartera Semanal Individual'!$A23='Cartera Semanal Individual'!BX$1,-SUMIFS('BD Factoraje'!$Q:$Q,'BD Factoraje'!$B:$B,$B$3,'BD Factoraje'!$G:$G,'Cartera Semanal Individual'!$A23,'BD Factoraje'!$C:$C,$B$2),0)+BW23-SUMIFS('BD Factoraje'!$R:$R,'BD Factoraje'!$B:$B,$B$3,'BD Factoraje'!$G:$G,'Cartera Semanal Individual'!$A23,'BD Factoraje'!$N:$N,'Cartera Semanal Individual'!BX$1,'BD Factoraje'!$C:$C,$B$2)</f>
        <v>0</v>
      </c>
      <c r="BY23" s="11">
        <f>IF('Cartera Semanal Individual'!$A23='Cartera Semanal Individual'!BY$1,-SUMIFS('BD Factoraje'!$Q:$Q,'BD Factoraje'!$B:$B,$B$3,'BD Factoraje'!$G:$G,'Cartera Semanal Individual'!$A23,'BD Factoraje'!$C:$C,$B$2),0)+BX23-SUMIFS('BD Factoraje'!$R:$R,'BD Factoraje'!$B:$B,$B$3,'BD Factoraje'!$G:$G,'Cartera Semanal Individual'!$A23,'BD Factoraje'!$N:$N,'Cartera Semanal Individual'!BY$1,'BD Factoraje'!$C:$C,$B$2)</f>
        <v>0</v>
      </c>
      <c r="BZ23" s="11">
        <f>IF('Cartera Semanal Individual'!$A23='Cartera Semanal Individual'!BZ$1,-SUMIFS('BD Factoraje'!$Q:$Q,'BD Factoraje'!$B:$B,$B$3,'BD Factoraje'!$G:$G,'Cartera Semanal Individual'!$A23,'BD Factoraje'!$C:$C,$B$2),0)+BY23-SUMIFS('BD Factoraje'!$R:$R,'BD Factoraje'!$B:$B,$B$3,'BD Factoraje'!$G:$G,'Cartera Semanal Individual'!$A23,'BD Factoraje'!$N:$N,'Cartera Semanal Individual'!BZ$1,'BD Factoraje'!$C:$C,$B$2)</f>
        <v>0</v>
      </c>
      <c r="CA23" s="11">
        <f>IF('Cartera Semanal Individual'!$A23='Cartera Semanal Individual'!CA$1,-SUMIFS('BD Factoraje'!$Q:$Q,'BD Factoraje'!$B:$B,$B$3,'BD Factoraje'!$G:$G,'Cartera Semanal Individual'!$A23,'BD Factoraje'!$C:$C,$B$2),0)+BZ23-SUMIFS('BD Factoraje'!$R:$R,'BD Factoraje'!$B:$B,$B$3,'BD Factoraje'!$G:$G,'Cartera Semanal Individual'!$A23,'BD Factoraje'!$N:$N,'Cartera Semanal Individual'!CA$1,'BD Factoraje'!$C:$C,$B$2)</f>
        <v>0</v>
      </c>
      <c r="CB23" s="11">
        <f>IF('Cartera Semanal Individual'!$A23='Cartera Semanal Individual'!CB$1,-SUMIFS('BD Factoraje'!$Q:$Q,'BD Factoraje'!$B:$B,$B$3,'BD Factoraje'!$G:$G,'Cartera Semanal Individual'!$A23,'BD Factoraje'!$C:$C,$B$2),0)+CA23-SUMIFS('BD Factoraje'!$R:$R,'BD Factoraje'!$B:$B,$B$3,'BD Factoraje'!$G:$G,'Cartera Semanal Individual'!$A23,'BD Factoraje'!$N:$N,'Cartera Semanal Individual'!CB$1,'BD Factoraje'!$C:$C,$B$2)</f>
        <v>0</v>
      </c>
      <c r="CC23" s="11">
        <f>IF('Cartera Semanal Individual'!$A23='Cartera Semanal Individual'!CC$1,-SUMIFS('BD Factoraje'!$Q:$Q,'BD Factoraje'!$B:$B,$B$3,'BD Factoraje'!$G:$G,'Cartera Semanal Individual'!$A23,'BD Factoraje'!$C:$C,$B$2),0)+CB23-SUMIFS('BD Factoraje'!$R:$R,'BD Factoraje'!$B:$B,$B$3,'BD Factoraje'!$G:$G,'Cartera Semanal Individual'!$A23,'BD Factoraje'!$N:$N,'Cartera Semanal Individual'!CC$1,'BD Factoraje'!$C:$C,$B$2)</f>
        <v>0</v>
      </c>
      <c r="CD23" s="11">
        <f>IF('Cartera Semanal Individual'!$A23='Cartera Semanal Individual'!CD$1,-SUMIFS('BD Factoraje'!$Q:$Q,'BD Factoraje'!$B:$B,$B$3,'BD Factoraje'!$G:$G,'Cartera Semanal Individual'!$A23,'BD Factoraje'!$C:$C,$B$2),0)+CC23-SUMIFS('BD Factoraje'!$R:$R,'BD Factoraje'!$B:$B,$B$3,'BD Factoraje'!$G:$G,'Cartera Semanal Individual'!$A23,'BD Factoraje'!$N:$N,'Cartera Semanal Individual'!CD$1,'BD Factoraje'!$C:$C,$B$2)</f>
        <v>0</v>
      </c>
      <c r="CE23" s="11">
        <f>IF('Cartera Semanal Individual'!$A23='Cartera Semanal Individual'!CE$1,-SUMIFS('BD Factoraje'!$Q:$Q,'BD Factoraje'!$B:$B,$B$3,'BD Factoraje'!$G:$G,'Cartera Semanal Individual'!$A23,'BD Factoraje'!$C:$C,$B$2),0)+CD23-SUMIFS('BD Factoraje'!$R:$R,'BD Factoraje'!$B:$B,$B$3,'BD Factoraje'!$G:$G,'Cartera Semanal Individual'!$A23,'BD Factoraje'!$N:$N,'Cartera Semanal Individual'!CE$1,'BD Factoraje'!$C:$C,$B$2)</f>
        <v>0</v>
      </c>
      <c r="CF23" s="11">
        <f>IF('Cartera Semanal Individual'!$A23='Cartera Semanal Individual'!CF$1,-SUMIFS('BD Factoraje'!$Q:$Q,'BD Factoraje'!$B:$B,$B$3,'BD Factoraje'!$G:$G,'Cartera Semanal Individual'!$A23,'BD Factoraje'!$C:$C,$B$2),0)+CE23-SUMIFS('BD Factoraje'!$R:$R,'BD Factoraje'!$B:$B,$B$3,'BD Factoraje'!$G:$G,'Cartera Semanal Individual'!$A23,'BD Factoraje'!$N:$N,'Cartera Semanal Individual'!CF$1,'BD Factoraje'!$C:$C,$B$2)</f>
        <v>0</v>
      </c>
      <c r="CG23" s="11">
        <f>IF('Cartera Semanal Individual'!$A23='Cartera Semanal Individual'!CG$1,-SUMIFS('BD Factoraje'!$Q:$Q,'BD Factoraje'!$B:$B,$B$3,'BD Factoraje'!$G:$G,'Cartera Semanal Individual'!$A23,'BD Factoraje'!$C:$C,$B$2),0)+CF23-SUMIFS('BD Factoraje'!$R:$R,'BD Factoraje'!$B:$B,$B$3,'BD Factoraje'!$G:$G,'Cartera Semanal Individual'!$A23,'BD Factoraje'!$N:$N,'Cartera Semanal Individual'!CG$1,'BD Factoraje'!$C:$C,$B$2)</f>
        <v>0</v>
      </c>
      <c r="CH23" s="11">
        <f>IF('Cartera Semanal Individual'!$A23='Cartera Semanal Individual'!CH$1,-SUMIFS('BD Factoraje'!$Q:$Q,'BD Factoraje'!$B:$B,$B$3,'BD Factoraje'!$G:$G,'Cartera Semanal Individual'!$A23,'BD Factoraje'!$C:$C,$B$2),0)+CG23-SUMIFS('BD Factoraje'!$R:$R,'BD Factoraje'!$B:$B,$B$3,'BD Factoraje'!$G:$G,'Cartera Semanal Individual'!$A23,'BD Factoraje'!$N:$N,'Cartera Semanal Individual'!CH$1,'BD Factoraje'!$C:$C,$B$2)</f>
        <v>0</v>
      </c>
      <c r="CI23" s="11">
        <f>IF('Cartera Semanal Individual'!$A23='Cartera Semanal Individual'!CI$1,-SUMIFS('BD Factoraje'!$Q:$Q,'BD Factoraje'!$B:$B,$B$3,'BD Factoraje'!$G:$G,'Cartera Semanal Individual'!$A23,'BD Factoraje'!$C:$C,$B$2),0)+CH23-SUMIFS('BD Factoraje'!$R:$R,'BD Factoraje'!$B:$B,$B$3,'BD Factoraje'!$G:$G,'Cartera Semanal Individual'!$A23,'BD Factoraje'!$N:$N,'Cartera Semanal Individual'!CI$1,'BD Factoraje'!$C:$C,$B$2)</f>
        <v>0</v>
      </c>
      <c r="CJ23" s="11">
        <f>IF('Cartera Semanal Individual'!$A23='Cartera Semanal Individual'!CJ$1,-SUMIFS('BD Factoraje'!$Q:$Q,'BD Factoraje'!$B:$B,$B$3,'BD Factoraje'!$G:$G,'Cartera Semanal Individual'!$A23,'BD Factoraje'!$C:$C,$B$2),0)+CI23-SUMIFS('BD Factoraje'!$R:$R,'BD Factoraje'!$B:$B,$B$3,'BD Factoraje'!$G:$G,'Cartera Semanal Individual'!$A23,'BD Factoraje'!$N:$N,'Cartera Semanal Individual'!CJ$1,'BD Factoraje'!$C:$C,$B$2)</f>
        <v>0</v>
      </c>
      <c r="CK23" s="11">
        <f>IF('Cartera Semanal Individual'!$A23='Cartera Semanal Individual'!CK$1,-SUMIFS('BD Factoraje'!$Q:$Q,'BD Factoraje'!$B:$B,$B$3,'BD Factoraje'!$G:$G,'Cartera Semanal Individual'!$A23,'BD Factoraje'!$C:$C,$B$2),0)+CJ23-SUMIFS('BD Factoraje'!$R:$R,'BD Factoraje'!$B:$B,$B$3,'BD Factoraje'!$G:$G,'Cartera Semanal Individual'!$A23,'BD Factoraje'!$N:$N,'Cartera Semanal Individual'!CK$1,'BD Factoraje'!$C:$C,$B$2)</f>
        <v>0</v>
      </c>
      <c r="CL23" s="11">
        <f>IF('Cartera Semanal Individual'!$A23='Cartera Semanal Individual'!CL$1,-SUMIFS('BD Factoraje'!$Q:$Q,'BD Factoraje'!$B:$B,$B$3,'BD Factoraje'!$G:$G,'Cartera Semanal Individual'!$A23,'BD Factoraje'!$C:$C,$B$2),0)+CK23-SUMIFS('BD Factoraje'!$R:$R,'BD Factoraje'!$B:$B,$B$3,'BD Factoraje'!$G:$G,'Cartera Semanal Individual'!$A23,'BD Factoraje'!$N:$N,'Cartera Semanal Individual'!CL$1,'BD Factoraje'!$C:$C,$B$2)</f>
        <v>0</v>
      </c>
      <c r="CM23" s="11">
        <f>IF('Cartera Semanal Individual'!$A23='Cartera Semanal Individual'!CM$1,-SUMIFS('BD Factoraje'!$Q:$Q,'BD Factoraje'!$B:$B,$B$3,'BD Factoraje'!$G:$G,'Cartera Semanal Individual'!$A23,'BD Factoraje'!$C:$C,$B$2),0)+CL23-SUMIFS('BD Factoraje'!$R:$R,'BD Factoraje'!$B:$B,$B$3,'BD Factoraje'!$G:$G,'Cartera Semanal Individual'!$A23,'BD Factoraje'!$N:$N,'Cartera Semanal Individual'!CM$1,'BD Factoraje'!$C:$C,$B$2)</f>
        <v>0</v>
      </c>
      <c r="CN23" s="11">
        <f>IF('Cartera Semanal Individual'!$A23='Cartera Semanal Individual'!CN$1,-SUMIFS('BD Factoraje'!$Q:$Q,'BD Factoraje'!$B:$B,$B$3,'BD Factoraje'!$G:$G,'Cartera Semanal Individual'!$A23,'BD Factoraje'!$C:$C,$B$2),0)+CM23-SUMIFS('BD Factoraje'!$R:$R,'BD Factoraje'!$B:$B,$B$3,'BD Factoraje'!$G:$G,'Cartera Semanal Individual'!$A23,'BD Factoraje'!$N:$N,'Cartera Semanal Individual'!CN$1,'BD Factoraje'!$C:$C,$B$2)</f>
        <v>0</v>
      </c>
      <c r="CO23" s="11">
        <f>IF('Cartera Semanal Individual'!$A23='Cartera Semanal Individual'!CO$1,-SUMIFS('BD Factoraje'!$Q:$Q,'BD Factoraje'!$B:$B,$B$3,'BD Factoraje'!$G:$G,'Cartera Semanal Individual'!$A23,'BD Factoraje'!$C:$C,$B$2),0)+CN23-SUMIFS('BD Factoraje'!$R:$R,'BD Factoraje'!$B:$B,$B$3,'BD Factoraje'!$G:$G,'Cartera Semanal Individual'!$A23,'BD Factoraje'!$N:$N,'Cartera Semanal Individual'!CO$1,'BD Factoraje'!$C:$C,$B$2)</f>
        <v>0</v>
      </c>
      <c r="CP23" s="11">
        <f>IF('Cartera Semanal Individual'!$A23='Cartera Semanal Individual'!CP$1,-SUMIFS('BD Factoraje'!$Q:$Q,'BD Factoraje'!$B:$B,$B$3,'BD Factoraje'!$G:$G,'Cartera Semanal Individual'!$A23,'BD Factoraje'!$C:$C,$B$2),0)+CO23-SUMIFS('BD Factoraje'!$R:$R,'BD Factoraje'!$B:$B,$B$3,'BD Factoraje'!$G:$G,'Cartera Semanal Individual'!$A23,'BD Factoraje'!$N:$N,'Cartera Semanal Individual'!CP$1,'BD Factoraje'!$C:$C,$B$2)</f>
        <v>0</v>
      </c>
      <c r="CQ23" s="11">
        <f>IF('Cartera Semanal Individual'!$A23='Cartera Semanal Individual'!CQ$1,-SUMIFS('BD Factoraje'!$Q:$Q,'BD Factoraje'!$B:$B,$B$3,'BD Factoraje'!$G:$G,'Cartera Semanal Individual'!$A23,'BD Factoraje'!$C:$C,$B$2),0)+CP23-SUMIFS('BD Factoraje'!$R:$R,'BD Factoraje'!$B:$B,$B$3,'BD Factoraje'!$G:$G,'Cartera Semanal Individual'!$A23,'BD Factoraje'!$N:$N,'Cartera Semanal Individual'!CQ$1,'BD Factoraje'!$C:$C,$B$2)</f>
        <v>0</v>
      </c>
      <c r="CR23" s="11">
        <f>IF('Cartera Semanal Individual'!$A23='Cartera Semanal Individual'!CR$1,-SUMIFS('BD Factoraje'!$Q:$Q,'BD Factoraje'!$B:$B,$B$3,'BD Factoraje'!$G:$G,'Cartera Semanal Individual'!$A23,'BD Factoraje'!$C:$C,$B$2),0)+CQ23-SUMIFS('BD Factoraje'!$R:$R,'BD Factoraje'!$B:$B,$B$3,'BD Factoraje'!$G:$G,'Cartera Semanal Individual'!$A23,'BD Factoraje'!$N:$N,'Cartera Semanal Individual'!CR$1,'BD Factoraje'!$C:$C,$B$2)</f>
        <v>0</v>
      </c>
      <c r="CS23" s="11">
        <f>IF('Cartera Semanal Individual'!$A23='Cartera Semanal Individual'!CS$1,-SUMIFS('BD Factoraje'!$Q:$Q,'BD Factoraje'!$B:$B,$B$3,'BD Factoraje'!$G:$G,'Cartera Semanal Individual'!$A23,'BD Factoraje'!$C:$C,$B$2),0)+CR23-SUMIFS('BD Factoraje'!$R:$R,'BD Factoraje'!$B:$B,$B$3,'BD Factoraje'!$G:$G,'Cartera Semanal Individual'!$A23,'BD Factoraje'!$N:$N,'Cartera Semanal Individual'!CS$1,'BD Factoraje'!$C:$C,$B$2)</f>
        <v>0</v>
      </c>
      <c r="CT23" s="11">
        <f>IF('Cartera Semanal Individual'!$A23='Cartera Semanal Individual'!CT$1,-SUMIFS('BD Factoraje'!$Q:$Q,'BD Factoraje'!$B:$B,$B$3,'BD Factoraje'!$G:$G,'Cartera Semanal Individual'!$A23,'BD Factoraje'!$C:$C,$B$2),0)+CS23-SUMIFS('BD Factoraje'!$R:$R,'BD Factoraje'!$B:$B,$B$3,'BD Factoraje'!$G:$G,'Cartera Semanal Individual'!$A23,'BD Factoraje'!$N:$N,'Cartera Semanal Individual'!CT$1,'BD Factoraje'!$C:$C,$B$2)</f>
        <v>0</v>
      </c>
      <c r="CU23" s="11">
        <f>IF('Cartera Semanal Individual'!$A23='Cartera Semanal Individual'!CU$1,-SUMIFS('BD Factoraje'!$Q:$Q,'BD Factoraje'!$B:$B,$B$3,'BD Factoraje'!$G:$G,'Cartera Semanal Individual'!$A23,'BD Factoraje'!$C:$C,$B$2),0)+CT23-SUMIFS('BD Factoraje'!$R:$R,'BD Factoraje'!$B:$B,$B$3,'BD Factoraje'!$G:$G,'Cartera Semanal Individual'!$A23,'BD Factoraje'!$N:$N,'Cartera Semanal Individual'!CU$1,'BD Factoraje'!$C:$C,$B$2)</f>
        <v>0</v>
      </c>
      <c r="CV23" s="11">
        <f>IF('Cartera Semanal Individual'!$A23='Cartera Semanal Individual'!CV$1,-SUMIFS('BD Factoraje'!$Q:$Q,'BD Factoraje'!$B:$B,$B$3,'BD Factoraje'!$G:$G,'Cartera Semanal Individual'!$A23,'BD Factoraje'!$C:$C,$B$2),0)+CU23-SUMIFS('BD Factoraje'!$R:$R,'BD Factoraje'!$B:$B,$B$3,'BD Factoraje'!$G:$G,'Cartera Semanal Individual'!$A23,'BD Factoraje'!$N:$N,'Cartera Semanal Individual'!CV$1,'BD Factoraje'!$C:$C,$B$2)</f>
        <v>0</v>
      </c>
    </row>
    <row r="24" spans="1:100" x14ac:dyDescent="0.25">
      <c r="A24" s="14">
        <v>33</v>
      </c>
      <c r="B24" s="31">
        <f t="shared" si="2"/>
        <v>42596</v>
      </c>
      <c r="C24" s="11">
        <f>IF('Cartera Semanal Individual'!$A24='Cartera Semanal Individual'!C$1,-SUMIFS('BD Factoraje'!$Q:$Q,'BD Factoraje'!$B:$B,$B$3,'BD Factoraje'!$G:$G,'Cartera Semanal Individual'!$A24,'BD Factoraje'!$C:$C,$B$2),0)</f>
        <v>0</v>
      </c>
      <c r="D24" s="11">
        <f>IF('Cartera Semanal Individual'!$A24='Cartera Semanal Individual'!D$1,-SUMIFS('BD Factoraje'!$Q:$Q,'BD Factoraje'!$B:$B,$B$3,'BD Factoraje'!$G:$G,'Cartera Semanal Individual'!$A24,'BD Factoraje'!$C:$C,$B$2),0)+C24-SUMIFS('BD Factoraje'!$R:$R,'BD Factoraje'!$B:$B,$B$3,'BD Factoraje'!$G:$G,'Cartera Semanal Individual'!$A24,'BD Factoraje'!$N:$N,'Cartera Semanal Individual'!D$1,'BD Factoraje'!$C:$C,$B$2)</f>
        <v>0</v>
      </c>
      <c r="E24" s="11">
        <f>IF('Cartera Semanal Individual'!$A24='Cartera Semanal Individual'!E$1,-SUMIFS('BD Factoraje'!$Q:$Q,'BD Factoraje'!$B:$B,$B$3,'BD Factoraje'!$G:$G,'Cartera Semanal Individual'!$A24,'BD Factoraje'!$C:$C,$B$2),0)+D24-SUMIFS('BD Factoraje'!$R:$R,'BD Factoraje'!$B:$B,$B$3,'BD Factoraje'!$G:$G,'Cartera Semanal Individual'!$A24,'BD Factoraje'!$N:$N,'Cartera Semanal Individual'!E$1,'BD Factoraje'!$C:$C,$B$2)</f>
        <v>0</v>
      </c>
      <c r="F24" s="11">
        <f>IF('Cartera Semanal Individual'!$A24='Cartera Semanal Individual'!F$1,-SUMIFS('BD Factoraje'!$Q:$Q,'BD Factoraje'!$B:$B,$B$3,'BD Factoraje'!$G:$G,'Cartera Semanal Individual'!$A24,'BD Factoraje'!$C:$C,$B$2),0)+E24-SUMIFS('BD Factoraje'!$R:$R,'BD Factoraje'!$B:$B,$B$3,'BD Factoraje'!$G:$G,'Cartera Semanal Individual'!$A24,'BD Factoraje'!$N:$N,'Cartera Semanal Individual'!F$1,'BD Factoraje'!$C:$C,$B$2)</f>
        <v>0</v>
      </c>
      <c r="G24" s="11">
        <f>IF('Cartera Semanal Individual'!$A24='Cartera Semanal Individual'!G$1,-SUMIFS('BD Factoraje'!$Q:$Q,'BD Factoraje'!$B:$B,$B$3,'BD Factoraje'!$G:$G,'Cartera Semanal Individual'!$A24,'BD Factoraje'!$C:$C,$B$2),0)+F24-SUMIFS('BD Factoraje'!$R:$R,'BD Factoraje'!$B:$B,$B$3,'BD Factoraje'!$G:$G,'Cartera Semanal Individual'!$A24,'BD Factoraje'!$N:$N,'Cartera Semanal Individual'!G$1,'BD Factoraje'!$C:$C,$B$2)</f>
        <v>0</v>
      </c>
      <c r="H24" s="11">
        <f>IF('Cartera Semanal Individual'!$A24='Cartera Semanal Individual'!H$1,-SUMIFS('BD Factoraje'!$Q:$Q,'BD Factoraje'!$B:$B,$B$3,'BD Factoraje'!$G:$G,'Cartera Semanal Individual'!$A24,'BD Factoraje'!$C:$C,$B$2),0)+G24-SUMIFS('BD Factoraje'!$R:$R,'BD Factoraje'!$B:$B,$B$3,'BD Factoraje'!$G:$G,'Cartera Semanal Individual'!$A24,'BD Factoraje'!$N:$N,'Cartera Semanal Individual'!H$1,'BD Factoraje'!$C:$C,$B$2)</f>
        <v>0</v>
      </c>
      <c r="I24" s="11">
        <f>IF('Cartera Semanal Individual'!$A24='Cartera Semanal Individual'!I$1,-SUMIFS('BD Factoraje'!$Q:$Q,'BD Factoraje'!$B:$B,$B$3,'BD Factoraje'!$G:$G,'Cartera Semanal Individual'!$A24,'BD Factoraje'!$C:$C,$B$2),0)+H24-SUMIFS('BD Factoraje'!$R:$R,'BD Factoraje'!$B:$B,$B$3,'BD Factoraje'!$G:$G,'Cartera Semanal Individual'!$A24,'BD Factoraje'!$N:$N,'Cartera Semanal Individual'!I$1,'BD Factoraje'!$C:$C,$B$2)</f>
        <v>0</v>
      </c>
      <c r="J24" s="11">
        <f>IF('Cartera Semanal Individual'!$A24='Cartera Semanal Individual'!J$1,-SUMIFS('BD Factoraje'!$Q:$Q,'BD Factoraje'!$B:$B,$B$3,'BD Factoraje'!$G:$G,'Cartera Semanal Individual'!$A24,'BD Factoraje'!$C:$C,$B$2),0)+I24-SUMIFS('BD Factoraje'!$R:$R,'BD Factoraje'!$B:$B,$B$3,'BD Factoraje'!$G:$G,'Cartera Semanal Individual'!$A24,'BD Factoraje'!$N:$N,'Cartera Semanal Individual'!J$1,'BD Factoraje'!$C:$C,$B$2)</f>
        <v>0</v>
      </c>
      <c r="K24" s="11">
        <f>IF('Cartera Semanal Individual'!$A24='Cartera Semanal Individual'!K$1,-SUMIFS('BD Factoraje'!$Q:$Q,'BD Factoraje'!$B:$B,$B$3,'BD Factoraje'!$G:$G,'Cartera Semanal Individual'!$A24,'BD Factoraje'!$C:$C,$B$2),0)+J24-SUMIFS('BD Factoraje'!$R:$R,'BD Factoraje'!$B:$B,$B$3,'BD Factoraje'!$G:$G,'Cartera Semanal Individual'!$A24,'BD Factoraje'!$N:$N,'Cartera Semanal Individual'!K$1,'BD Factoraje'!$C:$C,$B$2)</f>
        <v>0</v>
      </c>
      <c r="L24" s="11">
        <f>IF('Cartera Semanal Individual'!$A24='Cartera Semanal Individual'!L$1,-SUMIFS('BD Factoraje'!$Q:$Q,'BD Factoraje'!$B:$B,$B$3,'BD Factoraje'!$G:$G,'Cartera Semanal Individual'!$A24,'BD Factoraje'!$C:$C,$B$2),0)+K24-SUMIFS('BD Factoraje'!$R:$R,'BD Factoraje'!$B:$B,$B$3,'BD Factoraje'!$G:$G,'Cartera Semanal Individual'!$A24,'BD Factoraje'!$N:$N,'Cartera Semanal Individual'!L$1,'BD Factoraje'!$C:$C,$B$2)</f>
        <v>0</v>
      </c>
      <c r="M24" s="11">
        <f>IF('Cartera Semanal Individual'!$A24='Cartera Semanal Individual'!M$1,-SUMIFS('BD Factoraje'!$Q:$Q,'BD Factoraje'!$B:$B,$B$3,'BD Factoraje'!$G:$G,'Cartera Semanal Individual'!$A24,'BD Factoraje'!$C:$C,$B$2),0)+L24-SUMIFS('BD Factoraje'!$R:$R,'BD Factoraje'!$B:$B,$B$3,'BD Factoraje'!$G:$G,'Cartera Semanal Individual'!$A24,'BD Factoraje'!$N:$N,'Cartera Semanal Individual'!M$1,'BD Factoraje'!$C:$C,$B$2)</f>
        <v>0</v>
      </c>
      <c r="N24" s="11">
        <f>IF('Cartera Semanal Individual'!$A24='Cartera Semanal Individual'!N$1,-SUMIFS('BD Factoraje'!$Q:$Q,'BD Factoraje'!$B:$B,$B$3,'BD Factoraje'!$G:$G,'Cartera Semanal Individual'!$A24,'BD Factoraje'!$C:$C,$B$2),0)+M24-SUMIFS('BD Factoraje'!$R:$R,'BD Factoraje'!$B:$B,$B$3,'BD Factoraje'!$G:$G,'Cartera Semanal Individual'!$A24,'BD Factoraje'!$N:$N,'Cartera Semanal Individual'!N$1,'BD Factoraje'!$C:$C,$B$2)</f>
        <v>0</v>
      </c>
      <c r="O24" s="11">
        <f>IF('Cartera Semanal Individual'!$A24='Cartera Semanal Individual'!O$1,-SUMIFS('BD Factoraje'!$Q:$Q,'BD Factoraje'!$B:$B,$B$3,'BD Factoraje'!$G:$G,'Cartera Semanal Individual'!$A24,'BD Factoraje'!$C:$C,$B$2),0)+N24-SUMIFS('BD Factoraje'!$R:$R,'BD Factoraje'!$B:$B,$B$3,'BD Factoraje'!$G:$G,'Cartera Semanal Individual'!$A24,'BD Factoraje'!$N:$N,'Cartera Semanal Individual'!O$1,'BD Factoraje'!$C:$C,$B$2)</f>
        <v>0</v>
      </c>
      <c r="P24" s="11">
        <f>IF('Cartera Semanal Individual'!$A24='Cartera Semanal Individual'!P$1,-SUMIFS('BD Factoraje'!$Q:$Q,'BD Factoraje'!$B:$B,$B$3,'BD Factoraje'!$G:$G,'Cartera Semanal Individual'!$A24,'BD Factoraje'!$C:$C,$B$2),0)+O24-SUMIFS('BD Factoraje'!$R:$R,'BD Factoraje'!$B:$B,$B$3,'BD Factoraje'!$G:$G,'Cartera Semanal Individual'!$A24,'BD Factoraje'!$N:$N,'Cartera Semanal Individual'!P$1,'BD Factoraje'!$C:$C,$B$2)</f>
        <v>0</v>
      </c>
      <c r="Q24" s="11">
        <f>IF('Cartera Semanal Individual'!$A24='Cartera Semanal Individual'!Q$1,-SUMIFS('BD Factoraje'!$Q:$Q,'BD Factoraje'!$B:$B,$B$3,'BD Factoraje'!$G:$G,'Cartera Semanal Individual'!$A24,'BD Factoraje'!$C:$C,$B$2),0)+P24-SUMIFS('BD Factoraje'!$R:$R,'BD Factoraje'!$B:$B,$B$3,'BD Factoraje'!$G:$G,'Cartera Semanal Individual'!$A24,'BD Factoraje'!$N:$N,'Cartera Semanal Individual'!Q$1,'BD Factoraje'!$C:$C,$B$2)</f>
        <v>0</v>
      </c>
      <c r="R24" s="11">
        <f>IF('Cartera Semanal Individual'!$A24='Cartera Semanal Individual'!R$1,-SUMIFS('BD Factoraje'!$Q:$Q,'BD Factoraje'!$B:$B,$B$3,'BD Factoraje'!$G:$G,'Cartera Semanal Individual'!$A24,'BD Factoraje'!$C:$C,$B$2),0)+Q24-SUMIFS('BD Factoraje'!$R:$R,'BD Factoraje'!$B:$B,$B$3,'BD Factoraje'!$G:$G,'Cartera Semanal Individual'!$A24,'BD Factoraje'!$N:$N,'Cartera Semanal Individual'!R$1,'BD Factoraje'!$C:$C,$B$2)</f>
        <v>0</v>
      </c>
      <c r="S24" s="11">
        <f>IF('Cartera Semanal Individual'!$A24='Cartera Semanal Individual'!S$1,-SUMIFS('BD Factoraje'!$Q:$Q,'BD Factoraje'!$B:$B,$B$3,'BD Factoraje'!$G:$G,'Cartera Semanal Individual'!$A24,'BD Factoraje'!$C:$C,$B$2),0)+R24-SUMIFS('BD Factoraje'!$R:$R,'BD Factoraje'!$B:$B,$B$3,'BD Factoraje'!$G:$G,'Cartera Semanal Individual'!$A24,'BD Factoraje'!$N:$N,'Cartera Semanal Individual'!S$1,'BD Factoraje'!$C:$C,$B$2)</f>
        <v>0</v>
      </c>
      <c r="T24" s="11">
        <f>IF('Cartera Semanal Individual'!$A24='Cartera Semanal Individual'!T$1,-SUMIFS('BD Factoraje'!$Q:$Q,'BD Factoraje'!$B:$B,$B$3,'BD Factoraje'!$G:$G,'Cartera Semanal Individual'!$A24,'BD Factoraje'!$C:$C,$B$2),0)+S24-SUMIFS('BD Factoraje'!$R:$R,'BD Factoraje'!$B:$B,$B$3,'BD Factoraje'!$G:$G,'Cartera Semanal Individual'!$A24,'BD Factoraje'!$N:$N,'Cartera Semanal Individual'!T$1,'BD Factoraje'!$C:$C,$B$2)</f>
        <v>0</v>
      </c>
      <c r="U24" s="11">
        <f>IF('Cartera Semanal Individual'!$A24='Cartera Semanal Individual'!U$1,-SUMIFS('BD Factoraje'!$Q:$Q,'BD Factoraje'!$B:$B,$B$3,'BD Factoraje'!$G:$G,'Cartera Semanal Individual'!$A24,'BD Factoraje'!$C:$C,$B$2),0)+T24-SUMIFS('BD Factoraje'!$R:$R,'BD Factoraje'!$B:$B,$B$3,'BD Factoraje'!$G:$G,'Cartera Semanal Individual'!$A24,'BD Factoraje'!$N:$N,'Cartera Semanal Individual'!U$1,'BD Factoraje'!$C:$C,$B$2)</f>
        <v>0</v>
      </c>
      <c r="V24" s="11">
        <f>IF('Cartera Semanal Individual'!$A24='Cartera Semanal Individual'!V$1,-SUMIFS('BD Factoraje'!$Q:$Q,'BD Factoraje'!$B:$B,$B$3,'BD Factoraje'!$G:$G,'Cartera Semanal Individual'!$A24,'BD Factoraje'!$C:$C,$B$2),0)+U24-SUMIFS('BD Factoraje'!$R:$R,'BD Factoraje'!$B:$B,$B$3,'BD Factoraje'!$G:$G,'Cartera Semanal Individual'!$A24,'BD Factoraje'!$N:$N,'Cartera Semanal Individual'!V$1,'BD Factoraje'!$C:$C,$B$2)</f>
        <v>0</v>
      </c>
      <c r="W24" s="11">
        <f>IF('Cartera Semanal Individual'!$A24='Cartera Semanal Individual'!W$1,-SUMIFS('BD Factoraje'!$Q:$Q,'BD Factoraje'!$B:$B,$B$3,'BD Factoraje'!$G:$G,'Cartera Semanal Individual'!$A24,'BD Factoraje'!$C:$C,$B$2),0)+V24-SUMIFS('BD Factoraje'!$R:$R,'BD Factoraje'!$B:$B,$B$3,'BD Factoraje'!$G:$G,'Cartera Semanal Individual'!$A24,'BD Factoraje'!$N:$N,'Cartera Semanal Individual'!W$1,'BD Factoraje'!$C:$C,$B$2)</f>
        <v>0</v>
      </c>
      <c r="X24" s="11">
        <f>IF('Cartera Semanal Individual'!$A24='Cartera Semanal Individual'!X$1,-SUMIFS('BD Factoraje'!$Q:$Q,'BD Factoraje'!$B:$B,$B$3,'BD Factoraje'!$G:$G,'Cartera Semanal Individual'!$A24,'BD Factoraje'!$C:$C,$B$2),0)+W24-SUMIFS('BD Factoraje'!$R:$R,'BD Factoraje'!$B:$B,$B$3,'BD Factoraje'!$G:$G,'Cartera Semanal Individual'!$A24,'BD Factoraje'!$N:$N,'Cartera Semanal Individual'!X$1,'BD Factoraje'!$C:$C,$B$2)</f>
        <v>0</v>
      </c>
      <c r="Y24" s="11">
        <f>IF('Cartera Semanal Individual'!$A24='Cartera Semanal Individual'!Y$1,-SUMIFS('BD Factoraje'!$Q:$Q,'BD Factoraje'!$B:$B,$B$3,'BD Factoraje'!$G:$G,'Cartera Semanal Individual'!$A24,'BD Factoraje'!$C:$C,$B$2),0)+X24-SUMIFS('BD Factoraje'!$R:$R,'BD Factoraje'!$B:$B,$B$3,'BD Factoraje'!$G:$G,'Cartera Semanal Individual'!$A24,'BD Factoraje'!$N:$N,'Cartera Semanal Individual'!Y$1,'BD Factoraje'!$C:$C,$B$2)</f>
        <v>0</v>
      </c>
      <c r="Z24" s="11">
        <f>IF('Cartera Semanal Individual'!$A24='Cartera Semanal Individual'!Z$1,-SUMIFS('BD Factoraje'!$Q:$Q,'BD Factoraje'!$B:$B,$B$3,'BD Factoraje'!$G:$G,'Cartera Semanal Individual'!$A24,'BD Factoraje'!$C:$C,$B$2),0)+Y24-SUMIFS('BD Factoraje'!$R:$R,'BD Factoraje'!$B:$B,$B$3,'BD Factoraje'!$G:$G,'Cartera Semanal Individual'!$A24,'BD Factoraje'!$N:$N,'Cartera Semanal Individual'!Z$1,'BD Factoraje'!$C:$C,$B$2)</f>
        <v>0</v>
      </c>
      <c r="AA24" s="11">
        <f>IF('Cartera Semanal Individual'!$A24='Cartera Semanal Individual'!AA$1,-SUMIFS('BD Factoraje'!$Q:$Q,'BD Factoraje'!$B:$B,$B$3,'BD Factoraje'!$G:$G,'Cartera Semanal Individual'!$A24,'BD Factoraje'!$C:$C,$B$2),0)+Z24-SUMIFS('BD Factoraje'!$R:$R,'BD Factoraje'!$B:$B,$B$3,'BD Factoraje'!$G:$G,'Cartera Semanal Individual'!$A24,'BD Factoraje'!$N:$N,'Cartera Semanal Individual'!AA$1,'BD Factoraje'!$C:$C,$B$2)</f>
        <v>0</v>
      </c>
      <c r="AB24" s="11">
        <f>IF('Cartera Semanal Individual'!$A24='Cartera Semanal Individual'!AB$1,-SUMIFS('BD Factoraje'!$Q:$Q,'BD Factoraje'!$B:$B,$B$3,'BD Factoraje'!$G:$G,'Cartera Semanal Individual'!$A24,'BD Factoraje'!$C:$C,$B$2),0)+AA24-SUMIFS('BD Factoraje'!$R:$R,'BD Factoraje'!$B:$B,$B$3,'BD Factoraje'!$G:$G,'Cartera Semanal Individual'!$A24,'BD Factoraje'!$N:$N,'Cartera Semanal Individual'!AB$1,'BD Factoraje'!$C:$C,$B$2)</f>
        <v>0</v>
      </c>
      <c r="AC24" s="11">
        <f>IF('Cartera Semanal Individual'!$A24='Cartera Semanal Individual'!AC$1,-SUMIFS('BD Factoraje'!$Q:$Q,'BD Factoraje'!$B:$B,$B$3,'BD Factoraje'!$G:$G,'Cartera Semanal Individual'!$A24,'BD Factoraje'!$C:$C,$B$2),0)+AB24-SUMIFS('BD Factoraje'!$R:$R,'BD Factoraje'!$B:$B,$B$3,'BD Factoraje'!$G:$G,'Cartera Semanal Individual'!$A24,'BD Factoraje'!$N:$N,'Cartera Semanal Individual'!AC$1,'BD Factoraje'!$C:$C,$B$2)</f>
        <v>0</v>
      </c>
      <c r="AD24" s="11">
        <f>IF('Cartera Semanal Individual'!$A24='Cartera Semanal Individual'!AD$1,-SUMIFS('BD Factoraje'!$Q:$Q,'BD Factoraje'!$B:$B,$B$3,'BD Factoraje'!$G:$G,'Cartera Semanal Individual'!$A24,'BD Factoraje'!$C:$C,$B$2),0)+AC24-SUMIFS('BD Factoraje'!$R:$R,'BD Factoraje'!$B:$B,$B$3,'BD Factoraje'!$G:$G,'Cartera Semanal Individual'!$A24,'BD Factoraje'!$N:$N,'Cartera Semanal Individual'!AD$1,'BD Factoraje'!$C:$C,$B$2)</f>
        <v>0</v>
      </c>
      <c r="AE24" s="11">
        <f>IF('Cartera Semanal Individual'!$A24='Cartera Semanal Individual'!AE$1,-SUMIFS('BD Factoraje'!$Q:$Q,'BD Factoraje'!$B:$B,$B$3,'BD Factoraje'!$G:$G,'Cartera Semanal Individual'!$A24,'BD Factoraje'!$C:$C,$B$2),0)+AD24-SUMIFS('BD Factoraje'!$R:$R,'BD Factoraje'!$B:$B,$B$3,'BD Factoraje'!$G:$G,'Cartera Semanal Individual'!$A24,'BD Factoraje'!$N:$N,'Cartera Semanal Individual'!AE$1,'BD Factoraje'!$C:$C,$B$2)</f>
        <v>0</v>
      </c>
      <c r="AF24" s="11">
        <f>IF('Cartera Semanal Individual'!$A24='Cartera Semanal Individual'!AF$1,-SUMIFS('BD Factoraje'!$Q:$Q,'BD Factoraje'!$B:$B,$B$3,'BD Factoraje'!$G:$G,'Cartera Semanal Individual'!$A24,'BD Factoraje'!$C:$C,$B$2),0)+AE24-SUMIFS('BD Factoraje'!$R:$R,'BD Factoraje'!$B:$B,$B$3,'BD Factoraje'!$G:$G,'Cartera Semanal Individual'!$A24,'BD Factoraje'!$N:$N,'Cartera Semanal Individual'!AF$1,'BD Factoraje'!$C:$C,$B$2)</f>
        <v>0</v>
      </c>
      <c r="AG24" s="11">
        <f>IF('Cartera Semanal Individual'!$A24='Cartera Semanal Individual'!AG$1,-SUMIFS('BD Factoraje'!$Q:$Q,'BD Factoraje'!$B:$B,$B$3,'BD Factoraje'!$G:$G,'Cartera Semanal Individual'!$A24,'BD Factoraje'!$C:$C,$B$2),0)+AF24-SUMIFS('BD Factoraje'!$R:$R,'BD Factoraje'!$B:$B,$B$3,'BD Factoraje'!$G:$G,'Cartera Semanal Individual'!$A24,'BD Factoraje'!$N:$N,'Cartera Semanal Individual'!AG$1,'BD Factoraje'!$C:$C,$B$2)</f>
        <v>0</v>
      </c>
      <c r="AH24" s="11">
        <f>IF('Cartera Semanal Individual'!$A24='Cartera Semanal Individual'!AH$1,-SUMIFS('BD Factoraje'!$Q:$Q,'BD Factoraje'!$B:$B,$B$3,'BD Factoraje'!$G:$G,'Cartera Semanal Individual'!$A24,'BD Factoraje'!$C:$C,$B$2),0)+AG24-SUMIFS('BD Factoraje'!$R:$R,'BD Factoraje'!$B:$B,$B$3,'BD Factoraje'!$G:$G,'Cartera Semanal Individual'!$A24,'BD Factoraje'!$N:$N,'Cartera Semanal Individual'!AH$1,'BD Factoraje'!$C:$C,$B$2)</f>
        <v>0</v>
      </c>
      <c r="AI24" s="11">
        <f>IF('Cartera Semanal Individual'!$A24='Cartera Semanal Individual'!AI$1,-SUMIFS('BD Factoraje'!$Q:$Q,'BD Factoraje'!$B:$B,$B$3,'BD Factoraje'!$G:$G,'Cartera Semanal Individual'!$A24,'BD Factoraje'!$C:$C,$B$2),0)+AH24-SUMIFS('BD Factoraje'!$R:$R,'BD Factoraje'!$B:$B,$B$3,'BD Factoraje'!$G:$G,'Cartera Semanal Individual'!$A24,'BD Factoraje'!$N:$N,'Cartera Semanal Individual'!AI$1,'BD Factoraje'!$C:$C,$B$2)</f>
        <v>0</v>
      </c>
      <c r="AJ24" s="11">
        <f>IF('Cartera Semanal Individual'!$A24='Cartera Semanal Individual'!AJ$1,-SUMIFS('BD Factoraje'!$Q:$Q,'BD Factoraje'!$B:$B,$B$3,'BD Factoraje'!$G:$G,'Cartera Semanal Individual'!$A24,'BD Factoraje'!$C:$C,$B$2),0)+AI24-SUMIFS('BD Factoraje'!$R:$R,'BD Factoraje'!$B:$B,$B$3,'BD Factoraje'!$G:$G,'Cartera Semanal Individual'!$A24,'BD Factoraje'!$N:$N,'Cartera Semanal Individual'!AJ$1,'BD Factoraje'!$C:$C,$B$2)</f>
        <v>0</v>
      </c>
      <c r="AK24" s="11">
        <f>IF('Cartera Semanal Individual'!$A24='Cartera Semanal Individual'!AK$1,-SUMIFS('BD Factoraje'!$Q:$Q,'BD Factoraje'!$B:$B,$B$3,'BD Factoraje'!$G:$G,'Cartera Semanal Individual'!$A24,'BD Factoraje'!$C:$C,$B$2),0)+AJ24-SUMIFS('BD Factoraje'!$R:$R,'BD Factoraje'!$B:$B,$B$3,'BD Factoraje'!$G:$G,'Cartera Semanal Individual'!$A24,'BD Factoraje'!$N:$N,'Cartera Semanal Individual'!AK$1,'BD Factoraje'!$C:$C,$B$2)</f>
        <v>0</v>
      </c>
      <c r="AL24" s="11">
        <f>IF('Cartera Semanal Individual'!$A24='Cartera Semanal Individual'!AL$1,-SUMIFS('BD Factoraje'!$Q:$Q,'BD Factoraje'!$B:$B,$B$3,'BD Factoraje'!$G:$G,'Cartera Semanal Individual'!$A24,'BD Factoraje'!$C:$C,$B$2),0)+AK24-SUMIFS('BD Factoraje'!$R:$R,'BD Factoraje'!$B:$B,$B$3,'BD Factoraje'!$G:$G,'Cartera Semanal Individual'!$A24,'BD Factoraje'!$N:$N,'Cartera Semanal Individual'!AL$1,'BD Factoraje'!$C:$C,$B$2)</f>
        <v>0</v>
      </c>
      <c r="AM24" s="11">
        <f>IF('Cartera Semanal Individual'!$A24='Cartera Semanal Individual'!AM$1,-SUMIFS('BD Factoraje'!$Q:$Q,'BD Factoraje'!$B:$B,$B$3,'BD Factoraje'!$G:$G,'Cartera Semanal Individual'!$A24,'BD Factoraje'!$C:$C,$B$2),0)+AL24-SUMIFS('BD Factoraje'!$R:$R,'BD Factoraje'!$B:$B,$B$3,'BD Factoraje'!$G:$G,'Cartera Semanal Individual'!$A24,'BD Factoraje'!$N:$N,'Cartera Semanal Individual'!AM$1,'BD Factoraje'!$C:$C,$B$2)</f>
        <v>0</v>
      </c>
      <c r="AN24" s="11">
        <f>IF('Cartera Semanal Individual'!$A24='Cartera Semanal Individual'!AN$1,-SUMIFS('BD Factoraje'!$Q:$Q,'BD Factoraje'!$B:$B,$B$3,'BD Factoraje'!$G:$G,'Cartera Semanal Individual'!$A24,'BD Factoraje'!$C:$C,$B$2),0)+AM24-SUMIFS('BD Factoraje'!$R:$R,'BD Factoraje'!$B:$B,$B$3,'BD Factoraje'!$G:$G,'Cartera Semanal Individual'!$A24,'BD Factoraje'!$N:$N,'Cartera Semanal Individual'!AN$1,'BD Factoraje'!$C:$C,$B$2)</f>
        <v>0</v>
      </c>
      <c r="AO24" s="11">
        <f>IF('Cartera Semanal Individual'!$A24='Cartera Semanal Individual'!AO$1,-SUMIFS('BD Factoraje'!$Q:$Q,'BD Factoraje'!$B:$B,$B$3,'BD Factoraje'!$G:$G,'Cartera Semanal Individual'!$A24,'BD Factoraje'!$C:$C,$B$2),0)+AN24-SUMIFS('BD Factoraje'!$R:$R,'BD Factoraje'!$B:$B,$B$3,'BD Factoraje'!$G:$G,'Cartera Semanal Individual'!$A24,'BD Factoraje'!$N:$N,'Cartera Semanal Individual'!AO$1,'BD Factoraje'!$C:$C,$B$2)</f>
        <v>0</v>
      </c>
      <c r="AP24" s="11">
        <f>IF('Cartera Semanal Individual'!$A24='Cartera Semanal Individual'!AP$1,-SUMIFS('BD Factoraje'!$Q:$Q,'BD Factoraje'!$B:$B,$B$3,'BD Factoraje'!$G:$G,'Cartera Semanal Individual'!$A24,'BD Factoraje'!$C:$C,$B$2),0)+AO24-SUMIFS('BD Factoraje'!$R:$R,'BD Factoraje'!$B:$B,$B$3,'BD Factoraje'!$G:$G,'Cartera Semanal Individual'!$A24,'BD Factoraje'!$N:$N,'Cartera Semanal Individual'!AP$1,'BD Factoraje'!$C:$C,$B$2)</f>
        <v>0</v>
      </c>
      <c r="AQ24" s="11">
        <f>IF('Cartera Semanal Individual'!$A24='Cartera Semanal Individual'!AQ$1,-SUMIFS('BD Factoraje'!$Q:$Q,'BD Factoraje'!$B:$B,$B$3,'BD Factoraje'!$G:$G,'Cartera Semanal Individual'!$A24,'BD Factoraje'!$C:$C,$B$2),0)+AP24-SUMIFS('BD Factoraje'!$R:$R,'BD Factoraje'!$B:$B,$B$3,'BD Factoraje'!$G:$G,'Cartera Semanal Individual'!$A24,'BD Factoraje'!$N:$N,'Cartera Semanal Individual'!AQ$1,'BD Factoraje'!$C:$C,$B$2)</f>
        <v>0</v>
      </c>
      <c r="AR24" s="11">
        <f>IF('Cartera Semanal Individual'!$A24='Cartera Semanal Individual'!AR$1,-SUMIFS('BD Factoraje'!$Q:$Q,'BD Factoraje'!$B:$B,$B$3,'BD Factoraje'!$G:$G,'Cartera Semanal Individual'!$A24,'BD Factoraje'!$C:$C,$B$2),0)+AQ24-SUMIFS('BD Factoraje'!$R:$R,'BD Factoraje'!$B:$B,$B$3,'BD Factoraje'!$G:$G,'Cartera Semanal Individual'!$A24,'BD Factoraje'!$N:$N,'Cartera Semanal Individual'!AR$1,'BD Factoraje'!$C:$C,$B$2)</f>
        <v>0</v>
      </c>
      <c r="AS24" s="11">
        <f>IF('Cartera Semanal Individual'!$A24='Cartera Semanal Individual'!AS$1,-SUMIFS('BD Factoraje'!$Q:$Q,'BD Factoraje'!$B:$B,$B$3,'BD Factoraje'!$G:$G,'Cartera Semanal Individual'!$A24,'BD Factoraje'!$C:$C,$B$2),0)+AR24-SUMIFS('BD Factoraje'!$R:$R,'BD Factoraje'!$B:$B,$B$3,'BD Factoraje'!$G:$G,'Cartera Semanal Individual'!$A24,'BD Factoraje'!$N:$N,'Cartera Semanal Individual'!AS$1,'BD Factoraje'!$C:$C,$B$2)</f>
        <v>0</v>
      </c>
      <c r="AT24" s="11">
        <f>IF('Cartera Semanal Individual'!$A24='Cartera Semanal Individual'!AT$1,-SUMIFS('BD Factoraje'!$Q:$Q,'BD Factoraje'!$B:$B,$B$3,'BD Factoraje'!$G:$G,'Cartera Semanal Individual'!$A24,'BD Factoraje'!$C:$C,$B$2),0)+AS24-SUMIFS('BD Factoraje'!$R:$R,'BD Factoraje'!$B:$B,$B$3,'BD Factoraje'!$G:$G,'Cartera Semanal Individual'!$A24,'BD Factoraje'!$N:$N,'Cartera Semanal Individual'!AT$1,'BD Factoraje'!$C:$C,$B$2)</f>
        <v>0</v>
      </c>
      <c r="AU24" s="11">
        <f>IF('Cartera Semanal Individual'!$A24='Cartera Semanal Individual'!AU$1,-SUMIFS('BD Factoraje'!$Q:$Q,'BD Factoraje'!$B:$B,$B$3,'BD Factoraje'!$G:$G,'Cartera Semanal Individual'!$A24,'BD Factoraje'!$C:$C,$B$2),0)+AT24-SUMIFS('BD Factoraje'!$R:$R,'BD Factoraje'!$B:$B,$B$3,'BD Factoraje'!$G:$G,'Cartera Semanal Individual'!$A24,'BD Factoraje'!$N:$N,'Cartera Semanal Individual'!AU$1,'BD Factoraje'!$C:$C,$B$2)</f>
        <v>0</v>
      </c>
      <c r="AV24" s="11">
        <f>IF('Cartera Semanal Individual'!$A24='Cartera Semanal Individual'!AV$1,-SUMIFS('BD Factoraje'!$Q:$Q,'BD Factoraje'!$B:$B,$B$3,'BD Factoraje'!$G:$G,'Cartera Semanal Individual'!$A24,'BD Factoraje'!$C:$C,$B$2),0)+AU24-SUMIFS('BD Factoraje'!$R:$R,'BD Factoraje'!$B:$B,$B$3,'BD Factoraje'!$G:$G,'Cartera Semanal Individual'!$A24,'BD Factoraje'!$N:$N,'Cartera Semanal Individual'!AV$1,'BD Factoraje'!$C:$C,$B$2)</f>
        <v>0</v>
      </c>
      <c r="AW24" s="11">
        <f>IF('Cartera Semanal Individual'!$A24='Cartera Semanal Individual'!AW$1,-SUMIFS('BD Factoraje'!$Q:$Q,'BD Factoraje'!$B:$B,$B$3,'BD Factoraje'!$G:$G,'Cartera Semanal Individual'!$A24,'BD Factoraje'!$C:$C,$B$2),0)+AV24-SUMIFS('BD Factoraje'!$R:$R,'BD Factoraje'!$B:$B,$B$3,'BD Factoraje'!$G:$G,'Cartera Semanal Individual'!$A24,'BD Factoraje'!$N:$N,'Cartera Semanal Individual'!AW$1,'BD Factoraje'!$C:$C,$B$2)</f>
        <v>0</v>
      </c>
      <c r="AX24" s="11">
        <f>IF('Cartera Semanal Individual'!$A24='Cartera Semanal Individual'!AX$1,-SUMIFS('BD Factoraje'!$Q:$Q,'BD Factoraje'!$B:$B,$B$3,'BD Factoraje'!$G:$G,'Cartera Semanal Individual'!$A24,'BD Factoraje'!$C:$C,$B$2),0)+AW24-SUMIFS('BD Factoraje'!$R:$R,'BD Factoraje'!$B:$B,$B$3,'BD Factoraje'!$G:$G,'Cartera Semanal Individual'!$A24,'BD Factoraje'!$N:$N,'Cartera Semanal Individual'!AX$1,'BD Factoraje'!$C:$C,$B$2)</f>
        <v>0</v>
      </c>
      <c r="AY24" s="11">
        <f>IF('Cartera Semanal Individual'!$A24='Cartera Semanal Individual'!AY$1,-SUMIFS('BD Factoraje'!$Q:$Q,'BD Factoraje'!$B:$B,$B$3,'BD Factoraje'!$G:$G,'Cartera Semanal Individual'!$A24,'BD Factoraje'!$C:$C,$B$2),0)+AX24-SUMIFS('BD Factoraje'!$R:$R,'BD Factoraje'!$B:$B,$B$3,'BD Factoraje'!$G:$G,'Cartera Semanal Individual'!$A24,'BD Factoraje'!$N:$N,'Cartera Semanal Individual'!AY$1,'BD Factoraje'!$C:$C,$B$2)</f>
        <v>0</v>
      </c>
      <c r="AZ24" s="11">
        <f>IF('Cartera Semanal Individual'!$A24='Cartera Semanal Individual'!AZ$1,-SUMIFS('BD Factoraje'!$Q:$Q,'BD Factoraje'!$B:$B,$B$3,'BD Factoraje'!$G:$G,'Cartera Semanal Individual'!$A24,'BD Factoraje'!$C:$C,$B$2),0)+AY24-SUMIFS('BD Factoraje'!$R:$R,'BD Factoraje'!$B:$B,$B$3,'BD Factoraje'!$G:$G,'Cartera Semanal Individual'!$A24,'BD Factoraje'!$N:$N,'Cartera Semanal Individual'!AZ$1,'BD Factoraje'!$C:$C,$B$2)</f>
        <v>0</v>
      </c>
      <c r="BA24" s="11">
        <f>IF('Cartera Semanal Individual'!$A24='Cartera Semanal Individual'!BA$1,-SUMIFS('BD Factoraje'!$Q:$Q,'BD Factoraje'!$B:$B,$B$3,'BD Factoraje'!$G:$G,'Cartera Semanal Individual'!$A24,'BD Factoraje'!$C:$C,$B$2),0)+AZ24-SUMIFS('BD Factoraje'!$R:$R,'BD Factoraje'!$B:$B,$B$3,'BD Factoraje'!$G:$G,'Cartera Semanal Individual'!$A24,'BD Factoraje'!$N:$N,'Cartera Semanal Individual'!BA$1,'BD Factoraje'!$C:$C,$B$2)</f>
        <v>0</v>
      </c>
      <c r="BB24" s="11">
        <f>IF('Cartera Semanal Individual'!$A24='Cartera Semanal Individual'!BB$1,-SUMIFS('BD Factoraje'!$Q:$Q,'BD Factoraje'!$B:$B,$B$3,'BD Factoraje'!$G:$G,'Cartera Semanal Individual'!$A24,'BD Factoraje'!$C:$C,$B$2),0)+BA24-SUMIFS('BD Factoraje'!$R:$R,'BD Factoraje'!$B:$B,$B$3,'BD Factoraje'!$G:$G,'Cartera Semanal Individual'!$A24,'BD Factoraje'!$N:$N,'Cartera Semanal Individual'!BB$1,'BD Factoraje'!$C:$C,$B$2)</f>
        <v>0</v>
      </c>
      <c r="BC24" s="11">
        <f>IF('Cartera Semanal Individual'!$A24='Cartera Semanal Individual'!BC$1,-SUMIFS('BD Factoraje'!$Q:$Q,'BD Factoraje'!$B:$B,$B$3,'BD Factoraje'!$G:$G,'Cartera Semanal Individual'!$A24,'BD Factoraje'!$C:$C,$B$2),0)+BB24-SUMIFS('BD Factoraje'!$R:$R,'BD Factoraje'!$B:$B,$B$3,'BD Factoraje'!$G:$G,'Cartera Semanal Individual'!$A24,'BD Factoraje'!$N:$N,'Cartera Semanal Individual'!BC$1,'BD Factoraje'!$C:$C,$B$2)</f>
        <v>0</v>
      </c>
      <c r="BD24" s="11">
        <f>IF('Cartera Semanal Individual'!$A24='Cartera Semanal Individual'!BD$1,-SUMIFS('BD Factoraje'!$Q:$Q,'BD Factoraje'!$B:$B,$B$3,'BD Factoraje'!$G:$G,'Cartera Semanal Individual'!$A24,'BD Factoraje'!$C:$C,$B$2),0)+BC24-SUMIFS('BD Factoraje'!$R:$R,'BD Factoraje'!$B:$B,$B$3,'BD Factoraje'!$G:$G,'Cartera Semanal Individual'!$A24,'BD Factoraje'!$N:$N,'Cartera Semanal Individual'!BD$1,'BD Factoraje'!$C:$C,$B$2)</f>
        <v>0</v>
      </c>
      <c r="BE24" s="11">
        <f>IF('Cartera Semanal Individual'!$A24='Cartera Semanal Individual'!BE$1,-SUMIFS('BD Factoraje'!$Q:$Q,'BD Factoraje'!$B:$B,$B$3,'BD Factoraje'!$G:$G,'Cartera Semanal Individual'!$A24,'BD Factoraje'!$C:$C,$B$2),0)+BD24-SUMIFS('BD Factoraje'!$R:$R,'BD Factoraje'!$B:$B,$B$3,'BD Factoraje'!$G:$G,'Cartera Semanal Individual'!$A24,'BD Factoraje'!$N:$N,'Cartera Semanal Individual'!BE$1,'BD Factoraje'!$C:$C,$B$2)</f>
        <v>0</v>
      </c>
      <c r="BF24" s="11">
        <f>IF('Cartera Semanal Individual'!$A24='Cartera Semanal Individual'!BF$1,-SUMIFS('BD Factoraje'!$Q:$Q,'BD Factoraje'!$B:$B,$B$3,'BD Factoraje'!$G:$G,'Cartera Semanal Individual'!$A24,'BD Factoraje'!$C:$C,$B$2),0)+BE24-SUMIFS('BD Factoraje'!$R:$R,'BD Factoraje'!$B:$B,$B$3,'BD Factoraje'!$G:$G,'Cartera Semanal Individual'!$A24,'BD Factoraje'!$N:$N,'Cartera Semanal Individual'!BF$1,'BD Factoraje'!$C:$C,$B$2)</f>
        <v>0</v>
      </c>
      <c r="BG24" s="11">
        <f>IF('Cartera Semanal Individual'!$A24='Cartera Semanal Individual'!BG$1,-SUMIFS('BD Factoraje'!$Q:$Q,'BD Factoraje'!$B:$B,$B$3,'BD Factoraje'!$G:$G,'Cartera Semanal Individual'!$A24,'BD Factoraje'!$C:$C,$B$2),0)+BF24-SUMIFS('BD Factoraje'!$R:$R,'BD Factoraje'!$B:$B,$B$3,'BD Factoraje'!$G:$G,'Cartera Semanal Individual'!$A24,'BD Factoraje'!$N:$N,'Cartera Semanal Individual'!BG$1,'BD Factoraje'!$C:$C,$B$2)</f>
        <v>0</v>
      </c>
      <c r="BH24" s="11">
        <f>IF('Cartera Semanal Individual'!$A24='Cartera Semanal Individual'!BH$1,-SUMIFS('BD Factoraje'!$Q:$Q,'BD Factoraje'!$B:$B,$B$3,'BD Factoraje'!$G:$G,'Cartera Semanal Individual'!$A24,'BD Factoraje'!$C:$C,$B$2),0)+BG24-SUMIFS('BD Factoraje'!$R:$R,'BD Factoraje'!$B:$B,$B$3,'BD Factoraje'!$G:$G,'Cartera Semanal Individual'!$A24,'BD Factoraje'!$N:$N,'Cartera Semanal Individual'!BH$1,'BD Factoraje'!$C:$C,$B$2)</f>
        <v>0</v>
      </c>
      <c r="BI24" s="11">
        <f>IF('Cartera Semanal Individual'!$A24='Cartera Semanal Individual'!BI$1,-SUMIFS('BD Factoraje'!$Q:$Q,'BD Factoraje'!$B:$B,$B$3,'BD Factoraje'!$G:$G,'Cartera Semanal Individual'!$A24,'BD Factoraje'!$C:$C,$B$2),0)+BH24-SUMIFS('BD Factoraje'!$R:$R,'BD Factoraje'!$B:$B,$B$3,'BD Factoraje'!$G:$G,'Cartera Semanal Individual'!$A24,'BD Factoraje'!$N:$N,'Cartera Semanal Individual'!BI$1,'BD Factoraje'!$C:$C,$B$2)</f>
        <v>0</v>
      </c>
      <c r="BJ24" s="11">
        <f>IF('Cartera Semanal Individual'!$A24='Cartera Semanal Individual'!BJ$1,-SUMIFS('BD Factoraje'!$Q:$Q,'BD Factoraje'!$B:$B,$B$3,'BD Factoraje'!$G:$G,'Cartera Semanal Individual'!$A24,'BD Factoraje'!$C:$C,$B$2),0)+BI24-SUMIFS('BD Factoraje'!$R:$R,'BD Factoraje'!$B:$B,$B$3,'BD Factoraje'!$G:$G,'Cartera Semanal Individual'!$A24,'BD Factoraje'!$N:$N,'Cartera Semanal Individual'!BJ$1,'BD Factoraje'!$C:$C,$B$2)</f>
        <v>0</v>
      </c>
      <c r="BK24" s="11">
        <f>IF('Cartera Semanal Individual'!$A24='Cartera Semanal Individual'!BK$1,-SUMIFS('BD Factoraje'!$Q:$Q,'BD Factoraje'!$B:$B,$B$3,'BD Factoraje'!$G:$G,'Cartera Semanal Individual'!$A24,'BD Factoraje'!$C:$C,$B$2),0)+BJ24-SUMIFS('BD Factoraje'!$R:$R,'BD Factoraje'!$B:$B,$B$3,'BD Factoraje'!$G:$G,'Cartera Semanal Individual'!$A24,'BD Factoraje'!$N:$N,'Cartera Semanal Individual'!BK$1,'BD Factoraje'!$C:$C,$B$2)</f>
        <v>0</v>
      </c>
      <c r="BL24" s="11">
        <f>IF('Cartera Semanal Individual'!$A24='Cartera Semanal Individual'!BL$1,-SUMIFS('BD Factoraje'!$Q:$Q,'BD Factoraje'!$B:$B,$B$3,'BD Factoraje'!$G:$G,'Cartera Semanal Individual'!$A24,'BD Factoraje'!$C:$C,$B$2),0)+BK24-SUMIFS('BD Factoraje'!$R:$R,'BD Factoraje'!$B:$B,$B$3,'BD Factoraje'!$G:$G,'Cartera Semanal Individual'!$A24,'BD Factoraje'!$N:$N,'Cartera Semanal Individual'!BL$1,'BD Factoraje'!$C:$C,$B$2)</f>
        <v>0</v>
      </c>
      <c r="BM24" s="11">
        <f>IF('Cartera Semanal Individual'!$A24='Cartera Semanal Individual'!BM$1,-SUMIFS('BD Factoraje'!$Q:$Q,'BD Factoraje'!$B:$B,$B$3,'BD Factoraje'!$G:$G,'Cartera Semanal Individual'!$A24,'BD Factoraje'!$C:$C,$B$2),0)+BL24-SUMIFS('BD Factoraje'!$R:$R,'BD Factoraje'!$B:$B,$B$3,'BD Factoraje'!$G:$G,'Cartera Semanal Individual'!$A24,'BD Factoraje'!$N:$N,'Cartera Semanal Individual'!BM$1,'BD Factoraje'!$C:$C,$B$2)</f>
        <v>0</v>
      </c>
      <c r="BN24" s="11">
        <f>IF('Cartera Semanal Individual'!$A24='Cartera Semanal Individual'!BN$1,-SUMIFS('BD Factoraje'!$Q:$Q,'BD Factoraje'!$B:$B,$B$3,'BD Factoraje'!$G:$G,'Cartera Semanal Individual'!$A24,'BD Factoraje'!$C:$C,$B$2),0)+BM24-SUMIFS('BD Factoraje'!$R:$R,'BD Factoraje'!$B:$B,$B$3,'BD Factoraje'!$G:$G,'Cartera Semanal Individual'!$A24,'BD Factoraje'!$N:$N,'Cartera Semanal Individual'!BN$1,'BD Factoraje'!$C:$C,$B$2)</f>
        <v>0</v>
      </c>
      <c r="BO24" s="11">
        <f>IF('Cartera Semanal Individual'!$A24='Cartera Semanal Individual'!BO$1,-SUMIFS('BD Factoraje'!$Q:$Q,'BD Factoraje'!$B:$B,$B$3,'BD Factoraje'!$G:$G,'Cartera Semanal Individual'!$A24,'BD Factoraje'!$C:$C,$B$2),0)+BN24-SUMIFS('BD Factoraje'!$R:$R,'BD Factoraje'!$B:$B,$B$3,'BD Factoraje'!$G:$G,'Cartera Semanal Individual'!$A24,'BD Factoraje'!$N:$N,'Cartera Semanal Individual'!BO$1,'BD Factoraje'!$C:$C,$B$2)</f>
        <v>0</v>
      </c>
      <c r="BP24" s="11">
        <f>IF('Cartera Semanal Individual'!$A24='Cartera Semanal Individual'!BP$1,-SUMIFS('BD Factoraje'!$Q:$Q,'BD Factoraje'!$B:$B,$B$3,'BD Factoraje'!$G:$G,'Cartera Semanal Individual'!$A24,'BD Factoraje'!$C:$C,$B$2),0)+BO24-SUMIFS('BD Factoraje'!$R:$R,'BD Factoraje'!$B:$B,$B$3,'BD Factoraje'!$G:$G,'Cartera Semanal Individual'!$A24,'BD Factoraje'!$N:$N,'Cartera Semanal Individual'!BP$1,'BD Factoraje'!$C:$C,$B$2)</f>
        <v>0</v>
      </c>
      <c r="BQ24" s="11">
        <f>IF('Cartera Semanal Individual'!$A24='Cartera Semanal Individual'!BQ$1,-SUMIFS('BD Factoraje'!$Q:$Q,'BD Factoraje'!$B:$B,$B$3,'BD Factoraje'!$G:$G,'Cartera Semanal Individual'!$A24,'BD Factoraje'!$C:$C,$B$2),0)+BP24-SUMIFS('BD Factoraje'!$R:$R,'BD Factoraje'!$B:$B,$B$3,'BD Factoraje'!$G:$G,'Cartera Semanal Individual'!$A24,'BD Factoraje'!$N:$N,'Cartera Semanal Individual'!BQ$1,'BD Factoraje'!$C:$C,$B$2)</f>
        <v>0</v>
      </c>
      <c r="BR24" s="11">
        <f>IF('Cartera Semanal Individual'!$A24='Cartera Semanal Individual'!BR$1,-SUMIFS('BD Factoraje'!$Q:$Q,'BD Factoraje'!$B:$B,$B$3,'BD Factoraje'!$G:$G,'Cartera Semanal Individual'!$A24,'BD Factoraje'!$C:$C,$B$2),0)+BQ24-SUMIFS('BD Factoraje'!$R:$R,'BD Factoraje'!$B:$B,$B$3,'BD Factoraje'!$G:$G,'Cartera Semanal Individual'!$A24,'BD Factoraje'!$N:$N,'Cartera Semanal Individual'!BR$1,'BD Factoraje'!$C:$C,$B$2)</f>
        <v>0</v>
      </c>
      <c r="BS24" s="11">
        <f>IF('Cartera Semanal Individual'!$A24='Cartera Semanal Individual'!BS$1,-SUMIFS('BD Factoraje'!$Q:$Q,'BD Factoraje'!$B:$B,$B$3,'BD Factoraje'!$G:$G,'Cartera Semanal Individual'!$A24,'BD Factoraje'!$C:$C,$B$2),0)+BR24-SUMIFS('BD Factoraje'!$R:$R,'BD Factoraje'!$B:$B,$B$3,'BD Factoraje'!$G:$G,'Cartera Semanal Individual'!$A24,'BD Factoraje'!$N:$N,'Cartera Semanal Individual'!BS$1,'BD Factoraje'!$C:$C,$B$2)</f>
        <v>0</v>
      </c>
      <c r="BT24" s="11">
        <f>IF('Cartera Semanal Individual'!$A24='Cartera Semanal Individual'!BT$1,-SUMIFS('BD Factoraje'!$Q:$Q,'BD Factoraje'!$B:$B,$B$3,'BD Factoraje'!$G:$G,'Cartera Semanal Individual'!$A24,'BD Factoraje'!$C:$C,$B$2),0)+BS24-SUMIFS('BD Factoraje'!$R:$R,'BD Factoraje'!$B:$B,$B$3,'BD Factoraje'!$G:$G,'Cartera Semanal Individual'!$A24,'BD Factoraje'!$N:$N,'Cartera Semanal Individual'!BT$1,'BD Factoraje'!$C:$C,$B$2)</f>
        <v>0</v>
      </c>
      <c r="BU24" s="11">
        <f>IF('Cartera Semanal Individual'!$A24='Cartera Semanal Individual'!BU$1,-SUMIFS('BD Factoraje'!$Q:$Q,'BD Factoraje'!$B:$B,$B$3,'BD Factoraje'!$G:$G,'Cartera Semanal Individual'!$A24,'BD Factoraje'!$C:$C,$B$2),0)+BT24-SUMIFS('BD Factoraje'!$R:$R,'BD Factoraje'!$B:$B,$B$3,'BD Factoraje'!$G:$G,'Cartera Semanal Individual'!$A24,'BD Factoraje'!$N:$N,'Cartera Semanal Individual'!BU$1,'BD Factoraje'!$C:$C,$B$2)</f>
        <v>0</v>
      </c>
      <c r="BV24" s="11">
        <f>IF('Cartera Semanal Individual'!$A24='Cartera Semanal Individual'!BV$1,-SUMIFS('BD Factoraje'!$Q:$Q,'BD Factoraje'!$B:$B,$B$3,'BD Factoraje'!$G:$G,'Cartera Semanal Individual'!$A24,'BD Factoraje'!$C:$C,$B$2),0)+BU24-SUMIFS('BD Factoraje'!$R:$R,'BD Factoraje'!$B:$B,$B$3,'BD Factoraje'!$G:$G,'Cartera Semanal Individual'!$A24,'BD Factoraje'!$N:$N,'Cartera Semanal Individual'!BV$1,'BD Factoraje'!$C:$C,$B$2)</f>
        <v>0</v>
      </c>
      <c r="BW24" s="11">
        <f>IF('Cartera Semanal Individual'!$A24='Cartera Semanal Individual'!BW$1,-SUMIFS('BD Factoraje'!$Q:$Q,'BD Factoraje'!$B:$B,$B$3,'BD Factoraje'!$G:$G,'Cartera Semanal Individual'!$A24,'BD Factoraje'!$C:$C,$B$2),0)+BV24-SUMIFS('BD Factoraje'!$R:$R,'BD Factoraje'!$B:$B,$B$3,'BD Factoraje'!$G:$G,'Cartera Semanal Individual'!$A24,'BD Factoraje'!$N:$N,'Cartera Semanal Individual'!BW$1,'BD Factoraje'!$C:$C,$B$2)</f>
        <v>0</v>
      </c>
      <c r="BX24" s="11">
        <f>IF('Cartera Semanal Individual'!$A24='Cartera Semanal Individual'!BX$1,-SUMIFS('BD Factoraje'!$Q:$Q,'BD Factoraje'!$B:$B,$B$3,'BD Factoraje'!$G:$G,'Cartera Semanal Individual'!$A24,'BD Factoraje'!$C:$C,$B$2),0)+BW24-SUMIFS('BD Factoraje'!$R:$R,'BD Factoraje'!$B:$B,$B$3,'BD Factoraje'!$G:$G,'Cartera Semanal Individual'!$A24,'BD Factoraje'!$N:$N,'Cartera Semanal Individual'!BX$1,'BD Factoraje'!$C:$C,$B$2)</f>
        <v>0</v>
      </c>
      <c r="BY24" s="11">
        <f>IF('Cartera Semanal Individual'!$A24='Cartera Semanal Individual'!BY$1,-SUMIFS('BD Factoraje'!$Q:$Q,'BD Factoraje'!$B:$B,$B$3,'BD Factoraje'!$G:$G,'Cartera Semanal Individual'!$A24,'BD Factoraje'!$C:$C,$B$2),0)+BX24-SUMIFS('BD Factoraje'!$R:$R,'BD Factoraje'!$B:$B,$B$3,'BD Factoraje'!$G:$G,'Cartera Semanal Individual'!$A24,'BD Factoraje'!$N:$N,'Cartera Semanal Individual'!BY$1,'BD Factoraje'!$C:$C,$B$2)</f>
        <v>0</v>
      </c>
      <c r="BZ24" s="11">
        <f>IF('Cartera Semanal Individual'!$A24='Cartera Semanal Individual'!BZ$1,-SUMIFS('BD Factoraje'!$Q:$Q,'BD Factoraje'!$B:$B,$B$3,'BD Factoraje'!$G:$G,'Cartera Semanal Individual'!$A24,'BD Factoraje'!$C:$C,$B$2),0)+BY24-SUMIFS('BD Factoraje'!$R:$R,'BD Factoraje'!$B:$B,$B$3,'BD Factoraje'!$G:$G,'Cartera Semanal Individual'!$A24,'BD Factoraje'!$N:$N,'Cartera Semanal Individual'!BZ$1,'BD Factoraje'!$C:$C,$B$2)</f>
        <v>0</v>
      </c>
      <c r="CA24" s="11">
        <f>IF('Cartera Semanal Individual'!$A24='Cartera Semanal Individual'!CA$1,-SUMIFS('BD Factoraje'!$Q:$Q,'BD Factoraje'!$B:$B,$B$3,'BD Factoraje'!$G:$G,'Cartera Semanal Individual'!$A24,'BD Factoraje'!$C:$C,$B$2),0)+BZ24-SUMIFS('BD Factoraje'!$R:$R,'BD Factoraje'!$B:$B,$B$3,'BD Factoraje'!$G:$G,'Cartera Semanal Individual'!$A24,'BD Factoraje'!$N:$N,'Cartera Semanal Individual'!CA$1,'BD Factoraje'!$C:$C,$B$2)</f>
        <v>0</v>
      </c>
      <c r="CB24" s="11">
        <f>IF('Cartera Semanal Individual'!$A24='Cartera Semanal Individual'!CB$1,-SUMIFS('BD Factoraje'!$Q:$Q,'BD Factoraje'!$B:$B,$B$3,'BD Factoraje'!$G:$G,'Cartera Semanal Individual'!$A24,'BD Factoraje'!$C:$C,$B$2),0)+CA24-SUMIFS('BD Factoraje'!$R:$R,'BD Factoraje'!$B:$B,$B$3,'BD Factoraje'!$G:$G,'Cartera Semanal Individual'!$A24,'BD Factoraje'!$N:$N,'Cartera Semanal Individual'!CB$1,'BD Factoraje'!$C:$C,$B$2)</f>
        <v>0</v>
      </c>
      <c r="CC24" s="11">
        <f>IF('Cartera Semanal Individual'!$A24='Cartera Semanal Individual'!CC$1,-SUMIFS('BD Factoraje'!$Q:$Q,'BD Factoraje'!$B:$B,$B$3,'BD Factoraje'!$G:$G,'Cartera Semanal Individual'!$A24,'BD Factoraje'!$C:$C,$B$2),0)+CB24-SUMIFS('BD Factoraje'!$R:$R,'BD Factoraje'!$B:$B,$B$3,'BD Factoraje'!$G:$G,'Cartera Semanal Individual'!$A24,'BD Factoraje'!$N:$N,'Cartera Semanal Individual'!CC$1,'BD Factoraje'!$C:$C,$B$2)</f>
        <v>0</v>
      </c>
      <c r="CD24" s="11">
        <f>IF('Cartera Semanal Individual'!$A24='Cartera Semanal Individual'!CD$1,-SUMIFS('BD Factoraje'!$Q:$Q,'BD Factoraje'!$B:$B,$B$3,'BD Factoraje'!$G:$G,'Cartera Semanal Individual'!$A24,'BD Factoraje'!$C:$C,$B$2),0)+CC24-SUMIFS('BD Factoraje'!$R:$R,'BD Factoraje'!$B:$B,$B$3,'BD Factoraje'!$G:$G,'Cartera Semanal Individual'!$A24,'BD Factoraje'!$N:$N,'Cartera Semanal Individual'!CD$1,'BD Factoraje'!$C:$C,$B$2)</f>
        <v>0</v>
      </c>
      <c r="CE24" s="11">
        <f>IF('Cartera Semanal Individual'!$A24='Cartera Semanal Individual'!CE$1,-SUMIFS('BD Factoraje'!$Q:$Q,'BD Factoraje'!$B:$B,$B$3,'BD Factoraje'!$G:$G,'Cartera Semanal Individual'!$A24,'BD Factoraje'!$C:$C,$B$2),0)+CD24-SUMIFS('BD Factoraje'!$R:$R,'BD Factoraje'!$B:$B,$B$3,'BD Factoraje'!$G:$G,'Cartera Semanal Individual'!$A24,'BD Factoraje'!$N:$N,'Cartera Semanal Individual'!CE$1,'BD Factoraje'!$C:$C,$B$2)</f>
        <v>0</v>
      </c>
      <c r="CF24" s="11">
        <f>IF('Cartera Semanal Individual'!$A24='Cartera Semanal Individual'!CF$1,-SUMIFS('BD Factoraje'!$Q:$Q,'BD Factoraje'!$B:$B,$B$3,'BD Factoraje'!$G:$G,'Cartera Semanal Individual'!$A24,'BD Factoraje'!$C:$C,$B$2),0)+CE24-SUMIFS('BD Factoraje'!$R:$R,'BD Factoraje'!$B:$B,$B$3,'BD Factoraje'!$G:$G,'Cartera Semanal Individual'!$A24,'BD Factoraje'!$N:$N,'Cartera Semanal Individual'!CF$1,'BD Factoraje'!$C:$C,$B$2)</f>
        <v>0</v>
      </c>
      <c r="CG24" s="11">
        <f>IF('Cartera Semanal Individual'!$A24='Cartera Semanal Individual'!CG$1,-SUMIFS('BD Factoraje'!$Q:$Q,'BD Factoraje'!$B:$B,$B$3,'BD Factoraje'!$G:$G,'Cartera Semanal Individual'!$A24,'BD Factoraje'!$C:$C,$B$2),0)+CF24-SUMIFS('BD Factoraje'!$R:$R,'BD Factoraje'!$B:$B,$B$3,'BD Factoraje'!$G:$G,'Cartera Semanal Individual'!$A24,'BD Factoraje'!$N:$N,'Cartera Semanal Individual'!CG$1,'BD Factoraje'!$C:$C,$B$2)</f>
        <v>0</v>
      </c>
      <c r="CH24" s="11">
        <f>IF('Cartera Semanal Individual'!$A24='Cartera Semanal Individual'!CH$1,-SUMIFS('BD Factoraje'!$Q:$Q,'BD Factoraje'!$B:$B,$B$3,'BD Factoraje'!$G:$G,'Cartera Semanal Individual'!$A24,'BD Factoraje'!$C:$C,$B$2),0)+CG24-SUMIFS('BD Factoraje'!$R:$R,'BD Factoraje'!$B:$B,$B$3,'BD Factoraje'!$G:$G,'Cartera Semanal Individual'!$A24,'BD Factoraje'!$N:$N,'Cartera Semanal Individual'!CH$1,'BD Factoraje'!$C:$C,$B$2)</f>
        <v>0</v>
      </c>
      <c r="CI24" s="11">
        <f>IF('Cartera Semanal Individual'!$A24='Cartera Semanal Individual'!CI$1,-SUMIFS('BD Factoraje'!$Q:$Q,'BD Factoraje'!$B:$B,$B$3,'BD Factoraje'!$G:$G,'Cartera Semanal Individual'!$A24,'BD Factoraje'!$C:$C,$B$2),0)+CH24-SUMIFS('BD Factoraje'!$R:$R,'BD Factoraje'!$B:$B,$B$3,'BD Factoraje'!$G:$G,'Cartera Semanal Individual'!$A24,'BD Factoraje'!$N:$N,'Cartera Semanal Individual'!CI$1,'BD Factoraje'!$C:$C,$B$2)</f>
        <v>0</v>
      </c>
      <c r="CJ24" s="11">
        <f>IF('Cartera Semanal Individual'!$A24='Cartera Semanal Individual'!CJ$1,-SUMIFS('BD Factoraje'!$Q:$Q,'BD Factoraje'!$B:$B,$B$3,'BD Factoraje'!$G:$G,'Cartera Semanal Individual'!$A24,'BD Factoraje'!$C:$C,$B$2),0)+CI24-SUMIFS('BD Factoraje'!$R:$R,'BD Factoraje'!$B:$B,$B$3,'BD Factoraje'!$G:$G,'Cartera Semanal Individual'!$A24,'BD Factoraje'!$N:$N,'Cartera Semanal Individual'!CJ$1,'BD Factoraje'!$C:$C,$B$2)</f>
        <v>0</v>
      </c>
      <c r="CK24" s="11">
        <f>IF('Cartera Semanal Individual'!$A24='Cartera Semanal Individual'!CK$1,-SUMIFS('BD Factoraje'!$Q:$Q,'BD Factoraje'!$B:$B,$B$3,'BD Factoraje'!$G:$G,'Cartera Semanal Individual'!$A24,'BD Factoraje'!$C:$C,$B$2),0)+CJ24-SUMIFS('BD Factoraje'!$R:$R,'BD Factoraje'!$B:$B,$B$3,'BD Factoraje'!$G:$G,'Cartera Semanal Individual'!$A24,'BD Factoraje'!$N:$N,'Cartera Semanal Individual'!CK$1,'BD Factoraje'!$C:$C,$B$2)</f>
        <v>0</v>
      </c>
      <c r="CL24" s="11">
        <f>IF('Cartera Semanal Individual'!$A24='Cartera Semanal Individual'!CL$1,-SUMIFS('BD Factoraje'!$Q:$Q,'BD Factoraje'!$B:$B,$B$3,'BD Factoraje'!$G:$G,'Cartera Semanal Individual'!$A24,'BD Factoraje'!$C:$C,$B$2),0)+CK24-SUMIFS('BD Factoraje'!$R:$R,'BD Factoraje'!$B:$B,$B$3,'BD Factoraje'!$G:$G,'Cartera Semanal Individual'!$A24,'BD Factoraje'!$N:$N,'Cartera Semanal Individual'!CL$1,'BD Factoraje'!$C:$C,$B$2)</f>
        <v>0</v>
      </c>
      <c r="CM24" s="11">
        <f>IF('Cartera Semanal Individual'!$A24='Cartera Semanal Individual'!CM$1,-SUMIFS('BD Factoraje'!$Q:$Q,'BD Factoraje'!$B:$B,$B$3,'BD Factoraje'!$G:$G,'Cartera Semanal Individual'!$A24,'BD Factoraje'!$C:$C,$B$2),0)+CL24-SUMIFS('BD Factoraje'!$R:$R,'BD Factoraje'!$B:$B,$B$3,'BD Factoraje'!$G:$G,'Cartera Semanal Individual'!$A24,'BD Factoraje'!$N:$N,'Cartera Semanal Individual'!CM$1,'BD Factoraje'!$C:$C,$B$2)</f>
        <v>0</v>
      </c>
      <c r="CN24" s="11">
        <f>IF('Cartera Semanal Individual'!$A24='Cartera Semanal Individual'!CN$1,-SUMIFS('BD Factoraje'!$Q:$Q,'BD Factoraje'!$B:$B,$B$3,'BD Factoraje'!$G:$G,'Cartera Semanal Individual'!$A24,'BD Factoraje'!$C:$C,$B$2),0)+CM24-SUMIFS('BD Factoraje'!$R:$R,'BD Factoraje'!$B:$B,$B$3,'BD Factoraje'!$G:$G,'Cartera Semanal Individual'!$A24,'BD Factoraje'!$N:$N,'Cartera Semanal Individual'!CN$1,'BD Factoraje'!$C:$C,$B$2)</f>
        <v>0</v>
      </c>
      <c r="CO24" s="11">
        <f>IF('Cartera Semanal Individual'!$A24='Cartera Semanal Individual'!CO$1,-SUMIFS('BD Factoraje'!$Q:$Q,'BD Factoraje'!$B:$B,$B$3,'BD Factoraje'!$G:$G,'Cartera Semanal Individual'!$A24,'BD Factoraje'!$C:$C,$B$2),0)+CN24-SUMIFS('BD Factoraje'!$R:$R,'BD Factoraje'!$B:$B,$B$3,'BD Factoraje'!$G:$G,'Cartera Semanal Individual'!$A24,'BD Factoraje'!$N:$N,'Cartera Semanal Individual'!CO$1,'BD Factoraje'!$C:$C,$B$2)</f>
        <v>0</v>
      </c>
      <c r="CP24" s="11">
        <f>IF('Cartera Semanal Individual'!$A24='Cartera Semanal Individual'!CP$1,-SUMIFS('BD Factoraje'!$Q:$Q,'BD Factoraje'!$B:$B,$B$3,'BD Factoraje'!$G:$G,'Cartera Semanal Individual'!$A24,'BD Factoraje'!$C:$C,$B$2),0)+CO24-SUMIFS('BD Factoraje'!$R:$R,'BD Factoraje'!$B:$B,$B$3,'BD Factoraje'!$G:$G,'Cartera Semanal Individual'!$A24,'BD Factoraje'!$N:$N,'Cartera Semanal Individual'!CP$1,'BD Factoraje'!$C:$C,$B$2)</f>
        <v>0</v>
      </c>
      <c r="CQ24" s="11">
        <f>IF('Cartera Semanal Individual'!$A24='Cartera Semanal Individual'!CQ$1,-SUMIFS('BD Factoraje'!$Q:$Q,'BD Factoraje'!$B:$B,$B$3,'BD Factoraje'!$G:$G,'Cartera Semanal Individual'!$A24,'BD Factoraje'!$C:$C,$B$2),0)+CP24-SUMIFS('BD Factoraje'!$R:$R,'BD Factoraje'!$B:$B,$B$3,'BD Factoraje'!$G:$G,'Cartera Semanal Individual'!$A24,'BD Factoraje'!$N:$N,'Cartera Semanal Individual'!CQ$1,'BD Factoraje'!$C:$C,$B$2)</f>
        <v>0</v>
      </c>
      <c r="CR24" s="11">
        <f>IF('Cartera Semanal Individual'!$A24='Cartera Semanal Individual'!CR$1,-SUMIFS('BD Factoraje'!$Q:$Q,'BD Factoraje'!$B:$B,$B$3,'BD Factoraje'!$G:$G,'Cartera Semanal Individual'!$A24,'BD Factoraje'!$C:$C,$B$2),0)+CQ24-SUMIFS('BD Factoraje'!$R:$R,'BD Factoraje'!$B:$B,$B$3,'BD Factoraje'!$G:$G,'Cartera Semanal Individual'!$A24,'BD Factoraje'!$N:$N,'Cartera Semanal Individual'!CR$1,'BD Factoraje'!$C:$C,$B$2)</f>
        <v>0</v>
      </c>
      <c r="CS24" s="11">
        <f>IF('Cartera Semanal Individual'!$A24='Cartera Semanal Individual'!CS$1,-SUMIFS('BD Factoraje'!$Q:$Q,'BD Factoraje'!$B:$B,$B$3,'BD Factoraje'!$G:$G,'Cartera Semanal Individual'!$A24,'BD Factoraje'!$C:$C,$B$2),0)+CR24-SUMIFS('BD Factoraje'!$R:$R,'BD Factoraje'!$B:$B,$B$3,'BD Factoraje'!$G:$G,'Cartera Semanal Individual'!$A24,'BD Factoraje'!$N:$N,'Cartera Semanal Individual'!CS$1,'BD Factoraje'!$C:$C,$B$2)</f>
        <v>0</v>
      </c>
      <c r="CT24" s="11">
        <f>IF('Cartera Semanal Individual'!$A24='Cartera Semanal Individual'!CT$1,-SUMIFS('BD Factoraje'!$Q:$Q,'BD Factoraje'!$B:$B,$B$3,'BD Factoraje'!$G:$G,'Cartera Semanal Individual'!$A24,'BD Factoraje'!$C:$C,$B$2),0)+CS24-SUMIFS('BD Factoraje'!$R:$R,'BD Factoraje'!$B:$B,$B$3,'BD Factoraje'!$G:$G,'Cartera Semanal Individual'!$A24,'BD Factoraje'!$N:$N,'Cartera Semanal Individual'!CT$1,'BD Factoraje'!$C:$C,$B$2)</f>
        <v>0</v>
      </c>
      <c r="CU24" s="11">
        <f>IF('Cartera Semanal Individual'!$A24='Cartera Semanal Individual'!CU$1,-SUMIFS('BD Factoraje'!$Q:$Q,'BD Factoraje'!$B:$B,$B$3,'BD Factoraje'!$G:$G,'Cartera Semanal Individual'!$A24,'BD Factoraje'!$C:$C,$B$2),0)+CT24-SUMIFS('BD Factoraje'!$R:$R,'BD Factoraje'!$B:$B,$B$3,'BD Factoraje'!$G:$G,'Cartera Semanal Individual'!$A24,'BD Factoraje'!$N:$N,'Cartera Semanal Individual'!CU$1,'BD Factoraje'!$C:$C,$B$2)</f>
        <v>0</v>
      </c>
      <c r="CV24" s="11">
        <f>IF('Cartera Semanal Individual'!$A24='Cartera Semanal Individual'!CV$1,-SUMIFS('BD Factoraje'!$Q:$Q,'BD Factoraje'!$B:$B,$B$3,'BD Factoraje'!$G:$G,'Cartera Semanal Individual'!$A24,'BD Factoraje'!$C:$C,$B$2),0)+CU24-SUMIFS('BD Factoraje'!$R:$R,'BD Factoraje'!$B:$B,$B$3,'BD Factoraje'!$G:$G,'Cartera Semanal Individual'!$A24,'BD Factoraje'!$N:$N,'Cartera Semanal Individual'!CV$1,'BD Factoraje'!$C:$C,$B$2)</f>
        <v>0</v>
      </c>
    </row>
    <row r="25" spans="1:100" x14ac:dyDescent="0.25">
      <c r="A25" s="14">
        <v>34</v>
      </c>
      <c r="B25" s="31">
        <f t="shared" si="2"/>
        <v>42603</v>
      </c>
      <c r="C25" s="11">
        <f>IF('Cartera Semanal Individual'!$A25='Cartera Semanal Individual'!C$1,-SUMIFS('BD Factoraje'!$Q:$Q,'BD Factoraje'!$B:$B,$B$3,'BD Factoraje'!$G:$G,'Cartera Semanal Individual'!$A25,'BD Factoraje'!$C:$C,$B$2),0)</f>
        <v>0</v>
      </c>
      <c r="D25" s="11">
        <f>IF('Cartera Semanal Individual'!$A25='Cartera Semanal Individual'!D$1,-SUMIFS('BD Factoraje'!$Q:$Q,'BD Factoraje'!$B:$B,$B$3,'BD Factoraje'!$G:$G,'Cartera Semanal Individual'!$A25,'BD Factoraje'!$C:$C,$B$2),0)+C25-SUMIFS('BD Factoraje'!$R:$R,'BD Factoraje'!$B:$B,$B$3,'BD Factoraje'!$G:$G,'Cartera Semanal Individual'!$A25,'BD Factoraje'!$N:$N,'Cartera Semanal Individual'!D$1,'BD Factoraje'!$C:$C,$B$2)</f>
        <v>0</v>
      </c>
      <c r="E25" s="11">
        <f>IF('Cartera Semanal Individual'!$A25='Cartera Semanal Individual'!E$1,-SUMIFS('BD Factoraje'!$Q:$Q,'BD Factoraje'!$B:$B,$B$3,'BD Factoraje'!$G:$G,'Cartera Semanal Individual'!$A25,'BD Factoraje'!$C:$C,$B$2),0)+D25-SUMIFS('BD Factoraje'!$R:$R,'BD Factoraje'!$B:$B,$B$3,'BD Factoraje'!$G:$G,'Cartera Semanal Individual'!$A25,'BD Factoraje'!$N:$N,'Cartera Semanal Individual'!E$1,'BD Factoraje'!$C:$C,$B$2)</f>
        <v>0</v>
      </c>
      <c r="F25" s="11">
        <f>IF('Cartera Semanal Individual'!$A25='Cartera Semanal Individual'!F$1,-SUMIFS('BD Factoraje'!$Q:$Q,'BD Factoraje'!$B:$B,$B$3,'BD Factoraje'!$G:$G,'Cartera Semanal Individual'!$A25,'BD Factoraje'!$C:$C,$B$2),0)+E25-SUMIFS('BD Factoraje'!$R:$R,'BD Factoraje'!$B:$B,$B$3,'BD Factoraje'!$G:$G,'Cartera Semanal Individual'!$A25,'BD Factoraje'!$N:$N,'Cartera Semanal Individual'!F$1,'BD Factoraje'!$C:$C,$B$2)</f>
        <v>0</v>
      </c>
      <c r="G25" s="11">
        <f>IF('Cartera Semanal Individual'!$A25='Cartera Semanal Individual'!G$1,-SUMIFS('BD Factoraje'!$Q:$Q,'BD Factoraje'!$B:$B,$B$3,'BD Factoraje'!$G:$G,'Cartera Semanal Individual'!$A25,'BD Factoraje'!$C:$C,$B$2),0)+F25-SUMIFS('BD Factoraje'!$R:$R,'BD Factoraje'!$B:$B,$B$3,'BD Factoraje'!$G:$G,'Cartera Semanal Individual'!$A25,'BD Factoraje'!$N:$N,'Cartera Semanal Individual'!G$1,'BD Factoraje'!$C:$C,$B$2)</f>
        <v>0</v>
      </c>
      <c r="H25" s="11">
        <f>IF('Cartera Semanal Individual'!$A25='Cartera Semanal Individual'!H$1,-SUMIFS('BD Factoraje'!$Q:$Q,'BD Factoraje'!$B:$B,$B$3,'BD Factoraje'!$G:$G,'Cartera Semanal Individual'!$A25,'BD Factoraje'!$C:$C,$B$2),0)+G25-SUMIFS('BD Factoraje'!$R:$R,'BD Factoraje'!$B:$B,$B$3,'BD Factoraje'!$G:$G,'Cartera Semanal Individual'!$A25,'BD Factoraje'!$N:$N,'Cartera Semanal Individual'!H$1,'BD Factoraje'!$C:$C,$B$2)</f>
        <v>0</v>
      </c>
      <c r="I25" s="11">
        <f>IF('Cartera Semanal Individual'!$A25='Cartera Semanal Individual'!I$1,-SUMIFS('BD Factoraje'!$Q:$Q,'BD Factoraje'!$B:$B,$B$3,'BD Factoraje'!$G:$G,'Cartera Semanal Individual'!$A25,'BD Factoraje'!$C:$C,$B$2),0)+H25-SUMIFS('BD Factoraje'!$R:$R,'BD Factoraje'!$B:$B,$B$3,'BD Factoraje'!$G:$G,'Cartera Semanal Individual'!$A25,'BD Factoraje'!$N:$N,'Cartera Semanal Individual'!I$1,'BD Factoraje'!$C:$C,$B$2)</f>
        <v>0</v>
      </c>
      <c r="J25" s="11">
        <f>IF('Cartera Semanal Individual'!$A25='Cartera Semanal Individual'!J$1,-SUMIFS('BD Factoraje'!$Q:$Q,'BD Factoraje'!$B:$B,$B$3,'BD Factoraje'!$G:$G,'Cartera Semanal Individual'!$A25,'BD Factoraje'!$C:$C,$B$2),0)+I25-SUMIFS('BD Factoraje'!$R:$R,'BD Factoraje'!$B:$B,$B$3,'BD Factoraje'!$G:$G,'Cartera Semanal Individual'!$A25,'BD Factoraje'!$N:$N,'Cartera Semanal Individual'!J$1,'BD Factoraje'!$C:$C,$B$2)</f>
        <v>0</v>
      </c>
      <c r="K25" s="11">
        <f>IF('Cartera Semanal Individual'!$A25='Cartera Semanal Individual'!K$1,-SUMIFS('BD Factoraje'!$Q:$Q,'BD Factoraje'!$B:$B,$B$3,'BD Factoraje'!$G:$G,'Cartera Semanal Individual'!$A25,'BD Factoraje'!$C:$C,$B$2),0)+J25-SUMIFS('BD Factoraje'!$R:$R,'BD Factoraje'!$B:$B,$B$3,'BD Factoraje'!$G:$G,'Cartera Semanal Individual'!$A25,'BD Factoraje'!$N:$N,'Cartera Semanal Individual'!K$1,'BD Factoraje'!$C:$C,$B$2)</f>
        <v>0</v>
      </c>
      <c r="L25" s="11">
        <f>IF('Cartera Semanal Individual'!$A25='Cartera Semanal Individual'!L$1,-SUMIFS('BD Factoraje'!$Q:$Q,'BD Factoraje'!$B:$B,$B$3,'BD Factoraje'!$G:$G,'Cartera Semanal Individual'!$A25,'BD Factoraje'!$C:$C,$B$2),0)+K25-SUMIFS('BD Factoraje'!$R:$R,'BD Factoraje'!$B:$B,$B$3,'BD Factoraje'!$G:$G,'Cartera Semanal Individual'!$A25,'BD Factoraje'!$N:$N,'Cartera Semanal Individual'!L$1,'BD Factoraje'!$C:$C,$B$2)</f>
        <v>0</v>
      </c>
      <c r="M25" s="11">
        <f>IF('Cartera Semanal Individual'!$A25='Cartera Semanal Individual'!M$1,-SUMIFS('BD Factoraje'!$Q:$Q,'BD Factoraje'!$B:$B,$B$3,'BD Factoraje'!$G:$G,'Cartera Semanal Individual'!$A25,'BD Factoraje'!$C:$C,$B$2),0)+L25-SUMIFS('BD Factoraje'!$R:$R,'BD Factoraje'!$B:$B,$B$3,'BD Factoraje'!$G:$G,'Cartera Semanal Individual'!$A25,'BD Factoraje'!$N:$N,'Cartera Semanal Individual'!M$1,'BD Factoraje'!$C:$C,$B$2)</f>
        <v>0</v>
      </c>
      <c r="N25" s="11">
        <f>IF('Cartera Semanal Individual'!$A25='Cartera Semanal Individual'!N$1,-SUMIFS('BD Factoraje'!$Q:$Q,'BD Factoraje'!$B:$B,$B$3,'BD Factoraje'!$G:$G,'Cartera Semanal Individual'!$A25,'BD Factoraje'!$C:$C,$B$2),0)+M25-SUMIFS('BD Factoraje'!$R:$R,'BD Factoraje'!$B:$B,$B$3,'BD Factoraje'!$G:$G,'Cartera Semanal Individual'!$A25,'BD Factoraje'!$N:$N,'Cartera Semanal Individual'!N$1,'BD Factoraje'!$C:$C,$B$2)</f>
        <v>0</v>
      </c>
      <c r="O25" s="11">
        <f>IF('Cartera Semanal Individual'!$A25='Cartera Semanal Individual'!O$1,-SUMIFS('BD Factoraje'!$Q:$Q,'BD Factoraje'!$B:$B,$B$3,'BD Factoraje'!$G:$G,'Cartera Semanal Individual'!$A25,'BD Factoraje'!$C:$C,$B$2),0)+N25-SUMIFS('BD Factoraje'!$R:$R,'BD Factoraje'!$B:$B,$B$3,'BD Factoraje'!$G:$G,'Cartera Semanal Individual'!$A25,'BD Factoraje'!$N:$N,'Cartera Semanal Individual'!O$1,'BD Factoraje'!$C:$C,$B$2)</f>
        <v>0</v>
      </c>
      <c r="P25" s="11">
        <f>IF('Cartera Semanal Individual'!$A25='Cartera Semanal Individual'!P$1,-SUMIFS('BD Factoraje'!$Q:$Q,'BD Factoraje'!$B:$B,$B$3,'BD Factoraje'!$G:$G,'Cartera Semanal Individual'!$A25,'BD Factoraje'!$C:$C,$B$2),0)+O25-SUMIFS('BD Factoraje'!$R:$R,'BD Factoraje'!$B:$B,$B$3,'BD Factoraje'!$G:$G,'Cartera Semanal Individual'!$A25,'BD Factoraje'!$N:$N,'Cartera Semanal Individual'!P$1,'BD Factoraje'!$C:$C,$B$2)</f>
        <v>0</v>
      </c>
      <c r="Q25" s="11">
        <f>IF('Cartera Semanal Individual'!$A25='Cartera Semanal Individual'!Q$1,-SUMIFS('BD Factoraje'!$Q:$Q,'BD Factoraje'!$B:$B,$B$3,'BD Factoraje'!$G:$G,'Cartera Semanal Individual'!$A25,'BD Factoraje'!$C:$C,$B$2),0)+P25-SUMIFS('BD Factoraje'!$R:$R,'BD Factoraje'!$B:$B,$B$3,'BD Factoraje'!$G:$G,'Cartera Semanal Individual'!$A25,'BD Factoraje'!$N:$N,'Cartera Semanal Individual'!Q$1,'BD Factoraje'!$C:$C,$B$2)</f>
        <v>0</v>
      </c>
      <c r="R25" s="11">
        <f>IF('Cartera Semanal Individual'!$A25='Cartera Semanal Individual'!R$1,-SUMIFS('BD Factoraje'!$Q:$Q,'BD Factoraje'!$B:$B,$B$3,'BD Factoraje'!$G:$G,'Cartera Semanal Individual'!$A25,'BD Factoraje'!$C:$C,$B$2),0)+Q25-SUMIFS('BD Factoraje'!$R:$R,'BD Factoraje'!$B:$B,$B$3,'BD Factoraje'!$G:$G,'Cartera Semanal Individual'!$A25,'BD Factoraje'!$N:$N,'Cartera Semanal Individual'!R$1,'BD Factoraje'!$C:$C,$B$2)</f>
        <v>0</v>
      </c>
      <c r="S25" s="11">
        <f>IF('Cartera Semanal Individual'!$A25='Cartera Semanal Individual'!S$1,-SUMIFS('BD Factoraje'!$Q:$Q,'BD Factoraje'!$B:$B,$B$3,'BD Factoraje'!$G:$G,'Cartera Semanal Individual'!$A25,'BD Factoraje'!$C:$C,$B$2),0)+R25-SUMIFS('BD Factoraje'!$R:$R,'BD Factoraje'!$B:$B,$B$3,'BD Factoraje'!$G:$G,'Cartera Semanal Individual'!$A25,'BD Factoraje'!$N:$N,'Cartera Semanal Individual'!S$1,'BD Factoraje'!$C:$C,$B$2)</f>
        <v>0</v>
      </c>
      <c r="T25" s="11">
        <f>IF('Cartera Semanal Individual'!$A25='Cartera Semanal Individual'!T$1,-SUMIFS('BD Factoraje'!$Q:$Q,'BD Factoraje'!$B:$B,$B$3,'BD Factoraje'!$G:$G,'Cartera Semanal Individual'!$A25,'BD Factoraje'!$C:$C,$B$2),0)+S25-SUMIFS('BD Factoraje'!$R:$R,'BD Factoraje'!$B:$B,$B$3,'BD Factoraje'!$G:$G,'Cartera Semanal Individual'!$A25,'BD Factoraje'!$N:$N,'Cartera Semanal Individual'!T$1,'BD Factoraje'!$C:$C,$B$2)</f>
        <v>0</v>
      </c>
      <c r="U25" s="11">
        <f>IF('Cartera Semanal Individual'!$A25='Cartera Semanal Individual'!U$1,-SUMIFS('BD Factoraje'!$Q:$Q,'BD Factoraje'!$B:$B,$B$3,'BD Factoraje'!$G:$G,'Cartera Semanal Individual'!$A25,'BD Factoraje'!$C:$C,$B$2),0)+T25-SUMIFS('BD Factoraje'!$R:$R,'BD Factoraje'!$B:$B,$B$3,'BD Factoraje'!$G:$G,'Cartera Semanal Individual'!$A25,'BD Factoraje'!$N:$N,'Cartera Semanal Individual'!U$1,'BD Factoraje'!$C:$C,$B$2)</f>
        <v>0</v>
      </c>
      <c r="V25" s="11">
        <f>IF('Cartera Semanal Individual'!$A25='Cartera Semanal Individual'!V$1,-SUMIFS('BD Factoraje'!$Q:$Q,'BD Factoraje'!$B:$B,$B$3,'BD Factoraje'!$G:$G,'Cartera Semanal Individual'!$A25,'BD Factoraje'!$C:$C,$B$2),0)+U25-SUMIFS('BD Factoraje'!$R:$R,'BD Factoraje'!$B:$B,$B$3,'BD Factoraje'!$G:$G,'Cartera Semanal Individual'!$A25,'BD Factoraje'!$N:$N,'Cartera Semanal Individual'!V$1,'BD Factoraje'!$C:$C,$B$2)</f>
        <v>0</v>
      </c>
      <c r="W25" s="11">
        <f>IF('Cartera Semanal Individual'!$A25='Cartera Semanal Individual'!W$1,-SUMIFS('BD Factoraje'!$Q:$Q,'BD Factoraje'!$B:$B,$B$3,'BD Factoraje'!$G:$G,'Cartera Semanal Individual'!$A25,'BD Factoraje'!$C:$C,$B$2),0)+V25-SUMIFS('BD Factoraje'!$R:$R,'BD Factoraje'!$B:$B,$B$3,'BD Factoraje'!$G:$G,'Cartera Semanal Individual'!$A25,'BD Factoraje'!$N:$N,'Cartera Semanal Individual'!W$1,'BD Factoraje'!$C:$C,$B$2)</f>
        <v>0</v>
      </c>
      <c r="X25" s="11">
        <f>IF('Cartera Semanal Individual'!$A25='Cartera Semanal Individual'!X$1,-SUMIFS('BD Factoraje'!$Q:$Q,'BD Factoraje'!$B:$B,$B$3,'BD Factoraje'!$G:$G,'Cartera Semanal Individual'!$A25,'BD Factoraje'!$C:$C,$B$2),0)+W25-SUMIFS('BD Factoraje'!$R:$R,'BD Factoraje'!$B:$B,$B$3,'BD Factoraje'!$G:$G,'Cartera Semanal Individual'!$A25,'BD Factoraje'!$N:$N,'Cartera Semanal Individual'!X$1,'BD Factoraje'!$C:$C,$B$2)</f>
        <v>0</v>
      </c>
      <c r="Y25" s="11">
        <f>IF('Cartera Semanal Individual'!$A25='Cartera Semanal Individual'!Y$1,-SUMIFS('BD Factoraje'!$Q:$Q,'BD Factoraje'!$B:$B,$B$3,'BD Factoraje'!$G:$G,'Cartera Semanal Individual'!$A25,'BD Factoraje'!$C:$C,$B$2),0)+X25-SUMIFS('BD Factoraje'!$R:$R,'BD Factoraje'!$B:$B,$B$3,'BD Factoraje'!$G:$G,'Cartera Semanal Individual'!$A25,'BD Factoraje'!$N:$N,'Cartera Semanal Individual'!Y$1,'BD Factoraje'!$C:$C,$B$2)</f>
        <v>0</v>
      </c>
      <c r="Z25" s="11">
        <f>IF('Cartera Semanal Individual'!$A25='Cartera Semanal Individual'!Z$1,-SUMIFS('BD Factoraje'!$Q:$Q,'BD Factoraje'!$B:$B,$B$3,'BD Factoraje'!$G:$G,'Cartera Semanal Individual'!$A25,'BD Factoraje'!$C:$C,$B$2),0)+Y25-SUMIFS('BD Factoraje'!$R:$R,'BD Factoraje'!$B:$B,$B$3,'BD Factoraje'!$G:$G,'Cartera Semanal Individual'!$A25,'BD Factoraje'!$N:$N,'Cartera Semanal Individual'!Z$1,'BD Factoraje'!$C:$C,$B$2)</f>
        <v>0</v>
      </c>
      <c r="AA25" s="11">
        <f>IF('Cartera Semanal Individual'!$A25='Cartera Semanal Individual'!AA$1,-SUMIFS('BD Factoraje'!$Q:$Q,'BD Factoraje'!$B:$B,$B$3,'BD Factoraje'!$G:$G,'Cartera Semanal Individual'!$A25,'BD Factoraje'!$C:$C,$B$2),0)+Z25-SUMIFS('BD Factoraje'!$R:$R,'BD Factoraje'!$B:$B,$B$3,'BD Factoraje'!$G:$G,'Cartera Semanal Individual'!$A25,'BD Factoraje'!$N:$N,'Cartera Semanal Individual'!AA$1,'BD Factoraje'!$C:$C,$B$2)</f>
        <v>0</v>
      </c>
      <c r="AB25" s="11">
        <f>IF('Cartera Semanal Individual'!$A25='Cartera Semanal Individual'!AB$1,-SUMIFS('BD Factoraje'!$Q:$Q,'BD Factoraje'!$B:$B,$B$3,'BD Factoraje'!$G:$G,'Cartera Semanal Individual'!$A25,'BD Factoraje'!$C:$C,$B$2),0)+AA25-SUMIFS('BD Factoraje'!$R:$R,'BD Factoraje'!$B:$B,$B$3,'BD Factoraje'!$G:$G,'Cartera Semanal Individual'!$A25,'BD Factoraje'!$N:$N,'Cartera Semanal Individual'!AB$1,'BD Factoraje'!$C:$C,$B$2)</f>
        <v>0</v>
      </c>
      <c r="AC25" s="11">
        <f>IF('Cartera Semanal Individual'!$A25='Cartera Semanal Individual'!AC$1,-SUMIFS('BD Factoraje'!$Q:$Q,'BD Factoraje'!$B:$B,$B$3,'BD Factoraje'!$G:$G,'Cartera Semanal Individual'!$A25,'BD Factoraje'!$C:$C,$B$2),0)+AB25-SUMIFS('BD Factoraje'!$R:$R,'BD Factoraje'!$B:$B,$B$3,'BD Factoraje'!$G:$G,'Cartera Semanal Individual'!$A25,'BD Factoraje'!$N:$N,'Cartera Semanal Individual'!AC$1,'BD Factoraje'!$C:$C,$B$2)</f>
        <v>0</v>
      </c>
      <c r="AD25" s="11">
        <f>IF('Cartera Semanal Individual'!$A25='Cartera Semanal Individual'!AD$1,-SUMIFS('BD Factoraje'!$Q:$Q,'BD Factoraje'!$B:$B,$B$3,'BD Factoraje'!$G:$G,'Cartera Semanal Individual'!$A25,'BD Factoraje'!$C:$C,$B$2),0)+AC25-SUMIFS('BD Factoraje'!$R:$R,'BD Factoraje'!$B:$B,$B$3,'BD Factoraje'!$G:$G,'Cartera Semanal Individual'!$A25,'BD Factoraje'!$N:$N,'Cartera Semanal Individual'!AD$1,'BD Factoraje'!$C:$C,$B$2)</f>
        <v>0</v>
      </c>
      <c r="AE25" s="11">
        <f>IF('Cartera Semanal Individual'!$A25='Cartera Semanal Individual'!AE$1,-SUMIFS('BD Factoraje'!$Q:$Q,'BD Factoraje'!$B:$B,$B$3,'BD Factoraje'!$G:$G,'Cartera Semanal Individual'!$A25,'BD Factoraje'!$C:$C,$B$2),0)+AD25-SUMIFS('BD Factoraje'!$R:$R,'BD Factoraje'!$B:$B,$B$3,'BD Factoraje'!$G:$G,'Cartera Semanal Individual'!$A25,'BD Factoraje'!$N:$N,'Cartera Semanal Individual'!AE$1,'BD Factoraje'!$C:$C,$B$2)</f>
        <v>0</v>
      </c>
      <c r="AF25" s="11">
        <f>IF('Cartera Semanal Individual'!$A25='Cartera Semanal Individual'!AF$1,-SUMIFS('BD Factoraje'!$Q:$Q,'BD Factoraje'!$B:$B,$B$3,'BD Factoraje'!$G:$G,'Cartera Semanal Individual'!$A25,'BD Factoraje'!$C:$C,$B$2),0)+AE25-SUMIFS('BD Factoraje'!$R:$R,'BD Factoraje'!$B:$B,$B$3,'BD Factoraje'!$G:$G,'Cartera Semanal Individual'!$A25,'BD Factoraje'!$N:$N,'Cartera Semanal Individual'!AF$1,'BD Factoraje'!$C:$C,$B$2)</f>
        <v>0</v>
      </c>
      <c r="AG25" s="11">
        <f>IF('Cartera Semanal Individual'!$A25='Cartera Semanal Individual'!AG$1,-SUMIFS('BD Factoraje'!$Q:$Q,'BD Factoraje'!$B:$B,$B$3,'BD Factoraje'!$G:$G,'Cartera Semanal Individual'!$A25,'BD Factoraje'!$C:$C,$B$2),0)+AF25-SUMIFS('BD Factoraje'!$R:$R,'BD Factoraje'!$B:$B,$B$3,'BD Factoraje'!$G:$G,'Cartera Semanal Individual'!$A25,'BD Factoraje'!$N:$N,'Cartera Semanal Individual'!AG$1,'BD Factoraje'!$C:$C,$B$2)</f>
        <v>0</v>
      </c>
      <c r="AH25" s="11">
        <f>IF('Cartera Semanal Individual'!$A25='Cartera Semanal Individual'!AH$1,-SUMIFS('BD Factoraje'!$Q:$Q,'BD Factoraje'!$B:$B,$B$3,'BD Factoraje'!$G:$G,'Cartera Semanal Individual'!$A25,'BD Factoraje'!$C:$C,$B$2),0)+AG25-SUMIFS('BD Factoraje'!$R:$R,'BD Factoraje'!$B:$B,$B$3,'BD Factoraje'!$G:$G,'Cartera Semanal Individual'!$A25,'BD Factoraje'!$N:$N,'Cartera Semanal Individual'!AH$1,'BD Factoraje'!$C:$C,$B$2)</f>
        <v>0</v>
      </c>
      <c r="AI25" s="11">
        <f>IF('Cartera Semanal Individual'!$A25='Cartera Semanal Individual'!AI$1,-SUMIFS('BD Factoraje'!$Q:$Q,'BD Factoraje'!$B:$B,$B$3,'BD Factoraje'!$G:$G,'Cartera Semanal Individual'!$A25,'BD Factoraje'!$C:$C,$B$2),0)+AH25-SUMIFS('BD Factoraje'!$R:$R,'BD Factoraje'!$B:$B,$B$3,'BD Factoraje'!$G:$G,'Cartera Semanal Individual'!$A25,'BD Factoraje'!$N:$N,'Cartera Semanal Individual'!AI$1,'BD Factoraje'!$C:$C,$B$2)</f>
        <v>0</v>
      </c>
      <c r="AJ25" s="11">
        <f>IF('Cartera Semanal Individual'!$A25='Cartera Semanal Individual'!AJ$1,-SUMIFS('BD Factoraje'!$Q:$Q,'BD Factoraje'!$B:$B,$B$3,'BD Factoraje'!$G:$G,'Cartera Semanal Individual'!$A25,'BD Factoraje'!$C:$C,$B$2),0)+AI25-SUMIFS('BD Factoraje'!$R:$R,'BD Factoraje'!$B:$B,$B$3,'BD Factoraje'!$G:$G,'Cartera Semanal Individual'!$A25,'BD Factoraje'!$N:$N,'Cartera Semanal Individual'!AJ$1,'BD Factoraje'!$C:$C,$B$2)</f>
        <v>0</v>
      </c>
      <c r="AK25" s="11">
        <f>IF('Cartera Semanal Individual'!$A25='Cartera Semanal Individual'!AK$1,-SUMIFS('BD Factoraje'!$Q:$Q,'BD Factoraje'!$B:$B,$B$3,'BD Factoraje'!$G:$G,'Cartera Semanal Individual'!$A25,'BD Factoraje'!$C:$C,$B$2),0)+AJ25-SUMIFS('BD Factoraje'!$R:$R,'BD Factoraje'!$B:$B,$B$3,'BD Factoraje'!$G:$G,'Cartera Semanal Individual'!$A25,'BD Factoraje'!$N:$N,'Cartera Semanal Individual'!AK$1,'BD Factoraje'!$C:$C,$B$2)</f>
        <v>0</v>
      </c>
      <c r="AL25" s="11">
        <f>IF('Cartera Semanal Individual'!$A25='Cartera Semanal Individual'!AL$1,-SUMIFS('BD Factoraje'!$Q:$Q,'BD Factoraje'!$B:$B,$B$3,'BD Factoraje'!$G:$G,'Cartera Semanal Individual'!$A25,'BD Factoraje'!$C:$C,$B$2),0)+AK25-SUMIFS('BD Factoraje'!$R:$R,'BD Factoraje'!$B:$B,$B$3,'BD Factoraje'!$G:$G,'Cartera Semanal Individual'!$A25,'BD Factoraje'!$N:$N,'Cartera Semanal Individual'!AL$1,'BD Factoraje'!$C:$C,$B$2)</f>
        <v>0</v>
      </c>
      <c r="AM25" s="11">
        <f>IF('Cartera Semanal Individual'!$A25='Cartera Semanal Individual'!AM$1,-SUMIFS('BD Factoraje'!$Q:$Q,'BD Factoraje'!$B:$B,$B$3,'BD Factoraje'!$G:$G,'Cartera Semanal Individual'!$A25,'BD Factoraje'!$C:$C,$B$2),0)+AL25-SUMIFS('BD Factoraje'!$R:$R,'BD Factoraje'!$B:$B,$B$3,'BD Factoraje'!$G:$G,'Cartera Semanal Individual'!$A25,'BD Factoraje'!$N:$N,'Cartera Semanal Individual'!AM$1,'BD Factoraje'!$C:$C,$B$2)</f>
        <v>0</v>
      </c>
      <c r="AN25" s="11">
        <f>IF('Cartera Semanal Individual'!$A25='Cartera Semanal Individual'!AN$1,-SUMIFS('BD Factoraje'!$Q:$Q,'BD Factoraje'!$B:$B,$B$3,'BD Factoraje'!$G:$G,'Cartera Semanal Individual'!$A25,'BD Factoraje'!$C:$C,$B$2),0)+AM25-SUMIFS('BD Factoraje'!$R:$R,'BD Factoraje'!$B:$B,$B$3,'BD Factoraje'!$G:$G,'Cartera Semanal Individual'!$A25,'BD Factoraje'!$N:$N,'Cartera Semanal Individual'!AN$1,'BD Factoraje'!$C:$C,$B$2)</f>
        <v>0</v>
      </c>
      <c r="AO25" s="11">
        <f>IF('Cartera Semanal Individual'!$A25='Cartera Semanal Individual'!AO$1,-SUMIFS('BD Factoraje'!$Q:$Q,'BD Factoraje'!$B:$B,$B$3,'BD Factoraje'!$G:$G,'Cartera Semanal Individual'!$A25,'BD Factoraje'!$C:$C,$B$2),0)+AN25-SUMIFS('BD Factoraje'!$R:$R,'BD Factoraje'!$B:$B,$B$3,'BD Factoraje'!$G:$G,'Cartera Semanal Individual'!$A25,'BD Factoraje'!$N:$N,'Cartera Semanal Individual'!AO$1,'BD Factoraje'!$C:$C,$B$2)</f>
        <v>0</v>
      </c>
      <c r="AP25" s="11">
        <f>IF('Cartera Semanal Individual'!$A25='Cartera Semanal Individual'!AP$1,-SUMIFS('BD Factoraje'!$Q:$Q,'BD Factoraje'!$B:$B,$B$3,'BD Factoraje'!$G:$G,'Cartera Semanal Individual'!$A25,'BD Factoraje'!$C:$C,$B$2),0)+AO25-SUMIFS('BD Factoraje'!$R:$R,'BD Factoraje'!$B:$B,$B$3,'BD Factoraje'!$G:$G,'Cartera Semanal Individual'!$A25,'BD Factoraje'!$N:$N,'Cartera Semanal Individual'!AP$1,'BD Factoraje'!$C:$C,$B$2)</f>
        <v>0</v>
      </c>
      <c r="AQ25" s="11">
        <f>IF('Cartera Semanal Individual'!$A25='Cartera Semanal Individual'!AQ$1,-SUMIFS('BD Factoraje'!$Q:$Q,'BD Factoraje'!$B:$B,$B$3,'BD Factoraje'!$G:$G,'Cartera Semanal Individual'!$A25,'BD Factoraje'!$C:$C,$B$2),0)+AP25-SUMIFS('BD Factoraje'!$R:$R,'BD Factoraje'!$B:$B,$B$3,'BD Factoraje'!$G:$G,'Cartera Semanal Individual'!$A25,'BD Factoraje'!$N:$N,'Cartera Semanal Individual'!AQ$1,'BD Factoraje'!$C:$C,$B$2)</f>
        <v>0</v>
      </c>
      <c r="AR25" s="11">
        <f>IF('Cartera Semanal Individual'!$A25='Cartera Semanal Individual'!AR$1,-SUMIFS('BD Factoraje'!$Q:$Q,'BD Factoraje'!$B:$B,$B$3,'BD Factoraje'!$G:$G,'Cartera Semanal Individual'!$A25,'BD Factoraje'!$C:$C,$B$2),0)+AQ25-SUMIFS('BD Factoraje'!$R:$R,'BD Factoraje'!$B:$B,$B$3,'BD Factoraje'!$G:$G,'Cartera Semanal Individual'!$A25,'BD Factoraje'!$N:$N,'Cartera Semanal Individual'!AR$1,'BD Factoraje'!$C:$C,$B$2)</f>
        <v>0</v>
      </c>
      <c r="AS25" s="11">
        <f>IF('Cartera Semanal Individual'!$A25='Cartera Semanal Individual'!AS$1,-SUMIFS('BD Factoraje'!$Q:$Q,'BD Factoraje'!$B:$B,$B$3,'BD Factoraje'!$G:$G,'Cartera Semanal Individual'!$A25,'BD Factoraje'!$C:$C,$B$2),0)+AR25-SUMIFS('BD Factoraje'!$R:$R,'BD Factoraje'!$B:$B,$B$3,'BD Factoraje'!$G:$G,'Cartera Semanal Individual'!$A25,'BD Factoraje'!$N:$N,'Cartera Semanal Individual'!AS$1,'BD Factoraje'!$C:$C,$B$2)</f>
        <v>0</v>
      </c>
      <c r="AT25" s="11">
        <f>IF('Cartera Semanal Individual'!$A25='Cartera Semanal Individual'!AT$1,-SUMIFS('BD Factoraje'!$Q:$Q,'BD Factoraje'!$B:$B,$B$3,'BD Factoraje'!$G:$G,'Cartera Semanal Individual'!$A25,'BD Factoraje'!$C:$C,$B$2),0)+AS25-SUMIFS('BD Factoraje'!$R:$R,'BD Factoraje'!$B:$B,$B$3,'BD Factoraje'!$G:$G,'Cartera Semanal Individual'!$A25,'BD Factoraje'!$N:$N,'Cartera Semanal Individual'!AT$1,'BD Factoraje'!$C:$C,$B$2)</f>
        <v>0</v>
      </c>
      <c r="AU25" s="11">
        <f>IF('Cartera Semanal Individual'!$A25='Cartera Semanal Individual'!AU$1,-SUMIFS('BD Factoraje'!$Q:$Q,'BD Factoraje'!$B:$B,$B$3,'BD Factoraje'!$G:$G,'Cartera Semanal Individual'!$A25,'BD Factoraje'!$C:$C,$B$2),0)+AT25-SUMIFS('BD Factoraje'!$R:$R,'BD Factoraje'!$B:$B,$B$3,'BD Factoraje'!$G:$G,'Cartera Semanal Individual'!$A25,'BD Factoraje'!$N:$N,'Cartera Semanal Individual'!AU$1,'BD Factoraje'!$C:$C,$B$2)</f>
        <v>0</v>
      </c>
      <c r="AV25" s="11">
        <f>IF('Cartera Semanal Individual'!$A25='Cartera Semanal Individual'!AV$1,-SUMIFS('BD Factoraje'!$Q:$Q,'BD Factoraje'!$B:$B,$B$3,'BD Factoraje'!$G:$G,'Cartera Semanal Individual'!$A25,'BD Factoraje'!$C:$C,$B$2),0)+AU25-SUMIFS('BD Factoraje'!$R:$R,'BD Factoraje'!$B:$B,$B$3,'BD Factoraje'!$G:$G,'Cartera Semanal Individual'!$A25,'BD Factoraje'!$N:$N,'Cartera Semanal Individual'!AV$1,'BD Factoraje'!$C:$C,$B$2)</f>
        <v>0</v>
      </c>
      <c r="AW25" s="11">
        <f>IF('Cartera Semanal Individual'!$A25='Cartera Semanal Individual'!AW$1,-SUMIFS('BD Factoraje'!$Q:$Q,'BD Factoraje'!$B:$B,$B$3,'BD Factoraje'!$G:$G,'Cartera Semanal Individual'!$A25,'BD Factoraje'!$C:$C,$B$2),0)+AV25-SUMIFS('BD Factoraje'!$R:$R,'BD Factoraje'!$B:$B,$B$3,'BD Factoraje'!$G:$G,'Cartera Semanal Individual'!$A25,'BD Factoraje'!$N:$N,'Cartera Semanal Individual'!AW$1,'BD Factoraje'!$C:$C,$B$2)</f>
        <v>0</v>
      </c>
      <c r="AX25" s="11">
        <f>IF('Cartera Semanal Individual'!$A25='Cartera Semanal Individual'!AX$1,-SUMIFS('BD Factoraje'!$Q:$Q,'BD Factoraje'!$B:$B,$B$3,'BD Factoraje'!$G:$G,'Cartera Semanal Individual'!$A25,'BD Factoraje'!$C:$C,$B$2),0)+AW25-SUMIFS('BD Factoraje'!$R:$R,'BD Factoraje'!$B:$B,$B$3,'BD Factoraje'!$G:$G,'Cartera Semanal Individual'!$A25,'BD Factoraje'!$N:$N,'Cartera Semanal Individual'!AX$1,'BD Factoraje'!$C:$C,$B$2)</f>
        <v>0</v>
      </c>
      <c r="AY25" s="11">
        <f>IF('Cartera Semanal Individual'!$A25='Cartera Semanal Individual'!AY$1,-SUMIFS('BD Factoraje'!$Q:$Q,'BD Factoraje'!$B:$B,$B$3,'BD Factoraje'!$G:$G,'Cartera Semanal Individual'!$A25,'BD Factoraje'!$C:$C,$B$2),0)+AX25-SUMIFS('BD Factoraje'!$R:$R,'BD Factoraje'!$B:$B,$B$3,'BD Factoraje'!$G:$G,'Cartera Semanal Individual'!$A25,'BD Factoraje'!$N:$N,'Cartera Semanal Individual'!AY$1,'BD Factoraje'!$C:$C,$B$2)</f>
        <v>0</v>
      </c>
      <c r="AZ25" s="11">
        <f>IF('Cartera Semanal Individual'!$A25='Cartera Semanal Individual'!AZ$1,-SUMIFS('BD Factoraje'!$Q:$Q,'BD Factoraje'!$B:$B,$B$3,'BD Factoraje'!$G:$G,'Cartera Semanal Individual'!$A25,'BD Factoraje'!$C:$C,$B$2),0)+AY25-SUMIFS('BD Factoraje'!$R:$R,'BD Factoraje'!$B:$B,$B$3,'BD Factoraje'!$G:$G,'Cartera Semanal Individual'!$A25,'BD Factoraje'!$N:$N,'Cartera Semanal Individual'!AZ$1,'BD Factoraje'!$C:$C,$B$2)</f>
        <v>0</v>
      </c>
      <c r="BA25" s="11">
        <f>IF('Cartera Semanal Individual'!$A25='Cartera Semanal Individual'!BA$1,-SUMIFS('BD Factoraje'!$Q:$Q,'BD Factoraje'!$B:$B,$B$3,'BD Factoraje'!$G:$G,'Cartera Semanal Individual'!$A25,'BD Factoraje'!$C:$C,$B$2),0)+AZ25-SUMIFS('BD Factoraje'!$R:$R,'BD Factoraje'!$B:$B,$B$3,'BD Factoraje'!$G:$G,'Cartera Semanal Individual'!$A25,'BD Factoraje'!$N:$N,'Cartera Semanal Individual'!BA$1,'BD Factoraje'!$C:$C,$B$2)</f>
        <v>0</v>
      </c>
      <c r="BB25" s="11">
        <f>IF('Cartera Semanal Individual'!$A25='Cartera Semanal Individual'!BB$1,-SUMIFS('BD Factoraje'!$Q:$Q,'BD Factoraje'!$B:$B,$B$3,'BD Factoraje'!$G:$G,'Cartera Semanal Individual'!$A25,'BD Factoraje'!$C:$C,$B$2),0)+BA25-SUMIFS('BD Factoraje'!$R:$R,'BD Factoraje'!$B:$B,$B$3,'BD Factoraje'!$G:$G,'Cartera Semanal Individual'!$A25,'BD Factoraje'!$N:$N,'Cartera Semanal Individual'!BB$1,'BD Factoraje'!$C:$C,$B$2)</f>
        <v>0</v>
      </c>
      <c r="BC25" s="11">
        <f>IF('Cartera Semanal Individual'!$A25='Cartera Semanal Individual'!BC$1,-SUMIFS('BD Factoraje'!$Q:$Q,'BD Factoraje'!$B:$B,$B$3,'BD Factoraje'!$G:$G,'Cartera Semanal Individual'!$A25,'BD Factoraje'!$C:$C,$B$2),0)+BB25-SUMIFS('BD Factoraje'!$R:$R,'BD Factoraje'!$B:$B,$B$3,'BD Factoraje'!$G:$G,'Cartera Semanal Individual'!$A25,'BD Factoraje'!$N:$N,'Cartera Semanal Individual'!BC$1,'BD Factoraje'!$C:$C,$B$2)</f>
        <v>0</v>
      </c>
      <c r="BD25" s="11">
        <f>IF('Cartera Semanal Individual'!$A25='Cartera Semanal Individual'!BD$1,-SUMIFS('BD Factoraje'!$Q:$Q,'BD Factoraje'!$B:$B,$B$3,'BD Factoraje'!$G:$G,'Cartera Semanal Individual'!$A25,'BD Factoraje'!$C:$C,$B$2),0)+BC25-SUMIFS('BD Factoraje'!$R:$R,'BD Factoraje'!$B:$B,$B$3,'BD Factoraje'!$G:$G,'Cartera Semanal Individual'!$A25,'BD Factoraje'!$N:$N,'Cartera Semanal Individual'!BD$1,'BD Factoraje'!$C:$C,$B$2)</f>
        <v>0</v>
      </c>
      <c r="BE25" s="11">
        <f>IF('Cartera Semanal Individual'!$A25='Cartera Semanal Individual'!BE$1,-SUMIFS('BD Factoraje'!$Q:$Q,'BD Factoraje'!$B:$B,$B$3,'BD Factoraje'!$G:$G,'Cartera Semanal Individual'!$A25,'BD Factoraje'!$C:$C,$B$2),0)+BD25-SUMIFS('BD Factoraje'!$R:$R,'BD Factoraje'!$B:$B,$B$3,'BD Factoraje'!$G:$G,'Cartera Semanal Individual'!$A25,'BD Factoraje'!$N:$N,'Cartera Semanal Individual'!BE$1,'BD Factoraje'!$C:$C,$B$2)</f>
        <v>0</v>
      </c>
      <c r="BF25" s="11">
        <f>IF('Cartera Semanal Individual'!$A25='Cartera Semanal Individual'!BF$1,-SUMIFS('BD Factoraje'!$Q:$Q,'BD Factoraje'!$B:$B,$B$3,'BD Factoraje'!$G:$G,'Cartera Semanal Individual'!$A25,'BD Factoraje'!$C:$C,$B$2),0)+BE25-SUMIFS('BD Factoraje'!$R:$R,'BD Factoraje'!$B:$B,$B$3,'BD Factoraje'!$G:$G,'Cartera Semanal Individual'!$A25,'BD Factoraje'!$N:$N,'Cartera Semanal Individual'!BF$1,'BD Factoraje'!$C:$C,$B$2)</f>
        <v>0</v>
      </c>
      <c r="BG25" s="11">
        <f>IF('Cartera Semanal Individual'!$A25='Cartera Semanal Individual'!BG$1,-SUMIFS('BD Factoraje'!$Q:$Q,'BD Factoraje'!$B:$B,$B$3,'BD Factoraje'!$G:$G,'Cartera Semanal Individual'!$A25,'BD Factoraje'!$C:$C,$B$2),0)+BF25-SUMIFS('BD Factoraje'!$R:$R,'BD Factoraje'!$B:$B,$B$3,'BD Factoraje'!$G:$G,'Cartera Semanal Individual'!$A25,'BD Factoraje'!$N:$N,'Cartera Semanal Individual'!BG$1,'BD Factoraje'!$C:$C,$B$2)</f>
        <v>0</v>
      </c>
      <c r="BH25" s="11">
        <f>IF('Cartera Semanal Individual'!$A25='Cartera Semanal Individual'!BH$1,-SUMIFS('BD Factoraje'!$Q:$Q,'BD Factoraje'!$B:$B,$B$3,'BD Factoraje'!$G:$G,'Cartera Semanal Individual'!$A25,'BD Factoraje'!$C:$C,$B$2),0)+BG25-SUMIFS('BD Factoraje'!$R:$R,'BD Factoraje'!$B:$B,$B$3,'BD Factoraje'!$G:$G,'Cartera Semanal Individual'!$A25,'BD Factoraje'!$N:$N,'Cartera Semanal Individual'!BH$1,'BD Factoraje'!$C:$C,$B$2)</f>
        <v>0</v>
      </c>
      <c r="BI25" s="11">
        <f>IF('Cartera Semanal Individual'!$A25='Cartera Semanal Individual'!BI$1,-SUMIFS('BD Factoraje'!$Q:$Q,'BD Factoraje'!$B:$B,$B$3,'BD Factoraje'!$G:$G,'Cartera Semanal Individual'!$A25,'BD Factoraje'!$C:$C,$B$2),0)+BH25-SUMIFS('BD Factoraje'!$R:$R,'BD Factoraje'!$B:$B,$B$3,'BD Factoraje'!$G:$G,'Cartera Semanal Individual'!$A25,'BD Factoraje'!$N:$N,'Cartera Semanal Individual'!BI$1,'BD Factoraje'!$C:$C,$B$2)</f>
        <v>0</v>
      </c>
      <c r="BJ25" s="11">
        <f>IF('Cartera Semanal Individual'!$A25='Cartera Semanal Individual'!BJ$1,-SUMIFS('BD Factoraje'!$Q:$Q,'BD Factoraje'!$B:$B,$B$3,'BD Factoraje'!$G:$G,'Cartera Semanal Individual'!$A25,'BD Factoraje'!$C:$C,$B$2),0)+BI25-SUMIFS('BD Factoraje'!$R:$R,'BD Factoraje'!$B:$B,$B$3,'BD Factoraje'!$G:$G,'Cartera Semanal Individual'!$A25,'BD Factoraje'!$N:$N,'Cartera Semanal Individual'!BJ$1,'BD Factoraje'!$C:$C,$B$2)</f>
        <v>0</v>
      </c>
      <c r="BK25" s="11">
        <f>IF('Cartera Semanal Individual'!$A25='Cartera Semanal Individual'!BK$1,-SUMIFS('BD Factoraje'!$Q:$Q,'BD Factoraje'!$B:$B,$B$3,'BD Factoraje'!$G:$G,'Cartera Semanal Individual'!$A25,'BD Factoraje'!$C:$C,$B$2),0)+BJ25-SUMIFS('BD Factoraje'!$R:$R,'BD Factoraje'!$B:$B,$B$3,'BD Factoraje'!$G:$G,'Cartera Semanal Individual'!$A25,'BD Factoraje'!$N:$N,'Cartera Semanal Individual'!BK$1,'BD Factoraje'!$C:$C,$B$2)</f>
        <v>0</v>
      </c>
      <c r="BL25" s="11">
        <f>IF('Cartera Semanal Individual'!$A25='Cartera Semanal Individual'!BL$1,-SUMIFS('BD Factoraje'!$Q:$Q,'BD Factoraje'!$B:$B,$B$3,'BD Factoraje'!$G:$G,'Cartera Semanal Individual'!$A25,'BD Factoraje'!$C:$C,$B$2),0)+BK25-SUMIFS('BD Factoraje'!$R:$R,'BD Factoraje'!$B:$B,$B$3,'BD Factoraje'!$G:$G,'Cartera Semanal Individual'!$A25,'BD Factoraje'!$N:$N,'Cartera Semanal Individual'!BL$1,'BD Factoraje'!$C:$C,$B$2)</f>
        <v>0</v>
      </c>
      <c r="BM25" s="11">
        <f>IF('Cartera Semanal Individual'!$A25='Cartera Semanal Individual'!BM$1,-SUMIFS('BD Factoraje'!$Q:$Q,'BD Factoraje'!$B:$B,$B$3,'BD Factoraje'!$G:$G,'Cartera Semanal Individual'!$A25,'BD Factoraje'!$C:$C,$B$2),0)+BL25-SUMIFS('BD Factoraje'!$R:$R,'BD Factoraje'!$B:$B,$B$3,'BD Factoraje'!$G:$G,'Cartera Semanal Individual'!$A25,'BD Factoraje'!$N:$N,'Cartera Semanal Individual'!BM$1,'BD Factoraje'!$C:$C,$B$2)</f>
        <v>0</v>
      </c>
      <c r="BN25" s="11">
        <f>IF('Cartera Semanal Individual'!$A25='Cartera Semanal Individual'!BN$1,-SUMIFS('BD Factoraje'!$Q:$Q,'BD Factoraje'!$B:$B,$B$3,'BD Factoraje'!$G:$G,'Cartera Semanal Individual'!$A25,'BD Factoraje'!$C:$C,$B$2),0)+BM25-SUMIFS('BD Factoraje'!$R:$R,'BD Factoraje'!$B:$B,$B$3,'BD Factoraje'!$G:$G,'Cartera Semanal Individual'!$A25,'BD Factoraje'!$N:$N,'Cartera Semanal Individual'!BN$1,'BD Factoraje'!$C:$C,$B$2)</f>
        <v>0</v>
      </c>
      <c r="BO25" s="11">
        <f>IF('Cartera Semanal Individual'!$A25='Cartera Semanal Individual'!BO$1,-SUMIFS('BD Factoraje'!$Q:$Q,'BD Factoraje'!$B:$B,$B$3,'BD Factoraje'!$G:$G,'Cartera Semanal Individual'!$A25,'BD Factoraje'!$C:$C,$B$2),0)+BN25-SUMIFS('BD Factoraje'!$R:$R,'BD Factoraje'!$B:$B,$B$3,'BD Factoraje'!$G:$G,'Cartera Semanal Individual'!$A25,'BD Factoraje'!$N:$N,'Cartera Semanal Individual'!BO$1,'BD Factoraje'!$C:$C,$B$2)</f>
        <v>0</v>
      </c>
      <c r="BP25" s="11">
        <f>IF('Cartera Semanal Individual'!$A25='Cartera Semanal Individual'!BP$1,-SUMIFS('BD Factoraje'!$Q:$Q,'BD Factoraje'!$B:$B,$B$3,'BD Factoraje'!$G:$G,'Cartera Semanal Individual'!$A25,'BD Factoraje'!$C:$C,$B$2),0)+BO25-SUMIFS('BD Factoraje'!$R:$R,'BD Factoraje'!$B:$B,$B$3,'BD Factoraje'!$G:$G,'Cartera Semanal Individual'!$A25,'BD Factoraje'!$N:$N,'Cartera Semanal Individual'!BP$1,'BD Factoraje'!$C:$C,$B$2)</f>
        <v>0</v>
      </c>
      <c r="BQ25" s="11">
        <f>IF('Cartera Semanal Individual'!$A25='Cartera Semanal Individual'!BQ$1,-SUMIFS('BD Factoraje'!$Q:$Q,'BD Factoraje'!$B:$B,$B$3,'BD Factoraje'!$G:$G,'Cartera Semanal Individual'!$A25,'BD Factoraje'!$C:$C,$B$2),0)+BP25-SUMIFS('BD Factoraje'!$R:$R,'BD Factoraje'!$B:$B,$B$3,'BD Factoraje'!$G:$G,'Cartera Semanal Individual'!$A25,'BD Factoraje'!$N:$N,'Cartera Semanal Individual'!BQ$1,'BD Factoraje'!$C:$C,$B$2)</f>
        <v>0</v>
      </c>
      <c r="BR25" s="11">
        <f>IF('Cartera Semanal Individual'!$A25='Cartera Semanal Individual'!BR$1,-SUMIFS('BD Factoraje'!$Q:$Q,'BD Factoraje'!$B:$B,$B$3,'BD Factoraje'!$G:$G,'Cartera Semanal Individual'!$A25,'BD Factoraje'!$C:$C,$B$2),0)+BQ25-SUMIFS('BD Factoraje'!$R:$R,'BD Factoraje'!$B:$B,$B$3,'BD Factoraje'!$G:$G,'Cartera Semanal Individual'!$A25,'BD Factoraje'!$N:$N,'Cartera Semanal Individual'!BR$1,'BD Factoraje'!$C:$C,$B$2)</f>
        <v>0</v>
      </c>
      <c r="BS25" s="11">
        <f>IF('Cartera Semanal Individual'!$A25='Cartera Semanal Individual'!BS$1,-SUMIFS('BD Factoraje'!$Q:$Q,'BD Factoraje'!$B:$B,$B$3,'BD Factoraje'!$G:$G,'Cartera Semanal Individual'!$A25,'BD Factoraje'!$C:$C,$B$2),0)+BR25-SUMIFS('BD Factoraje'!$R:$R,'BD Factoraje'!$B:$B,$B$3,'BD Factoraje'!$G:$G,'Cartera Semanal Individual'!$A25,'BD Factoraje'!$N:$N,'Cartera Semanal Individual'!BS$1,'BD Factoraje'!$C:$C,$B$2)</f>
        <v>0</v>
      </c>
      <c r="BT25" s="11">
        <f>IF('Cartera Semanal Individual'!$A25='Cartera Semanal Individual'!BT$1,-SUMIFS('BD Factoraje'!$Q:$Q,'BD Factoraje'!$B:$B,$B$3,'BD Factoraje'!$G:$G,'Cartera Semanal Individual'!$A25,'BD Factoraje'!$C:$C,$B$2),0)+BS25-SUMIFS('BD Factoraje'!$R:$R,'BD Factoraje'!$B:$B,$B$3,'BD Factoraje'!$G:$G,'Cartera Semanal Individual'!$A25,'BD Factoraje'!$N:$N,'Cartera Semanal Individual'!BT$1,'BD Factoraje'!$C:$C,$B$2)</f>
        <v>0</v>
      </c>
      <c r="BU25" s="11">
        <f>IF('Cartera Semanal Individual'!$A25='Cartera Semanal Individual'!BU$1,-SUMIFS('BD Factoraje'!$Q:$Q,'BD Factoraje'!$B:$B,$B$3,'BD Factoraje'!$G:$G,'Cartera Semanal Individual'!$A25,'BD Factoraje'!$C:$C,$B$2),0)+BT25-SUMIFS('BD Factoraje'!$R:$R,'BD Factoraje'!$B:$B,$B$3,'BD Factoraje'!$G:$G,'Cartera Semanal Individual'!$A25,'BD Factoraje'!$N:$N,'Cartera Semanal Individual'!BU$1,'BD Factoraje'!$C:$C,$B$2)</f>
        <v>0</v>
      </c>
      <c r="BV25" s="11">
        <f>IF('Cartera Semanal Individual'!$A25='Cartera Semanal Individual'!BV$1,-SUMIFS('BD Factoraje'!$Q:$Q,'BD Factoraje'!$B:$B,$B$3,'BD Factoraje'!$G:$G,'Cartera Semanal Individual'!$A25,'BD Factoraje'!$C:$C,$B$2),0)+BU25-SUMIFS('BD Factoraje'!$R:$R,'BD Factoraje'!$B:$B,$B$3,'BD Factoraje'!$G:$G,'Cartera Semanal Individual'!$A25,'BD Factoraje'!$N:$N,'Cartera Semanal Individual'!BV$1,'BD Factoraje'!$C:$C,$B$2)</f>
        <v>0</v>
      </c>
      <c r="BW25" s="11">
        <f>IF('Cartera Semanal Individual'!$A25='Cartera Semanal Individual'!BW$1,-SUMIFS('BD Factoraje'!$Q:$Q,'BD Factoraje'!$B:$B,$B$3,'BD Factoraje'!$G:$G,'Cartera Semanal Individual'!$A25,'BD Factoraje'!$C:$C,$B$2),0)+BV25-SUMIFS('BD Factoraje'!$R:$R,'BD Factoraje'!$B:$B,$B$3,'BD Factoraje'!$G:$G,'Cartera Semanal Individual'!$A25,'BD Factoraje'!$N:$N,'Cartera Semanal Individual'!BW$1,'BD Factoraje'!$C:$C,$B$2)</f>
        <v>0</v>
      </c>
      <c r="BX25" s="11">
        <f>IF('Cartera Semanal Individual'!$A25='Cartera Semanal Individual'!BX$1,-SUMIFS('BD Factoraje'!$Q:$Q,'BD Factoraje'!$B:$B,$B$3,'BD Factoraje'!$G:$G,'Cartera Semanal Individual'!$A25,'BD Factoraje'!$C:$C,$B$2),0)+BW25-SUMIFS('BD Factoraje'!$R:$R,'BD Factoraje'!$B:$B,$B$3,'BD Factoraje'!$G:$G,'Cartera Semanal Individual'!$A25,'BD Factoraje'!$N:$N,'Cartera Semanal Individual'!BX$1,'BD Factoraje'!$C:$C,$B$2)</f>
        <v>0</v>
      </c>
      <c r="BY25" s="11">
        <f>IF('Cartera Semanal Individual'!$A25='Cartera Semanal Individual'!BY$1,-SUMIFS('BD Factoraje'!$Q:$Q,'BD Factoraje'!$B:$B,$B$3,'BD Factoraje'!$G:$G,'Cartera Semanal Individual'!$A25,'BD Factoraje'!$C:$C,$B$2),0)+BX25-SUMIFS('BD Factoraje'!$R:$R,'BD Factoraje'!$B:$B,$B$3,'BD Factoraje'!$G:$G,'Cartera Semanal Individual'!$A25,'BD Factoraje'!$N:$N,'Cartera Semanal Individual'!BY$1,'BD Factoraje'!$C:$C,$B$2)</f>
        <v>0</v>
      </c>
      <c r="BZ25" s="11">
        <f>IF('Cartera Semanal Individual'!$A25='Cartera Semanal Individual'!BZ$1,-SUMIFS('BD Factoraje'!$Q:$Q,'BD Factoraje'!$B:$B,$B$3,'BD Factoraje'!$G:$G,'Cartera Semanal Individual'!$A25,'BD Factoraje'!$C:$C,$B$2),0)+BY25-SUMIFS('BD Factoraje'!$R:$R,'BD Factoraje'!$B:$B,$B$3,'BD Factoraje'!$G:$G,'Cartera Semanal Individual'!$A25,'BD Factoraje'!$N:$N,'Cartera Semanal Individual'!BZ$1,'BD Factoraje'!$C:$C,$B$2)</f>
        <v>0</v>
      </c>
      <c r="CA25" s="11">
        <f>IF('Cartera Semanal Individual'!$A25='Cartera Semanal Individual'!CA$1,-SUMIFS('BD Factoraje'!$Q:$Q,'BD Factoraje'!$B:$B,$B$3,'BD Factoraje'!$G:$G,'Cartera Semanal Individual'!$A25,'BD Factoraje'!$C:$C,$B$2),0)+BZ25-SUMIFS('BD Factoraje'!$R:$R,'BD Factoraje'!$B:$B,$B$3,'BD Factoraje'!$G:$G,'Cartera Semanal Individual'!$A25,'BD Factoraje'!$N:$N,'Cartera Semanal Individual'!CA$1,'BD Factoraje'!$C:$C,$B$2)</f>
        <v>0</v>
      </c>
      <c r="CB25" s="11">
        <f>IF('Cartera Semanal Individual'!$A25='Cartera Semanal Individual'!CB$1,-SUMIFS('BD Factoraje'!$Q:$Q,'BD Factoraje'!$B:$B,$B$3,'BD Factoraje'!$G:$G,'Cartera Semanal Individual'!$A25,'BD Factoraje'!$C:$C,$B$2),0)+CA25-SUMIFS('BD Factoraje'!$R:$R,'BD Factoraje'!$B:$B,$B$3,'BD Factoraje'!$G:$G,'Cartera Semanal Individual'!$A25,'BD Factoraje'!$N:$N,'Cartera Semanal Individual'!CB$1,'BD Factoraje'!$C:$C,$B$2)</f>
        <v>0</v>
      </c>
      <c r="CC25" s="11">
        <f>IF('Cartera Semanal Individual'!$A25='Cartera Semanal Individual'!CC$1,-SUMIFS('BD Factoraje'!$Q:$Q,'BD Factoraje'!$B:$B,$B$3,'BD Factoraje'!$G:$G,'Cartera Semanal Individual'!$A25,'BD Factoraje'!$C:$C,$B$2),0)+CB25-SUMIFS('BD Factoraje'!$R:$R,'BD Factoraje'!$B:$B,$B$3,'BD Factoraje'!$G:$G,'Cartera Semanal Individual'!$A25,'BD Factoraje'!$N:$N,'Cartera Semanal Individual'!CC$1,'BD Factoraje'!$C:$C,$B$2)</f>
        <v>0</v>
      </c>
      <c r="CD25" s="11">
        <f>IF('Cartera Semanal Individual'!$A25='Cartera Semanal Individual'!CD$1,-SUMIFS('BD Factoraje'!$Q:$Q,'BD Factoraje'!$B:$B,$B$3,'BD Factoraje'!$G:$G,'Cartera Semanal Individual'!$A25,'BD Factoraje'!$C:$C,$B$2),0)+CC25-SUMIFS('BD Factoraje'!$R:$R,'BD Factoraje'!$B:$B,$B$3,'BD Factoraje'!$G:$G,'Cartera Semanal Individual'!$A25,'BD Factoraje'!$N:$N,'Cartera Semanal Individual'!CD$1,'BD Factoraje'!$C:$C,$B$2)</f>
        <v>0</v>
      </c>
      <c r="CE25" s="11">
        <f>IF('Cartera Semanal Individual'!$A25='Cartera Semanal Individual'!CE$1,-SUMIFS('BD Factoraje'!$Q:$Q,'BD Factoraje'!$B:$B,$B$3,'BD Factoraje'!$G:$G,'Cartera Semanal Individual'!$A25,'BD Factoraje'!$C:$C,$B$2),0)+CD25-SUMIFS('BD Factoraje'!$R:$R,'BD Factoraje'!$B:$B,$B$3,'BD Factoraje'!$G:$G,'Cartera Semanal Individual'!$A25,'BD Factoraje'!$N:$N,'Cartera Semanal Individual'!CE$1,'BD Factoraje'!$C:$C,$B$2)</f>
        <v>0</v>
      </c>
      <c r="CF25" s="11">
        <f>IF('Cartera Semanal Individual'!$A25='Cartera Semanal Individual'!CF$1,-SUMIFS('BD Factoraje'!$Q:$Q,'BD Factoraje'!$B:$B,$B$3,'BD Factoraje'!$G:$G,'Cartera Semanal Individual'!$A25,'BD Factoraje'!$C:$C,$B$2),0)+CE25-SUMIFS('BD Factoraje'!$R:$R,'BD Factoraje'!$B:$B,$B$3,'BD Factoraje'!$G:$G,'Cartera Semanal Individual'!$A25,'BD Factoraje'!$N:$N,'Cartera Semanal Individual'!CF$1,'BD Factoraje'!$C:$C,$B$2)</f>
        <v>0</v>
      </c>
      <c r="CG25" s="11">
        <f>IF('Cartera Semanal Individual'!$A25='Cartera Semanal Individual'!CG$1,-SUMIFS('BD Factoraje'!$Q:$Q,'BD Factoraje'!$B:$B,$B$3,'BD Factoraje'!$G:$G,'Cartera Semanal Individual'!$A25,'BD Factoraje'!$C:$C,$B$2),0)+CF25-SUMIFS('BD Factoraje'!$R:$R,'BD Factoraje'!$B:$B,$B$3,'BD Factoraje'!$G:$G,'Cartera Semanal Individual'!$A25,'BD Factoraje'!$N:$N,'Cartera Semanal Individual'!CG$1,'BD Factoraje'!$C:$C,$B$2)</f>
        <v>0</v>
      </c>
      <c r="CH25" s="11">
        <f>IF('Cartera Semanal Individual'!$A25='Cartera Semanal Individual'!CH$1,-SUMIFS('BD Factoraje'!$Q:$Q,'BD Factoraje'!$B:$B,$B$3,'BD Factoraje'!$G:$G,'Cartera Semanal Individual'!$A25,'BD Factoraje'!$C:$C,$B$2),0)+CG25-SUMIFS('BD Factoraje'!$R:$R,'BD Factoraje'!$B:$B,$B$3,'BD Factoraje'!$G:$G,'Cartera Semanal Individual'!$A25,'BD Factoraje'!$N:$N,'Cartera Semanal Individual'!CH$1,'BD Factoraje'!$C:$C,$B$2)</f>
        <v>0</v>
      </c>
      <c r="CI25" s="11">
        <f>IF('Cartera Semanal Individual'!$A25='Cartera Semanal Individual'!CI$1,-SUMIFS('BD Factoraje'!$Q:$Q,'BD Factoraje'!$B:$B,$B$3,'BD Factoraje'!$G:$G,'Cartera Semanal Individual'!$A25,'BD Factoraje'!$C:$C,$B$2),0)+CH25-SUMIFS('BD Factoraje'!$R:$R,'BD Factoraje'!$B:$B,$B$3,'BD Factoraje'!$G:$G,'Cartera Semanal Individual'!$A25,'BD Factoraje'!$N:$N,'Cartera Semanal Individual'!CI$1,'BD Factoraje'!$C:$C,$B$2)</f>
        <v>0</v>
      </c>
      <c r="CJ25" s="11">
        <f>IF('Cartera Semanal Individual'!$A25='Cartera Semanal Individual'!CJ$1,-SUMIFS('BD Factoraje'!$Q:$Q,'BD Factoraje'!$B:$B,$B$3,'BD Factoraje'!$G:$G,'Cartera Semanal Individual'!$A25,'BD Factoraje'!$C:$C,$B$2),0)+CI25-SUMIFS('BD Factoraje'!$R:$R,'BD Factoraje'!$B:$B,$B$3,'BD Factoraje'!$G:$G,'Cartera Semanal Individual'!$A25,'BD Factoraje'!$N:$N,'Cartera Semanal Individual'!CJ$1,'BD Factoraje'!$C:$C,$B$2)</f>
        <v>0</v>
      </c>
      <c r="CK25" s="11">
        <f>IF('Cartera Semanal Individual'!$A25='Cartera Semanal Individual'!CK$1,-SUMIFS('BD Factoraje'!$Q:$Q,'BD Factoraje'!$B:$B,$B$3,'BD Factoraje'!$G:$G,'Cartera Semanal Individual'!$A25,'BD Factoraje'!$C:$C,$B$2),0)+CJ25-SUMIFS('BD Factoraje'!$R:$R,'BD Factoraje'!$B:$B,$B$3,'BD Factoraje'!$G:$G,'Cartera Semanal Individual'!$A25,'BD Factoraje'!$N:$N,'Cartera Semanal Individual'!CK$1,'BD Factoraje'!$C:$C,$B$2)</f>
        <v>0</v>
      </c>
      <c r="CL25" s="11">
        <f>IF('Cartera Semanal Individual'!$A25='Cartera Semanal Individual'!CL$1,-SUMIFS('BD Factoraje'!$Q:$Q,'BD Factoraje'!$B:$B,$B$3,'BD Factoraje'!$G:$G,'Cartera Semanal Individual'!$A25,'BD Factoraje'!$C:$C,$B$2),0)+CK25-SUMIFS('BD Factoraje'!$R:$R,'BD Factoraje'!$B:$B,$B$3,'BD Factoraje'!$G:$G,'Cartera Semanal Individual'!$A25,'BD Factoraje'!$N:$N,'Cartera Semanal Individual'!CL$1,'BD Factoraje'!$C:$C,$B$2)</f>
        <v>0</v>
      </c>
      <c r="CM25" s="11">
        <f>IF('Cartera Semanal Individual'!$A25='Cartera Semanal Individual'!CM$1,-SUMIFS('BD Factoraje'!$Q:$Q,'BD Factoraje'!$B:$B,$B$3,'BD Factoraje'!$G:$G,'Cartera Semanal Individual'!$A25,'BD Factoraje'!$C:$C,$B$2),0)+CL25-SUMIFS('BD Factoraje'!$R:$R,'BD Factoraje'!$B:$B,$B$3,'BD Factoraje'!$G:$G,'Cartera Semanal Individual'!$A25,'BD Factoraje'!$N:$N,'Cartera Semanal Individual'!CM$1,'BD Factoraje'!$C:$C,$B$2)</f>
        <v>0</v>
      </c>
      <c r="CN25" s="11">
        <f>IF('Cartera Semanal Individual'!$A25='Cartera Semanal Individual'!CN$1,-SUMIFS('BD Factoraje'!$Q:$Q,'BD Factoraje'!$B:$B,$B$3,'BD Factoraje'!$G:$G,'Cartera Semanal Individual'!$A25,'BD Factoraje'!$C:$C,$B$2),0)+CM25-SUMIFS('BD Factoraje'!$R:$R,'BD Factoraje'!$B:$B,$B$3,'BD Factoraje'!$G:$G,'Cartera Semanal Individual'!$A25,'BD Factoraje'!$N:$N,'Cartera Semanal Individual'!CN$1,'BD Factoraje'!$C:$C,$B$2)</f>
        <v>0</v>
      </c>
      <c r="CO25" s="11">
        <f>IF('Cartera Semanal Individual'!$A25='Cartera Semanal Individual'!CO$1,-SUMIFS('BD Factoraje'!$Q:$Q,'BD Factoraje'!$B:$B,$B$3,'BD Factoraje'!$G:$G,'Cartera Semanal Individual'!$A25,'BD Factoraje'!$C:$C,$B$2),0)+CN25-SUMIFS('BD Factoraje'!$R:$R,'BD Factoraje'!$B:$B,$B$3,'BD Factoraje'!$G:$G,'Cartera Semanal Individual'!$A25,'BD Factoraje'!$N:$N,'Cartera Semanal Individual'!CO$1,'BD Factoraje'!$C:$C,$B$2)</f>
        <v>0</v>
      </c>
      <c r="CP25" s="11">
        <f>IF('Cartera Semanal Individual'!$A25='Cartera Semanal Individual'!CP$1,-SUMIFS('BD Factoraje'!$Q:$Q,'BD Factoraje'!$B:$B,$B$3,'BD Factoraje'!$G:$G,'Cartera Semanal Individual'!$A25,'BD Factoraje'!$C:$C,$B$2),0)+CO25-SUMIFS('BD Factoraje'!$R:$R,'BD Factoraje'!$B:$B,$B$3,'BD Factoraje'!$G:$G,'Cartera Semanal Individual'!$A25,'BD Factoraje'!$N:$N,'Cartera Semanal Individual'!CP$1,'BD Factoraje'!$C:$C,$B$2)</f>
        <v>0</v>
      </c>
      <c r="CQ25" s="11">
        <f>IF('Cartera Semanal Individual'!$A25='Cartera Semanal Individual'!CQ$1,-SUMIFS('BD Factoraje'!$Q:$Q,'BD Factoraje'!$B:$B,$B$3,'BD Factoraje'!$G:$G,'Cartera Semanal Individual'!$A25,'BD Factoraje'!$C:$C,$B$2),0)+CP25-SUMIFS('BD Factoraje'!$R:$R,'BD Factoraje'!$B:$B,$B$3,'BD Factoraje'!$G:$G,'Cartera Semanal Individual'!$A25,'BD Factoraje'!$N:$N,'Cartera Semanal Individual'!CQ$1,'BD Factoraje'!$C:$C,$B$2)</f>
        <v>0</v>
      </c>
      <c r="CR25" s="11">
        <f>IF('Cartera Semanal Individual'!$A25='Cartera Semanal Individual'!CR$1,-SUMIFS('BD Factoraje'!$Q:$Q,'BD Factoraje'!$B:$B,$B$3,'BD Factoraje'!$G:$G,'Cartera Semanal Individual'!$A25,'BD Factoraje'!$C:$C,$B$2),0)+CQ25-SUMIFS('BD Factoraje'!$R:$R,'BD Factoraje'!$B:$B,$B$3,'BD Factoraje'!$G:$G,'Cartera Semanal Individual'!$A25,'BD Factoraje'!$N:$N,'Cartera Semanal Individual'!CR$1,'BD Factoraje'!$C:$C,$B$2)</f>
        <v>0</v>
      </c>
      <c r="CS25" s="11">
        <f>IF('Cartera Semanal Individual'!$A25='Cartera Semanal Individual'!CS$1,-SUMIFS('BD Factoraje'!$Q:$Q,'BD Factoraje'!$B:$B,$B$3,'BD Factoraje'!$G:$G,'Cartera Semanal Individual'!$A25,'BD Factoraje'!$C:$C,$B$2),0)+CR25-SUMIFS('BD Factoraje'!$R:$R,'BD Factoraje'!$B:$B,$B$3,'BD Factoraje'!$G:$G,'Cartera Semanal Individual'!$A25,'BD Factoraje'!$N:$N,'Cartera Semanal Individual'!CS$1,'BD Factoraje'!$C:$C,$B$2)</f>
        <v>0</v>
      </c>
      <c r="CT25" s="11">
        <f>IF('Cartera Semanal Individual'!$A25='Cartera Semanal Individual'!CT$1,-SUMIFS('BD Factoraje'!$Q:$Q,'BD Factoraje'!$B:$B,$B$3,'BD Factoraje'!$G:$G,'Cartera Semanal Individual'!$A25,'BD Factoraje'!$C:$C,$B$2),0)+CS25-SUMIFS('BD Factoraje'!$R:$R,'BD Factoraje'!$B:$B,$B$3,'BD Factoraje'!$G:$G,'Cartera Semanal Individual'!$A25,'BD Factoraje'!$N:$N,'Cartera Semanal Individual'!CT$1,'BD Factoraje'!$C:$C,$B$2)</f>
        <v>0</v>
      </c>
      <c r="CU25" s="11">
        <f>IF('Cartera Semanal Individual'!$A25='Cartera Semanal Individual'!CU$1,-SUMIFS('BD Factoraje'!$Q:$Q,'BD Factoraje'!$B:$B,$B$3,'BD Factoraje'!$G:$G,'Cartera Semanal Individual'!$A25,'BD Factoraje'!$C:$C,$B$2),0)+CT25-SUMIFS('BD Factoraje'!$R:$R,'BD Factoraje'!$B:$B,$B$3,'BD Factoraje'!$G:$G,'Cartera Semanal Individual'!$A25,'BD Factoraje'!$N:$N,'Cartera Semanal Individual'!CU$1,'BD Factoraje'!$C:$C,$B$2)</f>
        <v>0</v>
      </c>
      <c r="CV25" s="11">
        <f>IF('Cartera Semanal Individual'!$A25='Cartera Semanal Individual'!CV$1,-SUMIFS('BD Factoraje'!$Q:$Q,'BD Factoraje'!$B:$B,$B$3,'BD Factoraje'!$G:$G,'Cartera Semanal Individual'!$A25,'BD Factoraje'!$C:$C,$B$2),0)+CU25-SUMIFS('BD Factoraje'!$R:$R,'BD Factoraje'!$B:$B,$B$3,'BD Factoraje'!$G:$G,'Cartera Semanal Individual'!$A25,'BD Factoraje'!$N:$N,'Cartera Semanal Individual'!CV$1,'BD Factoraje'!$C:$C,$B$2)</f>
        <v>0</v>
      </c>
    </row>
    <row r="26" spans="1:100" x14ac:dyDescent="0.25">
      <c r="A26" s="14">
        <v>35</v>
      </c>
      <c r="B26" s="31">
        <f t="shared" si="2"/>
        <v>42610</v>
      </c>
      <c r="C26" s="11">
        <f>IF('Cartera Semanal Individual'!$A26='Cartera Semanal Individual'!C$1,-SUMIFS('BD Factoraje'!$Q:$Q,'BD Factoraje'!$B:$B,$B$3,'BD Factoraje'!$G:$G,'Cartera Semanal Individual'!$A26,'BD Factoraje'!$C:$C,$B$2),0)</f>
        <v>0</v>
      </c>
      <c r="D26" s="11">
        <f>IF('Cartera Semanal Individual'!$A26='Cartera Semanal Individual'!D$1,-SUMIFS('BD Factoraje'!$Q:$Q,'BD Factoraje'!$B:$B,$B$3,'BD Factoraje'!$G:$G,'Cartera Semanal Individual'!$A26,'BD Factoraje'!$C:$C,$B$2),0)+C26-SUMIFS('BD Factoraje'!$R:$R,'BD Factoraje'!$B:$B,$B$3,'BD Factoraje'!$G:$G,'Cartera Semanal Individual'!$A26,'BD Factoraje'!$N:$N,'Cartera Semanal Individual'!D$1,'BD Factoraje'!$C:$C,$B$2)</f>
        <v>0</v>
      </c>
      <c r="E26" s="11">
        <f>IF('Cartera Semanal Individual'!$A26='Cartera Semanal Individual'!E$1,-SUMIFS('BD Factoraje'!$Q:$Q,'BD Factoraje'!$B:$B,$B$3,'BD Factoraje'!$G:$G,'Cartera Semanal Individual'!$A26,'BD Factoraje'!$C:$C,$B$2),0)+D26-SUMIFS('BD Factoraje'!$R:$R,'BD Factoraje'!$B:$B,$B$3,'BD Factoraje'!$G:$G,'Cartera Semanal Individual'!$A26,'BD Factoraje'!$N:$N,'Cartera Semanal Individual'!E$1,'BD Factoraje'!$C:$C,$B$2)</f>
        <v>0</v>
      </c>
      <c r="F26" s="11">
        <f>IF('Cartera Semanal Individual'!$A26='Cartera Semanal Individual'!F$1,-SUMIFS('BD Factoraje'!$Q:$Q,'BD Factoraje'!$B:$B,$B$3,'BD Factoraje'!$G:$G,'Cartera Semanal Individual'!$A26,'BD Factoraje'!$C:$C,$B$2),0)+E26-SUMIFS('BD Factoraje'!$R:$R,'BD Factoraje'!$B:$B,$B$3,'BD Factoraje'!$G:$G,'Cartera Semanal Individual'!$A26,'BD Factoraje'!$N:$N,'Cartera Semanal Individual'!F$1,'BD Factoraje'!$C:$C,$B$2)</f>
        <v>0</v>
      </c>
      <c r="G26" s="11">
        <f>IF('Cartera Semanal Individual'!$A26='Cartera Semanal Individual'!G$1,-SUMIFS('BD Factoraje'!$Q:$Q,'BD Factoraje'!$B:$B,$B$3,'BD Factoraje'!$G:$G,'Cartera Semanal Individual'!$A26,'BD Factoraje'!$C:$C,$B$2),0)+F26-SUMIFS('BD Factoraje'!$R:$R,'BD Factoraje'!$B:$B,$B$3,'BD Factoraje'!$G:$G,'Cartera Semanal Individual'!$A26,'BD Factoraje'!$N:$N,'Cartera Semanal Individual'!G$1,'BD Factoraje'!$C:$C,$B$2)</f>
        <v>0</v>
      </c>
      <c r="H26" s="11">
        <f>IF('Cartera Semanal Individual'!$A26='Cartera Semanal Individual'!H$1,-SUMIFS('BD Factoraje'!$Q:$Q,'BD Factoraje'!$B:$B,$B$3,'BD Factoraje'!$G:$G,'Cartera Semanal Individual'!$A26,'BD Factoraje'!$C:$C,$B$2),0)+G26-SUMIFS('BD Factoraje'!$R:$R,'BD Factoraje'!$B:$B,$B$3,'BD Factoraje'!$G:$G,'Cartera Semanal Individual'!$A26,'BD Factoraje'!$N:$N,'Cartera Semanal Individual'!H$1,'BD Factoraje'!$C:$C,$B$2)</f>
        <v>0</v>
      </c>
      <c r="I26" s="11">
        <f>IF('Cartera Semanal Individual'!$A26='Cartera Semanal Individual'!I$1,-SUMIFS('BD Factoraje'!$Q:$Q,'BD Factoraje'!$B:$B,$B$3,'BD Factoraje'!$G:$G,'Cartera Semanal Individual'!$A26,'BD Factoraje'!$C:$C,$B$2),0)+H26-SUMIFS('BD Factoraje'!$R:$R,'BD Factoraje'!$B:$B,$B$3,'BD Factoraje'!$G:$G,'Cartera Semanal Individual'!$A26,'BD Factoraje'!$N:$N,'Cartera Semanal Individual'!I$1,'BD Factoraje'!$C:$C,$B$2)</f>
        <v>0</v>
      </c>
      <c r="J26" s="11">
        <f>IF('Cartera Semanal Individual'!$A26='Cartera Semanal Individual'!J$1,-SUMIFS('BD Factoraje'!$Q:$Q,'BD Factoraje'!$B:$B,$B$3,'BD Factoraje'!$G:$G,'Cartera Semanal Individual'!$A26,'BD Factoraje'!$C:$C,$B$2),0)+I26-SUMIFS('BD Factoraje'!$R:$R,'BD Factoraje'!$B:$B,$B$3,'BD Factoraje'!$G:$G,'Cartera Semanal Individual'!$A26,'BD Factoraje'!$N:$N,'Cartera Semanal Individual'!J$1,'BD Factoraje'!$C:$C,$B$2)</f>
        <v>0</v>
      </c>
      <c r="K26" s="11">
        <f>IF('Cartera Semanal Individual'!$A26='Cartera Semanal Individual'!K$1,-SUMIFS('BD Factoraje'!$Q:$Q,'BD Factoraje'!$B:$B,$B$3,'BD Factoraje'!$G:$G,'Cartera Semanal Individual'!$A26,'BD Factoraje'!$C:$C,$B$2),0)+J26-SUMIFS('BD Factoraje'!$R:$R,'BD Factoraje'!$B:$B,$B$3,'BD Factoraje'!$G:$G,'Cartera Semanal Individual'!$A26,'BD Factoraje'!$N:$N,'Cartera Semanal Individual'!K$1,'BD Factoraje'!$C:$C,$B$2)</f>
        <v>0</v>
      </c>
      <c r="L26" s="11">
        <f>IF('Cartera Semanal Individual'!$A26='Cartera Semanal Individual'!L$1,-SUMIFS('BD Factoraje'!$Q:$Q,'BD Factoraje'!$B:$B,$B$3,'BD Factoraje'!$G:$G,'Cartera Semanal Individual'!$A26,'BD Factoraje'!$C:$C,$B$2),0)+K26-SUMIFS('BD Factoraje'!$R:$R,'BD Factoraje'!$B:$B,$B$3,'BD Factoraje'!$G:$G,'Cartera Semanal Individual'!$A26,'BD Factoraje'!$N:$N,'Cartera Semanal Individual'!L$1,'BD Factoraje'!$C:$C,$B$2)</f>
        <v>0</v>
      </c>
      <c r="M26" s="11">
        <f>IF('Cartera Semanal Individual'!$A26='Cartera Semanal Individual'!M$1,-SUMIFS('BD Factoraje'!$Q:$Q,'BD Factoraje'!$B:$B,$B$3,'BD Factoraje'!$G:$G,'Cartera Semanal Individual'!$A26,'BD Factoraje'!$C:$C,$B$2),0)+L26-SUMIFS('BD Factoraje'!$R:$R,'BD Factoraje'!$B:$B,$B$3,'BD Factoraje'!$G:$G,'Cartera Semanal Individual'!$A26,'BD Factoraje'!$N:$N,'Cartera Semanal Individual'!M$1,'BD Factoraje'!$C:$C,$B$2)</f>
        <v>0</v>
      </c>
      <c r="N26" s="11">
        <f>IF('Cartera Semanal Individual'!$A26='Cartera Semanal Individual'!N$1,-SUMIFS('BD Factoraje'!$Q:$Q,'BD Factoraje'!$B:$B,$B$3,'BD Factoraje'!$G:$G,'Cartera Semanal Individual'!$A26,'BD Factoraje'!$C:$C,$B$2),0)+M26-SUMIFS('BD Factoraje'!$R:$R,'BD Factoraje'!$B:$B,$B$3,'BD Factoraje'!$G:$G,'Cartera Semanal Individual'!$A26,'BD Factoraje'!$N:$N,'Cartera Semanal Individual'!N$1,'BD Factoraje'!$C:$C,$B$2)</f>
        <v>0</v>
      </c>
      <c r="O26" s="11">
        <f>IF('Cartera Semanal Individual'!$A26='Cartera Semanal Individual'!O$1,-SUMIFS('BD Factoraje'!$Q:$Q,'BD Factoraje'!$B:$B,$B$3,'BD Factoraje'!$G:$G,'Cartera Semanal Individual'!$A26,'BD Factoraje'!$C:$C,$B$2),0)+N26-SUMIFS('BD Factoraje'!$R:$R,'BD Factoraje'!$B:$B,$B$3,'BD Factoraje'!$G:$G,'Cartera Semanal Individual'!$A26,'BD Factoraje'!$N:$N,'Cartera Semanal Individual'!O$1,'BD Factoraje'!$C:$C,$B$2)</f>
        <v>0</v>
      </c>
      <c r="P26" s="11">
        <f>IF('Cartera Semanal Individual'!$A26='Cartera Semanal Individual'!P$1,-SUMIFS('BD Factoraje'!$Q:$Q,'BD Factoraje'!$B:$B,$B$3,'BD Factoraje'!$G:$G,'Cartera Semanal Individual'!$A26,'BD Factoraje'!$C:$C,$B$2),0)+O26-SUMIFS('BD Factoraje'!$R:$R,'BD Factoraje'!$B:$B,$B$3,'BD Factoraje'!$G:$G,'Cartera Semanal Individual'!$A26,'BD Factoraje'!$N:$N,'Cartera Semanal Individual'!P$1,'BD Factoraje'!$C:$C,$B$2)</f>
        <v>0</v>
      </c>
      <c r="Q26" s="11">
        <f>IF('Cartera Semanal Individual'!$A26='Cartera Semanal Individual'!Q$1,-SUMIFS('BD Factoraje'!$Q:$Q,'BD Factoraje'!$B:$B,$B$3,'BD Factoraje'!$G:$G,'Cartera Semanal Individual'!$A26,'BD Factoraje'!$C:$C,$B$2),0)+P26-SUMIFS('BD Factoraje'!$R:$R,'BD Factoraje'!$B:$B,$B$3,'BD Factoraje'!$G:$G,'Cartera Semanal Individual'!$A26,'BD Factoraje'!$N:$N,'Cartera Semanal Individual'!Q$1,'BD Factoraje'!$C:$C,$B$2)</f>
        <v>0</v>
      </c>
      <c r="R26" s="11">
        <f>IF('Cartera Semanal Individual'!$A26='Cartera Semanal Individual'!R$1,-SUMIFS('BD Factoraje'!$Q:$Q,'BD Factoraje'!$B:$B,$B$3,'BD Factoraje'!$G:$G,'Cartera Semanal Individual'!$A26,'BD Factoraje'!$C:$C,$B$2),0)+Q26-SUMIFS('BD Factoraje'!$R:$R,'BD Factoraje'!$B:$B,$B$3,'BD Factoraje'!$G:$G,'Cartera Semanal Individual'!$A26,'BD Factoraje'!$N:$N,'Cartera Semanal Individual'!R$1,'BD Factoraje'!$C:$C,$B$2)</f>
        <v>0</v>
      </c>
      <c r="S26" s="11">
        <f>IF('Cartera Semanal Individual'!$A26='Cartera Semanal Individual'!S$1,-SUMIFS('BD Factoraje'!$Q:$Q,'BD Factoraje'!$B:$B,$B$3,'BD Factoraje'!$G:$G,'Cartera Semanal Individual'!$A26,'BD Factoraje'!$C:$C,$B$2),0)+R26-SUMIFS('BD Factoraje'!$R:$R,'BD Factoraje'!$B:$B,$B$3,'BD Factoraje'!$G:$G,'Cartera Semanal Individual'!$A26,'BD Factoraje'!$N:$N,'Cartera Semanal Individual'!S$1,'BD Factoraje'!$C:$C,$B$2)</f>
        <v>0</v>
      </c>
      <c r="T26" s="11">
        <f>IF('Cartera Semanal Individual'!$A26='Cartera Semanal Individual'!T$1,-SUMIFS('BD Factoraje'!$Q:$Q,'BD Factoraje'!$B:$B,$B$3,'BD Factoraje'!$G:$G,'Cartera Semanal Individual'!$A26,'BD Factoraje'!$C:$C,$B$2),0)+S26-SUMIFS('BD Factoraje'!$R:$R,'BD Factoraje'!$B:$B,$B$3,'BD Factoraje'!$G:$G,'Cartera Semanal Individual'!$A26,'BD Factoraje'!$N:$N,'Cartera Semanal Individual'!T$1,'BD Factoraje'!$C:$C,$B$2)</f>
        <v>0</v>
      </c>
      <c r="U26" s="11">
        <f>IF('Cartera Semanal Individual'!$A26='Cartera Semanal Individual'!U$1,-SUMIFS('BD Factoraje'!$Q:$Q,'BD Factoraje'!$B:$B,$B$3,'BD Factoraje'!$G:$G,'Cartera Semanal Individual'!$A26,'BD Factoraje'!$C:$C,$B$2),0)+T26-SUMIFS('BD Factoraje'!$R:$R,'BD Factoraje'!$B:$B,$B$3,'BD Factoraje'!$G:$G,'Cartera Semanal Individual'!$A26,'BD Factoraje'!$N:$N,'Cartera Semanal Individual'!U$1,'BD Factoraje'!$C:$C,$B$2)</f>
        <v>0</v>
      </c>
      <c r="V26" s="11">
        <f>IF('Cartera Semanal Individual'!$A26='Cartera Semanal Individual'!V$1,-SUMIFS('BD Factoraje'!$Q:$Q,'BD Factoraje'!$B:$B,$B$3,'BD Factoraje'!$G:$G,'Cartera Semanal Individual'!$A26,'BD Factoraje'!$C:$C,$B$2),0)+U26-SUMIFS('BD Factoraje'!$R:$R,'BD Factoraje'!$B:$B,$B$3,'BD Factoraje'!$G:$G,'Cartera Semanal Individual'!$A26,'BD Factoraje'!$N:$N,'Cartera Semanal Individual'!V$1,'BD Factoraje'!$C:$C,$B$2)</f>
        <v>0</v>
      </c>
      <c r="W26" s="11">
        <f>IF('Cartera Semanal Individual'!$A26='Cartera Semanal Individual'!W$1,-SUMIFS('BD Factoraje'!$Q:$Q,'BD Factoraje'!$B:$B,$B$3,'BD Factoraje'!$G:$G,'Cartera Semanal Individual'!$A26,'BD Factoraje'!$C:$C,$B$2),0)+V26-SUMIFS('BD Factoraje'!$R:$R,'BD Factoraje'!$B:$B,$B$3,'BD Factoraje'!$G:$G,'Cartera Semanal Individual'!$A26,'BD Factoraje'!$N:$N,'Cartera Semanal Individual'!W$1,'BD Factoraje'!$C:$C,$B$2)</f>
        <v>0</v>
      </c>
      <c r="X26" s="11">
        <f>IF('Cartera Semanal Individual'!$A26='Cartera Semanal Individual'!X$1,-SUMIFS('BD Factoraje'!$Q:$Q,'BD Factoraje'!$B:$B,$B$3,'BD Factoraje'!$G:$G,'Cartera Semanal Individual'!$A26,'BD Factoraje'!$C:$C,$B$2),0)+W26-SUMIFS('BD Factoraje'!$R:$R,'BD Factoraje'!$B:$B,$B$3,'BD Factoraje'!$G:$G,'Cartera Semanal Individual'!$A26,'BD Factoraje'!$N:$N,'Cartera Semanal Individual'!X$1,'BD Factoraje'!$C:$C,$B$2)</f>
        <v>0</v>
      </c>
      <c r="Y26" s="11">
        <f>IF('Cartera Semanal Individual'!$A26='Cartera Semanal Individual'!Y$1,-SUMIFS('BD Factoraje'!$Q:$Q,'BD Factoraje'!$B:$B,$B$3,'BD Factoraje'!$G:$G,'Cartera Semanal Individual'!$A26,'BD Factoraje'!$C:$C,$B$2),0)+X26-SUMIFS('BD Factoraje'!$R:$R,'BD Factoraje'!$B:$B,$B$3,'BD Factoraje'!$G:$G,'Cartera Semanal Individual'!$A26,'BD Factoraje'!$N:$N,'Cartera Semanal Individual'!Y$1,'BD Factoraje'!$C:$C,$B$2)</f>
        <v>0</v>
      </c>
      <c r="Z26" s="11">
        <f>IF('Cartera Semanal Individual'!$A26='Cartera Semanal Individual'!Z$1,-SUMIFS('BD Factoraje'!$Q:$Q,'BD Factoraje'!$B:$B,$B$3,'BD Factoraje'!$G:$G,'Cartera Semanal Individual'!$A26,'BD Factoraje'!$C:$C,$B$2),0)+Y26-SUMIFS('BD Factoraje'!$R:$R,'BD Factoraje'!$B:$B,$B$3,'BD Factoraje'!$G:$G,'Cartera Semanal Individual'!$A26,'BD Factoraje'!$N:$N,'Cartera Semanal Individual'!Z$1,'BD Factoraje'!$C:$C,$B$2)</f>
        <v>0</v>
      </c>
      <c r="AA26" s="11">
        <f>IF('Cartera Semanal Individual'!$A26='Cartera Semanal Individual'!AA$1,-SUMIFS('BD Factoraje'!$Q:$Q,'BD Factoraje'!$B:$B,$B$3,'BD Factoraje'!$G:$G,'Cartera Semanal Individual'!$A26,'BD Factoraje'!$C:$C,$B$2),0)+Z26-SUMIFS('BD Factoraje'!$R:$R,'BD Factoraje'!$B:$B,$B$3,'BD Factoraje'!$G:$G,'Cartera Semanal Individual'!$A26,'BD Factoraje'!$N:$N,'Cartera Semanal Individual'!AA$1,'BD Factoraje'!$C:$C,$B$2)</f>
        <v>0</v>
      </c>
      <c r="AB26" s="11">
        <f>IF('Cartera Semanal Individual'!$A26='Cartera Semanal Individual'!AB$1,-SUMIFS('BD Factoraje'!$Q:$Q,'BD Factoraje'!$B:$B,$B$3,'BD Factoraje'!$G:$G,'Cartera Semanal Individual'!$A26,'BD Factoraje'!$C:$C,$B$2),0)+AA26-SUMIFS('BD Factoraje'!$R:$R,'BD Factoraje'!$B:$B,$B$3,'BD Factoraje'!$G:$G,'Cartera Semanal Individual'!$A26,'BD Factoraje'!$N:$N,'Cartera Semanal Individual'!AB$1,'BD Factoraje'!$C:$C,$B$2)</f>
        <v>0</v>
      </c>
      <c r="AC26" s="11">
        <f>IF('Cartera Semanal Individual'!$A26='Cartera Semanal Individual'!AC$1,-SUMIFS('BD Factoraje'!$Q:$Q,'BD Factoraje'!$B:$B,$B$3,'BD Factoraje'!$G:$G,'Cartera Semanal Individual'!$A26,'BD Factoraje'!$C:$C,$B$2),0)+AB26-SUMIFS('BD Factoraje'!$R:$R,'BD Factoraje'!$B:$B,$B$3,'BD Factoraje'!$G:$G,'Cartera Semanal Individual'!$A26,'BD Factoraje'!$N:$N,'Cartera Semanal Individual'!AC$1,'BD Factoraje'!$C:$C,$B$2)</f>
        <v>0</v>
      </c>
      <c r="AD26" s="11">
        <f>IF('Cartera Semanal Individual'!$A26='Cartera Semanal Individual'!AD$1,-SUMIFS('BD Factoraje'!$Q:$Q,'BD Factoraje'!$B:$B,$B$3,'BD Factoraje'!$G:$G,'Cartera Semanal Individual'!$A26,'BD Factoraje'!$C:$C,$B$2),0)+AC26-SUMIFS('BD Factoraje'!$R:$R,'BD Factoraje'!$B:$B,$B$3,'BD Factoraje'!$G:$G,'Cartera Semanal Individual'!$A26,'BD Factoraje'!$N:$N,'Cartera Semanal Individual'!AD$1,'BD Factoraje'!$C:$C,$B$2)</f>
        <v>0</v>
      </c>
      <c r="AE26" s="11">
        <f>IF('Cartera Semanal Individual'!$A26='Cartera Semanal Individual'!AE$1,-SUMIFS('BD Factoraje'!$Q:$Q,'BD Factoraje'!$B:$B,$B$3,'BD Factoraje'!$G:$G,'Cartera Semanal Individual'!$A26,'BD Factoraje'!$C:$C,$B$2),0)+AD26-SUMIFS('BD Factoraje'!$R:$R,'BD Factoraje'!$B:$B,$B$3,'BD Factoraje'!$G:$G,'Cartera Semanal Individual'!$A26,'BD Factoraje'!$N:$N,'Cartera Semanal Individual'!AE$1,'BD Factoraje'!$C:$C,$B$2)</f>
        <v>0</v>
      </c>
      <c r="AF26" s="11">
        <f>IF('Cartera Semanal Individual'!$A26='Cartera Semanal Individual'!AF$1,-SUMIFS('BD Factoraje'!$Q:$Q,'BD Factoraje'!$B:$B,$B$3,'BD Factoraje'!$G:$G,'Cartera Semanal Individual'!$A26,'BD Factoraje'!$C:$C,$B$2),0)+AE26-SUMIFS('BD Factoraje'!$R:$R,'BD Factoraje'!$B:$B,$B$3,'BD Factoraje'!$G:$G,'Cartera Semanal Individual'!$A26,'BD Factoraje'!$N:$N,'Cartera Semanal Individual'!AF$1,'BD Factoraje'!$C:$C,$B$2)</f>
        <v>0</v>
      </c>
      <c r="AG26" s="11">
        <f>IF('Cartera Semanal Individual'!$A26='Cartera Semanal Individual'!AG$1,-SUMIFS('BD Factoraje'!$Q:$Q,'BD Factoraje'!$B:$B,$B$3,'BD Factoraje'!$G:$G,'Cartera Semanal Individual'!$A26,'BD Factoraje'!$C:$C,$B$2),0)+AF26-SUMIFS('BD Factoraje'!$R:$R,'BD Factoraje'!$B:$B,$B$3,'BD Factoraje'!$G:$G,'Cartera Semanal Individual'!$A26,'BD Factoraje'!$N:$N,'Cartera Semanal Individual'!AG$1,'BD Factoraje'!$C:$C,$B$2)</f>
        <v>0</v>
      </c>
      <c r="AH26" s="11">
        <f>IF('Cartera Semanal Individual'!$A26='Cartera Semanal Individual'!AH$1,-SUMIFS('BD Factoraje'!$Q:$Q,'BD Factoraje'!$B:$B,$B$3,'BD Factoraje'!$G:$G,'Cartera Semanal Individual'!$A26,'BD Factoraje'!$C:$C,$B$2),0)+AG26-SUMIFS('BD Factoraje'!$R:$R,'BD Factoraje'!$B:$B,$B$3,'BD Factoraje'!$G:$G,'Cartera Semanal Individual'!$A26,'BD Factoraje'!$N:$N,'Cartera Semanal Individual'!AH$1,'BD Factoraje'!$C:$C,$B$2)</f>
        <v>0</v>
      </c>
      <c r="AI26" s="11">
        <f>IF('Cartera Semanal Individual'!$A26='Cartera Semanal Individual'!AI$1,-SUMIFS('BD Factoraje'!$Q:$Q,'BD Factoraje'!$B:$B,$B$3,'BD Factoraje'!$G:$G,'Cartera Semanal Individual'!$A26,'BD Factoraje'!$C:$C,$B$2),0)+AH26-SUMIFS('BD Factoraje'!$R:$R,'BD Factoraje'!$B:$B,$B$3,'BD Factoraje'!$G:$G,'Cartera Semanal Individual'!$A26,'BD Factoraje'!$N:$N,'Cartera Semanal Individual'!AI$1,'BD Factoraje'!$C:$C,$B$2)</f>
        <v>0</v>
      </c>
      <c r="AJ26" s="11">
        <f>IF('Cartera Semanal Individual'!$A26='Cartera Semanal Individual'!AJ$1,-SUMIFS('BD Factoraje'!$Q:$Q,'BD Factoraje'!$B:$B,$B$3,'BD Factoraje'!$G:$G,'Cartera Semanal Individual'!$A26,'BD Factoraje'!$C:$C,$B$2),0)+AI26-SUMIFS('BD Factoraje'!$R:$R,'BD Factoraje'!$B:$B,$B$3,'BD Factoraje'!$G:$G,'Cartera Semanal Individual'!$A26,'BD Factoraje'!$N:$N,'Cartera Semanal Individual'!AJ$1,'BD Factoraje'!$C:$C,$B$2)</f>
        <v>0</v>
      </c>
      <c r="AK26" s="11">
        <f>IF('Cartera Semanal Individual'!$A26='Cartera Semanal Individual'!AK$1,-SUMIFS('BD Factoraje'!$Q:$Q,'BD Factoraje'!$B:$B,$B$3,'BD Factoraje'!$G:$G,'Cartera Semanal Individual'!$A26,'BD Factoraje'!$C:$C,$B$2),0)+AJ26-SUMIFS('BD Factoraje'!$R:$R,'BD Factoraje'!$B:$B,$B$3,'BD Factoraje'!$G:$G,'Cartera Semanal Individual'!$A26,'BD Factoraje'!$N:$N,'Cartera Semanal Individual'!AK$1,'BD Factoraje'!$C:$C,$B$2)</f>
        <v>0</v>
      </c>
      <c r="AL26" s="11">
        <f>IF('Cartera Semanal Individual'!$A26='Cartera Semanal Individual'!AL$1,-SUMIFS('BD Factoraje'!$Q:$Q,'BD Factoraje'!$B:$B,$B$3,'BD Factoraje'!$G:$G,'Cartera Semanal Individual'!$A26,'BD Factoraje'!$C:$C,$B$2),0)+AK26-SUMIFS('BD Factoraje'!$R:$R,'BD Factoraje'!$B:$B,$B$3,'BD Factoraje'!$G:$G,'Cartera Semanal Individual'!$A26,'BD Factoraje'!$N:$N,'Cartera Semanal Individual'!AL$1,'BD Factoraje'!$C:$C,$B$2)</f>
        <v>0</v>
      </c>
      <c r="AM26" s="11">
        <f>IF('Cartera Semanal Individual'!$A26='Cartera Semanal Individual'!AM$1,-SUMIFS('BD Factoraje'!$Q:$Q,'BD Factoraje'!$B:$B,$B$3,'BD Factoraje'!$G:$G,'Cartera Semanal Individual'!$A26,'BD Factoraje'!$C:$C,$B$2),0)+AL26-SUMIFS('BD Factoraje'!$R:$R,'BD Factoraje'!$B:$B,$B$3,'BD Factoraje'!$G:$G,'Cartera Semanal Individual'!$A26,'BD Factoraje'!$N:$N,'Cartera Semanal Individual'!AM$1,'BD Factoraje'!$C:$C,$B$2)</f>
        <v>0</v>
      </c>
      <c r="AN26" s="11">
        <f>IF('Cartera Semanal Individual'!$A26='Cartera Semanal Individual'!AN$1,-SUMIFS('BD Factoraje'!$Q:$Q,'BD Factoraje'!$B:$B,$B$3,'BD Factoraje'!$G:$G,'Cartera Semanal Individual'!$A26,'BD Factoraje'!$C:$C,$B$2),0)+AM26-SUMIFS('BD Factoraje'!$R:$R,'BD Factoraje'!$B:$B,$B$3,'BD Factoraje'!$G:$G,'Cartera Semanal Individual'!$A26,'BD Factoraje'!$N:$N,'Cartera Semanal Individual'!AN$1,'BD Factoraje'!$C:$C,$B$2)</f>
        <v>0</v>
      </c>
      <c r="AO26" s="11">
        <f>IF('Cartera Semanal Individual'!$A26='Cartera Semanal Individual'!AO$1,-SUMIFS('BD Factoraje'!$Q:$Q,'BD Factoraje'!$B:$B,$B$3,'BD Factoraje'!$G:$G,'Cartera Semanal Individual'!$A26,'BD Factoraje'!$C:$C,$B$2),0)+AN26-SUMIFS('BD Factoraje'!$R:$R,'BD Factoraje'!$B:$B,$B$3,'BD Factoraje'!$G:$G,'Cartera Semanal Individual'!$A26,'BD Factoraje'!$N:$N,'Cartera Semanal Individual'!AO$1,'BD Factoraje'!$C:$C,$B$2)</f>
        <v>0</v>
      </c>
      <c r="AP26" s="11">
        <f>IF('Cartera Semanal Individual'!$A26='Cartera Semanal Individual'!AP$1,-SUMIFS('BD Factoraje'!$Q:$Q,'BD Factoraje'!$B:$B,$B$3,'BD Factoraje'!$G:$G,'Cartera Semanal Individual'!$A26,'BD Factoraje'!$C:$C,$B$2),0)+AO26-SUMIFS('BD Factoraje'!$R:$R,'BD Factoraje'!$B:$B,$B$3,'BD Factoraje'!$G:$G,'Cartera Semanal Individual'!$A26,'BD Factoraje'!$N:$N,'Cartera Semanal Individual'!AP$1,'BD Factoraje'!$C:$C,$B$2)</f>
        <v>0</v>
      </c>
      <c r="AQ26" s="11">
        <f>IF('Cartera Semanal Individual'!$A26='Cartera Semanal Individual'!AQ$1,-SUMIFS('BD Factoraje'!$Q:$Q,'BD Factoraje'!$B:$B,$B$3,'BD Factoraje'!$G:$G,'Cartera Semanal Individual'!$A26,'BD Factoraje'!$C:$C,$B$2),0)+AP26-SUMIFS('BD Factoraje'!$R:$R,'BD Factoraje'!$B:$B,$B$3,'BD Factoraje'!$G:$G,'Cartera Semanal Individual'!$A26,'BD Factoraje'!$N:$N,'Cartera Semanal Individual'!AQ$1,'BD Factoraje'!$C:$C,$B$2)</f>
        <v>0</v>
      </c>
      <c r="AR26" s="11">
        <f>IF('Cartera Semanal Individual'!$A26='Cartera Semanal Individual'!AR$1,-SUMIFS('BD Factoraje'!$Q:$Q,'BD Factoraje'!$B:$B,$B$3,'BD Factoraje'!$G:$G,'Cartera Semanal Individual'!$A26,'BD Factoraje'!$C:$C,$B$2),0)+AQ26-SUMIFS('BD Factoraje'!$R:$R,'BD Factoraje'!$B:$B,$B$3,'BD Factoraje'!$G:$G,'Cartera Semanal Individual'!$A26,'BD Factoraje'!$N:$N,'Cartera Semanal Individual'!AR$1,'BD Factoraje'!$C:$C,$B$2)</f>
        <v>0</v>
      </c>
      <c r="AS26" s="11">
        <f>IF('Cartera Semanal Individual'!$A26='Cartera Semanal Individual'!AS$1,-SUMIFS('BD Factoraje'!$Q:$Q,'BD Factoraje'!$B:$B,$B$3,'BD Factoraje'!$G:$G,'Cartera Semanal Individual'!$A26,'BD Factoraje'!$C:$C,$B$2),0)+AR26-SUMIFS('BD Factoraje'!$R:$R,'BD Factoraje'!$B:$B,$B$3,'BD Factoraje'!$G:$G,'Cartera Semanal Individual'!$A26,'BD Factoraje'!$N:$N,'Cartera Semanal Individual'!AS$1,'BD Factoraje'!$C:$C,$B$2)</f>
        <v>0</v>
      </c>
      <c r="AT26" s="11">
        <f>IF('Cartera Semanal Individual'!$A26='Cartera Semanal Individual'!AT$1,-SUMIFS('BD Factoraje'!$Q:$Q,'BD Factoraje'!$B:$B,$B$3,'BD Factoraje'!$G:$G,'Cartera Semanal Individual'!$A26,'BD Factoraje'!$C:$C,$B$2),0)+AS26-SUMIFS('BD Factoraje'!$R:$R,'BD Factoraje'!$B:$B,$B$3,'BD Factoraje'!$G:$G,'Cartera Semanal Individual'!$A26,'BD Factoraje'!$N:$N,'Cartera Semanal Individual'!AT$1,'BD Factoraje'!$C:$C,$B$2)</f>
        <v>0</v>
      </c>
      <c r="AU26" s="11">
        <f>IF('Cartera Semanal Individual'!$A26='Cartera Semanal Individual'!AU$1,-SUMIFS('BD Factoraje'!$Q:$Q,'BD Factoraje'!$B:$B,$B$3,'BD Factoraje'!$G:$G,'Cartera Semanal Individual'!$A26,'BD Factoraje'!$C:$C,$B$2),0)+AT26-SUMIFS('BD Factoraje'!$R:$R,'BD Factoraje'!$B:$B,$B$3,'BD Factoraje'!$G:$G,'Cartera Semanal Individual'!$A26,'BD Factoraje'!$N:$N,'Cartera Semanal Individual'!AU$1,'BD Factoraje'!$C:$C,$B$2)</f>
        <v>0</v>
      </c>
      <c r="AV26" s="11">
        <f>IF('Cartera Semanal Individual'!$A26='Cartera Semanal Individual'!AV$1,-SUMIFS('BD Factoraje'!$Q:$Q,'BD Factoraje'!$B:$B,$B$3,'BD Factoraje'!$G:$G,'Cartera Semanal Individual'!$A26,'BD Factoraje'!$C:$C,$B$2),0)+AU26-SUMIFS('BD Factoraje'!$R:$R,'BD Factoraje'!$B:$B,$B$3,'BD Factoraje'!$G:$G,'Cartera Semanal Individual'!$A26,'BD Factoraje'!$N:$N,'Cartera Semanal Individual'!AV$1,'BD Factoraje'!$C:$C,$B$2)</f>
        <v>0</v>
      </c>
      <c r="AW26" s="11">
        <f>IF('Cartera Semanal Individual'!$A26='Cartera Semanal Individual'!AW$1,-SUMIFS('BD Factoraje'!$Q:$Q,'BD Factoraje'!$B:$B,$B$3,'BD Factoraje'!$G:$G,'Cartera Semanal Individual'!$A26,'BD Factoraje'!$C:$C,$B$2),0)+AV26-SUMIFS('BD Factoraje'!$R:$R,'BD Factoraje'!$B:$B,$B$3,'BD Factoraje'!$G:$G,'Cartera Semanal Individual'!$A26,'BD Factoraje'!$N:$N,'Cartera Semanal Individual'!AW$1,'BD Factoraje'!$C:$C,$B$2)</f>
        <v>0</v>
      </c>
      <c r="AX26" s="11">
        <f>IF('Cartera Semanal Individual'!$A26='Cartera Semanal Individual'!AX$1,-SUMIFS('BD Factoraje'!$Q:$Q,'BD Factoraje'!$B:$B,$B$3,'BD Factoraje'!$G:$G,'Cartera Semanal Individual'!$A26,'BD Factoraje'!$C:$C,$B$2),0)+AW26-SUMIFS('BD Factoraje'!$R:$R,'BD Factoraje'!$B:$B,$B$3,'BD Factoraje'!$G:$G,'Cartera Semanal Individual'!$A26,'BD Factoraje'!$N:$N,'Cartera Semanal Individual'!AX$1,'BD Factoraje'!$C:$C,$B$2)</f>
        <v>0</v>
      </c>
      <c r="AY26" s="11">
        <f>IF('Cartera Semanal Individual'!$A26='Cartera Semanal Individual'!AY$1,-SUMIFS('BD Factoraje'!$Q:$Q,'BD Factoraje'!$B:$B,$B$3,'BD Factoraje'!$G:$G,'Cartera Semanal Individual'!$A26,'BD Factoraje'!$C:$C,$B$2),0)+AX26-SUMIFS('BD Factoraje'!$R:$R,'BD Factoraje'!$B:$B,$B$3,'BD Factoraje'!$G:$G,'Cartera Semanal Individual'!$A26,'BD Factoraje'!$N:$N,'Cartera Semanal Individual'!AY$1,'BD Factoraje'!$C:$C,$B$2)</f>
        <v>0</v>
      </c>
      <c r="AZ26" s="11">
        <f>IF('Cartera Semanal Individual'!$A26='Cartera Semanal Individual'!AZ$1,-SUMIFS('BD Factoraje'!$Q:$Q,'BD Factoraje'!$B:$B,$B$3,'BD Factoraje'!$G:$G,'Cartera Semanal Individual'!$A26,'BD Factoraje'!$C:$C,$B$2),0)+AY26-SUMIFS('BD Factoraje'!$R:$R,'BD Factoraje'!$B:$B,$B$3,'BD Factoraje'!$G:$G,'Cartera Semanal Individual'!$A26,'BD Factoraje'!$N:$N,'Cartera Semanal Individual'!AZ$1,'BD Factoraje'!$C:$C,$B$2)</f>
        <v>0</v>
      </c>
      <c r="BA26" s="11">
        <f>IF('Cartera Semanal Individual'!$A26='Cartera Semanal Individual'!BA$1,-SUMIFS('BD Factoraje'!$Q:$Q,'BD Factoraje'!$B:$B,$B$3,'BD Factoraje'!$G:$G,'Cartera Semanal Individual'!$A26,'BD Factoraje'!$C:$C,$B$2),0)+AZ26-SUMIFS('BD Factoraje'!$R:$R,'BD Factoraje'!$B:$B,$B$3,'BD Factoraje'!$G:$G,'Cartera Semanal Individual'!$A26,'BD Factoraje'!$N:$N,'Cartera Semanal Individual'!BA$1,'BD Factoraje'!$C:$C,$B$2)</f>
        <v>0</v>
      </c>
      <c r="BB26" s="11">
        <f>IF('Cartera Semanal Individual'!$A26='Cartera Semanal Individual'!BB$1,-SUMIFS('BD Factoraje'!$Q:$Q,'BD Factoraje'!$B:$B,$B$3,'BD Factoraje'!$G:$G,'Cartera Semanal Individual'!$A26,'BD Factoraje'!$C:$C,$B$2),0)+BA26-SUMIFS('BD Factoraje'!$R:$R,'BD Factoraje'!$B:$B,$B$3,'BD Factoraje'!$G:$G,'Cartera Semanal Individual'!$A26,'BD Factoraje'!$N:$N,'Cartera Semanal Individual'!BB$1,'BD Factoraje'!$C:$C,$B$2)</f>
        <v>0</v>
      </c>
      <c r="BC26" s="11">
        <f>IF('Cartera Semanal Individual'!$A26='Cartera Semanal Individual'!BC$1,-SUMIFS('BD Factoraje'!$Q:$Q,'BD Factoraje'!$B:$B,$B$3,'BD Factoraje'!$G:$G,'Cartera Semanal Individual'!$A26,'BD Factoraje'!$C:$C,$B$2),0)+BB26-SUMIFS('BD Factoraje'!$R:$R,'BD Factoraje'!$B:$B,$B$3,'BD Factoraje'!$G:$G,'Cartera Semanal Individual'!$A26,'BD Factoraje'!$N:$N,'Cartera Semanal Individual'!BC$1,'BD Factoraje'!$C:$C,$B$2)</f>
        <v>0</v>
      </c>
      <c r="BD26" s="11">
        <f>IF('Cartera Semanal Individual'!$A26='Cartera Semanal Individual'!BD$1,-SUMIFS('BD Factoraje'!$Q:$Q,'BD Factoraje'!$B:$B,$B$3,'BD Factoraje'!$G:$G,'Cartera Semanal Individual'!$A26,'BD Factoraje'!$C:$C,$B$2),0)+BC26-SUMIFS('BD Factoraje'!$R:$R,'BD Factoraje'!$B:$B,$B$3,'BD Factoraje'!$G:$G,'Cartera Semanal Individual'!$A26,'BD Factoraje'!$N:$N,'Cartera Semanal Individual'!BD$1,'BD Factoraje'!$C:$C,$B$2)</f>
        <v>0</v>
      </c>
      <c r="BE26" s="11">
        <f>IF('Cartera Semanal Individual'!$A26='Cartera Semanal Individual'!BE$1,-SUMIFS('BD Factoraje'!$Q:$Q,'BD Factoraje'!$B:$B,$B$3,'BD Factoraje'!$G:$G,'Cartera Semanal Individual'!$A26,'BD Factoraje'!$C:$C,$B$2),0)+BD26-SUMIFS('BD Factoraje'!$R:$R,'BD Factoraje'!$B:$B,$B$3,'BD Factoraje'!$G:$G,'Cartera Semanal Individual'!$A26,'BD Factoraje'!$N:$N,'Cartera Semanal Individual'!BE$1,'BD Factoraje'!$C:$C,$B$2)</f>
        <v>0</v>
      </c>
      <c r="BF26" s="11">
        <f>IF('Cartera Semanal Individual'!$A26='Cartera Semanal Individual'!BF$1,-SUMIFS('BD Factoraje'!$Q:$Q,'BD Factoraje'!$B:$B,$B$3,'BD Factoraje'!$G:$G,'Cartera Semanal Individual'!$A26,'BD Factoraje'!$C:$C,$B$2),0)+BE26-SUMIFS('BD Factoraje'!$R:$R,'BD Factoraje'!$B:$B,$B$3,'BD Factoraje'!$G:$G,'Cartera Semanal Individual'!$A26,'BD Factoraje'!$N:$N,'Cartera Semanal Individual'!BF$1,'BD Factoraje'!$C:$C,$B$2)</f>
        <v>0</v>
      </c>
      <c r="BG26" s="11">
        <f>IF('Cartera Semanal Individual'!$A26='Cartera Semanal Individual'!BG$1,-SUMIFS('BD Factoraje'!$Q:$Q,'BD Factoraje'!$B:$B,$B$3,'BD Factoraje'!$G:$G,'Cartera Semanal Individual'!$A26,'BD Factoraje'!$C:$C,$B$2),0)+BF26-SUMIFS('BD Factoraje'!$R:$R,'BD Factoraje'!$B:$B,$B$3,'BD Factoraje'!$G:$G,'Cartera Semanal Individual'!$A26,'BD Factoraje'!$N:$N,'Cartera Semanal Individual'!BG$1,'BD Factoraje'!$C:$C,$B$2)</f>
        <v>0</v>
      </c>
      <c r="BH26" s="11">
        <f>IF('Cartera Semanal Individual'!$A26='Cartera Semanal Individual'!BH$1,-SUMIFS('BD Factoraje'!$Q:$Q,'BD Factoraje'!$B:$B,$B$3,'BD Factoraje'!$G:$G,'Cartera Semanal Individual'!$A26,'BD Factoraje'!$C:$C,$B$2),0)+BG26-SUMIFS('BD Factoraje'!$R:$R,'BD Factoraje'!$B:$B,$B$3,'BD Factoraje'!$G:$G,'Cartera Semanal Individual'!$A26,'BD Factoraje'!$N:$N,'Cartera Semanal Individual'!BH$1,'BD Factoraje'!$C:$C,$B$2)</f>
        <v>0</v>
      </c>
      <c r="BI26" s="11">
        <f>IF('Cartera Semanal Individual'!$A26='Cartera Semanal Individual'!BI$1,-SUMIFS('BD Factoraje'!$Q:$Q,'BD Factoraje'!$B:$B,$B$3,'BD Factoraje'!$G:$G,'Cartera Semanal Individual'!$A26,'BD Factoraje'!$C:$C,$B$2),0)+BH26-SUMIFS('BD Factoraje'!$R:$R,'BD Factoraje'!$B:$B,$B$3,'BD Factoraje'!$G:$G,'Cartera Semanal Individual'!$A26,'BD Factoraje'!$N:$N,'Cartera Semanal Individual'!BI$1,'BD Factoraje'!$C:$C,$B$2)</f>
        <v>0</v>
      </c>
      <c r="BJ26" s="11">
        <f>IF('Cartera Semanal Individual'!$A26='Cartera Semanal Individual'!BJ$1,-SUMIFS('BD Factoraje'!$Q:$Q,'BD Factoraje'!$B:$B,$B$3,'BD Factoraje'!$G:$G,'Cartera Semanal Individual'!$A26,'BD Factoraje'!$C:$C,$B$2),0)+BI26-SUMIFS('BD Factoraje'!$R:$R,'BD Factoraje'!$B:$B,$B$3,'BD Factoraje'!$G:$G,'Cartera Semanal Individual'!$A26,'BD Factoraje'!$N:$N,'Cartera Semanal Individual'!BJ$1,'BD Factoraje'!$C:$C,$B$2)</f>
        <v>0</v>
      </c>
      <c r="BK26" s="11">
        <f>IF('Cartera Semanal Individual'!$A26='Cartera Semanal Individual'!BK$1,-SUMIFS('BD Factoraje'!$Q:$Q,'BD Factoraje'!$B:$B,$B$3,'BD Factoraje'!$G:$G,'Cartera Semanal Individual'!$A26,'BD Factoraje'!$C:$C,$B$2),0)+BJ26-SUMIFS('BD Factoraje'!$R:$R,'BD Factoraje'!$B:$B,$B$3,'BD Factoraje'!$G:$G,'Cartera Semanal Individual'!$A26,'BD Factoraje'!$N:$N,'Cartera Semanal Individual'!BK$1,'BD Factoraje'!$C:$C,$B$2)</f>
        <v>0</v>
      </c>
      <c r="BL26" s="11">
        <f>IF('Cartera Semanal Individual'!$A26='Cartera Semanal Individual'!BL$1,-SUMIFS('BD Factoraje'!$Q:$Q,'BD Factoraje'!$B:$B,$B$3,'BD Factoraje'!$G:$G,'Cartera Semanal Individual'!$A26,'BD Factoraje'!$C:$C,$B$2),0)+BK26-SUMIFS('BD Factoraje'!$R:$R,'BD Factoraje'!$B:$B,$B$3,'BD Factoraje'!$G:$G,'Cartera Semanal Individual'!$A26,'BD Factoraje'!$N:$N,'Cartera Semanal Individual'!BL$1,'BD Factoraje'!$C:$C,$B$2)</f>
        <v>0</v>
      </c>
      <c r="BM26" s="11">
        <f>IF('Cartera Semanal Individual'!$A26='Cartera Semanal Individual'!BM$1,-SUMIFS('BD Factoraje'!$Q:$Q,'BD Factoraje'!$B:$B,$B$3,'BD Factoraje'!$G:$G,'Cartera Semanal Individual'!$A26,'BD Factoraje'!$C:$C,$B$2),0)+BL26-SUMIFS('BD Factoraje'!$R:$R,'BD Factoraje'!$B:$B,$B$3,'BD Factoraje'!$G:$G,'Cartera Semanal Individual'!$A26,'BD Factoraje'!$N:$N,'Cartera Semanal Individual'!BM$1,'BD Factoraje'!$C:$C,$B$2)</f>
        <v>0</v>
      </c>
      <c r="BN26" s="11">
        <f>IF('Cartera Semanal Individual'!$A26='Cartera Semanal Individual'!BN$1,-SUMIFS('BD Factoraje'!$Q:$Q,'BD Factoraje'!$B:$B,$B$3,'BD Factoraje'!$G:$G,'Cartera Semanal Individual'!$A26,'BD Factoraje'!$C:$C,$B$2),0)+BM26-SUMIFS('BD Factoraje'!$R:$R,'BD Factoraje'!$B:$B,$B$3,'BD Factoraje'!$G:$G,'Cartera Semanal Individual'!$A26,'BD Factoraje'!$N:$N,'Cartera Semanal Individual'!BN$1,'BD Factoraje'!$C:$C,$B$2)</f>
        <v>0</v>
      </c>
      <c r="BO26" s="11">
        <f>IF('Cartera Semanal Individual'!$A26='Cartera Semanal Individual'!BO$1,-SUMIFS('BD Factoraje'!$Q:$Q,'BD Factoraje'!$B:$B,$B$3,'BD Factoraje'!$G:$G,'Cartera Semanal Individual'!$A26,'BD Factoraje'!$C:$C,$B$2),0)+BN26-SUMIFS('BD Factoraje'!$R:$R,'BD Factoraje'!$B:$B,$B$3,'BD Factoraje'!$G:$G,'Cartera Semanal Individual'!$A26,'BD Factoraje'!$N:$N,'Cartera Semanal Individual'!BO$1,'BD Factoraje'!$C:$C,$B$2)</f>
        <v>0</v>
      </c>
      <c r="BP26" s="11">
        <f>IF('Cartera Semanal Individual'!$A26='Cartera Semanal Individual'!BP$1,-SUMIFS('BD Factoraje'!$Q:$Q,'BD Factoraje'!$B:$B,$B$3,'BD Factoraje'!$G:$G,'Cartera Semanal Individual'!$A26,'BD Factoraje'!$C:$C,$B$2),0)+BO26-SUMIFS('BD Factoraje'!$R:$R,'BD Factoraje'!$B:$B,$B$3,'BD Factoraje'!$G:$G,'Cartera Semanal Individual'!$A26,'BD Factoraje'!$N:$N,'Cartera Semanal Individual'!BP$1,'BD Factoraje'!$C:$C,$B$2)</f>
        <v>0</v>
      </c>
      <c r="BQ26" s="11">
        <f>IF('Cartera Semanal Individual'!$A26='Cartera Semanal Individual'!BQ$1,-SUMIFS('BD Factoraje'!$Q:$Q,'BD Factoraje'!$B:$B,$B$3,'BD Factoraje'!$G:$G,'Cartera Semanal Individual'!$A26,'BD Factoraje'!$C:$C,$B$2),0)+BP26-SUMIFS('BD Factoraje'!$R:$R,'BD Factoraje'!$B:$B,$B$3,'BD Factoraje'!$G:$G,'Cartera Semanal Individual'!$A26,'BD Factoraje'!$N:$N,'Cartera Semanal Individual'!BQ$1,'BD Factoraje'!$C:$C,$B$2)</f>
        <v>0</v>
      </c>
      <c r="BR26" s="11">
        <f>IF('Cartera Semanal Individual'!$A26='Cartera Semanal Individual'!BR$1,-SUMIFS('BD Factoraje'!$Q:$Q,'BD Factoraje'!$B:$B,$B$3,'BD Factoraje'!$G:$G,'Cartera Semanal Individual'!$A26,'BD Factoraje'!$C:$C,$B$2),0)+BQ26-SUMIFS('BD Factoraje'!$R:$R,'BD Factoraje'!$B:$B,$B$3,'BD Factoraje'!$G:$G,'Cartera Semanal Individual'!$A26,'BD Factoraje'!$N:$N,'Cartera Semanal Individual'!BR$1,'BD Factoraje'!$C:$C,$B$2)</f>
        <v>0</v>
      </c>
      <c r="BS26" s="11">
        <f>IF('Cartera Semanal Individual'!$A26='Cartera Semanal Individual'!BS$1,-SUMIFS('BD Factoraje'!$Q:$Q,'BD Factoraje'!$B:$B,$B$3,'BD Factoraje'!$G:$G,'Cartera Semanal Individual'!$A26,'BD Factoraje'!$C:$C,$B$2),0)+BR26-SUMIFS('BD Factoraje'!$R:$R,'BD Factoraje'!$B:$B,$B$3,'BD Factoraje'!$G:$G,'Cartera Semanal Individual'!$A26,'BD Factoraje'!$N:$N,'Cartera Semanal Individual'!BS$1,'BD Factoraje'!$C:$C,$B$2)</f>
        <v>0</v>
      </c>
      <c r="BT26" s="11">
        <f>IF('Cartera Semanal Individual'!$A26='Cartera Semanal Individual'!BT$1,-SUMIFS('BD Factoraje'!$Q:$Q,'BD Factoraje'!$B:$B,$B$3,'BD Factoraje'!$G:$G,'Cartera Semanal Individual'!$A26,'BD Factoraje'!$C:$C,$B$2),0)+BS26-SUMIFS('BD Factoraje'!$R:$R,'BD Factoraje'!$B:$B,$B$3,'BD Factoraje'!$G:$G,'Cartera Semanal Individual'!$A26,'BD Factoraje'!$N:$N,'Cartera Semanal Individual'!BT$1,'BD Factoraje'!$C:$C,$B$2)</f>
        <v>0</v>
      </c>
      <c r="BU26" s="11">
        <f>IF('Cartera Semanal Individual'!$A26='Cartera Semanal Individual'!BU$1,-SUMIFS('BD Factoraje'!$Q:$Q,'BD Factoraje'!$B:$B,$B$3,'BD Factoraje'!$G:$G,'Cartera Semanal Individual'!$A26,'BD Factoraje'!$C:$C,$B$2),0)+BT26-SUMIFS('BD Factoraje'!$R:$R,'BD Factoraje'!$B:$B,$B$3,'BD Factoraje'!$G:$G,'Cartera Semanal Individual'!$A26,'BD Factoraje'!$N:$N,'Cartera Semanal Individual'!BU$1,'BD Factoraje'!$C:$C,$B$2)</f>
        <v>0</v>
      </c>
      <c r="BV26" s="11">
        <f>IF('Cartera Semanal Individual'!$A26='Cartera Semanal Individual'!BV$1,-SUMIFS('BD Factoraje'!$Q:$Q,'BD Factoraje'!$B:$B,$B$3,'BD Factoraje'!$G:$G,'Cartera Semanal Individual'!$A26,'BD Factoraje'!$C:$C,$B$2),0)+BU26-SUMIFS('BD Factoraje'!$R:$R,'BD Factoraje'!$B:$B,$B$3,'BD Factoraje'!$G:$G,'Cartera Semanal Individual'!$A26,'BD Factoraje'!$N:$N,'Cartera Semanal Individual'!BV$1,'BD Factoraje'!$C:$C,$B$2)</f>
        <v>0</v>
      </c>
      <c r="BW26" s="11">
        <f>IF('Cartera Semanal Individual'!$A26='Cartera Semanal Individual'!BW$1,-SUMIFS('BD Factoraje'!$Q:$Q,'BD Factoraje'!$B:$B,$B$3,'BD Factoraje'!$G:$G,'Cartera Semanal Individual'!$A26,'BD Factoraje'!$C:$C,$B$2),0)+BV26-SUMIFS('BD Factoraje'!$R:$R,'BD Factoraje'!$B:$B,$B$3,'BD Factoraje'!$G:$G,'Cartera Semanal Individual'!$A26,'BD Factoraje'!$N:$N,'Cartera Semanal Individual'!BW$1,'BD Factoraje'!$C:$C,$B$2)</f>
        <v>0</v>
      </c>
      <c r="BX26" s="11">
        <f>IF('Cartera Semanal Individual'!$A26='Cartera Semanal Individual'!BX$1,-SUMIFS('BD Factoraje'!$Q:$Q,'BD Factoraje'!$B:$B,$B$3,'BD Factoraje'!$G:$G,'Cartera Semanal Individual'!$A26,'BD Factoraje'!$C:$C,$B$2),0)+BW26-SUMIFS('BD Factoraje'!$R:$R,'BD Factoraje'!$B:$B,$B$3,'BD Factoraje'!$G:$G,'Cartera Semanal Individual'!$A26,'BD Factoraje'!$N:$N,'Cartera Semanal Individual'!BX$1,'BD Factoraje'!$C:$C,$B$2)</f>
        <v>0</v>
      </c>
      <c r="BY26" s="11">
        <f>IF('Cartera Semanal Individual'!$A26='Cartera Semanal Individual'!BY$1,-SUMIFS('BD Factoraje'!$Q:$Q,'BD Factoraje'!$B:$B,$B$3,'BD Factoraje'!$G:$G,'Cartera Semanal Individual'!$A26,'BD Factoraje'!$C:$C,$B$2),0)+BX26-SUMIFS('BD Factoraje'!$R:$R,'BD Factoraje'!$B:$B,$B$3,'BD Factoraje'!$G:$G,'Cartera Semanal Individual'!$A26,'BD Factoraje'!$N:$N,'Cartera Semanal Individual'!BY$1,'BD Factoraje'!$C:$C,$B$2)</f>
        <v>0</v>
      </c>
      <c r="BZ26" s="11">
        <f>IF('Cartera Semanal Individual'!$A26='Cartera Semanal Individual'!BZ$1,-SUMIFS('BD Factoraje'!$Q:$Q,'BD Factoraje'!$B:$B,$B$3,'BD Factoraje'!$G:$G,'Cartera Semanal Individual'!$A26,'BD Factoraje'!$C:$C,$B$2),0)+BY26-SUMIFS('BD Factoraje'!$R:$R,'BD Factoraje'!$B:$B,$B$3,'BD Factoraje'!$G:$G,'Cartera Semanal Individual'!$A26,'BD Factoraje'!$N:$N,'Cartera Semanal Individual'!BZ$1,'BD Factoraje'!$C:$C,$B$2)</f>
        <v>0</v>
      </c>
      <c r="CA26" s="11">
        <f>IF('Cartera Semanal Individual'!$A26='Cartera Semanal Individual'!CA$1,-SUMIFS('BD Factoraje'!$Q:$Q,'BD Factoraje'!$B:$B,$B$3,'BD Factoraje'!$G:$G,'Cartera Semanal Individual'!$A26,'BD Factoraje'!$C:$C,$B$2),0)+BZ26-SUMIFS('BD Factoraje'!$R:$R,'BD Factoraje'!$B:$B,$B$3,'BD Factoraje'!$G:$G,'Cartera Semanal Individual'!$A26,'BD Factoraje'!$N:$N,'Cartera Semanal Individual'!CA$1,'BD Factoraje'!$C:$C,$B$2)</f>
        <v>0</v>
      </c>
      <c r="CB26" s="11">
        <f>IF('Cartera Semanal Individual'!$A26='Cartera Semanal Individual'!CB$1,-SUMIFS('BD Factoraje'!$Q:$Q,'BD Factoraje'!$B:$B,$B$3,'BD Factoraje'!$G:$G,'Cartera Semanal Individual'!$A26,'BD Factoraje'!$C:$C,$B$2),0)+CA26-SUMIFS('BD Factoraje'!$R:$R,'BD Factoraje'!$B:$B,$B$3,'BD Factoraje'!$G:$G,'Cartera Semanal Individual'!$A26,'BD Factoraje'!$N:$N,'Cartera Semanal Individual'!CB$1,'BD Factoraje'!$C:$C,$B$2)</f>
        <v>0</v>
      </c>
      <c r="CC26" s="11">
        <f>IF('Cartera Semanal Individual'!$A26='Cartera Semanal Individual'!CC$1,-SUMIFS('BD Factoraje'!$Q:$Q,'BD Factoraje'!$B:$B,$B$3,'BD Factoraje'!$G:$G,'Cartera Semanal Individual'!$A26,'BD Factoraje'!$C:$C,$B$2),0)+CB26-SUMIFS('BD Factoraje'!$R:$R,'BD Factoraje'!$B:$B,$B$3,'BD Factoraje'!$G:$G,'Cartera Semanal Individual'!$A26,'BD Factoraje'!$N:$N,'Cartera Semanal Individual'!CC$1,'BD Factoraje'!$C:$C,$B$2)</f>
        <v>0</v>
      </c>
      <c r="CD26" s="11">
        <f>IF('Cartera Semanal Individual'!$A26='Cartera Semanal Individual'!CD$1,-SUMIFS('BD Factoraje'!$Q:$Q,'BD Factoraje'!$B:$B,$B$3,'BD Factoraje'!$G:$G,'Cartera Semanal Individual'!$A26,'BD Factoraje'!$C:$C,$B$2),0)+CC26-SUMIFS('BD Factoraje'!$R:$R,'BD Factoraje'!$B:$B,$B$3,'BD Factoraje'!$G:$G,'Cartera Semanal Individual'!$A26,'BD Factoraje'!$N:$N,'Cartera Semanal Individual'!CD$1,'BD Factoraje'!$C:$C,$B$2)</f>
        <v>0</v>
      </c>
      <c r="CE26" s="11">
        <f>IF('Cartera Semanal Individual'!$A26='Cartera Semanal Individual'!CE$1,-SUMIFS('BD Factoraje'!$Q:$Q,'BD Factoraje'!$B:$B,$B$3,'BD Factoraje'!$G:$G,'Cartera Semanal Individual'!$A26,'BD Factoraje'!$C:$C,$B$2),0)+CD26-SUMIFS('BD Factoraje'!$R:$R,'BD Factoraje'!$B:$B,$B$3,'BD Factoraje'!$G:$G,'Cartera Semanal Individual'!$A26,'BD Factoraje'!$N:$N,'Cartera Semanal Individual'!CE$1,'BD Factoraje'!$C:$C,$B$2)</f>
        <v>0</v>
      </c>
      <c r="CF26" s="11">
        <f>IF('Cartera Semanal Individual'!$A26='Cartera Semanal Individual'!CF$1,-SUMIFS('BD Factoraje'!$Q:$Q,'BD Factoraje'!$B:$B,$B$3,'BD Factoraje'!$G:$G,'Cartera Semanal Individual'!$A26,'BD Factoraje'!$C:$C,$B$2),0)+CE26-SUMIFS('BD Factoraje'!$R:$R,'BD Factoraje'!$B:$B,$B$3,'BD Factoraje'!$G:$G,'Cartera Semanal Individual'!$A26,'BD Factoraje'!$N:$N,'Cartera Semanal Individual'!CF$1,'BD Factoraje'!$C:$C,$B$2)</f>
        <v>0</v>
      </c>
      <c r="CG26" s="11">
        <f>IF('Cartera Semanal Individual'!$A26='Cartera Semanal Individual'!CG$1,-SUMIFS('BD Factoraje'!$Q:$Q,'BD Factoraje'!$B:$B,$B$3,'BD Factoraje'!$G:$G,'Cartera Semanal Individual'!$A26,'BD Factoraje'!$C:$C,$B$2),0)+CF26-SUMIFS('BD Factoraje'!$R:$R,'BD Factoraje'!$B:$B,$B$3,'BD Factoraje'!$G:$G,'Cartera Semanal Individual'!$A26,'BD Factoraje'!$N:$N,'Cartera Semanal Individual'!CG$1,'BD Factoraje'!$C:$C,$B$2)</f>
        <v>0</v>
      </c>
      <c r="CH26" s="11">
        <f>IF('Cartera Semanal Individual'!$A26='Cartera Semanal Individual'!CH$1,-SUMIFS('BD Factoraje'!$Q:$Q,'BD Factoraje'!$B:$B,$B$3,'BD Factoraje'!$G:$G,'Cartera Semanal Individual'!$A26,'BD Factoraje'!$C:$C,$B$2),0)+CG26-SUMIFS('BD Factoraje'!$R:$R,'BD Factoraje'!$B:$B,$B$3,'BD Factoraje'!$G:$G,'Cartera Semanal Individual'!$A26,'BD Factoraje'!$N:$N,'Cartera Semanal Individual'!CH$1,'BD Factoraje'!$C:$C,$B$2)</f>
        <v>0</v>
      </c>
      <c r="CI26" s="11">
        <f>IF('Cartera Semanal Individual'!$A26='Cartera Semanal Individual'!CI$1,-SUMIFS('BD Factoraje'!$Q:$Q,'BD Factoraje'!$B:$B,$B$3,'BD Factoraje'!$G:$G,'Cartera Semanal Individual'!$A26,'BD Factoraje'!$C:$C,$B$2),0)+CH26-SUMIFS('BD Factoraje'!$R:$R,'BD Factoraje'!$B:$B,$B$3,'BD Factoraje'!$G:$G,'Cartera Semanal Individual'!$A26,'BD Factoraje'!$N:$N,'Cartera Semanal Individual'!CI$1,'BD Factoraje'!$C:$C,$B$2)</f>
        <v>0</v>
      </c>
      <c r="CJ26" s="11">
        <f>IF('Cartera Semanal Individual'!$A26='Cartera Semanal Individual'!CJ$1,-SUMIFS('BD Factoraje'!$Q:$Q,'BD Factoraje'!$B:$B,$B$3,'BD Factoraje'!$G:$G,'Cartera Semanal Individual'!$A26,'BD Factoraje'!$C:$C,$B$2),0)+CI26-SUMIFS('BD Factoraje'!$R:$R,'BD Factoraje'!$B:$B,$B$3,'BD Factoraje'!$G:$G,'Cartera Semanal Individual'!$A26,'BD Factoraje'!$N:$N,'Cartera Semanal Individual'!CJ$1,'BD Factoraje'!$C:$C,$B$2)</f>
        <v>0</v>
      </c>
      <c r="CK26" s="11">
        <f>IF('Cartera Semanal Individual'!$A26='Cartera Semanal Individual'!CK$1,-SUMIFS('BD Factoraje'!$Q:$Q,'BD Factoraje'!$B:$B,$B$3,'BD Factoraje'!$G:$G,'Cartera Semanal Individual'!$A26,'BD Factoraje'!$C:$C,$B$2),0)+CJ26-SUMIFS('BD Factoraje'!$R:$R,'BD Factoraje'!$B:$B,$B$3,'BD Factoraje'!$G:$G,'Cartera Semanal Individual'!$A26,'BD Factoraje'!$N:$N,'Cartera Semanal Individual'!CK$1,'BD Factoraje'!$C:$C,$B$2)</f>
        <v>0</v>
      </c>
      <c r="CL26" s="11">
        <f>IF('Cartera Semanal Individual'!$A26='Cartera Semanal Individual'!CL$1,-SUMIFS('BD Factoraje'!$Q:$Q,'BD Factoraje'!$B:$B,$B$3,'BD Factoraje'!$G:$G,'Cartera Semanal Individual'!$A26,'BD Factoraje'!$C:$C,$B$2),0)+CK26-SUMIFS('BD Factoraje'!$R:$R,'BD Factoraje'!$B:$B,$B$3,'BD Factoraje'!$G:$G,'Cartera Semanal Individual'!$A26,'BD Factoraje'!$N:$N,'Cartera Semanal Individual'!CL$1,'BD Factoraje'!$C:$C,$B$2)</f>
        <v>0</v>
      </c>
      <c r="CM26" s="11">
        <f>IF('Cartera Semanal Individual'!$A26='Cartera Semanal Individual'!CM$1,-SUMIFS('BD Factoraje'!$Q:$Q,'BD Factoraje'!$B:$B,$B$3,'BD Factoraje'!$G:$G,'Cartera Semanal Individual'!$A26,'BD Factoraje'!$C:$C,$B$2),0)+CL26-SUMIFS('BD Factoraje'!$R:$R,'BD Factoraje'!$B:$B,$B$3,'BD Factoraje'!$G:$G,'Cartera Semanal Individual'!$A26,'BD Factoraje'!$N:$N,'Cartera Semanal Individual'!CM$1,'BD Factoraje'!$C:$C,$B$2)</f>
        <v>0</v>
      </c>
      <c r="CN26" s="11">
        <f>IF('Cartera Semanal Individual'!$A26='Cartera Semanal Individual'!CN$1,-SUMIFS('BD Factoraje'!$Q:$Q,'BD Factoraje'!$B:$B,$B$3,'BD Factoraje'!$G:$G,'Cartera Semanal Individual'!$A26,'BD Factoraje'!$C:$C,$B$2),0)+CM26-SUMIFS('BD Factoraje'!$R:$R,'BD Factoraje'!$B:$B,$B$3,'BD Factoraje'!$G:$G,'Cartera Semanal Individual'!$A26,'BD Factoraje'!$N:$N,'Cartera Semanal Individual'!CN$1,'BD Factoraje'!$C:$C,$B$2)</f>
        <v>0</v>
      </c>
      <c r="CO26" s="11">
        <f>IF('Cartera Semanal Individual'!$A26='Cartera Semanal Individual'!CO$1,-SUMIFS('BD Factoraje'!$Q:$Q,'BD Factoraje'!$B:$B,$B$3,'BD Factoraje'!$G:$G,'Cartera Semanal Individual'!$A26,'BD Factoraje'!$C:$C,$B$2),0)+CN26-SUMIFS('BD Factoraje'!$R:$R,'BD Factoraje'!$B:$B,$B$3,'BD Factoraje'!$G:$G,'Cartera Semanal Individual'!$A26,'BD Factoraje'!$N:$N,'Cartera Semanal Individual'!CO$1,'BD Factoraje'!$C:$C,$B$2)</f>
        <v>0</v>
      </c>
      <c r="CP26" s="11">
        <f>IF('Cartera Semanal Individual'!$A26='Cartera Semanal Individual'!CP$1,-SUMIFS('BD Factoraje'!$Q:$Q,'BD Factoraje'!$B:$B,$B$3,'BD Factoraje'!$G:$G,'Cartera Semanal Individual'!$A26,'BD Factoraje'!$C:$C,$B$2),0)+CO26-SUMIFS('BD Factoraje'!$R:$R,'BD Factoraje'!$B:$B,$B$3,'BD Factoraje'!$G:$G,'Cartera Semanal Individual'!$A26,'BD Factoraje'!$N:$N,'Cartera Semanal Individual'!CP$1,'BD Factoraje'!$C:$C,$B$2)</f>
        <v>0</v>
      </c>
      <c r="CQ26" s="11">
        <f>IF('Cartera Semanal Individual'!$A26='Cartera Semanal Individual'!CQ$1,-SUMIFS('BD Factoraje'!$Q:$Q,'BD Factoraje'!$B:$B,$B$3,'BD Factoraje'!$G:$G,'Cartera Semanal Individual'!$A26,'BD Factoraje'!$C:$C,$B$2),0)+CP26-SUMIFS('BD Factoraje'!$R:$R,'BD Factoraje'!$B:$B,$B$3,'BD Factoraje'!$G:$G,'Cartera Semanal Individual'!$A26,'BD Factoraje'!$N:$N,'Cartera Semanal Individual'!CQ$1,'BD Factoraje'!$C:$C,$B$2)</f>
        <v>0</v>
      </c>
      <c r="CR26" s="11">
        <f>IF('Cartera Semanal Individual'!$A26='Cartera Semanal Individual'!CR$1,-SUMIFS('BD Factoraje'!$Q:$Q,'BD Factoraje'!$B:$B,$B$3,'BD Factoraje'!$G:$G,'Cartera Semanal Individual'!$A26,'BD Factoraje'!$C:$C,$B$2),0)+CQ26-SUMIFS('BD Factoraje'!$R:$R,'BD Factoraje'!$B:$B,$B$3,'BD Factoraje'!$G:$G,'Cartera Semanal Individual'!$A26,'BD Factoraje'!$N:$N,'Cartera Semanal Individual'!CR$1,'BD Factoraje'!$C:$C,$B$2)</f>
        <v>0</v>
      </c>
      <c r="CS26" s="11">
        <f>IF('Cartera Semanal Individual'!$A26='Cartera Semanal Individual'!CS$1,-SUMIFS('BD Factoraje'!$Q:$Q,'BD Factoraje'!$B:$B,$B$3,'BD Factoraje'!$G:$G,'Cartera Semanal Individual'!$A26,'BD Factoraje'!$C:$C,$B$2),0)+CR26-SUMIFS('BD Factoraje'!$R:$R,'BD Factoraje'!$B:$B,$B$3,'BD Factoraje'!$G:$G,'Cartera Semanal Individual'!$A26,'BD Factoraje'!$N:$N,'Cartera Semanal Individual'!CS$1,'BD Factoraje'!$C:$C,$B$2)</f>
        <v>0</v>
      </c>
      <c r="CT26" s="11">
        <f>IF('Cartera Semanal Individual'!$A26='Cartera Semanal Individual'!CT$1,-SUMIFS('BD Factoraje'!$Q:$Q,'BD Factoraje'!$B:$B,$B$3,'BD Factoraje'!$G:$G,'Cartera Semanal Individual'!$A26,'BD Factoraje'!$C:$C,$B$2),0)+CS26-SUMIFS('BD Factoraje'!$R:$R,'BD Factoraje'!$B:$B,$B$3,'BD Factoraje'!$G:$G,'Cartera Semanal Individual'!$A26,'BD Factoraje'!$N:$N,'Cartera Semanal Individual'!CT$1,'BD Factoraje'!$C:$C,$B$2)</f>
        <v>0</v>
      </c>
      <c r="CU26" s="11">
        <f>IF('Cartera Semanal Individual'!$A26='Cartera Semanal Individual'!CU$1,-SUMIFS('BD Factoraje'!$Q:$Q,'BD Factoraje'!$B:$B,$B$3,'BD Factoraje'!$G:$G,'Cartera Semanal Individual'!$A26,'BD Factoraje'!$C:$C,$B$2),0)+CT26-SUMIFS('BD Factoraje'!$R:$R,'BD Factoraje'!$B:$B,$B$3,'BD Factoraje'!$G:$G,'Cartera Semanal Individual'!$A26,'BD Factoraje'!$N:$N,'Cartera Semanal Individual'!CU$1,'BD Factoraje'!$C:$C,$B$2)</f>
        <v>0</v>
      </c>
      <c r="CV26" s="11">
        <f>IF('Cartera Semanal Individual'!$A26='Cartera Semanal Individual'!CV$1,-SUMIFS('BD Factoraje'!$Q:$Q,'BD Factoraje'!$B:$B,$B$3,'BD Factoraje'!$G:$G,'Cartera Semanal Individual'!$A26,'BD Factoraje'!$C:$C,$B$2),0)+CU26-SUMIFS('BD Factoraje'!$R:$R,'BD Factoraje'!$B:$B,$B$3,'BD Factoraje'!$G:$G,'Cartera Semanal Individual'!$A26,'BD Factoraje'!$N:$N,'Cartera Semanal Individual'!CV$1,'BD Factoraje'!$C:$C,$B$2)</f>
        <v>0</v>
      </c>
    </row>
    <row r="27" spans="1:100" x14ac:dyDescent="0.25">
      <c r="A27" s="14">
        <v>36</v>
      </c>
      <c r="B27" s="31">
        <f t="shared" si="2"/>
        <v>42617</v>
      </c>
      <c r="C27" s="11">
        <f>IF('Cartera Semanal Individual'!$A27='Cartera Semanal Individual'!C$1,-SUMIFS('BD Factoraje'!$Q:$Q,'BD Factoraje'!$B:$B,$B$3,'BD Factoraje'!$G:$G,'Cartera Semanal Individual'!$A27,'BD Factoraje'!$C:$C,$B$2),0)</f>
        <v>0</v>
      </c>
      <c r="D27" s="11">
        <f>IF('Cartera Semanal Individual'!$A27='Cartera Semanal Individual'!D$1,-SUMIFS('BD Factoraje'!$Q:$Q,'BD Factoraje'!$B:$B,$B$3,'BD Factoraje'!$G:$G,'Cartera Semanal Individual'!$A27,'BD Factoraje'!$C:$C,$B$2),0)+C27-SUMIFS('BD Factoraje'!$R:$R,'BD Factoraje'!$B:$B,$B$3,'BD Factoraje'!$G:$G,'Cartera Semanal Individual'!$A27,'BD Factoraje'!$N:$N,'Cartera Semanal Individual'!D$1,'BD Factoraje'!$C:$C,$B$2)</f>
        <v>0</v>
      </c>
      <c r="E27" s="11">
        <f>IF('Cartera Semanal Individual'!$A27='Cartera Semanal Individual'!E$1,-SUMIFS('BD Factoraje'!$Q:$Q,'BD Factoraje'!$B:$B,$B$3,'BD Factoraje'!$G:$G,'Cartera Semanal Individual'!$A27,'BD Factoraje'!$C:$C,$B$2),0)+D27-SUMIFS('BD Factoraje'!$R:$R,'BD Factoraje'!$B:$B,$B$3,'BD Factoraje'!$G:$G,'Cartera Semanal Individual'!$A27,'BD Factoraje'!$N:$N,'Cartera Semanal Individual'!E$1,'BD Factoraje'!$C:$C,$B$2)</f>
        <v>0</v>
      </c>
      <c r="F27" s="11">
        <f>IF('Cartera Semanal Individual'!$A27='Cartera Semanal Individual'!F$1,-SUMIFS('BD Factoraje'!$Q:$Q,'BD Factoraje'!$B:$B,$B$3,'BD Factoraje'!$G:$G,'Cartera Semanal Individual'!$A27,'BD Factoraje'!$C:$C,$B$2),0)+E27-SUMIFS('BD Factoraje'!$R:$R,'BD Factoraje'!$B:$B,$B$3,'BD Factoraje'!$G:$G,'Cartera Semanal Individual'!$A27,'BD Factoraje'!$N:$N,'Cartera Semanal Individual'!F$1,'BD Factoraje'!$C:$C,$B$2)</f>
        <v>0</v>
      </c>
      <c r="G27" s="11">
        <f>IF('Cartera Semanal Individual'!$A27='Cartera Semanal Individual'!G$1,-SUMIFS('BD Factoraje'!$Q:$Q,'BD Factoraje'!$B:$B,$B$3,'BD Factoraje'!$G:$G,'Cartera Semanal Individual'!$A27,'BD Factoraje'!$C:$C,$B$2),0)+F27-SUMIFS('BD Factoraje'!$R:$R,'BD Factoraje'!$B:$B,$B$3,'BD Factoraje'!$G:$G,'Cartera Semanal Individual'!$A27,'BD Factoraje'!$N:$N,'Cartera Semanal Individual'!G$1,'BD Factoraje'!$C:$C,$B$2)</f>
        <v>0</v>
      </c>
      <c r="H27" s="11">
        <f>IF('Cartera Semanal Individual'!$A27='Cartera Semanal Individual'!H$1,-SUMIFS('BD Factoraje'!$Q:$Q,'BD Factoraje'!$B:$B,$B$3,'BD Factoraje'!$G:$G,'Cartera Semanal Individual'!$A27,'BD Factoraje'!$C:$C,$B$2),0)+G27-SUMIFS('BD Factoraje'!$R:$R,'BD Factoraje'!$B:$B,$B$3,'BD Factoraje'!$G:$G,'Cartera Semanal Individual'!$A27,'BD Factoraje'!$N:$N,'Cartera Semanal Individual'!H$1,'BD Factoraje'!$C:$C,$B$2)</f>
        <v>0</v>
      </c>
      <c r="I27" s="11">
        <f>IF('Cartera Semanal Individual'!$A27='Cartera Semanal Individual'!I$1,-SUMIFS('BD Factoraje'!$Q:$Q,'BD Factoraje'!$B:$B,$B$3,'BD Factoraje'!$G:$G,'Cartera Semanal Individual'!$A27,'BD Factoraje'!$C:$C,$B$2),0)+H27-SUMIFS('BD Factoraje'!$R:$R,'BD Factoraje'!$B:$B,$B$3,'BD Factoraje'!$G:$G,'Cartera Semanal Individual'!$A27,'BD Factoraje'!$N:$N,'Cartera Semanal Individual'!I$1,'BD Factoraje'!$C:$C,$B$2)</f>
        <v>0</v>
      </c>
      <c r="J27" s="11">
        <f>IF('Cartera Semanal Individual'!$A27='Cartera Semanal Individual'!J$1,-SUMIFS('BD Factoraje'!$Q:$Q,'BD Factoraje'!$B:$B,$B$3,'BD Factoraje'!$G:$G,'Cartera Semanal Individual'!$A27,'BD Factoraje'!$C:$C,$B$2),0)+I27-SUMIFS('BD Factoraje'!$R:$R,'BD Factoraje'!$B:$B,$B$3,'BD Factoraje'!$G:$G,'Cartera Semanal Individual'!$A27,'BD Factoraje'!$N:$N,'Cartera Semanal Individual'!J$1,'BD Factoraje'!$C:$C,$B$2)</f>
        <v>0</v>
      </c>
      <c r="K27" s="11">
        <f>IF('Cartera Semanal Individual'!$A27='Cartera Semanal Individual'!K$1,-SUMIFS('BD Factoraje'!$Q:$Q,'BD Factoraje'!$B:$B,$B$3,'BD Factoraje'!$G:$G,'Cartera Semanal Individual'!$A27,'BD Factoraje'!$C:$C,$B$2),0)+J27-SUMIFS('BD Factoraje'!$R:$R,'BD Factoraje'!$B:$B,$B$3,'BD Factoraje'!$G:$G,'Cartera Semanal Individual'!$A27,'BD Factoraje'!$N:$N,'Cartera Semanal Individual'!K$1,'BD Factoraje'!$C:$C,$B$2)</f>
        <v>0</v>
      </c>
      <c r="L27" s="11">
        <f>IF('Cartera Semanal Individual'!$A27='Cartera Semanal Individual'!L$1,-SUMIFS('BD Factoraje'!$Q:$Q,'BD Factoraje'!$B:$B,$B$3,'BD Factoraje'!$G:$G,'Cartera Semanal Individual'!$A27,'BD Factoraje'!$C:$C,$B$2),0)+K27-SUMIFS('BD Factoraje'!$R:$R,'BD Factoraje'!$B:$B,$B$3,'BD Factoraje'!$G:$G,'Cartera Semanal Individual'!$A27,'BD Factoraje'!$N:$N,'Cartera Semanal Individual'!L$1,'BD Factoraje'!$C:$C,$B$2)</f>
        <v>0</v>
      </c>
      <c r="M27" s="11">
        <f>IF('Cartera Semanal Individual'!$A27='Cartera Semanal Individual'!M$1,-SUMIFS('BD Factoraje'!$Q:$Q,'BD Factoraje'!$B:$B,$B$3,'BD Factoraje'!$G:$G,'Cartera Semanal Individual'!$A27,'BD Factoraje'!$C:$C,$B$2),0)+L27-SUMIFS('BD Factoraje'!$R:$R,'BD Factoraje'!$B:$B,$B$3,'BD Factoraje'!$G:$G,'Cartera Semanal Individual'!$A27,'BD Factoraje'!$N:$N,'Cartera Semanal Individual'!M$1,'BD Factoraje'!$C:$C,$B$2)</f>
        <v>0</v>
      </c>
      <c r="N27" s="11">
        <f>IF('Cartera Semanal Individual'!$A27='Cartera Semanal Individual'!N$1,-SUMIFS('BD Factoraje'!$Q:$Q,'BD Factoraje'!$B:$B,$B$3,'BD Factoraje'!$G:$G,'Cartera Semanal Individual'!$A27,'BD Factoraje'!$C:$C,$B$2),0)+M27-SUMIFS('BD Factoraje'!$R:$R,'BD Factoraje'!$B:$B,$B$3,'BD Factoraje'!$G:$G,'Cartera Semanal Individual'!$A27,'BD Factoraje'!$N:$N,'Cartera Semanal Individual'!N$1,'BD Factoraje'!$C:$C,$B$2)</f>
        <v>0</v>
      </c>
      <c r="O27" s="11">
        <f>IF('Cartera Semanal Individual'!$A27='Cartera Semanal Individual'!O$1,-SUMIFS('BD Factoraje'!$Q:$Q,'BD Factoraje'!$B:$B,$B$3,'BD Factoraje'!$G:$G,'Cartera Semanal Individual'!$A27,'BD Factoraje'!$C:$C,$B$2),0)+N27-SUMIFS('BD Factoraje'!$R:$R,'BD Factoraje'!$B:$B,$B$3,'BD Factoraje'!$G:$G,'Cartera Semanal Individual'!$A27,'BD Factoraje'!$N:$N,'Cartera Semanal Individual'!O$1,'BD Factoraje'!$C:$C,$B$2)</f>
        <v>0</v>
      </c>
      <c r="P27" s="11">
        <f>IF('Cartera Semanal Individual'!$A27='Cartera Semanal Individual'!P$1,-SUMIFS('BD Factoraje'!$Q:$Q,'BD Factoraje'!$B:$B,$B$3,'BD Factoraje'!$G:$G,'Cartera Semanal Individual'!$A27,'BD Factoraje'!$C:$C,$B$2),0)+O27-SUMIFS('BD Factoraje'!$R:$R,'BD Factoraje'!$B:$B,$B$3,'BD Factoraje'!$G:$G,'Cartera Semanal Individual'!$A27,'BD Factoraje'!$N:$N,'Cartera Semanal Individual'!P$1,'BD Factoraje'!$C:$C,$B$2)</f>
        <v>0</v>
      </c>
      <c r="Q27" s="11">
        <f>IF('Cartera Semanal Individual'!$A27='Cartera Semanal Individual'!Q$1,-SUMIFS('BD Factoraje'!$Q:$Q,'BD Factoraje'!$B:$B,$B$3,'BD Factoraje'!$G:$G,'Cartera Semanal Individual'!$A27,'BD Factoraje'!$C:$C,$B$2),0)+P27-SUMIFS('BD Factoraje'!$R:$R,'BD Factoraje'!$B:$B,$B$3,'BD Factoraje'!$G:$G,'Cartera Semanal Individual'!$A27,'BD Factoraje'!$N:$N,'Cartera Semanal Individual'!Q$1,'BD Factoraje'!$C:$C,$B$2)</f>
        <v>0</v>
      </c>
      <c r="R27" s="11">
        <f>IF('Cartera Semanal Individual'!$A27='Cartera Semanal Individual'!R$1,-SUMIFS('BD Factoraje'!$Q:$Q,'BD Factoraje'!$B:$B,$B$3,'BD Factoraje'!$G:$G,'Cartera Semanal Individual'!$A27,'BD Factoraje'!$C:$C,$B$2),0)+Q27-SUMIFS('BD Factoraje'!$R:$R,'BD Factoraje'!$B:$B,$B$3,'BD Factoraje'!$G:$G,'Cartera Semanal Individual'!$A27,'BD Factoraje'!$N:$N,'Cartera Semanal Individual'!R$1,'BD Factoraje'!$C:$C,$B$2)</f>
        <v>0</v>
      </c>
      <c r="S27" s="11">
        <f>IF('Cartera Semanal Individual'!$A27='Cartera Semanal Individual'!S$1,-SUMIFS('BD Factoraje'!$Q:$Q,'BD Factoraje'!$B:$B,$B$3,'BD Factoraje'!$G:$G,'Cartera Semanal Individual'!$A27,'BD Factoraje'!$C:$C,$B$2),0)+R27-SUMIFS('BD Factoraje'!$R:$R,'BD Factoraje'!$B:$B,$B$3,'BD Factoraje'!$G:$G,'Cartera Semanal Individual'!$A27,'BD Factoraje'!$N:$N,'Cartera Semanal Individual'!S$1,'BD Factoraje'!$C:$C,$B$2)</f>
        <v>0</v>
      </c>
      <c r="T27" s="11">
        <f>IF('Cartera Semanal Individual'!$A27='Cartera Semanal Individual'!T$1,-SUMIFS('BD Factoraje'!$Q:$Q,'BD Factoraje'!$B:$B,$B$3,'BD Factoraje'!$G:$G,'Cartera Semanal Individual'!$A27,'BD Factoraje'!$C:$C,$B$2),0)+S27-SUMIFS('BD Factoraje'!$R:$R,'BD Factoraje'!$B:$B,$B$3,'BD Factoraje'!$G:$G,'Cartera Semanal Individual'!$A27,'BD Factoraje'!$N:$N,'Cartera Semanal Individual'!T$1,'BD Factoraje'!$C:$C,$B$2)</f>
        <v>0</v>
      </c>
      <c r="U27" s="11">
        <f>IF('Cartera Semanal Individual'!$A27='Cartera Semanal Individual'!U$1,-SUMIFS('BD Factoraje'!$Q:$Q,'BD Factoraje'!$B:$B,$B$3,'BD Factoraje'!$G:$G,'Cartera Semanal Individual'!$A27,'BD Factoraje'!$C:$C,$B$2),0)+T27-SUMIFS('BD Factoraje'!$R:$R,'BD Factoraje'!$B:$B,$B$3,'BD Factoraje'!$G:$G,'Cartera Semanal Individual'!$A27,'BD Factoraje'!$N:$N,'Cartera Semanal Individual'!U$1,'BD Factoraje'!$C:$C,$B$2)</f>
        <v>0</v>
      </c>
      <c r="V27" s="11">
        <f>IF('Cartera Semanal Individual'!$A27='Cartera Semanal Individual'!V$1,-SUMIFS('BD Factoraje'!$Q:$Q,'BD Factoraje'!$B:$B,$B$3,'BD Factoraje'!$G:$G,'Cartera Semanal Individual'!$A27,'BD Factoraje'!$C:$C,$B$2),0)+U27-SUMIFS('BD Factoraje'!$R:$R,'BD Factoraje'!$B:$B,$B$3,'BD Factoraje'!$G:$G,'Cartera Semanal Individual'!$A27,'BD Factoraje'!$N:$N,'Cartera Semanal Individual'!V$1,'BD Factoraje'!$C:$C,$B$2)</f>
        <v>0</v>
      </c>
      <c r="W27" s="11">
        <f>IF('Cartera Semanal Individual'!$A27='Cartera Semanal Individual'!W$1,-SUMIFS('BD Factoraje'!$Q:$Q,'BD Factoraje'!$B:$B,$B$3,'BD Factoraje'!$G:$G,'Cartera Semanal Individual'!$A27,'BD Factoraje'!$C:$C,$B$2),0)+V27-SUMIFS('BD Factoraje'!$R:$R,'BD Factoraje'!$B:$B,$B$3,'BD Factoraje'!$G:$G,'Cartera Semanal Individual'!$A27,'BD Factoraje'!$N:$N,'Cartera Semanal Individual'!W$1,'BD Factoraje'!$C:$C,$B$2)</f>
        <v>0</v>
      </c>
      <c r="X27" s="11">
        <f>IF('Cartera Semanal Individual'!$A27='Cartera Semanal Individual'!X$1,-SUMIFS('BD Factoraje'!$Q:$Q,'BD Factoraje'!$B:$B,$B$3,'BD Factoraje'!$G:$G,'Cartera Semanal Individual'!$A27,'BD Factoraje'!$C:$C,$B$2),0)+W27-SUMIFS('BD Factoraje'!$R:$R,'BD Factoraje'!$B:$B,$B$3,'BD Factoraje'!$G:$G,'Cartera Semanal Individual'!$A27,'BD Factoraje'!$N:$N,'Cartera Semanal Individual'!X$1,'BD Factoraje'!$C:$C,$B$2)</f>
        <v>0</v>
      </c>
      <c r="Y27" s="11">
        <f>IF('Cartera Semanal Individual'!$A27='Cartera Semanal Individual'!Y$1,-SUMIFS('BD Factoraje'!$Q:$Q,'BD Factoraje'!$B:$B,$B$3,'BD Factoraje'!$G:$G,'Cartera Semanal Individual'!$A27,'BD Factoraje'!$C:$C,$B$2),0)+X27-SUMIFS('BD Factoraje'!$R:$R,'BD Factoraje'!$B:$B,$B$3,'BD Factoraje'!$G:$G,'Cartera Semanal Individual'!$A27,'BD Factoraje'!$N:$N,'Cartera Semanal Individual'!Y$1,'BD Factoraje'!$C:$C,$B$2)</f>
        <v>0</v>
      </c>
      <c r="Z27" s="11">
        <f>IF('Cartera Semanal Individual'!$A27='Cartera Semanal Individual'!Z$1,-SUMIFS('BD Factoraje'!$Q:$Q,'BD Factoraje'!$B:$B,$B$3,'BD Factoraje'!$G:$G,'Cartera Semanal Individual'!$A27,'BD Factoraje'!$C:$C,$B$2),0)+Y27-SUMIFS('BD Factoraje'!$R:$R,'BD Factoraje'!$B:$B,$B$3,'BD Factoraje'!$G:$G,'Cartera Semanal Individual'!$A27,'BD Factoraje'!$N:$N,'Cartera Semanal Individual'!Z$1,'BD Factoraje'!$C:$C,$B$2)</f>
        <v>0</v>
      </c>
      <c r="AA27" s="11">
        <f>IF('Cartera Semanal Individual'!$A27='Cartera Semanal Individual'!AA$1,-SUMIFS('BD Factoraje'!$Q:$Q,'BD Factoraje'!$B:$B,$B$3,'BD Factoraje'!$G:$G,'Cartera Semanal Individual'!$A27,'BD Factoraje'!$C:$C,$B$2),0)+Z27-SUMIFS('BD Factoraje'!$R:$R,'BD Factoraje'!$B:$B,$B$3,'BD Factoraje'!$G:$G,'Cartera Semanal Individual'!$A27,'BD Factoraje'!$N:$N,'Cartera Semanal Individual'!AA$1,'BD Factoraje'!$C:$C,$B$2)</f>
        <v>0</v>
      </c>
      <c r="AB27" s="11">
        <f>IF('Cartera Semanal Individual'!$A27='Cartera Semanal Individual'!AB$1,-SUMIFS('BD Factoraje'!$Q:$Q,'BD Factoraje'!$B:$B,$B$3,'BD Factoraje'!$G:$G,'Cartera Semanal Individual'!$A27,'BD Factoraje'!$C:$C,$B$2),0)+AA27-SUMIFS('BD Factoraje'!$R:$R,'BD Factoraje'!$B:$B,$B$3,'BD Factoraje'!$G:$G,'Cartera Semanal Individual'!$A27,'BD Factoraje'!$N:$N,'Cartera Semanal Individual'!AB$1,'BD Factoraje'!$C:$C,$B$2)</f>
        <v>0</v>
      </c>
      <c r="AC27" s="11">
        <f>IF('Cartera Semanal Individual'!$A27='Cartera Semanal Individual'!AC$1,-SUMIFS('BD Factoraje'!$Q:$Q,'BD Factoraje'!$B:$B,$B$3,'BD Factoraje'!$G:$G,'Cartera Semanal Individual'!$A27,'BD Factoraje'!$C:$C,$B$2),0)+AB27-SUMIFS('BD Factoraje'!$R:$R,'BD Factoraje'!$B:$B,$B$3,'BD Factoraje'!$G:$G,'Cartera Semanal Individual'!$A27,'BD Factoraje'!$N:$N,'Cartera Semanal Individual'!AC$1,'BD Factoraje'!$C:$C,$B$2)</f>
        <v>0</v>
      </c>
      <c r="AD27" s="11">
        <f>IF('Cartera Semanal Individual'!$A27='Cartera Semanal Individual'!AD$1,-SUMIFS('BD Factoraje'!$Q:$Q,'BD Factoraje'!$B:$B,$B$3,'BD Factoraje'!$G:$G,'Cartera Semanal Individual'!$A27,'BD Factoraje'!$C:$C,$B$2),0)+AC27-SUMIFS('BD Factoraje'!$R:$R,'BD Factoraje'!$B:$B,$B$3,'BD Factoraje'!$G:$G,'Cartera Semanal Individual'!$A27,'BD Factoraje'!$N:$N,'Cartera Semanal Individual'!AD$1,'BD Factoraje'!$C:$C,$B$2)</f>
        <v>0</v>
      </c>
      <c r="AE27" s="11">
        <f>IF('Cartera Semanal Individual'!$A27='Cartera Semanal Individual'!AE$1,-SUMIFS('BD Factoraje'!$Q:$Q,'BD Factoraje'!$B:$B,$B$3,'BD Factoraje'!$G:$G,'Cartera Semanal Individual'!$A27,'BD Factoraje'!$C:$C,$B$2),0)+AD27-SUMIFS('BD Factoraje'!$R:$R,'BD Factoraje'!$B:$B,$B$3,'BD Factoraje'!$G:$G,'Cartera Semanal Individual'!$A27,'BD Factoraje'!$N:$N,'Cartera Semanal Individual'!AE$1,'BD Factoraje'!$C:$C,$B$2)</f>
        <v>0</v>
      </c>
      <c r="AF27" s="11">
        <f>IF('Cartera Semanal Individual'!$A27='Cartera Semanal Individual'!AF$1,-SUMIFS('BD Factoraje'!$Q:$Q,'BD Factoraje'!$B:$B,$B$3,'BD Factoraje'!$G:$G,'Cartera Semanal Individual'!$A27,'BD Factoraje'!$C:$C,$B$2),0)+AE27-SUMIFS('BD Factoraje'!$R:$R,'BD Factoraje'!$B:$B,$B$3,'BD Factoraje'!$G:$G,'Cartera Semanal Individual'!$A27,'BD Factoraje'!$N:$N,'Cartera Semanal Individual'!AF$1,'BD Factoraje'!$C:$C,$B$2)</f>
        <v>0</v>
      </c>
      <c r="AG27" s="11">
        <f>IF('Cartera Semanal Individual'!$A27='Cartera Semanal Individual'!AG$1,-SUMIFS('BD Factoraje'!$Q:$Q,'BD Factoraje'!$B:$B,$B$3,'BD Factoraje'!$G:$G,'Cartera Semanal Individual'!$A27,'BD Factoraje'!$C:$C,$B$2),0)+AF27-SUMIFS('BD Factoraje'!$R:$R,'BD Factoraje'!$B:$B,$B$3,'BD Factoraje'!$G:$G,'Cartera Semanal Individual'!$A27,'BD Factoraje'!$N:$N,'Cartera Semanal Individual'!AG$1,'BD Factoraje'!$C:$C,$B$2)</f>
        <v>0</v>
      </c>
      <c r="AH27" s="11">
        <f>IF('Cartera Semanal Individual'!$A27='Cartera Semanal Individual'!AH$1,-SUMIFS('BD Factoraje'!$Q:$Q,'BD Factoraje'!$B:$B,$B$3,'BD Factoraje'!$G:$G,'Cartera Semanal Individual'!$A27,'BD Factoraje'!$C:$C,$B$2),0)+AG27-SUMIFS('BD Factoraje'!$R:$R,'BD Factoraje'!$B:$B,$B$3,'BD Factoraje'!$G:$G,'Cartera Semanal Individual'!$A27,'BD Factoraje'!$N:$N,'Cartera Semanal Individual'!AH$1,'BD Factoraje'!$C:$C,$B$2)</f>
        <v>0</v>
      </c>
      <c r="AI27" s="11">
        <f>IF('Cartera Semanal Individual'!$A27='Cartera Semanal Individual'!AI$1,-SUMIFS('BD Factoraje'!$Q:$Q,'BD Factoraje'!$B:$B,$B$3,'BD Factoraje'!$G:$G,'Cartera Semanal Individual'!$A27,'BD Factoraje'!$C:$C,$B$2),0)+AH27-SUMIFS('BD Factoraje'!$R:$R,'BD Factoraje'!$B:$B,$B$3,'BD Factoraje'!$G:$G,'Cartera Semanal Individual'!$A27,'BD Factoraje'!$N:$N,'Cartera Semanal Individual'!AI$1,'BD Factoraje'!$C:$C,$B$2)</f>
        <v>0</v>
      </c>
      <c r="AJ27" s="11">
        <f>IF('Cartera Semanal Individual'!$A27='Cartera Semanal Individual'!AJ$1,-SUMIFS('BD Factoraje'!$Q:$Q,'BD Factoraje'!$B:$B,$B$3,'BD Factoraje'!$G:$G,'Cartera Semanal Individual'!$A27,'BD Factoraje'!$C:$C,$B$2),0)+AI27-SUMIFS('BD Factoraje'!$R:$R,'BD Factoraje'!$B:$B,$B$3,'BD Factoraje'!$G:$G,'Cartera Semanal Individual'!$A27,'BD Factoraje'!$N:$N,'Cartera Semanal Individual'!AJ$1,'BD Factoraje'!$C:$C,$B$2)</f>
        <v>0</v>
      </c>
      <c r="AK27" s="11">
        <f>IF('Cartera Semanal Individual'!$A27='Cartera Semanal Individual'!AK$1,-SUMIFS('BD Factoraje'!$Q:$Q,'BD Factoraje'!$B:$B,$B$3,'BD Factoraje'!$G:$G,'Cartera Semanal Individual'!$A27,'BD Factoraje'!$C:$C,$B$2),0)+AJ27-SUMIFS('BD Factoraje'!$R:$R,'BD Factoraje'!$B:$B,$B$3,'BD Factoraje'!$G:$G,'Cartera Semanal Individual'!$A27,'BD Factoraje'!$N:$N,'Cartera Semanal Individual'!AK$1,'BD Factoraje'!$C:$C,$B$2)</f>
        <v>0</v>
      </c>
      <c r="AL27" s="11">
        <f>IF('Cartera Semanal Individual'!$A27='Cartera Semanal Individual'!AL$1,-SUMIFS('BD Factoraje'!$Q:$Q,'BD Factoraje'!$B:$B,$B$3,'BD Factoraje'!$G:$G,'Cartera Semanal Individual'!$A27,'BD Factoraje'!$C:$C,$B$2),0)+AK27-SUMIFS('BD Factoraje'!$R:$R,'BD Factoraje'!$B:$B,$B$3,'BD Factoraje'!$G:$G,'Cartera Semanal Individual'!$A27,'BD Factoraje'!$N:$N,'Cartera Semanal Individual'!AL$1,'BD Factoraje'!$C:$C,$B$2)</f>
        <v>0</v>
      </c>
      <c r="AM27" s="11">
        <f>IF('Cartera Semanal Individual'!$A27='Cartera Semanal Individual'!AM$1,-SUMIFS('BD Factoraje'!$Q:$Q,'BD Factoraje'!$B:$B,$B$3,'BD Factoraje'!$G:$G,'Cartera Semanal Individual'!$A27,'BD Factoraje'!$C:$C,$B$2),0)+AL27-SUMIFS('BD Factoraje'!$R:$R,'BD Factoraje'!$B:$B,$B$3,'BD Factoraje'!$G:$G,'Cartera Semanal Individual'!$A27,'BD Factoraje'!$N:$N,'Cartera Semanal Individual'!AM$1,'BD Factoraje'!$C:$C,$B$2)</f>
        <v>0</v>
      </c>
      <c r="AN27" s="11">
        <f>IF('Cartera Semanal Individual'!$A27='Cartera Semanal Individual'!AN$1,-SUMIFS('BD Factoraje'!$Q:$Q,'BD Factoraje'!$B:$B,$B$3,'BD Factoraje'!$G:$G,'Cartera Semanal Individual'!$A27,'BD Factoraje'!$C:$C,$B$2),0)+AM27-SUMIFS('BD Factoraje'!$R:$R,'BD Factoraje'!$B:$B,$B$3,'BD Factoraje'!$G:$G,'Cartera Semanal Individual'!$A27,'BD Factoraje'!$N:$N,'Cartera Semanal Individual'!AN$1,'BD Factoraje'!$C:$C,$B$2)</f>
        <v>0</v>
      </c>
      <c r="AO27" s="11">
        <f>IF('Cartera Semanal Individual'!$A27='Cartera Semanal Individual'!AO$1,-SUMIFS('BD Factoraje'!$Q:$Q,'BD Factoraje'!$B:$B,$B$3,'BD Factoraje'!$G:$G,'Cartera Semanal Individual'!$A27,'BD Factoraje'!$C:$C,$B$2),0)+AN27-SUMIFS('BD Factoraje'!$R:$R,'BD Factoraje'!$B:$B,$B$3,'BD Factoraje'!$G:$G,'Cartera Semanal Individual'!$A27,'BD Factoraje'!$N:$N,'Cartera Semanal Individual'!AO$1,'BD Factoraje'!$C:$C,$B$2)</f>
        <v>0</v>
      </c>
      <c r="AP27" s="11">
        <f>IF('Cartera Semanal Individual'!$A27='Cartera Semanal Individual'!AP$1,-SUMIFS('BD Factoraje'!$Q:$Q,'BD Factoraje'!$B:$B,$B$3,'BD Factoraje'!$G:$G,'Cartera Semanal Individual'!$A27,'BD Factoraje'!$C:$C,$B$2),0)+AO27-SUMIFS('BD Factoraje'!$R:$R,'BD Factoraje'!$B:$B,$B$3,'BD Factoraje'!$G:$G,'Cartera Semanal Individual'!$A27,'BD Factoraje'!$N:$N,'Cartera Semanal Individual'!AP$1,'BD Factoraje'!$C:$C,$B$2)</f>
        <v>0</v>
      </c>
      <c r="AQ27" s="11">
        <f>IF('Cartera Semanal Individual'!$A27='Cartera Semanal Individual'!AQ$1,-SUMIFS('BD Factoraje'!$Q:$Q,'BD Factoraje'!$B:$B,$B$3,'BD Factoraje'!$G:$G,'Cartera Semanal Individual'!$A27,'BD Factoraje'!$C:$C,$B$2),0)+AP27-SUMIFS('BD Factoraje'!$R:$R,'BD Factoraje'!$B:$B,$B$3,'BD Factoraje'!$G:$G,'Cartera Semanal Individual'!$A27,'BD Factoraje'!$N:$N,'Cartera Semanal Individual'!AQ$1,'BD Factoraje'!$C:$C,$B$2)</f>
        <v>0</v>
      </c>
      <c r="AR27" s="11">
        <f>IF('Cartera Semanal Individual'!$A27='Cartera Semanal Individual'!AR$1,-SUMIFS('BD Factoraje'!$Q:$Q,'BD Factoraje'!$B:$B,$B$3,'BD Factoraje'!$G:$G,'Cartera Semanal Individual'!$A27,'BD Factoraje'!$C:$C,$B$2),0)+AQ27-SUMIFS('BD Factoraje'!$R:$R,'BD Factoraje'!$B:$B,$B$3,'BD Factoraje'!$G:$G,'Cartera Semanal Individual'!$A27,'BD Factoraje'!$N:$N,'Cartera Semanal Individual'!AR$1,'BD Factoraje'!$C:$C,$B$2)</f>
        <v>0</v>
      </c>
      <c r="AS27" s="11">
        <f>IF('Cartera Semanal Individual'!$A27='Cartera Semanal Individual'!AS$1,-SUMIFS('BD Factoraje'!$Q:$Q,'BD Factoraje'!$B:$B,$B$3,'BD Factoraje'!$G:$G,'Cartera Semanal Individual'!$A27,'BD Factoraje'!$C:$C,$B$2),0)+AR27-SUMIFS('BD Factoraje'!$R:$R,'BD Factoraje'!$B:$B,$B$3,'BD Factoraje'!$G:$G,'Cartera Semanal Individual'!$A27,'BD Factoraje'!$N:$N,'Cartera Semanal Individual'!AS$1,'BD Factoraje'!$C:$C,$B$2)</f>
        <v>0</v>
      </c>
      <c r="AT27" s="11">
        <f>IF('Cartera Semanal Individual'!$A27='Cartera Semanal Individual'!AT$1,-SUMIFS('BD Factoraje'!$Q:$Q,'BD Factoraje'!$B:$B,$B$3,'BD Factoraje'!$G:$G,'Cartera Semanal Individual'!$A27,'BD Factoraje'!$C:$C,$B$2),0)+AS27-SUMIFS('BD Factoraje'!$R:$R,'BD Factoraje'!$B:$B,$B$3,'BD Factoraje'!$G:$G,'Cartera Semanal Individual'!$A27,'BD Factoraje'!$N:$N,'Cartera Semanal Individual'!AT$1,'BD Factoraje'!$C:$C,$B$2)</f>
        <v>0</v>
      </c>
      <c r="AU27" s="11">
        <f>IF('Cartera Semanal Individual'!$A27='Cartera Semanal Individual'!AU$1,-SUMIFS('BD Factoraje'!$Q:$Q,'BD Factoraje'!$B:$B,$B$3,'BD Factoraje'!$G:$G,'Cartera Semanal Individual'!$A27,'BD Factoraje'!$C:$C,$B$2),0)+AT27-SUMIFS('BD Factoraje'!$R:$R,'BD Factoraje'!$B:$B,$B$3,'BD Factoraje'!$G:$G,'Cartera Semanal Individual'!$A27,'BD Factoraje'!$N:$N,'Cartera Semanal Individual'!AU$1,'BD Factoraje'!$C:$C,$B$2)</f>
        <v>0</v>
      </c>
      <c r="AV27" s="11">
        <f>IF('Cartera Semanal Individual'!$A27='Cartera Semanal Individual'!AV$1,-SUMIFS('BD Factoraje'!$Q:$Q,'BD Factoraje'!$B:$B,$B$3,'BD Factoraje'!$G:$G,'Cartera Semanal Individual'!$A27,'BD Factoraje'!$C:$C,$B$2),0)+AU27-SUMIFS('BD Factoraje'!$R:$R,'BD Factoraje'!$B:$B,$B$3,'BD Factoraje'!$G:$G,'Cartera Semanal Individual'!$A27,'BD Factoraje'!$N:$N,'Cartera Semanal Individual'!AV$1,'BD Factoraje'!$C:$C,$B$2)</f>
        <v>0</v>
      </c>
      <c r="AW27" s="11">
        <f>IF('Cartera Semanal Individual'!$A27='Cartera Semanal Individual'!AW$1,-SUMIFS('BD Factoraje'!$Q:$Q,'BD Factoraje'!$B:$B,$B$3,'BD Factoraje'!$G:$G,'Cartera Semanal Individual'!$A27,'BD Factoraje'!$C:$C,$B$2),0)+AV27-SUMIFS('BD Factoraje'!$R:$R,'BD Factoraje'!$B:$B,$B$3,'BD Factoraje'!$G:$G,'Cartera Semanal Individual'!$A27,'BD Factoraje'!$N:$N,'Cartera Semanal Individual'!AW$1,'BD Factoraje'!$C:$C,$B$2)</f>
        <v>0</v>
      </c>
      <c r="AX27" s="11">
        <f>IF('Cartera Semanal Individual'!$A27='Cartera Semanal Individual'!AX$1,-SUMIFS('BD Factoraje'!$Q:$Q,'BD Factoraje'!$B:$B,$B$3,'BD Factoraje'!$G:$G,'Cartera Semanal Individual'!$A27,'BD Factoraje'!$C:$C,$B$2),0)+AW27-SUMIFS('BD Factoraje'!$R:$R,'BD Factoraje'!$B:$B,$B$3,'BD Factoraje'!$G:$G,'Cartera Semanal Individual'!$A27,'BD Factoraje'!$N:$N,'Cartera Semanal Individual'!AX$1,'BD Factoraje'!$C:$C,$B$2)</f>
        <v>0</v>
      </c>
      <c r="AY27" s="11">
        <f>IF('Cartera Semanal Individual'!$A27='Cartera Semanal Individual'!AY$1,-SUMIFS('BD Factoraje'!$Q:$Q,'BD Factoraje'!$B:$B,$B$3,'BD Factoraje'!$G:$G,'Cartera Semanal Individual'!$A27,'BD Factoraje'!$C:$C,$B$2),0)+AX27-SUMIFS('BD Factoraje'!$R:$R,'BD Factoraje'!$B:$B,$B$3,'BD Factoraje'!$G:$G,'Cartera Semanal Individual'!$A27,'BD Factoraje'!$N:$N,'Cartera Semanal Individual'!AY$1,'BD Factoraje'!$C:$C,$B$2)</f>
        <v>0</v>
      </c>
      <c r="AZ27" s="11">
        <f>IF('Cartera Semanal Individual'!$A27='Cartera Semanal Individual'!AZ$1,-SUMIFS('BD Factoraje'!$Q:$Q,'BD Factoraje'!$B:$B,$B$3,'BD Factoraje'!$G:$G,'Cartera Semanal Individual'!$A27,'BD Factoraje'!$C:$C,$B$2),0)+AY27-SUMIFS('BD Factoraje'!$R:$R,'BD Factoraje'!$B:$B,$B$3,'BD Factoraje'!$G:$G,'Cartera Semanal Individual'!$A27,'BD Factoraje'!$N:$N,'Cartera Semanal Individual'!AZ$1,'BD Factoraje'!$C:$C,$B$2)</f>
        <v>0</v>
      </c>
      <c r="BA27" s="11">
        <f>IF('Cartera Semanal Individual'!$A27='Cartera Semanal Individual'!BA$1,-SUMIFS('BD Factoraje'!$Q:$Q,'BD Factoraje'!$B:$B,$B$3,'BD Factoraje'!$G:$G,'Cartera Semanal Individual'!$A27,'BD Factoraje'!$C:$C,$B$2),0)+AZ27-SUMIFS('BD Factoraje'!$R:$R,'BD Factoraje'!$B:$B,$B$3,'BD Factoraje'!$G:$G,'Cartera Semanal Individual'!$A27,'BD Factoraje'!$N:$N,'Cartera Semanal Individual'!BA$1,'BD Factoraje'!$C:$C,$B$2)</f>
        <v>0</v>
      </c>
      <c r="BB27" s="11">
        <f>IF('Cartera Semanal Individual'!$A27='Cartera Semanal Individual'!BB$1,-SUMIFS('BD Factoraje'!$Q:$Q,'BD Factoraje'!$B:$B,$B$3,'BD Factoraje'!$G:$G,'Cartera Semanal Individual'!$A27,'BD Factoraje'!$C:$C,$B$2),0)+BA27-SUMIFS('BD Factoraje'!$R:$R,'BD Factoraje'!$B:$B,$B$3,'BD Factoraje'!$G:$G,'Cartera Semanal Individual'!$A27,'BD Factoraje'!$N:$N,'Cartera Semanal Individual'!BB$1,'BD Factoraje'!$C:$C,$B$2)</f>
        <v>0</v>
      </c>
      <c r="BC27" s="11">
        <f>IF('Cartera Semanal Individual'!$A27='Cartera Semanal Individual'!BC$1,-SUMIFS('BD Factoraje'!$Q:$Q,'BD Factoraje'!$B:$B,$B$3,'BD Factoraje'!$G:$G,'Cartera Semanal Individual'!$A27,'BD Factoraje'!$C:$C,$B$2),0)+BB27-SUMIFS('BD Factoraje'!$R:$R,'BD Factoraje'!$B:$B,$B$3,'BD Factoraje'!$G:$G,'Cartera Semanal Individual'!$A27,'BD Factoraje'!$N:$N,'Cartera Semanal Individual'!BC$1,'BD Factoraje'!$C:$C,$B$2)</f>
        <v>0</v>
      </c>
      <c r="BD27" s="11">
        <f>IF('Cartera Semanal Individual'!$A27='Cartera Semanal Individual'!BD$1,-SUMIFS('BD Factoraje'!$Q:$Q,'BD Factoraje'!$B:$B,$B$3,'BD Factoraje'!$G:$G,'Cartera Semanal Individual'!$A27,'BD Factoraje'!$C:$C,$B$2),0)+BC27-SUMIFS('BD Factoraje'!$R:$R,'BD Factoraje'!$B:$B,$B$3,'BD Factoraje'!$G:$G,'Cartera Semanal Individual'!$A27,'BD Factoraje'!$N:$N,'Cartera Semanal Individual'!BD$1,'BD Factoraje'!$C:$C,$B$2)</f>
        <v>0</v>
      </c>
      <c r="BE27" s="11">
        <f>IF('Cartera Semanal Individual'!$A27='Cartera Semanal Individual'!BE$1,-SUMIFS('BD Factoraje'!$Q:$Q,'BD Factoraje'!$B:$B,$B$3,'BD Factoraje'!$G:$G,'Cartera Semanal Individual'!$A27,'BD Factoraje'!$C:$C,$B$2),0)+BD27-SUMIFS('BD Factoraje'!$R:$R,'BD Factoraje'!$B:$B,$B$3,'BD Factoraje'!$G:$G,'Cartera Semanal Individual'!$A27,'BD Factoraje'!$N:$N,'Cartera Semanal Individual'!BE$1,'BD Factoraje'!$C:$C,$B$2)</f>
        <v>0</v>
      </c>
      <c r="BF27" s="11">
        <f>IF('Cartera Semanal Individual'!$A27='Cartera Semanal Individual'!BF$1,-SUMIFS('BD Factoraje'!$Q:$Q,'BD Factoraje'!$B:$B,$B$3,'BD Factoraje'!$G:$G,'Cartera Semanal Individual'!$A27,'BD Factoraje'!$C:$C,$B$2),0)+BE27-SUMIFS('BD Factoraje'!$R:$R,'BD Factoraje'!$B:$B,$B$3,'BD Factoraje'!$G:$G,'Cartera Semanal Individual'!$A27,'BD Factoraje'!$N:$N,'Cartera Semanal Individual'!BF$1,'BD Factoraje'!$C:$C,$B$2)</f>
        <v>0</v>
      </c>
      <c r="BG27" s="11">
        <f>IF('Cartera Semanal Individual'!$A27='Cartera Semanal Individual'!BG$1,-SUMIFS('BD Factoraje'!$Q:$Q,'BD Factoraje'!$B:$B,$B$3,'BD Factoraje'!$G:$G,'Cartera Semanal Individual'!$A27,'BD Factoraje'!$C:$C,$B$2),0)+BF27-SUMIFS('BD Factoraje'!$R:$R,'BD Factoraje'!$B:$B,$B$3,'BD Factoraje'!$G:$G,'Cartera Semanal Individual'!$A27,'BD Factoraje'!$N:$N,'Cartera Semanal Individual'!BG$1,'BD Factoraje'!$C:$C,$B$2)</f>
        <v>0</v>
      </c>
      <c r="BH27" s="11">
        <f>IF('Cartera Semanal Individual'!$A27='Cartera Semanal Individual'!BH$1,-SUMIFS('BD Factoraje'!$Q:$Q,'BD Factoraje'!$B:$B,$B$3,'BD Factoraje'!$G:$G,'Cartera Semanal Individual'!$A27,'BD Factoraje'!$C:$C,$B$2),0)+BG27-SUMIFS('BD Factoraje'!$R:$R,'BD Factoraje'!$B:$B,$B$3,'BD Factoraje'!$G:$G,'Cartera Semanal Individual'!$A27,'BD Factoraje'!$N:$N,'Cartera Semanal Individual'!BH$1,'BD Factoraje'!$C:$C,$B$2)</f>
        <v>0</v>
      </c>
      <c r="BI27" s="11">
        <f>IF('Cartera Semanal Individual'!$A27='Cartera Semanal Individual'!BI$1,-SUMIFS('BD Factoraje'!$Q:$Q,'BD Factoraje'!$B:$B,$B$3,'BD Factoraje'!$G:$G,'Cartera Semanal Individual'!$A27,'BD Factoraje'!$C:$C,$B$2),0)+BH27-SUMIFS('BD Factoraje'!$R:$R,'BD Factoraje'!$B:$B,$B$3,'BD Factoraje'!$G:$G,'Cartera Semanal Individual'!$A27,'BD Factoraje'!$N:$N,'Cartera Semanal Individual'!BI$1,'BD Factoraje'!$C:$C,$B$2)</f>
        <v>0</v>
      </c>
      <c r="BJ27" s="11">
        <f>IF('Cartera Semanal Individual'!$A27='Cartera Semanal Individual'!BJ$1,-SUMIFS('BD Factoraje'!$Q:$Q,'BD Factoraje'!$B:$B,$B$3,'BD Factoraje'!$G:$G,'Cartera Semanal Individual'!$A27,'BD Factoraje'!$C:$C,$B$2),0)+BI27-SUMIFS('BD Factoraje'!$R:$R,'BD Factoraje'!$B:$B,$B$3,'BD Factoraje'!$G:$G,'Cartera Semanal Individual'!$A27,'BD Factoraje'!$N:$N,'Cartera Semanal Individual'!BJ$1,'BD Factoraje'!$C:$C,$B$2)</f>
        <v>0</v>
      </c>
      <c r="BK27" s="11">
        <f>IF('Cartera Semanal Individual'!$A27='Cartera Semanal Individual'!BK$1,-SUMIFS('BD Factoraje'!$Q:$Q,'BD Factoraje'!$B:$B,$B$3,'BD Factoraje'!$G:$G,'Cartera Semanal Individual'!$A27,'BD Factoraje'!$C:$C,$B$2),0)+BJ27-SUMIFS('BD Factoraje'!$R:$R,'BD Factoraje'!$B:$B,$B$3,'BD Factoraje'!$G:$G,'Cartera Semanal Individual'!$A27,'BD Factoraje'!$N:$N,'Cartera Semanal Individual'!BK$1,'BD Factoraje'!$C:$C,$B$2)</f>
        <v>0</v>
      </c>
      <c r="BL27" s="11">
        <f>IF('Cartera Semanal Individual'!$A27='Cartera Semanal Individual'!BL$1,-SUMIFS('BD Factoraje'!$Q:$Q,'BD Factoraje'!$B:$B,$B$3,'BD Factoraje'!$G:$G,'Cartera Semanal Individual'!$A27,'BD Factoraje'!$C:$C,$B$2),0)+BK27-SUMIFS('BD Factoraje'!$R:$R,'BD Factoraje'!$B:$B,$B$3,'BD Factoraje'!$G:$G,'Cartera Semanal Individual'!$A27,'BD Factoraje'!$N:$N,'Cartera Semanal Individual'!BL$1,'BD Factoraje'!$C:$C,$B$2)</f>
        <v>0</v>
      </c>
      <c r="BM27" s="11">
        <f>IF('Cartera Semanal Individual'!$A27='Cartera Semanal Individual'!BM$1,-SUMIFS('BD Factoraje'!$Q:$Q,'BD Factoraje'!$B:$B,$B$3,'BD Factoraje'!$G:$G,'Cartera Semanal Individual'!$A27,'BD Factoraje'!$C:$C,$B$2),0)+BL27-SUMIFS('BD Factoraje'!$R:$R,'BD Factoraje'!$B:$B,$B$3,'BD Factoraje'!$G:$G,'Cartera Semanal Individual'!$A27,'BD Factoraje'!$N:$N,'Cartera Semanal Individual'!BM$1,'BD Factoraje'!$C:$C,$B$2)</f>
        <v>0</v>
      </c>
      <c r="BN27" s="11">
        <f>IF('Cartera Semanal Individual'!$A27='Cartera Semanal Individual'!BN$1,-SUMIFS('BD Factoraje'!$Q:$Q,'BD Factoraje'!$B:$B,$B$3,'BD Factoraje'!$G:$G,'Cartera Semanal Individual'!$A27,'BD Factoraje'!$C:$C,$B$2),0)+BM27-SUMIFS('BD Factoraje'!$R:$R,'BD Factoraje'!$B:$B,$B$3,'BD Factoraje'!$G:$G,'Cartera Semanal Individual'!$A27,'BD Factoraje'!$N:$N,'Cartera Semanal Individual'!BN$1,'BD Factoraje'!$C:$C,$B$2)</f>
        <v>0</v>
      </c>
      <c r="BO27" s="11">
        <f>IF('Cartera Semanal Individual'!$A27='Cartera Semanal Individual'!BO$1,-SUMIFS('BD Factoraje'!$Q:$Q,'BD Factoraje'!$B:$B,$B$3,'BD Factoraje'!$G:$G,'Cartera Semanal Individual'!$A27,'BD Factoraje'!$C:$C,$B$2),0)+BN27-SUMIFS('BD Factoraje'!$R:$R,'BD Factoraje'!$B:$B,$B$3,'BD Factoraje'!$G:$G,'Cartera Semanal Individual'!$A27,'BD Factoraje'!$N:$N,'Cartera Semanal Individual'!BO$1,'BD Factoraje'!$C:$C,$B$2)</f>
        <v>0</v>
      </c>
      <c r="BP27" s="11">
        <f>IF('Cartera Semanal Individual'!$A27='Cartera Semanal Individual'!BP$1,-SUMIFS('BD Factoraje'!$Q:$Q,'BD Factoraje'!$B:$B,$B$3,'BD Factoraje'!$G:$G,'Cartera Semanal Individual'!$A27,'BD Factoraje'!$C:$C,$B$2),0)+BO27-SUMIFS('BD Factoraje'!$R:$R,'BD Factoraje'!$B:$B,$B$3,'BD Factoraje'!$G:$G,'Cartera Semanal Individual'!$A27,'BD Factoraje'!$N:$N,'Cartera Semanal Individual'!BP$1,'BD Factoraje'!$C:$C,$B$2)</f>
        <v>0</v>
      </c>
      <c r="BQ27" s="11">
        <f>IF('Cartera Semanal Individual'!$A27='Cartera Semanal Individual'!BQ$1,-SUMIFS('BD Factoraje'!$Q:$Q,'BD Factoraje'!$B:$B,$B$3,'BD Factoraje'!$G:$G,'Cartera Semanal Individual'!$A27,'BD Factoraje'!$C:$C,$B$2),0)+BP27-SUMIFS('BD Factoraje'!$R:$R,'BD Factoraje'!$B:$B,$B$3,'BD Factoraje'!$G:$G,'Cartera Semanal Individual'!$A27,'BD Factoraje'!$N:$N,'Cartera Semanal Individual'!BQ$1,'BD Factoraje'!$C:$C,$B$2)</f>
        <v>0</v>
      </c>
      <c r="BR27" s="11">
        <f>IF('Cartera Semanal Individual'!$A27='Cartera Semanal Individual'!BR$1,-SUMIFS('BD Factoraje'!$Q:$Q,'BD Factoraje'!$B:$B,$B$3,'BD Factoraje'!$G:$G,'Cartera Semanal Individual'!$A27,'BD Factoraje'!$C:$C,$B$2),0)+BQ27-SUMIFS('BD Factoraje'!$R:$R,'BD Factoraje'!$B:$B,$B$3,'BD Factoraje'!$G:$G,'Cartera Semanal Individual'!$A27,'BD Factoraje'!$N:$N,'Cartera Semanal Individual'!BR$1,'BD Factoraje'!$C:$C,$B$2)</f>
        <v>0</v>
      </c>
      <c r="BS27" s="11">
        <f>IF('Cartera Semanal Individual'!$A27='Cartera Semanal Individual'!BS$1,-SUMIFS('BD Factoraje'!$Q:$Q,'BD Factoraje'!$B:$B,$B$3,'BD Factoraje'!$G:$G,'Cartera Semanal Individual'!$A27,'BD Factoraje'!$C:$C,$B$2),0)+BR27-SUMIFS('BD Factoraje'!$R:$R,'BD Factoraje'!$B:$B,$B$3,'BD Factoraje'!$G:$G,'Cartera Semanal Individual'!$A27,'BD Factoraje'!$N:$N,'Cartera Semanal Individual'!BS$1,'BD Factoraje'!$C:$C,$B$2)</f>
        <v>0</v>
      </c>
      <c r="BT27" s="11">
        <f>IF('Cartera Semanal Individual'!$A27='Cartera Semanal Individual'!BT$1,-SUMIFS('BD Factoraje'!$Q:$Q,'BD Factoraje'!$B:$B,$B$3,'BD Factoraje'!$G:$G,'Cartera Semanal Individual'!$A27,'BD Factoraje'!$C:$C,$B$2),0)+BS27-SUMIFS('BD Factoraje'!$R:$R,'BD Factoraje'!$B:$B,$B$3,'BD Factoraje'!$G:$G,'Cartera Semanal Individual'!$A27,'BD Factoraje'!$N:$N,'Cartera Semanal Individual'!BT$1,'BD Factoraje'!$C:$C,$B$2)</f>
        <v>0</v>
      </c>
      <c r="BU27" s="11">
        <f>IF('Cartera Semanal Individual'!$A27='Cartera Semanal Individual'!BU$1,-SUMIFS('BD Factoraje'!$Q:$Q,'BD Factoraje'!$B:$B,$B$3,'BD Factoraje'!$G:$G,'Cartera Semanal Individual'!$A27,'BD Factoraje'!$C:$C,$B$2),0)+BT27-SUMIFS('BD Factoraje'!$R:$R,'BD Factoraje'!$B:$B,$B$3,'BD Factoraje'!$G:$G,'Cartera Semanal Individual'!$A27,'BD Factoraje'!$N:$N,'Cartera Semanal Individual'!BU$1,'BD Factoraje'!$C:$C,$B$2)</f>
        <v>0</v>
      </c>
      <c r="BV27" s="11">
        <f>IF('Cartera Semanal Individual'!$A27='Cartera Semanal Individual'!BV$1,-SUMIFS('BD Factoraje'!$Q:$Q,'BD Factoraje'!$B:$B,$B$3,'BD Factoraje'!$G:$G,'Cartera Semanal Individual'!$A27,'BD Factoraje'!$C:$C,$B$2),0)+BU27-SUMIFS('BD Factoraje'!$R:$R,'BD Factoraje'!$B:$B,$B$3,'BD Factoraje'!$G:$G,'Cartera Semanal Individual'!$A27,'BD Factoraje'!$N:$N,'Cartera Semanal Individual'!BV$1,'BD Factoraje'!$C:$C,$B$2)</f>
        <v>0</v>
      </c>
      <c r="BW27" s="11">
        <f>IF('Cartera Semanal Individual'!$A27='Cartera Semanal Individual'!BW$1,-SUMIFS('BD Factoraje'!$Q:$Q,'BD Factoraje'!$B:$B,$B$3,'BD Factoraje'!$G:$G,'Cartera Semanal Individual'!$A27,'BD Factoraje'!$C:$C,$B$2),0)+BV27-SUMIFS('BD Factoraje'!$R:$R,'BD Factoraje'!$B:$B,$B$3,'BD Factoraje'!$G:$G,'Cartera Semanal Individual'!$A27,'BD Factoraje'!$N:$N,'Cartera Semanal Individual'!BW$1,'BD Factoraje'!$C:$C,$B$2)</f>
        <v>0</v>
      </c>
      <c r="BX27" s="11">
        <f>IF('Cartera Semanal Individual'!$A27='Cartera Semanal Individual'!BX$1,-SUMIFS('BD Factoraje'!$Q:$Q,'BD Factoraje'!$B:$B,$B$3,'BD Factoraje'!$G:$G,'Cartera Semanal Individual'!$A27,'BD Factoraje'!$C:$C,$B$2),0)+BW27-SUMIFS('BD Factoraje'!$R:$R,'BD Factoraje'!$B:$B,$B$3,'BD Factoraje'!$G:$G,'Cartera Semanal Individual'!$A27,'BD Factoraje'!$N:$N,'Cartera Semanal Individual'!BX$1,'BD Factoraje'!$C:$C,$B$2)</f>
        <v>0</v>
      </c>
      <c r="BY27" s="11">
        <f>IF('Cartera Semanal Individual'!$A27='Cartera Semanal Individual'!BY$1,-SUMIFS('BD Factoraje'!$Q:$Q,'BD Factoraje'!$B:$B,$B$3,'BD Factoraje'!$G:$G,'Cartera Semanal Individual'!$A27,'BD Factoraje'!$C:$C,$B$2),0)+BX27-SUMIFS('BD Factoraje'!$R:$R,'BD Factoraje'!$B:$B,$B$3,'BD Factoraje'!$G:$G,'Cartera Semanal Individual'!$A27,'BD Factoraje'!$N:$N,'Cartera Semanal Individual'!BY$1,'BD Factoraje'!$C:$C,$B$2)</f>
        <v>0</v>
      </c>
      <c r="BZ27" s="11">
        <f>IF('Cartera Semanal Individual'!$A27='Cartera Semanal Individual'!BZ$1,-SUMIFS('BD Factoraje'!$Q:$Q,'BD Factoraje'!$B:$B,$B$3,'BD Factoraje'!$G:$G,'Cartera Semanal Individual'!$A27,'BD Factoraje'!$C:$C,$B$2),0)+BY27-SUMIFS('BD Factoraje'!$R:$R,'BD Factoraje'!$B:$B,$B$3,'BD Factoraje'!$G:$G,'Cartera Semanal Individual'!$A27,'BD Factoraje'!$N:$N,'Cartera Semanal Individual'!BZ$1,'BD Factoraje'!$C:$C,$B$2)</f>
        <v>0</v>
      </c>
      <c r="CA27" s="11">
        <f>IF('Cartera Semanal Individual'!$A27='Cartera Semanal Individual'!CA$1,-SUMIFS('BD Factoraje'!$Q:$Q,'BD Factoraje'!$B:$B,$B$3,'BD Factoraje'!$G:$G,'Cartera Semanal Individual'!$A27,'BD Factoraje'!$C:$C,$B$2),0)+BZ27-SUMIFS('BD Factoraje'!$R:$R,'BD Factoraje'!$B:$B,$B$3,'BD Factoraje'!$G:$G,'Cartera Semanal Individual'!$A27,'BD Factoraje'!$N:$N,'Cartera Semanal Individual'!CA$1,'BD Factoraje'!$C:$C,$B$2)</f>
        <v>0</v>
      </c>
      <c r="CB27" s="11">
        <f>IF('Cartera Semanal Individual'!$A27='Cartera Semanal Individual'!CB$1,-SUMIFS('BD Factoraje'!$Q:$Q,'BD Factoraje'!$B:$B,$B$3,'BD Factoraje'!$G:$G,'Cartera Semanal Individual'!$A27,'BD Factoraje'!$C:$C,$B$2),0)+CA27-SUMIFS('BD Factoraje'!$R:$R,'BD Factoraje'!$B:$B,$B$3,'BD Factoraje'!$G:$G,'Cartera Semanal Individual'!$A27,'BD Factoraje'!$N:$N,'Cartera Semanal Individual'!CB$1,'BD Factoraje'!$C:$C,$B$2)</f>
        <v>0</v>
      </c>
      <c r="CC27" s="11">
        <f>IF('Cartera Semanal Individual'!$A27='Cartera Semanal Individual'!CC$1,-SUMIFS('BD Factoraje'!$Q:$Q,'BD Factoraje'!$B:$B,$B$3,'BD Factoraje'!$G:$G,'Cartera Semanal Individual'!$A27,'BD Factoraje'!$C:$C,$B$2),0)+CB27-SUMIFS('BD Factoraje'!$R:$R,'BD Factoraje'!$B:$B,$B$3,'BD Factoraje'!$G:$G,'Cartera Semanal Individual'!$A27,'BD Factoraje'!$N:$N,'Cartera Semanal Individual'!CC$1,'BD Factoraje'!$C:$C,$B$2)</f>
        <v>0</v>
      </c>
      <c r="CD27" s="11">
        <f>IF('Cartera Semanal Individual'!$A27='Cartera Semanal Individual'!CD$1,-SUMIFS('BD Factoraje'!$Q:$Q,'BD Factoraje'!$B:$B,$B$3,'BD Factoraje'!$G:$G,'Cartera Semanal Individual'!$A27,'BD Factoraje'!$C:$C,$B$2),0)+CC27-SUMIFS('BD Factoraje'!$R:$R,'BD Factoraje'!$B:$B,$B$3,'BD Factoraje'!$G:$G,'Cartera Semanal Individual'!$A27,'BD Factoraje'!$N:$N,'Cartera Semanal Individual'!CD$1,'BD Factoraje'!$C:$C,$B$2)</f>
        <v>0</v>
      </c>
      <c r="CE27" s="11">
        <f>IF('Cartera Semanal Individual'!$A27='Cartera Semanal Individual'!CE$1,-SUMIFS('BD Factoraje'!$Q:$Q,'BD Factoraje'!$B:$B,$B$3,'BD Factoraje'!$G:$G,'Cartera Semanal Individual'!$A27,'BD Factoraje'!$C:$C,$B$2),0)+CD27-SUMIFS('BD Factoraje'!$R:$R,'BD Factoraje'!$B:$B,$B$3,'BD Factoraje'!$G:$G,'Cartera Semanal Individual'!$A27,'BD Factoraje'!$N:$N,'Cartera Semanal Individual'!CE$1,'BD Factoraje'!$C:$C,$B$2)</f>
        <v>0</v>
      </c>
      <c r="CF27" s="11">
        <f>IF('Cartera Semanal Individual'!$A27='Cartera Semanal Individual'!CF$1,-SUMIFS('BD Factoraje'!$Q:$Q,'BD Factoraje'!$B:$B,$B$3,'BD Factoraje'!$G:$G,'Cartera Semanal Individual'!$A27,'BD Factoraje'!$C:$C,$B$2),0)+CE27-SUMIFS('BD Factoraje'!$R:$R,'BD Factoraje'!$B:$B,$B$3,'BD Factoraje'!$G:$G,'Cartera Semanal Individual'!$A27,'BD Factoraje'!$N:$N,'Cartera Semanal Individual'!CF$1,'BD Factoraje'!$C:$C,$B$2)</f>
        <v>0</v>
      </c>
      <c r="CG27" s="11">
        <f>IF('Cartera Semanal Individual'!$A27='Cartera Semanal Individual'!CG$1,-SUMIFS('BD Factoraje'!$Q:$Q,'BD Factoraje'!$B:$B,$B$3,'BD Factoraje'!$G:$G,'Cartera Semanal Individual'!$A27,'BD Factoraje'!$C:$C,$B$2),0)+CF27-SUMIFS('BD Factoraje'!$R:$R,'BD Factoraje'!$B:$B,$B$3,'BD Factoraje'!$G:$G,'Cartera Semanal Individual'!$A27,'BD Factoraje'!$N:$N,'Cartera Semanal Individual'!CG$1,'BD Factoraje'!$C:$C,$B$2)</f>
        <v>0</v>
      </c>
      <c r="CH27" s="11">
        <f>IF('Cartera Semanal Individual'!$A27='Cartera Semanal Individual'!CH$1,-SUMIFS('BD Factoraje'!$Q:$Q,'BD Factoraje'!$B:$B,$B$3,'BD Factoraje'!$G:$G,'Cartera Semanal Individual'!$A27,'BD Factoraje'!$C:$C,$B$2),0)+CG27-SUMIFS('BD Factoraje'!$R:$R,'BD Factoraje'!$B:$B,$B$3,'BD Factoraje'!$G:$G,'Cartera Semanal Individual'!$A27,'BD Factoraje'!$N:$N,'Cartera Semanal Individual'!CH$1,'BD Factoraje'!$C:$C,$B$2)</f>
        <v>0</v>
      </c>
      <c r="CI27" s="11">
        <f>IF('Cartera Semanal Individual'!$A27='Cartera Semanal Individual'!CI$1,-SUMIFS('BD Factoraje'!$Q:$Q,'BD Factoraje'!$B:$B,$B$3,'BD Factoraje'!$G:$G,'Cartera Semanal Individual'!$A27,'BD Factoraje'!$C:$C,$B$2),0)+CH27-SUMIFS('BD Factoraje'!$R:$R,'BD Factoraje'!$B:$B,$B$3,'BD Factoraje'!$G:$G,'Cartera Semanal Individual'!$A27,'BD Factoraje'!$N:$N,'Cartera Semanal Individual'!CI$1,'BD Factoraje'!$C:$C,$B$2)</f>
        <v>0</v>
      </c>
      <c r="CJ27" s="11">
        <f>IF('Cartera Semanal Individual'!$A27='Cartera Semanal Individual'!CJ$1,-SUMIFS('BD Factoraje'!$Q:$Q,'BD Factoraje'!$B:$B,$B$3,'BD Factoraje'!$G:$G,'Cartera Semanal Individual'!$A27,'BD Factoraje'!$C:$C,$B$2),0)+CI27-SUMIFS('BD Factoraje'!$R:$R,'BD Factoraje'!$B:$B,$B$3,'BD Factoraje'!$G:$G,'Cartera Semanal Individual'!$A27,'BD Factoraje'!$N:$N,'Cartera Semanal Individual'!CJ$1,'BD Factoraje'!$C:$C,$B$2)</f>
        <v>0</v>
      </c>
      <c r="CK27" s="11">
        <f>IF('Cartera Semanal Individual'!$A27='Cartera Semanal Individual'!CK$1,-SUMIFS('BD Factoraje'!$Q:$Q,'BD Factoraje'!$B:$B,$B$3,'BD Factoraje'!$G:$G,'Cartera Semanal Individual'!$A27,'BD Factoraje'!$C:$C,$B$2),0)+CJ27-SUMIFS('BD Factoraje'!$R:$R,'BD Factoraje'!$B:$B,$B$3,'BD Factoraje'!$G:$G,'Cartera Semanal Individual'!$A27,'BD Factoraje'!$N:$N,'Cartera Semanal Individual'!CK$1,'BD Factoraje'!$C:$C,$B$2)</f>
        <v>0</v>
      </c>
      <c r="CL27" s="11">
        <f>IF('Cartera Semanal Individual'!$A27='Cartera Semanal Individual'!CL$1,-SUMIFS('BD Factoraje'!$Q:$Q,'BD Factoraje'!$B:$B,$B$3,'BD Factoraje'!$G:$G,'Cartera Semanal Individual'!$A27,'BD Factoraje'!$C:$C,$B$2),0)+CK27-SUMIFS('BD Factoraje'!$R:$R,'BD Factoraje'!$B:$B,$B$3,'BD Factoraje'!$G:$G,'Cartera Semanal Individual'!$A27,'BD Factoraje'!$N:$N,'Cartera Semanal Individual'!CL$1,'BD Factoraje'!$C:$C,$B$2)</f>
        <v>0</v>
      </c>
      <c r="CM27" s="11">
        <f>IF('Cartera Semanal Individual'!$A27='Cartera Semanal Individual'!CM$1,-SUMIFS('BD Factoraje'!$Q:$Q,'BD Factoraje'!$B:$B,$B$3,'BD Factoraje'!$G:$G,'Cartera Semanal Individual'!$A27,'BD Factoraje'!$C:$C,$B$2),0)+CL27-SUMIFS('BD Factoraje'!$R:$R,'BD Factoraje'!$B:$B,$B$3,'BD Factoraje'!$G:$G,'Cartera Semanal Individual'!$A27,'BD Factoraje'!$N:$N,'Cartera Semanal Individual'!CM$1,'BD Factoraje'!$C:$C,$B$2)</f>
        <v>0</v>
      </c>
      <c r="CN27" s="11">
        <f>IF('Cartera Semanal Individual'!$A27='Cartera Semanal Individual'!CN$1,-SUMIFS('BD Factoraje'!$Q:$Q,'BD Factoraje'!$B:$B,$B$3,'BD Factoraje'!$G:$G,'Cartera Semanal Individual'!$A27,'BD Factoraje'!$C:$C,$B$2),0)+CM27-SUMIFS('BD Factoraje'!$R:$R,'BD Factoraje'!$B:$B,$B$3,'BD Factoraje'!$G:$G,'Cartera Semanal Individual'!$A27,'BD Factoraje'!$N:$N,'Cartera Semanal Individual'!CN$1,'BD Factoraje'!$C:$C,$B$2)</f>
        <v>0</v>
      </c>
      <c r="CO27" s="11">
        <f>IF('Cartera Semanal Individual'!$A27='Cartera Semanal Individual'!CO$1,-SUMIFS('BD Factoraje'!$Q:$Q,'BD Factoraje'!$B:$B,$B$3,'BD Factoraje'!$G:$G,'Cartera Semanal Individual'!$A27,'BD Factoraje'!$C:$C,$B$2),0)+CN27-SUMIFS('BD Factoraje'!$R:$R,'BD Factoraje'!$B:$B,$B$3,'BD Factoraje'!$G:$G,'Cartera Semanal Individual'!$A27,'BD Factoraje'!$N:$N,'Cartera Semanal Individual'!CO$1,'BD Factoraje'!$C:$C,$B$2)</f>
        <v>0</v>
      </c>
      <c r="CP27" s="11">
        <f>IF('Cartera Semanal Individual'!$A27='Cartera Semanal Individual'!CP$1,-SUMIFS('BD Factoraje'!$Q:$Q,'BD Factoraje'!$B:$B,$B$3,'BD Factoraje'!$G:$G,'Cartera Semanal Individual'!$A27,'BD Factoraje'!$C:$C,$B$2),0)+CO27-SUMIFS('BD Factoraje'!$R:$R,'BD Factoraje'!$B:$B,$B$3,'BD Factoraje'!$G:$G,'Cartera Semanal Individual'!$A27,'BD Factoraje'!$N:$N,'Cartera Semanal Individual'!CP$1,'BD Factoraje'!$C:$C,$B$2)</f>
        <v>0</v>
      </c>
      <c r="CQ27" s="11">
        <f>IF('Cartera Semanal Individual'!$A27='Cartera Semanal Individual'!CQ$1,-SUMIFS('BD Factoraje'!$Q:$Q,'BD Factoraje'!$B:$B,$B$3,'BD Factoraje'!$G:$G,'Cartera Semanal Individual'!$A27,'BD Factoraje'!$C:$C,$B$2),0)+CP27-SUMIFS('BD Factoraje'!$R:$R,'BD Factoraje'!$B:$B,$B$3,'BD Factoraje'!$G:$G,'Cartera Semanal Individual'!$A27,'BD Factoraje'!$N:$N,'Cartera Semanal Individual'!CQ$1,'BD Factoraje'!$C:$C,$B$2)</f>
        <v>0</v>
      </c>
      <c r="CR27" s="11">
        <f>IF('Cartera Semanal Individual'!$A27='Cartera Semanal Individual'!CR$1,-SUMIFS('BD Factoraje'!$Q:$Q,'BD Factoraje'!$B:$B,$B$3,'BD Factoraje'!$G:$G,'Cartera Semanal Individual'!$A27,'BD Factoraje'!$C:$C,$B$2),0)+CQ27-SUMIFS('BD Factoraje'!$R:$R,'BD Factoraje'!$B:$B,$B$3,'BD Factoraje'!$G:$G,'Cartera Semanal Individual'!$A27,'BD Factoraje'!$N:$N,'Cartera Semanal Individual'!CR$1,'BD Factoraje'!$C:$C,$B$2)</f>
        <v>0</v>
      </c>
      <c r="CS27" s="11">
        <f>IF('Cartera Semanal Individual'!$A27='Cartera Semanal Individual'!CS$1,-SUMIFS('BD Factoraje'!$Q:$Q,'BD Factoraje'!$B:$B,$B$3,'BD Factoraje'!$G:$G,'Cartera Semanal Individual'!$A27,'BD Factoraje'!$C:$C,$B$2),0)+CR27-SUMIFS('BD Factoraje'!$R:$R,'BD Factoraje'!$B:$B,$B$3,'BD Factoraje'!$G:$G,'Cartera Semanal Individual'!$A27,'BD Factoraje'!$N:$N,'Cartera Semanal Individual'!CS$1,'BD Factoraje'!$C:$C,$B$2)</f>
        <v>0</v>
      </c>
      <c r="CT27" s="11">
        <f>IF('Cartera Semanal Individual'!$A27='Cartera Semanal Individual'!CT$1,-SUMIFS('BD Factoraje'!$Q:$Q,'BD Factoraje'!$B:$B,$B$3,'BD Factoraje'!$G:$G,'Cartera Semanal Individual'!$A27,'BD Factoraje'!$C:$C,$B$2),0)+CS27-SUMIFS('BD Factoraje'!$R:$R,'BD Factoraje'!$B:$B,$B$3,'BD Factoraje'!$G:$G,'Cartera Semanal Individual'!$A27,'BD Factoraje'!$N:$N,'Cartera Semanal Individual'!CT$1,'BD Factoraje'!$C:$C,$B$2)</f>
        <v>0</v>
      </c>
      <c r="CU27" s="11">
        <f>IF('Cartera Semanal Individual'!$A27='Cartera Semanal Individual'!CU$1,-SUMIFS('BD Factoraje'!$Q:$Q,'BD Factoraje'!$B:$B,$B$3,'BD Factoraje'!$G:$G,'Cartera Semanal Individual'!$A27,'BD Factoraje'!$C:$C,$B$2),0)+CT27-SUMIFS('BD Factoraje'!$R:$R,'BD Factoraje'!$B:$B,$B$3,'BD Factoraje'!$G:$G,'Cartera Semanal Individual'!$A27,'BD Factoraje'!$N:$N,'Cartera Semanal Individual'!CU$1,'BD Factoraje'!$C:$C,$B$2)</f>
        <v>0</v>
      </c>
      <c r="CV27" s="11">
        <f>IF('Cartera Semanal Individual'!$A27='Cartera Semanal Individual'!CV$1,-SUMIFS('BD Factoraje'!$Q:$Q,'BD Factoraje'!$B:$B,$B$3,'BD Factoraje'!$G:$G,'Cartera Semanal Individual'!$A27,'BD Factoraje'!$C:$C,$B$2),0)+CU27-SUMIFS('BD Factoraje'!$R:$R,'BD Factoraje'!$B:$B,$B$3,'BD Factoraje'!$G:$G,'Cartera Semanal Individual'!$A27,'BD Factoraje'!$N:$N,'Cartera Semanal Individual'!CV$1,'BD Factoraje'!$C:$C,$B$2)</f>
        <v>0</v>
      </c>
    </row>
    <row r="28" spans="1:100" x14ac:dyDescent="0.25">
      <c r="A28" s="14">
        <v>37</v>
      </c>
      <c r="B28" s="31">
        <f t="shared" si="2"/>
        <v>42624</v>
      </c>
      <c r="C28" s="11">
        <f>IF('Cartera Semanal Individual'!$A28='Cartera Semanal Individual'!C$1,-SUMIFS('BD Factoraje'!$Q:$Q,'BD Factoraje'!$B:$B,$B$3,'BD Factoraje'!$G:$G,'Cartera Semanal Individual'!$A28,'BD Factoraje'!$C:$C,$B$2),0)</f>
        <v>0</v>
      </c>
      <c r="D28" s="11">
        <f>IF('Cartera Semanal Individual'!$A28='Cartera Semanal Individual'!D$1,-SUMIFS('BD Factoraje'!$Q:$Q,'BD Factoraje'!$B:$B,$B$3,'BD Factoraje'!$G:$G,'Cartera Semanal Individual'!$A28,'BD Factoraje'!$C:$C,$B$2),0)+C28-SUMIFS('BD Factoraje'!$R:$R,'BD Factoraje'!$B:$B,$B$3,'BD Factoraje'!$G:$G,'Cartera Semanal Individual'!$A28,'BD Factoraje'!$N:$N,'Cartera Semanal Individual'!D$1,'BD Factoraje'!$C:$C,$B$2)</f>
        <v>0</v>
      </c>
      <c r="E28" s="11">
        <f>IF('Cartera Semanal Individual'!$A28='Cartera Semanal Individual'!E$1,-SUMIFS('BD Factoraje'!$Q:$Q,'BD Factoraje'!$B:$B,$B$3,'BD Factoraje'!$G:$G,'Cartera Semanal Individual'!$A28,'BD Factoraje'!$C:$C,$B$2),0)+D28-SUMIFS('BD Factoraje'!$R:$R,'BD Factoraje'!$B:$B,$B$3,'BD Factoraje'!$G:$G,'Cartera Semanal Individual'!$A28,'BD Factoraje'!$N:$N,'Cartera Semanal Individual'!E$1,'BD Factoraje'!$C:$C,$B$2)</f>
        <v>0</v>
      </c>
      <c r="F28" s="11">
        <f>IF('Cartera Semanal Individual'!$A28='Cartera Semanal Individual'!F$1,-SUMIFS('BD Factoraje'!$Q:$Q,'BD Factoraje'!$B:$B,$B$3,'BD Factoraje'!$G:$G,'Cartera Semanal Individual'!$A28,'BD Factoraje'!$C:$C,$B$2),0)+E28-SUMIFS('BD Factoraje'!$R:$R,'BD Factoraje'!$B:$B,$B$3,'BD Factoraje'!$G:$G,'Cartera Semanal Individual'!$A28,'BD Factoraje'!$N:$N,'Cartera Semanal Individual'!F$1,'BD Factoraje'!$C:$C,$B$2)</f>
        <v>0</v>
      </c>
      <c r="G28" s="11">
        <f>IF('Cartera Semanal Individual'!$A28='Cartera Semanal Individual'!G$1,-SUMIFS('BD Factoraje'!$Q:$Q,'BD Factoraje'!$B:$B,$B$3,'BD Factoraje'!$G:$G,'Cartera Semanal Individual'!$A28,'BD Factoraje'!$C:$C,$B$2),0)+F28-SUMIFS('BD Factoraje'!$R:$R,'BD Factoraje'!$B:$B,$B$3,'BD Factoraje'!$G:$G,'Cartera Semanal Individual'!$A28,'BD Factoraje'!$N:$N,'Cartera Semanal Individual'!G$1,'BD Factoraje'!$C:$C,$B$2)</f>
        <v>0</v>
      </c>
      <c r="H28" s="11">
        <f>IF('Cartera Semanal Individual'!$A28='Cartera Semanal Individual'!H$1,-SUMIFS('BD Factoraje'!$Q:$Q,'BD Factoraje'!$B:$B,$B$3,'BD Factoraje'!$G:$G,'Cartera Semanal Individual'!$A28,'BD Factoraje'!$C:$C,$B$2),0)+G28-SUMIFS('BD Factoraje'!$R:$R,'BD Factoraje'!$B:$B,$B$3,'BD Factoraje'!$G:$G,'Cartera Semanal Individual'!$A28,'BD Factoraje'!$N:$N,'Cartera Semanal Individual'!H$1,'BD Factoraje'!$C:$C,$B$2)</f>
        <v>0</v>
      </c>
      <c r="I28" s="11">
        <f>IF('Cartera Semanal Individual'!$A28='Cartera Semanal Individual'!I$1,-SUMIFS('BD Factoraje'!$Q:$Q,'BD Factoraje'!$B:$B,$B$3,'BD Factoraje'!$G:$G,'Cartera Semanal Individual'!$A28,'BD Factoraje'!$C:$C,$B$2),0)+H28-SUMIFS('BD Factoraje'!$R:$R,'BD Factoraje'!$B:$B,$B$3,'BD Factoraje'!$G:$G,'Cartera Semanal Individual'!$A28,'BD Factoraje'!$N:$N,'Cartera Semanal Individual'!I$1,'BD Factoraje'!$C:$C,$B$2)</f>
        <v>0</v>
      </c>
      <c r="J28" s="11">
        <f>IF('Cartera Semanal Individual'!$A28='Cartera Semanal Individual'!J$1,-SUMIFS('BD Factoraje'!$Q:$Q,'BD Factoraje'!$B:$B,$B$3,'BD Factoraje'!$G:$G,'Cartera Semanal Individual'!$A28,'BD Factoraje'!$C:$C,$B$2),0)+I28-SUMIFS('BD Factoraje'!$R:$R,'BD Factoraje'!$B:$B,$B$3,'BD Factoraje'!$G:$G,'Cartera Semanal Individual'!$A28,'BD Factoraje'!$N:$N,'Cartera Semanal Individual'!J$1,'BD Factoraje'!$C:$C,$B$2)</f>
        <v>0</v>
      </c>
      <c r="K28" s="11">
        <f>IF('Cartera Semanal Individual'!$A28='Cartera Semanal Individual'!K$1,-SUMIFS('BD Factoraje'!$Q:$Q,'BD Factoraje'!$B:$B,$B$3,'BD Factoraje'!$G:$G,'Cartera Semanal Individual'!$A28,'BD Factoraje'!$C:$C,$B$2),0)+J28-SUMIFS('BD Factoraje'!$R:$R,'BD Factoraje'!$B:$B,$B$3,'BD Factoraje'!$G:$G,'Cartera Semanal Individual'!$A28,'BD Factoraje'!$N:$N,'Cartera Semanal Individual'!K$1,'BD Factoraje'!$C:$C,$B$2)</f>
        <v>0</v>
      </c>
      <c r="L28" s="11">
        <f>IF('Cartera Semanal Individual'!$A28='Cartera Semanal Individual'!L$1,-SUMIFS('BD Factoraje'!$Q:$Q,'BD Factoraje'!$B:$B,$B$3,'BD Factoraje'!$G:$G,'Cartera Semanal Individual'!$A28,'BD Factoraje'!$C:$C,$B$2),0)+K28-SUMIFS('BD Factoraje'!$R:$R,'BD Factoraje'!$B:$B,$B$3,'BD Factoraje'!$G:$G,'Cartera Semanal Individual'!$A28,'BD Factoraje'!$N:$N,'Cartera Semanal Individual'!L$1,'BD Factoraje'!$C:$C,$B$2)</f>
        <v>0</v>
      </c>
      <c r="M28" s="11">
        <f>IF('Cartera Semanal Individual'!$A28='Cartera Semanal Individual'!M$1,-SUMIFS('BD Factoraje'!$Q:$Q,'BD Factoraje'!$B:$B,$B$3,'BD Factoraje'!$G:$G,'Cartera Semanal Individual'!$A28,'BD Factoraje'!$C:$C,$B$2),0)+L28-SUMIFS('BD Factoraje'!$R:$R,'BD Factoraje'!$B:$B,$B$3,'BD Factoraje'!$G:$G,'Cartera Semanal Individual'!$A28,'BD Factoraje'!$N:$N,'Cartera Semanal Individual'!M$1,'BD Factoraje'!$C:$C,$B$2)</f>
        <v>0</v>
      </c>
      <c r="N28" s="11">
        <f>IF('Cartera Semanal Individual'!$A28='Cartera Semanal Individual'!N$1,-SUMIFS('BD Factoraje'!$Q:$Q,'BD Factoraje'!$B:$B,$B$3,'BD Factoraje'!$G:$G,'Cartera Semanal Individual'!$A28,'BD Factoraje'!$C:$C,$B$2),0)+M28-SUMIFS('BD Factoraje'!$R:$R,'BD Factoraje'!$B:$B,$B$3,'BD Factoraje'!$G:$G,'Cartera Semanal Individual'!$A28,'BD Factoraje'!$N:$N,'Cartera Semanal Individual'!N$1,'BD Factoraje'!$C:$C,$B$2)</f>
        <v>0</v>
      </c>
      <c r="O28" s="11">
        <f>IF('Cartera Semanal Individual'!$A28='Cartera Semanal Individual'!O$1,-SUMIFS('BD Factoraje'!$Q:$Q,'BD Factoraje'!$B:$B,$B$3,'BD Factoraje'!$G:$G,'Cartera Semanal Individual'!$A28,'BD Factoraje'!$C:$C,$B$2),0)+N28-SUMIFS('BD Factoraje'!$R:$R,'BD Factoraje'!$B:$B,$B$3,'BD Factoraje'!$G:$G,'Cartera Semanal Individual'!$A28,'BD Factoraje'!$N:$N,'Cartera Semanal Individual'!O$1,'BD Factoraje'!$C:$C,$B$2)</f>
        <v>0</v>
      </c>
      <c r="P28" s="11">
        <f>IF('Cartera Semanal Individual'!$A28='Cartera Semanal Individual'!P$1,-SUMIFS('BD Factoraje'!$Q:$Q,'BD Factoraje'!$B:$B,$B$3,'BD Factoraje'!$G:$G,'Cartera Semanal Individual'!$A28,'BD Factoraje'!$C:$C,$B$2),0)+O28-SUMIFS('BD Factoraje'!$R:$R,'BD Factoraje'!$B:$B,$B$3,'BD Factoraje'!$G:$G,'Cartera Semanal Individual'!$A28,'BD Factoraje'!$N:$N,'Cartera Semanal Individual'!P$1,'BD Factoraje'!$C:$C,$B$2)</f>
        <v>0</v>
      </c>
      <c r="Q28" s="11">
        <f>IF('Cartera Semanal Individual'!$A28='Cartera Semanal Individual'!Q$1,-SUMIFS('BD Factoraje'!$Q:$Q,'BD Factoraje'!$B:$B,$B$3,'BD Factoraje'!$G:$G,'Cartera Semanal Individual'!$A28,'BD Factoraje'!$C:$C,$B$2),0)+P28-SUMIFS('BD Factoraje'!$R:$R,'BD Factoraje'!$B:$B,$B$3,'BD Factoraje'!$G:$G,'Cartera Semanal Individual'!$A28,'BD Factoraje'!$N:$N,'Cartera Semanal Individual'!Q$1,'BD Factoraje'!$C:$C,$B$2)</f>
        <v>0</v>
      </c>
      <c r="R28" s="11">
        <f>IF('Cartera Semanal Individual'!$A28='Cartera Semanal Individual'!R$1,-SUMIFS('BD Factoraje'!$Q:$Q,'BD Factoraje'!$B:$B,$B$3,'BD Factoraje'!$G:$G,'Cartera Semanal Individual'!$A28,'BD Factoraje'!$C:$C,$B$2),0)+Q28-SUMIFS('BD Factoraje'!$R:$R,'BD Factoraje'!$B:$B,$B$3,'BD Factoraje'!$G:$G,'Cartera Semanal Individual'!$A28,'BD Factoraje'!$N:$N,'Cartera Semanal Individual'!R$1,'BD Factoraje'!$C:$C,$B$2)</f>
        <v>0</v>
      </c>
      <c r="S28" s="11">
        <f>IF('Cartera Semanal Individual'!$A28='Cartera Semanal Individual'!S$1,-SUMIFS('BD Factoraje'!$Q:$Q,'BD Factoraje'!$B:$B,$B$3,'BD Factoraje'!$G:$G,'Cartera Semanal Individual'!$A28,'BD Factoraje'!$C:$C,$B$2),0)+R28-SUMIFS('BD Factoraje'!$R:$R,'BD Factoraje'!$B:$B,$B$3,'BD Factoraje'!$G:$G,'Cartera Semanal Individual'!$A28,'BD Factoraje'!$N:$N,'Cartera Semanal Individual'!S$1,'BD Factoraje'!$C:$C,$B$2)</f>
        <v>0</v>
      </c>
      <c r="T28" s="11">
        <f>IF('Cartera Semanal Individual'!$A28='Cartera Semanal Individual'!T$1,-SUMIFS('BD Factoraje'!$Q:$Q,'BD Factoraje'!$B:$B,$B$3,'BD Factoraje'!$G:$G,'Cartera Semanal Individual'!$A28,'BD Factoraje'!$C:$C,$B$2),0)+S28-SUMIFS('BD Factoraje'!$R:$R,'BD Factoraje'!$B:$B,$B$3,'BD Factoraje'!$G:$G,'Cartera Semanal Individual'!$A28,'BD Factoraje'!$N:$N,'Cartera Semanal Individual'!T$1,'BD Factoraje'!$C:$C,$B$2)</f>
        <v>0</v>
      </c>
      <c r="U28" s="11">
        <f>IF('Cartera Semanal Individual'!$A28='Cartera Semanal Individual'!U$1,-SUMIFS('BD Factoraje'!$Q:$Q,'BD Factoraje'!$B:$B,$B$3,'BD Factoraje'!$G:$G,'Cartera Semanal Individual'!$A28,'BD Factoraje'!$C:$C,$B$2),0)+T28-SUMIFS('BD Factoraje'!$R:$R,'BD Factoraje'!$B:$B,$B$3,'BD Factoraje'!$G:$G,'Cartera Semanal Individual'!$A28,'BD Factoraje'!$N:$N,'Cartera Semanal Individual'!U$1,'BD Factoraje'!$C:$C,$B$2)</f>
        <v>0</v>
      </c>
      <c r="V28" s="11">
        <f>IF('Cartera Semanal Individual'!$A28='Cartera Semanal Individual'!V$1,-SUMIFS('BD Factoraje'!$Q:$Q,'BD Factoraje'!$B:$B,$B$3,'BD Factoraje'!$G:$G,'Cartera Semanal Individual'!$A28,'BD Factoraje'!$C:$C,$B$2),0)+U28-SUMIFS('BD Factoraje'!$R:$R,'BD Factoraje'!$B:$B,$B$3,'BD Factoraje'!$G:$G,'Cartera Semanal Individual'!$A28,'BD Factoraje'!$N:$N,'Cartera Semanal Individual'!V$1,'BD Factoraje'!$C:$C,$B$2)</f>
        <v>0</v>
      </c>
      <c r="W28" s="11">
        <f>IF('Cartera Semanal Individual'!$A28='Cartera Semanal Individual'!W$1,-SUMIFS('BD Factoraje'!$Q:$Q,'BD Factoraje'!$B:$B,$B$3,'BD Factoraje'!$G:$G,'Cartera Semanal Individual'!$A28,'BD Factoraje'!$C:$C,$B$2),0)+V28-SUMIFS('BD Factoraje'!$R:$R,'BD Factoraje'!$B:$B,$B$3,'BD Factoraje'!$G:$G,'Cartera Semanal Individual'!$A28,'BD Factoraje'!$N:$N,'Cartera Semanal Individual'!W$1,'BD Factoraje'!$C:$C,$B$2)</f>
        <v>0</v>
      </c>
      <c r="X28" s="11">
        <f>IF('Cartera Semanal Individual'!$A28='Cartera Semanal Individual'!X$1,-SUMIFS('BD Factoraje'!$Q:$Q,'BD Factoraje'!$B:$B,$B$3,'BD Factoraje'!$G:$G,'Cartera Semanal Individual'!$A28,'BD Factoraje'!$C:$C,$B$2),0)+W28-SUMIFS('BD Factoraje'!$R:$R,'BD Factoraje'!$B:$B,$B$3,'BD Factoraje'!$G:$G,'Cartera Semanal Individual'!$A28,'BD Factoraje'!$N:$N,'Cartera Semanal Individual'!X$1,'BD Factoraje'!$C:$C,$B$2)</f>
        <v>0</v>
      </c>
      <c r="Y28" s="11">
        <f>IF('Cartera Semanal Individual'!$A28='Cartera Semanal Individual'!Y$1,-SUMIFS('BD Factoraje'!$Q:$Q,'BD Factoraje'!$B:$B,$B$3,'BD Factoraje'!$G:$G,'Cartera Semanal Individual'!$A28,'BD Factoraje'!$C:$C,$B$2),0)+X28-SUMIFS('BD Factoraje'!$R:$R,'BD Factoraje'!$B:$B,$B$3,'BD Factoraje'!$G:$G,'Cartera Semanal Individual'!$A28,'BD Factoraje'!$N:$N,'Cartera Semanal Individual'!Y$1,'BD Factoraje'!$C:$C,$B$2)</f>
        <v>0</v>
      </c>
      <c r="Z28" s="11">
        <f>IF('Cartera Semanal Individual'!$A28='Cartera Semanal Individual'!Z$1,-SUMIFS('BD Factoraje'!$Q:$Q,'BD Factoraje'!$B:$B,$B$3,'BD Factoraje'!$G:$G,'Cartera Semanal Individual'!$A28,'BD Factoraje'!$C:$C,$B$2),0)+Y28-SUMIFS('BD Factoraje'!$R:$R,'BD Factoraje'!$B:$B,$B$3,'BD Factoraje'!$G:$G,'Cartera Semanal Individual'!$A28,'BD Factoraje'!$N:$N,'Cartera Semanal Individual'!Z$1,'BD Factoraje'!$C:$C,$B$2)</f>
        <v>300000</v>
      </c>
      <c r="AA28" s="11">
        <f>IF('Cartera Semanal Individual'!$A28='Cartera Semanal Individual'!AA$1,-SUMIFS('BD Factoraje'!$Q:$Q,'BD Factoraje'!$B:$B,$B$3,'BD Factoraje'!$G:$G,'Cartera Semanal Individual'!$A28,'BD Factoraje'!$C:$C,$B$2),0)+Z28-SUMIFS('BD Factoraje'!$R:$R,'BD Factoraje'!$B:$B,$B$3,'BD Factoraje'!$G:$G,'Cartera Semanal Individual'!$A28,'BD Factoraje'!$N:$N,'Cartera Semanal Individual'!AA$1,'BD Factoraje'!$C:$C,$B$2)</f>
        <v>300000</v>
      </c>
      <c r="AB28" s="11">
        <f>IF('Cartera Semanal Individual'!$A28='Cartera Semanal Individual'!AB$1,-SUMIFS('BD Factoraje'!$Q:$Q,'BD Factoraje'!$B:$B,$B$3,'BD Factoraje'!$G:$G,'Cartera Semanal Individual'!$A28,'BD Factoraje'!$C:$C,$B$2),0)+AA28-SUMIFS('BD Factoraje'!$R:$R,'BD Factoraje'!$B:$B,$B$3,'BD Factoraje'!$G:$G,'Cartera Semanal Individual'!$A28,'BD Factoraje'!$N:$N,'Cartera Semanal Individual'!AB$1,'BD Factoraje'!$C:$C,$B$2)</f>
        <v>300000</v>
      </c>
      <c r="AC28" s="11">
        <f>IF('Cartera Semanal Individual'!$A28='Cartera Semanal Individual'!AC$1,-SUMIFS('BD Factoraje'!$Q:$Q,'BD Factoraje'!$B:$B,$B$3,'BD Factoraje'!$G:$G,'Cartera Semanal Individual'!$A28,'BD Factoraje'!$C:$C,$B$2),0)+AB28-SUMIFS('BD Factoraje'!$R:$R,'BD Factoraje'!$B:$B,$B$3,'BD Factoraje'!$G:$G,'Cartera Semanal Individual'!$A28,'BD Factoraje'!$N:$N,'Cartera Semanal Individual'!AC$1,'BD Factoraje'!$C:$C,$B$2)</f>
        <v>300000</v>
      </c>
      <c r="AD28" s="11">
        <f>IF('Cartera Semanal Individual'!$A28='Cartera Semanal Individual'!AD$1,-SUMIFS('BD Factoraje'!$Q:$Q,'BD Factoraje'!$B:$B,$B$3,'BD Factoraje'!$G:$G,'Cartera Semanal Individual'!$A28,'BD Factoraje'!$C:$C,$B$2),0)+AC28-SUMIFS('BD Factoraje'!$R:$R,'BD Factoraje'!$B:$B,$B$3,'BD Factoraje'!$G:$G,'Cartera Semanal Individual'!$A28,'BD Factoraje'!$N:$N,'Cartera Semanal Individual'!AD$1,'BD Factoraje'!$C:$C,$B$2)</f>
        <v>300000</v>
      </c>
      <c r="AE28" s="11">
        <f>IF('Cartera Semanal Individual'!$A28='Cartera Semanal Individual'!AE$1,-SUMIFS('BD Factoraje'!$Q:$Q,'BD Factoraje'!$B:$B,$B$3,'BD Factoraje'!$G:$G,'Cartera Semanal Individual'!$A28,'BD Factoraje'!$C:$C,$B$2),0)+AD28-SUMIFS('BD Factoraje'!$R:$R,'BD Factoraje'!$B:$B,$B$3,'BD Factoraje'!$G:$G,'Cartera Semanal Individual'!$A28,'BD Factoraje'!$N:$N,'Cartera Semanal Individual'!AE$1,'BD Factoraje'!$C:$C,$B$2)</f>
        <v>300000</v>
      </c>
      <c r="AF28" s="11">
        <f>IF('Cartera Semanal Individual'!$A28='Cartera Semanal Individual'!AF$1,-SUMIFS('BD Factoraje'!$Q:$Q,'BD Factoraje'!$B:$B,$B$3,'BD Factoraje'!$G:$G,'Cartera Semanal Individual'!$A28,'BD Factoraje'!$C:$C,$B$2),0)+AE28-SUMIFS('BD Factoraje'!$R:$R,'BD Factoraje'!$B:$B,$B$3,'BD Factoraje'!$G:$G,'Cartera Semanal Individual'!$A28,'BD Factoraje'!$N:$N,'Cartera Semanal Individual'!AF$1,'BD Factoraje'!$C:$C,$B$2)</f>
        <v>300000</v>
      </c>
      <c r="AG28" s="11">
        <f>IF('Cartera Semanal Individual'!$A28='Cartera Semanal Individual'!AG$1,-SUMIFS('BD Factoraje'!$Q:$Q,'BD Factoraje'!$B:$B,$B$3,'BD Factoraje'!$G:$G,'Cartera Semanal Individual'!$A28,'BD Factoraje'!$C:$C,$B$2),0)+AF28-SUMIFS('BD Factoraje'!$R:$R,'BD Factoraje'!$B:$B,$B$3,'BD Factoraje'!$G:$G,'Cartera Semanal Individual'!$A28,'BD Factoraje'!$N:$N,'Cartera Semanal Individual'!AG$1,'BD Factoraje'!$C:$C,$B$2)</f>
        <v>300000</v>
      </c>
      <c r="AH28" s="11">
        <f>IF('Cartera Semanal Individual'!$A28='Cartera Semanal Individual'!AH$1,-SUMIFS('BD Factoraje'!$Q:$Q,'BD Factoraje'!$B:$B,$B$3,'BD Factoraje'!$G:$G,'Cartera Semanal Individual'!$A28,'BD Factoraje'!$C:$C,$B$2),0)+AG28-SUMIFS('BD Factoraje'!$R:$R,'BD Factoraje'!$B:$B,$B$3,'BD Factoraje'!$G:$G,'Cartera Semanal Individual'!$A28,'BD Factoraje'!$N:$N,'Cartera Semanal Individual'!AH$1,'BD Factoraje'!$C:$C,$B$2)</f>
        <v>300000</v>
      </c>
      <c r="AI28" s="11">
        <f>IF('Cartera Semanal Individual'!$A28='Cartera Semanal Individual'!AI$1,-SUMIFS('BD Factoraje'!$Q:$Q,'BD Factoraje'!$B:$B,$B$3,'BD Factoraje'!$G:$G,'Cartera Semanal Individual'!$A28,'BD Factoraje'!$C:$C,$B$2),0)+AH28-SUMIFS('BD Factoraje'!$R:$R,'BD Factoraje'!$B:$B,$B$3,'BD Factoraje'!$G:$G,'Cartera Semanal Individual'!$A28,'BD Factoraje'!$N:$N,'Cartera Semanal Individual'!AI$1,'BD Factoraje'!$C:$C,$B$2)</f>
        <v>300000</v>
      </c>
      <c r="AJ28" s="11">
        <f>IF('Cartera Semanal Individual'!$A28='Cartera Semanal Individual'!AJ$1,-SUMIFS('BD Factoraje'!$Q:$Q,'BD Factoraje'!$B:$B,$B$3,'BD Factoraje'!$G:$G,'Cartera Semanal Individual'!$A28,'BD Factoraje'!$C:$C,$B$2),0)+AI28-SUMIFS('BD Factoraje'!$R:$R,'BD Factoraje'!$B:$B,$B$3,'BD Factoraje'!$G:$G,'Cartera Semanal Individual'!$A28,'BD Factoraje'!$N:$N,'Cartera Semanal Individual'!AJ$1,'BD Factoraje'!$C:$C,$B$2)</f>
        <v>300000</v>
      </c>
      <c r="AK28" s="11">
        <f>IF('Cartera Semanal Individual'!$A28='Cartera Semanal Individual'!AK$1,-SUMIFS('BD Factoraje'!$Q:$Q,'BD Factoraje'!$B:$B,$B$3,'BD Factoraje'!$G:$G,'Cartera Semanal Individual'!$A28,'BD Factoraje'!$C:$C,$B$2),0)+AJ28-SUMIFS('BD Factoraje'!$R:$R,'BD Factoraje'!$B:$B,$B$3,'BD Factoraje'!$G:$G,'Cartera Semanal Individual'!$A28,'BD Factoraje'!$N:$N,'Cartera Semanal Individual'!AK$1,'BD Factoraje'!$C:$C,$B$2)</f>
        <v>300000</v>
      </c>
      <c r="AL28" s="11">
        <f>IF('Cartera Semanal Individual'!$A28='Cartera Semanal Individual'!AL$1,-SUMIFS('BD Factoraje'!$Q:$Q,'BD Factoraje'!$B:$B,$B$3,'BD Factoraje'!$G:$G,'Cartera Semanal Individual'!$A28,'BD Factoraje'!$C:$C,$B$2),0)+AK28-SUMIFS('BD Factoraje'!$R:$R,'BD Factoraje'!$B:$B,$B$3,'BD Factoraje'!$G:$G,'Cartera Semanal Individual'!$A28,'BD Factoraje'!$N:$N,'Cartera Semanal Individual'!AL$1,'BD Factoraje'!$C:$C,$B$2)</f>
        <v>300000</v>
      </c>
      <c r="AM28" s="11">
        <f>IF('Cartera Semanal Individual'!$A28='Cartera Semanal Individual'!AM$1,-SUMIFS('BD Factoraje'!$Q:$Q,'BD Factoraje'!$B:$B,$B$3,'BD Factoraje'!$G:$G,'Cartera Semanal Individual'!$A28,'BD Factoraje'!$C:$C,$B$2),0)+AL28-SUMIFS('BD Factoraje'!$R:$R,'BD Factoraje'!$B:$B,$B$3,'BD Factoraje'!$G:$G,'Cartera Semanal Individual'!$A28,'BD Factoraje'!$N:$N,'Cartera Semanal Individual'!AM$1,'BD Factoraje'!$C:$C,$B$2)</f>
        <v>300000</v>
      </c>
      <c r="AN28" s="11">
        <f>IF('Cartera Semanal Individual'!$A28='Cartera Semanal Individual'!AN$1,-SUMIFS('BD Factoraje'!$Q:$Q,'BD Factoraje'!$B:$B,$B$3,'BD Factoraje'!$G:$G,'Cartera Semanal Individual'!$A28,'BD Factoraje'!$C:$C,$B$2),0)+AM28-SUMIFS('BD Factoraje'!$R:$R,'BD Factoraje'!$B:$B,$B$3,'BD Factoraje'!$G:$G,'Cartera Semanal Individual'!$A28,'BD Factoraje'!$N:$N,'Cartera Semanal Individual'!AN$1,'BD Factoraje'!$C:$C,$B$2)</f>
        <v>200000</v>
      </c>
      <c r="AO28" s="11">
        <f>IF('Cartera Semanal Individual'!$A28='Cartera Semanal Individual'!AO$1,-SUMIFS('BD Factoraje'!$Q:$Q,'BD Factoraje'!$B:$B,$B$3,'BD Factoraje'!$G:$G,'Cartera Semanal Individual'!$A28,'BD Factoraje'!$C:$C,$B$2),0)+AN28-SUMIFS('BD Factoraje'!$R:$R,'BD Factoraje'!$B:$B,$B$3,'BD Factoraje'!$G:$G,'Cartera Semanal Individual'!$A28,'BD Factoraje'!$N:$N,'Cartera Semanal Individual'!AO$1,'BD Factoraje'!$C:$C,$B$2)</f>
        <v>200000</v>
      </c>
      <c r="AP28" s="11">
        <f>IF('Cartera Semanal Individual'!$A28='Cartera Semanal Individual'!AP$1,-SUMIFS('BD Factoraje'!$Q:$Q,'BD Factoraje'!$B:$B,$B$3,'BD Factoraje'!$G:$G,'Cartera Semanal Individual'!$A28,'BD Factoraje'!$C:$C,$B$2),0)+AO28-SUMIFS('BD Factoraje'!$R:$R,'BD Factoraje'!$B:$B,$B$3,'BD Factoraje'!$G:$G,'Cartera Semanal Individual'!$A28,'BD Factoraje'!$N:$N,'Cartera Semanal Individual'!AP$1,'BD Factoraje'!$C:$C,$B$2)</f>
        <v>0</v>
      </c>
      <c r="AQ28" s="11">
        <f>IF('Cartera Semanal Individual'!$A28='Cartera Semanal Individual'!AQ$1,-SUMIFS('BD Factoraje'!$Q:$Q,'BD Factoraje'!$B:$B,$B$3,'BD Factoraje'!$G:$G,'Cartera Semanal Individual'!$A28,'BD Factoraje'!$C:$C,$B$2),0)+AP28-SUMIFS('BD Factoraje'!$R:$R,'BD Factoraje'!$B:$B,$B$3,'BD Factoraje'!$G:$G,'Cartera Semanal Individual'!$A28,'BD Factoraje'!$N:$N,'Cartera Semanal Individual'!AQ$1,'BD Factoraje'!$C:$C,$B$2)</f>
        <v>0</v>
      </c>
      <c r="AR28" s="11">
        <f>IF('Cartera Semanal Individual'!$A28='Cartera Semanal Individual'!AR$1,-SUMIFS('BD Factoraje'!$Q:$Q,'BD Factoraje'!$B:$B,$B$3,'BD Factoraje'!$G:$G,'Cartera Semanal Individual'!$A28,'BD Factoraje'!$C:$C,$B$2),0)+AQ28-SUMIFS('BD Factoraje'!$R:$R,'BD Factoraje'!$B:$B,$B$3,'BD Factoraje'!$G:$G,'Cartera Semanal Individual'!$A28,'BD Factoraje'!$N:$N,'Cartera Semanal Individual'!AR$1,'BD Factoraje'!$C:$C,$B$2)</f>
        <v>0</v>
      </c>
      <c r="AS28" s="11">
        <f>IF('Cartera Semanal Individual'!$A28='Cartera Semanal Individual'!AS$1,-SUMIFS('BD Factoraje'!$Q:$Q,'BD Factoraje'!$B:$B,$B$3,'BD Factoraje'!$G:$G,'Cartera Semanal Individual'!$A28,'BD Factoraje'!$C:$C,$B$2),0)+AR28-SUMIFS('BD Factoraje'!$R:$R,'BD Factoraje'!$B:$B,$B$3,'BD Factoraje'!$G:$G,'Cartera Semanal Individual'!$A28,'BD Factoraje'!$N:$N,'Cartera Semanal Individual'!AS$1,'BD Factoraje'!$C:$C,$B$2)</f>
        <v>0</v>
      </c>
      <c r="AT28" s="11">
        <f>IF('Cartera Semanal Individual'!$A28='Cartera Semanal Individual'!AT$1,-SUMIFS('BD Factoraje'!$Q:$Q,'BD Factoraje'!$B:$B,$B$3,'BD Factoraje'!$G:$G,'Cartera Semanal Individual'!$A28,'BD Factoraje'!$C:$C,$B$2),0)+AS28-SUMIFS('BD Factoraje'!$R:$R,'BD Factoraje'!$B:$B,$B$3,'BD Factoraje'!$G:$G,'Cartera Semanal Individual'!$A28,'BD Factoraje'!$N:$N,'Cartera Semanal Individual'!AT$1,'BD Factoraje'!$C:$C,$B$2)</f>
        <v>0</v>
      </c>
      <c r="AU28" s="11">
        <f>IF('Cartera Semanal Individual'!$A28='Cartera Semanal Individual'!AU$1,-SUMIFS('BD Factoraje'!$Q:$Q,'BD Factoraje'!$B:$B,$B$3,'BD Factoraje'!$G:$G,'Cartera Semanal Individual'!$A28,'BD Factoraje'!$C:$C,$B$2),0)+AT28-SUMIFS('BD Factoraje'!$R:$R,'BD Factoraje'!$B:$B,$B$3,'BD Factoraje'!$G:$G,'Cartera Semanal Individual'!$A28,'BD Factoraje'!$N:$N,'Cartera Semanal Individual'!AU$1,'BD Factoraje'!$C:$C,$B$2)</f>
        <v>0</v>
      </c>
      <c r="AV28" s="11">
        <f>IF('Cartera Semanal Individual'!$A28='Cartera Semanal Individual'!AV$1,-SUMIFS('BD Factoraje'!$Q:$Q,'BD Factoraje'!$B:$B,$B$3,'BD Factoraje'!$G:$G,'Cartera Semanal Individual'!$A28,'BD Factoraje'!$C:$C,$B$2),0)+AU28-SUMIFS('BD Factoraje'!$R:$R,'BD Factoraje'!$B:$B,$B$3,'BD Factoraje'!$G:$G,'Cartera Semanal Individual'!$A28,'BD Factoraje'!$N:$N,'Cartera Semanal Individual'!AV$1,'BD Factoraje'!$C:$C,$B$2)</f>
        <v>0</v>
      </c>
      <c r="AW28" s="11">
        <f>IF('Cartera Semanal Individual'!$A28='Cartera Semanal Individual'!AW$1,-SUMIFS('BD Factoraje'!$Q:$Q,'BD Factoraje'!$B:$B,$B$3,'BD Factoraje'!$G:$G,'Cartera Semanal Individual'!$A28,'BD Factoraje'!$C:$C,$B$2),0)+AV28-SUMIFS('BD Factoraje'!$R:$R,'BD Factoraje'!$B:$B,$B$3,'BD Factoraje'!$G:$G,'Cartera Semanal Individual'!$A28,'BD Factoraje'!$N:$N,'Cartera Semanal Individual'!AW$1,'BD Factoraje'!$C:$C,$B$2)</f>
        <v>0</v>
      </c>
      <c r="AX28" s="11">
        <f>IF('Cartera Semanal Individual'!$A28='Cartera Semanal Individual'!AX$1,-SUMIFS('BD Factoraje'!$Q:$Q,'BD Factoraje'!$B:$B,$B$3,'BD Factoraje'!$G:$G,'Cartera Semanal Individual'!$A28,'BD Factoraje'!$C:$C,$B$2),0)+AW28-SUMIFS('BD Factoraje'!$R:$R,'BD Factoraje'!$B:$B,$B$3,'BD Factoraje'!$G:$G,'Cartera Semanal Individual'!$A28,'BD Factoraje'!$N:$N,'Cartera Semanal Individual'!AX$1,'BD Factoraje'!$C:$C,$B$2)</f>
        <v>0</v>
      </c>
      <c r="AY28" s="11">
        <f>IF('Cartera Semanal Individual'!$A28='Cartera Semanal Individual'!AY$1,-SUMIFS('BD Factoraje'!$Q:$Q,'BD Factoraje'!$B:$B,$B$3,'BD Factoraje'!$G:$G,'Cartera Semanal Individual'!$A28,'BD Factoraje'!$C:$C,$B$2),0)+AX28-SUMIFS('BD Factoraje'!$R:$R,'BD Factoraje'!$B:$B,$B$3,'BD Factoraje'!$G:$G,'Cartera Semanal Individual'!$A28,'BD Factoraje'!$N:$N,'Cartera Semanal Individual'!AY$1,'BD Factoraje'!$C:$C,$B$2)</f>
        <v>0</v>
      </c>
      <c r="AZ28" s="11">
        <f>IF('Cartera Semanal Individual'!$A28='Cartera Semanal Individual'!AZ$1,-SUMIFS('BD Factoraje'!$Q:$Q,'BD Factoraje'!$B:$B,$B$3,'BD Factoraje'!$G:$G,'Cartera Semanal Individual'!$A28,'BD Factoraje'!$C:$C,$B$2),0)+AY28-SUMIFS('BD Factoraje'!$R:$R,'BD Factoraje'!$B:$B,$B$3,'BD Factoraje'!$G:$G,'Cartera Semanal Individual'!$A28,'BD Factoraje'!$N:$N,'Cartera Semanal Individual'!AZ$1,'BD Factoraje'!$C:$C,$B$2)</f>
        <v>0</v>
      </c>
      <c r="BA28" s="11">
        <f>IF('Cartera Semanal Individual'!$A28='Cartera Semanal Individual'!BA$1,-SUMIFS('BD Factoraje'!$Q:$Q,'BD Factoraje'!$B:$B,$B$3,'BD Factoraje'!$G:$G,'Cartera Semanal Individual'!$A28,'BD Factoraje'!$C:$C,$B$2),0)+AZ28-SUMIFS('BD Factoraje'!$R:$R,'BD Factoraje'!$B:$B,$B$3,'BD Factoraje'!$G:$G,'Cartera Semanal Individual'!$A28,'BD Factoraje'!$N:$N,'Cartera Semanal Individual'!BA$1,'BD Factoraje'!$C:$C,$B$2)</f>
        <v>0</v>
      </c>
      <c r="BB28" s="11">
        <f>IF('Cartera Semanal Individual'!$A28='Cartera Semanal Individual'!BB$1,-SUMIFS('BD Factoraje'!$Q:$Q,'BD Factoraje'!$B:$B,$B$3,'BD Factoraje'!$G:$G,'Cartera Semanal Individual'!$A28,'BD Factoraje'!$C:$C,$B$2),0)+BA28-SUMIFS('BD Factoraje'!$R:$R,'BD Factoraje'!$B:$B,$B$3,'BD Factoraje'!$G:$G,'Cartera Semanal Individual'!$A28,'BD Factoraje'!$N:$N,'Cartera Semanal Individual'!BB$1,'BD Factoraje'!$C:$C,$B$2)</f>
        <v>0</v>
      </c>
      <c r="BC28" s="11">
        <f>IF('Cartera Semanal Individual'!$A28='Cartera Semanal Individual'!BC$1,-SUMIFS('BD Factoraje'!$Q:$Q,'BD Factoraje'!$B:$B,$B$3,'BD Factoraje'!$G:$G,'Cartera Semanal Individual'!$A28,'BD Factoraje'!$C:$C,$B$2),0)+BB28-SUMIFS('BD Factoraje'!$R:$R,'BD Factoraje'!$B:$B,$B$3,'BD Factoraje'!$G:$G,'Cartera Semanal Individual'!$A28,'BD Factoraje'!$N:$N,'Cartera Semanal Individual'!BC$1,'BD Factoraje'!$C:$C,$B$2)</f>
        <v>0</v>
      </c>
      <c r="BD28" s="11">
        <f>IF('Cartera Semanal Individual'!$A28='Cartera Semanal Individual'!BD$1,-SUMIFS('BD Factoraje'!$Q:$Q,'BD Factoraje'!$B:$B,$B$3,'BD Factoraje'!$G:$G,'Cartera Semanal Individual'!$A28,'BD Factoraje'!$C:$C,$B$2),0)+BC28-SUMIFS('BD Factoraje'!$R:$R,'BD Factoraje'!$B:$B,$B$3,'BD Factoraje'!$G:$G,'Cartera Semanal Individual'!$A28,'BD Factoraje'!$N:$N,'Cartera Semanal Individual'!BD$1,'BD Factoraje'!$C:$C,$B$2)</f>
        <v>0</v>
      </c>
      <c r="BE28" s="11">
        <f>IF('Cartera Semanal Individual'!$A28='Cartera Semanal Individual'!BE$1,-SUMIFS('BD Factoraje'!$Q:$Q,'BD Factoraje'!$B:$B,$B$3,'BD Factoraje'!$G:$G,'Cartera Semanal Individual'!$A28,'BD Factoraje'!$C:$C,$B$2),0)+BD28-SUMIFS('BD Factoraje'!$R:$R,'BD Factoraje'!$B:$B,$B$3,'BD Factoraje'!$G:$G,'Cartera Semanal Individual'!$A28,'BD Factoraje'!$N:$N,'Cartera Semanal Individual'!BE$1,'BD Factoraje'!$C:$C,$B$2)</f>
        <v>0</v>
      </c>
      <c r="BF28" s="11">
        <f>IF('Cartera Semanal Individual'!$A28='Cartera Semanal Individual'!BF$1,-SUMIFS('BD Factoraje'!$Q:$Q,'BD Factoraje'!$B:$B,$B$3,'BD Factoraje'!$G:$G,'Cartera Semanal Individual'!$A28,'BD Factoraje'!$C:$C,$B$2),0)+BE28-SUMIFS('BD Factoraje'!$R:$R,'BD Factoraje'!$B:$B,$B$3,'BD Factoraje'!$G:$G,'Cartera Semanal Individual'!$A28,'BD Factoraje'!$N:$N,'Cartera Semanal Individual'!BF$1,'BD Factoraje'!$C:$C,$B$2)</f>
        <v>0</v>
      </c>
      <c r="BG28" s="11">
        <f>IF('Cartera Semanal Individual'!$A28='Cartera Semanal Individual'!BG$1,-SUMIFS('BD Factoraje'!$Q:$Q,'BD Factoraje'!$B:$B,$B$3,'BD Factoraje'!$G:$G,'Cartera Semanal Individual'!$A28,'BD Factoraje'!$C:$C,$B$2),0)+BF28-SUMIFS('BD Factoraje'!$R:$R,'BD Factoraje'!$B:$B,$B$3,'BD Factoraje'!$G:$G,'Cartera Semanal Individual'!$A28,'BD Factoraje'!$N:$N,'Cartera Semanal Individual'!BG$1,'BD Factoraje'!$C:$C,$B$2)</f>
        <v>0</v>
      </c>
      <c r="BH28" s="11">
        <f>IF('Cartera Semanal Individual'!$A28='Cartera Semanal Individual'!BH$1,-SUMIFS('BD Factoraje'!$Q:$Q,'BD Factoraje'!$B:$B,$B$3,'BD Factoraje'!$G:$G,'Cartera Semanal Individual'!$A28,'BD Factoraje'!$C:$C,$B$2),0)+BG28-SUMIFS('BD Factoraje'!$R:$R,'BD Factoraje'!$B:$B,$B$3,'BD Factoraje'!$G:$G,'Cartera Semanal Individual'!$A28,'BD Factoraje'!$N:$N,'Cartera Semanal Individual'!BH$1,'BD Factoraje'!$C:$C,$B$2)</f>
        <v>0</v>
      </c>
      <c r="BI28" s="11">
        <f>IF('Cartera Semanal Individual'!$A28='Cartera Semanal Individual'!BI$1,-SUMIFS('BD Factoraje'!$Q:$Q,'BD Factoraje'!$B:$B,$B$3,'BD Factoraje'!$G:$G,'Cartera Semanal Individual'!$A28,'BD Factoraje'!$C:$C,$B$2),0)+BH28-SUMIFS('BD Factoraje'!$R:$R,'BD Factoraje'!$B:$B,$B$3,'BD Factoraje'!$G:$G,'Cartera Semanal Individual'!$A28,'BD Factoraje'!$N:$N,'Cartera Semanal Individual'!BI$1,'BD Factoraje'!$C:$C,$B$2)</f>
        <v>0</v>
      </c>
      <c r="BJ28" s="11">
        <f>IF('Cartera Semanal Individual'!$A28='Cartera Semanal Individual'!BJ$1,-SUMIFS('BD Factoraje'!$Q:$Q,'BD Factoraje'!$B:$B,$B$3,'BD Factoraje'!$G:$G,'Cartera Semanal Individual'!$A28,'BD Factoraje'!$C:$C,$B$2),0)+BI28-SUMIFS('BD Factoraje'!$R:$R,'BD Factoraje'!$B:$B,$B$3,'BD Factoraje'!$G:$G,'Cartera Semanal Individual'!$A28,'BD Factoraje'!$N:$N,'Cartera Semanal Individual'!BJ$1,'BD Factoraje'!$C:$C,$B$2)</f>
        <v>0</v>
      </c>
      <c r="BK28" s="11">
        <f>IF('Cartera Semanal Individual'!$A28='Cartera Semanal Individual'!BK$1,-SUMIFS('BD Factoraje'!$Q:$Q,'BD Factoraje'!$B:$B,$B$3,'BD Factoraje'!$G:$G,'Cartera Semanal Individual'!$A28,'BD Factoraje'!$C:$C,$B$2),0)+BJ28-SUMIFS('BD Factoraje'!$R:$R,'BD Factoraje'!$B:$B,$B$3,'BD Factoraje'!$G:$G,'Cartera Semanal Individual'!$A28,'BD Factoraje'!$N:$N,'Cartera Semanal Individual'!BK$1,'BD Factoraje'!$C:$C,$B$2)</f>
        <v>0</v>
      </c>
      <c r="BL28" s="11">
        <f>IF('Cartera Semanal Individual'!$A28='Cartera Semanal Individual'!BL$1,-SUMIFS('BD Factoraje'!$Q:$Q,'BD Factoraje'!$B:$B,$B$3,'BD Factoraje'!$G:$G,'Cartera Semanal Individual'!$A28,'BD Factoraje'!$C:$C,$B$2),0)+BK28-SUMIFS('BD Factoraje'!$R:$R,'BD Factoraje'!$B:$B,$B$3,'BD Factoraje'!$G:$G,'Cartera Semanal Individual'!$A28,'BD Factoraje'!$N:$N,'Cartera Semanal Individual'!BL$1,'BD Factoraje'!$C:$C,$B$2)</f>
        <v>0</v>
      </c>
      <c r="BM28" s="11">
        <f>IF('Cartera Semanal Individual'!$A28='Cartera Semanal Individual'!BM$1,-SUMIFS('BD Factoraje'!$Q:$Q,'BD Factoraje'!$B:$B,$B$3,'BD Factoraje'!$G:$G,'Cartera Semanal Individual'!$A28,'BD Factoraje'!$C:$C,$B$2),0)+BL28-SUMIFS('BD Factoraje'!$R:$R,'BD Factoraje'!$B:$B,$B$3,'BD Factoraje'!$G:$G,'Cartera Semanal Individual'!$A28,'BD Factoraje'!$N:$N,'Cartera Semanal Individual'!BM$1,'BD Factoraje'!$C:$C,$B$2)</f>
        <v>0</v>
      </c>
      <c r="BN28" s="11">
        <f>IF('Cartera Semanal Individual'!$A28='Cartera Semanal Individual'!BN$1,-SUMIFS('BD Factoraje'!$Q:$Q,'BD Factoraje'!$B:$B,$B$3,'BD Factoraje'!$G:$G,'Cartera Semanal Individual'!$A28,'BD Factoraje'!$C:$C,$B$2),0)+BM28-SUMIFS('BD Factoraje'!$R:$R,'BD Factoraje'!$B:$B,$B$3,'BD Factoraje'!$G:$G,'Cartera Semanal Individual'!$A28,'BD Factoraje'!$N:$N,'Cartera Semanal Individual'!BN$1,'BD Factoraje'!$C:$C,$B$2)</f>
        <v>0</v>
      </c>
      <c r="BO28" s="11">
        <f>IF('Cartera Semanal Individual'!$A28='Cartera Semanal Individual'!BO$1,-SUMIFS('BD Factoraje'!$Q:$Q,'BD Factoraje'!$B:$B,$B$3,'BD Factoraje'!$G:$G,'Cartera Semanal Individual'!$A28,'BD Factoraje'!$C:$C,$B$2),0)+BN28-SUMIFS('BD Factoraje'!$R:$R,'BD Factoraje'!$B:$B,$B$3,'BD Factoraje'!$G:$G,'Cartera Semanal Individual'!$A28,'BD Factoraje'!$N:$N,'Cartera Semanal Individual'!BO$1,'BD Factoraje'!$C:$C,$B$2)</f>
        <v>0</v>
      </c>
      <c r="BP28" s="11">
        <f>IF('Cartera Semanal Individual'!$A28='Cartera Semanal Individual'!BP$1,-SUMIFS('BD Factoraje'!$Q:$Q,'BD Factoraje'!$B:$B,$B$3,'BD Factoraje'!$G:$G,'Cartera Semanal Individual'!$A28,'BD Factoraje'!$C:$C,$B$2),0)+BO28-SUMIFS('BD Factoraje'!$R:$R,'BD Factoraje'!$B:$B,$B$3,'BD Factoraje'!$G:$G,'Cartera Semanal Individual'!$A28,'BD Factoraje'!$N:$N,'Cartera Semanal Individual'!BP$1,'BD Factoraje'!$C:$C,$B$2)</f>
        <v>0</v>
      </c>
      <c r="BQ28" s="11">
        <f>IF('Cartera Semanal Individual'!$A28='Cartera Semanal Individual'!BQ$1,-SUMIFS('BD Factoraje'!$Q:$Q,'BD Factoraje'!$B:$B,$B$3,'BD Factoraje'!$G:$G,'Cartera Semanal Individual'!$A28,'BD Factoraje'!$C:$C,$B$2),0)+BP28-SUMIFS('BD Factoraje'!$R:$R,'BD Factoraje'!$B:$B,$B$3,'BD Factoraje'!$G:$G,'Cartera Semanal Individual'!$A28,'BD Factoraje'!$N:$N,'Cartera Semanal Individual'!BQ$1,'BD Factoraje'!$C:$C,$B$2)</f>
        <v>0</v>
      </c>
      <c r="BR28" s="11">
        <f>IF('Cartera Semanal Individual'!$A28='Cartera Semanal Individual'!BR$1,-SUMIFS('BD Factoraje'!$Q:$Q,'BD Factoraje'!$B:$B,$B$3,'BD Factoraje'!$G:$G,'Cartera Semanal Individual'!$A28,'BD Factoraje'!$C:$C,$B$2),0)+BQ28-SUMIFS('BD Factoraje'!$R:$R,'BD Factoraje'!$B:$B,$B$3,'BD Factoraje'!$G:$G,'Cartera Semanal Individual'!$A28,'BD Factoraje'!$N:$N,'Cartera Semanal Individual'!BR$1,'BD Factoraje'!$C:$C,$B$2)</f>
        <v>0</v>
      </c>
      <c r="BS28" s="11">
        <f>IF('Cartera Semanal Individual'!$A28='Cartera Semanal Individual'!BS$1,-SUMIFS('BD Factoraje'!$Q:$Q,'BD Factoraje'!$B:$B,$B$3,'BD Factoraje'!$G:$G,'Cartera Semanal Individual'!$A28,'BD Factoraje'!$C:$C,$B$2),0)+BR28-SUMIFS('BD Factoraje'!$R:$R,'BD Factoraje'!$B:$B,$B$3,'BD Factoraje'!$G:$G,'Cartera Semanal Individual'!$A28,'BD Factoraje'!$N:$N,'Cartera Semanal Individual'!BS$1,'BD Factoraje'!$C:$C,$B$2)</f>
        <v>0</v>
      </c>
      <c r="BT28" s="11">
        <f>IF('Cartera Semanal Individual'!$A28='Cartera Semanal Individual'!BT$1,-SUMIFS('BD Factoraje'!$Q:$Q,'BD Factoraje'!$B:$B,$B$3,'BD Factoraje'!$G:$G,'Cartera Semanal Individual'!$A28,'BD Factoraje'!$C:$C,$B$2),0)+BS28-SUMIFS('BD Factoraje'!$R:$R,'BD Factoraje'!$B:$B,$B$3,'BD Factoraje'!$G:$G,'Cartera Semanal Individual'!$A28,'BD Factoraje'!$N:$N,'Cartera Semanal Individual'!BT$1,'BD Factoraje'!$C:$C,$B$2)</f>
        <v>0</v>
      </c>
      <c r="BU28" s="11">
        <f>IF('Cartera Semanal Individual'!$A28='Cartera Semanal Individual'!BU$1,-SUMIFS('BD Factoraje'!$Q:$Q,'BD Factoraje'!$B:$B,$B$3,'BD Factoraje'!$G:$G,'Cartera Semanal Individual'!$A28,'BD Factoraje'!$C:$C,$B$2),0)+BT28-SUMIFS('BD Factoraje'!$R:$R,'BD Factoraje'!$B:$B,$B$3,'BD Factoraje'!$G:$G,'Cartera Semanal Individual'!$A28,'BD Factoraje'!$N:$N,'Cartera Semanal Individual'!BU$1,'BD Factoraje'!$C:$C,$B$2)</f>
        <v>0</v>
      </c>
      <c r="BV28" s="11">
        <f>IF('Cartera Semanal Individual'!$A28='Cartera Semanal Individual'!BV$1,-SUMIFS('BD Factoraje'!$Q:$Q,'BD Factoraje'!$B:$B,$B$3,'BD Factoraje'!$G:$G,'Cartera Semanal Individual'!$A28,'BD Factoraje'!$C:$C,$B$2),0)+BU28-SUMIFS('BD Factoraje'!$R:$R,'BD Factoraje'!$B:$B,$B$3,'BD Factoraje'!$G:$G,'Cartera Semanal Individual'!$A28,'BD Factoraje'!$N:$N,'Cartera Semanal Individual'!BV$1,'BD Factoraje'!$C:$C,$B$2)</f>
        <v>0</v>
      </c>
      <c r="BW28" s="11">
        <f>IF('Cartera Semanal Individual'!$A28='Cartera Semanal Individual'!BW$1,-SUMIFS('BD Factoraje'!$Q:$Q,'BD Factoraje'!$B:$B,$B$3,'BD Factoraje'!$G:$G,'Cartera Semanal Individual'!$A28,'BD Factoraje'!$C:$C,$B$2),0)+BV28-SUMIFS('BD Factoraje'!$R:$R,'BD Factoraje'!$B:$B,$B$3,'BD Factoraje'!$G:$G,'Cartera Semanal Individual'!$A28,'BD Factoraje'!$N:$N,'Cartera Semanal Individual'!BW$1,'BD Factoraje'!$C:$C,$B$2)</f>
        <v>0</v>
      </c>
      <c r="BX28" s="11">
        <f>IF('Cartera Semanal Individual'!$A28='Cartera Semanal Individual'!BX$1,-SUMIFS('BD Factoraje'!$Q:$Q,'BD Factoraje'!$B:$B,$B$3,'BD Factoraje'!$G:$G,'Cartera Semanal Individual'!$A28,'BD Factoraje'!$C:$C,$B$2),0)+BW28-SUMIFS('BD Factoraje'!$R:$R,'BD Factoraje'!$B:$B,$B$3,'BD Factoraje'!$G:$G,'Cartera Semanal Individual'!$A28,'BD Factoraje'!$N:$N,'Cartera Semanal Individual'!BX$1,'BD Factoraje'!$C:$C,$B$2)</f>
        <v>0</v>
      </c>
      <c r="BY28" s="11">
        <f>IF('Cartera Semanal Individual'!$A28='Cartera Semanal Individual'!BY$1,-SUMIFS('BD Factoraje'!$Q:$Q,'BD Factoraje'!$B:$B,$B$3,'BD Factoraje'!$G:$G,'Cartera Semanal Individual'!$A28,'BD Factoraje'!$C:$C,$B$2),0)+BX28-SUMIFS('BD Factoraje'!$R:$R,'BD Factoraje'!$B:$B,$B$3,'BD Factoraje'!$G:$G,'Cartera Semanal Individual'!$A28,'BD Factoraje'!$N:$N,'Cartera Semanal Individual'!BY$1,'BD Factoraje'!$C:$C,$B$2)</f>
        <v>0</v>
      </c>
      <c r="BZ28" s="11">
        <f>IF('Cartera Semanal Individual'!$A28='Cartera Semanal Individual'!BZ$1,-SUMIFS('BD Factoraje'!$Q:$Q,'BD Factoraje'!$B:$B,$B$3,'BD Factoraje'!$G:$G,'Cartera Semanal Individual'!$A28,'BD Factoraje'!$C:$C,$B$2),0)+BY28-SUMIFS('BD Factoraje'!$R:$R,'BD Factoraje'!$B:$B,$B$3,'BD Factoraje'!$G:$G,'Cartera Semanal Individual'!$A28,'BD Factoraje'!$N:$N,'Cartera Semanal Individual'!BZ$1,'BD Factoraje'!$C:$C,$B$2)</f>
        <v>0</v>
      </c>
      <c r="CA28" s="11">
        <f>IF('Cartera Semanal Individual'!$A28='Cartera Semanal Individual'!CA$1,-SUMIFS('BD Factoraje'!$Q:$Q,'BD Factoraje'!$B:$B,$B$3,'BD Factoraje'!$G:$G,'Cartera Semanal Individual'!$A28,'BD Factoraje'!$C:$C,$B$2),0)+BZ28-SUMIFS('BD Factoraje'!$R:$R,'BD Factoraje'!$B:$B,$B$3,'BD Factoraje'!$G:$G,'Cartera Semanal Individual'!$A28,'BD Factoraje'!$N:$N,'Cartera Semanal Individual'!CA$1,'BD Factoraje'!$C:$C,$B$2)</f>
        <v>0</v>
      </c>
      <c r="CB28" s="11">
        <f>IF('Cartera Semanal Individual'!$A28='Cartera Semanal Individual'!CB$1,-SUMIFS('BD Factoraje'!$Q:$Q,'BD Factoraje'!$B:$B,$B$3,'BD Factoraje'!$G:$G,'Cartera Semanal Individual'!$A28,'BD Factoraje'!$C:$C,$B$2),0)+CA28-SUMIFS('BD Factoraje'!$R:$R,'BD Factoraje'!$B:$B,$B$3,'BD Factoraje'!$G:$G,'Cartera Semanal Individual'!$A28,'BD Factoraje'!$N:$N,'Cartera Semanal Individual'!CB$1,'BD Factoraje'!$C:$C,$B$2)</f>
        <v>0</v>
      </c>
      <c r="CC28" s="11">
        <f>IF('Cartera Semanal Individual'!$A28='Cartera Semanal Individual'!CC$1,-SUMIFS('BD Factoraje'!$Q:$Q,'BD Factoraje'!$B:$B,$B$3,'BD Factoraje'!$G:$G,'Cartera Semanal Individual'!$A28,'BD Factoraje'!$C:$C,$B$2),0)+CB28-SUMIFS('BD Factoraje'!$R:$R,'BD Factoraje'!$B:$B,$B$3,'BD Factoraje'!$G:$G,'Cartera Semanal Individual'!$A28,'BD Factoraje'!$N:$N,'Cartera Semanal Individual'!CC$1,'BD Factoraje'!$C:$C,$B$2)</f>
        <v>0</v>
      </c>
      <c r="CD28" s="11">
        <f>IF('Cartera Semanal Individual'!$A28='Cartera Semanal Individual'!CD$1,-SUMIFS('BD Factoraje'!$Q:$Q,'BD Factoraje'!$B:$B,$B$3,'BD Factoraje'!$G:$G,'Cartera Semanal Individual'!$A28,'BD Factoraje'!$C:$C,$B$2),0)+CC28-SUMIFS('BD Factoraje'!$R:$R,'BD Factoraje'!$B:$B,$B$3,'BD Factoraje'!$G:$G,'Cartera Semanal Individual'!$A28,'BD Factoraje'!$N:$N,'Cartera Semanal Individual'!CD$1,'BD Factoraje'!$C:$C,$B$2)</f>
        <v>0</v>
      </c>
      <c r="CE28" s="11">
        <f>IF('Cartera Semanal Individual'!$A28='Cartera Semanal Individual'!CE$1,-SUMIFS('BD Factoraje'!$Q:$Q,'BD Factoraje'!$B:$B,$B$3,'BD Factoraje'!$G:$G,'Cartera Semanal Individual'!$A28,'BD Factoraje'!$C:$C,$B$2),0)+CD28-SUMIFS('BD Factoraje'!$R:$R,'BD Factoraje'!$B:$B,$B$3,'BD Factoraje'!$G:$G,'Cartera Semanal Individual'!$A28,'BD Factoraje'!$N:$N,'Cartera Semanal Individual'!CE$1,'BD Factoraje'!$C:$C,$B$2)</f>
        <v>0</v>
      </c>
      <c r="CF28" s="11">
        <f>IF('Cartera Semanal Individual'!$A28='Cartera Semanal Individual'!CF$1,-SUMIFS('BD Factoraje'!$Q:$Q,'BD Factoraje'!$B:$B,$B$3,'BD Factoraje'!$G:$G,'Cartera Semanal Individual'!$A28,'BD Factoraje'!$C:$C,$B$2),0)+CE28-SUMIFS('BD Factoraje'!$R:$R,'BD Factoraje'!$B:$B,$B$3,'BD Factoraje'!$G:$G,'Cartera Semanal Individual'!$A28,'BD Factoraje'!$N:$N,'Cartera Semanal Individual'!CF$1,'BD Factoraje'!$C:$C,$B$2)</f>
        <v>0</v>
      </c>
      <c r="CG28" s="11">
        <f>IF('Cartera Semanal Individual'!$A28='Cartera Semanal Individual'!CG$1,-SUMIFS('BD Factoraje'!$Q:$Q,'BD Factoraje'!$B:$B,$B$3,'BD Factoraje'!$G:$G,'Cartera Semanal Individual'!$A28,'BD Factoraje'!$C:$C,$B$2),0)+CF28-SUMIFS('BD Factoraje'!$R:$R,'BD Factoraje'!$B:$B,$B$3,'BD Factoraje'!$G:$G,'Cartera Semanal Individual'!$A28,'BD Factoraje'!$N:$N,'Cartera Semanal Individual'!CG$1,'BD Factoraje'!$C:$C,$B$2)</f>
        <v>0</v>
      </c>
      <c r="CH28" s="11">
        <f>IF('Cartera Semanal Individual'!$A28='Cartera Semanal Individual'!CH$1,-SUMIFS('BD Factoraje'!$Q:$Q,'BD Factoraje'!$B:$B,$B$3,'BD Factoraje'!$G:$G,'Cartera Semanal Individual'!$A28,'BD Factoraje'!$C:$C,$B$2),0)+CG28-SUMIFS('BD Factoraje'!$R:$R,'BD Factoraje'!$B:$B,$B$3,'BD Factoraje'!$G:$G,'Cartera Semanal Individual'!$A28,'BD Factoraje'!$N:$N,'Cartera Semanal Individual'!CH$1,'BD Factoraje'!$C:$C,$B$2)</f>
        <v>0</v>
      </c>
      <c r="CI28" s="11">
        <f>IF('Cartera Semanal Individual'!$A28='Cartera Semanal Individual'!CI$1,-SUMIFS('BD Factoraje'!$Q:$Q,'BD Factoraje'!$B:$B,$B$3,'BD Factoraje'!$G:$G,'Cartera Semanal Individual'!$A28,'BD Factoraje'!$C:$C,$B$2),0)+CH28-SUMIFS('BD Factoraje'!$R:$R,'BD Factoraje'!$B:$B,$B$3,'BD Factoraje'!$G:$G,'Cartera Semanal Individual'!$A28,'BD Factoraje'!$N:$N,'Cartera Semanal Individual'!CI$1,'BD Factoraje'!$C:$C,$B$2)</f>
        <v>0</v>
      </c>
      <c r="CJ28" s="11">
        <f>IF('Cartera Semanal Individual'!$A28='Cartera Semanal Individual'!CJ$1,-SUMIFS('BD Factoraje'!$Q:$Q,'BD Factoraje'!$B:$B,$B$3,'BD Factoraje'!$G:$G,'Cartera Semanal Individual'!$A28,'BD Factoraje'!$C:$C,$B$2),0)+CI28-SUMIFS('BD Factoraje'!$R:$R,'BD Factoraje'!$B:$B,$B$3,'BD Factoraje'!$G:$G,'Cartera Semanal Individual'!$A28,'BD Factoraje'!$N:$N,'Cartera Semanal Individual'!CJ$1,'BD Factoraje'!$C:$C,$B$2)</f>
        <v>0</v>
      </c>
      <c r="CK28" s="11">
        <f>IF('Cartera Semanal Individual'!$A28='Cartera Semanal Individual'!CK$1,-SUMIFS('BD Factoraje'!$Q:$Q,'BD Factoraje'!$B:$B,$B$3,'BD Factoraje'!$G:$G,'Cartera Semanal Individual'!$A28,'BD Factoraje'!$C:$C,$B$2),0)+CJ28-SUMIFS('BD Factoraje'!$R:$R,'BD Factoraje'!$B:$B,$B$3,'BD Factoraje'!$G:$G,'Cartera Semanal Individual'!$A28,'BD Factoraje'!$N:$N,'Cartera Semanal Individual'!CK$1,'BD Factoraje'!$C:$C,$B$2)</f>
        <v>0</v>
      </c>
      <c r="CL28" s="11">
        <f>IF('Cartera Semanal Individual'!$A28='Cartera Semanal Individual'!CL$1,-SUMIFS('BD Factoraje'!$Q:$Q,'BD Factoraje'!$B:$B,$B$3,'BD Factoraje'!$G:$G,'Cartera Semanal Individual'!$A28,'BD Factoraje'!$C:$C,$B$2),0)+CK28-SUMIFS('BD Factoraje'!$R:$R,'BD Factoraje'!$B:$B,$B$3,'BD Factoraje'!$G:$G,'Cartera Semanal Individual'!$A28,'BD Factoraje'!$N:$N,'Cartera Semanal Individual'!CL$1,'BD Factoraje'!$C:$C,$B$2)</f>
        <v>0</v>
      </c>
      <c r="CM28" s="11">
        <f>IF('Cartera Semanal Individual'!$A28='Cartera Semanal Individual'!CM$1,-SUMIFS('BD Factoraje'!$Q:$Q,'BD Factoraje'!$B:$B,$B$3,'BD Factoraje'!$G:$G,'Cartera Semanal Individual'!$A28,'BD Factoraje'!$C:$C,$B$2),0)+CL28-SUMIFS('BD Factoraje'!$R:$R,'BD Factoraje'!$B:$B,$B$3,'BD Factoraje'!$G:$G,'Cartera Semanal Individual'!$A28,'BD Factoraje'!$N:$N,'Cartera Semanal Individual'!CM$1,'BD Factoraje'!$C:$C,$B$2)</f>
        <v>0</v>
      </c>
      <c r="CN28" s="11">
        <f>IF('Cartera Semanal Individual'!$A28='Cartera Semanal Individual'!CN$1,-SUMIFS('BD Factoraje'!$Q:$Q,'BD Factoraje'!$B:$B,$B$3,'BD Factoraje'!$G:$G,'Cartera Semanal Individual'!$A28,'BD Factoraje'!$C:$C,$B$2),0)+CM28-SUMIFS('BD Factoraje'!$R:$R,'BD Factoraje'!$B:$B,$B$3,'BD Factoraje'!$G:$G,'Cartera Semanal Individual'!$A28,'BD Factoraje'!$N:$N,'Cartera Semanal Individual'!CN$1,'BD Factoraje'!$C:$C,$B$2)</f>
        <v>0</v>
      </c>
      <c r="CO28" s="11">
        <f>IF('Cartera Semanal Individual'!$A28='Cartera Semanal Individual'!CO$1,-SUMIFS('BD Factoraje'!$Q:$Q,'BD Factoraje'!$B:$B,$B$3,'BD Factoraje'!$G:$G,'Cartera Semanal Individual'!$A28,'BD Factoraje'!$C:$C,$B$2),0)+CN28-SUMIFS('BD Factoraje'!$R:$R,'BD Factoraje'!$B:$B,$B$3,'BD Factoraje'!$G:$G,'Cartera Semanal Individual'!$A28,'BD Factoraje'!$N:$N,'Cartera Semanal Individual'!CO$1,'BD Factoraje'!$C:$C,$B$2)</f>
        <v>0</v>
      </c>
      <c r="CP28" s="11">
        <f>IF('Cartera Semanal Individual'!$A28='Cartera Semanal Individual'!CP$1,-SUMIFS('BD Factoraje'!$Q:$Q,'BD Factoraje'!$B:$B,$B$3,'BD Factoraje'!$G:$G,'Cartera Semanal Individual'!$A28,'BD Factoraje'!$C:$C,$B$2),0)+CO28-SUMIFS('BD Factoraje'!$R:$R,'BD Factoraje'!$B:$B,$B$3,'BD Factoraje'!$G:$G,'Cartera Semanal Individual'!$A28,'BD Factoraje'!$N:$N,'Cartera Semanal Individual'!CP$1,'BD Factoraje'!$C:$C,$B$2)</f>
        <v>0</v>
      </c>
      <c r="CQ28" s="11">
        <f>IF('Cartera Semanal Individual'!$A28='Cartera Semanal Individual'!CQ$1,-SUMIFS('BD Factoraje'!$Q:$Q,'BD Factoraje'!$B:$B,$B$3,'BD Factoraje'!$G:$G,'Cartera Semanal Individual'!$A28,'BD Factoraje'!$C:$C,$B$2),0)+CP28-SUMIFS('BD Factoraje'!$R:$R,'BD Factoraje'!$B:$B,$B$3,'BD Factoraje'!$G:$G,'Cartera Semanal Individual'!$A28,'BD Factoraje'!$N:$N,'Cartera Semanal Individual'!CQ$1,'BD Factoraje'!$C:$C,$B$2)</f>
        <v>0</v>
      </c>
      <c r="CR28" s="11">
        <f>IF('Cartera Semanal Individual'!$A28='Cartera Semanal Individual'!CR$1,-SUMIFS('BD Factoraje'!$Q:$Q,'BD Factoraje'!$B:$B,$B$3,'BD Factoraje'!$G:$G,'Cartera Semanal Individual'!$A28,'BD Factoraje'!$C:$C,$B$2),0)+CQ28-SUMIFS('BD Factoraje'!$R:$R,'BD Factoraje'!$B:$B,$B$3,'BD Factoraje'!$G:$G,'Cartera Semanal Individual'!$A28,'BD Factoraje'!$N:$N,'Cartera Semanal Individual'!CR$1,'BD Factoraje'!$C:$C,$B$2)</f>
        <v>0</v>
      </c>
      <c r="CS28" s="11">
        <f>IF('Cartera Semanal Individual'!$A28='Cartera Semanal Individual'!CS$1,-SUMIFS('BD Factoraje'!$Q:$Q,'BD Factoraje'!$B:$B,$B$3,'BD Factoraje'!$G:$G,'Cartera Semanal Individual'!$A28,'BD Factoraje'!$C:$C,$B$2),0)+CR28-SUMIFS('BD Factoraje'!$R:$R,'BD Factoraje'!$B:$B,$B$3,'BD Factoraje'!$G:$G,'Cartera Semanal Individual'!$A28,'BD Factoraje'!$N:$N,'Cartera Semanal Individual'!CS$1,'BD Factoraje'!$C:$C,$B$2)</f>
        <v>0</v>
      </c>
      <c r="CT28" s="11">
        <f>IF('Cartera Semanal Individual'!$A28='Cartera Semanal Individual'!CT$1,-SUMIFS('BD Factoraje'!$Q:$Q,'BD Factoraje'!$B:$B,$B$3,'BD Factoraje'!$G:$G,'Cartera Semanal Individual'!$A28,'BD Factoraje'!$C:$C,$B$2),0)+CS28-SUMIFS('BD Factoraje'!$R:$R,'BD Factoraje'!$B:$B,$B$3,'BD Factoraje'!$G:$G,'Cartera Semanal Individual'!$A28,'BD Factoraje'!$N:$N,'Cartera Semanal Individual'!CT$1,'BD Factoraje'!$C:$C,$B$2)</f>
        <v>0</v>
      </c>
      <c r="CU28" s="11">
        <f>IF('Cartera Semanal Individual'!$A28='Cartera Semanal Individual'!CU$1,-SUMIFS('BD Factoraje'!$Q:$Q,'BD Factoraje'!$B:$B,$B$3,'BD Factoraje'!$G:$G,'Cartera Semanal Individual'!$A28,'BD Factoraje'!$C:$C,$B$2),0)+CT28-SUMIFS('BD Factoraje'!$R:$R,'BD Factoraje'!$B:$B,$B$3,'BD Factoraje'!$G:$G,'Cartera Semanal Individual'!$A28,'BD Factoraje'!$N:$N,'Cartera Semanal Individual'!CU$1,'BD Factoraje'!$C:$C,$B$2)</f>
        <v>0</v>
      </c>
      <c r="CV28" s="11">
        <f>IF('Cartera Semanal Individual'!$A28='Cartera Semanal Individual'!CV$1,-SUMIFS('BD Factoraje'!$Q:$Q,'BD Factoraje'!$B:$B,$B$3,'BD Factoraje'!$G:$G,'Cartera Semanal Individual'!$A28,'BD Factoraje'!$C:$C,$B$2),0)+CU28-SUMIFS('BD Factoraje'!$R:$R,'BD Factoraje'!$B:$B,$B$3,'BD Factoraje'!$G:$G,'Cartera Semanal Individual'!$A28,'BD Factoraje'!$N:$N,'Cartera Semanal Individual'!CV$1,'BD Factoraje'!$C:$C,$B$2)</f>
        <v>0</v>
      </c>
    </row>
    <row r="29" spans="1:100" x14ac:dyDescent="0.25">
      <c r="A29" s="14">
        <v>38</v>
      </c>
      <c r="B29" s="31">
        <f t="shared" si="2"/>
        <v>42631</v>
      </c>
      <c r="C29" s="11">
        <f>IF('Cartera Semanal Individual'!$A29='Cartera Semanal Individual'!C$1,-SUMIFS('BD Factoraje'!$Q:$Q,'BD Factoraje'!$B:$B,$B$3,'BD Factoraje'!$G:$G,'Cartera Semanal Individual'!$A29,'BD Factoraje'!$C:$C,$B$2),0)</f>
        <v>0</v>
      </c>
      <c r="D29" s="11">
        <f>IF('Cartera Semanal Individual'!$A29='Cartera Semanal Individual'!D$1,-SUMIFS('BD Factoraje'!$Q:$Q,'BD Factoraje'!$B:$B,$B$3,'BD Factoraje'!$G:$G,'Cartera Semanal Individual'!$A29,'BD Factoraje'!$C:$C,$B$2),0)+C29-SUMIFS('BD Factoraje'!$R:$R,'BD Factoraje'!$B:$B,$B$3,'BD Factoraje'!$G:$G,'Cartera Semanal Individual'!$A29,'BD Factoraje'!$N:$N,'Cartera Semanal Individual'!D$1,'BD Factoraje'!$C:$C,$B$2)</f>
        <v>0</v>
      </c>
      <c r="E29" s="11">
        <f>IF('Cartera Semanal Individual'!$A29='Cartera Semanal Individual'!E$1,-SUMIFS('BD Factoraje'!$Q:$Q,'BD Factoraje'!$B:$B,$B$3,'BD Factoraje'!$G:$G,'Cartera Semanal Individual'!$A29,'BD Factoraje'!$C:$C,$B$2),0)+D29-SUMIFS('BD Factoraje'!$R:$R,'BD Factoraje'!$B:$B,$B$3,'BD Factoraje'!$G:$G,'Cartera Semanal Individual'!$A29,'BD Factoraje'!$N:$N,'Cartera Semanal Individual'!E$1,'BD Factoraje'!$C:$C,$B$2)</f>
        <v>0</v>
      </c>
      <c r="F29" s="11">
        <f>IF('Cartera Semanal Individual'!$A29='Cartera Semanal Individual'!F$1,-SUMIFS('BD Factoraje'!$Q:$Q,'BD Factoraje'!$B:$B,$B$3,'BD Factoraje'!$G:$G,'Cartera Semanal Individual'!$A29,'BD Factoraje'!$C:$C,$B$2),0)+E29-SUMIFS('BD Factoraje'!$R:$R,'BD Factoraje'!$B:$B,$B$3,'BD Factoraje'!$G:$G,'Cartera Semanal Individual'!$A29,'BD Factoraje'!$N:$N,'Cartera Semanal Individual'!F$1,'BD Factoraje'!$C:$C,$B$2)</f>
        <v>0</v>
      </c>
      <c r="G29" s="11">
        <f>IF('Cartera Semanal Individual'!$A29='Cartera Semanal Individual'!G$1,-SUMIFS('BD Factoraje'!$Q:$Q,'BD Factoraje'!$B:$B,$B$3,'BD Factoraje'!$G:$G,'Cartera Semanal Individual'!$A29,'BD Factoraje'!$C:$C,$B$2),0)+F29-SUMIFS('BD Factoraje'!$R:$R,'BD Factoraje'!$B:$B,$B$3,'BD Factoraje'!$G:$G,'Cartera Semanal Individual'!$A29,'BD Factoraje'!$N:$N,'Cartera Semanal Individual'!G$1,'BD Factoraje'!$C:$C,$B$2)</f>
        <v>0</v>
      </c>
      <c r="H29" s="11">
        <f>IF('Cartera Semanal Individual'!$A29='Cartera Semanal Individual'!H$1,-SUMIFS('BD Factoraje'!$Q:$Q,'BD Factoraje'!$B:$B,$B$3,'BD Factoraje'!$G:$G,'Cartera Semanal Individual'!$A29,'BD Factoraje'!$C:$C,$B$2),0)+G29-SUMIFS('BD Factoraje'!$R:$R,'BD Factoraje'!$B:$B,$B$3,'BD Factoraje'!$G:$G,'Cartera Semanal Individual'!$A29,'BD Factoraje'!$N:$N,'Cartera Semanal Individual'!H$1,'BD Factoraje'!$C:$C,$B$2)</f>
        <v>0</v>
      </c>
      <c r="I29" s="11">
        <f>IF('Cartera Semanal Individual'!$A29='Cartera Semanal Individual'!I$1,-SUMIFS('BD Factoraje'!$Q:$Q,'BD Factoraje'!$B:$B,$B$3,'BD Factoraje'!$G:$G,'Cartera Semanal Individual'!$A29,'BD Factoraje'!$C:$C,$B$2),0)+H29-SUMIFS('BD Factoraje'!$R:$R,'BD Factoraje'!$B:$B,$B$3,'BD Factoraje'!$G:$G,'Cartera Semanal Individual'!$A29,'BD Factoraje'!$N:$N,'Cartera Semanal Individual'!I$1,'BD Factoraje'!$C:$C,$B$2)</f>
        <v>0</v>
      </c>
      <c r="J29" s="11">
        <f>IF('Cartera Semanal Individual'!$A29='Cartera Semanal Individual'!J$1,-SUMIFS('BD Factoraje'!$Q:$Q,'BD Factoraje'!$B:$B,$B$3,'BD Factoraje'!$G:$G,'Cartera Semanal Individual'!$A29,'BD Factoraje'!$C:$C,$B$2),0)+I29-SUMIFS('BD Factoraje'!$R:$R,'BD Factoraje'!$B:$B,$B$3,'BD Factoraje'!$G:$G,'Cartera Semanal Individual'!$A29,'BD Factoraje'!$N:$N,'Cartera Semanal Individual'!J$1,'BD Factoraje'!$C:$C,$B$2)</f>
        <v>0</v>
      </c>
      <c r="K29" s="11">
        <f>IF('Cartera Semanal Individual'!$A29='Cartera Semanal Individual'!K$1,-SUMIFS('BD Factoraje'!$Q:$Q,'BD Factoraje'!$B:$B,$B$3,'BD Factoraje'!$G:$G,'Cartera Semanal Individual'!$A29,'BD Factoraje'!$C:$C,$B$2),0)+J29-SUMIFS('BD Factoraje'!$R:$R,'BD Factoraje'!$B:$B,$B$3,'BD Factoraje'!$G:$G,'Cartera Semanal Individual'!$A29,'BD Factoraje'!$N:$N,'Cartera Semanal Individual'!K$1,'BD Factoraje'!$C:$C,$B$2)</f>
        <v>0</v>
      </c>
      <c r="L29" s="11">
        <f>IF('Cartera Semanal Individual'!$A29='Cartera Semanal Individual'!L$1,-SUMIFS('BD Factoraje'!$Q:$Q,'BD Factoraje'!$B:$B,$B$3,'BD Factoraje'!$G:$G,'Cartera Semanal Individual'!$A29,'BD Factoraje'!$C:$C,$B$2),0)+K29-SUMIFS('BD Factoraje'!$R:$R,'BD Factoraje'!$B:$B,$B$3,'BD Factoraje'!$G:$G,'Cartera Semanal Individual'!$A29,'BD Factoraje'!$N:$N,'Cartera Semanal Individual'!L$1,'BD Factoraje'!$C:$C,$B$2)</f>
        <v>0</v>
      </c>
      <c r="M29" s="11">
        <f>IF('Cartera Semanal Individual'!$A29='Cartera Semanal Individual'!M$1,-SUMIFS('BD Factoraje'!$Q:$Q,'BD Factoraje'!$B:$B,$B$3,'BD Factoraje'!$G:$G,'Cartera Semanal Individual'!$A29,'BD Factoraje'!$C:$C,$B$2),0)+L29-SUMIFS('BD Factoraje'!$R:$R,'BD Factoraje'!$B:$B,$B$3,'BD Factoraje'!$G:$G,'Cartera Semanal Individual'!$A29,'BD Factoraje'!$N:$N,'Cartera Semanal Individual'!M$1,'BD Factoraje'!$C:$C,$B$2)</f>
        <v>0</v>
      </c>
      <c r="N29" s="11">
        <f>IF('Cartera Semanal Individual'!$A29='Cartera Semanal Individual'!N$1,-SUMIFS('BD Factoraje'!$Q:$Q,'BD Factoraje'!$B:$B,$B$3,'BD Factoraje'!$G:$G,'Cartera Semanal Individual'!$A29,'BD Factoraje'!$C:$C,$B$2),0)+M29-SUMIFS('BD Factoraje'!$R:$R,'BD Factoraje'!$B:$B,$B$3,'BD Factoraje'!$G:$G,'Cartera Semanal Individual'!$A29,'BD Factoraje'!$N:$N,'Cartera Semanal Individual'!N$1,'BD Factoraje'!$C:$C,$B$2)</f>
        <v>0</v>
      </c>
      <c r="O29" s="11">
        <f>IF('Cartera Semanal Individual'!$A29='Cartera Semanal Individual'!O$1,-SUMIFS('BD Factoraje'!$Q:$Q,'BD Factoraje'!$B:$B,$B$3,'BD Factoraje'!$G:$G,'Cartera Semanal Individual'!$A29,'BD Factoraje'!$C:$C,$B$2),0)+N29-SUMIFS('BD Factoraje'!$R:$R,'BD Factoraje'!$B:$B,$B$3,'BD Factoraje'!$G:$G,'Cartera Semanal Individual'!$A29,'BD Factoraje'!$N:$N,'Cartera Semanal Individual'!O$1,'BD Factoraje'!$C:$C,$B$2)</f>
        <v>0</v>
      </c>
      <c r="P29" s="11">
        <f>IF('Cartera Semanal Individual'!$A29='Cartera Semanal Individual'!P$1,-SUMIFS('BD Factoraje'!$Q:$Q,'BD Factoraje'!$B:$B,$B$3,'BD Factoraje'!$G:$G,'Cartera Semanal Individual'!$A29,'BD Factoraje'!$C:$C,$B$2),0)+O29-SUMIFS('BD Factoraje'!$R:$R,'BD Factoraje'!$B:$B,$B$3,'BD Factoraje'!$G:$G,'Cartera Semanal Individual'!$A29,'BD Factoraje'!$N:$N,'Cartera Semanal Individual'!P$1,'BD Factoraje'!$C:$C,$B$2)</f>
        <v>0</v>
      </c>
      <c r="Q29" s="11">
        <f>IF('Cartera Semanal Individual'!$A29='Cartera Semanal Individual'!Q$1,-SUMIFS('BD Factoraje'!$Q:$Q,'BD Factoraje'!$B:$B,$B$3,'BD Factoraje'!$G:$G,'Cartera Semanal Individual'!$A29,'BD Factoraje'!$C:$C,$B$2),0)+P29-SUMIFS('BD Factoraje'!$R:$R,'BD Factoraje'!$B:$B,$B$3,'BD Factoraje'!$G:$G,'Cartera Semanal Individual'!$A29,'BD Factoraje'!$N:$N,'Cartera Semanal Individual'!Q$1,'BD Factoraje'!$C:$C,$B$2)</f>
        <v>0</v>
      </c>
      <c r="R29" s="11">
        <f>IF('Cartera Semanal Individual'!$A29='Cartera Semanal Individual'!R$1,-SUMIFS('BD Factoraje'!$Q:$Q,'BD Factoraje'!$B:$B,$B$3,'BD Factoraje'!$G:$G,'Cartera Semanal Individual'!$A29,'BD Factoraje'!$C:$C,$B$2),0)+Q29-SUMIFS('BD Factoraje'!$R:$R,'BD Factoraje'!$B:$B,$B$3,'BD Factoraje'!$G:$G,'Cartera Semanal Individual'!$A29,'BD Factoraje'!$N:$N,'Cartera Semanal Individual'!R$1,'BD Factoraje'!$C:$C,$B$2)</f>
        <v>0</v>
      </c>
      <c r="S29" s="11">
        <f>IF('Cartera Semanal Individual'!$A29='Cartera Semanal Individual'!S$1,-SUMIFS('BD Factoraje'!$Q:$Q,'BD Factoraje'!$B:$B,$B$3,'BD Factoraje'!$G:$G,'Cartera Semanal Individual'!$A29,'BD Factoraje'!$C:$C,$B$2),0)+R29-SUMIFS('BD Factoraje'!$R:$R,'BD Factoraje'!$B:$B,$B$3,'BD Factoraje'!$G:$G,'Cartera Semanal Individual'!$A29,'BD Factoraje'!$N:$N,'Cartera Semanal Individual'!S$1,'BD Factoraje'!$C:$C,$B$2)</f>
        <v>0</v>
      </c>
      <c r="T29" s="11">
        <f>IF('Cartera Semanal Individual'!$A29='Cartera Semanal Individual'!T$1,-SUMIFS('BD Factoraje'!$Q:$Q,'BD Factoraje'!$B:$B,$B$3,'BD Factoraje'!$G:$G,'Cartera Semanal Individual'!$A29,'BD Factoraje'!$C:$C,$B$2),0)+S29-SUMIFS('BD Factoraje'!$R:$R,'BD Factoraje'!$B:$B,$B$3,'BD Factoraje'!$G:$G,'Cartera Semanal Individual'!$A29,'BD Factoraje'!$N:$N,'Cartera Semanal Individual'!T$1,'BD Factoraje'!$C:$C,$B$2)</f>
        <v>0</v>
      </c>
      <c r="U29" s="11">
        <f>IF('Cartera Semanal Individual'!$A29='Cartera Semanal Individual'!U$1,-SUMIFS('BD Factoraje'!$Q:$Q,'BD Factoraje'!$B:$B,$B$3,'BD Factoraje'!$G:$G,'Cartera Semanal Individual'!$A29,'BD Factoraje'!$C:$C,$B$2),0)+T29-SUMIFS('BD Factoraje'!$R:$R,'BD Factoraje'!$B:$B,$B$3,'BD Factoraje'!$G:$G,'Cartera Semanal Individual'!$A29,'BD Factoraje'!$N:$N,'Cartera Semanal Individual'!U$1,'BD Factoraje'!$C:$C,$B$2)</f>
        <v>0</v>
      </c>
      <c r="V29" s="11">
        <f>IF('Cartera Semanal Individual'!$A29='Cartera Semanal Individual'!V$1,-SUMIFS('BD Factoraje'!$Q:$Q,'BD Factoraje'!$B:$B,$B$3,'BD Factoraje'!$G:$G,'Cartera Semanal Individual'!$A29,'BD Factoraje'!$C:$C,$B$2),0)+U29-SUMIFS('BD Factoraje'!$R:$R,'BD Factoraje'!$B:$B,$B$3,'BD Factoraje'!$G:$G,'Cartera Semanal Individual'!$A29,'BD Factoraje'!$N:$N,'Cartera Semanal Individual'!V$1,'BD Factoraje'!$C:$C,$B$2)</f>
        <v>0</v>
      </c>
      <c r="W29" s="11">
        <f>IF('Cartera Semanal Individual'!$A29='Cartera Semanal Individual'!W$1,-SUMIFS('BD Factoraje'!$Q:$Q,'BD Factoraje'!$B:$B,$B$3,'BD Factoraje'!$G:$G,'Cartera Semanal Individual'!$A29,'BD Factoraje'!$C:$C,$B$2),0)+V29-SUMIFS('BD Factoraje'!$R:$R,'BD Factoraje'!$B:$B,$B$3,'BD Factoraje'!$G:$G,'Cartera Semanal Individual'!$A29,'BD Factoraje'!$N:$N,'Cartera Semanal Individual'!W$1,'BD Factoraje'!$C:$C,$B$2)</f>
        <v>0</v>
      </c>
      <c r="X29" s="11">
        <f>IF('Cartera Semanal Individual'!$A29='Cartera Semanal Individual'!X$1,-SUMIFS('BD Factoraje'!$Q:$Q,'BD Factoraje'!$B:$B,$B$3,'BD Factoraje'!$G:$G,'Cartera Semanal Individual'!$A29,'BD Factoraje'!$C:$C,$B$2),0)+W29-SUMIFS('BD Factoraje'!$R:$R,'BD Factoraje'!$B:$B,$B$3,'BD Factoraje'!$G:$G,'Cartera Semanal Individual'!$A29,'BD Factoraje'!$N:$N,'Cartera Semanal Individual'!X$1,'BD Factoraje'!$C:$C,$B$2)</f>
        <v>0</v>
      </c>
      <c r="Y29" s="11">
        <f>IF('Cartera Semanal Individual'!$A29='Cartera Semanal Individual'!Y$1,-SUMIFS('BD Factoraje'!$Q:$Q,'BD Factoraje'!$B:$B,$B$3,'BD Factoraje'!$G:$G,'Cartera Semanal Individual'!$A29,'BD Factoraje'!$C:$C,$B$2),0)+X29-SUMIFS('BD Factoraje'!$R:$R,'BD Factoraje'!$B:$B,$B$3,'BD Factoraje'!$G:$G,'Cartera Semanal Individual'!$A29,'BD Factoraje'!$N:$N,'Cartera Semanal Individual'!Y$1,'BD Factoraje'!$C:$C,$B$2)</f>
        <v>0</v>
      </c>
      <c r="Z29" s="11">
        <f>IF('Cartera Semanal Individual'!$A29='Cartera Semanal Individual'!Z$1,-SUMIFS('BD Factoraje'!$Q:$Q,'BD Factoraje'!$B:$B,$B$3,'BD Factoraje'!$G:$G,'Cartera Semanal Individual'!$A29,'BD Factoraje'!$C:$C,$B$2),0)+Y29-SUMIFS('BD Factoraje'!$R:$R,'BD Factoraje'!$B:$B,$B$3,'BD Factoraje'!$G:$G,'Cartera Semanal Individual'!$A29,'BD Factoraje'!$N:$N,'Cartera Semanal Individual'!Z$1,'BD Factoraje'!$C:$C,$B$2)</f>
        <v>0</v>
      </c>
      <c r="AA29" s="11">
        <f>IF('Cartera Semanal Individual'!$A29='Cartera Semanal Individual'!AA$1,-SUMIFS('BD Factoraje'!$Q:$Q,'BD Factoraje'!$B:$B,$B$3,'BD Factoraje'!$G:$G,'Cartera Semanal Individual'!$A29,'BD Factoraje'!$C:$C,$B$2),0)+Z29-SUMIFS('BD Factoraje'!$R:$R,'BD Factoraje'!$B:$B,$B$3,'BD Factoraje'!$G:$G,'Cartera Semanal Individual'!$A29,'BD Factoraje'!$N:$N,'Cartera Semanal Individual'!AA$1,'BD Factoraje'!$C:$C,$B$2)</f>
        <v>0</v>
      </c>
      <c r="AB29" s="11">
        <f>IF('Cartera Semanal Individual'!$A29='Cartera Semanal Individual'!AB$1,-SUMIFS('BD Factoraje'!$Q:$Q,'BD Factoraje'!$B:$B,$B$3,'BD Factoraje'!$G:$G,'Cartera Semanal Individual'!$A29,'BD Factoraje'!$C:$C,$B$2),0)+AA29-SUMIFS('BD Factoraje'!$R:$R,'BD Factoraje'!$B:$B,$B$3,'BD Factoraje'!$G:$G,'Cartera Semanal Individual'!$A29,'BD Factoraje'!$N:$N,'Cartera Semanal Individual'!AB$1,'BD Factoraje'!$C:$C,$B$2)</f>
        <v>0</v>
      </c>
      <c r="AC29" s="11">
        <f>IF('Cartera Semanal Individual'!$A29='Cartera Semanal Individual'!AC$1,-SUMIFS('BD Factoraje'!$Q:$Q,'BD Factoraje'!$B:$B,$B$3,'BD Factoraje'!$G:$G,'Cartera Semanal Individual'!$A29,'BD Factoraje'!$C:$C,$B$2),0)+AB29-SUMIFS('BD Factoraje'!$R:$R,'BD Factoraje'!$B:$B,$B$3,'BD Factoraje'!$G:$G,'Cartera Semanal Individual'!$A29,'BD Factoraje'!$N:$N,'Cartera Semanal Individual'!AC$1,'BD Factoraje'!$C:$C,$B$2)</f>
        <v>0</v>
      </c>
      <c r="AD29" s="11">
        <f>IF('Cartera Semanal Individual'!$A29='Cartera Semanal Individual'!AD$1,-SUMIFS('BD Factoraje'!$Q:$Q,'BD Factoraje'!$B:$B,$B$3,'BD Factoraje'!$G:$G,'Cartera Semanal Individual'!$A29,'BD Factoraje'!$C:$C,$B$2),0)+AC29-SUMIFS('BD Factoraje'!$R:$R,'BD Factoraje'!$B:$B,$B$3,'BD Factoraje'!$G:$G,'Cartera Semanal Individual'!$A29,'BD Factoraje'!$N:$N,'Cartera Semanal Individual'!AD$1,'BD Factoraje'!$C:$C,$B$2)</f>
        <v>0</v>
      </c>
      <c r="AE29" s="11">
        <f>IF('Cartera Semanal Individual'!$A29='Cartera Semanal Individual'!AE$1,-SUMIFS('BD Factoraje'!$Q:$Q,'BD Factoraje'!$B:$B,$B$3,'BD Factoraje'!$G:$G,'Cartera Semanal Individual'!$A29,'BD Factoraje'!$C:$C,$B$2),0)+AD29-SUMIFS('BD Factoraje'!$R:$R,'BD Factoraje'!$B:$B,$B$3,'BD Factoraje'!$G:$G,'Cartera Semanal Individual'!$A29,'BD Factoraje'!$N:$N,'Cartera Semanal Individual'!AE$1,'BD Factoraje'!$C:$C,$B$2)</f>
        <v>0</v>
      </c>
      <c r="AF29" s="11">
        <f>IF('Cartera Semanal Individual'!$A29='Cartera Semanal Individual'!AF$1,-SUMIFS('BD Factoraje'!$Q:$Q,'BD Factoraje'!$B:$B,$B$3,'BD Factoraje'!$G:$G,'Cartera Semanal Individual'!$A29,'BD Factoraje'!$C:$C,$B$2),0)+AE29-SUMIFS('BD Factoraje'!$R:$R,'BD Factoraje'!$B:$B,$B$3,'BD Factoraje'!$G:$G,'Cartera Semanal Individual'!$A29,'BD Factoraje'!$N:$N,'Cartera Semanal Individual'!AF$1,'BD Factoraje'!$C:$C,$B$2)</f>
        <v>0</v>
      </c>
      <c r="AG29" s="11">
        <f>IF('Cartera Semanal Individual'!$A29='Cartera Semanal Individual'!AG$1,-SUMIFS('BD Factoraje'!$Q:$Q,'BD Factoraje'!$B:$B,$B$3,'BD Factoraje'!$G:$G,'Cartera Semanal Individual'!$A29,'BD Factoraje'!$C:$C,$B$2),0)+AF29-SUMIFS('BD Factoraje'!$R:$R,'BD Factoraje'!$B:$B,$B$3,'BD Factoraje'!$G:$G,'Cartera Semanal Individual'!$A29,'BD Factoraje'!$N:$N,'Cartera Semanal Individual'!AG$1,'BD Factoraje'!$C:$C,$B$2)</f>
        <v>0</v>
      </c>
      <c r="AH29" s="11">
        <f>IF('Cartera Semanal Individual'!$A29='Cartera Semanal Individual'!AH$1,-SUMIFS('BD Factoraje'!$Q:$Q,'BD Factoraje'!$B:$B,$B$3,'BD Factoraje'!$G:$G,'Cartera Semanal Individual'!$A29,'BD Factoraje'!$C:$C,$B$2),0)+AG29-SUMIFS('BD Factoraje'!$R:$R,'BD Factoraje'!$B:$B,$B$3,'BD Factoraje'!$G:$G,'Cartera Semanal Individual'!$A29,'BD Factoraje'!$N:$N,'Cartera Semanal Individual'!AH$1,'BD Factoraje'!$C:$C,$B$2)</f>
        <v>0</v>
      </c>
      <c r="AI29" s="11">
        <f>IF('Cartera Semanal Individual'!$A29='Cartera Semanal Individual'!AI$1,-SUMIFS('BD Factoraje'!$Q:$Q,'BD Factoraje'!$B:$B,$B$3,'BD Factoraje'!$G:$G,'Cartera Semanal Individual'!$A29,'BD Factoraje'!$C:$C,$B$2),0)+AH29-SUMIFS('BD Factoraje'!$R:$R,'BD Factoraje'!$B:$B,$B$3,'BD Factoraje'!$G:$G,'Cartera Semanal Individual'!$A29,'BD Factoraje'!$N:$N,'Cartera Semanal Individual'!AI$1,'BD Factoraje'!$C:$C,$B$2)</f>
        <v>0</v>
      </c>
      <c r="AJ29" s="11">
        <f>IF('Cartera Semanal Individual'!$A29='Cartera Semanal Individual'!AJ$1,-SUMIFS('BD Factoraje'!$Q:$Q,'BD Factoraje'!$B:$B,$B$3,'BD Factoraje'!$G:$G,'Cartera Semanal Individual'!$A29,'BD Factoraje'!$C:$C,$B$2),0)+AI29-SUMIFS('BD Factoraje'!$R:$R,'BD Factoraje'!$B:$B,$B$3,'BD Factoraje'!$G:$G,'Cartera Semanal Individual'!$A29,'BD Factoraje'!$N:$N,'Cartera Semanal Individual'!AJ$1,'BD Factoraje'!$C:$C,$B$2)</f>
        <v>0</v>
      </c>
      <c r="AK29" s="11">
        <f>IF('Cartera Semanal Individual'!$A29='Cartera Semanal Individual'!AK$1,-SUMIFS('BD Factoraje'!$Q:$Q,'BD Factoraje'!$B:$B,$B$3,'BD Factoraje'!$G:$G,'Cartera Semanal Individual'!$A29,'BD Factoraje'!$C:$C,$B$2),0)+AJ29-SUMIFS('BD Factoraje'!$R:$R,'BD Factoraje'!$B:$B,$B$3,'BD Factoraje'!$G:$G,'Cartera Semanal Individual'!$A29,'BD Factoraje'!$N:$N,'Cartera Semanal Individual'!AK$1,'BD Factoraje'!$C:$C,$B$2)</f>
        <v>0</v>
      </c>
      <c r="AL29" s="11">
        <f>IF('Cartera Semanal Individual'!$A29='Cartera Semanal Individual'!AL$1,-SUMIFS('BD Factoraje'!$Q:$Q,'BD Factoraje'!$B:$B,$B$3,'BD Factoraje'!$G:$G,'Cartera Semanal Individual'!$A29,'BD Factoraje'!$C:$C,$B$2),0)+AK29-SUMIFS('BD Factoraje'!$R:$R,'BD Factoraje'!$B:$B,$B$3,'BD Factoraje'!$G:$G,'Cartera Semanal Individual'!$A29,'BD Factoraje'!$N:$N,'Cartera Semanal Individual'!AL$1,'BD Factoraje'!$C:$C,$B$2)</f>
        <v>0</v>
      </c>
      <c r="AM29" s="11">
        <f>IF('Cartera Semanal Individual'!$A29='Cartera Semanal Individual'!AM$1,-SUMIFS('BD Factoraje'!$Q:$Q,'BD Factoraje'!$B:$B,$B$3,'BD Factoraje'!$G:$G,'Cartera Semanal Individual'!$A29,'BD Factoraje'!$C:$C,$B$2),0)+AL29-SUMIFS('BD Factoraje'!$R:$R,'BD Factoraje'!$B:$B,$B$3,'BD Factoraje'!$G:$G,'Cartera Semanal Individual'!$A29,'BD Factoraje'!$N:$N,'Cartera Semanal Individual'!AM$1,'BD Factoraje'!$C:$C,$B$2)</f>
        <v>0</v>
      </c>
      <c r="AN29" s="11">
        <f>IF('Cartera Semanal Individual'!$A29='Cartera Semanal Individual'!AN$1,-SUMIFS('BD Factoraje'!$Q:$Q,'BD Factoraje'!$B:$B,$B$3,'BD Factoraje'!$G:$G,'Cartera Semanal Individual'!$A29,'BD Factoraje'!$C:$C,$B$2),0)+AM29-SUMIFS('BD Factoraje'!$R:$R,'BD Factoraje'!$B:$B,$B$3,'BD Factoraje'!$G:$G,'Cartera Semanal Individual'!$A29,'BD Factoraje'!$N:$N,'Cartera Semanal Individual'!AN$1,'BD Factoraje'!$C:$C,$B$2)</f>
        <v>0</v>
      </c>
      <c r="AO29" s="11">
        <f>IF('Cartera Semanal Individual'!$A29='Cartera Semanal Individual'!AO$1,-SUMIFS('BD Factoraje'!$Q:$Q,'BD Factoraje'!$B:$B,$B$3,'BD Factoraje'!$G:$G,'Cartera Semanal Individual'!$A29,'BD Factoraje'!$C:$C,$B$2),0)+AN29-SUMIFS('BD Factoraje'!$R:$R,'BD Factoraje'!$B:$B,$B$3,'BD Factoraje'!$G:$G,'Cartera Semanal Individual'!$A29,'BD Factoraje'!$N:$N,'Cartera Semanal Individual'!AO$1,'BD Factoraje'!$C:$C,$B$2)</f>
        <v>0</v>
      </c>
      <c r="AP29" s="11">
        <f>IF('Cartera Semanal Individual'!$A29='Cartera Semanal Individual'!AP$1,-SUMIFS('BD Factoraje'!$Q:$Q,'BD Factoraje'!$B:$B,$B$3,'BD Factoraje'!$G:$G,'Cartera Semanal Individual'!$A29,'BD Factoraje'!$C:$C,$B$2),0)+AO29-SUMIFS('BD Factoraje'!$R:$R,'BD Factoraje'!$B:$B,$B$3,'BD Factoraje'!$G:$G,'Cartera Semanal Individual'!$A29,'BD Factoraje'!$N:$N,'Cartera Semanal Individual'!AP$1,'BD Factoraje'!$C:$C,$B$2)</f>
        <v>0</v>
      </c>
      <c r="AQ29" s="11">
        <f>IF('Cartera Semanal Individual'!$A29='Cartera Semanal Individual'!AQ$1,-SUMIFS('BD Factoraje'!$Q:$Q,'BD Factoraje'!$B:$B,$B$3,'BD Factoraje'!$G:$G,'Cartera Semanal Individual'!$A29,'BD Factoraje'!$C:$C,$B$2),0)+AP29-SUMIFS('BD Factoraje'!$R:$R,'BD Factoraje'!$B:$B,$B$3,'BD Factoraje'!$G:$G,'Cartera Semanal Individual'!$A29,'BD Factoraje'!$N:$N,'Cartera Semanal Individual'!AQ$1,'BD Factoraje'!$C:$C,$B$2)</f>
        <v>0</v>
      </c>
      <c r="AR29" s="11">
        <f>IF('Cartera Semanal Individual'!$A29='Cartera Semanal Individual'!AR$1,-SUMIFS('BD Factoraje'!$Q:$Q,'BD Factoraje'!$B:$B,$B$3,'BD Factoraje'!$G:$G,'Cartera Semanal Individual'!$A29,'BD Factoraje'!$C:$C,$B$2),0)+AQ29-SUMIFS('BD Factoraje'!$R:$R,'BD Factoraje'!$B:$B,$B$3,'BD Factoraje'!$G:$G,'Cartera Semanal Individual'!$A29,'BD Factoraje'!$N:$N,'Cartera Semanal Individual'!AR$1,'BD Factoraje'!$C:$C,$B$2)</f>
        <v>0</v>
      </c>
      <c r="AS29" s="11">
        <f>IF('Cartera Semanal Individual'!$A29='Cartera Semanal Individual'!AS$1,-SUMIFS('BD Factoraje'!$Q:$Q,'BD Factoraje'!$B:$B,$B$3,'BD Factoraje'!$G:$G,'Cartera Semanal Individual'!$A29,'BD Factoraje'!$C:$C,$B$2),0)+AR29-SUMIFS('BD Factoraje'!$R:$R,'BD Factoraje'!$B:$B,$B$3,'BD Factoraje'!$G:$G,'Cartera Semanal Individual'!$A29,'BD Factoraje'!$N:$N,'Cartera Semanal Individual'!AS$1,'BD Factoraje'!$C:$C,$B$2)</f>
        <v>0</v>
      </c>
      <c r="AT29" s="11">
        <f>IF('Cartera Semanal Individual'!$A29='Cartera Semanal Individual'!AT$1,-SUMIFS('BD Factoraje'!$Q:$Q,'BD Factoraje'!$B:$B,$B$3,'BD Factoraje'!$G:$G,'Cartera Semanal Individual'!$A29,'BD Factoraje'!$C:$C,$B$2),0)+AS29-SUMIFS('BD Factoraje'!$R:$R,'BD Factoraje'!$B:$B,$B$3,'BD Factoraje'!$G:$G,'Cartera Semanal Individual'!$A29,'BD Factoraje'!$N:$N,'Cartera Semanal Individual'!AT$1,'BD Factoraje'!$C:$C,$B$2)</f>
        <v>0</v>
      </c>
      <c r="AU29" s="11">
        <f>IF('Cartera Semanal Individual'!$A29='Cartera Semanal Individual'!AU$1,-SUMIFS('BD Factoraje'!$Q:$Q,'BD Factoraje'!$B:$B,$B$3,'BD Factoraje'!$G:$G,'Cartera Semanal Individual'!$A29,'BD Factoraje'!$C:$C,$B$2),0)+AT29-SUMIFS('BD Factoraje'!$R:$R,'BD Factoraje'!$B:$B,$B$3,'BD Factoraje'!$G:$G,'Cartera Semanal Individual'!$A29,'BD Factoraje'!$N:$N,'Cartera Semanal Individual'!AU$1,'BD Factoraje'!$C:$C,$B$2)</f>
        <v>0</v>
      </c>
      <c r="AV29" s="11">
        <f>IF('Cartera Semanal Individual'!$A29='Cartera Semanal Individual'!AV$1,-SUMIFS('BD Factoraje'!$Q:$Q,'BD Factoraje'!$B:$B,$B$3,'BD Factoraje'!$G:$G,'Cartera Semanal Individual'!$A29,'BD Factoraje'!$C:$C,$B$2),0)+AU29-SUMIFS('BD Factoraje'!$R:$R,'BD Factoraje'!$B:$B,$B$3,'BD Factoraje'!$G:$G,'Cartera Semanal Individual'!$A29,'BD Factoraje'!$N:$N,'Cartera Semanal Individual'!AV$1,'BD Factoraje'!$C:$C,$B$2)</f>
        <v>0</v>
      </c>
      <c r="AW29" s="11">
        <f>IF('Cartera Semanal Individual'!$A29='Cartera Semanal Individual'!AW$1,-SUMIFS('BD Factoraje'!$Q:$Q,'BD Factoraje'!$B:$B,$B$3,'BD Factoraje'!$G:$G,'Cartera Semanal Individual'!$A29,'BD Factoraje'!$C:$C,$B$2),0)+AV29-SUMIFS('BD Factoraje'!$R:$R,'BD Factoraje'!$B:$B,$B$3,'BD Factoraje'!$G:$G,'Cartera Semanal Individual'!$A29,'BD Factoraje'!$N:$N,'Cartera Semanal Individual'!AW$1,'BD Factoraje'!$C:$C,$B$2)</f>
        <v>0</v>
      </c>
      <c r="AX29" s="11">
        <f>IF('Cartera Semanal Individual'!$A29='Cartera Semanal Individual'!AX$1,-SUMIFS('BD Factoraje'!$Q:$Q,'BD Factoraje'!$B:$B,$B$3,'BD Factoraje'!$G:$G,'Cartera Semanal Individual'!$A29,'BD Factoraje'!$C:$C,$B$2),0)+AW29-SUMIFS('BD Factoraje'!$R:$R,'BD Factoraje'!$B:$B,$B$3,'BD Factoraje'!$G:$G,'Cartera Semanal Individual'!$A29,'BD Factoraje'!$N:$N,'Cartera Semanal Individual'!AX$1,'BD Factoraje'!$C:$C,$B$2)</f>
        <v>0</v>
      </c>
      <c r="AY29" s="11">
        <f>IF('Cartera Semanal Individual'!$A29='Cartera Semanal Individual'!AY$1,-SUMIFS('BD Factoraje'!$Q:$Q,'BD Factoraje'!$B:$B,$B$3,'BD Factoraje'!$G:$G,'Cartera Semanal Individual'!$A29,'BD Factoraje'!$C:$C,$B$2),0)+AX29-SUMIFS('BD Factoraje'!$R:$R,'BD Factoraje'!$B:$B,$B$3,'BD Factoraje'!$G:$G,'Cartera Semanal Individual'!$A29,'BD Factoraje'!$N:$N,'Cartera Semanal Individual'!AY$1,'BD Factoraje'!$C:$C,$B$2)</f>
        <v>0</v>
      </c>
      <c r="AZ29" s="11">
        <f>IF('Cartera Semanal Individual'!$A29='Cartera Semanal Individual'!AZ$1,-SUMIFS('BD Factoraje'!$Q:$Q,'BD Factoraje'!$B:$B,$B$3,'BD Factoraje'!$G:$G,'Cartera Semanal Individual'!$A29,'BD Factoraje'!$C:$C,$B$2),0)+AY29-SUMIFS('BD Factoraje'!$R:$R,'BD Factoraje'!$B:$B,$B$3,'BD Factoraje'!$G:$G,'Cartera Semanal Individual'!$A29,'BD Factoraje'!$N:$N,'Cartera Semanal Individual'!AZ$1,'BD Factoraje'!$C:$C,$B$2)</f>
        <v>0</v>
      </c>
      <c r="BA29" s="11">
        <f>IF('Cartera Semanal Individual'!$A29='Cartera Semanal Individual'!BA$1,-SUMIFS('BD Factoraje'!$Q:$Q,'BD Factoraje'!$B:$B,$B$3,'BD Factoraje'!$G:$G,'Cartera Semanal Individual'!$A29,'BD Factoraje'!$C:$C,$B$2),0)+AZ29-SUMIFS('BD Factoraje'!$R:$R,'BD Factoraje'!$B:$B,$B$3,'BD Factoraje'!$G:$G,'Cartera Semanal Individual'!$A29,'BD Factoraje'!$N:$N,'Cartera Semanal Individual'!BA$1,'BD Factoraje'!$C:$C,$B$2)</f>
        <v>0</v>
      </c>
      <c r="BB29" s="11">
        <f>IF('Cartera Semanal Individual'!$A29='Cartera Semanal Individual'!BB$1,-SUMIFS('BD Factoraje'!$Q:$Q,'BD Factoraje'!$B:$B,$B$3,'BD Factoraje'!$G:$G,'Cartera Semanal Individual'!$A29,'BD Factoraje'!$C:$C,$B$2),0)+BA29-SUMIFS('BD Factoraje'!$R:$R,'BD Factoraje'!$B:$B,$B$3,'BD Factoraje'!$G:$G,'Cartera Semanal Individual'!$A29,'BD Factoraje'!$N:$N,'Cartera Semanal Individual'!BB$1,'BD Factoraje'!$C:$C,$B$2)</f>
        <v>0</v>
      </c>
      <c r="BC29" s="11">
        <f>IF('Cartera Semanal Individual'!$A29='Cartera Semanal Individual'!BC$1,-SUMIFS('BD Factoraje'!$Q:$Q,'BD Factoraje'!$B:$B,$B$3,'BD Factoraje'!$G:$G,'Cartera Semanal Individual'!$A29,'BD Factoraje'!$C:$C,$B$2),0)+BB29-SUMIFS('BD Factoraje'!$R:$R,'BD Factoraje'!$B:$B,$B$3,'BD Factoraje'!$G:$G,'Cartera Semanal Individual'!$A29,'BD Factoraje'!$N:$N,'Cartera Semanal Individual'!BC$1,'BD Factoraje'!$C:$C,$B$2)</f>
        <v>0</v>
      </c>
      <c r="BD29" s="11">
        <f>IF('Cartera Semanal Individual'!$A29='Cartera Semanal Individual'!BD$1,-SUMIFS('BD Factoraje'!$Q:$Q,'BD Factoraje'!$B:$B,$B$3,'BD Factoraje'!$G:$G,'Cartera Semanal Individual'!$A29,'BD Factoraje'!$C:$C,$B$2),0)+BC29-SUMIFS('BD Factoraje'!$R:$R,'BD Factoraje'!$B:$B,$B$3,'BD Factoraje'!$G:$G,'Cartera Semanal Individual'!$A29,'BD Factoraje'!$N:$N,'Cartera Semanal Individual'!BD$1,'BD Factoraje'!$C:$C,$B$2)</f>
        <v>0</v>
      </c>
      <c r="BE29" s="11">
        <f>IF('Cartera Semanal Individual'!$A29='Cartera Semanal Individual'!BE$1,-SUMIFS('BD Factoraje'!$Q:$Q,'BD Factoraje'!$B:$B,$B$3,'BD Factoraje'!$G:$G,'Cartera Semanal Individual'!$A29,'BD Factoraje'!$C:$C,$B$2),0)+BD29-SUMIFS('BD Factoraje'!$R:$R,'BD Factoraje'!$B:$B,$B$3,'BD Factoraje'!$G:$G,'Cartera Semanal Individual'!$A29,'BD Factoraje'!$N:$N,'Cartera Semanal Individual'!BE$1,'BD Factoraje'!$C:$C,$B$2)</f>
        <v>0</v>
      </c>
      <c r="BF29" s="11">
        <f>IF('Cartera Semanal Individual'!$A29='Cartera Semanal Individual'!BF$1,-SUMIFS('BD Factoraje'!$Q:$Q,'BD Factoraje'!$B:$B,$B$3,'BD Factoraje'!$G:$G,'Cartera Semanal Individual'!$A29,'BD Factoraje'!$C:$C,$B$2),0)+BE29-SUMIFS('BD Factoraje'!$R:$R,'BD Factoraje'!$B:$B,$B$3,'BD Factoraje'!$G:$G,'Cartera Semanal Individual'!$A29,'BD Factoraje'!$N:$N,'Cartera Semanal Individual'!BF$1,'BD Factoraje'!$C:$C,$B$2)</f>
        <v>0</v>
      </c>
      <c r="BG29" s="11">
        <f>IF('Cartera Semanal Individual'!$A29='Cartera Semanal Individual'!BG$1,-SUMIFS('BD Factoraje'!$Q:$Q,'BD Factoraje'!$B:$B,$B$3,'BD Factoraje'!$G:$G,'Cartera Semanal Individual'!$A29,'BD Factoraje'!$C:$C,$B$2),0)+BF29-SUMIFS('BD Factoraje'!$R:$R,'BD Factoraje'!$B:$B,$B$3,'BD Factoraje'!$G:$G,'Cartera Semanal Individual'!$A29,'BD Factoraje'!$N:$N,'Cartera Semanal Individual'!BG$1,'BD Factoraje'!$C:$C,$B$2)</f>
        <v>0</v>
      </c>
      <c r="BH29" s="11">
        <f>IF('Cartera Semanal Individual'!$A29='Cartera Semanal Individual'!BH$1,-SUMIFS('BD Factoraje'!$Q:$Q,'BD Factoraje'!$B:$B,$B$3,'BD Factoraje'!$G:$G,'Cartera Semanal Individual'!$A29,'BD Factoraje'!$C:$C,$B$2),0)+BG29-SUMIFS('BD Factoraje'!$R:$R,'BD Factoraje'!$B:$B,$B$3,'BD Factoraje'!$G:$G,'Cartera Semanal Individual'!$A29,'BD Factoraje'!$N:$N,'Cartera Semanal Individual'!BH$1,'BD Factoraje'!$C:$C,$B$2)</f>
        <v>0</v>
      </c>
      <c r="BI29" s="11">
        <f>IF('Cartera Semanal Individual'!$A29='Cartera Semanal Individual'!BI$1,-SUMIFS('BD Factoraje'!$Q:$Q,'BD Factoraje'!$B:$B,$B$3,'BD Factoraje'!$G:$G,'Cartera Semanal Individual'!$A29,'BD Factoraje'!$C:$C,$B$2),0)+BH29-SUMIFS('BD Factoraje'!$R:$R,'BD Factoraje'!$B:$B,$B$3,'BD Factoraje'!$G:$G,'Cartera Semanal Individual'!$A29,'BD Factoraje'!$N:$N,'Cartera Semanal Individual'!BI$1,'BD Factoraje'!$C:$C,$B$2)</f>
        <v>0</v>
      </c>
      <c r="BJ29" s="11">
        <f>IF('Cartera Semanal Individual'!$A29='Cartera Semanal Individual'!BJ$1,-SUMIFS('BD Factoraje'!$Q:$Q,'BD Factoraje'!$B:$B,$B$3,'BD Factoraje'!$G:$G,'Cartera Semanal Individual'!$A29,'BD Factoraje'!$C:$C,$B$2),0)+BI29-SUMIFS('BD Factoraje'!$R:$R,'BD Factoraje'!$B:$B,$B$3,'BD Factoraje'!$G:$G,'Cartera Semanal Individual'!$A29,'BD Factoraje'!$N:$N,'Cartera Semanal Individual'!BJ$1,'BD Factoraje'!$C:$C,$B$2)</f>
        <v>0</v>
      </c>
      <c r="BK29" s="11">
        <f>IF('Cartera Semanal Individual'!$A29='Cartera Semanal Individual'!BK$1,-SUMIFS('BD Factoraje'!$Q:$Q,'BD Factoraje'!$B:$B,$B$3,'BD Factoraje'!$G:$G,'Cartera Semanal Individual'!$A29,'BD Factoraje'!$C:$C,$B$2),0)+BJ29-SUMIFS('BD Factoraje'!$R:$R,'BD Factoraje'!$B:$B,$B$3,'BD Factoraje'!$G:$G,'Cartera Semanal Individual'!$A29,'BD Factoraje'!$N:$N,'Cartera Semanal Individual'!BK$1,'BD Factoraje'!$C:$C,$B$2)</f>
        <v>0</v>
      </c>
      <c r="BL29" s="11">
        <f>IF('Cartera Semanal Individual'!$A29='Cartera Semanal Individual'!BL$1,-SUMIFS('BD Factoraje'!$Q:$Q,'BD Factoraje'!$B:$B,$B$3,'BD Factoraje'!$G:$G,'Cartera Semanal Individual'!$A29,'BD Factoraje'!$C:$C,$B$2),0)+BK29-SUMIFS('BD Factoraje'!$R:$R,'BD Factoraje'!$B:$B,$B$3,'BD Factoraje'!$G:$G,'Cartera Semanal Individual'!$A29,'BD Factoraje'!$N:$N,'Cartera Semanal Individual'!BL$1,'BD Factoraje'!$C:$C,$B$2)</f>
        <v>0</v>
      </c>
      <c r="BM29" s="11">
        <f>IF('Cartera Semanal Individual'!$A29='Cartera Semanal Individual'!BM$1,-SUMIFS('BD Factoraje'!$Q:$Q,'BD Factoraje'!$B:$B,$B$3,'BD Factoraje'!$G:$G,'Cartera Semanal Individual'!$A29,'BD Factoraje'!$C:$C,$B$2),0)+BL29-SUMIFS('BD Factoraje'!$R:$R,'BD Factoraje'!$B:$B,$B$3,'BD Factoraje'!$G:$G,'Cartera Semanal Individual'!$A29,'BD Factoraje'!$N:$N,'Cartera Semanal Individual'!BM$1,'BD Factoraje'!$C:$C,$B$2)</f>
        <v>0</v>
      </c>
      <c r="BN29" s="11">
        <f>IF('Cartera Semanal Individual'!$A29='Cartera Semanal Individual'!BN$1,-SUMIFS('BD Factoraje'!$Q:$Q,'BD Factoraje'!$B:$B,$B$3,'BD Factoraje'!$G:$G,'Cartera Semanal Individual'!$A29,'BD Factoraje'!$C:$C,$B$2),0)+BM29-SUMIFS('BD Factoraje'!$R:$R,'BD Factoraje'!$B:$B,$B$3,'BD Factoraje'!$G:$G,'Cartera Semanal Individual'!$A29,'BD Factoraje'!$N:$N,'Cartera Semanal Individual'!BN$1,'BD Factoraje'!$C:$C,$B$2)</f>
        <v>0</v>
      </c>
      <c r="BO29" s="11">
        <f>IF('Cartera Semanal Individual'!$A29='Cartera Semanal Individual'!BO$1,-SUMIFS('BD Factoraje'!$Q:$Q,'BD Factoraje'!$B:$B,$B$3,'BD Factoraje'!$G:$G,'Cartera Semanal Individual'!$A29,'BD Factoraje'!$C:$C,$B$2),0)+BN29-SUMIFS('BD Factoraje'!$R:$R,'BD Factoraje'!$B:$B,$B$3,'BD Factoraje'!$G:$G,'Cartera Semanal Individual'!$A29,'BD Factoraje'!$N:$N,'Cartera Semanal Individual'!BO$1,'BD Factoraje'!$C:$C,$B$2)</f>
        <v>0</v>
      </c>
      <c r="BP29" s="11">
        <f>IF('Cartera Semanal Individual'!$A29='Cartera Semanal Individual'!BP$1,-SUMIFS('BD Factoraje'!$Q:$Q,'BD Factoraje'!$B:$B,$B$3,'BD Factoraje'!$G:$G,'Cartera Semanal Individual'!$A29,'BD Factoraje'!$C:$C,$B$2),0)+BO29-SUMIFS('BD Factoraje'!$R:$R,'BD Factoraje'!$B:$B,$B$3,'BD Factoraje'!$G:$G,'Cartera Semanal Individual'!$A29,'BD Factoraje'!$N:$N,'Cartera Semanal Individual'!BP$1,'BD Factoraje'!$C:$C,$B$2)</f>
        <v>0</v>
      </c>
      <c r="BQ29" s="11">
        <f>IF('Cartera Semanal Individual'!$A29='Cartera Semanal Individual'!BQ$1,-SUMIFS('BD Factoraje'!$Q:$Q,'BD Factoraje'!$B:$B,$B$3,'BD Factoraje'!$G:$G,'Cartera Semanal Individual'!$A29,'BD Factoraje'!$C:$C,$B$2),0)+BP29-SUMIFS('BD Factoraje'!$R:$R,'BD Factoraje'!$B:$B,$B$3,'BD Factoraje'!$G:$G,'Cartera Semanal Individual'!$A29,'BD Factoraje'!$N:$N,'Cartera Semanal Individual'!BQ$1,'BD Factoraje'!$C:$C,$B$2)</f>
        <v>0</v>
      </c>
      <c r="BR29" s="11">
        <f>IF('Cartera Semanal Individual'!$A29='Cartera Semanal Individual'!BR$1,-SUMIFS('BD Factoraje'!$Q:$Q,'BD Factoraje'!$B:$B,$B$3,'BD Factoraje'!$G:$G,'Cartera Semanal Individual'!$A29,'BD Factoraje'!$C:$C,$B$2),0)+BQ29-SUMIFS('BD Factoraje'!$R:$R,'BD Factoraje'!$B:$B,$B$3,'BD Factoraje'!$G:$G,'Cartera Semanal Individual'!$A29,'BD Factoraje'!$N:$N,'Cartera Semanal Individual'!BR$1,'BD Factoraje'!$C:$C,$B$2)</f>
        <v>0</v>
      </c>
      <c r="BS29" s="11">
        <f>IF('Cartera Semanal Individual'!$A29='Cartera Semanal Individual'!BS$1,-SUMIFS('BD Factoraje'!$Q:$Q,'BD Factoraje'!$B:$B,$B$3,'BD Factoraje'!$G:$G,'Cartera Semanal Individual'!$A29,'BD Factoraje'!$C:$C,$B$2),0)+BR29-SUMIFS('BD Factoraje'!$R:$R,'BD Factoraje'!$B:$B,$B$3,'BD Factoraje'!$G:$G,'Cartera Semanal Individual'!$A29,'BD Factoraje'!$N:$N,'Cartera Semanal Individual'!BS$1,'BD Factoraje'!$C:$C,$B$2)</f>
        <v>0</v>
      </c>
      <c r="BT29" s="11">
        <f>IF('Cartera Semanal Individual'!$A29='Cartera Semanal Individual'!BT$1,-SUMIFS('BD Factoraje'!$Q:$Q,'BD Factoraje'!$B:$B,$B$3,'BD Factoraje'!$G:$G,'Cartera Semanal Individual'!$A29,'BD Factoraje'!$C:$C,$B$2),0)+BS29-SUMIFS('BD Factoraje'!$R:$R,'BD Factoraje'!$B:$B,$B$3,'BD Factoraje'!$G:$G,'Cartera Semanal Individual'!$A29,'BD Factoraje'!$N:$N,'Cartera Semanal Individual'!BT$1,'BD Factoraje'!$C:$C,$B$2)</f>
        <v>0</v>
      </c>
      <c r="BU29" s="11">
        <f>IF('Cartera Semanal Individual'!$A29='Cartera Semanal Individual'!BU$1,-SUMIFS('BD Factoraje'!$Q:$Q,'BD Factoraje'!$B:$B,$B$3,'BD Factoraje'!$G:$G,'Cartera Semanal Individual'!$A29,'BD Factoraje'!$C:$C,$B$2),0)+BT29-SUMIFS('BD Factoraje'!$R:$R,'BD Factoraje'!$B:$B,$B$3,'BD Factoraje'!$G:$G,'Cartera Semanal Individual'!$A29,'BD Factoraje'!$N:$N,'Cartera Semanal Individual'!BU$1,'BD Factoraje'!$C:$C,$B$2)</f>
        <v>0</v>
      </c>
      <c r="BV29" s="11">
        <f>IF('Cartera Semanal Individual'!$A29='Cartera Semanal Individual'!BV$1,-SUMIFS('BD Factoraje'!$Q:$Q,'BD Factoraje'!$B:$B,$B$3,'BD Factoraje'!$G:$G,'Cartera Semanal Individual'!$A29,'BD Factoraje'!$C:$C,$B$2),0)+BU29-SUMIFS('BD Factoraje'!$R:$R,'BD Factoraje'!$B:$B,$B$3,'BD Factoraje'!$G:$G,'Cartera Semanal Individual'!$A29,'BD Factoraje'!$N:$N,'Cartera Semanal Individual'!BV$1,'BD Factoraje'!$C:$C,$B$2)</f>
        <v>0</v>
      </c>
      <c r="BW29" s="11">
        <f>IF('Cartera Semanal Individual'!$A29='Cartera Semanal Individual'!BW$1,-SUMIFS('BD Factoraje'!$Q:$Q,'BD Factoraje'!$B:$B,$B$3,'BD Factoraje'!$G:$G,'Cartera Semanal Individual'!$A29,'BD Factoraje'!$C:$C,$B$2),0)+BV29-SUMIFS('BD Factoraje'!$R:$R,'BD Factoraje'!$B:$B,$B$3,'BD Factoraje'!$G:$G,'Cartera Semanal Individual'!$A29,'BD Factoraje'!$N:$N,'Cartera Semanal Individual'!BW$1,'BD Factoraje'!$C:$C,$B$2)</f>
        <v>0</v>
      </c>
      <c r="BX29" s="11">
        <f>IF('Cartera Semanal Individual'!$A29='Cartera Semanal Individual'!BX$1,-SUMIFS('BD Factoraje'!$Q:$Q,'BD Factoraje'!$B:$B,$B$3,'BD Factoraje'!$G:$G,'Cartera Semanal Individual'!$A29,'BD Factoraje'!$C:$C,$B$2),0)+BW29-SUMIFS('BD Factoraje'!$R:$R,'BD Factoraje'!$B:$B,$B$3,'BD Factoraje'!$G:$G,'Cartera Semanal Individual'!$A29,'BD Factoraje'!$N:$N,'Cartera Semanal Individual'!BX$1,'BD Factoraje'!$C:$C,$B$2)</f>
        <v>0</v>
      </c>
      <c r="BY29" s="11">
        <f>IF('Cartera Semanal Individual'!$A29='Cartera Semanal Individual'!BY$1,-SUMIFS('BD Factoraje'!$Q:$Q,'BD Factoraje'!$B:$B,$B$3,'BD Factoraje'!$G:$G,'Cartera Semanal Individual'!$A29,'BD Factoraje'!$C:$C,$B$2),0)+BX29-SUMIFS('BD Factoraje'!$R:$R,'BD Factoraje'!$B:$B,$B$3,'BD Factoraje'!$G:$G,'Cartera Semanal Individual'!$A29,'BD Factoraje'!$N:$N,'Cartera Semanal Individual'!BY$1,'BD Factoraje'!$C:$C,$B$2)</f>
        <v>0</v>
      </c>
      <c r="BZ29" s="11">
        <f>IF('Cartera Semanal Individual'!$A29='Cartera Semanal Individual'!BZ$1,-SUMIFS('BD Factoraje'!$Q:$Q,'BD Factoraje'!$B:$B,$B$3,'BD Factoraje'!$G:$G,'Cartera Semanal Individual'!$A29,'BD Factoraje'!$C:$C,$B$2),0)+BY29-SUMIFS('BD Factoraje'!$R:$R,'BD Factoraje'!$B:$B,$B$3,'BD Factoraje'!$G:$G,'Cartera Semanal Individual'!$A29,'BD Factoraje'!$N:$N,'Cartera Semanal Individual'!BZ$1,'BD Factoraje'!$C:$C,$B$2)</f>
        <v>0</v>
      </c>
      <c r="CA29" s="11">
        <f>IF('Cartera Semanal Individual'!$A29='Cartera Semanal Individual'!CA$1,-SUMIFS('BD Factoraje'!$Q:$Q,'BD Factoraje'!$B:$B,$B$3,'BD Factoraje'!$G:$G,'Cartera Semanal Individual'!$A29,'BD Factoraje'!$C:$C,$B$2),0)+BZ29-SUMIFS('BD Factoraje'!$R:$R,'BD Factoraje'!$B:$B,$B$3,'BD Factoraje'!$G:$G,'Cartera Semanal Individual'!$A29,'BD Factoraje'!$N:$N,'Cartera Semanal Individual'!CA$1,'BD Factoraje'!$C:$C,$B$2)</f>
        <v>0</v>
      </c>
      <c r="CB29" s="11">
        <f>IF('Cartera Semanal Individual'!$A29='Cartera Semanal Individual'!CB$1,-SUMIFS('BD Factoraje'!$Q:$Q,'BD Factoraje'!$B:$B,$B$3,'BD Factoraje'!$G:$G,'Cartera Semanal Individual'!$A29,'BD Factoraje'!$C:$C,$B$2),0)+CA29-SUMIFS('BD Factoraje'!$R:$R,'BD Factoraje'!$B:$B,$B$3,'BD Factoraje'!$G:$G,'Cartera Semanal Individual'!$A29,'BD Factoraje'!$N:$N,'Cartera Semanal Individual'!CB$1,'BD Factoraje'!$C:$C,$B$2)</f>
        <v>0</v>
      </c>
      <c r="CC29" s="11">
        <f>IF('Cartera Semanal Individual'!$A29='Cartera Semanal Individual'!CC$1,-SUMIFS('BD Factoraje'!$Q:$Q,'BD Factoraje'!$B:$B,$B$3,'BD Factoraje'!$G:$G,'Cartera Semanal Individual'!$A29,'BD Factoraje'!$C:$C,$B$2),0)+CB29-SUMIFS('BD Factoraje'!$R:$R,'BD Factoraje'!$B:$B,$B$3,'BD Factoraje'!$G:$G,'Cartera Semanal Individual'!$A29,'BD Factoraje'!$N:$N,'Cartera Semanal Individual'!CC$1,'BD Factoraje'!$C:$C,$B$2)</f>
        <v>0</v>
      </c>
      <c r="CD29" s="11">
        <f>IF('Cartera Semanal Individual'!$A29='Cartera Semanal Individual'!CD$1,-SUMIFS('BD Factoraje'!$Q:$Q,'BD Factoraje'!$B:$B,$B$3,'BD Factoraje'!$G:$G,'Cartera Semanal Individual'!$A29,'BD Factoraje'!$C:$C,$B$2),0)+CC29-SUMIFS('BD Factoraje'!$R:$R,'BD Factoraje'!$B:$B,$B$3,'BD Factoraje'!$G:$G,'Cartera Semanal Individual'!$A29,'BD Factoraje'!$N:$N,'Cartera Semanal Individual'!CD$1,'BD Factoraje'!$C:$C,$B$2)</f>
        <v>0</v>
      </c>
      <c r="CE29" s="11">
        <f>IF('Cartera Semanal Individual'!$A29='Cartera Semanal Individual'!CE$1,-SUMIFS('BD Factoraje'!$Q:$Q,'BD Factoraje'!$B:$B,$B$3,'BD Factoraje'!$G:$G,'Cartera Semanal Individual'!$A29,'BD Factoraje'!$C:$C,$B$2),0)+CD29-SUMIFS('BD Factoraje'!$R:$R,'BD Factoraje'!$B:$B,$B$3,'BD Factoraje'!$G:$G,'Cartera Semanal Individual'!$A29,'BD Factoraje'!$N:$N,'Cartera Semanal Individual'!CE$1,'BD Factoraje'!$C:$C,$B$2)</f>
        <v>0</v>
      </c>
      <c r="CF29" s="11">
        <f>IF('Cartera Semanal Individual'!$A29='Cartera Semanal Individual'!CF$1,-SUMIFS('BD Factoraje'!$Q:$Q,'BD Factoraje'!$B:$B,$B$3,'BD Factoraje'!$G:$G,'Cartera Semanal Individual'!$A29,'BD Factoraje'!$C:$C,$B$2),0)+CE29-SUMIFS('BD Factoraje'!$R:$R,'BD Factoraje'!$B:$B,$B$3,'BD Factoraje'!$G:$G,'Cartera Semanal Individual'!$A29,'BD Factoraje'!$N:$N,'Cartera Semanal Individual'!CF$1,'BD Factoraje'!$C:$C,$B$2)</f>
        <v>0</v>
      </c>
      <c r="CG29" s="11">
        <f>IF('Cartera Semanal Individual'!$A29='Cartera Semanal Individual'!CG$1,-SUMIFS('BD Factoraje'!$Q:$Q,'BD Factoraje'!$B:$B,$B$3,'BD Factoraje'!$G:$G,'Cartera Semanal Individual'!$A29,'BD Factoraje'!$C:$C,$B$2),0)+CF29-SUMIFS('BD Factoraje'!$R:$R,'BD Factoraje'!$B:$B,$B$3,'BD Factoraje'!$G:$G,'Cartera Semanal Individual'!$A29,'BD Factoraje'!$N:$N,'Cartera Semanal Individual'!CG$1,'BD Factoraje'!$C:$C,$B$2)</f>
        <v>0</v>
      </c>
      <c r="CH29" s="11">
        <f>IF('Cartera Semanal Individual'!$A29='Cartera Semanal Individual'!CH$1,-SUMIFS('BD Factoraje'!$Q:$Q,'BD Factoraje'!$B:$B,$B$3,'BD Factoraje'!$G:$G,'Cartera Semanal Individual'!$A29,'BD Factoraje'!$C:$C,$B$2),0)+CG29-SUMIFS('BD Factoraje'!$R:$R,'BD Factoraje'!$B:$B,$B$3,'BD Factoraje'!$G:$G,'Cartera Semanal Individual'!$A29,'BD Factoraje'!$N:$N,'Cartera Semanal Individual'!CH$1,'BD Factoraje'!$C:$C,$B$2)</f>
        <v>0</v>
      </c>
      <c r="CI29" s="11">
        <f>IF('Cartera Semanal Individual'!$A29='Cartera Semanal Individual'!CI$1,-SUMIFS('BD Factoraje'!$Q:$Q,'BD Factoraje'!$B:$B,$B$3,'BD Factoraje'!$G:$G,'Cartera Semanal Individual'!$A29,'BD Factoraje'!$C:$C,$B$2),0)+CH29-SUMIFS('BD Factoraje'!$R:$R,'BD Factoraje'!$B:$B,$B$3,'BD Factoraje'!$G:$G,'Cartera Semanal Individual'!$A29,'BD Factoraje'!$N:$N,'Cartera Semanal Individual'!CI$1,'BD Factoraje'!$C:$C,$B$2)</f>
        <v>0</v>
      </c>
      <c r="CJ29" s="11">
        <f>IF('Cartera Semanal Individual'!$A29='Cartera Semanal Individual'!CJ$1,-SUMIFS('BD Factoraje'!$Q:$Q,'BD Factoraje'!$B:$B,$B$3,'BD Factoraje'!$G:$G,'Cartera Semanal Individual'!$A29,'BD Factoraje'!$C:$C,$B$2),0)+CI29-SUMIFS('BD Factoraje'!$R:$R,'BD Factoraje'!$B:$B,$B$3,'BD Factoraje'!$G:$G,'Cartera Semanal Individual'!$A29,'BD Factoraje'!$N:$N,'Cartera Semanal Individual'!CJ$1,'BD Factoraje'!$C:$C,$B$2)</f>
        <v>0</v>
      </c>
      <c r="CK29" s="11">
        <f>IF('Cartera Semanal Individual'!$A29='Cartera Semanal Individual'!CK$1,-SUMIFS('BD Factoraje'!$Q:$Q,'BD Factoraje'!$B:$B,$B$3,'BD Factoraje'!$G:$G,'Cartera Semanal Individual'!$A29,'BD Factoraje'!$C:$C,$B$2),0)+CJ29-SUMIFS('BD Factoraje'!$R:$R,'BD Factoraje'!$B:$B,$B$3,'BD Factoraje'!$G:$G,'Cartera Semanal Individual'!$A29,'BD Factoraje'!$N:$N,'Cartera Semanal Individual'!CK$1,'BD Factoraje'!$C:$C,$B$2)</f>
        <v>0</v>
      </c>
      <c r="CL29" s="11">
        <f>IF('Cartera Semanal Individual'!$A29='Cartera Semanal Individual'!CL$1,-SUMIFS('BD Factoraje'!$Q:$Q,'BD Factoraje'!$B:$B,$B$3,'BD Factoraje'!$G:$G,'Cartera Semanal Individual'!$A29,'BD Factoraje'!$C:$C,$B$2),0)+CK29-SUMIFS('BD Factoraje'!$R:$R,'BD Factoraje'!$B:$B,$B$3,'BD Factoraje'!$G:$G,'Cartera Semanal Individual'!$A29,'BD Factoraje'!$N:$N,'Cartera Semanal Individual'!CL$1,'BD Factoraje'!$C:$C,$B$2)</f>
        <v>0</v>
      </c>
      <c r="CM29" s="11">
        <f>IF('Cartera Semanal Individual'!$A29='Cartera Semanal Individual'!CM$1,-SUMIFS('BD Factoraje'!$Q:$Q,'BD Factoraje'!$B:$B,$B$3,'BD Factoraje'!$G:$G,'Cartera Semanal Individual'!$A29,'BD Factoraje'!$C:$C,$B$2),0)+CL29-SUMIFS('BD Factoraje'!$R:$R,'BD Factoraje'!$B:$B,$B$3,'BD Factoraje'!$G:$G,'Cartera Semanal Individual'!$A29,'BD Factoraje'!$N:$N,'Cartera Semanal Individual'!CM$1,'BD Factoraje'!$C:$C,$B$2)</f>
        <v>0</v>
      </c>
      <c r="CN29" s="11">
        <f>IF('Cartera Semanal Individual'!$A29='Cartera Semanal Individual'!CN$1,-SUMIFS('BD Factoraje'!$Q:$Q,'BD Factoraje'!$B:$B,$B$3,'BD Factoraje'!$G:$G,'Cartera Semanal Individual'!$A29,'BD Factoraje'!$C:$C,$B$2),0)+CM29-SUMIFS('BD Factoraje'!$R:$R,'BD Factoraje'!$B:$B,$B$3,'BD Factoraje'!$G:$G,'Cartera Semanal Individual'!$A29,'BD Factoraje'!$N:$N,'Cartera Semanal Individual'!CN$1,'BD Factoraje'!$C:$C,$B$2)</f>
        <v>0</v>
      </c>
      <c r="CO29" s="11">
        <f>IF('Cartera Semanal Individual'!$A29='Cartera Semanal Individual'!CO$1,-SUMIFS('BD Factoraje'!$Q:$Q,'BD Factoraje'!$B:$B,$B$3,'BD Factoraje'!$G:$G,'Cartera Semanal Individual'!$A29,'BD Factoraje'!$C:$C,$B$2),0)+CN29-SUMIFS('BD Factoraje'!$R:$R,'BD Factoraje'!$B:$B,$B$3,'BD Factoraje'!$G:$G,'Cartera Semanal Individual'!$A29,'BD Factoraje'!$N:$N,'Cartera Semanal Individual'!CO$1,'BD Factoraje'!$C:$C,$B$2)</f>
        <v>0</v>
      </c>
      <c r="CP29" s="11">
        <f>IF('Cartera Semanal Individual'!$A29='Cartera Semanal Individual'!CP$1,-SUMIFS('BD Factoraje'!$Q:$Q,'BD Factoraje'!$B:$B,$B$3,'BD Factoraje'!$G:$G,'Cartera Semanal Individual'!$A29,'BD Factoraje'!$C:$C,$B$2),0)+CO29-SUMIFS('BD Factoraje'!$R:$R,'BD Factoraje'!$B:$B,$B$3,'BD Factoraje'!$G:$G,'Cartera Semanal Individual'!$A29,'BD Factoraje'!$N:$N,'Cartera Semanal Individual'!CP$1,'BD Factoraje'!$C:$C,$B$2)</f>
        <v>0</v>
      </c>
      <c r="CQ29" s="11">
        <f>IF('Cartera Semanal Individual'!$A29='Cartera Semanal Individual'!CQ$1,-SUMIFS('BD Factoraje'!$Q:$Q,'BD Factoraje'!$B:$B,$B$3,'BD Factoraje'!$G:$G,'Cartera Semanal Individual'!$A29,'BD Factoraje'!$C:$C,$B$2),0)+CP29-SUMIFS('BD Factoraje'!$R:$R,'BD Factoraje'!$B:$B,$B$3,'BD Factoraje'!$G:$G,'Cartera Semanal Individual'!$A29,'BD Factoraje'!$N:$N,'Cartera Semanal Individual'!CQ$1,'BD Factoraje'!$C:$C,$B$2)</f>
        <v>0</v>
      </c>
      <c r="CR29" s="11">
        <f>IF('Cartera Semanal Individual'!$A29='Cartera Semanal Individual'!CR$1,-SUMIFS('BD Factoraje'!$Q:$Q,'BD Factoraje'!$B:$B,$B$3,'BD Factoraje'!$G:$G,'Cartera Semanal Individual'!$A29,'BD Factoraje'!$C:$C,$B$2),0)+CQ29-SUMIFS('BD Factoraje'!$R:$R,'BD Factoraje'!$B:$B,$B$3,'BD Factoraje'!$G:$G,'Cartera Semanal Individual'!$A29,'BD Factoraje'!$N:$N,'Cartera Semanal Individual'!CR$1,'BD Factoraje'!$C:$C,$B$2)</f>
        <v>0</v>
      </c>
      <c r="CS29" s="11">
        <f>IF('Cartera Semanal Individual'!$A29='Cartera Semanal Individual'!CS$1,-SUMIFS('BD Factoraje'!$Q:$Q,'BD Factoraje'!$B:$B,$B$3,'BD Factoraje'!$G:$G,'Cartera Semanal Individual'!$A29,'BD Factoraje'!$C:$C,$B$2),0)+CR29-SUMIFS('BD Factoraje'!$R:$R,'BD Factoraje'!$B:$B,$B$3,'BD Factoraje'!$G:$G,'Cartera Semanal Individual'!$A29,'BD Factoraje'!$N:$N,'Cartera Semanal Individual'!CS$1,'BD Factoraje'!$C:$C,$B$2)</f>
        <v>0</v>
      </c>
      <c r="CT29" s="11">
        <f>IF('Cartera Semanal Individual'!$A29='Cartera Semanal Individual'!CT$1,-SUMIFS('BD Factoraje'!$Q:$Q,'BD Factoraje'!$B:$B,$B$3,'BD Factoraje'!$G:$G,'Cartera Semanal Individual'!$A29,'BD Factoraje'!$C:$C,$B$2),0)+CS29-SUMIFS('BD Factoraje'!$R:$R,'BD Factoraje'!$B:$B,$B$3,'BD Factoraje'!$G:$G,'Cartera Semanal Individual'!$A29,'BD Factoraje'!$N:$N,'Cartera Semanal Individual'!CT$1,'BD Factoraje'!$C:$C,$B$2)</f>
        <v>0</v>
      </c>
      <c r="CU29" s="11">
        <f>IF('Cartera Semanal Individual'!$A29='Cartera Semanal Individual'!CU$1,-SUMIFS('BD Factoraje'!$Q:$Q,'BD Factoraje'!$B:$B,$B$3,'BD Factoraje'!$G:$G,'Cartera Semanal Individual'!$A29,'BD Factoraje'!$C:$C,$B$2),0)+CT29-SUMIFS('BD Factoraje'!$R:$R,'BD Factoraje'!$B:$B,$B$3,'BD Factoraje'!$G:$G,'Cartera Semanal Individual'!$A29,'BD Factoraje'!$N:$N,'Cartera Semanal Individual'!CU$1,'BD Factoraje'!$C:$C,$B$2)</f>
        <v>0</v>
      </c>
      <c r="CV29" s="11">
        <f>IF('Cartera Semanal Individual'!$A29='Cartera Semanal Individual'!CV$1,-SUMIFS('BD Factoraje'!$Q:$Q,'BD Factoraje'!$B:$B,$B$3,'BD Factoraje'!$G:$G,'Cartera Semanal Individual'!$A29,'BD Factoraje'!$C:$C,$B$2),0)+CU29-SUMIFS('BD Factoraje'!$R:$R,'BD Factoraje'!$B:$B,$B$3,'BD Factoraje'!$G:$G,'Cartera Semanal Individual'!$A29,'BD Factoraje'!$N:$N,'Cartera Semanal Individual'!CV$1,'BD Factoraje'!$C:$C,$B$2)</f>
        <v>0</v>
      </c>
    </row>
    <row r="30" spans="1:100" x14ac:dyDescent="0.25">
      <c r="A30" s="14">
        <v>39</v>
      </c>
      <c r="B30" s="31">
        <f t="shared" si="2"/>
        <v>42638</v>
      </c>
      <c r="C30" s="11">
        <f>IF('Cartera Semanal Individual'!$A30='Cartera Semanal Individual'!C$1,-SUMIFS('BD Factoraje'!$Q:$Q,'BD Factoraje'!$B:$B,$B$3,'BD Factoraje'!$G:$G,'Cartera Semanal Individual'!$A30,'BD Factoraje'!$C:$C,$B$2),0)</f>
        <v>0</v>
      </c>
      <c r="D30" s="11">
        <f>IF('Cartera Semanal Individual'!$A30='Cartera Semanal Individual'!D$1,-SUMIFS('BD Factoraje'!$Q:$Q,'BD Factoraje'!$B:$B,$B$3,'BD Factoraje'!$G:$G,'Cartera Semanal Individual'!$A30,'BD Factoraje'!$C:$C,$B$2),0)+C30-SUMIFS('BD Factoraje'!$R:$R,'BD Factoraje'!$B:$B,$B$3,'BD Factoraje'!$G:$G,'Cartera Semanal Individual'!$A30,'BD Factoraje'!$N:$N,'Cartera Semanal Individual'!D$1,'BD Factoraje'!$C:$C,$B$2)</f>
        <v>0</v>
      </c>
      <c r="E30" s="11">
        <f>IF('Cartera Semanal Individual'!$A30='Cartera Semanal Individual'!E$1,-SUMIFS('BD Factoraje'!$Q:$Q,'BD Factoraje'!$B:$B,$B$3,'BD Factoraje'!$G:$G,'Cartera Semanal Individual'!$A30,'BD Factoraje'!$C:$C,$B$2),0)+D30-SUMIFS('BD Factoraje'!$R:$R,'BD Factoraje'!$B:$B,$B$3,'BD Factoraje'!$G:$G,'Cartera Semanal Individual'!$A30,'BD Factoraje'!$N:$N,'Cartera Semanal Individual'!E$1,'BD Factoraje'!$C:$C,$B$2)</f>
        <v>0</v>
      </c>
      <c r="F30" s="11">
        <f>IF('Cartera Semanal Individual'!$A30='Cartera Semanal Individual'!F$1,-SUMIFS('BD Factoraje'!$Q:$Q,'BD Factoraje'!$B:$B,$B$3,'BD Factoraje'!$G:$G,'Cartera Semanal Individual'!$A30,'BD Factoraje'!$C:$C,$B$2),0)+E30-SUMIFS('BD Factoraje'!$R:$R,'BD Factoraje'!$B:$B,$B$3,'BD Factoraje'!$G:$G,'Cartera Semanal Individual'!$A30,'BD Factoraje'!$N:$N,'Cartera Semanal Individual'!F$1,'BD Factoraje'!$C:$C,$B$2)</f>
        <v>0</v>
      </c>
      <c r="G30" s="11">
        <f>IF('Cartera Semanal Individual'!$A30='Cartera Semanal Individual'!G$1,-SUMIFS('BD Factoraje'!$Q:$Q,'BD Factoraje'!$B:$B,$B$3,'BD Factoraje'!$G:$G,'Cartera Semanal Individual'!$A30,'BD Factoraje'!$C:$C,$B$2),0)+F30-SUMIFS('BD Factoraje'!$R:$R,'BD Factoraje'!$B:$B,$B$3,'BD Factoraje'!$G:$G,'Cartera Semanal Individual'!$A30,'BD Factoraje'!$N:$N,'Cartera Semanal Individual'!G$1,'BD Factoraje'!$C:$C,$B$2)</f>
        <v>0</v>
      </c>
      <c r="H30" s="11">
        <f>IF('Cartera Semanal Individual'!$A30='Cartera Semanal Individual'!H$1,-SUMIFS('BD Factoraje'!$Q:$Q,'BD Factoraje'!$B:$B,$B$3,'BD Factoraje'!$G:$G,'Cartera Semanal Individual'!$A30,'BD Factoraje'!$C:$C,$B$2),0)+G30-SUMIFS('BD Factoraje'!$R:$R,'BD Factoraje'!$B:$B,$B$3,'BD Factoraje'!$G:$G,'Cartera Semanal Individual'!$A30,'BD Factoraje'!$N:$N,'Cartera Semanal Individual'!H$1,'BD Factoraje'!$C:$C,$B$2)</f>
        <v>0</v>
      </c>
      <c r="I30" s="11">
        <f>IF('Cartera Semanal Individual'!$A30='Cartera Semanal Individual'!I$1,-SUMIFS('BD Factoraje'!$Q:$Q,'BD Factoraje'!$B:$B,$B$3,'BD Factoraje'!$G:$G,'Cartera Semanal Individual'!$A30,'BD Factoraje'!$C:$C,$B$2),0)+H30-SUMIFS('BD Factoraje'!$R:$R,'BD Factoraje'!$B:$B,$B$3,'BD Factoraje'!$G:$G,'Cartera Semanal Individual'!$A30,'BD Factoraje'!$N:$N,'Cartera Semanal Individual'!I$1,'BD Factoraje'!$C:$C,$B$2)</f>
        <v>0</v>
      </c>
      <c r="J30" s="11">
        <f>IF('Cartera Semanal Individual'!$A30='Cartera Semanal Individual'!J$1,-SUMIFS('BD Factoraje'!$Q:$Q,'BD Factoraje'!$B:$B,$B$3,'BD Factoraje'!$G:$G,'Cartera Semanal Individual'!$A30,'BD Factoraje'!$C:$C,$B$2),0)+I30-SUMIFS('BD Factoraje'!$R:$R,'BD Factoraje'!$B:$B,$B$3,'BD Factoraje'!$G:$G,'Cartera Semanal Individual'!$A30,'BD Factoraje'!$N:$N,'Cartera Semanal Individual'!J$1,'BD Factoraje'!$C:$C,$B$2)</f>
        <v>0</v>
      </c>
      <c r="K30" s="11">
        <f>IF('Cartera Semanal Individual'!$A30='Cartera Semanal Individual'!K$1,-SUMIFS('BD Factoraje'!$Q:$Q,'BD Factoraje'!$B:$B,$B$3,'BD Factoraje'!$G:$G,'Cartera Semanal Individual'!$A30,'BD Factoraje'!$C:$C,$B$2),0)+J30-SUMIFS('BD Factoraje'!$R:$R,'BD Factoraje'!$B:$B,$B$3,'BD Factoraje'!$G:$G,'Cartera Semanal Individual'!$A30,'BD Factoraje'!$N:$N,'Cartera Semanal Individual'!K$1,'BD Factoraje'!$C:$C,$B$2)</f>
        <v>0</v>
      </c>
      <c r="L30" s="11">
        <f>IF('Cartera Semanal Individual'!$A30='Cartera Semanal Individual'!L$1,-SUMIFS('BD Factoraje'!$Q:$Q,'BD Factoraje'!$B:$B,$B$3,'BD Factoraje'!$G:$G,'Cartera Semanal Individual'!$A30,'BD Factoraje'!$C:$C,$B$2),0)+K30-SUMIFS('BD Factoraje'!$R:$R,'BD Factoraje'!$B:$B,$B$3,'BD Factoraje'!$G:$G,'Cartera Semanal Individual'!$A30,'BD Factoraje'!$N:$N,'Cartera Semanal Individual'!L$1,'BD Factoraje'!$C:$C,$B$2)</f>
        <v>0</v>
      </c>
      <c r="M30" s="11">
        <f>IF('Cartera Semanal Individual'!$A30='Cartera Semanal Individual'!M$1,-SUMIFS('BD Factoraje'!$Q:$Q,'BD Factoraje'!$B:$B,$B$3,'BD Factoraje'!$G:$G,'Cartera Semanal Individual'!$A30,'BD Factoraje'!$C:$C,$B$2),0)+L30-SUMIFS('BD Factoraje'!$R:$R,'BD Factoraje'!$B:$B,$B$3,'BD Factoraje'!$G:$G,'Cartera Semanal Individual'!$A30,'BD Factoraje'!$N:$N,'Cartera Semanal Individual'!M$1,'BD Factoraje'!$C:$C,$B$2)</f>
        <v>0</v>
      </c>
      <c r="N30" s="11">
        <f>IF('Cartera Semanal Individual'!$A30='Cartera Semanal Individual'!N$1,-SUMIFS('BD Factoraje'!$Q:$Q,'BD Factoraje'!$B:$B,$B$3,'BD Factoraje'!$G:$G,'Cartera Semanal Individual'!$A30,'BD Factoraje'!$C:$C,$B$2),0)+M30-SUMIFS('BD Factoraje'!$R:$R,'BD Factoraje'!$B:$B,$B$3,'BD Factoraje'!$G:$G,'Cartera Semanal Individual'!$A30,'BD Factoraje'!$N:$N,'Cartera Semanal Individual'!N$1,'BD Factoraje'!$C:$C,$B$2)</f>
        <v>0</v>
      </c>
      <c r="O30" s="11">
        <f>IF('Cartera Semanal Individual'!$A30='Cartera Semanal Individual'!O$1,-SUMIFS('BD Factoraje'!$Q:$Q,'BD Factoraje'!$B:$B,$B$3,'BD Factoraje'!$G:$G,'Cartera Semanal Individual'!$A30,'BD Factoraje'!$C:$C,$B$2),0)+N30-SUMIFS('BD Factoraje'!$R:$R,'BD Factoraje'!$B:$B,$B$3,'BD Factoraje'!$G:$G,'Cartera Semanal Individual'!$A30,'BD Factoraje'!$N:$N,'Cartera Semanal Individual'!O$1,'BD Factoraje'!$C:$C,$B$2)</f>
        <v>0</v>
      </c>
      <c r="P30" s="11">
        <f>IF('Cartera Semanal Individual'!$A30='Cartera Semanal Individual'!P$1,-SUMIFS('BD Factoraje'!$Q:$Q,'BD Factoraje'!$B:$B,$B$3,'BD Factoraje'!$G:$G,'Cartera Semanal Individual'!$A30,'BD Factoraje'!$C:$C,$B$2),0)+O30-SUMIFS('BD Factoraje'!$R:$R,'BD Factoraje'!$B:$B,$B$3,'BD Factoraje'!$G:$G,'Cartera Semanal Individual'!$A30,'BD Factoraje'!$N:$N,'Cartera Semanal Individual'!P$1,'BD Factoraje'!$C:$C,$B$2)</f>
        <v>0</v>
      </c>
      <c r="Q30" s="11">
        <f>IF('Cartera Semanal Individual'!$A30='Cartera Semanal Individual'!Q$1,-SUMIFS('BD Factoraje'!$Q:$Q,'BD Factoraje'!$B:$B,$B$3,'BD Factoraje'!$G:$G,'Cartera Semanal Individual'!$A30,'BD Factoraje'!$C:$C,$B$2),0)+P30-SUMIFS('BD Factoraje'!$R:$R,'BD Factoraje'!$B:$B,$B$3,'BD Factoraje'!$G:$G,'Cartera Semanal Individual'!$A30,'BD Factoraje'!$N:$N,'Cartera Semanal Individual'!Q$1,'BD Factoraje'!$C:$C,$B$2)</f>
        <v>0</v>
      </c>
      <c r="R30" s="11">
        <f>IF('Cartera Semanal Individual'!$A30='Cartera Semanal Individual'!R$1,-SUMIFS('BD Factoraje'!$Q:$Q,'BD Factoraje'!$B:$B,$B$3,'BD Factoraje'!$G:$G,'Cartera Semanal Individual'!$A30,'BD Factoraje'!$C:$C,$B$2),0)+Q30-SUMIFS('BD Factoraje'!$R:$R,'BD Factoraje'!$B:$B,$B$3,'BD Factoraje'!$G:$G,'Cartera Semanal Individual'!$A30,'BD Factoraje'!$N:$N,'Cartera Semanal Individual'!R$1,'BD Factoraje'!$C:$C,$B$2)</f>
        <v>0</v>
      </c>
      <c r="S30" s="11">
        <f>IF('Cartera Semanal Individual'!$A30='Cartera Semanal Individual'!S$1,-SUMIFS('BD Factoraje'!$Q:$Q,'BD Factoraje'!$B:$B,$B$3,'BD Factoraje'!$G:$G,'Cartera Semanal Individual'!$A30,'BD Factoraje'!$C:$C,$B$2),0)+R30-SUMIFS('BD Factoraje'!$R:$R,'BD Factoraje'!$B:$B,$B$3,'BD Factoraje'!$G:$G,'Cartera Semanal Individual'!$A30,'BD Factoraje'!$N:$N,'Cartera Semanal Individual'!S$1,'BD Factoraje'!$C:$C,$B$2)</f>
        <v>0</v>
      </c>
      <c r="T30" s="11">
        <f>IF('Cartera Semanal Individual'!$A30='Cartera Semanal Individual'!T$1,-SUMIFS('BD Factoraje'!$Q:$Q,'BD Factoraje'!$B:$B,$B$3,'BD Factoraje'!$G:$G,'Cartera Semanal Individual'!$A30,'BD Factoraje'!$C:$C,$B$2),0)+S30-SUMIFS('BD Factoraje'!$R:$R,'BD Factoraje'!$B:$B,$B$3,'BD Factoraje'!$G:$G,'Cartera Semanal Individual'!$A30,'BD Factoraje'!$N:$N,'Cartera Semanal Individual'!T$1,'BD Factoraje'!$C:$C,$B$2)</f>
        <v>0</v>
      </c>
      <c r="U30" s="11">
        <f>IF('Cartera Semanal Individual'!$A30='Cartera Semanal Individual'!U$1,-SUMIFS('BD Factoraje'!$Q:$Q,'BD Factoraje'!$B:$B,$B$3,'BD Factoraje'!$G:$G,'Cartera Semanal Individual'!$A30,'BD Factoraje'!$C:$C,$B$2),0)+T30-SUMIFS('BD Factoraje'!$R:$R,'BD Factoraje'!$B:$B,$B$3,'BD Factoraje'!$G:$G,'Cartera Semanal Individual'!$A30,'BD Factoraje'!$N:$N,'Cartera Semanal Individual'!U$1,'BD Factoraje'!$C:$C,$B$2)</f>
        <v>0</v>
      </c>
      <c r="V30" s="11">
        <f>IF('Cartera Semanal Individual'!$A30='Cartera Semanal Individual'!V$1,-SUMIFS('BD Factoraje'!$Q:$Q,'BD Factoraje'!$B:$B,$B$3,'BD Factoraje'!$G:$G,'Cartera Semanal Individual'!$A30,'BD Factoraje'!$C:$C,$B$2),0)+U30-SUMIFS('BD Factoraje'!$R:$R,'BD Factoraje'!$B:$B,$B$3,'BD Factoraje'!$G:$G,'Cartera Semanal Individual'!$A30,'BD Factoraje'!$N:$N,'Cartera Semanal Individual'!V$1,'BD Factoraje'!$C:$C,$B$2)</f>
        <v>0</v>
      </c>
      <c r="W30" s="11">
        <f>IF('Cartera Semanal Individual'!$A30='Cartera Semanal Individual'!W$1,-SUMIFS('BD Factoraje'!$Q:$Q,'BD Factoraje'!$B:$B,$B$3,'BD Factoraje'!$G:$G,'Cartera Semanal Individual'!$A30,'BD Factoraje'!$C:$C,$B$2),0)+V30-SUMIFS('BD Factoraje'!$R:$R,'BD Factoraje'!$B:$B,$B$3,'BD Factoraje'!$G:$G,'Cartera Semanal Individual'!$A30,'BD Factoraje'!$N:$N,'Cartera Semanal Individual'!W$1,'BD Factoraje'!$C:$C,$B$2)</f>
        <v>0</v>
      </c>
      <c r="X30" s="11">
        <f>IF('Cartera Semanal Individual'!$A30='Cartera Semanal Individual'!X$1,-SUMIFS('BD Factoraje'!$Q:$Q,'BD Factoraje'!$B:$B,$B$3,'BD Factoraje'!$G:$G,'Cartera Semanal Individual'!$A30,'BD Factoraje'!$C:$C,$B$2),0)+W30-SUMIFS('BD Factoraje'!$R:$R,'BD Factoraje'!$B:$B,$B$3,'BD Factoraje'!$G:$G,'Cartera Semanal Individual'!$A30,'BD Factoraje'!$N:$N,'Cartera Semanal Individual'!X$1,'BD Factoraje'!$C:$C,$B$2)</f>
        <v>0</v>
      </c>
      <c r="Y30" s="11">
        <f>IF('Cartera Semanal Individual'!$A30='Cartera Semanal Individual'!Y$1,-SUMIFS('BD Factoraje'!$Q:$Q,'BD Factoraje'!$B:$B,$B$3,'BD Factoraje'!$G:$G,'Cartera Semanal Individual'!$A30,'BD Factoraje'!$C:$C,$B$2),0)+X30-SUMIFS('BD Factoraje'!$R:$R,'BD Factoraje'!$B:$B,$B$3,'BD Factoraje'!$G:$G,'Cartera Semanal Individual'!$A30,'BD Factoraje'!$N:$N,'Cartera Semanal Individual'!Y$1,'BD Factoraje'!$C:$C,$B$2)</f>
        <v>0</v>
      </c>
      <c r="Z30" s="11">
        <f>IF('Cartera Semanal Individual'!$A30='Cartera Semanal Individual'!Z$1,-SUMIFS('BD Factoraje'!$Q:$Q,'BD Factoraje'!$B:$B,$B$3,'BD Factoraje'!$G:$G,'Cartera Semanal Individual'!$A30,'BD Factoraje'!$C:$C,$B$2),0)+Y30-SUMIFS('BD Factoraje'!$R:$R,'BD Factoraje'!$B:$B,$B$3,'BD Factoraje'!$G:$G,'Cartera Semanal Individual'!$A30,'BD Factoraje'!$N:$N,'Cartera Semanal Individual'!Z$1,'BD Factoraje'!$C:$C,$B$2)</f>
        <v>0</v>
      </c>
      <c r="AA30" s="11">
        <f>IF('Cartera Semanal Individual'!$A30='Cartera Semanal Individual'!AA$1,-SUMIFS('BD Factoraje'!$Q:$Q,'BD Factoraje'!$B:$B,$B$3,'BD Factoraje'!$G:$G,'Cartera Semanal Individual'!$A30,'BD Factoraje'!$C:$C,$B$2),0)+Z30-SUMIFS('BD Factoraje'!$R:$R,'BD Factoraje'!$B:$B,$B$3,'BD Factoraje'!$G:$G,'Cartera Semanal Individual'!$A30,'BD Factoraje'!$N:$N,'Cartera Semanal Individual'!AA$1,'BD Factoraje'!$C:$C,$B$2)</f>
        <v>0</v>
      </c>
      <c r="AB30" s="11">
        <f>IF('Cartera Semanal Individual'!$A30='Cartera Semanal Individual'!AB$1,-SUMIFS('BD Factoraje'!$Q:$Q,'BD Factoraje'!$B:$B,$B$3,'BD Factoraje'!$G:$G,'Cartera Semanal Individual'!$A30,'BD Factoraje'!$C:$C,$B$2),0)+AA30-SUMIFS('BD Factoraje'!$R:$R,'BD Factoraje'!$B:$B,$B$3,'BD Factoraje'!$G:$G,'Cartera Semanal Individual'!$A30,'BD Factoraje'!$N:$N,'Cartera Semanal Individual'!AB$1,'BD Factoraje'!$C:$C,$B$2)</f>
        <v>200000</v>
      </c>
      <c r="AC30" s="11">
        <f>IF('Cartera Semanal Individual'!$A30='Cartera Semanal Individual'!AC$1,-SUMIFS('BD Factoraje'!$Q:$Q,'BD Factoraje'!$B:$B,$B$3,'BD Factoraje'!$G:$G,'Cartera Semanal Individual'!$A30,'BD Factoraje'!$C:$C,$B$2),0)+AB30-SUMIFS('BD Factoraje'!$R:$R,'BD Factoraje'!$B:$B,$B$3,'BD Factoraje'!$G:$G,'Cartera Semanal Individual'!$A30,'BD Factoraje'!$N:$N,'Cartera Semanal Individual'!AC$1,'BD Factoraje'!$C:$C,$B$2)</f>
        <v>200000</v>
      </c>
      <c r="AD30" s="11">
        <f>IF('Cartera Semanal Individual'!$A30='Cartera Semanal Individual'!AD$1,-SUMIFS('BD Factoraje'!$Q:$Q,'BD Factoraje'!$B:$B,$B$3,'BD Factoraje'!$G:$G,'Cartera Semanal Individual'!$A30,'BD Factoraje'!$C:$C,$B$2),0)+AC30-SUMIFS('BD Factoraje'!$R:$R,'BD Factoraje'!$B:$B,$B$3,'BD Factoraje'!$G:$G,'Cartera Semanal Individual'!$A30,'BD Factoraje'!$N:$N,'Cartera Semanal Individual'!AD$1,'BD Factoraje'!$C:$C,$B$2)</f>
        <v>200000</v>
      </c>
      <c r="AE30" s="11">
        <f>IF('Cartera Semanal Individual'!$A30='Cartera Semanal Individual'!AE$1,-SUMIFS('BD Factoraje'!$Q:$Q,'BD Factoraje'!$B:$B,$B$3,'BD Factoraje'!$G:$G,'Cartera Semanal Individual'!$A30,'BD Factoraje'!$C:$C,$B$2),0)+AD30-SUMIFS('BD Factoraje'!$R:$R,'BD Factoraje'!$B:$B,$B$3,'BD Factoraje'!$G:$G,'Cartera Semanal Individual'!$A30,'BD Factoraje'!$N:$N,'Cartera Semanal Individual'!AE$1,'BD Factoraje'!$C:$C,$B$2)</f>
        <v>200000</v>
      </c>
      <c r="AF30" s="11">
        <f>IF('Cartera Semanal Individual'!$A30='Cartera Semanal Individual'!AF$1,-SUMIFS('BD Factoraje'!$Q:$Q,'BD Factoraje'!$B:$B,$B$3,'BD Factoraje'!$G:$G,'Cartera Semanal Individual'!$A30,'BD Factoraje'!$C:$C,$B$2),0)+AE30-SUMIFS('BD Factoraje'!$R:$R,'BD Factoraje'!$B:$B,$B$3,'BD Factoraje'!$G:$G,'Cartera Semanal Individual'!$A30,'BD Factoraje'!$N:$N,'Cartera Semanal Individual'!AF$1,'BD Factoraje'!$C:$C,$B$2)</f>
        <v>200000</v>
      </c>
      <c r="AG30" s="11">
        <f>IF('Cartera Semanal Individual'!$A30='Cartera Semanal Individual'!AG$1,-SUMIFS('BD Factoraje'!$Q:$Q,'BD Factoraje'!$B:$B,$B$3,'BD Factoraje'!$G:$G,'Cartera Semanal Individual'!$A30,'BD Factoraje'!$C:$C,$B$2),0)+AF30-SUMIFS('BD Factoraje'!$R:$R,'BD Factoraje'!$B:$B,$B$3,'BD Factoraje'!$G:$G,'Cartera Semanal Individual'!$A30,'BD Factoraje'!$N:$N,'Cartera Semanal Individual'!AG$1,'BD Factoraje'!$C:$C,$B$2)</f>
        <v>200000</v>
      </c>
      <c r="AH30" s="11">
        <f>IF('Cartera Semanal Individual'!$A30='Cartera Semanal Individual'!AH$1,-SUMIFS('BD Factoraje'!$Q:$Q,'BD Factoraje'!$B:$B,$B$3,'BD Factoraje'!$G:$G,'Cartera Semanal Individual'!$A30,'BD Factoraje'!$C:$C,$B$2),0)+AG30-SUMIFS('BD Factoraje'!$R:$R,'BD Factoraje'!$B:$B,$B$3,'BD Factoraje'!$G:$G,'Cartera Semanal Individual'!$A30,'BD Factoraje'!$N:$N,'Cartera Semanal Individual'!AH$1,'BD Factoraje'!$C:$C,$B$2)</f>
        <v>200000</v>
      </c>
      <c r="AI30" s="11">
        <f>IF('Cartera Semanal Individual'!$A30='Cartera Semanal Individual'!AI$1,-SUMIFS('BD Factoraje'!$Q:$Q,'BD Factoraje'!$B:$B,$B$3,'BD Factoraje'!$G:$G,'Cartera Semanal Individual'!$A30,'BD Factoraje'!$C:$C,$B$2),0)+AH30-SUMIFS('BD Factoraje'!$R:$R,'BD Factoraje'!$B:$B,$B$3,'BD Factoraje'!$G:$G,'Cartera Semanal Individual'!$A30,'BD Factoraje'!$N:$N,'Cartera Semanal Individual'!AI$1,'BD Factoraje'!$C:$C,$B$2)</f>
        <v>200000</v>
      </c>
      <c r="AJ30" s="11">
        <f>IF('Cartera Semanal Individual'!$A30='Cartera Semanal Individual'!AJ$1,-SUMIFS('BD Factoraje'!$Q:$Q,'BD Factoraje'!$B:$B,$B$3,'BD Factoraje'!$G:$G,'Cartera Semanal Individual'!$A30,'BD Factoraje'!$C:$C,$B$2),0)+AI30-SUMIFS('BD Factoraje'!$R:$R,'BD Factoraje'!$B:$B,$B$3,'BD Factoraje'!$G:$G,'Cartera Semanal Individual'!$A30,'BD Factoraje'!$N:$N,'Cartera Semanal Individual'!AJ$1,'BD Factoraje'!$C:$C,$B$2)</f>
        <v>200000</v>
      </c>
      <c r="AK30" s="11">
        <f>IF('Cartera Semanal Individual'!$A30='Cartera Semanal Individual'!AK$1,-SUMIFS('BD Factoraje'!$Q:$Q,'BD Factoraje'!$B:$B,$B$3,'BD Factoraje'!$G:$G,'Cartera Semanal Individual'!$A30,'BD Factoraje'!$C:$C,$B$2),0)+AJ30-SUMIFS('BD Factoraje'!$R:$R,'BD Factoraje'!$B:$B,$B$3,'BD Factoraje'!$G:$G,'Cartera Semanal Individual'!$A30,'BD Factoraje'!$N:$N,'Cartera Semanal Individual'!AK$1,'BD Factoraje'!$C:$C,$B$2)</f>
        <v>200000</v>
      </c>
      <c r="AL30" s="11">
        <f>IF('Cartera Semanal Individual'!$A30='Cartera Semanal Individual'!AL$1,-SUMIFS('BD Factoraje'!$Q:$Q,'BD Factoraje'!$B:$B,$B$3,'BD Factoraje'!$G:$G,'Cartera Semanal Individual'!$A30,'BD Factoraje'!$C:$C,$B$2),0)+AK30-SUMIFS('BD Factoraje'!$R:$R,'BD Factoraje'!$B:$B,$B$3,'BD Factoraje'!$G:$G,'Cartera Semanal Individual'!$A30,'BD Factoraje'!$N:$N,'Cartera Semanal Individual'!AL$1,'BD Factoraje'!$C:$C,$B$2)</f>
        <v>200000</v>
      </c>
      <c r="AM30" s="11">
        <f>IF('Cartera Semanal Individual'!$A30='Cartera Semanal Individual'!AM$1,-SUMIFS('BD Factoraje'!$Q:$Q,'BD Factoraje'!$B:$B,$B$3,'BD Factoraje'!$G:$G,'Cartera Semanal Individual'!$A30,'BD Factoraje'!$C:$C,$B$2),0)+AL30-SUMIFS('BD Factoraje'!$R:$R,'BD Factoraje'!$B:$B,$B$3,'BD Factoraje'!$G:$G,'Cartera Semanal Individual'!$A30,'BD Factoraje'!$N:$N,'Cartera Semanal Individual'!AM$1,'BD Factoraje'!$C:$C,$B$2)</f>
        <v>200000</v>
      </c>
      <c r="AN30" s="11">
        <f>IF('Cartera Semanal Individual'!$A30='Cartera Semanal Individual'!AN$1,-SUMIFS('BD Factoraje'!$Q:$Q,'BD Factoraje'!$B:$B,$B$3,'BD Factoraje'!$G:$G,'Cartera Semanal Individual'!$A30,'BD Factoraje'!$C:$C,$B$2),0)+AM30-SUMIFS('BD Factoraje'!$R:$R,'BD Factoraje'!$B:$B,$B$3,'BD Factoraje'!$G:$G,'Cartera Semanal Individual'!$A30,'BD Factoraje'!$N:$N,'Cartera Semanal Individual'!AN$1,'BD Factoraje'!$C:$C,$B$2)</f>
        <v>200000</v>
      </c>
      <c r="AO30" s="11">
        <f>IF('Cartera Semanal Individual'!$A30='Cartera Semanal Individual'!AO$1,-SUMIFS('BD Factoraje'!$Q:$Q,'BD Factoraje'!$B:$B,$B$3,'BD Factoraje'!$G:$G,'Cartera Semanal Individual'!$A30,'BD Factoraje'!$C:$C,$B$2),0)+AN30-SUMIFS('BD Factoraje'!$R:$R,'BD Factoraje'!$B:$B,$B$3,'BD Factoraje'!$G:$G,'Cartera Semanal Individual'!$A30,'BD Factoraje'!$N:$N,'Cartera Semanal Individual'!AO$1,'BD Factoraje'!$C:$C,$B$2)</f>
        <v>200000</v>
      </c>
      <c r="AP30" s="11">
        <f>IF('Cartera Semanal Individual'!$A30='Cartera Semanal Individual'!AP$1,-SUMIFS('BD Factoraje'!$Q:$Q,'BD Factoraje'!$B:$B,$B$3,'BD Factoraje'!$G:$G,'Cartera Semanal Individual'!$A30,'BD Factoraje'!$C:$C,$B$2),0)+AO30-SUMIFS('BD Factoraje'!$R:$R,'BD Factoraje'!$B:$B,$B$3,'BD Factoraje'!$G:$G,'Cartera Semanal Individual'!$A30,'BD Factoraje'!$N:$N,'Cartera Semanal Individual'!AP$1,'BD Factoraje'!$C:$C,$B$2)</f>
        <v>2743.7799999999988</v>
      </c>
      <c r="AQ30" s="11">
        <f>IF('Cartera Semanal Individual'!$A30='Cartera Semanal Individual'!AQ$1,-SUMIFS('BD Factoraje'!$Q:$Q,'BD Factoraje'!$B:$B,$B$3,'BD Factoraje'!$G:$G,'Cartera Semanal Individual'!$A30,'BD Factoraje'!$C:$C,$B$2),0)+AP30-SUMIFS('BD Factoraje'!$R:$R,'BD Factoraje'!$B:$B,$B$3,'BD Factoraje'!$G:$G,'Cartera Semanal Individual'!$A30,'BD Factoraje'!$N:$N,'Cartera Semanal Individual'!AQ$1,'BD Factoraje'!$C:$C,$B$2)</f>
        <v>2743.7799999999988</v>
      </c>
      <c r="AR30" s="11">
        <f>IF('Cartera Semanal Individual'!$A30='Cartera Semanal Individual'!AR$1,-SUMIFS('BD Factoraje'!$Q:$Q,'BD Factoraje'!$B:$B,$B$3,'BD Factoraje'!$G:$G,'Cartera Semanal Individual'!$A30,'BD Factoraje'!$C:$C,$B$2),0)+AQ30-SUMIFS('BD Factoraje'!$R:$R,'BD Factoraje'!$B:$B,$B$3,'BD Factoraje'!$G:$G,'Cartera Semanal Individual'!$A30,'BD Factoraje'!$N:$N,'Cartera Semanal Individual'!AR$1,'BD Factoraje'!$C:$C,$B$2)</f>
        <v>2743.7799999999988</v>
      </c>
      <c r="AS30" s="11">
        <f>IF('Cartera Semanal Individual'!$A30='Cartera Semanal Individual'!AS$1,-SUMIFS('BD Factoraje'!$Q:$Q,'BD Factoraje'!$B:$B,$B$3,'BD Factoraje'!$G:$G,'Cartera Semanal Individual'!$A30,'BD Factoraje'!$C:$C,$B$2),0)+AR30-SUMIFS('BD Factoraje'!$R:$R,'BD Factoraje'!$B:$B,$B$3,'BD Factoraje'!$G:$G,'Cartera Semanal Individual'!$A30,'BD Factoraje'!$N:$N,'Cartera Semanal Individual'!AS$1,'BD Factoraje'!$C:$C,$B$2)</f>
        <v>2743.7799999999988</v>
      </c>
      <c r="AT30" s="11">
        <f>IF('Cartera Semanal Individual'!$A30='Cartera Semanal Individual'!AT$1,-SUMIFS('BD Factoraje'!$Q:$Q,'BD Factoraje'!$B:$B,$B$3,'BD Factoraje'!$G:$G,'Cartera Semanal Individual'!$A30,'BD Factoraje'!$C:$C,$B$2),0)+AS30-SUMIFS('BD Factoraje'!$R:$R,'BD Factoraje'!$B:$B,$B$3,'BD Factoraje'!$G:$G,'Cartera Semanal Individual'!$A30,'BD Factoraje'!$N:$N,'Cartera Semanal Individual'!AT$1,'BD Factoraje'!$C:$C,$B$2)</f>
        <v>2743.7799999999988</v>
      </c>
      <c r="AU30" s="11">
        <f>IF('Cartera Semanal Individual'!$A30='Cartera Semanal Individual'!AU$1,-SUMIFS('BD Factoraje'!$Q:$Q,'BD Factoraje'!$B:$B,$B$3,'BD Factoraje'!$G:$G,'Cartera Semanal Individual'!$A30,'BD Factoraje'!$C:$C,$B$2),0)+AT30-SUMIFS('BD Factoraje'!$R:$R,'BD Factoraje'!$B:$B,$B$3,'BD Factoraje'!$G:$G,'Cartera Semanal Individual'!$A30,'BD Factoraje'!$N:$N,'Cartera Semanal Individual'!AU$1,'BD Factoraje'!$C:$C,$B$2)</f>
        <v>2743.7799999999988</v>
      </c>
      <c r="AV30" s="11">
        <f>IF('Cartera Semanal Individual'!$A30='Cartera Semanal Individual'!AV$1,-SUMIFS('BD Factoraje'!$Q:$Q,'BD Factoraje'!$B:$B,$B$3,'BD Factoraje'!$G:$G,'Cartera Semanal Individual'!$A30,'BD Factoraje'!$C:$C,$B$2),0)+AU30-SUMIFS('BD Factoraje'!$R:$R,'BD Factoraje'!$B:$B,$B$3,'BD Factoraje'!$G:$G,'Cartera Semanal Individual'!$A30,'BD Factoraje'!$N:$N,'Cartera Semanal Individual'!AV$1,'BD Factoraje'!$C:$C,$B$2)</f>
        <v>2743.7799999999988</v>
      </c>
      <c r="AW30" s="11">
        <f>IF('Cartera Semanal Individual'!$A30='Cartera Semanal Individual'!AW$1,-SUMIFS('BD Factoraje'!$Q:$Q,'BD Factoraje'!$B:$B,$B$3,'BD Factoraje'!$G:$G,'Cartera Semanal Individual'!$A30,'BD Factoraje'!$C:$C,$B$2),0)+AV30-SUMIFS('BD Factoraje'!$R:$R,'BD Factoraje'!$B:$B,$B$3,'BD Factoraje'!$G:$G,'Cartera Semanal Individual'!$A30,'BD Factoraje'!$N:$N,'Cartera Semanal Individual'!AW$1,'BD Factoraje'!$C:$C,$B$2)</f>
        <v>2743.7799999999988</v>
      </c>
      <c r="AX30" s="11">
        <f>IF('Cartera Semanal Individual'!$A30='Cartera Semanal Individual'!AX$1,-SUMIFS('BD Factoraje'!$Q:$Q,'BD Factoraje'!$B:$B,$B$3,'BD Factoraje'!$G:$G,'Cartera Semanal Individual'!$A30,'BD Factoraje'!$C:$C,$B$2),0)+AW30-SUMIFS('BD Factoraje'!$R:$R,'BD Factoraje'!$B:$B,$B$3,'BD Factoraje'!$G:$G,'Cartera Semanal Individual'!$A30,'BD Factoraje'!$N:$N,'Cartera Semanal Individual'!AX$1,'BD Factoraje'!$C:$C,$B$2)</f>
        <v>2743.7799999999988</v>
      </c>
      <c r="AY30" s="11">
        <f>IF('Cartera Semanal Individual'!$A30='Cartera Semanal Individual'!AY$1,-SUMIFS('BD Factoraje'!$Q:$Q,'BD Factoraje'!$B:$B,$B$3,'BD Factoraje'!$G:$G,'Cartera Semanal Individual'!$A30,'BD Factoraje'!$C:$C,$B$2),0)+AX30-SUMIFS('BD Factoraje'!$R:$R,'BD Factoraje'!$B:$B,$B$3,'BD Factoraje'!$G:$G,'Cartera Semanal Individual'!$A30,'BD Factoraje'!$N:$N,'Cartera Semanal Individual'!AY$1,'BD Factoraje'!$C:$C,$B$2)</f>
        <v>282.099999999999</v>
      </c>
      <c r="AZ30" s="11">
        <f>IF('Cartera Semanal Individual'!$A30='Cartera Semanal Individual'!AZ$1,-SUMIFS('BD Factoraje'!$Q:$Q,'BD Factoraje'!$B:$B,$B$3,'BD Factoraje'!$G:$G,'Cartera Semanal Individual'!$A30,'BD Factoraje'!$C:$C,$B$2),0)+AY30-SUMIFS('BD Factoraje'!$R:$R,'BD Factoraje'!$B:$B,$B$3,'BD Factoraje'!$G:$G,'Cartera Semanal Individual'!$A30,'BD Factoraje'!$N:$N,'Cartera Semanal Individual'!AZ$1,'BD Factoraje'!$C:$C,$B$2)</f>
        <v>282.099999999999</v>
      </c>
      <c r="BA30" s="11">
        <f>IF('Cartera Semanal Individual'!$A30='Cartera Semanal Individual'!BA$1,-SUMIFS('BD Factoraje'!$Q:$Q,'BD Factoraje'!$B:$B,$B$3,'BD Factoraje'!$G:$G,'Cartera Semanal Individual'!$A30,'BD Factoraje'!$C:$C,$B$2),0)+AZ30-SUMIFS('BD Factoraje'!$R:$R,'BD Factoraje'!$B:$B,$B$3,'BD Factoraje'!$G:$G,'Cartera Semanal Individual'!$A30,'BD Factoraje'!$N:$N,'Cartera Semanal Individual'!BA$1,'BD Factoraje'!$C:$C,$B$2)</f>
        <v>282.099999999999</v>
      </c>
      <c r="BB30" s="11">
        <f>IF('Cartera Semanal Individual'!$A30='Cartera Semanal Individual'!BB$1,-SUMIFS('BD Factoraje'!$Q:$Q,'BD Factoraje'!$B:$B,$B$3,'BD Factoraje'!$G:$G,'Cartera Semanal Individual'!$A30,'BD Factoraje'!$C:$C,$B$2),0)+BA30-SUMIFS('BD Factoraje'!$R:$R,'BD Factoraje'!$B:$B,$B$3,'BD Factoraje'!$G:$G,'Cartera Semanal Individual'!$A30,'BD Factoraje'!$N:$N,'Cartera Semanal Individual'!BB$1,'BD Factoraje'!$C:$C,$B$2)</f>
        <v>-1.0231815394945443E-12</v>
      </c>
      <c r="BC30" s="11">
        <f>IF('Cartera Semanal Individual'!$A30='Cartera Semanal Individual'!BC$1,-SUMIFS('BD Factoraje'!$Q:$Q,'BD Factoraje'!$B:$B,$B$3,'BD Factoraje'!$G:$G,'Cartera Semanal Individual'!$A30,'BD Factoraje'!$C:$C,$B$2),0)+BB30-SUMIFS('BD Factoraje'!$R:$R,'BD Factoraje'!$B:$B,$B$3,'BD Factoraje'!$G:$G,'Cartera Semanal Individual'!$A30,'BD Factoraje'!$N:$N,'Cartera Semanal Individual'!BC$1,'BD Factoraje'!$C:$C,$B$2)</f>
        <v>-1.0231815394945443E-12</v>
      </c>
      <c r="BD30" s="11">
        <f>IF('Cartera Semanal Individual'!$A30='Cartera Semanal Individual'!BD$1,-SUMIFS('BD Factoraje'!$Q:$Q,'BD Factoraje'!$B:$B,$B$3,'BD Factoraje'!$G:$G,'Cartera Semanal Individual'!$A30,'BD Factoraje'!$C:$C,$B$2),0)+BC30-SUMIFS('BD Factoraje'!$R:$R,'BD Factoraje'!$B:$B,$B$3,'BD Factoraje'!$G:$G,'Cartera Semanal Individual'!$A30,'BD Factoraje'!$N:$N,'Cartera Semanal Individual'!BD$1,'BD Factoraje'!$C:$C,$B$2)</f>
        <v>-1.0231815394945443E-12</v>
      </c>
      <c r="BE30" s="11">
        <f>IF('Cartera Semanal Individual'!$A30='Cartera Semanal Individual'!BE$1,-SUMIFS('BD Factoraje'!$Q:$Q,'BD Factoraje'!$B:$B,$B$3,'BD Factoraje'!$G:$G,'Cartera Semanal Individual'!$A30,'BD Factoraje'!$C:$C,$B$2),0)+BD30-SUMIFS('BD Factoraje'!$R:$R,'BD Factoraje'!$B:$B,$B$3,'BD Factoraje'!$G:$G,'Cartera Semanal Individual'!$A30,'BD Factoraje'!$N:$N,'Cartera Semanal Individual'!BE$1,'BD Factoraje'!$C:$C,$B$2)</f>
        <v>-1.0231815394945443E-12</v>
      </c>
      <c r="BF30" s="11">
        <f>IF('Cartera Semanal Individual'!$A30='Cartera Semanal Individual'!BF$1,-SUMIFS('BD Factoraje'!$Q:$Q,'BD Factoraje'!$B:$B,$B$3,'BD Factoraje'!$G:$G,'Cartera Semanal Individual'!$A30,'BD Factoraje'!$C:$C,$B$2),0)+BE30-SUMIFS('BD Factoraje'!$R:$R,'BD Factoraje'!$B:$B,$B$3,'BD Factoraje'!$G:$G,'Cartera Semanal Individual'!$A30,'BD Factoraje'!$N:$N,'Cartera Semanal Individual'!BF$1,'BD Factoraje'!$C:$C,$B$2)</f>
        <v>-1.0231815394945443E-12</v>
      </c>
      <c r="BG30" s="11">
        <f>IF('Cartera Semanal Individual'!$A30='Cartera Semanal Individual'!BG$1,-SUMIFS('BD Factoraje'!$Q:$Q,'BD Factoraje'!$B:$B,$B$3,'BD Factoraje'!$G:$G,'Cartera Semanal Individual'!$A30,'BD Factoraje'!$C:$C,$B$2),0)+BF30-SUMIFS('BD Factoraje'!$R:$R,'BD Factoraje'!$B:$B,$B$3,'BD Factoraje'!$G:$G,'Cartera Semanal Individual'!$A30,'BD Factoraje'!$N:$N,'Cartera Semanal Individual'!BG$1,'BD Factoraje'!$C:$C,$B$2)</f>
        <v>-1.0231815394945443E-12</v>
      </c>
      <c r="BH30" s="11">
        <f>IF('Cartera Semanal Individual'!$A30='Cartera Semanal Individual'!BH$1,-SUMIFS('BD Factoraje'!$Q:$Q,'BD Factoraje'!$B:$B,$B$3,'BD Factoraje'!$G:$G,'Cartera Semanal Individual'!$A30,'BD Factoraje'!$C:$C,$B$2),0)+BG30-SUMIFS('BD Factoraje'!$R:$R,'BD Factoraje'!$B:$B,$B$3,'BD Factoraje'!$G:$G,'Cartera Semanal Individual'!$A30,'BD Factoraje'!$N:$N,'Cartera Semanal Individual'!BH$1,'BD Factoraje'!$C:$C,$B$2)</f>
        <v>-1.0231815394945443E-12</v>
      </c>
      <c r="BI30" s="11">
        <f>IF('Cartera Semanal Individual'!$A30='Cartera Semanal Individual'!BI$1,-SUMIFS('BD Factoraje'!$Q:$Q,'BD Factoraje'!$B:$B,$B$3,'BD Factoraje'!$G:$G,'Cartera Semanal Individual'!$A30,'BD Factoraje'!$C:$C,$B$2),0)+BH30-SUMIFS('BD Factoraje'!$R:$R,'BD Factoraje'!$B:$B,$B$3,'BD Factoraje'!$G:$G,'Cartera Semanal Individual'!$A30,'BD Factoraje'!$N:$N,'Cartera Semanal Individual'!BI$1,'BD Factoraje'!$C:$C,$B$2)</f>
        <v>-1.0231815394945443E-12</v>
      </c>
      <c r="BJ30" s="11">
        <f>IF('Cartera Semanal Individual'!$A30='Cartera Semanal Individual'!BJ$1,-SUMIFS('BD Factoraje'!$Q:$Q,'BD Factoraje'!$B:$B,$B$3,'BD Factoraje'!$G:$G,'Cartera Semanal Individual'!$A30,'BD Factoraje'!$C:$C,$B$2),0)+BI30-SUMIFS('BD Factoraje'!$R:$R,'BD Factoraje'!$B:$B,$B$3,'BD Factoraje'!$G:$G,'Cartera Semanal Individual'!$A30,'BD Factoraje'!$N:$N,'Cartera Semanal Individual'!BJ$1,'BD Factoraje'!$C:$C,$B$2)</f>
        <v>-1.0231815394945443E-12</v>
      </c>
      <c r="BK30" s="11">
        <f>IF('Cartera Semanal Individual'!$A30='Cartera Semanal Individual'!BK$1,-SUMIFS('BD Factoraje'!$Q:$Q,'BD Factoraje'!$B:$B,$B$3,'BD Factoraje'!$G:$G,'Cartera Semanal Individual'!$A30,'BD Factoraje'!$C:$C,$B$2),0)+BJ30-SUMIFS('BD Factoraje'!$R:$R,'BD Factoraje'!$B:$B,$B$3,'BD Factoraje'!$G:$G,'Cartera Semanal Individual'!$A30,'BD Factoraje'!$N:$N,'Cartera Semanal Individual'!BK$1,'BD Factoraje'!$C:$C,$B$2)</f>
        <v>-1.0231815394945443E-12</v>
      </c>
      <c r="BL30" s="11">
        <f>IF('Cartera Semanal Individual'!$A30='Cartera Semanal Individual'!BL$1,-SUMIFS('BD Factoraje'!$Q:$Q,'BD Factoraje'!$B:$B,$B$3,'BD Factoraje'!$G:$G,'Cartera Semanal Individual'!$A30,'BD Factoraje'!$C:$C,$B$2),0)+BK30-SUMIFS('BD Factoraje'!$R:$R,'BD Factoraje'!$B:$B,$B$3,'BD Factoraje'!$G:$G,'Cartera Semanal Individual'!$A30,'BD Factoraje'!$N:$N,'Cartera Semanal Individual'!BL$1,'BD Factoraje'!$C:$C,$B$2)</f>
        <v>-1.0231815394945443E-12</v>
      </c>
      <c r="BM30" s="11">
        <f>IF('Cartera Semanal Individual'!$A30='Cartera Semanal Individual'!BM$1,-SUMIFS('BD Factoraje'!$Q:$Q,'BD Factoraje'!$B:$B,$B$3,'BD Factoraje'!$G:$G,'Cartera Semanal Individual'!$A30,'BD Factoraje'!$C:$C,$B$2),0)+BL30-SUMIFS('BD Factoraje'!$R:$R,'BD Factoraje'!$B:$B,$B$3,'BD Factoraje'!$G:$G,'Cartera Semanal Individual'!$A30,'BD Factoraje'!$N:$N,'Cartera Semanal Individual'!BM$1,'BD Factoraje'!$C:$C,$B$2)</f>
        <v>-1.0231815394945443E-12</v>
      </c>
      <c r="BN30" s="11">
        <f>IF('Cartera Semanal Individual'!$A30='Cartera Semanal Individual'!BN$1,-SUMIFS('BD Factoraje'!$Q:$Q,'BD Factoraje'!$B:$B,$B$3,'BD Factoraje'!$G:$G,'Cartera Semanal Individual'!$A30,'BD Factoraje'!$C:$C,$B$2),0)+BM30-SUMIFS('BD Factoraje'!$R:$R,'BD Factoraje'!$B:$B,$B$3,'BD Factoraje'!$G:$G,'Cartera Semanal Individual'!$A30,'BD Factoraje'!$N:$N,'Cartera Semanal Individual'!BN$1,'BD Factoraje'!$C:$C,$B$2)</f>
        <v>-1.0231815394945443E-12</v>
      </c>
      <c r="BO30" s="11">
        <f>IF('Cartera Semanal Individual'!$A30='Cartera Semanal Individual'!BO$1,-SUMIFS('BD Factoraje'!$Q:$Q,'BD Factoraje'!$B:$B,$B$3,'BD Factoraje'!$G:$G,'Cartera Semanal Individual'!$A30,'BD Factoraje'!$C:$C,$B$2),0)+BN30-SUMIFS('BD Factoraje'!$R:$R,'BD Factoraje'!$B:$B,$B$3,'BD Factoraje'!$G:$G,'Cartera Semanal Individual'!$A30,'BD Factoraje'!$N:$N,'Cartera Semanal Individual'!BO$1,'BD Factoraje'!$C:$C,$B$2)</f>
        <v>-1.0231815394945443E-12</v>
      </c>
      <c r="BP30" s="11">
        <f>IF('Cartera Semanal Individual'!$A30='Cartera Semanal Individual'!BP$1,-SUMIFS('BD Factoraje'!$Q:$Q,'BD Factoraje'!$B:$B,$B$3,'BD Factoraje'!$G:$G,'Cartera Semanal Individual'!$A30,'BD Factoraje'!$C:$C,$B$2),0)+BO30-SUMIFS('BD Factoraje'!$R:$R,'BD Factoraje'!$B:$B,$B$3,'BD Factoraje'!$G:$G,'Cartera Semanal Individual'!$A30,'BD Factoraje'!$N:$N,'Cartera Semanal Individual'!BP$1,'BD Factoraje'!$C:$C,$B$2)</f>
        <v>-1.0231815394945443E-12</v>
      </c>
      <c r="BQ30" s="11">
        <f>IF('Cartera Semanal Individual'!$A30='Cartera Semanal Individual'!BQ$1,-SUMIFS('BD Factoraje'!$Q:$Q,'BD Factoraje'!$B:$B,$B$3,'BD Factoraje'!$G:$G,'Cartera Semanal Individual'!$A30,'BD Factoraje'!$C:$C,$B$2),0)+BP30-SUMIFS('BD Factoraje'!$R:$R,'BD Factoraje'!$B:$B,$B$3,'BD Factoraje'!$G:$G,'Cartera Semanal Individual'!$A30,'BD Factoraje'!$N:$N,'Cartera Semanal Individual'!BQ$1,'BD Factoraje'!$C:$C,$B$2)</f>
        <v>-1.0231815394945443E-12</v>
      </c>
      <c r="BR30" s="11">
        <f>IF('Cartera Semanal Individual'!$A30='Cartera Semanal Individual'!BR$1,-SUMIFS('BD Factoraje'!$Q:$Q,'BD Factoraje'!$B:$B,$B$3,'BD Factoraje'!$G:$G,'Cartera Semanal Individual'!$A30,'BD Factoraje'!$C:$C,$B$2),0)+BQ30-SUMIFS('BD Factoraje'!$R:$R,'BD Factoraje'!$B:$B,$B$3,'BD Factoraje'!$G:$G,'Cartera Semanal Individual'!$A30,'BD Factoraje'!$N:$N,'Cartera Semanal Individual'!BR$1,'BD Factoraje'!$C:$C,$B$2)</f>
        <v>-1.0231815394945443E-12</v>
      </c>
      <c r="BS30" s="11">
        <f>IF('Cartera Semanal Individual'!$A30='Cartera Semanal Individual'!BS$1,-SUMIFS('BD Factoraje'!$Q:$Q,'BD Factoraje'!$B:$B,$B$3,'BD Factoraje'!$G:$G,'Cartera Semanal Individual'!$A30,'BD Factoraje'!$C:$C,$B$2),0)+BR30-SUMIFS('BD Factoraje'!$R:$R,'BD Factoraje'!$B:$B,$B$3,'BD Factoraje'!$G:$G,'Cartera Semanal Individual'!$A30,'BD Factoraje'!$N:$N,'Cartera Semanal Individual'!BS$1,'BD Factoraje'!$C:$C,$B$2)</f>
        <v>-1.0231815394945443E-12</v>
      </c>
      <c r="BT30" s="11">
        <f>IF('Cartera Semanal Individual'!$A30='Cartera Semanal Individual'!BT$1,-SUMIFS('BD Factoraje'!$Q:$Q,'BD Factoraje'!$B:$B,$B$3,'BD Factoraje'!$G:$G,'Cartera Semanal Individual'!$A30,'BD Factoraje'!$C:$C,$B$2),0)+BS30-SUMIFS('BD Factoraje'!$R:$R,'BD Factoraje'!$B:$B,$B$3,'BD Factoraje'!$G:$G,'Cartera Semanal Individual'!$A30,'BD Factoraje'!$N:$N,'Cartera Semanal Individual'!BT$1,'BD Factoraje'!$C:$C,$B$2)</f>
        <v>-1.0231815394945443E-12</v>
      </c>
      <c r="BU30" s="11">
        <f>IF('Cartera Semanal Individual'!$A30='Cartera Semanal Individual'!BU$1,-SUMIFS('BD Factoraje'!$Q:$Q,'BD Factoraje'!$B:$B,$B$3,'BD Factoraje'!$G:$G,'Cartera Semanal Individual'!$A30,'BD Factoraje'!$C:$C,$B$2),0)+BT30-SUMIFS('BD Factoraje'!$R:$R,'BD Factoraje'!$B:$B,$B$3,'BD Factoraje'!$G:$G,'Cartera Semanal Individual'!$A30,'BD Factoraje'!$N:$N,'Cartera Semanal Individual'!BU$1,'BD Factoraje'!$C:$C,$B$2)</f>
        <v>-1.0231815394945443E-12</v>
      </c>
      <c r="BV30" s="11">
        <f>IF('Cartera Semanal Individual'!$A30='Cartera Semanal Individual'!BV$1,-SUMIFS('BD Factoraje'!$Q:$Q,'BD Factoraje'!$B:$B,$B$3,'BD Factoraje'!$G:$G,'Cartera Semanal Individual'!$A30,'BD Factoraje'!$C:$C,$B$2),0)+BU30-SUMIFS('BD Factoraje'!$R:$R,'BD Factoraje'!$B:$B,$B$3,'BD Factoraje'!$G:$G,'Cartera Semanal Individual'!$A30,'BD Factoraje'!$N:$N,'Cartera Semanal Individual'!BV$1,'BD Factoraje'!$C:$C,$B$2)</f>
        <v>-1.0231815394945443E-12</v>
      </c>
      <c r="BW30" s="11">
        <f>IF('Cartera Semanal Individual'!$A30='Cartera Semanal Individual'!BW$1,-SUMIFS('BD Factoraje'!$Q:$Q,'BD Factoraje'!$B:$B,$B$3,'BD Factoraje'!$G:$G,'Cartera Semanal Individual'!$A30,'BD Factoraje'!$C:$C,$B$2),0)+BV30-SUMIFS('BD Factoraje'!$R:$R,'BD Factoraje'!$B:$B,$B$3,'BD Factoraje'!$G:$G,'Cartera Semanal Individual'!$A30,'BD Factoraje'!$N:$N,'Cartera Semanal Individual'!BW$1,'BD Factoraje'!$C:$C,$B$2)</f>
        <v>-1.0231815394945443E-12</v>
      </c>
      <c r="BX30" s="11">
        <f>IF('Cartera Semanal Individual'!$A30='Cartera Semanal Individual'!BX$1,-SUMIFS('BD Factoraje'!$Q:$Q,'BD Factoraje'!$B:$B,$B$3,'BD Factoraje'!$G:$G,'Cartera Semanal Individual'!$A30,'BD Factoraje'!$C:$C,$B$2),0)+BW30-SUMIFS('BD Factoraje'!$R:$R,'BD Factoraje'!$B:$B,$B$3,'BD Factoraje'!$G:$G,'Cartera Semanal Individual'!$A30,'BD Factoraje'!$N:$N,'Cartera Semanal Individual'!BX$1,'BD Factoraje'!$C:$C,$B$2)</f>
        <v>-1.0231815394945443E-12</v>
      </c>
      <c r="BY30" s="11">
        <f>IF('Cartera Semanal Individual'!$A30='Cartera Semanal Individual'!BY$1,-SUMIFS('BD Factoraje'!$Q:$Q,'BD Factoraje'!$B:$B,$B$3,'BD Factoraje'!$G:$G,'Cartera Semanal Individual'!$A30,'BD Factoraje'!$C:$C,$B$2),0)+BX30-SUMIFS('BD Factoraje'!$R:$R,'BD Factoraje'!$B:$B,$B$3,'BD Factoraje'!$G:$G,'Cartera Semanal Individual'!$A30,'BD Factoraje'!$N:$N,'Cartera Semanal Individual'!BY$1,'BD Factoraje'!$C:$C,$B$2)</f>
        <v>-1.0231815394945443E-12</v>
      </c>
      <c r="BZ30" s="11">
        <f>IF('Cartera Semanal Individual'!$A30='Cartera Semanal Individual'!BZ$1,-SUMIFS('BD Factoraje'!$Q:$Q,'BD Factoraje'!$B:$B,$B$3,'BD Factoraje'!$G:$G,'Cartera Semanal Individual'!$A30,'BD Factoraje'!$C:$C,$B$2),0)+BY30-SUMIFS('BD Factoraje'!$R:$R,'BD Factoraje'!$B:$B,$B$3,'BD Factoraje'!$G:$G,'Cartera Semanal Individual'!$A30,'BD Factoraje'!$N:$N,'Cartera Semanal Individual'!BZ$1,'BD Factoraje'!$C:$C,$B$2)</f>
        <v>-1.0231815394945443E-12</v>
      </c>
      <c r="CA30" s="11">
        <f>IF('Cartera Semanal Individual'!$A30='Cartera Semanal Individual'!CA$1,-SUMIFS('BD Factoraje'!$Q:$Q,'BD Factoraje'!$B:$B,$B$3,'BD Factoraje'!$G:$G,'Cartera Semanal Individual'!$A30,'BD Factoraje'!$C:$C,$B$2),0)+BZ30-SUMIFS('BD Factoraje'!$R:$R,'BD Factoraje'!$B:$B,$B$3,'BD Factoraje'!$G:$G,'Cartera Semanal Individual'!$A30,'BD Factoraje'!$N:$N,'Cartera Semanal Individual'!CA$1,'BD Factoraje'!$C:$C,$B$2)</f>
        <v>-1.0231815394945443E-12</v>
      </c>
      <c r="CB30" s="11">
        <f>IF('Cartera Semanal Individual'!$A30='Cartera Semanal Individual'!CB$1,-SUMIFS('BD Factoraje'!$Q:$Q,'BD Factoraje'!$B:$B,$B$3,'BD Factoraje'!$G:$G,'Cartera Semanal Individual'!$A30,'BD Factoraje'!$C:$C,$B$2),0)+CA30-SUMIFS('BD Factoraje'!$R:$R,'BD Factoraje'!$B:$B,$B$3,'BD Factoraje'!$G:$G,'Cartera Semanal Individual'!$A30,'BD Factoraje'!$N:$N,'Cartera Semanal Individual'!CB$1,'BD Factoraje'!$C:$C,$B$2)</f>
        <v>-1.0231815394945443E-12</v>
      </c>
      <c r="CC30" s="11">
        <f>IF('Cartera Semanal Individual'!$A30='Cartera Semanal Individual'!CC$1,-SUMIFS('BD Factoraje'!$Q:$Q,'BD Factoraje'!$B:$B,$B$3,'BD Factoraje'!$G:$G,'Cartera Semanal Individual'!$A30,'BD Factoraje'!$C:$C,$B$2),0)+CB30-SUMIFS('BD Factoraje'!$R:$R,'BD Factoraje'!$B:$B,$B$3,'BD Factoraje'!$G:$G,'Cartera Semanal Individual'!$A30,'BD Factoraje'!$N:$N,'Cartera Semanal Individual'!CC$1,'BD Factoraje'!$C:$C,$B$2)</f>
        <v>-1.0231815394945443E-12</v>
      </c>
      <c r="CD30" s="11">
        <f>IF('Cartera Semanal Individual'!$A30='Cartera Semanal Individual'!CD$1,-SUMIFS('BD Factoraje'!$Q:$Q,'BD Factoraje'!$B:$B,$B$3,'BD Factoraje'!$G:$G,'Cartera Semanal Individual'!$A30,'BD Factoraje'!$C:$C,$B$2),0)+CC30-SUMIFS('BD Factoraje'!$R:$R,'BD Factoraje'!$B:$B,$B$3,'BD Factoraje'!$G:$G,'Cartera Semanal Individual'!$A30,'BD Factoraje'!$N:$N,'Cartera Semanal Individual'!CD$1,'BD Factoraje'!$C:$C,$B$2)</f>
        <v>-1.0231815394945443E-12</v>
      </c>
      <c r="CE30" s="11">
        <f>IF('Cartera Semanal Individual'!$A30='Cartera Semanal Individual'!CE$1,-SUMIFS('BD Factoraje'!$Q:$Q,'BD Factoraje'!$B:$B,$B$3,'BD Factoraje'!$G:$G,'Cartera Semanal Individual'!$A30,'BD Factoraje'!$C:$C,$B$2),0)+CD30-SUMIFS('BD Factoraje'!$R:$R,'BD Factoraje'!$B:$B,$B$3,'BD Factoraje'!$G:$G,'Cartera Semanal Individual'!$A30,'BD Factoraje'!$N:$N,'Cartera Semanal Individual'!CE$1,'BD Factoraje'!$C:$C,$B$2)</f>
        <v>-1.0231815394945443E-12</v>
      </c>
      <c r="CF30" s="11">
        <f>IF('Cartera Semanal Individual'!$A30='Cartera Semanal Individual'!CF$1,-SUMIFS('BD Factoraje'!$Q:$Q,'BD Factoraje'!$B:$B,$B$3,'BD Factoraje'!$G:$G,'Cartera Semanal Individual'!$A30,'BD Factoraje'!$C:$C,$B$2),0)+CE30-SUMIFS('BD Factoraje'!$R:$R,'BD Factoraje'!$B:$B,$B$3,'BD Factoraje'!$G:$G,'Cartera Semanal Individual'!$A30,'BD Factoraje'!$N:$N,'Cartera Semanal Individual'!CF$1,'BD Factoraje'!$C:$C,$B$2)</f>
        <v>-1.0231815394945443E-12</v>
      </c>
      <c r="CG30" s="11">
        <f>IF('Cartera Semanal Individual'!$A30='Cartera Semanal Individual'!CG$1,-SUMIFS('BD Factoraje'!$Q:$Q,'BD Factoraje'!$B:$B,$B$3,'BD Factoraje'!$G:$G,'Cartera Semanal Individual'!$A30,'BD Factoraje'!$C:$C,$B$2),0)+CF30-SUMIFS('BD Factoraje'!$R:$R,'BD Factoraje'!$B:$B,$B$3,'BD Factoraje'!$G:$G,'Cartera Semanal Individual'!$A30,'BD Factoraje'!$N:$N,'Cartera Semanal Individual'!CG$1,'BD Factoraje'!$C:$C,$B$2)</f>
        <v>-1.0231815394945443E-12</v>
      </c>
      <c r="CH30" s="11">
        <f>IF('Cartera Semanal Individual'!$A30='Cartera Semanal Individual'!CH$1,-SUMIFS('BD Factoraje'!$Q:$Q,'BD Factoraje'!$B:$B,$B$3,'BD Factoraje'!$G:$G,'Cartera Semanal Individual'!$A30,'BD Factoraje'!$C:$C,$B$2),0)+CG30-SUMIFS('BD Factoraje'!$R:$R,'BD Factoraje'!$B:$B,$B$3,'BD Factoraje'!$G:$G,'Cartera Semanal Individual'!$A30,'BD Factoraje'!$N:$N,'Cartera Semanal Individual'!CH$1,'BD Factoraje'!$C:$C,$B$2)</f>
        <v>-1.0231815394945443E-12</v>
      </c>
      <c r="CI30" s="11">
        <f>IF('Cartera Semanal Individual'!$A30='Cartera Semanal Individual'!CI$1,-SUMIFS('BD Factoraje'!$Q:$Q,'BD Factoraje'!$B:$B,$B$3,'BD Factoraje'!$G:$G,'Cartera Semanal Individual'!$A30,'BD Factoraje'!$C:$C,$B$2),0)+CH30-SUMIFS('BD Factoraje'!$R:$R,'BD Factoraje'!$B:$B,$B$3,'BD Factoraje'!$G:$G,'Cartera Semanal Individual'!$A30,'BD Factoraje'!$N:$N,'Cartera Semanal Individual'!CI$1,'BD Factoraje'!$C:$C,$B$2)</f>
        <v>-1.0231815394945443E-12</v>
      </c>
      <c r="CJ30" s="11">
        <f>IF('Cartera Semanal Individual'!$A30='Cartera Semanal Individual'!CJ$1,-SUMIFS('BD Factoraje'!$Q:$Q,'BD Factoraje'!$B:$B,$B$3,'BD Factoraje'!$G:$G,'Cartera Semanal Individual'!$A30,'BD Factoraje'!$C:$C,$B$2),0)+CI30-SUMIFS('BD Factoraje'!$R:$R,'BD Factoraje'!$B:$B,$B$3,'BD Factoraje'!$G:$G,'Cartera Semanal Individual'!$A30,'BD Factoraje'!$N:$N,'Cartera Semanal Individual'!CJ$1,'BD Factoraje'!$C:$C,$B$2)</f>
        <v>-1.0231815394945443E-12</v>
      </c>
      <c r="CK30" s="11">
        <f>IF('Cartera Semanal Individual'!$A30='Cartera Semanal Individual'!CK$1,-SUMIFS('BD Factoraje'!$Q:$Q,'BD Factoraje'!$B:$B,$B$3,'BD Factoraje'!$G:$G,'Cartera Semanal Individual'!$A30,'BD Factoraje'!$C:$C,$B$2),0)+CJ30-SUMIFS('BD Factoraje'!$R:$R,'BD Factoraje'!$B:$B,$B$3,'BD Factoraje'!$G:$G,'Cartera Semanal Individual'!$A30,'BD Factoraje'!$N:$N,'Cartera Semanal Individual'!CK$1,'BD Factoraje'!$C:$C,$B$2)</f>
        <v>-1.0231815394945443E-12</v>
      </c>
      <c r="CL30" s="11">
        <f>IF('Cartera Semanal Individual'!$A30='Cartera Semanal Individual'!CL$1,-SUMIFS('BD Factoraje'!$Q:$Q,'BD Factoraje'!$B:$B,$B$3,'BD Factoraje'!$G:$G,'Cartera Semanal Individual'!$A30,'BD Factoraje'!$C:$C,$B$2),0)+CK30-SUMIFS('BD Factoraje'!$R:$R,'BD Factoraje'!$B:$B,$B$3,'BD Factoraje'!$G:$G,'Cartera Semanal Individual'!$A30,'BD Factoraje'!$N:$N,'Cartera Semanal Individual'!CL$1,'BD Factoraje'!$C:$C,$B$2)</f>
        <v>-1.0231815394945443E-12</v>
      </c>
      <c r="CM30" s="11">
        <f>IF('Cartera Semanal Individual'!$A30='Cartera Semanal Individual'!CM$1,-SUMIFS('BD Factoraje'!$Q:$Q,'BD Factoraje'!$B:$B,$B$3,'BD Factoraje'!$G:$G,'Cartera Semanal Individual'!$A30,'BD Factoraje'!$C:$C,$B$2),0)+CL30-SUMIFS('BD Factoraje'!$R:$R,'BD Factoraje'!$B:$B,$B$3,'BD Factoraje'!$G:$G,'Cartera Semanal Individual'!$A30,'BD Factoraje'!$N:$N,'Cartera Semanal Individual'!CM$1,'BD Factoraje'!$C:$C,$B$2)</f>
        <v>-1.0231815394945443E-12</v>
      </c>
      <c r="CN30" s="11">
        <f>IF('Cartera Semanal Individual'!$A30='Cartera Semanal Individual'!CN$1,-SUMIFS('BD Factoraje'!$Q:$Q,'BD Factoraje'!$B:$B,$B$3,'BD Factoraje'!$G:$G,'Cartera Semanal Individual'!$A30,'BD Factoraje'!$C:$C,$B$2),0)+CM30-SUMIFS('BD Factoraje'!$R:$R,'BD Factoraje'!$B:$B,$B$3,'BD Factoraje'!$G:$G,'Cartera Semanal Individual'!$A30,'BD Factoraje'!$N:$N,'Cartera Semanal Individual'!CN$1,'BD Factoraje'!$C:$C,$B$2)</f>
        <v>-1.0231815394945443E-12</v>
      </c>
      <c r="CO30" s="11">
        <f>IF('Cartera Semanal Individual'!$A30='Cartera Semanal Individual'!CO$1,-SUMIFS('BD Factoraje'!$Q:$Q,'BD Factoraje'!$B:$B,$B$3,'BD Factoraje'!$G:$G,'Cartera Semanal Individual'!$A30,'BD Factoraje'!$C:$C,$B$2),0)+CN30-SUMIFS('BD Factoraje'!$R:$R,'BD Factoraje'!$B:$B,$B$3,'BD Factoraje'!$G:$G,'Cartera Semanal Individual'!$A30,'BD Factoraje'!$N:$N,'Cartera Semanal Individual'!CO$1,'BD Factoraje'!$C:$C,$B$2)</f>
        <v>-1.0231815394945443E-12</v>
      </c>
      <c r="CP30" s="11">
        <f>IF('Cartera Semanal Individual'!$A30='Cartera Semanal Individual'!CP$1,-SUMIFS('BD Factoraje'!$Q:$Q,'BD Factoraje'!$B:$B,$B$3,'BD Factoraje'!$G:$G,'Cartera Semanal Individual'!$A30,'BD Factoraje'!$C:$C,$B$2),0)+CO30-SUMIFS('BD Factoraje'!$R:$R,'BD Factoraje'!$B:$B,$B$3,'BD Factoraje'!$G:$G,'Cartera Semanal Individual'!$A30,'BD Factoraje'!$N:$N,'Cartera Semanal Individual'!CP$1,'BD Factoraje'!$C:$C,$B$2)</f>
        <v>-1.0231815394945443E-12</v>
      </c>
      <c r="CQ30" s="11">
        <f>IF('Cartera Semanal Individual'!$A30='Cartera Semanal Individual'!CQ$1,-SUMIFS('BD Factoraje'!$Q:$Q,'BD Factoraje'!$B:$B,$B$3,'BD Factoraje'!$G:$G,'Cartera Semanal Individual'!$A30,'BD Factoraje'!$C:$C,$B$2),0)+CP30-SUMIFS('BD Factoraje'!$R:$R,'BD Factoraje'!$B:$B,$B$3,'BD Factoraje'!$G:$G,'Cartera Semanal Individual'!$A30,'BD Factoraje'!$N:$N,'Cartera Semanal Individual'!CQ$1,'BD Factoraje'!$C:$C,$B$2)</f>
        <v>-1.0231815394945443E-12</v>
      </c>
      <c r="CR30" s="11">
        <f>IF('Cartera Semanal Individual'!$A30='Cartera Semanal Individual'!CR$1,-SUMIFS('BD Factoraje'!$Q:$Q,'BD Factoraje'!$B:$B,$B$3,'BD Factoraje'!$G:$G,'Cartera Semanal Individual'!$A30,'BD Factoraje'!$C:$C,$B$2),0)+CQ30-SUMIFS('BD Factoraje'!$R:$R,'BD Factoraje'!$B:$B,$B$3,'BD Factoraje'!$G:$G,'Cartera Semanal Individual'!$A30,'BD Factoraje'!$N:$N,'Cartera Semanal Individual'!CR$1,'BD Factoraje'!$C:$C,$B$2)</f>
        <v>-1.0231815394945443E-12</v>
      </c>
      <c r="CS30" s="11">
        <f>IF('Cartera Semanal Individual'!$A30='Cartera Semanal Individual'!CS$1,-SUMIFS('BD Factoraje'!$Q:$Q,'BD Factoraje'!$B:$B,$B$3,'BD Factoraje'!$G:$G,'Cartera Semanal Individual'!$A30,'BD Factoraje'!$C:$C,$B$2),0)+CR30-SUMIFS('BD Factoraje'!$R:$R,'BD Factoraje'!$B:$B,$B$3,'BD Factoraje'!$G:$G,'Cartera Semanal Individual'!$A30,'BD Factoraje'!$N:$N,'Cartera Semanal Individual'!CS$1,'BD Factoraje'!$C:$C,$B$2)</f>
        <v>-1.0231815394945443E-12</v>
      </c>
      <c r="CT30" s="11">
        <f>IF('Cartera Semanal Individual'!$A30='Cartera Semanal Individual'!CT$1,-SUMIFS('BD Factoraje'!$Q:$Q,'BD Factoraje'!$B:$B,$B$3,'BD Factoraje'!$G:$G,'Cartera Semanal Individual'!$A30,'BD Factoraje'!$C:$C,$B$2),0)+CS30-SUMIFS('BD Factoraje'!$R:$R,'BD Factoraje'!$B:$B,$B$3,'BD Factoraje'!$G:$G,'Cartera Semanal Individual'!$A30,'BD Factoraje'!$N:$N,'Cartera Semanal Individual'!CT$1,'BD Factoraje'!$C:$C,$B$2)</f>
        <v>-1.0231815394945443E-12</v>
      </c>
      <c r="CU30" s="11">
        <f>IF('Cartera Semanal Individual'!$A30='Cartera Semanal Individual'!CU$1,-SUMIFS('BD Factoraje'!$Q:$Q,'BD Factoraje'!$B:$B,$B$3,'BD Factoraje'!$G:$G,'Cartera Semanal Individual'!$A30,'BD Factoraje'!$C:$C,$B$2),0)+CT30-SUMIFS('BD Factoraje'!$R:$R,'BD Factoraje'!$B:$B,$B$3,'BD Factoraje'!$G:$G,'Cartera Semanal Individual'!$A30,'BD Factoraje'!$N:$N,'Cartera Semanal Individual'!CU$1,'BD Factoraje'!$C:$C,$B$2)</f>
        <v>-1.0231815394945443E-12</v>
      </c>
      <c r="CV30" s="11">
        <f>IF('Cartera Semanal Individual'!$A30='Cartera Semanal Individual'!CV$1,-SUMIFS('BD Factoraje'!$Q:$Q,'BD Factoraje'!$B:$B,$B$3,'BD Factoraje'!$G:$G,'Cartera Semanal Individual'!$A30,'BD Factoraje'!$C:$C,$B$2),0)+CU30-SUMIFS('BD Factoraje'!$R:$R,'BD Factoraje'!$B:$B,$B$3,'BD Factoraje'!$G:$G,'Cartera Semanal Individual'!$A30,'BD Factoraje'!$N:$N,'Cartera Semanal Individual'!CV$1,'BD Factoraje'!$C:$C,$B$2)</f>
        <v>-1.0231815394945443E-12</v>
      </c>
    </row>
    <row r="31" spans="1:100" x14ac:dyDescent="0.25">
      <c r="A31" s="14">
        <v>40</v>
      </c>
      <c r="B31" s="31">
        <f t="shared" si="2"/>
        <v>42645</v>
      </c>
      <c r="C31" s="11">
        <f>IF('Cartera Semanal Individual'!$A31='Cartera Semanal Individual'!C$1,-SUMIFS('BD Factoraje'!$Q:$Q,'BD Factoraje'!$B:$B,$B$3,'BD Factoraje'!$G:$G,'Cartera Semanal Individual'!$A31,'BD Factoraje'!$C:$C,$B$2),0)</f>
        <v>0</v>
      </c>
      <c r="D31" s="11">
        <f>IF('Cartera Semanal Individual'!$A31='Cartera Semanal Individual'!D$1,-SUMIFS('BD Factoraje'!$Q:$Q,'BD Factoraje'!$B:$B,$B$3,'BD Factoraje'!$G:$G,'Cartera Semanal Individual'!$A31,'BD Factoraje'!$C:$C,$B$2),0)+C31-SUMIFS('BD Factoraje'!$R:$R,'BD Factoraje'!$B:$B,$B$3,'BD Factoraje'!$G:$G,'Cartera Semanal Individual'!$A31,'BD Factoraje'!$N:$N,'Cartera Semanal Individual'!D$1,'BD Factoraje'!$C:$C,$B$2)</f>
        <v>0</v>
      </c>
      <c r="E31" s="11">
        <f>IF('Cartera Semanal Individual'!$A31='Cartera Semanal Individual'!E$1,-SUMIFS('BD Factoraje'!$Q:$Q,'BD Factoraje'!$B:$B,$B$3,'BD Factoraje'!$G:$G,'Cartera Semanal Individual'!$A31,'BD Factoraje'!$C:$C,$B$2),0)+D31-SUMIFS('BD Factoraje'!$R:$R,'BD Factoraje'!$B:$B,$B$3,'BD Factoraje'!$G:$G,'Cartera Semanal Individual'!$A31,'BD Factoraje'!$N:$N,'Cartera Semanal Individual'!E$1,'BD Factoraje'!$C:$C,$B$2)</f>
        <v>0</v>
      </c>
      <c r="F31" s="11">
        <f>IF('Cartera Semanal Individual'!$A31='Cartera Semanal Individual'!F$1,-SUMIFS('BD Factoraje'!$Q:$Q,'BD Factoraje'!$B:$B,$B$3,'BD Factoraje'!$G:$G,'Cartera Semanal Individual'!$A31,'BD Factoraje'!$C:$C,$B$2),0)+E31-SUMIFS('BD Factoraje'!$R:$R,'BD Factoraje'!$B:$B,$B$3,'BD Factoraje'!$G:$G,'Cartera Semanal Individual'!$A31,'BD Factoraje'!$N:$N,'Cartera Semanal Individual'!F$1,'BD Factoraje'!$C:$C,$B$2)</f>
        <v>0</v>
      </c>
      <c r="G31" s="11">
        <f>IF('Cartera Semanal Individual'!$A31='Cartera Semanal Individual'!G$1,-SUMIFS('BD Factoraje'!$Q:$Q,'BD Factoraje'!$B:$B,$B$3,'BD Factoraje'!$G:$G,'Cartera Semanal Individual'!$A31,'BD Factoraje'!$C:$C,$B$2),0)+F31-SUMIFS('BD Factoraje'!$R:$R,'BD Factoraje'!$B:$B,$B$3,'BD Factoraje'!$G:$G,'Cartera Semanal Individual'!$A31,'BD Factoraje'!$N:$N,'Cartera Semanal Individual'!G$1,'BD Factoraje'!$C:$C,$B$2)</f>
        <v>0</v>
      </c>
      <c r="H31" s="11">
        <f>IF('Cartera Semanal Individual'!$A31='Cartera Semanal Individual'!H$1,-SUMIFS('BD Factoraje'!$Q:$Q,'BD Factoraje'!$B:$B,$B$3,'BD Factoraje'!$G:$G,'Cartera Semanal Individual'!$A31,'BD Factoraje'!$C:$C,$B$2),0)+G31-SUMIFS('BD Factoraje'!$R:$R,'BD Factoraje'!$B:$B,$B$3,'BD Factoraje'!$G:$G,'Cartera Semanal Individual'!$A31,'BD Factoraje'!$N:$N,'Cartera Semanal Individual'!H$1,'BD Factoraje'!$C:$C,$B$2)</f>
        <v>0</v>
      </c>
      <c r="I31" s="11">
        <f>IF('Cartera Semanal Individual'!$A31='Cartera Semanal Individual'!I$1,-SUMIFS('BD Factoraje'!$Q:$Q,'BD Factoraje'!$B:$B,$B$3,'BD Factoraje'!$G:$G,'Cartera Semanal Individual'!$A31,'BD Factoraje'!$C:$C,$B$2),0)+H31-SUMIFS('BD Factoraje'!$R:$R,'BD Factoraje'!$B:$B,$B$3,'BD Factoraje'!$G:$G,'Cartera Semanal Individual'!$A31,'BD Factoraje'!$N:$N,'Cartera Semanal Individual'!I$1,'BD Factoraje'!$C:$C,$B$2)</f>
        <v>0</v>
      </c>
      <c r="J31" s="11">
        <f>IF('Cartera Semanal Individual'!$A31='Cartera Semanal Individual'!J$1,-SUMIFS('BD Factoraje'!$Q:$Q,'BD Factoraje'!$B:$B,$B$3,'BD Factoraje'!$G:$G,'Cartera Semanal Individual'!$A31,'BD Factoraje'!$C:$C,$B$2),0)+I31-SUMIFS('BD Factoraje'!$R:$R,'BD Factoraje'!$B:$B,$B$3,'BD Factoraje'!$G:$G,'Cartera Semanal Individual'!$A31,'BD Factoraje'!$N:$N,'Cartera Semanal Individual'!J$1,'BD Factoraje'!$C:$C,$B$2)</f>
        <v>0</v>
      </c>
      <c r="K31" s="11">
        <f>IF('Cartera Semanal Individual'!$A31='Cartera Semanal Individual'!K$1,-SUMIFS('BD Factoraje'!$Q:$Q,'BD Factoraje'!$B:$B,$B$3,'BD Factoraje'!$G:$G,'Cartera Semanal Individual'!$A31,'BD Factoraje'!$C:$C,$B$2),0)+J31-SUMIFS('BD Factoraje'!$R:$R,'BD Factoraje'!$B:$B,$B$3,'BD Factoraje'!$G:$G,'Cartera Semanal Individual'!$A31,'BD Factoraje'!$N:$N,'Cartera Semanal Individual'!K$1,'BD Factoraje'!$C:$C,$B$2)</f>
        <v>0</v>
      </c>
      <c r="L31" s="11">
        <f>IF('Cartera Semanal Individual'!$A31='Cartera Semanal Individual'!L$1,-SUMIFS('BD Factoraje'!$Q:$Q,'BD Factoraje'!$B:$B,$B$3,'BD Factoraje'!$G:$G,'Cartera Semanal Individual'!$A31,'BD Factoraje'!$C:$C,$B$2),0)+K31-SUMIFS('BD Factoraje'!$R:$R,'BD Factoraje'!$B:$B,$B$3,'BD Factoraje'!$G:$G,'Cartera Semanal Individual'!$A31,'BD Factoraje'!$N:$N,'Cartera Semanal Individual'!L$1,'BD Factoraje'!$C:$C,$B$2)</f>
        <v>0</v>
      </c>
      <c r="M31" s="11">
        <f>IF('Cartera Semanal Individual'!$A31='Cartera Semanal Individual'!M$1,-SUMIFS('BD Factoraje'!$Q:$Q,'BD Factoraje'!$B:$B,$B$3,'BD Factoraje'!$G:$G,'Cartera Semanal Individual'!$A31,'BD Factoraje'!$C:$C,$B$2),0)+L31-SUMIFS('BD Factoraje'!$R:$R,'BD Factoraje'!$B:$B,$B$3,'BD Factoraje'!$G:$G,'Cartera Semanal Individual'!$A31,'BD Factoraje'!$N:$N,'Cartera Semanal Individual'!M$1,'BD Factoraje'!$C:$C,$B$2)</f>
        <v>0</v>
      </c>
      <c r="N31" s="11">
        <f>IF('Cartera Semanal Individual'!$A31='Cartera Semanal Individual'!N$1,-SUMIFS('BD Factoraje'!$Q:$Q,'BD Factoraje'!$B:$B,$B$3,'BD Factoraje'!$G:$G,'Cartera Semanal Individual'!$A31,'BD Factoraje'!$C:$C,$B$2),0)+M31-SUMIFS('BD Factoraje'!$R:$R,'BD Factoraje'!$B:$B,$B$3,'BD Factoraje'!$G:$G,'Cartera Semanal Individual'!$A31,'BD Factoraje'!$N:$N,'Cartera Semanal Individual'!N$1,'BD Factoraje'!$C:$C,$B$2)</f>
        <v>0</v>
      </c>
      <c r="O31" s="11">
        <f>IF('Cartera Semanal Individual'!$A31='Cartera Semanal Individual'!O$1,-SUMIFS('BD Factoraje'!$Q:$Q,'BD Factoraje'!$B:$B,$B$3,'BD Factoraje'!$G:$G,'Cartera Semanal Individual'!$A31,'BD Factoraje'!$C:$C,$B$2),0)+N31-SUMIFS('BD Factoraje'!$R:$R,'BD Factoraje'!$B:$B,$B$3,'BD Factoraje'!$G:$G,'Cartera Semanal Individual'!$A31,'BD Factoraje'!$N:$N,'Cartera Semanal Individual'!O$1,'BD Factoraje'!$C:$C,$B$2)</f>
        <v>0</v>
      </c>
      <c r="P31" s="11">
        <f>IF('Cartera Semanal Individual'!$A31='Cartera Semanal Individual'!P$1,-SUMIFS('BD Factoraje'!$Q:$Q,'BD Factoraje'!$B:$B,$B$3,'BD Factoraje'!$G:$G,'Cartera Semanal Individual'!$A31,'BD Factoraje'!$C:$C,$B$2),0)+O31-SUMIFS('BD Factoraje'!$R:$R,'BD Factoraje'!$B:$B,$B$3,'BD Factoraje'!$G:$G,'Cartera Semanal Individual'!$A31,'BD Factoraje'!$N:$N,'Cartera Semanal Individual'!P$1,'BD Factoraje'!$C:$C,$B$2)</f>
        <v>0</v>
      </c>
      <c r="Q31" s="11">
        <f>IF('Cartera Semanal Individual'!$A31='Cartera Semanal Individual'!Q$1,-SUMIFS('BD Factoraje'!$Q:$Q,'BD Factoraje'!$B:$B,$B$3,'BD Factoraje'!$G:$G,'Cartera Semanal Individual'!$A31,'BD Factoraje'!$C:$C,$B$2),0)+P31-SUMIFS('BD Factoraje'!$R:$R,'BD Factoraje'!$B:$B,$B$3,'BD Factoraje'!$G:$G,'Cartera Semanal Individual'!$A31,'BD Factoraje'!$N:$N,'Cartera Semanal Individual'!Q$1,'BD Factoraje'!$C:$C,$B$2)</f>
        <v>0</v>
      </c>
      <c r="R31" s="11">
        <f>IF('Cartera Semanal Individual'!$A31='Cartera Semanal Individual'!R$1,-SUMIFS('BD Factoraje'!$Q:$Q,'BD Factoraje'!$B:$B,$B$3,'BD Factoraje'!$G:$G,'Cartera Semanal Individual'!$A31,'BD Factoraje'!$C:$C,$B$2),0)+Q31-SUMIFS('BD Factoraje'!$R:$R,'BD Factoraje'!$B:$B,$B$3,'BD Factoraje'!$G:$G,'Cartera Semanal Individual'!$A31,'BD Factoraje'!$N:$N,'Cartera Semanal Individual'!R$1,'BD Factoraje'!$C:$C,$B$2)</f>
        <v>0</v>
      </c>
      <c r="S31" s="11">
        <f>IF('Cartera Semanal Individual'!$A31='Cartera Semanal Individual'!S$1,-SUMIFS('BD Factoraje'!$Q:$Q,'BD Factoraje'!$B:$B,$B$3,'BD Factoraje'!$G:$G,'Cartera Semanal Individual'!$A31,'BD Factoraje'!$C:$C,$B$2),0)+R31-SUMIFS('BD Factoraje'!$R:$R,'BD Factoraje'!$B:$B,$B$3,'BD Factoraje'!$G:$G,'Cartera Semanal Individual'!$A31,'BD Factoraje'!$N:$N,'Cartera Semanal Individual'!S$1,'BD Factoraje'!$C:$C,$B$2)</f>
        <v>0</v>
      </c>
      <c r="T31" s="11">
        <f>IF('Cartera Semanal Individual'!$A31='Cartera Semanal Individual'!T$1,-SUMIFS('BD Factoraje'!$Q:$Q,'BD Factoraje'!$B:$B,$B$3,'BD Factoraje'!$G:$G,'Cartera Semanal Individual'!$A31,'BD Factoraje'!$C:$C,$B$2),0)+S31-SUMIFS('BD Factoraje'!$R:$R,'BD Factoraje'!$B:$B,$B$3,'BD Factoraje'!$G:$G,'Cartera Semanal Individual'!$A31,'BD Factoraje'!$N:$N,'Cartera Semanal Individual'!T$1,'BD Factoraje'!$C:$C,$B$2)</f>
        <v>0</v>
      </c>
      <c r="U31" s="11">
        <f>IF('Cartera Semanal Individual'!$A31='Cartera Semanal Individual'!U$1,-SUMIFS('BD Factoraje'!$Q:$Q,'BD Factoraje'!$B:$B,$B$3,'BD Factoraje'!$G:$G,'Cartera Semanal Individual'!$A31,'BD Factoraje'!$C:$C,$B$2),0)+T31-SUMIFS('BD Factoraje'!$R:$R,'BD Factoraje'!$B:$B,$B$3,'BD Factoraje'!$G:$G,'Cartera Semanal Individual'!$A31,'BD Factoraje'!$N:$N,'Cartera Semanal Individual'!U$1,'BD Factoraje'!$C:$C,$B$2)</f>
        <v>0</v>
      </c>
      <c r="V31" s="11">
        <f>IF('Cartera Semanal Individual'!$A31='Cartera Semanal Individual'!V$1,-SUMIFS('BD Factoraje'!$Q:$Q,'BD Factoraje'!$B:$B,$B$3,'BD Factoraje'!$G:$G,'Cartera Semanal Individual'!$A31,'BD Factoraje'!$C:$C,$B$2),0)+U31-SUMIFS('BD Factoraje'!$R:$R,'BD Factoraje'!$B:$B,$B$3,'BD Factoraje'!$G:$G,'Cartera Semanal Individual'!$A31,'BD Factoraje'!$N:$N,'Cartera Semanal Individual'!V$1,'BD Factoraje'!$C:$C,$B$2)</f>
        <v>0</v>
      </c>
      <c r="W31" s="11">
        <f>IF('Cartera Semanal Individual'!$A31='Cartera Semanal Individual'!W$1,-SUMIFS('BD Factoraje'!$Q:$Q,'BD Factoraje'!$B:$B,$B$3,'BD Factoraje'!$G:$G,'Cartera Semanal Individual'!$A31,'BD Factoraje'!$C:$C,$B$2),0)+V31-SUMIFS('BD Factoraje'!$R:$R,'BD Factoraje'!$B:$B,$B$3,'BD Factoraje'!$G:$G,'Cartera Semanal Individual'!$A31,'BD Factoraje'!$N:$N,'Cartera Semanal Individual'!W$1,'BD Factoraje'!$C:$C,$B$2)</f>
        <v>0</v>
      </c>
      <c r="X31" s="11">
        <f>IF('Cartera Semanal Individual'!$A31='Cartera Semanal Individual'!X$1,-SUMIFS('BD Factoraje'!$Q:$Q,'BD Factoraje'!$B:$B,$B$3,'BD Factoraje'!$G:$G,'Cartera Semanal Individual'!$A31,'BD Factoraje'!$C:$C,$B$2),0)+W31-SUMIFS('BD Factoraje'!$R:$R,'BD Factoraje'!$B:$B,$B$3,'BD Factoraje'!$G:$G,'Cartera Semanal Individual'!$A31,'BD Factoraje'!$N:$N,'Cartera Semanal Individual'!X$1,'BD Factoraje'!$C:$C,$B$2)</f>
        <v>0</v>
      </c>
      <c r="Y31" s="11">
        <f>IF('Cartera Semanal Individual'!$A31='Cartera Semanal Individual'!Y$1,-SUMIFS('BD Factoraje'!$Q:$Q,'BD Factoraje'!$B:$B,$B$3,'BD Factoraje'!$G:$G,'Cartera Semanal Individual'!$A31,'BD Factoraje'!$C:$C,$B$2),0)+X31-SUMIFS('BD Factoraje'!$R:$R,'BD Factoraje'!$B:$B,$B$3,'BD Factoraje'!$G:$G,'Cartera Semanal Individual'!$A31,'BD Factoraje'!$N:$N,'Cartera Semanal Individual'!Y$1,'BD Factoraje'!$C:$C,$B$2)</f>
        <v>0</v>
      </c>
      <c r="Z31" s="11">
        <f>IF('Cartera Semanal Individual'!$A31='Cartera Semanal Individual'!Z$1,-SUMIFS('BD Factoraje'!$Q:$Q,'BD Factoraje'!$B:$B,$B$3,'BD Factoraje'!$G:$G,'Cartera Semanal Individual'!$A31,'BD Factoraje'!$C:$C,$B$2),0)+Y31-SUMIFS('BD Factoraje'!$R:$R,'BD Factoraje'!$B:$B,$B$3,'BD Factoraje'!$G:$G,'Cartera Semanal Individual'!$A31,'BD Factoraje'!$N:$N,'Cartera Semanal Individual'!Z$1,'BD Factoraje'!$C:$C,$B$2)</f>
        <v>0</v>
      </c>
      <c r="AA31" s="11">
        <f>IF('Cartera Semanal Individual'!$A31='Cartera Semanal Individual'!AA$1,-SUMIFS('BD Factoraje'!$Q:$Q,'BD Factoraje'!$B:$B,$B$3,'BD Factoraje'!$G:$G,'Cartera Semanal Individual'!$A31,'BD Factoraje'!$C:$C,$B$2),0)+Z31-SUMIFS('BD Factoraje'!$R:$R,'BD Factoraje'!$B:$B,$B$3,'BD Factoraje'!$G:$G,'Cartera Semanal Individual'!$A31,'BD Factoraje'!$N:$N,'Cartera Semanal Individual'!AA$1,'BD Factoraje'!$C:$C,$B$2)</f>
        <v>0</v>
      </c>
      <c r="AB31" s="11">
        <f>IF('Cartera Semanal Individual'!$A31='Cartera Semanal Individual'!AB$1,-SUMIFS('BD Factoraje'!$Q:$Q,'BD Factoraje'!$B:$B,$B$3,'BD Factoraje'!$G:$G,'Cartera Semanal Individual'!$A31,'BD Factoraje'!$C:$C,$B$2),0)+AA31-SUMIFS('BD Factoraje'!$R:$R,'BD Factoraje'!$B:$B,$B$3,'BD Factoraje'!$G:$G,'Cartera Semanal Individual'!$A31,'BD Factoraje'!$N:$N,'Cartera Semanal Individual'!AB$1,'BD Factoraje'!$C:$C,$B$2)</f>
        <v>0</v>
      </c>
      <c r="AC31" s="11">
        <f>IF('Cartera Semanal Individual'!$A31='Cartera Semanal Individual'!AC$1,-SUMIFS('BD Factoraje'!$Q:$Q,'BD Factoraje'!$B:$B,$B$3,'BD Factoraje'!$G:$G,'Cartera Semanal Individual'!$A31,'BD Factoraje'!$C:$C,$B$2),0)+AB31-SUMIFS('BD Factoraje'!$R:$R,'BD Factoraje'!$B:$B,$B$3,'BD Factoraje'!$G:$G,'Cartera Semanal Individual'!$A31,'BD Factoraje'!$N:$N,'Cartera Semanal Individual'!AC$1,'BD Factoraje'!$C:$C,$B$2)</f>
        <v>0</v>
      </c>
      <c r="AD31" s="11">
        <f>IF('Cartera Semanal Individual'!$A31='Cartera Semanal Individual'!AD$1,-SUMIFS('BD Factoraje'!$Q:$Q,'BD Factoraje'!$B:$B,$B$3,'BD Factoraje'!$G:$G,'Cartera Semanal Individual'!$A31,'BD Factoraje'!$C:$C,$B$2),0)+AC31-SUMIFS('BD Factoraje'!$R:$R,'BD Factoraje'!$B:$B,$B$3,'BD Factoraje'!$G:$G,'Cartera Semanal Individual'!$A31,'BD Factoraje'!$N:$N,'Cartera Semanal Individual'!AD$1,'BD Factoraje'!$C:$C,$B$2)</f>
        <v>0</v>
      </c>
      <c r="AE31" s="11">
        <f>IF('Cartera Semanal Individual'!$A31='Cartera Semanal Individual'!AE$1,-SUMIFS('BD Factoraje'!$Q:$Q,'BD Factoraje'!$B:$B,$B$3,'BD Factoraje'!$G:$G,'Cartera Semanal Individual'!$A31,'BD Factoraje'!$C:$C,$B$2),0)+AD31-SUMIFS('BD Factoraje'!$R:$R,'BD Factoraje'!$B:$B,$B$3,'BD Factoraje'!$G:$G,'Cartera Semanal Individual'!$A31,'BD Factoraje'!$N:$N,'Cartera Semanal Individual'!AE$1,'BD Factoraje'!$C:$C,$B$2)</f>
        <v>0</v>
      </c>
      <c r="AF31" s="11">
        <f>IF('Cartera Semanal Individual'!$A31='Cartera Semanal Individual'!AF$1,-SUMIFS('BD Factoraje'!$Q:$Q,'BD Factoraje'!$B:$B,$B$3,'BD Factoraje'!$G:$G,'Cartera Semanal Individual'!$A31,'BD Factoraje'!$C:$C,$B$2),0)+AE31-SUMIFS('BD Factoraje'!$R:$R,'BD Factoraje'!$B:$B,$B$3,'BD Factoraje'!$G:$G,'Cartera Semanal Individual'!$A31,'BD Factoraje'!$N:$N,'Cartera Semanal Individual'!AF$1,'BD Factoraje'!$C:$C,$B$2)</f>
        <v>0</v>
      </c>
      <c r="AG31" s="11">
        <f>IF('Cartera Semanal Individual'!$A31='Cartera Semanal Individual'!AG$1,-SUMIFS('BD Factoraje'!$Q:$Q,'BD Factoraje'!$B:$B,$B$3,'BD Factoraje'!$G:$G,'Cartera Semanal Individual'!$A31,'BD Factoraje'!$C:$C,$B$2),0)+AF31-SUMIFS('BD Factoraje'!$R:$R,'BD Factoraje'!$B:$B,$B$3,'BD Factoraje'!$G:$G,'Cartera Semanal Individual'!$A31,'BD Factoraje'!$N:$N,'Cartera Semanal Individual'!AG$1,'BD Factoraje'!$C:$C,$B$2)</f>
        <v>0</v>
      </c>
      <c r="AH31" s="11">
        <f>IF('Cartera Semanal Individual'!$A31='Cartera Semanal Individual'!AH$1,-SUMIFS('BD Factoraje'!$Q:$Q,'BD Factoraje'!$B:$B,$B$3,'BD Factoraje'!$G:$G,'Cartera Semanal Individual'!$A31,'BD Factoraje'!$C:$C,$B$2),0)+AG31-SUMIFS('BD Factoraje'!$R:$R,'BD Factoraje'!$B:$B,$B$3,'BD Factoraje'!$G:$G,'Cartera Semanal Individual'!$A31,'BD Factoraje'!$N:$N,'Cartera Semanal Individual'!AH$1,'BD Factoraje'!$C:$C,$B$2)</f>
        <v>0</v>
      </c>
      <c r="AI31" s="11">
        <f>IF('Cartera Semanal Individual'!$A31='Cartera Semanal Individual'!AI$1,-SUMIFS('BD Factoraje'!$Q:$Q,'BD Factoraje'!$B:$B,$B$3,'BD Factoraje'!$G:$G,'Cartera Semanal Individual'!$A31,'BD Factoraje'!$C:$C,$B$2),0)+AH31-SUMIFS('BD Factoraje'!$R:$R,'BD Factoraje'!$B:$B,$B$3,'BD Factoraje'!$G:$G,'Cartera Semanal Individual'!$A31,'BD Factoraje'!$N:$N,'Cartera Semanal Individual'!AI$1,'BD Factoraje'!$C:$C,$B$2)</f>
        <v>0</v>
      </c>
      <c r="AJ31" s="11">
        <f>IF('Cartera Semanal Individual'!$A31='Cartera Semanal Individual'!AJ$1,-SUMIFS('BD Factoraje'!$Q:$Q,'BD Factoraje'!$B:$B,$B$3,'BD Factoraje'!$G:$G,'Cartera Semanal Individual'!$A31,'BD Factoraje'!$C:$C,$B$2),0)+AI31-SUMIFS('BD Factoraje'!$R:$R,'BD Factoraje'!$B:$B,$B$3,'BD Factoraje'!$G:$G,'Cartera Semanal Individual'!$A31,'BD Factoraje'!$N:$N,'Cartera Semanal Individual'!AJ$1,'BD Factoraje'!$C:$C,$B$2)</f>
        <v>0</v>
      </c>
      <c r="AK31" s="11">
        <f>IF('Cartera Semanal Individual'!$A31='Cartera Semanal Individual'!AK$1,-SUMIFS('BD Factoraje'!$Q:$Q,'BD Factoraje'!$B:$B,$B$3,'BD Factoraje'!$G:$G,'Cartera Semanal Individual'!$A31,'BD Factoraje'!$C:$C,$B$2),0)+AJ31-SUMIFS('BD Factoraje'!$R:$R,'BD Factoraje'!$B:$B,$B$3,'BD Factoraje'!$G:$G,'Cartera Semanal Individual'!$A31,'BD Factoraje'!$N:$N,'Cartera Semanal Individual'!AK$1,'BD Factoraje'!$C:$C,$B$2)</f>
        <v>0</v>
      </c>
      <c r="AL31" s="11">
        <f>IF('Cartera Semanal Individual'!$A31='Cartera Semanal Individual'!AL$1,-SUMIFS('BD Factoraje'!$Q:$Q,'BD Factoraje'!$B:$B,$B$3,'BD Factoraje'!$G:$G,'Cartera Semanal Individual'!$A31,'BD Factoraje'!$C:$C,$B$2),0)+AK31-SUMIFS('BD Factoraje'!$R:$R,'BD Factoraje'!$B:$B,$B$3,'BD Factoraje'!$G:$G,'Cartera Semanal Individual'!$A31,'BD Factoraje'!$N:$N,'Cartera Semanal Individual'!AL$1,'BD Factoraje'!$C:$C,$B$2)</f>
        <v>0</v>
      </c>
      <c r="AM31" s="11">
        <f>IF('Cartera Semanal Individual'!$A31='Cartera Semanal Individual'!AM$1,-SUMIFS('BD Factoraje'!$Q:$Q,'BD Factoraje'!$B:$B,$B$3,'BD Factoraje'!$G:$G,'Cartera Semanal Individual'!$A31,'BD Factoraje'!$C:$C,$B$2),0)+AL31-SUMIFS('BD Factoraje'!$R:$R,'BD Factoraje'!$B:$B,$B$3,'BD Factoraje'!$G:$G,'Cartera Semanal Individual'!$A31,'BD Factoraje'!$N:$N,'Cartera Semanal Individual'!AM$1,'BD Factoraje'!$C:$C,$B$2)</f>
        <v>0</v>
      </c>
      <c r="AN31" s="11">
        <f>IF('Cartera Semanal Individual'!$A31='Cartera Semanal Individual'!AN$1,-SUMIFS('BD Factoraje'!$Q:$Q,'BD Factoraje'!$B:$B,$B$3,'BD Factoraje'!$G:$G,'Cartera Semanal Individual'!$A31,'BD Factoraje'!$C:$C,$B$2),0)+AM31-SUMIFS('BD Factoraje'!$R:$R,'BD Factoraje'!$B:$B,$B$3,'BD Factoraje'!$G:$G,'Cartera Semanal Individual'!$A31,'BD Factoraje'!$N:$N,'Cartera Semanal Individual'!AN$1,'BD Factoraje'!$C:$C,$B$2)</f>
        <v>0</v>
      </c>
      <c r="AO31" s="11">
        <f>IF('Cartera Semanal Individual'!$A31='Cartera Semanal Individual'!AO$1,-SUMIFS('BD Factoraje'!$Q:$Q,'BD Factoraje'!$B:$B,$B$3,'BD Factoraje'!$G:$G,'Cartera Semanal Individual'!$A31,'BD Factoraje'!$C:$C,$B$2),0)+AN31-SUMIFS('BD Factoraje'!$R:$R,'BD Factoraje'!$B:$B,$B$3,'BD Factoraje'!$G:$G,'Cartera Semanal Individual'!$A31,'BD Factoraje'!$N:$N,'Cartera Semanal Individual'!AO$1,'BD Factoraje'!$C:$C,$B$2)</f>
        <v>0</v>
      </c>
      <c r="AP31" s="11">
        <f>IF('Cartera Semanal Individual'!$A31='Cartera Semanal Individual'!AP$1,-SUMIFS('BD Factoraje'!$Q:$Q,'BD Factoraje'!$B:$B,$B$3,'BD Factoraje'!$G:$G,'Cartera Semanal Individual'!$A31,'BD Factoraje'!$C:$C,$B$2),0)+AO31-SUMIFS('BD Factoraje'!$R:$R,'BD Factoraje'!$B:$B,$B$3,'BD Factoraje'!$G:$G,'Cartera Semanal Individual'!$A31,'BD Factoraje'!$N:$N,'Cartera Semanal Individual'!AP$1,'BD Factoraje'!$C:$C,$B$2)</f>
        <v>0</v>
      </c>
      <c r="AQ31" s="11">
        <f>IF('Cartera Semanal Individual'!$A31='Cartera Semanal Individual'!AQ$1,-SUMIFS('BD Factoraje'!$Q:$Q,'BD Factoraje'!$B:$B,$B$3,'BD Factoraje'!$G:$G,'Cartera Semanal Individual'!$A31,'BD Factoraje'!$C:$C,$B$2),0)+AP31-SUMIFS('BD Factoraje'!$R:$R,'BD Factoraje'!$B:$B,$B$3,'BD Factoraje'!$G:$G,'Cartera Semanal Individual'!$A31,'BD Factoraje'!$N:$N,'Cartera Semanal Individual'!AQ$1,'BD Factoraje'!$C:$C,$B$2)</f>
        <v>0</v>
      </c>
      <c r="AR31" s="11">
        <f>IF('Cartera Semanal Individual'!$A31='Cartera Semanal Individual'!AR$1,-SUMIFS('BD Factoraje'!$Q:$Q,'BD Factoraje'!$B:$B,$B$3,'BD Factoraje'!$G:$G,'Cartera Semanal Individual'!$A31,'BD Factoraje'!$C:$C,$B$2),0)+AQ31-SUMIFS('BD Factoraje'!$R:$R,'BD Factoraje'!$B:$B,$B$3,'BD Factoraje'!$G:$G,'Cartera Semanal Individual'!$A31,'BD Factoraje'!$N:$N,'Cartera Semanal Individual'!AR$1,'BD Factoraje'!$C:$C,$B$2)</f>
        <v>0</v>
      </c>
      <c r="AS31" s="11">
        <f>IF('Cartera Semanal Individual'!$A31='Cartera Semanal Individual'!AS$1,-SUMIFS('BD Factoraje'!$Q:$Q,'BD Factoraje'!$B:$B,$B$3,'BD Factoraje'!$G:$G,'Cartera Semanal Individual'!$A31,'BD Factoraje'!$C:$C,$B$2),0)+AR31-SUMIFS('BD Factoraje'!$R:$R,'BD Factoraje'!$B:$B,$B$3,'BD Factoraje'!$G:$G,'Cartera Semanal Individual'!$A31,'BD Factoraje'!$N:$N,'Cartera Semanal Individual'!AS$1,'BD Factoraje'!$C:$C,$B$2)</f>
        <v>0</v>
      </c>
      <c r="AT31" s="11">
        <f>IF('Cartera Semanal Individual'!$A31='Cartera Semanal Individual'!AT$1,-SUMIFS('BD Factoraje'!$Q:$Q,'BD Factoraje'!$B:$B,$B$3,'BD Factoraje'!$G:$G,'Cartera Semanal Individual'!$A31,'BD Factoraje'!$C:$C,$B$2),0)+AS31-SUMIFS('BD Factoraje'!$R:$R,'BD Factoraje'!$B:$B,$B$3,'BD Factoraje'!$G:$G,'Cartera Semanal Individual'!$A31,'BD Factoraje'!$N:$N,'Cartera Semanal Individual'!AT$1,'BD Factoraje'!$C:$C,$B$2)</f>
        <v>0</v>
      </c>
      <c r="AU31" s="11">
        <f>IF('Cartera Semanal Individual'!$A31='Cartera Semanal Individual'!AU$1,-SUMIFS('BD Factoraje'!$Q:$Q,'BD Factoraje'!$B:$B,$B$3,'BD Factoraje'!$G:$G,'Cartera Semanal Individual'!$A31,'BD Factoraje'!$C:$C,$B$2),0)+AT31-SUMIFS('BD Factoraje'!$R:$R,'BD Factoraje'!$B:$B,$B$3,'BD Factoraje'!$G:$G,'Cartera Semanal Individual'!$A31,'BD Factoraje'!$N:$N,'Cartera Semanal Individual'!AU$1,'BD Factoraje'!$C:$C,$B$2)</f>
        <v>0</v>
      </c>
      <c r="AV31" s="11">
        <f>IF('Cartera Semanal Individual'!$A31='Cartera Semanal Individual'!AV$1,-SUMIFS('BD Factoraje'!$Q:$Q,'BD Factoraje'!$B:$B,$B$3,'BD Factoraje'!$G:$G,'Cartera Semanal Individual'!$A31,'BD Factoraje'!$C:$C,$B$2),0)+AU31-SUMIFS('BD Factoraje'!$R:$R,'BD Factoraje'!$B:$B,$B$3,'BD Factoraje'!$G:$G,'Cartera Semanal Individual'!$A31,'BD Factoraje'!$N:$N,'Cartera Semanal Individual'!AV$1,'BD Factoraje'!$C:$C,$B$2)</f>
        <v>0</v>
      </c>
      <c r="AW31" s="11">
        <f>IF('Cartera Semanal Individual'!$A31='Cartera Semanal Individual'!AW$1,-SUMIFS('BD Factoraje'!$Q:$Q,'BD Factoraje'!$B:$B,$B$3,'BD Factoraje'!$G:$G,'Cartera Semanal Individual'!$A31,'BD Factoraje'!$C:$C,$B$2),0)+AV31-SUMIFS('BD Factoraje'!$R:$R,'BD Factoraje'!$B:$B,$B$3,'BD Factoraje'!$G:$G,'Cartera Semanal Individual'!$A31,'BD Factoraje'!$N:$N,'Cartera Semanal Individual'!AW$1,'BD Factoraje'!$C:$C,$B$2)</f>
        <v>0</v>
      </c>
      <c r="AX31" s="11">
        <f>IF('Cartera Semanal Individual'!$A31='Cartera Semanal Individual'!AX$1,-SUMIFS('BD Factoraje'!$Q:$Q,'BD Factoraje'!$B:$B,$B$3,'BD Factoraje'!$G:$G,'Cartera Semanal Individual'!$A31,'BD Factoraje'!$C:$C,$B$2),0)+AW31-SUMIFS('BD Factoraje'!$R:$R,'BD Factoraje'!$B:$B,$B$3,'BD Factoraje'!$G:$G,'Cartera Semanal Individual'!$A31,'BD Factoraje'!$N:$N,'Cartera Semanal Individual'!AX$1,'BD Factoraje'!$C:$C,$B$2)</f>
        <v>0</v>
      </c>
      <c r="AY31" s="11">
        <f>IF('Cartera Semanal Individual'!$A31='Cartera Semanal Individual'!AY$1,-SUMIFS('BD Factoraje'!$Q:$Q,'BD Factoraje'!$B:$B,$B$3,'BD Factoraje'!$G:$G,'Cartera Semanal Individual'!$A31,'BD Factoraje'!$C:$C,$B$2),0)+AX31-SUMIFS('BD Factoraje'!$R:$R,'BD Factoraje'!$B:$B,$B$3,'BD Factoraje'!$G:$G,'Cartera Semanal Individual'!$A31,'BD Factoraje'!$N:$N,'Cartera Semanal Individual'!AY$1,'BD Factoraje'!$C:$C,$B$2)</f>
        <v>0</v>
      </c>
      <c r="AZ31" s="11">
        <f>IF('Cartera Semanal Individual'!$A31='Cartera Semanal Individual'!AZ$1,-SUMIFS('BD Factoraje'!$Q:$Q,'BD Factoraje'!$B:$B,$B$3,'BD Factoraje'!$G:$G,'Cartera Semanal Individual'!$A31,'BD Factoraje'!$C:$C,$B$2),0)+AY31-SUMIFS('BD Factoraje'!$R:$R,'BD Factoraje'!$B:$B,$B$3,'BD Factoraje'!$G:$G,'Cartera Semanal Individual'!$A31,'BD Factoraje'!$N:$N,'Cartera Semanal Individual'!AZ$1,'BD Factoraje'!$C:$C,$B$2)</f>
        <v>0</v>
      </c>
      <c r="BA31" s="11">
        <f>IF('Cartera Semanal Individual'!$A31='Cartera Semanal Individual'!BA$1,-SUMIFS('BD Factoraje'!$Q:$Q,'BD Factoraje'!$B:$B,$B$3,'BD Factoraje'!$G:$G,'Cartera Semanal Individual'!$A31,'BD Factoraje'!$C:$C,$B$2),0)+AZ31-SUMIFS('BD Factoraje'!$R:$R,'BD Factoraje'!$B:$B,$B$3,'BD Factoraje'!$G:$G,'Cartera Semanal Individual'!$A31,'BD Factoraje'!$N:$N,'Cartera Semanal Individual'!BA$1,'BD Factoraje'!$C:$C,$B$2)</f>
        <v>0</v>
      </c>
      <c r="BB31" s="11">
        <f>IF('Cartera Semanal Individual'!$A31='Cartera Semanal Individual'!BB$1,-SUMIFS('BD Factoraje'!$Q:$Q,'BD Factoraje'!$B:$B,$B$3,'BD Factoraje'!$G:$G,'Cartera Semanal Individual'!$A31,'BD Factoraje'!$C:$C,$B$2),0)+BA31-SUMIFS('BD Factoraje'!$R:$R,'BD Factoraje'!$B:$B,$B$3,'BD Factoraje'!$G:$G,'Cartera Semanal Individual'!$A31,'BD Factoraje'!$N:$N,'Cartera Semanal Individual'!BB$1,'BD Factoraje'!$C:$C,$B$2)</f>
        <v>0</v>
      </c>
      <c r="BC31" s="11">
        <f>IF('Cartera Semanal Individual'!$A31='Cartera Semanal Individual'!BC$1,-SUMIFS('BD Factoraje'!$Q:$Q,'BD Factoraje'!$B:$B,$B$3,'BD Factoraje'!$G:$G,'Cartera Semanal Individual'!$A31,'BD Factoraje'!$C:$C,$B$2),0)+BB31-SUMIFS('BD Factoraje'!$R:$R,'BD Factoraje'!$B:$B,$B$3,'BD Factoraje'!$G:$G,'Cartera Semanal Individual'!$A31,'BD Factoraje'!$N:$N,'Cartera Semanal Individual'!BC$1,'BD Factoraje'!$C:$C,$B$2)</f>
        <v>0</v>
      </c>
      <c r="BD31" s="11">
        <f>IF('Cartera Semanal Individual'!$A31='Cartera Semanal Individual'!BD$1,-SUMIFS('BD Factoraje'!$Q:$Q,'BD Factoraje'!$B:$B,$B$3,'BD Factoraje'!$G:$G,'Cartera Semanal Individual'!$A31,'BD Factoraje'!$C:$C,$B$2),0)+BC31-SUMIFS('BD Factoraje'!$R:$R,'BD Factoraje'!$B:$B,$B$3,'BD Factoraje'!$G:$G,'Cartera Semanal Individual'!$A31,'BD Factoraje'!$N:$N,'Cartera Semanal Individual'!BD$1,'BD Factoraje'!$C:$C,$B$2)</f>
        <v>0</v>
      </c>
      <c r="BE31" s="11">
        <f>IF('Cartera Semanal Individual'!$A31='Cartera Semanal Individual'!BE$1,-SUMIFS('BD Factoraje'!$Q:$Q,'BD Factoraje'!$B:$B,$B$3,'BD Factoraje'!$G:$G,'Cartera Semanal Individual'!$A31,'BD Factoraje'!$C:$C,$B$2),0)+BD31-SUMIFS('BD Factoraje'!$R:$R,'BD Factoraje'!$B:$B,$B$3,'BD Factoraje'!$G:$G,'Cartera Semanal Individual'!$A31,'BD Factoraje'!$N:$N,'Cartera Semanal Individual'!BE$1,'BD Factoraje'!$C:$C,$B$2)</f>
        <v>0</v>
      </c>
      <c r="BF31" s="11">
        <f>IF('Cartera Semanal Individual'!$A31='Cartera Semanal Individual'!BF$1,-SUMIFS('BD Factoraje'!$Q:$Q,'BD Factoraje'!$B:$B,$B$3,'BD Factoraje'!$G:$G,'Cartera Semanal Individual'!$A31,'BD Factoraje'!$C:$C,$B$2),0)+BE31-SUMIFS('BD Factoraje'!$R:$R,'BD Factoraje'!$B:$B,$B$3,'BD Factoraje'!$G:$G,'Cartera Semanal Individual'!$A31,'BD Factoraje'!$N:$N,'Cartera Semanal Individual'!BF$1,'BD Factoraje'!$C:$C,$B$2)</f>
        <v>0</v>
      </c>
      <c r="BG31" s="11">
        <f>IF('Cartera Semanal Individual'!$A31='Cartera Semanal Individual'!BG$1,-SUMIFS('BD Factoraje'!$Q:$Q,'BD Factoraje'!$B:$B,$B$3,'BD Factoraje'!$G:$G,'Cartera Semanal Individual'!$A31,'BD Factoraje'!$C:$C,$B$2),0)+BF31-SUMIFS('BD Factoraje'!$R:$R,'BD Factoraje'!$B:$B,$B$3,'BD Factoraje'!$G:$G,'Cartera Semanal Individual'!$A31,'BD Factoraje'!$N:$N,'Cartera Semanal Individual'!BG$1,'BD Factoraje'!$C:$C,$B$2)</f>
        <v>0</v>
      </c>
      <c r="BH31" s="11">
        <f>IF('Cartera Semanal Individual'!$A31='Cartera Semanal Individual'!BH$1,-SUMIFS('BD Factoraje'!$Q:$Q,'BD Factoraje'!$B:$B,$B$3,'BD Factoraje'!$G:$G,'Cartera Semanal Individual'!$A31,'BD Factoraje'!$C:$C,$B$2),0)+BG31-SUMIFS('BD Factoraje'!$R:$R,'BD Factoraje'!$B:$B,$B$3,'BD Factoraje'!$G:$G,'Cartera Semanal Individual'!$A31,'BD Factoraje'!$N:$N,'Cartera Semanal Individual'!BH$1,'BD Factoraje'!$C:$C,$B$2)</f>
        <v>0</v>
      </c>
      <c r="BI31" s="11">
        <f>IF('Cartera Semanal Individual'!$A31='Cartera Semanal Individual'!BI$1,-SUMIFS('BD Factoraje'!$Q:$Q,'BD Factoraje'!$B:$B,$B$3,'BD Factoraje'!$G:$G,'Cartera Semanal Individual'!$A31,'BD Factoraje'!$C:$C,$B$2),0)+BH31-SUMIFS('BD Factoraje'!$R:$R,'BD Factoraje'!$B:$B,$B$3,'BD Factoraje'!$G:$G,'Cartera Semanal Individual'!$A31,'BD Factoraje'!$N:$N,'Cartera Semanal Individual'!BI$1,'BD Factoraje'!$C:$C,$B$2)</f>
        <v>0</v>
      </c>
      <c r="BJ31" s="11">
        <f>IF('Cartera Semanal Individual'!$A31='Cartera Semanal Individual'!BJ$1,-SUMIFS('BD Factoraje'!$Q:$Q,'BD Factoraje'!$B:$B,$B$3,'BD Factoraje'!$G:$G,'Cartera Semanal Individual'!$A31,'BD Factoraje'!$C:$C,$B$2),0)+BI31-SUMIFS('BD Factoraje'!$R:$R,'BD Factoraje'!$B:$B,$B$3,'BD Factoraje'!$G:$G,'Cartera Semanal Individual'!$A31,'BD Factoraje'!$N:$N,'Cartera Semanal Individual'!BJ$1,'BD Factoraje'!$C:$C,$B$2)</f>
        <v>0</v>
      </c>
      <c r="BK31" s="11">
        <f>IF('Cartera Semanal Individual'!$A31='Cartera Semanal Individual'!BK$1,-SUMIFS('BD Factoraje'!$Q:$Q,'BD Factoraje'!$B:$B,$B$3,'BD Factoraje'!$G:$G,'Cartera Semanal Individual'!$A31,'BD Factoraje'!$C:$C,$B$2),0)+BJ31-SUMIFS('BD Factoraje'!$R:$R,'BD Factoraje'!$B:$B,$B$3,'BD Factoraje'!$G:$G,'Cartera Semanal Individual'!$A31,'BD Factoraje'!$N:$N,'Cartera Semanal Individual'!BK$1,'BD Factoraje'!$C:$C,$B$2)</f>
        <v>0</v>
      </c>
      <c r="BL31" s="11">
        <f>IF('Cartera Semanal Individual'!$A31='Cartera Semanal Individual'!BL$1,-SUMIFS('BD Factoraje'!$Q:$Q,'BD Factoraje'!$B:$B,$B$3,'BD Factoraje'!$G:$G,'Cartera Semanal Individual'!$A31,'BD Factoraje'!$C:$C,$B$2),0)+BK31-SUMIFS('BD Factoraje'!$R:$R,'BD Factoraje'!$B:$B,$B$3,'BD Factoraje'!$G:$G,'Cartera Semanal Individual'!$A31,'BD Factoraje'!$N:$N,'Cartera Semanal Individual'!BL$1,'BD Factoraje'!$C:$C,$B$2)</f>
        <v>0</v>
      </c>
      <c r="BM31" s="11">
        <f>IF('Cartera Semanal Individual'!$A31='Cartera Semanal Individual'!BM$1,-SUMIFS('BD Factoraje'!$Q:$Q,'BD Factoraje'!$B:$B,$B$3,'BD Factoraje'!$G:$G,'Cartera Semanal Individual'!$A31,'BD Factoraje'!$C:$C,$B$2),0)+BL31-SUMIFS('BD Factoraje'!$R:$R,'BD Factoraje'!$B:$B,$B$3,'BD Factoraje'!$G:$G,'Cartera Semanal Individual'!$A31,'BD Factoraje'!$N:$N,'Cartera Semanal Individual'!BM$1,'BD Factoraje'!$C:$C,$B$2)</f>
        <v>0</v>
      </c>
      <c r="BN31" s="11">
        <f>IF('Cartera Semanal Individual'!$A31='Cartera Semanal Individual'!BN$1,-SUMIFS('BD Factoraje'!$Q:$Q,'BD Factoraje'!$B:$B,$B$3,'BD Factoraje'!$G:$G,'Cartera Semanal Individual'!$A31,'BD Factoraje'!$C:$C,$B$2),0)+BM31-SUMIFS('BD Factoraje'!$R:$R,'BD Factoraje'!$B:$B,$B$3,'BD Factoraje'!$G:$G,'Cartera Semanal Individual'!$A31,'BD Factoraje'!$N:$N,'Cartera Semanal Individual'!BN$1,'BD Factoraje'!$C:$C,$B$2)</f>
        <v>0</v>
      </c>
      <c r="BO31" s="11">
        <f>IF('Cartera Semanal Individual'!$A31='Cartera Semanal Individual'!BO$1,-SUMIFS('BD Factoraje'!$Q:$Q,'BD Factoraje'!$B:$B,$B$3,'BD Factoraje'!$G:$G,'Cartera Semanal Individual'!$A31,'BD Factoraje'!$C:$C,$B$2),0)+BN31-SUMIFS('BD Factoraje'!$R:$R,'BD Factoraje'!$B:$B,$B$3,'BD Factoraje'!$G:$G,'Cartera Semanal Individual'!$A31,'BD Factoraje'!$N:$N,'Cartera Semanal Individual'!BO$1,'BD Factoraje'!$C:$C,$B$2)</f>
        <v>0</v>
      </c>
      <c r="BP31" s="11">
        <f>IF('Cartera Semanal Individual'!$A31='Cartera Semanal Individual'!BP$1,-SUMIFS('BD Factoraje'!$Q:$Q,'BD Factoraje'!$B:$B,$B$3,'BD Factoraje'!$G:$G,'Cartera Semanal Individual'!$A31,'BD Factoraje'!$C:$C,$B$2),0)+BO31-SUMIFS('BD Factoraje'!$R:$R,'BD Factoraje'!$B:$B,$B$3,'BD Factoraje'!$G:$G,'Cartera Semanal Individual'!$A31,'BD Factoraje'!$N:$N,'Cartera Semanal Individual'!BP$1,'BD Factoraje'!$C:$C,$B$2)</f>
        <v>0</v>
      </c>
      <c r="BQ31" s="11">
        <f>IF('Cartera Semanal Individual'!$A31='Cartera Semanal Individual'!BQ$1,-SUMIFS('BD Factoraje'!$Q:$Q,'BD Factoraje'!$B:$B,$B$3,'BD Factoraje'!$G:$G,'Cartera Semanal Individual'!$A31,'BD Factoraje'!$C:$C,$B$2),0)+BP31-SUMIFS('BD Factoraje'!$R:$R,'BD Factoraje'!$B:$B,$B$3,'BD Factoraje'!$G:$G,'Cartera Semanal Individual'!$A31,'BD Factoraje'!$N:$N,'Cartera Semanal Individual'!BQ$1,'BD Factoraje'!$C:$C,$B$2)</f>
        <v>0</v>
      </c>
      <c r="BR31" s="11">
        <f>IF('Cartera Semanal Individual'!$A31='Cartera Semanal Individual'!BR$1,-SUMIFS('BD Factoraje'!$Q:$Q,'BD Factoraje'!$B:$B,$B$3,'BD Factoraje'!$G:$G,'Cartera Semanal Individual'!$A31,'BD Factoraje'!$C:$C,$B$2),0)+BQ31-SUMIFS('BD Factoraje'!$R:$R,'BD Factoraje'!$B:$B,$B$3,'BD Factoraje'!$G:$G,'Cartera Semanal Individual'!$A31,'BD Factoraje'!$N:$N,'Cartera Semanal Individual'!BR$1,'BD Factoraje'!$C:$C,$B$2)</f>
        <v>0</v>
      </c>
      <c r="BS31" s="11">
        <f>IF('Cartera Semanal Individual'!$A31='Cartera Semanal Individual'!BS$1,-SUMIFS('BD Factoraje'!$Q:$Q,'BD Factoraje'!$B:$B,$B$3,'BD Factoraje'!$G:$G,'Cartera Semanal Individual'!$A31,'BD Factoraje'!$C:$C,$B$2),0)+BR31-SUMIFS('BD Factoraje'!$R:$R,'BD Factoraje'!$B:$B,$B$3,'BD Factoraje'!$G:$G,'Cartera Semanal Individual'!$A31,'BD Factoraje'!$N:$N,'Cartera Semanal Individual'!BS$1,'BD Factoraje'!$C:$C,$B$2)</f>
        <v>0</v>
      </c>
      <c r="BT31" s="11">
        <f>IF('Cartera Semanal Individual'!$A31='Cartera Semanal Individual'!BT$1,-SUMIFS('BD Factoraje'!$Q:$Q,'BD Factoraje'!$B:$B,$B$3,'BD Factoraje'!$G:$G,'Cartera Semanal Individual'!$A31,'BD Factoraje'!$C:$C,$B$2),0)+BS31-SUMIFS('BD Factoraje'!$R:$R,'BD Factoraje'!$B:$B,$B$3,'BD Factoraje'!$G:$G,'Cartera Semanal Individual'!$A31,'BD Factoraje'!$N:$N,'Cartera Semanal Individual'!BT$1,'BD Factoraje'!$C:$C,$B$2)</f>
        <v>0</v>
      </c>
      <c r="BU31" s="11">
        <f>IF('Cartera Semanal Individual'!$A31='Cartera Semanal Individual'!BU$1,-SUMIFS('BD Factoraje'!$Q:$Q,'BD Factoraje'!$B:$B,$B$3,'BD Factoraje'!$G:$G,'Cartera Semanal Individual'!$A31,'BD Factoraje'!$C:$C,$B$2),0)+BT31-SUMIFS('BD Factoraje'!$R:$R,'BD Factoraje'!$B:$B,$B$3,'BD Factoraje'!$G:$G,'Cartera Semanal Individual'!$A31,'BD Factoraje'!$N:$N,'Cartera Semanal Individual'!BU$1,'BD Factoraje'!$C:$C,$B$2)</f>
        <v>0</v>
      </c>
      <c r="BV31" s="11">
        <f>IF('Cartera Semanal Individual'!$A31='Cartera Semanal Individual'!BV$1,-SUMIFS('BD Factoraje'!$Q:$Q,'BD Factoraje'!$B:$B,$B$3,'BD Factoraje'!$G:$G,'Cartera Semanal Individual'!$A31,'BD Factoraje'!$C:$C,$B$2),0)+BU31-SUMIFS('BD Factoraje'!$R:$R,'BD Factoraje'!$B:$B,$B$3,'BD Factoraje'!$G:$G,'Cartera Semanal Individual'!$A31,'BD Factoraje'!$N:$N,'Cartera Semanal Individual'!BV$1,'BD Factoraje'!$C:$C,$B$2)</f>
        <v>0</v>
      </c>
      <c r="BW31" s="11">
        <f>IF('Cartera Semanal Individual'!$A31='Cartera Semanal Individual'!BW$1,-SUMIFS('BD Factoraje'!$Q:$Q,'BD Factoraje'!$B:$B,$B$3,'BD Factoraje'!$G:$G,'Cartera Semanal Individual'!$A31,'BD Factoraje'!$C:$C,$B$2),0)+BV31-SUMIFS('BD Factoraje'!$R:$R,'BD Factoraje'!$B:$B,$B$3,'BD Factoraje'!$G:$G,'Cartera Semanal Individual'!$A31,'BD Factoraje'!$N:$N,'Cartera Semanal Individual'!BW$1,'BD Factoraje'!$C:$C,$B$2)</f>
        <v>0</v>
      </c>
      <c r="BX31" s="11">
        <f>IF('Cartera Semanal Individual'!$A31='Cartera Semanal Individual'!BX$1,-SUMIFS('BD Factoraje'!$Q:$Q,'BD Factoraje'!$B:$B,$B$3,'BD Factoraje'!$G:$G,'Cartera Semanal Individual'!$A31,'BD Factoraje'!$C:$C,$B$2),0)+BW31-SUMIFS('BD Factoraje'!$R:$R,'BD Factoraje'!$B:$B,$B$3,'BD Factoraje'!$G:$G,'Cartera Semanal Individual'!$A31,'BD Factoraje'!$N:$N,'Cartera Semanal Individual'!BX$1,'BD Factoraje'!$C:$C,$B$2)</f>
        <v>0</v>
      </c>
      <c r="BY31" s="11">
        <f>IF('Cartera Semanal Individual'!$A31='Cartera Semanal Individual'!BY$1,-SUMIFS('BD Factoraje'!$Q:$Q,'BD Factoraje'!$B:$B,$B$3,'BD Factoraje'!$G:$G,'Cartera Semanal Individual'!$A31,'BD Factoraje'!$C:$C,$B$2),0)+BX31-SUMIFS('BD Factoraje'!$R:$R,'BD Factoraje'!$B:$B,$B$3,'BD Factoraje'!$G:$G,'Cartera Semanal Individual'!$A31,'BD Factoraje'!$N:$N,'Cartera Semanal Individual'!BY$1,'BD Factoraje'!$C:$C,$B$2)</f>
        <v>0</v>
      </c>
      <c r="BZ31" s="11">
        <f>IF('Cartera Semanal Individual'!$A31='Cartera Semanal Individual'!BZ$1,-SUMIFS('BD Factoraje'!$Q:$Q,'BD Factoraje'!$B:$B,$B$3,'BD Factoraje'!$G:$G,'Cartera Semanal Individual'!$A31,'BD Factoraje'!$C:$C,$B$2),0)+BY31-SUMIFS('BD Factoraje'!$R:$R,'BD Factoraje'!$B:$B,$B$3,'BD Factoraje'!$G:$G,'Cartera Semanal Individual'!$A31,'BD Factoraje'!$N:$N,'Cartera Semanal Individual'!BZ$1,'BD Factoraje'!$C:$C,$B$2)</f>
        <v>0</v>
      </c>
      <c r="CA31" s="11">
        <f>IF('Cartera Semanal Individual'!$A31='Cartera Semanal Individual'!CA$1,-SUMIFS('BD Factoraje'!$Q:$Q,'BD Factoraje'!$B:$B,$B$3,'BD Factoraje'!$G:$G,'Cartera Semanal Individual'!$A31,'BD Factoraje'!$C:$C,$B$2),0)+BZ31-SUMIFS('BD Factoraje'!$R:$R,'BD Factoraje'!$B:$B,$B$3,'BD Factoraje'!$G:$G,'Cartera Semanal Individual'!$A31,'BD Factoraje'!$N:$N,'Cartera Semanal Individual'!CA$1,'BD Factoraje'!$C:$C,$B$2)</f>
        <v>0</v>
      </c>
      <c r="CB31" s="11">
        <f>IF('Cartera Semanal Individual'!$A31='Cartera Semanal Individual'!CB$1,-SUMIFS('BD Factoraje'!$Q:$Q,'BD Factoraje'!$B:$B,$B$3,'BD Factoraje'!$G:$G,'Cartera Semanal Individual'!$A31,'BD Factoraje'!$C:$C,$B$2),0)+CA31-SUMIFS('BD Factoraje'!$R:$R,'BD Factoraje'!$B:$B,$B$3,'BD Factoraje'!$G:$G,'Cartera Semanal Individual'!$A31,'BD Factoraje'!$N:$N,'Cartera Semanal Individual'!CB$1,'BD Factoraje'!$C:$C,$B$2)</f>
        <v>0</v>
      </c>
      <c r="CC31" s="11">
        <f>IF('Cartera Semanal Individual'!$A31='Cartera Semanal Individual'!CC$1,-SUMIFS('BD Factoraje'!$Q:$Q,'BD Factoraje'!$B:$B,$B$3,'BD Factoraje'!$G:$G,'Cartera Semanal Individual'!$A31,'BD Factoraje'!$C:$C,$B$2),0)+CB31-SUMIFS('BD Factoraje'!$R:$R,'BD Factoraje'!$B:$B,$B$3,'BD Factoraje'!$G:$G,'Cartera Semanal Individual'!$A31,'BD Factoraje'!$N:$N,'Cartera Semanal Individual'!CC$1,'BD Factoraje'!$C:$C,$B$2)</f>
        <v>0</v>
      </c>
      <c r="CD31" s="11">
        <f>IF('Cartera Semanal Individual'!$A31='Cartera Semanal Individual'!CD$1,-SUMIFS('BD Factoraje'!$Q:$Q,'BD Factoraje'!$B:$B,$B$3,'BD Factoraje'!$G:$G,'Cartera Semanal Individual'!$A31,'BD Factoraje'!$C:$C,$B$2),0)+CC31-SUMIFS('BD Factoraje'!$R:$R,'BD Factoraje'!$B:$B,$B$3,'BD Factoraje'!$G:$G,'Cartera Semanal Individual'!$A31,'BD Factoraje'!$N:$N,'Cartera Semanal Individual'!CD$1,'BD Factoraje'!$C:$C,$B$2)</f>
        <v>0</v>
      </c>
      <c r="CE31" s="11">
        <f>IF('Cartera Semanal Individual'!$A31='Cartera Semanal Individual'!CE$1,-SUMIFS('BD Factoraje'!$Q:$Q,'BD Factoraje'!$B:$B,$B$3,'BD Factoraje'!$G:$G,'Cartera Semanal Individual'!$A31,'BD Factoraje'!$C:$C,$B$2),0)+CD31-SUMIFS('BD Factoraje'!$R:$R,'BD Factoraje'!$B:$B,$B$3,'BD Factoraje'!$G:$G,'Cartera Semanal Individual'!$A31,'BD Factoraje'!$N:$N,'Cartera Semanal Individual'!CE$1,'BD Factoraje'!$C:$C,$B$2)</f>
        <v>0</v>
      </c>
      <c r="CF31" s="11">
        <f>IF('Cartera Semanal Individual'!$A31='Cartera Semanal Individual'!CF$1,-SUMIFS('BD Factoraje'!$Q:$Q,'BD Factoraje'!$B:$B,$B$3,'BD Factoraje'!$G:$G,'Cartera Semanal Individual'!$A31,'BD Factoraje'!$C:$C,$B$2),0)+CE31-SUMIFS('BD Factoraje'!$R:$R,'BD Factoraje'!$B:$B,$B$3,'BD Factoraje'!$G:$G,'Cartera Semanal Individual'!$A31,'BD Factoraje'!$N:$N,'Cartera Semanal Individual'!CF$1,'BD Factoraje'!$C:$C,$B$2)</f>
        <v>0</v>
      </c>
      <c r="CG31" s="11">
        <f>IF('Cartera Semanal Individual'!$A31='Cartera Semanal Individual'!CG$1,-SUMIFS('BD Factoraje'!$Q:$Q,'BD Factoraje'!$B:$B,$B$3,'BD Factoraje'!$G:$G,'Cartera Semanal Individual'!$A31,'BD Factoraje'!$C:$C,$B$2),0)+CF31-SUMIFS('BD Factoraje'!$R:$R,'BD Factoraje'!$B:$B,$B$3,'BD Factoraje'!$G:$G,'Cartera Semanal Individual'!$A31,'BD Factoraje'!$N:$N,'Cartera Semanal Individual'!CG$1,'BD Factoraje'!$C:$C,$B$2)</f>
        <v>0</v>
      </c>
      <c r="CH31" s="11">
        <f>IF('Cartera Semanal Individual'!$A31='Cartera Semanal Individual'!CH$1,-SUMIFS('BD Factoraje'!$Q:$Q,'BD Factoraje'!$B:$B,$B$3,'BD Factoraje'!$G:$G,'Cartera Semanal Individual'!$A31,'BD Factoraje'!$C:$C,$B$2),0)+CG31-SUMIFS('BD Factoraje'!$R:$R,'BD Factoraje'!$B:$B,$B$3,'BD Factoraje'!$G:$G,'Cartera Semanal Individual'!$A31,'BD Factoraje'!$N:$N,'Cartera Semanal Individual'!CH$1,'BD Factoraje'!$C:$C,$B$2)</f>
        <v>0</v>
      </c>
      <c r="CI31" s="11">
        <f>IF('Cartera Semanal Individual'!$A31='Cartera Semanal Individual'!CI$1,-SUMIFS('BD Factoraje'!$Q:$Q,'BD Factoraje'!$B:$B,$B$3,'BD Factoraje'!$G:$G,'Cartera Semanal Individual'!$A31,'BD Factoraje'!$C:$C,$B$2),0)+CH31-SUMIFS('BD Factoraje'!$R:$R,'BD Factoraje'!$B:$B,$B$3,'BD Factoraje'!$G:$G,'Cartera Semanal Individual'!$A31,'BD Factoraje'!$N:$N,'Cartera Semanal Individual'!CI$1,'BD Factoraje'!$C:$C,$B$2)</f>
        <v>0</v>
      </c>
      <c r="CJ31" s="11">
        <f>IF('Cartera Semanal Individual'!$A31='Cartera Semanal Individual'!CJ$1,-SUMIFS('BD Factoraje'!$Q:$Q,'BD Factoraje'!$B:$B,$B$3,'BD Factoraje'!$G:$G,'Cartera Semanal Individual'!$A31,'BD Factoraje'!$C:$C,$B$2),0)+CI31-SUMIFS('BD Factoraje'!$R:$R,'BD Factoraje'!$B:$B,$B$3,'BD Factoraje'!$G:$G,'Cartera Semanal Individual'!$A31,'BD Factoraje'!$N:$N,'Cartera Semanal Individual'!CJ$1,'BD Factoraje'!$C:$C,$B$2)</f>
        <v>0</v>
      </c>
      <c r="CK31" s="11">
        <f>IF('Cartera Semanal Individual'!$A31='Cartera Semanal Individual'!CK$1,-SUMIFS('BD Factoraje'!$Q:$Q,'BD Factoraje'!$B:$B,$B$3,'BD Factoraje'!$G:$G,'Cartera Semanal Individual'!$A31,'BD Factoraje'!$C:$C,$B$2),0)+CJ31-SUMIFS('BD Factoraje'!$R:$R,'BD Factoraje'!$B:$B,$B$3,'BD Factoraje'!$G:$G,'Cartera Semanal Individual'!$A31,'BD Factoraje'!$N:$N,'Cartera Semanal Individual'!CK$1,'BD Factoraje'!$C:$C,$B$2)</f>
        <v>0</v>
      </c>
      <c r="CL31" s="11">
        <f>IF('Cartera Semanal Individual'!$A31='Cartera Semanal Individual'!CL$1,-SUMIFS('BD Factoraje'!$Q:$Q,'BD Factoraje'!$B:$B,$B$3,'BD Factoraje'!$G:$G,'Cartera Semanal Individual'!$A31,'BD Factoraje'!$C:$C,$B$2),0)+CK31-SUMIFS('BD Factoraje'!$R:$R,'BD Factoraje'!$B:$B,$B$3,'BD Factoraje'!$G:$G,'Cartera Semanal Individual'!$A31,'BD Factoraje'!$N:$N,'Cartera Semanal Individual'!CL$1,'BD Factoraje'!$C:$C,$B$2)</f>
        <v>0</v>
      </c>
      <c r="CM31" s="11">
        <f>IF('Cartera Semanal Individual'!$A31='Cartera Semanal Individual'!CM$1,-SUMIFS('BD Factoraje'!$Q:$Q,'BD Factoraje'!$B:$B,$B$3,'BD Factoraje'!$G:$G,'Cartera Semanal Individual'!$A31,'BD Factoraje'!$C:$C,$B$2),0)+CL31-SUMIFS('BD Factoraje'!$R:$R,'BD Factoraje'!$B:$B,$B$3,'BD Factoraje'!$G:$G,'Cartera Semanal Individual'!$A31,'BD Factoraje'!$N:$N,'Cartera Semanal Individual'!CM$1,'BD Factoraje'!$C:$C,$B$2)</f>
        <v>0</v>
      </c>
      <c r="CN31" s="11">
        <f>IF('Cartera Semanal Individual'!$A31='Cartera Semanal Individual'!CN$1,-SUMIFS('BD Factoraje'!$Q:$Q,'BD Factoraje'!$B:$B,$B$3,'BD Factoraje'!$G:$G,'Cartera Semanal Individual'!$A31,'BD Factoraje'!$C:$C,$B$2),0)+CM31-SUMIFS('BD Factoraje'!$R:$R,'BD Factoraje'!$B:$B,$B$3,'BD Factoraje'!$G:$G,'Cartera Semanal Individual'!$A31,'BD Factoraje'!$N:$N,'Cartera Semanal Individual'!CN$1,'BD Factoraje'!$C:$C,$B$2)</f>
        <v>0</v>
      </c>
      <c r="CO31" s="11">
        <f>IF('Cartera Semanal Individual'!$A31='Cartera Semanal Individual'!CO$1,-SUMIFS('BD Factoraje'!$Q:$Q,'BD Factoraje'!$B:$B,$B$3,'BD Factoraje'!$G:$G,'Cartera Semanal Individual'!$A31,'BD Factoraje'!$C:$C,$B$2),0)+CN31-SUMIFS('BD Factoraje'!$R:$R,'BD Factoraje'!$B:$B,$B$3,'BD Factoraje'!$G:$G,'Cartera Semanal Individual'!$A31,'BD Factoraje'!$N:$N,'Cartera Semanal Individual'!CO$1,'BD Factoraje'!$C:$C,$B$2)</f>
        <v>0</v>
      </c>
      <c r="CP31" s="11">
        <f>IF('Cartera Semanal Individual'!$A31='Cartera Semanal Individual'!CP$1,-SUMIFS('BD Factoraje'!$Q:$Q,'BD Factoraje'!$B:$B,$B$3,'BD Factoraje'!$G:$G,'Cartera Semanal Individual'!$A31,'BD Factoraje'!$C:$C,$B$2),0)+CO31-SUMIFS('BD Factoraje'!$R:$R,'BD Factoraje'!$B:$B,$B$3,'BD Factoraje'!$G:$G,'Cartera Semanal Individual'!$A31,'BD Factoraje'!$N:$N,'Cartera Semanal Individual'!CP$1,'BD Factoraje'!$C:$C,$B$2)</f>
        <v>0</v>
      </c>
      <c r="CQ31" s="11">
        <f>IF('Cartera Semanal Individual'!$A31='Cartera Semanal Individual'!CQ$1,-SUMIFS('BD Factoraje'!$Q:$Q,'BD Factoraje'!$B:$B,$B$3,'BD Factoraje'!$G:$G,'Cartera Semanal Individual'!$A31,'BD Factoraje'!$C:$C,$B$2),0)+CP31-SUMIFS('BD Factoraje'!$R:$R,'BD Factoraje'!$B:$B,$B$3,'BD Factoraje'!$G:$G,'Cartera Semanal Individual'!$A31,'BD Factoraje'!$N:$N,'Cartera Semanal Individual'!CQ$1,'BD Factoraje'!$C:$C,$B$2)</f>
        <v>0</v>
      </c>
      <c r="CR31" s="11">
        <f>IF('Cartera Semanal Individual'!$A31='Cartera Semanal Individual'!CR$1,-SUMIFS('BD Factoraje'!$Q:$Q,'BD Factoraje'!$B:$B,$B$3,'BD Factoraje'!$G:$G,'Cartera Semanal Individual'!$A31,'BD Factoraje'!$C:$C,$B$2),0)+CQ31-SUMIFS('BD Factoraje'!$R:$R,'BD Factoraje'!$B:$B,$B$3,'BD Factoraje'!$G:$G,'Cartera Semanal Individual'!$A31,'BD Factoraje'!$N:$N,'Cartera Semanal Individual'!CR$1,'BD Factoraje'!$C:$C,$B$2)</f>
        <v>0</v>
      </c>
      <c r="CS31" s="11">
        <f>IF('Cartera Semanal Individual'!$A31='Cartera Semanal Individual'!CS$1,-SUMIFS('BD Factoraje'!$Q:$Q,'BD Factoraje'!$B:$B,$B$3,'BD Factoraje'!$G:$G,'Cartera Semanal Individual'!$A31,'BD Factoraje'!$C:$C,$B$2),0)+CR31-SUMIFS('BD Factoraje'!$R:$R,'BD Factoraje'!$B:$B,$B$3,'BD Factoraje'!$G:$G,'Cartera Semanal Individual'!$A31,'BD Factoraje'!$N:$N,'Cartera Semanal Individual'!CS$1,'BD Factoraje'!$C:$C,$B$2)</f>
        <v>0</v>
      </c>
      <c r="CT31" s="11">
        <f>IF('Cartera Semanal Individual'!$A31='Cartera Semanal Individual'!CT$1,-SUMIFS('BD Factoraje'!$Q:$Q,'BD Factoraje'!$B:$B,$B$3,'BD Factoraje'!$G:$G,'Cartera Semanal Individual'!$A31,'BD Factoraje'!$C:$C,$B$2),0)+CS31-SUMIFS('BD Factoraje'!$R:$R,'BD Factoraje'!$B:$B,$B$3,'BD Factoraje'!$G:$G,'Cartera Semanal Individual'!$A31,'BD Factoraje'!$N:$N,'Cartera Semanal Individual'!CT$1,'BD Factoraje'!$C:$C,$B$2)</f>
        <v>0</v>
      </c>
      <c r="CU31" s="11">
        <f>IF('Cartera Semanal Individual'!$A31='Cartera Semanal Individual'!CU$1,-SUMIFS('BD Factoraje'!$Q:$Q,'BD Factoraje'!$B:$B,$B$3,'BD Factoraje'!$G:$G,'Cartera Semanal Individual'!$A31,'BD Factoraje'!$C:$C,$B$2),0)+CT31-SUMIFS('BD Factoraje'!$R:$R,'BD Factoraje'!$B:$B,$B$3,'BD Factoraje'!$G:$G,'Cartera Semanal Individual'!$A31,'BD Factoraje'!$N:$N,'Cartera Semanal Individual'!CU$1,'BD Factoraje'!$C:$C,$B$2)</f>
        <v>0</v>
      </c>
      <c r="CV31" s="11">
        <f>IF('Cartera Semanal Individual'!$A31='Cartera Semanal Individual'!CV$1,-SUMIFS('BD Factoraje'!$Q:$Q,'BD Factoraje'!$B:$B,$B$3,'BD Factoraje'!$G:$G,'Cartera Semanal Individual'!$A31,'BD Factoraje'!$C:$C,$B$2),0)+CU31-SUMIFS('BD Factoraje'!$R:$R,'BD Factoraje'!$B:$B,$B$3,'BD Factoraje'!$G:$G,'Cartera Semanal Individual'!$A31,'BD Factoraje'!$N:$N,'Cartera Semanal Individual'!CV$1,'BD Factoraje'!$C:$C,$B$2)</f>
        <v>0</v>
      </c>
    </row>
    <row r="32" spans="1:100" x14ac:dyDescent="0.25">
      <c r="A32" s="14">
        <v>41</v>
      </c>
      <c r="B32" s="31">
        <f t="shared" si="2"/>
        <v>42652</v>
      </c>
      <c r="C32" s="11">
        <f>IF('Cartera Semanal Individual'!$A32='Cartera Semanal Individual'!C$1,-SUMIFS('BD Factoraje'!$Q:$Q,'BD Factoraje'!$B:$B,$B$3,'BD Factoraje'!$G:$G,'Cartera Semanal Individual'!$A32,'BD Factoraje'!$C:$C,$B$2),0)</f>
        <v>0</v>
      </c>
      <c r="D32" s="11">
        <f>IF('Cartera Semanal Individual'!$A32='Cartera Semanal Individual'!D$1,-SUMIFS('BD Factoraje'!$Q:$Q,'BD Factoraje'!$B:$B,$B$3,'BD Factoraje'!$G:$G,'Cartera Semanal Individual'!$A32,'BD Factoraje'!$C:$C,$B$2),0)+C32-SUMIFS('BD Factoraje'!$R:$R,'BD Factoraje'!$B:$B,$B$3,'BD Factoraje'!$G:$G,'Cartera Semanal Individual'!$A32,'BD Factoraje'!$N:$N,'Cartera Semanal Individual'!D$1,'BD Factoraje'!$C:$C,$B$2)</f>
        <v>0</v>
      </c>
      <c r="E32" s="11">
        <f>IF('Cartera Semanal Individual'!$A32='Cartera Semanal Individual'!E$1,-SUMIFS('BD Factoraje'!$Q:$Q,'BD Factoraje'!$B:$B,$B$3,'BD Factoraje'!$G:$G,'Cartera Semanal Individual'!$A32,'BD Factoraje'!$C:$C,$B$2),0)+D32-SUMIFS('BD Factoraje'!$R:$R,'BD Factoraje'!$B:$B,$B$3,'BD Factoraje'!$G:$G,'Cartera Semanal Individual'!$A32,'BD Factoraje'!$N:$N,'Cartera Semanal Individual'!E$1,'BD Factoraje'!$C:$C,$B$2)</f>
        <v>0</v>
      </c>
      <c r="F32" s="11">
        <f>IF('Cartera Semanal Individual'!$A32='Cartera Semanal Individual'!F$1,-SUMIFS('BD Factoraje'!$Q:$Q,'BD Factoraje'!$B:$B,$B$3,'BD Factoraje'!$G:$G,'Cartera Semanal Individual'!$A32,'BD Factoraje'!$C:$C,$B$2),0)+E32-SUMIFS('BD Factoraje'!$R:$R,'BD Factoraje'!$B:$B,$B$3,'BD Factoraje'!$G:$G,'Cartera Semanal Individual'!$A32,'BD Factoraje'!$N:$N,'Cartera Semanal Individual'!F$1,'BD Factoraje'!$C:$C,$B$2)</f>
        <v>0</v>
      </c>
      <c r="G32" s="11">
        <f>IF('Cartera Semanal Individual'!$A32='Cartera Semanal Individual'!G$1,-SUMIFS('BD Factoraje'!$Q:$Q,'BD Factoraje'!$B:$B,$B$3,'BD Factoraje'!$G:$G,'Cartera Semanal Individual'!$A32,'BD Factoraje'!$C:$C,$B$2),0)+F32-SUMIFS('BD Factoraje'!$R:$R,'BD Factoraje'!$B:$B,$B$3,'BD Factoraje'!$G:$G,'Cartera Semanal Individual'!$A32,'BD Factoraje'!$N:$N,'Cartera Semanal Individual'!G$1,'BD Factoraje'!$C:$C,$B$2)</f>
        <v>0</v>
      </c>
      <c r="H32" s="11">
        <f>IF('Cartera Semanal Individual'!$A32='Cartera Semanal Individual'!H$1,-SUMIFS('BD Factoraje'!$Q:$Q,'BD Factoraje'!$B:$B,$B$3,'BD Factoraje'!$G:$G,'Cartera Semanal Individual'!$A32,'BD Factoraje'!$C:$C,$B$2),0)+G32-SUMIFS('BD Factoraje'!$R:$R,'BD Factoraje'!$B:$B,$B$3,'BD Factoraje'!$G:$G,'Cartera Semanal Individual'!$A32,'BD Factoraje'!$N:$N,'Cartera Semanal Individual'!H$1,'BD Factoraje'!$C:$C,$B$2)</f>
        <v>0</v>
      </c>
      <c r="I32" s="11">
        <f>IF('Cartera Semanal Individual'!$A32='Cartera Semanal Individual'!I$1,-SUMIFS('BD Factoraje'!$Q:$Q,'BD Factoraje'!$B:$B,$B$3,'BD Factoraje'!$G:$G,'Cartera Semanal Individual'!$A32,'BD Factoraje'!$C:$C,$B$2),0)+H32-SUMIFS('BD Factoraje'!$R:$R,'BD Factoraje'!$B:$B,$B$3,'BD Factoraje'!$G:$G,'Cartera Semanal Individual'!$A32,'BD Factoraje'!$N:$N,'Cartera Semanal Individual'!I$1,'BD Factoraje'!$C:$C,$B$2)</f>
        <v>0</v>
      </c>
      <c r="J32" s="11">
        <f>IF('Cartera Semanal Individual'!$A32='Cartera Semanal Individual'!J$1,-SUMIFS('BD Factoraje'!$Q:$Q,'BD Factoraje'!$B:$B,$B$3,'BD Factoraje'!$G:$G,'Cartera Semanal Individual'!$A32,'BD Factoraje'!$C:$C,$B$2),0)+I32-SUMIFS('BD Factoraje'!$R:$R,'BD Factoraje'!$B:$B,$B$3,'BD Factoraje'!$G:$G,'Cartera Semanal Individual'!$A32,'BD Factoraje'!$N:$N,'Cartera Semanal Individual'!J$1,'BD Factoraje'!$C:$C,$B$2)</f>
        <v>0</v>
      </c>
      <c r="K32" s="11">
        <f>IF('Cartera Semanal Individual'!$A32='Cartera Semanal Individual'!K$1,-SUMIFS('BD Factoraje'!$Q:$Q,'BD Factoraje'!$B:$B,$B$3,'BD Factoraje'!$G:$G,'Cartera Semanal Individual'!$A32,'BD Factoraje'!$C:$C,$B$2),0)+J32-SUMIFS('BD Factoraje'!$R:$R,'BD Factoraje'!$B:$B,$B$3,'BD Factoraje'!$G:$G,'Cartera Semanal Individual'!$A32,'BD Factoraje'!$N:$N,'Cartera Semanal Individual'!K$1,'BD Factoraje'!$C:$C,$B$2)</f>
        <v>0</v>
      </c>
      <c r="L32" s="11">
        <f>IF('Cartera Semanal Individual'!$A32='Cartera Semanal Individual'!L$1,-SUMIFS('BD Factoraje'!$Q:$Q,'BD Factoraje'!$B:$B,$B$3,'BD Factoraje'!$G:$G,'Cartera Semanal Individual'!$A32,'BD Factoraje'!$C:$C,$B$2),0)+K32-SUMIFS('BD Factoraje'!$R:$R,'BD Factoraje'!$B:$B,$B$3,'BD Factoraje'!$G:$G,'Cartera Semanal Individual'!$A32,'BD Factoraje'!$N:$N,'Cartera Semanal Individual'!L$1,'BD Factoraje'!$C:$C,$B$2)</f>
        <v>0</v>
      </c>
      <c r="M32" s="11">
        <f>IF('Cartera Semanal Individual'!$A32='Cartera Semanal Individual'!M$1,-SUMIFS('BD Factoraje'!$Q:$Q,'BD Factoraje'!$B:$B,$B$3,'BD Factoraje'!$G:$G,'Cartera Semanal Individual'!$A32,'BD Factoraje'!$C:$C,$B$2),0)+L32-SUMIFS('BD Factoraje'!$R:$R,'BD Factoraje'!$B:$B,$B$3,'BD Factoraje'!$G:$G,'Cartera Semanal Individual'!$A32,'BD Factoraje'!$N:$N,'Cartera Semanal Individual'!M$1,'BD Factoraje'!$C:$C,$B$2)</f>
        <v>0</v>
      </c>
      <c r="N32" s="11">
        <f>IF('Cartera Semanal Individual'!$A32='Cartera Semanal Individual'!N$1,-SUMIFS('BD Factoraje'!$Q:$Q,'BD Factoraje'!$B:$B,$B$3,'BD Factoraje'!$G:$G,'Cartera Semanal Individual'!$A32,'BD Factoraje'!$C:$C,$B$2),0)+M32-SUMIFS('BD Factoraje'!$R:$R,'BD Factoraje'!$B:$B,$B$3,'BD Factoraje'!$G:$G,'Cartera Semanal Individual'!$A32,'BD Factoraje'!$N:$N,'Cartera Semanal Individual'!N$1,'BD Factoraje'!$C:$C,$B$2)</f>
        <v>0</v>
      </c>
      <c r="O32" s="11">
        <f>IF('Cartera Semanal Individual'!$A32='Cartera Semanal Individual'!O$1,-SUMIFS('BD Factoraje'!$Q:$Q,'BD Factoraje'!$B:$B,$B$3,'BD Factoraje'!$G:$G,'Cartera Semanal Individual'!$A32,'BD Factoraje'!$C:$C,$B$2),0)+N32-SUMIFS('BD Factoraje'!$R:$R,'BD Factoraje'!$B:$B,$B$3,'BD Factoraje'!$G:$G,'Cartera Semanal Individual'!$A32,'BD Factoraje'!$N:$N,'Cartera Semanal Individual'!O$1,'BD Factoraje'!$C:$C,$B$2)</f>
        <v>0</v>
      </c>
      <c r="P32" s="11">
        <f>IF('Cartera Semanal Individual'!$A32='Cartera Semanal Individual'!P$1,-SUMIFS('BD Factoraje'!$Q:$Q,'BD Factoraje'!$B:$B,$B$3,'BD Factoraje'!$G:$G,'Cartera Semanal Individual'!$A32,'BD Factoraje'!$C:$C,$B$2),0)+O32-SUMIFS('BD Factoraje'!$R:$R,'BD Factoraje'!$B:$B,$B$3,'BD Factoraje'!$G:$G,'Cartera Semanal Individual'!$A32,'BD Factoraje'!$N:$N,'Cartera Semanal Individual'!P$1,'BD Factoraje'!$C:$C,$B$2)</f>
        <v>0</v>
      </c>
      <c r="Q32" s="11">
        <f>IF('Cartera Semanal Individual'!$A32='Cartera Semanal Individual'!Q$1,-SUMIFS('BD Factoraje'!$Q:$Q,'BD Factoraje'!$B:$B,$B$3,'BD Factoraje'!$G:$G,'Cartera Semanal Individual'!$A32,'BD Factoraje'!$C:$C,$B$2),0)+P32-SUMIFS('BD Factoraje'!$R:$R,'BD Factoraje'!$B:$B,$B$3,'BD Factoraje'!$G:$G,'Cartera Semanal Individual'!$A32,'BD Factoraje'!$N:$N,'Cartera Semanal Individual'!Q$1,'BD Factoraje'!$C:$C,$B$2)</f>
        <v>0</v>
      </c>
      <c r="R32" s="11">
        <f>IF('Cartera Semanal Individual'!$A32='Cartera Semanal Individual'!R$1,-SUMIFS('BD Factoraje'!$Q:$Q,'BD Factoraje'!$B:$B,$B$3,'BD Factoraje'!$G:$G,'Cartera Semanal Individual'!$A32,'BD Factoraje'!$C:$C,$B$2),0)+Q32-SUMIFS('BD Factoraje'!$R:$R,'BD Factoraje'!$B:$B,$B$3,'BD Factoraje'!$G:$G,'Cartera Semanal Individual'!$A32,'BD Factoraje'!$N:$N,'Cartera Semanal Individual'!R$1,'BD Factoraje'!$C:$C,$B$2)</f>
        <v>0</v>
      </c>
      <c r="S32" s="11">
        <f>IF('Cartera Semanal Individual'!$A32='Cartera Semanal Individual'!S$1,-SUMIFS('BD Factoraje'!$Q:$Q,'BD Factoraje'!$B:$B,$B$3,'BD Factoraje'!$G:$G,'Cartera Semanal Individual'!$A32,'BD Factoraje'!$C:$C,$B$2),0)+R32-SUMIFS('BD Factoraje'!$R:$R,'BD Factoraje'!$B:$B,$B$3,'BD Factoraje'!$G:$G,'Cartera Semanal Individual'!$A32,'BD Factoraje'!$N:$N,'Cartera Semanal Individual'!S$1,'BD Factoraje'!$C:$C,$B$2)</f>
        <v>0</v>
      </c>
      <c r="T32" s="11">
        <f>IF('Cartera Semanal Individual'!$A32='Cartera Semanal Individual'!T$1,-SUMIFS('BD Factoraje'!$Q:$Q,'BD Factoraje'!$B:$B,$B$3,'BD Factoraje'!$G:$G,'Cartera Semanal Individual'!$A32,'BD Factoraje'!$C:$C,$B$2),0)+S32-SUMIFS('BD Factoraje'!$R:$R,'BD Factoraje'!$B:$B,$B$3,'BD Factoraje'!$G:$G,'Cartera Semanal Individual'!$A32,'BD Factoraje'!$N:$N,'Cartera Semanal Individual'!T$1,'BD Factoraje'!$C:$C,$B$2)</f>
        <v>0</v>
      </c>
      <c r="U32" s="11">
        <f>IF('Cartera Semanal Individual'!$A32='Cartera Semanal Individual'!U$1,-SUMIFS('BD Factoraje'!$Q:$Q,'BD Factoraje'!$B:$B,$B$3,'BD Factoraje'!$G:$G,'Cartera Semanal Individual'!$A32,'BD Factoraje'!$C:$C,$B$2),0)+T32-SUMIFS('BD Factoraje'!$R:$R,'BD Factoraje'!$B:$B,$B$3,'BD Factoraje'!$G:$G,'Cartera Semanal Individual'!$A32,'BD Factoraje'!$N:$N,'Cartera Semanal Individual'!U$1,'BD Factoraje'!$C:$C,$B$2)</f>
        <v>0</v>
      </c>
      <c r="V32" s="11">
        <f>IF('Cartera Semanal Individual'!$A32='Cartera Semanal Individual'!V$1,-SUMIFS('BD Factoraje'!$Q:$Q,'BD Factoraje'!$B:$B,$B$3,'BD Factoraje'!$G:$G,'Cartera Semanal Individual'!$A32,'BD Factoraje'!$C:$C,$B$2),0)+U32-SUMIFS('BD Factoraje'!$R:$R,'BD Factoraje'!$B:$B,$B$3,'BD Factoraje'!$G:$G,'Cartera Semanal Individual'!$A32,'BD Factoraje'!$N:$N,'Cartera Semanal Individual'!V$1,'BD Factoraje'!$C:$C,$B$2)</f>
        <v>0</v>
      </c>
      <c r="W32" s="11">
        <f>IF('Cartera Semanal Individual'!$A32='Cartera Semanal Individual'!W$1,-SUMIFS('BD Factoraje'!$Q:$Q,'BD Factoraje'!$B:$B,$B$3,'BD Factoraje'!$G:$G,'Cartera Semanal Individual'!$A32,'BD Factoraje'!$C:$C,$B$2),0)+V32-SUMIFS('BD Factoraje'!$R:$R,'BD Factoraje'!$B:$B,$B$3,'BD Factoraje'!$G:$G,'Cartera Semanal Individual'!$A32,'BD Factoraje'!$N:$N,'Cartera Semanal Individual'!W$1,'BD Factoraje'!$C:$C,$B$2)</f>
        <v>0</v>
      </c>
      <c r="X32" s="11">
        <f>IF('Cartera Semanal Individual'!$A32='Cartera Semanal Individual'!X$1,-SUMIFS('BD Factoraje'!$Q:$Q,'BD Factoraje'!$B:$B,$B$3,'BD Factoraje'!$G:$G,'Cartera Semanal Individual'!$A32,'BD Factoraje'!$C:$C,$B$2),0)+W32-SUMIFS('BD Factoraje'!$R:$R,'BD Factoraje'!$B:$B,$B$3,'BD Factoraje'!$G:$G,'Cartera Semanal Individual'!$A32,'BD Factoraje'!$N:$N,'Cartera Semanal Individual'!X$1,'BD Factoraje'!$C:$C,$B$2)</f>
        <v>0</v>
      </c>
      <c r="Y32" s="11">
        <f>IF('Cartera Semanal Individual'!$A32='Cartera Semanal Individual'!Y$1,-SUMIFS('BD Factoraje'!$Q:$Q,'BD Factoraje'!$B:$B,$B$3,'BD Factoraje'!$G:$G,'Cartera Semanal Individual'!$A32,'BD Factoraje'!$C:$C,$B$2),0)+X32-SUMIFS('BD Factoraje'!$R:$R,'BD Factoraje'!$B:$B,$B$3,'BD Factoraje'!$G:$G,'Cartera Semanal Individual'!$A32,'BD Factoraje'!$N:$N,'Cartera Semanal Individual'!Y$1,'BD Factoraje'!$C:$C,$B$2)</f>
        <v>0</v>
      </c>
      <c r="Z32" s="11">
        <f>IF('Cartera Semanal Individual'!$A32='Cartera Semanal Individual'!Z$1,-SUMIFS('BD Factoraje'!$Q:$Q,'BD Factoraje'!$B:$B,$B$3,'BD Factoraje'!$G:$G,'Cartera Semanal Individual'!$A32,'BD Factoraje'!$C:$C,$B$2),0)+Y32-SUMIFS('BD Factoraje'!$R:$R,'BD Factoraje'!$B:$B,$B$3,'BD Factoraje'!$G:$G,'Cartera Semanal Individual'!$A32,'BD Factoraje'!$N:$N,'Cartera Semanal Individual'!Z$1,'BD Factoraje'!$C:$C,$B$2)</f>
        <v>0</v>
      </c>
      <c r="AA32" s="11">
        <f>IF('Cartera Semanal Individual'!$A32='Cartera Semanal Individual'!AA$1,-SUMIFS('BD Factoraje'!$Q:$Q,'BD Factoraje'!$B:$B,$B$3,'BD Factoraje'!$G:$G,'Cartera Semanal Individual'!$A32,'BD Factoraje'!$C:$C,$B$2),0)+Z32-SUMIFS('BD Factoraje'!$R:$R,'BD Factoraje'!$B:$B,$B$3,'BD Factoraje'!$G:$G,'Cartera Semanal Individual'!$A32,'BD Factoraje'!$N:$N,'Cartera Semanal Individual'!AA$1,'BD Factoraje'!$C:$C,$B$2)</f>
        <v>0</v>
      </c>
      <c r="AB32" s="11">
        <f>IF('Cartera Semanal Individual'!$A32='Cartera Semanal Individual'!AB$1,-SUMIFS('BD Factoraje'!$Q:$Q,'BD Factoraje'!$B:$B,$B$3,'BD Factoraje'!$G:$G,'Cartera Semanal Individual'!$A32,'BD Factoraje'!$C:$C,$B$2),0)+AA32-SUMIFS('BD Factoraje'!$R:$R,'BD Factoraje'!$B:$B,$B$3,'BD Factoraje'!$G:$G,'Cartera Semanal Individual'!$A32,'BD Factoraje'!$N:$N,'Cartera Semanal Individual'!AB$1,'BD Factoraje'!$C:$C,$B$2)</f>
        <v>0</v>
      </c>
      <c r="AC32" s="11">
        <f>IF('Cartera Semanal Individual'!$A32='Cartera Semanal Individual'!AC$1,-SUMIFS('BD Factoraje'!$Q:$Q,'BD Factoraje'!$B:$B,$B$3,'BD Factoraje'!$G:$G,'Cartera Semanal Individual'!$A32,'BD Factoraje'!$C:$C,$B$2),0)+AB32-SUMIFS('BD Factoraje'!$R:$R,'BD Factoraje'!$B:$B,$B$3,'BD Factoraje'!$G:$G,'Cartera Semanal Individual'!$A32,'BD Factoraje'!$N:$N,'Cartera Semanal Individual'!AC$1,'BD Factoraje'!$C:$C,$B$2)</f>
        <v>0</v>
      </c>
      <c r="AD32" s="11">
        <f>IF('Cartera Semanal Individual'!$A32='Cartera Semanal Individual'!AD$1,-SUMIFS('BD Factoraje'!$Q:$Q,'BD Factoraje'!$B:$B,$B$3,'BD Factoraje'!$G:$G,'Cartera Semanal Individual'!$A32,'BD Factoraje'!$C:$C,$B$2),0)+AC32-SUMIFS('BD Factoraje'!$R:$R,'BD Factoraje'!$B:$B,$B$3,'BD Factoraje'!$G:$G,'Cartera Semanal Individual'!$A32,'BD Factoraje'!$N:$N,'Cartera Semanal Individual'!AD$1,'BD Factoraje'!$C:$C,$B$2)</f>
        <v>300000</v>
      </c>
      <c r="AE32" s="11">
        <f>IF('Cartera Semanal Individual'!$A32='Cartera Semanal Individual'!AE$1,-SUMIFS('BD Factoraje'!$Q:$Q,'BD Factoraje'!$B:$B,$B$3,'BD Factoraje'!$G:$G,'Cartera Semanal Individual'!$A32,'BD Factoraje'!$C:$C,$B$2),0)+AD32-SUMIFS('BD Factoraje'!$R:$R,'BD Factoraje'!$B:$B,$B$3,'BD Factoraje'!$G:$G,'Cartera Semanal Individual'!$A32,'BD Factoraje'!$N:$N,'Cartera Semanal Individual'!AE$1,'BD Factoraje'!$C:$C,$B$2)</f>
        <v>300000</v>
      </c>
      <c r="AF32" s="11">
        <f>IF('Cartera Semanal Individual'!$A32='Cartera Semanal Individual'!AF$1,-SUMIFS('BD Factoraje'!$Q:$Q,'BD Factoraje'!$B:$B,$B$3,'BD Factoraje'!$G:$G,'Cartera Semanal Individual'!$A32,'BD Factoraje'!$C:$C,$B$2),0)+AE32-SUMIFS('BD Factoraje'!$R:$R,'BD Factoraje'!$B:$B,$B$3,'BD Factoraje'!$G:$G,'Cartera Semanal Individual'!$A32,'BD Factoraje'!$N:$N,'Cartera Semanal Individual'!AF$1,'BD Factoraje'!$C:$C,$B$2)</f>
        <v>300000</v>
      </c>
      <c r="AG32" s="11">
        <f>IF('Cartera Semanal Individual'!$A32='Cartera Semanal Individual'!AG$1,-SUMIFS('BD Factoraje'!$Q:$Q,'BD Factoraje'!$B:$B,$B$3,'BD Factoraje'!$G:$G,'Cartera Semanal Individual'!$A32,'BD Factoraje'!$C:$C,$B$2),0)+AF32-SUMIFS('BD Factoraje'!$R:$R,'BD Factoraje'!$B:$B,$B$3,'BD Factoraje'!$G:$G,'Cartera Semanal Individual'!$A32,'BD Factoraje'!$N:$N,'Cartera Semanal Individual'!AG$1,'BD Factoraje'!$C:$C,$B$2)</f>
        <v>0</v>
      </c>
      <c r="AH32" s="11">
        <f>IF('Cartera Semanal Individual'!$A32='Cartera Semanal Individual'!AH$1,-SUMIFS('BD Factoraje'!$Q:$Q,'BD Factoraje'!$B:$B,$B$3,'BD Factoraje'!$G:$G,'Cartera Semanal Individual'!$A32,'BD Factoraje'!$C:$C,$B$2),0)+AG32-SUMIFS('BD Factoraje'!$R:$R,'BD Factoraje'!$B:$B,$B$3,'BD Factoraje'!$G:$G,'Cartera Semanal Individual'!$A32,'BD Factoraje'!$N:$N,'Cartera Semanal Individual'!AH$1,'BD Factoraje'!$C:$C,$B$2)</f>
        <v>0</v>
      </c>
      <c r="AI32" s="11">
        <f>IF('Cartera Semanal Individual'!$A32='Cartera Semanal Individual'!AI$1,-SUMIFS('BD Factoraje'!$Q:$Q,'BD Factoraje'!$B:$B,$B$3,'BD Factoraje'!$G:$G,'Cartera Semanal Individual'!$A32,'BD Factoraje'!$C:$C,$B$2),0)+AH32-SUMIFS('BD Factoraje'!$R:$R,'BD Factoraje'!$B:$B,$B$3,'BD Factoraje'!$G:$G,'Cartera Semanal Individual'!$A32,'BD Factoraje'!$N:$N,'Cartera Semanal Individual'!AI$1,'BD Factoraje'!$C:$C,$B$2)</f>
        <v>0</v>
      </c>
      <c r="AJ32" s="11">
        <f>IF('Cartera Semanal Individual'!$A32='Cartera Semanal Individual'!AJ$1,-SUMIFS('BD Factoraje'!$Q:$Q,'BD Factoraje'!$B:$B,$B$3,'BD Factoraje'!$G:$G,'Cartera Semanal Individual'!$A32,'BD Factoraje'!$C:$C,$B$2),0)+AI32-SUMIFS('BD Factoraje'!$R:$R,'BD Factoraje'!$B:$B,$B$3,'BD Factoraje'!$G:$G,'Cartera Semanal Individual'!$A32,'BD Factoraje'!$N:$N,'Cartera Semanal Individual'!AJ$1,'BD Factoraje'!$C:$C,$B$2)</f>
        <v>0</v>
      </c>
      <c r="AK32" s="11">
        <f>IF('Cartera Semanal Individual'!$A32='Cartera Semanal Individual'!AK$1,-SUMIFS('BD Factoraje'!$Q:$Q,'BD Factoraje'!$B:$B,$B$3,'BD Factoraje'!$G:$G,'Cartera Semanal Individual'!$A32,'BD Factoraje'!$C:$C,$B$2),0)+AJ32-SUMIFS('BD Factoraje'!$R:$R,'BD Factoraje'!$B:$B,$B$3,'BD Factoraje'!$G:$G,'Cartera Semanal Individual'!$A32,'BD Factoraje'!$N:$N,'Cartera Semanal Individual'!AK$1,'BD Factoraje'!$C:$C,$B$2)</f>
        <v>0</v>
      </c>
      <c r="AL32" s="11">
        <f>IF('Cartera Semanal Individual'!$A32='Cartera Semanal Individual'!AL$1,-SUMIFS('BD Factoraje'!$Q:$Q,'BD Factoraje'!$B:$B,$B$3,'BD Factoraje'!$G:$G,'Cartera Semanal Individual'!$A32,'BD Factoraje'!$C:$C,$B$2),0)+AK32-SUMIFS('BD Factoraje'!$R:$R,'BD Factoraje'!$B:$B,$B$3,'BD Factoraje'!$G:$G,'Cartera Semanal Individual'!$A32,'BD Factoraje'!$N:$N,'Cartera Semanal Individual'!AL$1,'BD Factoraje'!$C:$C,$B$2)</f>
        <v>0</v>
      </c>
      <c r="AM32" s="11">
        <f>IF('Cartera Semanal Individual'!$A32='Cartera Semanal Individual'!AM$1,-SUMIFS('BD Factoraje'!$Q:$Q,'BD Factoraje'!$B:$B,$B$3,'BD Factoraje'!$G:$G,'Cartera Semanal Individual'!$A32,'BD Factoraje'!$C:$C,$B$2),0)+AL32-SUMIFS('BD Factoraje'!$R:$R,'BD Factoraje'!$B:$B,$B$3,'BD Factoraje'!$G:$G,'Cartera Semanal Individual'!$A32,'BD Factoraje'!$N:$N,'Cartera Semanal Individual'!AM$1,'BD Factoraje'!$C:$C,$B$2)</f>
        <v>0</v>
      </c>
      <c r="AN32" s="11">
        <f>IF('Cartera Semanal Individual'!$A32='Cartera Semanal Individual'!AN$1,-SUMIFS('BD Factoraje'!$Q:$Q,'BD Factoraje'!$B:$B,$B$3,'BD Factoraje'!$G:$G,'Cartera Semanal Individual'!$A32,'BD Factoraje'!$C:$C,$B$2),0)+AM32-SUMIFS('BD Factoraje'!$R:$R,'BD Factoraje'!$B:$B,$B$3,'BD Factoraje'!$G:$G,'Cartera Semanal Individual'!$A32,'BD Factoraje'!$N:$N,'Cartera Semanal Individual'!AN$1,'BD Factoraje'!$C:$C,$B$2)</f>
        <v>0</v>
      </c>
      <c r="AO32" s="11">
        <f>IF('Cartera Semanal Individual'!$A32='Cartera Semanal Individual'!AO$1,-SUMIFS('BD Factoraje'!$Q:$Q,'BD Factoraje'!$B:$B,$B$3,'BD Factoraje'!$G:$G,'Cartera Semanal Individual'!$A32,'BD Factoraje'!$C:$C,$B$2),0)+AN32-SUMIFS('BD Factoraje'!$R:$R,'BD Factoraje'!$B:$B,$B$3,'BD Factoraje'!$G:$G,'Cartera Semanal Individual'!$A32,'BD Factoraje'!$N:$N,'Cartera Semanal Individual'!AO$1,'BD Factoraje'!$C:$C,$B$2)</f>
        <v>0</v>
      </c>
      <c r="AP32" s="11">
        <f>IF('Cartera Semanal Individual'!$A32='Cartera Semanal Individual'!AP$1,-SUMIFS('BD Factoraje'!$Q:$Q,'BD Factoraje'!$B:$B,$B$3,'BD Factoraje'!$G:$G,'Cartera Semanal Individual'!$A32,'BD Factoraje'!$C:$C,$B$2),0)+AO32-SUMIFS('BD Factoraje'!$R:$R,'BD Factoraje'!$B:$B,$B$3,'BD Factoraje'!$G:$G,'Cartera Semanal Individual'!$A32,'BD Factoraje'!$N:$N,'Cartera Semanal Individual'!AP$1,'BD Factoraje'!$C:$C,$B$2)</f>
        <v>0</v>
      </c>
      <c r="AQ32" s="11">
        <f>IF('Cartera Semanal Individual'!$A32='Cartera Semanal Individual'!AQ$1,-SUMIFS('BD Factoraje'!$Q:$Q,'BD Factoraje'!$B:$B,$B$3,'BD Factoraje'!$G:$G,'Cartera Semanal Individual'!$A32,'BD Factoraje'!$C:$C,$B$2),0)+AP32-SUMIFS('BD Factoraje'!$R:$R,'BD Factoraje'!$B:$B,$B$3,'BD Factoraje'!$G:$G,'Cartera Semanal Individual'!$A32,'BD Factoraje'!$N:$N,'Cartera Semanal Individual'!AQ$1,'BD Factoraje'!$C:$C,$B$2)</f>
        <v>0</v>
      </c>
      <c r="AR32" s="11">
        <f>IF('Cartera Semanal Individual'!$A32='Cartera Semanal Individual'!AR$1,-SUMIFS('BD Factoraje'!$Q:$Q,'BD Factoraje'!$B:$B,$B$3,'BD Factoraje'!$G:$G,'Cartera Semanal Individual'!$A32,'BD Factoraje'!$C:$C,$B$2),0)+AQ32-SUMIFS('BD Factoraje'!$R:$R,'BD Factoraje'!$B:$B,$B$3,'BD Factoraje'!$G:$G,'Cartera Semanal Individual'!$A32,'BD Factoraje'!$N:$N,'Cartera Semanal Individual'!AR$1,'BD Factoraje'!$C:$C,$B$2)</f>
        <v>0</v>
      </c>
      <c r="AS32" s="11">
        <f>IF('Cartera Semanal Individual'!$A32='Cartera Semanal Individual'!AS$1,-SUMIFS('BD Factoraje'!$Q:$Q,'BD Factoraje'!$B:$B,$B$3,'BD Factoraje'!$G:$G,'Cartera Semanal Individual'!$A32,'BD Factoraje'!$C:$C,$B$2),0)+AR32-SUMIFS('BD Factoraje'!$R:$R,'BD Factoraje'!$B:$B,$B$3,'BD Factoraje'!$G:$G,'Cartera Semanal Individual'!$A32,'BD Factoraje'!$N:$N,'Cartera Semanal Individual'!AS$1,'BD Factoraje'!$C:$C,$B$2)</f>
        <v>0</v>
      </c>
      <c r="AT32" s="11">
        <f>IF('Cartera Semanal Individual'!$A32='Cartera Semanal Individual'!AT$1,-SUMIFS('BD Factoraje'!$Q:$Q,'BD Factoraje'!$B:$B,$B$3,'BD Factoraje'!$G:$G,'Cartera Semanal Individual'!$A32,'BD Factoraje'!$C:$C,$B$2),0)+AS32-SUMIFS('BD Factoraje'!$R:$R,'BD Factoraje'!$B:$B,$B$3,'BD Factoraje'!$G:$G,'Cartera Semanal Individual'!$A32,'BD Factoraje'!$N:$N,'Cartera Semanal Individual'!AT$1,'BD Factoraje'!$C:$C,$B$2)</f>
        <v>0</v>
      </c>
      <c r="AU32" s="11">
        <f>IF('Cartera Semanal Individual'!$A32='Cartera Semanal Individual'!AU$1,-SUMIFS('BD Factoraje'!$Q:$Q,'BD Factoraje'!$B:$B,$B$3,'BD Factoraje'!$G:$G,'Cartera Semanal Individual'!$A32,'BD Factoraje'!$C:$C,$B$2),0)+AT32-SUMIFS('BD Factoraje'!$R:$R,'BD Factoraje'!$B:$B,$B$3,'BD Factoraje'!$G:$G,'Cartera Semanal Individual'!$A32,'BD Factoraje'!$N:$N,'Cartera Semanal Individual'!AU$1,'BD Factoraje'!$C:$C,$B$2)</f>
        <v>0</v>
      </c>
      <c r="AV32" s="11">
        <f>IF('Cartera Semanal Individual'!$A32='Cartera Semanal Individual'!AV$1,-SUMIFS('BD Factoraje'!$Q:$Q,'BD Factoraje'!$B:$B,$B$3,'BD Factoraje'!$G:$G,'Cartera Semanal Individual'!$A32,'BD Factoraje'!$C:$C,$B$2),0)+AU32-SUMIFS('BD Factoraje'!$R:$R,'BD Factoraje'!$B:$B,$B$3,'BD Factoraje'!$G:$G,'Cartera Semanal Individual'!$A32,'BD Factoraje'!$N:$N,'Cartera Semanal Individual'!AV$1,'BD Factoraje'!$C:$C,$B$2)</f>
        <v>0</v>
      </c>
      <c r="AW32" s="11">
        <f>IF('Cartera Semanal Individual'!$A32='Cartera Semanal Individual'!AW$1,-SUMIFS('BD Factoraje'!$Q:$Q,'BD Factoraje'!$B:$B,$B$3,'BD Factoraje'!$G:$G,'Cartera Semanal Individual'!$A32,'BD Factoraje'!$C:$C,$B$2),0)+AV32-SUMIFS('BD Factoraje'!$R:$R,'BD Factoraje'!$B:$B,$B$3,'BD Factoraje'!$G:$G,'Cartera Semanal Individual'!$A32,'BD Factoraje'!$N:$N,'Cartera Semanal Individual'!AW$1,'BD Factoraje'!$C:$C,$B$2)</f>
        <v>0</v>
      </c>
      <c r="AX32" s="11">
        <f>IF('Cartera Semanal Individual'!$A32='Cartera Semanal Individual'!AX$1,-SUMIFS('BD Factoraje'!$Q:$Q,'BD Factoraje'!$B:$B,$B$3,'BD Factoraje'!$G:$G,'Cartera Semanal Individual'!$A32,'BD Factoraje'!$C:$C,$B$2),0)+AW32-SUMIFS('BD Factoraje'!$R:$R,'BD Factoraje'!$B:$B,$B$3,'BD Factoraje'!$G:$G,'Cartera Semanal Individual'!$A32,'BD Factoraje'!$N:$N,'Cartera Semanal Individual'!AX$1,'BD Factoraje'!$C:$C,$B$2)</f>
        <v>0</v>
      </c>
      <c r="AY32" s="11">
        <f>IF('Cartera Semanal Individual'!$A32='Cartera Semanal Individual'!AY$1,-SUMIFS('BD Factoraje'!$Q:$Q,'BD Factoraje'!$B:$B,$B$3,'BD Factoraje'!$G:$G,'Cartera Semanal Individual'!$A32,'BD Factoraje'!$C:$C,$B$2),0)+AX32-SUMIFS('BD Factoraje'!$R:$R,'BD Factoraje'!$B:$B,$B$3,'BD Factoraje'!$G:$G,'Cartera Semanal Individual'!$A32,'BD Factoraje'!$N:$N,'Cartera Semanal Individual'!AY$1,'BD Factoraje'!$C:$C,$B$2)</f>
        <v>0</v>
      </c>
      <c r="AZ32" s="11">
        <f>IF('Cartera Semanal Individual'!$A32='Cartera Semanal Individual'!AZ$1,-SUMIFS('BD Factoraje'!$Q:$Q,'BD Factoraje'!$B:$B,$B$3,'BD Factoraje'!$G:$G,'Cartera Semanal Individual'!$A32,'BD Factoraje'!$C:$C,$B$2),0)+AY32-SUMIFS('BD Factoraje'!$R:$R,'BD Factoraje'!$B:$B,$B$3,'BD Factoraje'!$G:$G,'Cartera Semanal Individual'!$A32,'BD Factoraje'!$N:$N,'Cartera Semanal Individual'!AZ$1,'BD Factoraje'!$C:$C,$B$2)</f>
        <v>0</v>
      </c>
      <c r="BA32" s="11">
        <f>IF('Cartera Semanal Individual'!$A32='Cartera Semanal Individual'!BA$1,-SUMIFS('BD Factoraje'!$Q:$Q,'BD Factoraje'!$B:$B,$B$3,'BD Factoraje'!$G:$G,'Cartera Semanal Individual'!$A32,'BD Factoraje'!$C:$C,$B$2),0)+AZ32-SUMIFS('BD Factoraje'!$R:$R,'BD Factoraje'!$B:$B,$B$3,'BD Factoraje'!$G:$G,'Cartera Semanal Individual'!$A32,'BD Factoraje'!$N:$N,'Cartera Semanal Individual'!BA$1,'BD Factoraje'!$C:$C,$B$2)</f>
        <v>0</v>
      </c>
      <c r="BB32" s="11">
        <f>IF('Cartera Semanal Individual'!$A32='Cartera Semanal Individual'!BB$1,-SUMIFS('BD Factoraje'!$Q:$Q,'BD Factoraje'!$B:$B,$B$3,'BD Factoraje'!$G:$G,'Cartera Semanal Individual'!$A32,'BD Factoraje'!$C:$C,$B$2),0)+BA32-SUMIFS('BD Factoraje'!$R:$R,'BD Factoraje'!$B:$B,$B$3,'BD Factoraje'!$G:$G,'Cartera Semanal Individual'!$A32,'BD Factoraje'!$N:$N,'Cartera Semanal Individual'!BB$1,'BD Factoraje'!$C:$C,$B$2)</f>
        <v>0</v>
      </c>
      <c r="BC32" s="11">
        <f>IF('Cartera Semanal Individual'!$A32='Cartera Semanal Individual'!BC$1,-SUMIFS('BD Factoraje'!$Q:$Q,'BD Factoraje'!$B:$B,$B$3,'BD Factoraje'!$G:$G,'Cartera Semanal Individual'!$A32,'BD Factoraje'!$C:$C,$B$2),0)+BB32-SUMIFS('BD Factoraje'!$R:$R,'BD Factoraje'!$B:$B,$B$3,'BD Factoraje'!$G:$G,'Cartera Semanal Individual'!$A32,'BD Factoraje'!$N:$N,'Cartera Semanal Individual'!BC$1,'BD Factoraje'!$C:$C,$B$2)</f>
        <v>0</v>
      </c>
      <c r="BD32" s="11">
        <f>IF('Cartera Semanal Individual'!$A32='Cartera Semanal Individual'!BD$1,-SUMIFS('BD Factoraje'!$Q:$Q,'BD Factoraje'!$B:$B,$B$3,'BD Factoraje'!$G:$G,'Cartera Semanal Individual'!$A32,'BD Factoraje'!$C:$C,$B$2),0)+BC32-SUMIFS('BD Factoraje'!$R:$R,'BD Factoraje'!$B:$B,$B$3,'BD Factoraje'!$G:$G,'Cartera Semanal Individual'!$A32,'BD Factoraje'!$N:$N,'Cartera Semanal Individual'!BD$1,'BD Factoraje'!$C:$C,$B$2)</f>
        <v>0</v>
      </c>
      <c r="BE32" s="11">
        <f>IF('Cartera Semanal Individual'!$A32='Cartera Semanal Individual'!BE$1,-SUMIFS('BD Factoraje'!$Q:$Q,'BD Factoraje'!$B:$B,$B$3,'BD Factoraje'!$G:$G,'Cartera Semanal Individual'!$A32,'BD Factoraje'!$C:$C,$B$2),0)+BD32-SUMIFS('BD Factoraje'!$R:$R,'BD Factoraje'!$B:$B,$B$3,'BD Factoraje'!$G:$G,'Cartera Semanal Individual'!$A32,'BD Factoraje'!$N:$N,'Cartera Semanal Individual'!BE$1,'BD Factoraje'!$C:$C,$B$2)</f>
        <v>0</v>
      </c>
      <c r="BF32" s="11">
        <f>IF('Cartera Semanal Individual'!$A32='Cartera Semanal Individual'!BF$1,-SUMIFS('BD Factoraje'!$Q:$Q,'BD Factoraje'!$B:$B,$B$3,'BD Factoraje'!$G:$G,'Cartera Semanal Individual'!$A32,'BD Factoraje'!$C:$C,$B$2),0)+BE32-SUMIFS('BD Factoraje'!$R:$R,'BD Factoraje'!$B:$B,$B$3,'BD Factoraje'!$G:$G,'Cartera Semanal Individual'!$A32,'BD Factoraje'!$N:$N,'Cartera Semanal Individual'!BF$1,'BD Factoraje'!$C:$C,$B$2)</f>
        <v>0</v>
      </c>
      <c r="BG32" s="11">
        <f>IF('Cartera Semanal Individual'!$A32='Cartera Semanal Individual'!BG$1,-SUMIFS('BD Factoraje'!$Q:$Q,'BD Factoraje'!$B:$B,$B$3,'BD Factoraje'!$G:$G,'Cartera Semanal Individual'!$A32,'BD Factoraje'!$C:$C,$B$2),0)+BF32-SUMIFS('BD Factoraje'!$R:$R,'BD Factoraje'!$B:$B,$B$3,'BD Factoraje'!$G:$G,'Cartera Semanal Individual'!$A32,'BD Factoraje'!$N:$N,'Cartera Semanal Individual'!BG$1,'BD Factoraje'!$C:$C,$B$2)</f>
        <v>0</v>
      </c>
      <c r="BH32" s="11">
        <f>IF('Cartera Semanal Individual'!$A32='Cartera Semanal Individual'!BH$1,-SUMIFS('BD Factoraje'!$Q:$Q,'BD Factoraje'!$B:$B,$B$3,'BD Factoraje'!$G:$G,'Cartera Semanal Individual'!$A32,'BD Factoraje'!$C:$C,$B$2),0)+BG32-SUMIFS('BD Factoraje'!$R:$R,'BD Factoraje'!$B:$B,$B$3,'BD Factoraje'!$G:$G,'Cartera Semanal Individual'!$A32,'BD Factoraje'!$N:$N,'Cartera Semanal Individual'!BH$1,'BD Factoraje'!$C:$C,$B$2)</f>
        <v>0</v>
      </c>
      <c r="BI32" s="11">
        <f>IF('Cartera Semanal Individual'!$A32='Cartera Semanal Individual'!BI$1,-SUMIFS('BD Factoraje'!$Q:$Q,'BD Factoraje'!$B:$B,$B$3,'BD Factoraje'!$G:$G,'Cartera Semanal Individual'!$A32,'BD Factoraje'!$C:$C,$B$2),0)+BH32-SUMIFS('BD Factoraje'!$R:$R,'BD Factoraje'!$B:$B,$B$3,'BD Factoraje'!$G:$G,'Cartera Semanal Individual'!$A32,'BD Factoraje'!$N:$N,'Cartera Semanal Individual'!BI$1,'BD Factoraje'!$C:$C,$B$2)</f>
        <v>0</v>
      </c>
      <c r="BJ32" s="11">
        <f>IF('Cartera Semanal Individual'!$A32='Cartera Semanal Individual'!BJ$1,-SUMIFS('BD Factoraje'!$Q:$Q,'BD Factoraje'!$B:$B,$B$3,'BD Factoraje'!$G:$G,'Cartera Semanal Individual'!$A32,'BD Factoraje'!$C:$C,$B$2),0)+BI32-SUMIFS('BD Factoraje'!$R:$R,'BD Factoraje'!$B:$B,$B$3,'BD Factoraje'!$G:$G,'Cartera Semanal Individual'!$A32,'BD Factoraje'!$N:$N,'Cartera Semanal Individual'!BJ$1,'BD Factoraje'!$C:$C,$B$2)</f>
        <v>0</v>
      </c>
      <c r="BK32" s="11">
        <f>IF('Cartera Semanal Individual'!$A32='Cartera Semanal Individual'!BK$1,-SUMIFS('BD Factoraje'!$Q:$Q,'BD Factoraje'!$B:$B,$B$3,'BD Factoraje'!$G:$G,'Cartera Semanal Individual'!$A32,'BD Factoraje'!$C:$C,$B$2),0)+BJ32-SUMIFS('BD Factoraje'!$R:$R,'BD Factoraje'!$B:$B,$B$3,'BD Factoraje'!$G:$G,'Cartera Semanal Individual'!$A32,'BD Factoraje'!$N:$N,'Cartera Semanal Individual'!BK$1,'BD Factoraje'!$C:$C,$B$2)</f>
        <v>0</v>
      </c>
      <c r="BL32" s="11">
        <f>IF('Cartera Semanal Individual'!$A32='Cartera Semanal Individual'!BL$1,-SUMIFS('BD Factoraje'!$Q:$Q,'BD Factoraje'!$B:$B,$B$3,'BD Factoraje'!$G:$G,'Cartera Semanal Individual'!$A32,'BD Factoraje'!$C:$C,$B$2),0)+BK32-SUMIFS('BD Factoraje'!$R:$R,'BD Factoraje'!$B:$B,$B$3,'BD Factoraje'!$G:$G,'Cartera Semanal Individual'!$A32,'BD Factoraje'!$N:$N,'Cartera Semanal Individual'!BL$1,'BD Factoraje'!$C:$C,$B$2)</f>
        <v>0</v>
      </c>
      <c r="BM32" s="11">
        <f>IF('Cartera Semanal Individual'!$A32='Cartera Semanal Individual'!BM$1,-SUMIFS('BD Factoraje'!$Q:$Q,'BD Factoraje'!$B:$B,$B$3,'BD Factoraje'!$G:$G,'Cartera Semanal Individual'!$A32,'BD Factoraje'!$C:$C,$B$2),0)+BL32-SUMIFS('BD Factoraje'!$R:$R,'BD Factoraje'!$B:$B,$B$3,'BD Factoraje'!$G:$G,'Cartera Semanal Individual'!$A32,'BD Factoraje'!$N:$N,'Cartera Semanal Individual'!BM$1,'BD Factoraje'!$C:$C,$B$2)</f>
        <v>0</v>
      </c>
      <c r="BN32" s="11">
        <f>IF('Cartera Semanal Individual'!$A32='Cartera Semanal Individual'!BN$1,-SUMIFS('BD Factoraje'!$Q:$Q,'BD Factoraje'!$B:$B,$B$3,'BD Factoraje'!$G:$G,'Cartera Semanal Individual'!$A32,'BD Factoraje'!$C:$C,$B$2),0)+BM32-SUMIFS('BD Factoraje'!$R:$R,'BD Factoraje'!$B:$B,$B$3,'BD Factoraje'!$G:$G,'Cartera Semanal Individual'!$A32,'BD Factoraje'!$N:$N,'Cartera Semanal Individual'!BN$1,'BD Factoraje'!$C:$C,$B$2)</f>
        <v>0</v>
      </c>
      <c r="BO32" s="11">
        <f>IF('Cartera Semanal Individual'!$A32='Cartera Semanal Individual'!BO$1,-SUMIFS('BD Factoraje'!$Q:$Q,'BD Factoraje'!$B:$B,$B$3,'BD Factoraje'!$G:$G,'Cartera Semanal Individual'!$A32,'BD Factoraje'!$C:$C,$B$2),0)+BN32-SUMIFS('BD Factoraje'!$R:$R,'BD Factoraje'!$B:$B,$B$3,'BD Factoraje'!$G:$G,'Cartera Semanal Individual'!$A32,'BD Factoraje'!$N:$N,'Cartera Semanal Individual'!BO$1,'BD Factoraje'!$C:$C,$B$2)</f>
        <v>0</v>
      </c>
      <c r="BP32" s="11">
        <f>IF('Cartera Semanal Individual'!$A32='Cartera Semanal Individual'!BP$1,-SUMIFS('BD Factoraje'!$Q:$Q,'BD Factoraje'!$B:$B,$B$3,'BD Factoraje'!$G:$G,'Cartera Semanal Individual'!$A32,'BD Factoraje'!$C:$C,$B$2),0)+BO32-SUMIFS('BD Factoraje'!$R:$R,'BD Factoraje'!$B:$B,$B$3,'BD Factoraje'!$G:$G,'Cartera Semanal Individual'!$A32,'BD Factoraje'!$N:$N,'Cartera Semanal Individual'!BP$1,'BD Factoraje'!$C:$C,$B$2)</f>
        <v>0</v>
      </c>
      <c r="BQ32" s="11">
        <f>IF('Cartera Semanal Individual'!$A32='Cartera Semanal Individual'!BQ$1,-SUMIFS('BD Factoraje'!$Q:$Q,'BD Factoraje'!$B:$B,$B$3,'BD Factoraje'!$G:$G,'Cartera Semanal Individual'!$A32,'BD Factoraje'!$C:$C,$B$2),0)+BP32-SUMIFS('BD Factoraje'!$R:$R,'BD Factoraje'!$B:$B,$B$3,'BD Factoraje'!$G:$G,'Cartera Semanal Individual'!$A32,'BD Factoraje'!$N:$N,'Cartera Semanal Individual'!BQ$1,'BD Factoraje'!$C:$C,$B$2)</f>
        <v>0</v>
      </c>
      <c r="BR32" s="11">
        <f>IF('Cartera Semanal Individual'!$A32='Cartera Semanal Individual'!BR$1,-SUMIFS('BD Factoraje'!$Q:$Q,'BD Factoraje'!$B:$B,$B$3,'BD Factoraje'!$G:$G,'Cartera Semanal Individual'!$A32,'BD Factoraje'!$C:$C,$B$2),0)+BQ32-SUMIFS('BD Factoraje'!$R:$R,'BD Factoraje'!$B:$B,$B$3,'BD Factoraje'!$G:$G,'Cartera Semanal Individual'!$A32,'BD Factoraje'!$N:$N,'Cartera Semanal Individual'!BR$1,'BD Factoraje'!$C:$C,$B$2)</f>
        <v>0</v>
      </c>
      <c r="BS32" s="11">
        <f>IF('Cartera Semanal Individual'!$A32='Cartera Semanal Individual'!BS$1,-SUMIFS('BD Factoraje'!$Q:$Q,'BD Factoraje'!$B:$B,$B$3,'BD Factoraje'!$G:$G,'Cartera Semanal Individual'!$A32,'BD Factoraje'!$C:$C,$B$2),0)+BR32-SUMIFS('BD Factoraje'!$R:$R,'BD Factoraje'!$B:$B,$B$3,'BD Factoraje'!$G:$G,'Cartera Semanal Individual'!$A32,'BD Factoraje'!$N:$N,'Cartera Semanal Individual'!BS$1,'BD Factoraje'!$C:$C,$B$2)</f>
        <v>0</v>
      </c>
      <c r="BT32" s="11">
        <f>IF('Cartera Semanal Individual'!$A32='Cartera Semanal Individual'!BT$1,-SUMIFS('BD Factoraje'!$Q:$Q,'BD Factoraje'!$B:$B,$B$3,'BD Factoraje'!$G:$G,'Cartera Semanal Individual'!$A32,'BD Factoraje'!$C:$C,$B$2),0)+BS32-SUMIFS('BD Factoraje'!$R:$R,'BD Factoraje'!$B:$B,$B$3,'BD Factoraje'!$G:$G,'Cartera Semanal Individual'!$A32,'BD Factoraje'!$N:$N,'Cartera Semanal Individual'!BT$1,'BD Factoraje'!$C:$C,$B$2)</f>
        <v>0</v>
      </c>
      <c r="BU32" s="11">
        <f>IF('Cartera Semanal Individual'!$A32='Cartera Semanal Individual'!BU$1,-SUMIFS('BD Factoraje'!$Q:$Q,'BD Factoraje'!$B:$B,$B$3,'BD Factoraje'!$G:$G,'Cartera Semanal Individual'!$A32,'BD Factoraje'!$C:$C,$B$2),0)+BT32-SUMIFS('BD Factoraje'!$R:$R,'BD Factoraje'!$B:$B,$B$3,'BD Factoraje'!$G:$G,'Cartera Semanal Individual'!$A32,'BD Factoraje'!$N:$N,'Cartera Semanal Individual'!BU$1,'BD Factoraje'!$C:$C,$B$2)</f>
        <v>0</v>
      </c>
      <c r="BV32" s="11">
        <f>IF('Cartera Semanal Individual'!$A32='Cartera Semanal Individual'!BV$1,-SUMIFS('BD Factoraje'!$Q:$Q,'BD Factoraje'!$B:$B,$B$3,'BD Factoraje'!$G:$G,'Cartera Semanal Individual'!$A32,'BD Factoraje'!$C:$C,$B$2),0)+BU32-SUMIFS('BD Factoraje'!$R:$R,'BD Factoraje'!$B:$B,$B$3,'BD Factoraje'!$G:$G,'Cartera Semanal Individual'!$A32,'BD Factoraje'!$N:$N,'Cartera Semanal Individual'!BV$1,'BD Factoraje'!$C:$C,$B$2)</f>
        <v>0</v>
      </c>
      <c r="BW32" s="11">
        <f>IF('Cartera Semanal Individual'!$A32='Cartera Semanal Individual'!BW$1,-SUMIFS('BD Factoraje'!$Q:$Q,'BD Factoraje'!$B:$B,$B$3,'BD Factoraje'!$G:$G,'Cartera Semanal Individual'!$A32,'BD Factoraje'!$C:$C,$B$2),0)+BV32-SUMIFS('BD Factoraje'!$R:$R,'BD Factoraje'!$B:$B,$B$3,'BD Factoraje'!$G:$G,'Cartera Semanal Individual'!$A32,'BD Factoraje'!$N:$N,'Cartera Semanal Individual'!BW$1,'BD Factoraje'!$C:$C,$B$2)</f>
        <v>0</v>
      </c>
      <c r="BX32" s="11">
        <f>IF('Cartera Semanal Individual'!$A32='Cartera Semanal Individual'!BX$1,-SUMIFS('BD Factoraje'!$Q:$Q,'BD Factoraje'!$B:$B,$B$3,'BD Factoraje'!$G:$G,'Cartera Semanal Individual'!$A32,'BD Factoraje'!$C:$C,$B$2),0)+BW32-SUMIFS('BD Factoraje'!$R:$R,'BD Factoraje'!$B:$B,$B$3,'BD Factoraje'!$G:$G,'Cartera Semanal Individual'!$A32,'BD Factoraje'!$N:$N,'Cartera Semanal Individual'!BX$1,'BD Factoraje'!$C:$C,$B$2)</f>
        <v>0</v>
      </c>
      <c r="BY32" s="11">
        <f>IF('Cartera Semanal Individual'!$A32='Cartera Semanal Individual'!BY$1,-SUMIFS('BD Factoraje'!$Q:$Q,'BD Factoraje'!$B:$B,$B$3,'BD Factoraje'!$G:$G,'Cartera Semanal Individual'!$A32,'BD Factoraje'!$C:$C,$B$2),0)+BX32-SUMIFS('BD Factoraje'!$R:$R,'BD Factoraje'!$B:$B,$B$3,'BD Factoraje'!$G:$G,'Cartera Semanal Individual'!$A32,'BD Factoraje'!$N:$N,'Cartera Semanal Individual'!BY$1,'BD Factoraje'!$C:$C,$B$2)</f>
        <v>0</v>
      </c>
      <c r="BZ32" s="11">
        <f>IF('Cartera Semanal Individual'!$A32='Cartera Semanal Individual'!BZ$1,-SUMIFS('BD Factoraje'!$Q:$Q,'BD Factoraje'!$B:$B,$B$3,'BD Factoraje'!$G:$G,'Cartera Semanal Individual'!$A32,'BD Factoraje'!$C:$C,$B$2),0)+BY32-SUMIFS('BD Factoraje'!$R:$R,'BD Factoraje'!$B:$B,$B$3,'BD Factoraje'!$G:$G,'Cartera Semanal Individual'!$A32,'BD Factoraje'!$N:$N,'Cartera Semanal Individual'!BZ$1,'BD Factoraje'!$C:$C,$B$2)</f>
        <v>0</v>
      </c>
      <c r="CA32" s="11">
        <f>IF('Cartera Semanal Individual'!$A32='Cartera Semanal Individual'!CA$1,-SUMIFS('BD Factoraje'!$Q:$Q,'BD Factoraje'!$B:$B,$B$3,'BD Factoraje'!$G:$G,'Cartera Semanal Individual'!$A32,'BD Factoraje'!$C:$C,$B$2),0)+BZ32-SUMIFS('BD Factoraje'!$R:$R,'BD Factoraje'!$B:$B,$B$3,'BD Factoraje'!$G:$G,'Cartera Semanal Individual'!$A32,'BD Factoraje'!$N:$N,'Cartera Semanal Individual'!CA$1,'BD Factoraje'!$C:$C,$B$2)</f>
        <v>0</v>
      </c>
      <c r="CB32" s="11">
        <f>IF('Cartera Semanal Individual'!$A32='Cartera Semanal Individual'!CB$1,-SUMIFS('BD Factoraje'!$Q:$Q,'BD Factoraje'!$B:$B,$B$3,'BD Factoraje'!$G:$G,'Cartera Semanal Individual'!$A32,'BD Factoraje'!$C:$C,$B$2),0)+CA32-SUMIFS('BD Factoraje'!$R:$R,'BD Factoraje'!$B:$B,$B$3,'BD Factoraje'!$G:$G,'Cartera Semanal Individual'!$A32,'BD Factoraje'!$N:$N,'Cartera Semanal Individual'!CB$1,'BD Factoraje'!$C:$C,$B$2)</f>
        <v>0</v>
      </c>
      <c r="CC32" s="11">
        <f>IF('Cartera Semanal Individual'!$A32='Cartera Semanal Individual'!CC$1,-SUMIFS('BD Factoraje'!$Q:$Q,'BD Factoraje'!$B:$B,$B$3,'BD Factoraje'!$G:$G,'Cartera Semanal Individual'!$A32,'BD Factoraje'!$C:$C,$B$2),0)+CB32-SUMIFS('BD Factoraje'!$R:$R,'BD Factoraje'!$B:$B,$B$3,'BD Factoraje'!$G:$G,'Cartera Semanal Individual'!$A32,'BD Factoraje'!$N:$N,'Cartera Semanal Individual'!CC$1,'BD Factoraje'!$C:$C,$B$2)</f>
        <v>0</v>
      </c>
      <c r="CD32" s="11">
        <f>IF('Cartera Semanal Individual'!$A32='Cartera Semanal Individual'!CD$1,-SUMIFS('BD Factoraje'!$Q:$Q,'BD Factoraje'!$B:$B,$B$3,'BD Factoraje'!$G:$G,'Cartera Semanal Individual'!$A32,'BD Factoraje'!$C:$C,$B$2),0)+CC32-SUMIFS('BD Factoraje'!$R:$R,'BD Factoraje'!$B:$B,$B$3,'BD Factoraje'!$G:$G,'Cartera Semanal Individual'!$A32,'BD Factoraje'!$N:$N,'Cartera Semanal Individual'!CD$1,'BD Factoraje'!$C:$C,$B$2)</f>
        <v>0</v>
      </c>
      <c r="CE32" s="11">
        <f>IF('Cartera Semanal Individual'!$A32='Cartera Semanal Individual'!CE$1,-SUMIFS('BD Factoraje'!$Q:$Q,'BD Factoraje'!$B:$B,$B$3,'BD Factoraje'!$G:$G,'Cartera Semanal Individual'!$A32,'BD Factoraje'!$C:$C,$B$2),0)+CD32-SUMIFS('BD Factoraje'!$R:$R,'BD Factoraje'!$B:$B,$B$3,'BD Factoraje'!$G:$G,'Cartera Semanal Individual'!$A32,'BD Factoraje'!$N:$N,'Cartera Semanal Individual'!CE$1,'BD Factoraje'!$C:$C,$B$2)</f>
        <v>0</v>
      </c>
      <c r="CF32" s="11">
        <f>IF('Cartera Semanal Individual'!$A32='Cartera Semanal Individual'!CF$1,-SUMIFS('BD Factoraje'!$Q:$Q,'BD Factoraje'!$B:$B,$B$3,'BD Factoraje'!$G:$G,'Cartera Semanal Individual'!$A32,'BD Factoraje'!$C:$C,$B$2),0)+CE32-SUMIFS('BD Factoraje'!$R:$R,'BD Factoraje'!$B:$B,$B$3,'BD Factoraje'!$G:$G,'Cartera Semanal Individual'!$A32,'BD Factoraje'!$N:$N,'Cartera Semanal Individual'!CF$1,'BD Factoraje'!$C:$C,$B$2)</f>
        <v>0</v>
      </c>
      <c r="CG32" s="11">
        <f>IF('Cartera Semanal Individual'!$A32='Cartera Semanal Individual'!CG$1,-SUMIFS('BD Factoraje'!$Q:$Q,'BD Factoraje'!$B:$B,$B$3,'BD Factoraje'!$G:$G,'Cartera Semanal Individual'!$A32,'BD Factoraje'!$C:$C,$B$2),0)+CF32-SUMIFS('BD Factoraje'!$R:$R,'BD Factoraje'!$B:$B,$B$3,'BD Factoraje'!$G:$G,'Cartera Semanal Individual'!$A32,'BD Factoraje'!$N:$N,'Cartera Semanal Individual'!CG$1,'BD Factoraje'!$C:$C,$B$2)</f>
        <v>0</v>
      </c>
      <c r="CH32" s="11">
        <f>IF('Cartera Semanal Individual'!$A32='Cartera Semanal Individual'!CH$1,-SUMIFS('BD Factoraje'!$Q:$Q,'BD Factoraje'!$B:$B,$B$3,'BD Factoraje'!$G:$G,'Cartera Semanal Individual'!$A32,'BD Factoraje'!$C:$C,$B$2),0)+CG32-SUMIFS('BD Factoraje'!$R:$R,'BD Factoraje'!$B:$B,$B$3,'BD Factoraje'!$G:$G,'Cartera Semanal Individual'!$A32,'BD Factoraje'!$N:$N,'Cartera Semanal Individual'!CH$1,'BD Factoraje'!$C:$C,$B$2)</f>
        <v>0</v>
      </c>
      <c r="CI32" s="11">
        <f>IF('Cartera Semanal Individual'!$A32='Cartera Semanal Individual'!CI$1,-SUMIFS('BD Factoraje'!$Q:$Q,'BD Factoraje'!$B:$B,$B$3,'BD Factoraje'!$G:$G,'Cartera Semanal Individual'!$A32,'BD Factoraje'!$C:$C,$B$2),0)+CH32-SUMIFS('BD Factoraje'!$R:$R,'BD Factoraje'!$B:$B,$B$3,'BD Factoraje'!$G:$G,'Cartera Semanal Individual'!$A32,'BD Factoraje'!$N:$N,'Cartera Semanal Individual'!CI$1,'BD Factoraje'!$C:$C,$B$2)</f>
        <v>0</v>
      </c>
      <c r="CJ32" s="11">
        <f>IF('Cartera Semanal Individual'!$A32='Cartera Semanal Individual'!CJ$1,-SUMIFS('BD Factoraje'!$Q:$Q,'BD Factoraje'!$B:$B,$B$3,'BD Factoraje'!$G:$G,'Cartera Semanal Individual'!$A32,'BD Factoraje'!$C:$C,$B$2),0)+CI32-SUMIFS('BD Factoraje'!$R:$R,'BD Factoraje'!$B:$B,$B$3,'BD Factoraje'!$G:$G,'Cartera Semanal Individual'!$A32,'BD Factoraje'!$N:$N,'Cartera Semanal Individual'!CJ$1,'BD Factoraje'!$C:$C,$B$2)</f>
        <v>0</v>
      </c>
      <c r="CK32" s="11">
        <f>IF('Cartera Semanal Individual'!$A32='Cartera Semanal Individual'!CK$1,-SUMIFS('BD Factoraje'!$Q:$Q,'BD Factoraje'!$B:$B,$B$3,'BD Factoraje'!$G:$G,'Cartera Semanal Individual'!$A32,'BD Factoraje'!$C:$C,$B$2),0)+CJ32-SUMIFS('BD Factoraje'!$R:$R,'BD Factoraje'!$B:$B,$B$3,'BD Factoraje'!$G:$G,'Cartera Semanal Individual'!$A32,'BD Factoraje'!$N:$N,'Cartera Semanal Individual'!CK$1,'BD Factoraje'!$C:$C,$B$2)</f>
        <v>0</v>
      </c>
      <c r="CL32" s="11">
        <f>IF('Cartera Semanal Individual'!$A32='Cartera Semanal Individual'!CL$1,-SUMIFS('BD Factoraje'!$Q:$Q,'BD Factoraje'!$B:$B,$B$3,'BD Factoraje'!$G:$G,'Cartera Semanal Individual'!$A32,'BD Factoraje'!$C:$C,$B$2),0)+CK32-SUMIFS('BD Factoraje'!$R:$R,'BD Factoraje'!$B:$B,$B$3,'BD Factoraje'!$G:$G,'Cartera Semanal Individual'!$A32,'BD Factoraje'!$N:$N,'Cartera Semanal Individual'!CL$1,'BD Factoraje'!$C:$C,$B$2)</f>
        <v>0</v>
      </c>
      <c r="CM32" s="11">
        <f>IF('Cartera Semanal Individual'!$A32='Cartera Semanal Individual'!CM$1,-SUMIFS('BD Factoraje'!$Q:$Q,'BD Factoraje'!$B:$B,$B$3,'BD Factoraje'!$G:$G,'Cartera Semanal Individual'!$A32,'BD Factoraje'!$C:$C,$B$2),0)+CL32-SUMIFS('BD Factoraje'!$R:$R,'BD Factoraje'!$B:$B,$B$3,'BD Factoraje'!$G:$G,'Cartera Semanal Individual'!$A32,'BD Factoraje'!$N:$N,'Cartera Semanal Individual'!CM$1,'BD Factoraje'!$C:$C,$B$2)</f>
        <v>0</v>
      </c>
      <c r="CN32" s="11">
        <f>IF('Cartera Semanal Individual'!$A32='Cartera Semanal Individual'!CN$1,-SUMIFS('BD Factoraje'!$Q:$Q,'BD Factoraje'!$B:$B,$B$3,'BD Factoraje'!$G:$G,'Cartera Semanal Individual'!$A32,'BD Factoraje'!$C:$C,$B$2),0)+CM32-SUMIFS('BD Factoraje'!$R:$R,'BD Factoraje'!$B:$B,$B$3,'BD Factoraje'!$G:$G,'Cartera Semanal Individual'!$A32,'BD Factoraje'!$N:$N,'Cartera Semanal Individual'!CN$1,'BD Factoraje'!$C:$C,$B$2)</f>
        <v>0</v>
      </c>
      <c r="CO32" s="11">
        <f>IF('Cartera Semanal Individual'!$A32='Cartera Semanal Individual'!CO$1,-SUMIFS('BD Factoraje'!$Q:$Q,'BD Factoraje'!$B:$B,$B$3,'BD Factoraje'!$G:$G,'Cartera Semanal Individual'!$A32,'BD Factoraje'!$C:$C,$B$2),0)+CN32-SUMIFS('BD Factoraje'!$R:$R,'BD Factoraje'!$B:$B,$B$3,'BD Factoraje'!$G:$G,'Cartera Semanal Individual'!$A32,'BD Factoraje'!$N:$N,'Cartera Semanal Individual'!CO$1,'BD Factoraje'!$C:$C,$B$2)</f>
        <v>0</v>
      </c>
      <c r="CP32" s="11">
        <f>IF('Cartera Semanal Individual'!$A32='Cartera Semanal Individual'!CP$1,-SUMIFS('BD Factoraje'!$Q:$Q,'BD Factoraje'!$B:$B,$B$3,'BD Factoraje'!$G:$G,'Cartera Semanal Individual'!$A32,'BD Factoraje'!$C:$C,$B$2),0)+CO32-SUMIFS('BD Factoraje'!$R:$R,'BD Factoraje'!$B:$B,$B$3,'BD Factoraje'!$G:$G,'Cartera Semanal Individual'!$A32,'BD Factoraje'!$N:$N,'Cartera Semanal Individual'!CP$1,'BD Factoraje'!$C:$C,$B$2)</f>
        <v>0</v>
      </c>
      <c r="CQ32" s="11">
        <f>IF('Cartera Semanal Individual'!$A32='Cartera Semanal Individual'!CQ$1,-SUMIFS('BD Factoraje'!$Q:$Q,'BD Factoraje'!$B:$B,$B$3,'BD Factoraje'!$G:$G,'Cartera Semanal Individual'!$A32,'BD Factoraje'!$C:$C,$B$2),0)+CP32-SUMIFS('BD Factoraje'!$R:$R,'BD Factoraje'!$B:$B,$B$3,'BD Factoraje'!$G:$G,'Cartera Semanal Individual'!$A32,'BD Factoraje'!$N:$N,'Cartera Semanal Individual'!CQ$1,'BD Factoraje'!$C:$C,$B$2)</f>
        <v>0</v>
      </c>
      <c r="CR32" s="11">
        <f>IF('Cartera Semanal Individual'!$A32='Cartera Semanal Individual'!CR$1,-SUMIFS('BD Factoraje'!$Q:$Q,'BD Factoraje'!$B:$B,$B$3,'BD Factoraje'!$G:$G,'Cartera Semanal Individual'!$A32,'BD Factoraje'!$C:$C,$B$2),0)+CQ32-SUMIFS('BD Factoraje'!$R:$R,'BD Factoraje'!$B:$B,$B$3,'BD Factoraje'!$G:$G,'Cartera Semanal Individual'!$A32,'BD Factoraje'!$N:$N,'Cartera Semanal Individual'!CR$1,'BD Factoraje'!$C:$C,$B$2)</f>
        <v>0</v>
      </c>
      <c r="CS32" s="11">
        <f>IF('Cartera Semanal Individual'!$A32='Cartera Semanal Individual'!CS$1,-SUMIFS('BD Factoraje'!$Q:$Q,'BD Factoraje'!$B:$B,$B$3,'BD Factoraje'!$G:$G,'Cartera Semanal Individual'!$A32,'BD Factoraje'!$C:$C,$B$2),0)+CR32-SUMIFS('BD Factoraje'!$R:$R,'BD Factoraje'!$B:$B,$B$3,'BD Factoraje'!$G:$G,'Cartera Semanal Individual'!$A32,'BD Factoraje'!$N:$N,'Cartera Semanal Individual'!CS$1,'BD Factoraje'!$C:$C,$B$2)</f>
        <v>0</v>
      </c>
      <c r="CT32" s="11">
        <f>IF('Cartera Semanal Individual'!$A32='Cartera Semanal Individual'!CT$1,-SUMIFS('BD Factoraje'!$Q:$Q,'BD Factoraje'!$B:$B,$B$3,'BD Factoraje'!$G:$G,'Cartera Semanal Individual'!$A32,'BD Factoraje'!$C:$C,$B$2),0)+CS32-SUMIFS('BD Factoraje'!$R:$R,'BD Factoraje'!$B:$B,$B$3,'BD Factoraje'!$G:$G,'Cartera Semanal Individual'!$A32,'BD Factoraje'!$N:$N,'Cartera Semanal Individual'!CT$1,'BD Factoraje'!$C:$C,$B$2)</f>
        <v>0</v>
      </c>
      <c r="CU32" s="11">
        <f>IF('Cartera Semanal Individual'!$A32='Cartera Semanal Individual'!CU$1,-SUMIFS('BD Factoraje'!$Q:$Q,'BD Factoraje'!$B:$B,$B$3,'BD Factoraje'!$G:$G,'Cartera Semanal Individual'!$A32,'BD Factoraje'!$C:$C,$B$2),0)+CT32-SUMIFS('BD Factoraje'!$R:$R,'BD Factoraje'!$B:$B,$B$3,'BD Factoraje'!$G:$G,'Cartera Semanal Individual'!$A32,'BD Factoraje'!$N:$N,'Cartera Semanal Individual'!CU$1,'BD Factoraje'!$C:$C,$B$2)</f>
        <v>0</v>
      </c>
      <c r="CV32" s="11">
        <f>IF('Cartera Semanal Individual'!$A32='Cartera Semanal Individual'!CV$1,-SUMIFS('BD Factoraje'!$Q:$Q,'BD Factoraje'!$B:$B,$B$3,'BD Factoraje'!$G:$G,'Cartera Semanal Individual'!$A32,'BD Factoraje'!$C:$C,$B$2),0)+CU32-SUMIFS('BD Factoraje'!$R:$R,'BD Factoraje'!$B:$B,$B$3,'BD Factoraje'!$G:$G,'Cartera Semanal Individual'!$A32,'BD Factoraje'!$N:$N,'Cartera Semanal Individual'!CV$1,'BD Factoraje'!$C:$C,$B$2)</f>
        <v>0</v>
      </c>
    </row>
    <row r="33" spans="1:100" x14ac:dyDescent="0.25">
      <c r="A33" s="14">
        <v>42</v>
      </c>
      <c r="B33" s="31">
        <f t="shared" si="2"/>
        <v>42659</v>
      </c>
      <c r="C33" s="11">
        <f>IF('Cartera Semanal Individual'!$A33='Cartera Semanal Individual'!C$1,-SUMIFS('BD Factoraje'!$Q:$Q,'BD Factoraje'!$B:$B,$B$3,'BD Factoraje'!$G:$G,'Cartera Semanal Individual'!$A33,'BD Factoraje'!$C:$C,$B$2),0)</f>
        <v>0</v>
      </c>
      <c r="D33" s="11">
        <f>IF('Cartera Semanal Individual'!$A33='Cartera Semanal Individual'!D$1,-SUMIFS('BD Factoraje'!$Q:$Q,'BD Factoraje'!$B:$B,$B$3,'BD Factoraje'!$G:$G,'Cartera Semanal Individual'!$A33,'BD Factoraje'!$C:$C,$B$2),0)+C33-SUMIFS('BD Factoraje'!$R:$R,'BD Factoraje'!$B:$B,$B$3,'BD Factoraje'!$G:$G,'Cartera Semanal Individual'!$A33,'BD Factoraje'!$N:$N,'Cartera Semanal Individual'!D$1,'BD Factoraje'!$C:$C,$B$2)</f>
        <v>0</v>
      </c>
      <c r="E33" s="11">
        <f>IF('Cartera Semanal Individual'!$A33='Cartera Semanal Individual'!E$1,-SUMIFS('BD Factoraje'!$Q:$Q,'BD Factoraje'!$B:$B,$B$3,'BD Factoraje'!$G:$G,'Cartera Semanal Individual'!$A33,'BD Factoraje'!$C:$C,$B$2),0)+D33-SUMIFS('BD Factoraje'!$R:$R,'BD Factoraje'!$B:$B,$B$3,'BD Factoraje'!$G:$G,'Cartera Semanal Individual'!$A33,'BD Factoraje'!$N:$N,'Cartera Semanal Individual'!E$1,'BD Factoraje'!$C:$C,$B$2)</f>
        <v>0</v>
      </c>
      <c r="F33" s="11">
        <f>IF('Cartera Semanal Individual'!$A33='Cartera Semanal Individual'!F$1,-SUMIFS('BD Factoraje'!$Q:$Q,'BD Factoraje'!$B:$B,$B$3,'BD Factoraje'!$G:$G,'Cartera Semanal Individual'!$A33,'BD Factoraje'!$C:$C,$B$2),0)+E33-SUMIFS('BD Factoraje'!$R:$R,'BD Factoraje'!$B:$B,$B$3,'BD Factoraje'!$G:$G,'Cartera Semanal Individual'!$A33,'BD Factoraje'!$N:$N,'Cartera Semanal Individual'!F$1,'BD Factoraje'!$C:$C,$B$2)</f>
        <v>0</v>
      </c>
      <c r="G33" s="11">
        <f>IF('Cartera Semanal Individual'!$A33='Cartera Semanal Individual'!G$1,-SUMIFS('BD Factoraje'!$Q:$Q,'BD Factoraje'!$B:$B,$B$3,'BD Factoraje'!$G:$G,'Cartera Semanal Individual'!$A33,'BD Factoraje'!$C:$C,$B$2),0)+F33-SUMIFS('BD Factoraje'!$R:$R,'BD Factoraje'!$B:$B,$B$3,'BD Factoraje'!$G:$G,'Cartera Semanal Individual'!$A33,'BD Factoraje'!$N:$N,'Cartera Semanal Individual'!G$1,'BD Factoraje'!$C:$C,$B$2)</f>
        <v>0</v>
      </c>
      <c r="H33" s="11">
        <f>IF('Cartera Semanal Individual'!$A33='Cartera Semanal Individual'!H$1,-SUMIFS('BD Factoraje'!$Q:$Q,'BD Factoraje'!$B:$B,$B$3,'BD Factoraje'!$G:$G,'Cartera Semanal Individual'!$A33,'BD Factoraje'!$C:$C,$B$2),0)+G33-SUMIFS('BD Factoraje'!$R:$R,'BD Factoraje'!$B:$B,$B$3,'BD Factoraje'!$G:$G,'Cartera Semanal Individual'!$A33,'BD Factoraje'!$N:$N,'Cartera Semanal Individual'!H$1,'BD Factoraje'!$C:$C,$B$2)</f>
        <v>0</v>
      </c>
      <c r="I33" s="11">
        <f>IF('Cartera Semanal Individual'!$A33='Cartera Semanal Individual'!I$1,-SUMIFS('BD Factoraje'!$Q:$Q,'BD Factoraje'!$B:$B,$B$3,'BD Factoraje'!$G:$G,'Cartera Semanal Individual'!$A33,'BD Factoraje'!$C:$C,$B$2),0)+H33-SUMIFS('BD Factoraje'!$R:$R,'BD Factoraje'!$B:$B,$B$3,'BD Factoraje'!$G:$G,'Cartera Semanal Individual'!$A33,'BD Factoraje'!$N:$N,'Cartera Semanal Individual'!I$1,'BD Factoraje'!$C:$C,$B$2)</f>
        <v>0</v>
      </c>
      <c r="J33" s="11">
        <f>IF('Cartera Semanal Individual'!$A33='Cartera Semanal Individual'!J$1,-SUMIFS('BD Factoraje'!$Q:$Q,'BD Factoraje'!$B:$B,$B$3,'BD Factoraje'!$G:$G,'Cartera Semanal Individual'!$A33,'BD Factoraje'!$C:$C,$B$2),0)+I33-SUMIFS('BD Factoraje'!$R:$R,'BD Factoraje'!$B:$B,$B$3,'BD Factoraje'!$G:$G,'Cartera Semanal Individual'!$A33,'BD Factoraje'!$N:$N,'Cartera Semanal Individual'!J$1,'BD Factoraje'!$C:$C,$B$2)</f>
        <v>0</v>
      </c>
      <c r="K33" s="11">
        <f>IF('Cartera Semanal Individual'!$A33='Cartera Semanal Individual'!K$1,-SUMIFS('BD Factoraje'!$Q:$Q,'BD Factoraje'!$B:$B,$B$3,'BD Factoraje'!$G:$G,'Cartera Semanal Individual'!$A33,'BD Factoraje'!$C:$C,$B$2),0)+J33-SUMIFS('BD Factoraje'!$R:$R,'BD Factoraje'!$B:$B,$B$3,'BD Factoraje'!$G:$G,'Cartera Semanal Individual'!$A33,'BD Factoraje'!$N:$N,'Cartera Semanal Individual'!K$1,'BD Factoraje'!$C:$C,$B$2)</f>
        <v>0</v>
      </c>
      <c r="L33" s="11">
        <f>IF('Cartera Semanal Individual'!$A33='Cartera Semanal Individual'!L$1,-SUMIFS('BD Factoraje'!$Q:$Q,'BD Factoraje'!$B:$B,$B$3,'BD Factoraje'!$G:$G,'Cartera Semanal Individual'!$A33,'BD Factoraje'!$C:$C,$B$2),0)+K33-SUMIFS('BD Factoraje'!$R:$R,'BD Factoraje'!$B:$B,$B$3,'BD Factoraje'!$G:$G,'Cartera Semanal Individual'!$A33,'BD Factoraje'!$N:$N,'Cartera Semanal Individual'!L$1,'BD Factoraje'!$C:$C,$B$2)</f>
        <v>0</v>
      </c>
      <c r="M33" s="11">
        <f>IF('Cartera Semanal Individual'!$A33='Cartera Semanal Individual'!M$1,-SUMIFS('BD Factoraje'!$Q:$Q,'BD Factoraje'!$B:$B,$B$3,'BD Factoraje'!$G:$G,'Cartera Semanal Individual'!$A33,'BD Factoraje'!$C:$C,$B$2),0)+L33-SUMIFS('BD Factoraje'!$R:$R,'BD Factoraje'!$B:$B,$B$3,'BD Factoraje'!$G:$G,'Cartera Semanal Individual'!$A33,'BD Factoraje'!$N:$N,'Cartera Semanal Individual'!M$1,'BD Factoraje'!$C:$C,$B$2)</f>
        <v>0</v>
      </c>
      <c r="N33" s="11">
        <f>IF('Cartera Semanal Individual'!$A33='Cartera Semanal Individual'!N$1,-SUMIFS('BD Factoraje'!$Q:$Q,'BD Factoraje'!$B:$B,$B$3,'BD Factoraje'!$G:$G,'Cartera Semanal Individual'!$A33,'BD Factoraje'!$C:$C,$B$2),0)+M33-SUMIFS('BD Factoraje'!$R:$R,'BD Factoraje'!$B:$B,$B$3,'BD Factoraje'!$G:$G,'Cartera Semanal Individual'!$A33,'BD Factoraje'!$N:$N,'Cartera Semanal Individual'!N$1,'BD Factoraje'!$C:$C,$B$2)</f>
        <v>0</v>
      </c>
      <c r="O33" s="11">
        <f>IF('Cartera Semanal Individual'!$A33='Cartera Semanal Individual'!O$1,-SUMIFS('BD Factoraje'!$Q:$Q,'BD Factoraje'!$B:$B,$B$3,'BD Factoraje'!$G:$G,'Cartera Semanal Individual'!$A33,'BD Factoraje'!$C:$C,$B$2),0)+N33-SUMIFS('BD Factoraje'!$R:$R,'BD Factoraje'!$B:$B,$B$3,'BD Factoraje'!$G:$G,'Cartera Semanal Individual'!$A33,'BD Factoraje'!$N:$N,'Cartera Semanal Individual'!O$1,'BD Factoraje'!$C:$C,$B$2)</f>
        <v>0</v>
      </c>
      <c r="P33" s="11">
        <f>IF('Cartera Semanal Individual'!$A33='Cartera Semanal Individual'!P$1,-SUMIFS('BD Factoraje'!$Q:$Q,'BD Factoraje'!$B:$B,$B$3,'BD Factoraje'!$G:$G,'Cartera Semanal Individual'!$A33,'BD Factoraje'!$C:$C,$B$2),0)+O33-SUMIFS('BD Factoraje'!$R:$R,'BD Factoraje'!$B:$B,$B$3,'BD Factoraje'!$G:$G,'Cartera Semanal Individual'!$A33,'BD Factoraje'!$N:$N,'Cartera Semanal Individual'!P$1,'BD Factoraje'!$C:$C,$B$2)</f>
        <v>0</v>
      </c>
      <c r="Q33" s="11">
        <f>IF('Cartera Semanal Individual'!$A33='Cartera Semanal Individual'!Q$1,-SUMIFS('BD Factoraje'!$Q:$Q,'BD Factoraje'!$B:$B,$B$3,'BD Factoraje'!$G:$G,'Cartera Semanal Individual'!$A33,'BD Factoraje'!$C:$C,$B$2),0)+P33-SUMIFS('BD Factoraje'!$R:$R,'BD Factoraje'!$B:$B,$B$3,'BD Factoraje'!$G:$G,'Cartera Semanal Individual'!$A33,'BD Factoraje'!$N:$N,'Cartera Semanal Individual'!Q$1,'BD Factoraje'!$C:$C,$B$2)</f>
        <v>0</v>
      </c>
      <c r="R33" s="11">
        <f>IF('Cartera Semanal Individual'!$A33='Cartera Semanal Individual'!R$1,-SUMIFS('BD Factoraje'!$Q:$Q,'BD Factoraje'!$B:$B,$B$3,'BD Factoraje'!$G:$G,'Cartera Semanal Individual'!$A33,'BD Factoraje'!$C:$C,$B$2),0)+Q33-SUMIFS('BD Factoraje'!$R:$R,'BD Factoraje'!$B:$B,$B$3,'BD Factoraje'!$G:$G,'Cartera Semanal Individual'!$A33,'BD Factoraje'!$N:$N,'Cartera Semanal Individual'!R$1,'BD Factoraje'!$C:$C,$B$2)</f>
        <v>0</v>
      </c>
      <c r="S33" s="11">
        <f>IF('Cartera Semanal Individual'!$A33='Cartera Semanal Individual'!S$1,-SUMIFS('BD Factoraje'!$Q:$Q,'BD Factoraje'!$B:$B,$B$3,'BD Factoraje'!$G:$G,'Cartera Semanal Individual'!$A33,'BD Factoraje'!$C:$C,$B$2),0)+R33-SUMIFS('BD Factoraje'!$R:$R,'BD Factoraje'!$B:$B,$B$3,'BD Factoraje'!$G:$G,'Cartera Semanal Individual'!$A33,'BD Factoraje'!$N:$N,'Cartera Semanal Individual'!S$1,'BD Factoraje'!$C:$C,$B$2)</f>
        <v>0</v>
      </c>
      <c r="T33" s="11">
        <f>IF('Cartera Semanal Individual'!$A33='Cartera Semanal Individual'!T$1,-SUMIFS('BD Factoraje'!$Q:$Q,'BD Factoraje'!$B:$B,$B$3,'BD Factoraje'!$G:$G,'Cartera Semanal Individual'!$A33,'BD Factoraje'!$C:$C,$B$2),0)+S33-SUMIFS('BD Factoraje'!$R:$R,'BD Factoraje'!$B:$B,$B$3,'BD Factoraje'!$G:$G,'Cartera Semanal Individual'!$A33,'BD Factoraje'!$N:$N,'Cartera Semanal Individual'!T$1,'BD Factoraje'!$C:$C,$B$2)</f>
        <v>0</v>
      </c>
      <c r="U33" s="11">
        <f>IF('Cartera Semanal Individual'!$A33='Cartera Semanal Individual'!U$1,-SUMIFS('BD Factoraje'!$Q:$Q,'BD Factoraje'!$B:$B,$B$3,'BD Factoraje'!$G:$G,'Cartera Semanal Individual'!$A33,'BD Factoraje'!$C:$C,$B$2),0)+T33-SUMIFS('BD Factoraje'!$R:$R,'BD Factoraje'!$B:$B,$B$3,'BD Factoraje'!$G:$G,'Cartera Semanal Individual'!$A33,'BD Factoraje'!$N:$N,'Cartera Semanal Individual'!U$1,'BD Factoraje'!$C:$C,$B$2)</f>
        <v>0</v>
      </c>
      <c r="V33" s="11">
        <f>IF('Cartera Semanal Individual'!$A33='Cartera Semanal Individual'!V$1,-SUMIFS('BD Factoraje'!$Q:$Q,'BD Factoraje'!$B:$B,$B$3,'BD Factoraje'!$G:$G,'Cartera Semanal Individual'!$A33,'BD Factoraje'!$C:$C,$B$2),0)+U33-SUMIFS('BD Factoraje'!$R:$R,'BD Factoraje'!$B:$B,$B$3,'BD Factoraje'!$G:$G,'Cartera Semanal Individual'!$A33,'BD Factoraje'!$N:$N,'Cartera Semanal Individual'!V$1,'BD Factoraje'!$C:$C,$B$2)</f>
        <v>0</v>
      </c>
      <c r="W33" s="11">
        <f>IF('Cartera Semanal Individual'!$A33='Cartera Semanal Individual'!W$1,-SUMIFS('BD Factoraje'!$Q:$Q,'BD Factoraje'!$B:$B,$B$3,'BD Factoraje'!$G:$G,'Cartera Semanal Individual'!$A33,'BD Factoraje'!$C:$C,$B$2),0)+V33-SUMIFS('BD Factoraje'!$R:$R,'BD Factoraje'!$B:$B,$B$3,'BD Factoraje'!$G:$G,'Cartera Semanal Individual'!$A33,'BD Factoraje'!$N:$N,'Cartera Semanal Individual'!W$1,'BD Factoraje'!$C:$C,$B$2)</f>
        <v>0</v>
      </c>
      <c r="X33" s="11">
        <f>IF('Cartera Semanal Individual'!$A33='Cartera Semanal Individual'!X$1,-SUMIFS('BD Factoraje'!$Q:$Q,'BD Factoraje'!$B:$B,$B$3,'BD Factoraje'!$G:$G,'Cartera Semanal Individual'!$A33,'BD Factoraje'!$C:$C,$B$2),0)+W33-SUMIFS('BD Factoraje'!$R:$R,'BD Factoraje'!$B:$B,$B$3,'BD Factoraje'!$G:$G,'Cartera Semanal Individual'!$A33,'BD Factoraje'!$N:$N,'Cartera Semanal Individual'!X$1,'BD Factoraje'!$C:$C,$B$2)</f>
        <v>0</v>
      </c>
      <c r="Y33" s="11">
        <f>IF('Cartera Semanal Individual'!$A33='Cartera Semanal Individual'!Y$1,-SUMIFS('BD Factoraje'!$Q:$Q,'BD Factoraje'!$B:$B,$B$3,'BD Factoraje'!$G:$G,'Cartera Semanal Individual'!$A33,'BD Factoraje'!$C:$C,$B$2),0)+X33-SUMIFS('BD Factoraje'!$R:$R,'BD Factoraje'!$B:$B,$B$3,'BD Factoraje'!$G:$G,'Cartera Semanal Individual'!$A33,'BD Factoraje'!$N:$N,'Cartera Semanal Individual'!Y$1,'BD Factoraje'!$C:$C,$B$2)</f>
        <v>0</v>
      </c>
      <c r="Z33" s="11">
        <f>IF('Cartera Semanal Individual'!$A33='Cartera Semanal Individual'!Z$1,-SUMIFS('BD Factoraje'!$Q:$Q,'BD Factoraje'!$B:$B,$B$3,'BD Factoraje'!$G:$G,'Cartera Semanal Individual'!$A33,'BD Factoraje'!$C:$C,$B$2),0)+Y33-SUMIFS('BD Factoraje'!$R:$R,'BD Factoraje'!$B:$B,$B$3,'BD Factoraje'!$G:$G,'Cartera Semanal Individual'!$A33,'BD Factoraje'!$N:$N,'Cartera Semanal Individual'!Z$1,'BD Factoraje'!$C:$C,$B$2)</f>
        <v>0</v>
      </c>
      <c r="AA33" s="11">
        <f>IF('Cartera Semanal Individual'!$A33='Cartera Semanal Individual'!AA$1,-SUMIFS('BD Factoraje'!$Q:$Q,'BD Factoraje'!$B:$B,$B$3,'BD Factoraje'!$G:$G,'Cartera Semanal Individual'!$A33,'BD Factoraje'!$C:$C,$B$2),0)+Z33-SUMIFS('BD Factoraje'!$R:$R,'BD Factoraje'!$B:$B,$B$3,'BD Factoraje'!$G:$G,'Cartera Semanal Individual'!$A33,'BD Factoraje'!$N:$N,'Cartera Semanal Individual'!AA$1,'BD Factoraje'!$C:$C,$B$2)</f>
        <v>0</v>
      </c>
      <c r="AB33" s="11">
        <f>IF('Cartera Semanal Individual'!$A33='Cartera Semanal Individual'!AB$1,-SUMIFS('BD Factoraje'!$Q:$Q,'BD Factoraje'!$B:$B,$B$3,'BD Factoraje'!$G:$G,'Cartera Semanal Individual'!$A33,'BD Factoraje'!$C:$C,$B$2),0)+AA33-SUMIFS('BD Factoraje'!$R:$R,'BD Factoraje'!$B:$B,$B$3,'BD Factoraje'!$G:$G,'Cartera Semanal Individual'!$A33,'BD Factoraje'!$N:$N,'Cartera Semanal Individual'!AB$1,'BD Factoraje'!$C:$C,$B$2)</f>
        <v>0</v>
      </c>
      <c r="AC33" s="11">
        <f>IF('Cartera Semanal Individual'!$A33='Cartera Semanal Individual'!AC$1,-SUMIFS('BD Factoraje'!$Q:$Q,'BD Factoraje'!$B:$B,$B$3,'BD Factoraje'!$G:$G,'Cartera Semanal Individual'!$A33,'BD Factoraje'!$C:$C,$B$2),0)+AB33-SUMIFS('BD Factoraje'!$R:$R,'BD Factoraje'!$B:$B,$B$3,'BD Factoraje'!$G:$G,'Cartera Semanal Individual'!$A33,'BD Factoraje'!$N:$N,'Cartera Semanal Individual'!AC$1,'BD Factoraje'!$C:$C,$B$2)</f>
        <v>0</v>
      </c>
      <c r="AD33" s="11">
        <f>IF('Cartera Semanal Individual'!$A33='Cartera Semanal Individual'!AD$1,-SUMIFS('BD Factoraje'!$Q:$Q,'BD Factoraje'!$B:$B,$B$3,'BD Factoraje'!$G:$G,'Cartera Semanal Individual'!$A33,'BD Factoraje'!$C:$C,$B$2),0)+AC33-SUMIFS('BD Factoraje'!$R:$R,'BD Factoraje'!$B:$B,$B$3,'BD Factoraje'!$G:$G,'Cartera Semanal Individual'!$A33,'BD Factoraje'!$N:$N,'Cartera Semanal Individual'!AD$1,'BD Factoraje'!$C:$C,$B$2)</f>
        <v>0</v>
      </c>
      <c r="AE33" s="11">
        <f>IF('Cartera Semanal Individual'!$A33='Cartera Semanal Individual'!AE$1,-SUMIFS('BD Factoraje'!$Q:$Q,'BD Factoraje'!$B:$B,$B$3,'BD Factoraje'!$G:$G,'Cartera Semanal Individual'!$A33,'BD Factoraje'!$C:$C,$B$2),0)+AD33-SUMIFS('BD Factoraje'!$R:$R,'BD Factoraje'!$B:$B,$B$3,'BD Factoraje'!$G:$G,'Cartera Semanal Individual'!$A33,'BD Factoraje'!$N:$N,'Cartera Semanal Individual'!AE$1,'BD Factoraje'!$C:$C,$B$2)</f>
        <v>0</v>
      </c>
      <c r="AF33" s="11">
        <f>IF('Cartera Semanal Individual'!$A33='Cartera Semanal Individual'!AF$1,-SUMIFS('BD Factoraje'!$Q:$Q,'BD Factoraje'!$B:$B,$B$3,'BD Factoraje'!$G:$G,'Cartera Semanal Individual'!$A33,'BD Factoraje'!$C:$C,$B$2),0)+AE33-SUMIFS('BD Factoraje'!$R:$R,'BD Factoraje'!$B:$B,$B$3,'BD Factoraje'!$G:$G,'Cartera Semanal Individual'!$A33,'BD Factoraje'!$N:$N,'Cartera Semanal Individual'!AF$1,'BD Factoraje'!$C:$C,$B$2)</f>
        <v>0</v>
      </c>
      <c r="AG33" s="11">
        <f>IF('Cartera Semanal Individual'!$A33='Cartera Semanal Individual'!AG$1,-SUMIFS('BD Factoraje'!$Q:$Q,'BD Factoraje'!$B:$B,$B$3,'BD Factoraje'!$G:$G,'Cartera Semanal Individual'!$A33,'BD Factoraje'!$C:$C,$B$2),0)+AF33-SUMIFS('BD Factoraje'!$R:$R,'BD Factoraje'!$B:$B,$B$3,'BD Factoraje'!$G:$G,'Cartera Semanal Individual'!$A33,'BD Factoraje'!$N:$N,'Cartera Semanal Individual'!AG$1,'BD Factoraje'!$C:$C,$B$2)</f>
        <v>0</v>
      </c>
      <c r="AH33" s="11">
        <f>IF('Cartera Semanal Individual'!$A33='Cartera Semanal Individual'!AH$1,-SUMIFS('BD Factoraje'!$Q:$Q,'BD Factoraje'!$B:$B,$B$3,'BD Factoraje'!$G:$G,'Cartera Semanal Individual'!$A33,'BD Factoraje'!$C:$C,$B$2),0)+AG33-SUMIFS('BD Factoraje'!$R:$R,'BD Factoraje'!$B:$B,$B$3,'BD Factoraje'!$G:$G,'Cartera Semanal Individual'!$A33,'BD Factoraje'!$N:$N,'Cartera Semanal Individual'!AH$1,'BD Factoraje'!$C:$C,$B$2)</f>
        <v>0</v>
      </c>
      <c r="AI33" s="11">
        <f>IF('Cartera Semanal Individual'!$A33='Cartera Semanal Individual'!AI$1,-SUMIFS('BD Factoraje'!$Q:$Q,'BD Factoraje'!$B:$B,$B$3,'BD Factoraje'!$G:$G,'Cartera Semanal Individual'!$A33,'BD Factoraje'!$C:$C,$B$2),0)+AH33-SUMIFS('BD Factoraje'!$R:$R,'BD Factoraje'!$B:$B,$B$3,'BD Factoraje'!$G:$G,'Cartera Semanal Individual'!$A33,'BD Factoraje'!$N:$N,'Cartera Semanal Individual'!AI$1,'BD Factoraje'!$C:$C,$B$2)</f>
        <v>0</v>
      </c>
      <c r="AJ33" s="11">
        <f>IF('Cartera Semanal Individual'!$A33='Cartera Semanal Individual'!AJ$1,-SUMIFS('BD Factoraje'!$Q:$Q,'BD Factoraje'!$B:$B,$B$3,'BD Factoraje'!$G:$G,'Cartera Semanal Individual'!$A33,'BD Factoraje'!$C:$C,$B$2),0)+AI33-SUMIFS('BD Factoraje'!$R:$R,'BD Factoraje'!$B:$B,$B$3,'BD Factoraje'!$G:$G,'Cartera Semanal Individual'!$A33,'BD Factoraje'!$N:$N,'Cartera Semanal Individual'!AJ$1,'BD Factoraje'!$C:$C,$B$2)</f>
        <v>0</v>
      </c>
      <c r="AK33" s="11">
        <f>IF('Cartera Semanal Individual'!$A33='Cartera Semanal Individual'!AK$1,-SUMIFS('BD Factoraje'!$Q:$Q,'BD Factoraje'!$B:$B,$B$3,'BD Factoraje'!$G:$G,'Cartera Semanal Individual'!$A33,'BD Factoraje'!$C:$C,$B$2),0)+AJ33-SUMIFS('BD Factoraje'!$R:$R,'BD Factoraje'!$B:$B,$B$3,'BD Factoraje'!$G:$G,'Cartera Semanal Individual'!$A33,'BD Factoraje'!$N:$N,'Cartera Semanal Individual'!AK$1,'BD Factoraje'!$C:$C,$B$2)</f>
        <v>0</v>
      </c>
      <c r="AL33" s="11">
        <f>IF('Cartera Semanal Individual'!$A33='Cartera Semanal Individual'!AL$1,-SUMIFS('BD Factoraje'!$Q:$Q,'BD Factoraje'!$B:$B,$B$3,'BD Factoraje'!$G:$G,'Cartera Semanal Individual'!$A33,'BD Factoraje'!$C:$C,$B$2),0)+AK33-SUMIFS('BD Factoraje'!$R:$R,'BD Factoraje'!$B:$B,$B$3,'BD Factoraje'!$G:$G,'Cartera Semanal Individual'!$A33,'BD Factoraje'!$N:$N,'Cartera Semanal Individual'!AL$1,'BD Factoraje'!$C:$C,$B$2)</f>
        <v>0</v>
      </c>
      <c r="AM33" s="11">
        <f>IF('Cartera Semanal Individual'!$A33='Cartera Semanal Individual'!AM$1,-SUMIFS('BD Factoraje'!$Q:$Q,'BD Factoraje'!$B:$B,$B$3,'BD Factoraje'!$G:$G,'Cartera Semanal Individual'!$A33,'BD Factoraje'!$C:$C,$B$2),0)+AL33-SUMIFS('BD Factoraje'!$R:$R,'BD Factoraje'!$B:$B,$B$3,'BD Factoraje'!$G:$G,'Cartera Semanal Individual'!$A33,'BD Factoraje'!$N:$N,'Cartera Semanal Individual'!AM$1,'BD Factoraje'!$C:$C,$B$2)</f>
        <v>0</v>
      </c>
      <c r="AN33" s="11">
        <f>IF('Cartera Semanal Individual'!$A33='Cartera Semanal Individual'!AN$1,-SUMIFS('BD Factoraje'!$Q:$Q,'BD Factoraje'!$B:$B,$B$3,'BD Factoraje'!$G:$G,'Cartera Semanal Individual'!$A33,'BD Factoraje'!$C:$C,$B$2),0)+AM33-SUMIFS('BD Factoraje'!$R:$R,'BD Factoraje'!$B:$B,$B$3,'BD Factoraje'!$G:$G,'Cartera Semanal Individual'!$A33,'BD Factoraje'!$N:$N,'Cartera Semanal Individual'!AN$1,'BD Factoraje'!$C:$C,$B$2)</f>
        <v>0</v>
      </c>
      <c r="AO33" s="11">
        <f>IF('Cartera Semanal Individual'!$A33='Cartera Semanal Individual'!AO$1,-SUMIFS('BD Factoraje'!$Q:$Q,'BD Factoraje'!$B:$B,$B$3,'BD Factoraje'!$G:$G,'Cartera Semanal Individual'!$A33,'BD Factoraje'!$C:$C,$B$2),0)+AN33-SUMIFS('BD Factoraje'!$R:$R,'BD Factoraje'!$B:$B,$B$3,'BD Factoraje'!$G:$G,'Cartera Semanal Individual'!$A33,'BD Factoraje'!$N:$N,'Cartera Semanal Individual'!AO$1,'BD Factoraje'!$C:$C,$B$2)</f>
        <v>0</v>
      </c>
      <c r="AP33" s="11">
        <f>IF('Cartera Semanal Individual'!$A33='Cartera Semanal Individual'!AP$1,-SUMIFS('BD Factoraje'!$Q:$Q,'BD Factoraje'!$B:$B,$B$3,'BD Factoraje'!$G:$G,'Cartera Semanal Individual'!$A33,'BD Factoraje'!$C:$C,$B$2),0)+AO33-SUMIFS('BD Factoraje'!$R:$R,'BD Factoraje'!$B:$B,$B$3,'BD Factoraje'!$G:$G,'Cartera Semanal Individual'!$A33,'BD Factoraje'!$N:$N,'Cartera Semanal Individual'!AP$1,'BD Factoraje'!$C:$C,$B$2)</f>
        <v>0</v>
      </c>
      <c r="AQ33" s="11">
        <f>IF('Cartera Semanal Individual'!$A33='Cartera Semanal Individual'!AQ$1,-SUMIFS('BD Factoraje'!$Q:$Q,'BD Factoraje'!$B:$B,$B$3,'BD Factoraje'!$G:$G,'Cartera Semanal Individual'!$A33,'BD Factoraje'!$C:$C,$B$2),0)+AP33-SUMIFS('BD Factoraje'!$R:$R,'BD Factoraje'!$B:$B,$B$3,'BD Factoraje'!$G:$G,'Cartera Semanal Individual'!$A33,'BD Factoraje'!$N:$N,'Cartera Semanal Individual'!AQ$1,'BD Factoraje'!$C:$C,$B$2)</f>
        <v>0</v>
      </c>
      <c r="AR33" s="11">
        <f>IF('Cartera Semanal Individual'!$A33='Cartera Semanal Individual'!AR$1,-SUMIFS('BD Factoraje'!$Q:$Q,'BD Factoraje'!$B:$B,$B$3,'BD Factoraje'!$G:$G,'Cartera Semanal Individual'!$A33,'BD Factoraje'!$C:$C,$B$2),0)+AQ33-SUMIFS('BD Factoraje'!$R:$R,'BD Factoraje'!$B:$B,$B$3,'BD Factoraje'!$G:$G,'Cartera Semanal Individual'!$A33,'BD Factoraje'!$N:$N,'Cartera Semanal Individual'!AR$1,'BD Factoraje'!$C:$C,$B$2)</f>
        <v>0</v>
      </c>
      <c r="AS33" s="11">
        <f>IF('Cartera Semanal Individual'!$A33='Cartera Semanal Individual'!AS$1,-SUMIFS('BD Factoraje'!$Q:$Q,'BD Factoraje'!$B:$B,$B$3,'BD Factoraje'!$G:$G,'Cartera Semanal Individual'!$A33,'BD Factoraje'!$C:$C,$B$2),0)+AR33-SUMIFS('BD Factoraje'!$R:$R,'BD Factoraje'!$B:$B,$B$3,'BD Factoraje'!$G:$G,'Cartera Semanal Individual'!$A33,'BD Factoraje'!$N:$N,'Cartera Semanal Individual'!AS$1,'BD Factoraje'!$C:$C,$B$2)</f>
        <v>0</v>
      </c>
      <c r="AT33" s="11">
        <f>IF('Cartera Semanal Individual'!$A33='Cartera Semanal Individual'!AT$1,-SUMIFS('BD Factoraje'!$Q:$Q,'BD Factoraje'!$B:$B,$B$3,'BD Factoraje'!$G:$G,'Cartera Semanal Individual'!$A33,'BD Factoraje'!$C:$C,$B$2),0)+AS33-SUMIFS('BD Factoraje'!$R:$R,'BD Factoraje'!$B:$B,$B$3,'BD Factoraje'!$G:$G,'Cartera Semanal Individual'!$A33,'BD Factoraje'!$N:$N,'Cartera Semanal Individual'!AT$1,'BD Factoraje'!$C:$C,$B$2)</f>
        <v>0</v>
      </c>
      <c r="AU33" s="11">
        <f>IF('Cartera Semanal Individual'!$A33='Cartera Semanal Individual'!AU$1,-SUMIFS('BD Factoraje'!$Q:$Q,'BD Factoraje'!$B:$B,$B$3,'BD Factoraje'!$G:$G,'Cartera Semanal Individual'!$A33,'BD Factoraje'!$C:$C,$B$2),0)+AT33-SUMIFS('BD Factoraje'!$R:$R,'BD Factoraje'!$B:$B,$B$3,'BD Factoraje'!$G:$G,'Cartera Semanal Individual'!$A33,'BD Factoraje'!$N:$N,'Cartera Semanal Individual'!AU$1,'BD Factoraje'!$C:$C,$B$2)</f>
        <v>0</v>
      </c>
      <c r="AV33" s="11">
        <f>IF('Cartera Semanal Individual'!$A33='Cartera Semanal Individual'!AV$1,-SUMIFS('BD Factoraje'!$Q:$Q,'BD Factoraje'!$B:$B,$B$3,'BD Factoraje'!$G:$G,'Cartera Semanal Individual'!$A33,'BD Factoraje'!$C:$C,$B$2),0)+AU33-SUMIFS('BD Factoraje'!$R:$R,'BD Factoraje'!$B:$B,$B$3,'BD Factoraje'!$G:$G,'Cartera Semanal Individual'!$A33,'BD Factoraje'!$N:$N,'Cartera Semanal Individual'!AV$1,'BD Factoraje'!$C:$C,$B$2)</f>
        <v>0</v>
      </c>
      <c r="AW33" s="11">
        <f>IF('Cartera Semanal Individual'!$A33='Cartera Semanal Individual'!AW$1,-SUMIFS('BD Factoraje'!$Q:$Q,'BD Factoraje'!$B:$B,$B$3,'BD Factoraje'!$G:$G,'Cartera Semanal Individual'!$A33,'BD Factoraje'!$C:$C,$B$2),0)+AV33-SUMIFS('BD Factoraje'!$R:$R,'BD Factoraje'!$B:$B,$B$3,'BD Factoraje'!$G:$G,'Cartera Semanal Individual'!$A33,'BD Factoraje'!$N:$N,'Cartera Semanal Individual'!AW$1,'BD Factoraje'!$C:$C,$B$2)</f>
        <v>0</v>
      </c>
      <c r="AX33" s="11">
        <f>IF('Cartera Semanal Individual'!$A33='Cartera Semanal Individual'!AX$1,-SUMIFS('BD Factoraje'!$Q:$Q,'BD Factoraje'!$B:$B,$B$3,'BD Factoraje'!$G:$G,'Cartera Semanal Individual'!$A33,'BD Factoraje'!$C:$C,$B$2),0)+AW33-SUMIFS('BD Factoraje'!$R:$R,'BD Factoraje'!$B:$B,$B$3,'BD Factoraje'!$G:$G,'Cartera Semanal Individual'!$A33,'BD Factoraje'!$N:$N,'Cartera Semanal Individual'!AX$1,'BD Factoraje'!$C:$C,$B$2)</f>
        <v>0</v>
      </c>
      <c r="AY33" s="11">
        <f>IF('Cartera Semanal Individual'!$A33='Cartera Semanal Individual'!AY$1,-SUMIFS('BD Factoraje'!$Q:$Q,'BD Factoraje'!$B:$B,$B$3,'BD Factoraje'!$G:$G,'Cartera Semanal Individual'!$A33,'BD Factoraje'!$C:$C,$B$2),0)+AX33-SUMIFS('BD Factoraje'!$R:$R,'BD Factoraje'!$B:$B,$B$3,'BD Factoraje'!$G:$G,'Cartera Semanal Individual'!$A33,'BD Factoraje'!$N:$N,'Cartera Semanal Individual'!AY$1,'BD Factoraje'!$C:$C,$B$2)</f>
        <v>0</v>
      </c>
      <c r="AZ33" s="11">
        <f>IF('Cartera Semanal Individual'!$A33='Cartera Semanal Individual'!AZ$1,-SUMIFS('BD Factoraje'!$Q:$Q,'BD Factoraje'!$B:$B,$B$3,'BD Factoraje'!$G:$G,'Cartera Semanal Individual'!$A33,'BD Factoraje'!$C:$C,$B$2),0)+AY33-SUMIFS('BD Factoraje'!$R:$R,'BD Factoraje'!$B:$B,$B$3,'BD Factoraje'!$G:$G,'Cartera Semanal Individual'!$A33,'BD Factoraje'!$N:$N,'Cartera Semanal Individual'!AZ$1,'BD Factoraje'!$C:$C,$B$2)</f>
        <v>0</v>
      </c>
      <c r="BA33" s="11">
        <f>IF('Cartera Semanal Individual'!$A33='Cartera Semanal Individual'!BA$1,-SUMIFS('BD Factoraje'!$Q:$Q,'BD Factoraje'!$B:$B,$B$3,'BD Factoraje'!$G:$G,'Cartera Semanal Individual'!$A33,'BD Factoraje'!$C:$C,$B$2),0)+AZ33-SUMIFS('BD Factoraje'!$R:$R,'BD Factoraje'!$B:$B,$B$3,'BD Factoraje'!$G:$G,'Cartera Semanal Individual'!$A33,'BD Factoraje'!$N:$N,'Cartera Semanal Individual'!BA$1,'BD Factoraje'!$C:$C,$B$2)</f>
        <v>0</v>
      </c>
      <c r="BB33" s="11">
        <f>IF('Cartera Semanal Individual'!$A33='Cartera Semanal Individual'!BB$1,-SUMIFS('BD Factoraje'!$Q:$Q,'BD Factoraje'!$B:$B,$B$3,'BD Factoraje'!$G:$G,'Cartera Semanal Individual'!$A33,'BD Factoraje'!$C:$C,$B$2),0)+BA33-SUMIFS('BD Factoraje'!$R:$R,'BD Factoraje'!$B:$B,$B$3,'BD Factoraje'!$G:$G,'Cartera Semanal Individual'!$A33,'BD Factoraje'!$N:$N,'Cartera Semanal Individual'!BB$1,'BD Factoraje'!$C:$C,$B$2)</f>
        <v>0</v>
      </c>
      <c r="BC33" s="11">
        <f>IF('Cartera Semanal Individual'!$A33='Cartera Semanal Individual'!BC$1,-SUMIFS('BD Factoraje'!$Q:$Q,'BD Factoraje'!$B:$B,$B$3,'BD Factoraje'!$G:$G,'Cartera Semanal Individual'!$A33,'BD Factoraje'!$C:$C,$B$2),0)+BB33-SUMIFS('BD Factoraje'!$R:$R,'BD Factoraje'!$B:$B,$B$3,'BD Factoraje'!$G:$G,'Cartera Semanal Individual'!$A33,'BD Factoraje'!$N:$N,'Cartera Semanal Individual'!BC$1,'BD Factoraje'!$C:$C,$B$2)</f>
        <v>0</v>
      </c>
      <c r="BD33" s="11">
        <f>IF('Cartera Semanal Individual'!$A33='Cartera Semanal Individual'!BD$1,-SUMIFS('BD Factoraje'!$Q:$Q,'BD Factoraje'!$B:$B,$B$3,'BD Factoraje'!$G:$G,'Cartera Semanal Individual'!$A33,'BD Factoraje'!$C:$C,$B$2),0)+BC33-SUMIFS('BD Factoraje'!$R:$R,'BD Factoraje'!$B:$B,$B$3,'BD Factoraje'!$G:$G,'Cartera Semanal Individual'!$A33,'BD Factoraje'!$N:$N,'Cartera Semanal Individual'!BD$1,'BD Factoraje'!$C:$C,$B$2)</f>
        <v>0</v>
      </c>
      <c r="BE33" s="11">
        <f>IF('Cartera Semanal Individual'!$A33='Cartera Semanal Individual'!BE$1,-SUMIFS('BD Factoraje'!$Q:$Q,'BD Factoraje'!$B:$B,$B$3,'BD Factoraje'!$G:$G,'Cartera Semanal Individual'!$A33,'BD Factoraje'!$C:$C,$B$2),0)+BD33-SUMIFS('BD Factoraje'!$R:$R,'BD Factoraje'!$B:$B,$B$3,'BD Factoraje'!$G:$G,'Cartera Semanal Individual'!$A33,'BD Factoraje'!$N:$N,'Cartera Semanal Individual'!BE$1,'BD Factoraje'!$C:$C,$B$2)</f>
        <v>0</v>
      </c>
      <c r="BF33" s="11">
        <f>IF('Cartera Semanal Individual'!$A33='Cartera Semanal Individual'!BF$1,-SUMIFS('BD Factoraje'!$Q:$Q,'BD Factoraje'!$B:$B,$B$3,'BD Factoraje'!$G:$G,'Cartera Semanal Individual'!$A33,'BD Factoraje'!$C:$C,$B$2),0)+BE33-SUMIFS('BD Factoraje'!$R:$R,'BD Factoraje'!$B:$B,$B$3,'BD Factoraje'!$G:$G,'Cartera Semanal Individual'!$A33,'BD Factoraje'!$N:$N,'Cartera Semanal Individual'!BF$1,'BD Factoraje'!$C:$C,$B$2)</f>
        <v>0</v>
      </c>
      <c r="BG33" s="11">
        <f>IF('Cartera Semanal Individual'!$A33='Cartera Semanal Individual'!BG$1,-SUMIFS('BD Factoraje'!$Q:$Q,'BD Factoraje'!$B:$B,$B$3,'BD Factoraje'!$G:$G,'Cartera Semanal Individual'!$A33,'BD Factoraje'!$C:$C,$B$2),0)+BF33-SUMIFS('BD Factoraje'!$R:$R,'BD Factoraje'!$B:$B,$B$3,'BD Factoraje'!$G:$G,'Cartera Semanal Individual'!$A33,'BD Factoraje'!$N:$N,'Cartera Semanal Individual'!BG$1,'BD Factoraje'!$C:$C,$B$2)</f>
        <v>0</v>
      </c>
      <c r="BH33" s="11">
        <f>IF('Cartera Semanal Individual'!$A33='Cartera Semanal Individual'!BH$1,-SUMIFS('BD Factoraje'!$Q:$Q,'BD Factoraje'!$B:$B,$B$3,'BD Factoraje'!$G:$G,'Cartera Semanal Individual'!$A33,'BD Factoraje'!$C:$C,$B$2),0)+BG33-SUMIFS('BD Factoraje'!$R:$R,'BD Factoraje'!$B:$B,$B$3,'BD Factoraje'!$G:$G,'Cartera Semanal Individual'!$A33,'BD Factoraje'!$N:$N,'Cartera Semanal Individual'!BH$1,'BD Factoraje'!$C:$C,$B$2)</f>
        <v>0</v>
      </c>
      <c r="BI33" s="11">
        <f>IF('Cartera Semanal Individual'!$A33='Cartera Semanal Individual'!BI$1,-SUMIFS('BD Factoraje'!$Q:$Q,'BD Factoraje'!$B:$B,$B$3,'BD Factoraje'!$G:$G,'Cartera Semanal Individual'!$A33,'BD Factoraje'!$C:$C,$B$2),0)+BH33-SUMIFS('BD Factoraje'!$R:$R,'BD Factoraje'!$B:$B,$B$3,'BD Factoraje'!$G:$G,'Cartera Semanal Individual'!$A33,'BD Factoraje'!$N:$N,'Cartera Semanal Individual'!BI$1,'BD Factoraje'!$C:$C,$B$2)</f>
        <v>0</v>
      </c>
      <c r="BJ33" s="11">
        <f>IF('Cartera Semanal Individual'!$A33='Cartera Semanal Individual'!BJ$1,-SUMIFS('BD Factoraje'!$Q:$Q,'BD Factoraje'!$B:$B,$B$3,'BD Factoraje'!$G:$G,'Cartera Semanal Individual'!$A33,'BD Factoraje'!$C:$C,$B$2),0)+BI33-SUMIFS('BD Factoraje'!$R:$R,'BD Factoraje'!$B:$B,$B$3,'BD Factoraje'!$G:$G,'Cartera Semanal Individual'!$A33,'BD Factoraje'!$N:$N,'Cartera Semanal Individual'!BJ$1,'BD Factoraje'!$C:$C,$B$2)</f>
        <v>0</v>
      </c>
      <c r="BK33" s="11">
        <f>IF('Cartera Semanal Individual'!$A33='Cartera Semanal Individual'!BK$1,-SUMIFS('BD Factoraje'!$Q:$Q,'BD Factoraje'!$B:$B,$B$3,'BD Factoraje'!$G:$G,'Cartera Semanal Individual'!$A33,'BD Factoraje'!$C:$C,$B$2),0)+BJ33-SUMIFS('BD Factoraje'!$R:$R,'BD Factoraje'!$B:$B,$B$3,'BD Factoraje'!$G:$G,'Cartera Semanal Individual'!$A33,'BD Factoraje'!$N:$N,'Cartera Semanal Individual'!BK$1,'BD Factoraje'!$C:$C,$B$2)</f>
        <v>0</v>
      </c>
      <c r="BL33" s="11">
        <f>IF('Cartera Semanal Individual'!$A33='Cartera Semanal Individual'!BL$1,-SUMIFS('BD Factoraje'!$Q:$Q,'BD Factoraje'!$B:$B,$B$3,'BD Factoraje'!$G:$G,'Cartera Semanal Individual'!$A33,'BD Factoraje'!$C:$C,$B$2),0)+BK33-SUMIFS('BD Factoraje'!$R:$R,'BD Factoraje'!$B:$B,$B$3,'BD Factoraje'!$G:$G,'Cartera Semanal Individual'!$A33,'BD Factoraje'!$N:$N,'Cartera Semanal Individual'!BL$1,'BD Factoraje'!$C:$C,$B$2)</f>
        <v>0</v>
      </c>
      <c r="BM33" s="11">
        <f>IF('Cartera Semanal Individual'!$A33='Cartera Semanal Individual'!BM$1,-SUMIFS('BD Factoraje'!$Q:$Q,'BD Factoraje'!$B:$B,$B$3,'BD Factoraje'!$G:$G,'Cartera Semanal Individual'!$A33,'BD Factoraje'!$C:$C,$B$2),0)+BL33-SUMIFS('BD Factoraje'!$R:$R,'BD Factoraje'!$B:$B,$B$3,'BD Factoraje'!$G:$G,'Cartera Semanal Individual'!$A33,'BD Factoraje'!$N:$N,'Cartera Semanal Individual'!BM$1,'BD Factoraje'!$C:$C,$B$2)</f>
        <v>0</v>
      </c>
      <c r="BN33" s="11">
        <f>IF('Cartera Semanal Individual'!$A33='Cartera Semanal Individual'!BN$1,-SUMIFS('BD Factoraje'!$Q:$Q,'BD Factoraje'!$B:$B,$B$3,'BD Factoraje'!$G:$G,'Cartera Semanal Individual'!$A33,'BD Factoraje'!$C:$C,$B$2),0)+BM33-SUMIFS('BD Factoraje'!$R:$R,'BD Factoraje'!$B:$B,$B$3,'BD Factoraje'!$G:$G,'Cartera Semanal Individual'!$A33,'BD Factoraje'!$N:$N,'Cartera Semanal Individual'!BN$1,'BD Factoraje'!$C:$C,$B$2)</f>
        <v>0</v>
      </c>
      <c r="BO33" s="11">
        <f>IF('Cartera Semanal Individual'!$A33='Cartera Semanal Individual'!BO$1,-SUMIFS('BD Factoraje'!$Q:$Q,'BD Factoraje'!$B:$B,$B$3,'BD Factoraje'!$G:$G,'Cartera Semanal Individual'!$A33,'BD Factoraje'!$C:$C,$B$2),0)+BN33-SUMIFS('BD Factoraje'!$R:$R,'BD Factoraje'!$B:$B,$B$3,'BD Factoraje'!$G:$G,'Cartera Semanal Individual'!$A33,'BD Factoraje'!$N:$N,'Cartera Semanal Individual'!BO$1,'BD Factoraje'!$C:$C,$B$2)</f>
        <v>0</v>
      </c>
      <c r="BP33" s="11">
        <f>IF('Cartera Semanal Individual'!$A33='Cartera Semanal Individual'!BP$1,-SUMIFS('BD Factoraje'!$Q:$Q,'BD Factoraje'!$B:$B,$B$3,'BD Factoraje'!$G:$G,'Cartera Semanal Individual'!$A33,'BD Factoraje'!$C:$C,$B$2),0)+BO33-SUMIFS('BD Factoraje'!$R:$R,'BD Factoraje'!$B:$B,$B$3,'BD Factoraje'!$G:$G,'Cartera Semanal Individual'!$A33,'BD Factoraje'!$N:$N,'Cartera Semanal Individual'!BP$1,'BD Factoraje'!$C:$C,$B$2)</f>
        <v>0</v>
      </c>
      <c r="BQ33" s="11">
        <f>IF('Cartera Semanal Individual'!$A33='Cartera Semanal Individual'!BQ$1,-SUMIFS('BD Factoraje'!$Q:$Q,'BD Factoraje'!$B:$B,$B$3,'BD Factoraje'!$G:$G,'Cartera Semanal Individual'!$A33,'BD Factoraje'!$C:$C,$B$2),0)+BP33-SUMIFS('BD Factoraje'!$R:$R,'BD Factoraje'!$B:$B,$B$3,'BD Factoraje'!$G:$G,'Cartera Semanal Individual'!$A33,'BD Factoraje'!$N:$N,'Cartera Semanal Individual'!BQ$1,'BD Factoraje'!$C:$C,$B$2)</f>
        <v>0</v>
      </c>
      <c r="BR33" s="11">
        <f>IF('Cartera Semanal Individual'!$A33='Cartera Semanal Individual'!BR$1,-SUMIFS('BD Factoraje'!$Q:$Q,'BD Factoraje'!$B:$B,$B$3,'BD Factoraje'!$G:$G,'Cartera Semanal Individual'!$A33,'BD Factoraje'!$C:$C,$B$2),0)+BQ33-SUMIFS('BD Factoraje'!$R:$R,'BD Factoraje'!$B:$B,$B$3,'BD Factoraje'!$G:$G,'Cartera Semanal Individual'!$A33,'BD Factoraje'!$N:$N,'Cartera Semanal Individual'!BR$1,'BD Factoraje'!$C:$C,$B$2)</f>
        <v>0</v>
      </c>
      <c r="BS33" s="11">
        <f>IF('Cartera Semanal Individual'!$A33='Cartera Semanal Individual'!BS$1,-SUMIFS('BD Factoraje'!$Q:$Q,'BD Factoraje'!$B:$B,$B$3,'BD Factoraje'!$G:$G,'Cartera Semanal Individual'!$A33,'BD Factoraje'!$C:$C,$B$2),0)+BR33-SUMIFS('BD Factoraje'!$R:$R,'BD Factoraje'!$B:$B,$B$3,'BD Factoraje'!$G:$G,'Cartera Semanal Individual'!$A33,'BD Factoraje'!$N:$N,'Cartera Semanal Individual'!BS$1,'BD Factoraje'!$C:$C,$B$2)</f>
        <v>0</v>
      </c>
      <c r="BT33" s="11">
        <f>IF('Cartera Semanal Individual'!$A33='Cartera Semanal Individual'!BT$1,-SUMIFS('BD Factoraje'!$Q:$Q,'BD Factoraje'!$B:$B,$B$3,'BD Factoraje'!$G:$G,'Cartera Semanal Individual'!$A33,'BD Factoraje'!$C:$C,$B$2),0)+BS33-SUMIFS('BD Factoraje'!$R:$R,'BD Factoraje'!$B:$B,$B$3,'BD Factoraje'!$G:$G,'Cartera Semanal Individual'!$A33,'BD Factoraje'!$N:$N,'Cartera Semanal Individual'!BT$1,'BD Factoraje'!$C:$C,$B$2)</f>
        <v>0</v>
      </c>
      <c r="BU33" s="11">
        <f>IF('Cartera Semanal Individual'!$A33='Cartera Semanal Individual'!BU$1,-SUMIFS('BD Factoraje'!$Q:$Q,'BD Factoraje'!$B:$B,$B$3,'BD Factoraje'!$G:$G,'Cartera Semanal Individual'!$A33,'BD Factoraje'!$C:$C,$B$2),0)+BT33-SUMIFS('BD Factoraje'!$R:$R,'BD Factoraje'!$B:$B,$B$3,'BD Factoraje'!$G:$G,'Cartera Semanal Individual'!$A33,'BD Factoraje'!$N:$N,'Cartera Semanal Individual'!BU$1,'BD Factoraje'!$C:$C,$B$2)</f>
        <v>0</v>
      </c>
      <c r="BV33" s="11">
        <f>IF('Cartera Semanal Individual'!$A33='Cartera Semanal Individual'!BV$1,-SUMIFS('BD Factoraje'!$Q:$Q,'BD Factoraje'!$B:$B,$B$3,'BD Factoraje'!$G:$G,'Cartera Semanal Individual'!$A33,'BD Factoraje'!$C:$C,$B$2),0)+BU33-SUMIFS('BD Factoraje'!$R:$R,'BD Factoraje'!$B:$B,$B$3,'BD Factoraje'!$G:$G,'Cartera Semanal Individual'!$A33,'BD Factoraje'!$N:$N,'Cartera Semanal Individual'!BV$1,'BD Factoraje'!$C:$C,$B$2)</f>
        <v>0</v>
      </c>
      <c r="BW33" s="11">
        <f>IF('Cartera Semanal Individual'!$A33='Cartera Semanal Individual'!BW$1,-SUMIFS('BD Factoraje'!$Q:$Q,'BD Factoraje'!$B:$B,$B$3,'BD Factoraje'!$G:$G,'Cartera Semanal Individual'!$A33,'BD Factoraje'!$C:$C,$B$2),0)+BV33-SUMIFS('BD Factoraje'!$R:$R,'BD Factoraje'!$B:$B,$B$3,'BD Factoraje'!$G:$G,'Cartera Semanal Individual'!$A33,'BD Factoraje'!$N:$N,'Cartera Semanal Individual'!BW$1,'BD Factoraje'!$C:$C,$B$2)</f>
        <v>0</v>
      </c>
      <c r="BX33" s="11">
        <f>IF('Cartera Semanal Individual'!$A33='Cartera Semanal Individual'!BX$1,-SUMIFS('BD Factoraje'!$Q:$Q,'BD Factoraje'!$B:$B,$B$3,'BD Factoraje'!$G:$G,'Cartera Semanal Individual'!$A33,'BD Factoraje'!$C:$C,$B$2),0)+BW33-SUMIFS('BD Factoraje'!$R:$R,'BD Factoraje'!$B:$B,$B$3,'BD Factoraje'!$G:$G,'Cartera Semanal Individual'!$A33,'BD Factoraje'!$N:$N,'Cartera Semanal Individual'!BX$1,'BD Factoraje'!$C:$C,$B$2)</f>
        <v>0</v>
      </c>
      <c r="BY33" s="11">
        <f>IF('Cartera Semanal Individual'!$A33='Cartera Semanal Individual'!BY$1,-SUMIFS('BD Factoraje'!$Q:$Q,'BD Factoraje'!$B:$B,$B$3,'BD Factoraje'!$G:$G,'Cartera Semanal Individual'!$A33,'BD Factoraje'!$C:$C,$B$2),0)+BX33-SUMIFS('BD Factoraje'!$R:$R,'BD Factoraje'!$B:$B,$B$3,'BD Factoraje'!$G:$G,'Cartera Semanal Individual'!$A33,'BD Factoraje'!$N:$N,'Cartera Semanal Individual'!BY$1,'BD Factoraje'!$C:$C,$B$2)</f>
        <v>0</v>
      </c>
      <c r="BZ33" s="11">
        <f>IF('Cartera Semanal Individual'!$A33='Cartera Semanal Individual'!BZ$1,-SUMIFS('BD Factoraje'!$Q:$Q,'BD Factoraje'!$B:$B,$B$3,'BD Factoraje'!$G:$G,'Cartera Semanal Individual'!$A33,'BD Factoraje'!$C:$C,$B$2),0)+BY33-SUMIFS('BD Factoraje'!$R:$R,'BD Factoraje'!$B:$B,$B$3,'BD Factoraje'!$G:$G,'Cartera Semanal Individual'!$A33,'BD Factoraje'!$N:$N,'Cartera Semanal Individual'!BZ$1,'BD Factoraje'!$C:$C,$B$2)</f>
        <v>0</v>
      </c>
      <c r="CA33" s="11">
        <f>IF('Cartera Semanal Individual'!$A33='Cartera Semanal Individual'!CA$1,-SUMIFS('BD Factoraje'!$Q:$Q,'BD Factoraje'!$B:$B,$B$3,'BD Factoraje'!$G:$G,'Cartera Semanal Individual'!$A33,'BD Factoraje'!$C:$C,$B$2),0)+BZ33-SUMIFS('BD Factoraje'!$R:$R,'BD Factoraje'!$B:$B,$B$3,'BD Factoraje'!$G:$G,'Cartera Semanal Individual'!$A33,'BD Factoraje'!$N:$N,'Cartera Semanal Individual'!CA$1,'BD Factoraje'!$C:$C,$B$2)</f>
        <v>0</v>
      </c>
      <c r="CB33" s="11">
        <f>IF('Cartera Semanal Individual'!$A33='Cartera Semanal Individual'!CB$1,-SUMIFS('BD Factoraje'!$Q:$Q,'BD Factoraje'!$B:$B,$B$3,'BD Factoraje'!$G:$G,'Cartera Semanal Individual'!$A33,'BD Factoraje'!$C:$C,$B$2),0)+CA33-SUMIFS('BD Factoraje'!$R:$R,'BD Factoraje'!$B:$B,$B$3,'BD Factoraje'!$G:$G,'Cartera Semanal Individual'!$A33,'BD Factoraje'!$N:$N,'Cartera Semanal Individual'!CB$1,'BD Factoraje'!$C:$C,$B$2)</f>
        <v>0</v>
      </c>
      <c r="CC33" s="11">
        <f>IF('Cartera Semanal Individual'!$A33='Cartera Semanal Individual'!CC$1,-SUMIFS('BD Factoraje'!$Q:$Q,'BD Factoraje'!$B:$B,$B$3,'BD Factoraje'!$G:$G,'Cartera Semanal Individual'!$A33,'BD Factoraje'!$C:$C,$B$2),0)+CB33-SUMIFS('BD Factoraje'!$R:$R,'BD Factoraje'!$B:$B,$B$3,'BD Factoraje'!$G:$G,'Cartera Semanal Individual'!$A33,'BD Factoraje'!$N:$N,'Cartera Semanal Individual'!CC$1,'BD Factoraje'!$C:$C,$B$2)</f>
        <v>0</v>
      </c>
      <c r="CD33" s="11">
        <f>IF('Cartera Semanal Individual'!$A33='Cartera Semanal Individual'!CD$1,-SUMIFS('BD Factoraje'!$Q:$Q,'BD Factoraje'!$B:$B,$B$3,'BD Factoraje'!$G:$G,'Cartera Semanal Individual'!$A33,'BD Factoraje'!$C:$C,$B$2),0)+CC33-SUMIFS('BD Factoraje'!$R:$R,'BD Factoraje'!$B:$B,$B$3,'BD Factoraje'!$G:$G,'Cartera Semanal Individual'!$A33,'BD Factoraje'!$N:$N,'Cartera Semanal Individual'!CD$1,'BD Factoraje'!$C:$C,$B$2)</f>
        <v>0</v>
      </c>
      <c r="CE33" s="11">
        <f>IF('Cartera Semanal Individual'!$A33='Cartera Semanal Individual'!CE$1,-SUMIFS('BD Factoraje'!$Q:$Q,'BD Factoraje'!$B:$B,$B$3,'BD Factoraje'!$G:$G,'Cartera Semanal Individual'!$A33,'BD Factoraje'!$C:$C,$B$2),0)+CD33-SUMIFS('BD Factoraje'!$R:$R,'BD Factoraje'!$B:$B,$B$3,'BD Factoraje'!$G:$G,'Cartera Semanal Individual'!$A33,'BD Factoraje'!$N:$N,'Cartera Semanal Individual'!CE$1,'BD Factoraje'!$C:$C,$B$2)</f>
        <v>0</v>
      </c>
      <c r="CF33" s="11">
        <f>IF('Cartera Semanal Individual'!$A33='Cartera Semanal Individual'!CF$1,-SUMIFS('BD Factoraje'!$Q:$Q,'BD Factoraje'!$B:$B,$B$3,'BD Factoraje'!$G:$G,'Cartera Semanal Individual'!$A33,'BD Factoraje'!$C:$C,$B$2),0)+CE33-SUMIFS('BD Factoraje'!$R:$R,'BD Factoraje'!$B:$B,$B$3,'BD Factoraje'!$G:$G,'Cartera Semanal Individual'!$A33,'BD Factoraje'!$N:$N,'Cartera Semanal Individual'!CF$1,'BD Factoraje'!$C:$C,$B$2)</f>
        <v>0</v>
      </c>
      <c r="CG33" s="11">
        <f>IF('Cartera Semanal Individual'!$A33='Cartera Semanal Individual'!CG$1,-SUMIFS('BD Factoraje'!$Q:$Q,'BD Factoraje'!$B:$B,$B$3,'BD Factoraje'!$G:$G,'Cartera Semanal Individual'!$A33,'BD Factoraje'!$C:$C,$B$2),0)+CF33-SUMIFS('BD Factoraje'!$R:$R,'BD Factoraje'!$B:$B,$B$3,'BD Factoraje'!$G:$G,'Cartera Semanal Individual'!$A33,'BD Factoraje'!$N:$N,'Cartera Semanal Individual'!CG$1,'BD Factoraje'!$C:$C,$B$2)</f>
        <v>0</v>
      </c>
      <c r="CH33" s="11">
        <f>IF('Cartera Semanal Individual'!$A33='Cartera Semanal Individual'!CH$1,-SUMIFS('BD Factoraje'!$Q:$Q,'BD Factoraje'!$B:$B,$B$3,'BD Factoraje'!$G:$G,'Cartera Semanal Individual'!$A33,'BD Factoraje'!$C:$C,$B$2),0)+CG33-SUMIFS('BD Factoraje'!$R:$R,'BD Factoraje'!$B:$B,$B$3,'BD Factoraje'!$G:$G,'Cartera Semanal Individual'!$A33,'BD Factoraje'!$N:$N,'Cartera Semanal Individual'!CH$1,'BD Factoraje'!$C:$C,$B$2)</f>
        <v>0</v>
      </c>
      <c r="CI33" s="11">
        <f>IF('Cartera Semanal Individual'!$A33='Cartera Semanal Individual'!CI$1,-SUMIFS('BD Factoraje'!$Q:$Q,'BD Factoraje'!$B:$B,$B$3,'BD Factoraje'!$G:$G,'Cartera Semanal Individual'!$A33,'BD Factoraje'!$C:$C,$B$2),0)+CH33-SUMIFS('BD Factoraje'!$R:$R,'BD Factoraje'!$B:$B,$B$3,'BD Factoraje'!$G:$G,'Cartera Semanal Individual'!$A33,'BD Factoraje'!$N:$N,'Cartera Semanal Individual'!CI$1,'BD Factoraje'!$C:$C,$B$2)</f>
        <v>0</v>
      </c>
      <c r="CJ33" s="11">
        <f>IF('Cartera Semanal Individual'!$A33='Cartera Semanal Individual'!CJ$1,-SUMIFS('BD Factoraje'!$Q:$Q,'BD Factoraje'!$B:$B,$B$3,'BD Factoraje'!$G:$G,'Cartera Semanal Individual'!$A33,'BD Factoraje'!$C:$C,$B$2),0)+CI33-SUMIFS('BD Factoraje'!$R:$R,'BD Factoraje'!$B:$B,$B$3,'BD Factoraje'!$G:$G,'Cartera Semanal Individual'!$A33,'BD Factoraje'!$N:$N,'Cartera Semanal Individual'!CJ$1,'BD Factoraje'!$C:$C,$B$2)</f>
        <v>0</v>
      </c>
      <c r="CK33" s="11">
        <f>IF('Cartera Semanal Individual'!$A33='Cartera Semanal Individual'!CK$1,-SUMIFS('BD Factoraje'!$Q:$Q,'BD Factoraje'!$B:$B,$B$3,'BD Factoraje'!$G:$G,'Cartera Semanal Individual'!$A33,'BD Factoraje'!$C:$C,$B$2),0)+CJ33-SUMIFS('BD Factoraje'!$R:$R,'BD Factoraje'!$B:$B,$B$3,'BD Factoraje'!$G:$G,'Cartera Semanal Individual'!$A33,'BD Factoraje'!$N:$N,'Cartera Semanal Individual'!CK$1,'BD Factoraje'!$C:$C,$B$2)</f>
        <v>0</v>
      </c>
      <c r="CL33" s="11">
        <f>IF('Cartera Semanal Individual'!$A33='Cartera Semanal Individual'!CL$1,-SUMIFS('BD Factoraje'!$Q:$Q,'BD Factoraje'!$B:$B,$B$3,'BD Factoraje'!$G:$G,'Cartera Semanal Individual'!$A33,'BD Factoraje'!$C:$C,$B$2),0)+CK33-SUMIFS('BD Factoraje'!$R:$R,'BD Factoraje'!$B:$B,$B$3,'BD Factoraje'!$G:$G,'Cartera Semanal Individual'!$A33,'BD Factoraje'!$N:$N,'Cartera Semanal Individual'!CL$1,'BD Factoraje'!$C:$C,$B$2)</f>
        <v>0</v>
      </c>
      <c r="CM33" s="11">
        <f>IF('Cartera Semanal Individual'!$A33='Cartera Semanal Individual'!CM$1,-SUMIFS('BD Factoraje'!$Q:$Q,'BD Factoraje'!$B:$B,$B$3,'BD Factoraje'!$G:$G,'Cartera Semanal Individual'!$A33,'BD Factoraje'!$C:$C,$B$2),0)+CL33-SUMIFS('BD Factoraje'!$R:$R,'BD Factoraje'!$B:$B,$B$3,'BD Factoraje'!$G:$G,'Cartera Semanal Individual'!$A33,'BD Factoraje'!$N:$N,'Cartera Semanal Individual'!CM$1,'BD Factoraje'!$C:$C,$B$2)</f>
        <v>0</v>
      </c>
      <c r="CN33" s="11">
        <f>IF('Cartera Semanal Individual'!$A33='Cartera Semanal Individual'!CN$1,-SUMIFS('BD Factoraje'!$Q:$Q,'BD Factoraje'!$B:$B,$B$3,'BD Factoraje'!$G:$G,'Cartera Semanal Individual'!$A33,'BD Factoraje'!$C:$C,$B$2),0)+CM33-SUMIFS('BD Factoraje'!$R:$R,'BD Factoraje'!$B:$B,$B$3,'BD Factoraje'!$G:$G,'Cartera Semanal Individual'!$A33,'BD Factoraje'!$N:$N,'Cartera Semanal Individual'!CN$1,'BD Factoraje'!$C:$C,$B$2)</f>
        <v>0</v>
      </c>
      <c r="CO33" s="11">
        <f>IF('Cartera Semanal Individual'!$A33='Cartera Semanal Individual'!CO$1,-SUMIFS('BD Factoraje'!$Q:$Q,'BD Factoraje'!$B:$B,$B$3,'BD Factoraje'!$G:$G,'Cartera Semanal Individual'!$A33,'BD Factoraje'!$C:$C,$B$2),0)+CN33-SUMIFS('BD Factoraje'!$R:$R,'BD Factoraje'!$B:$B,$B$3,'BD Factoraje'!$G:$G,'Cartera Semanal Individual'!$A33,'BD Factoraje'!$N:$N,'Cartera Semanal Individual'!CO$1,'BD Factoraje'!$C:$C,$B$2)</f>
        <v>0</v>
      </c>
      <c r="CP33" s="11">
        <f>IF('Cartera Semanal Individual'!$A33='Cartera Semanal Individual'!CP$1,-SUMIFS('BD Factoraje'!$Q:$Q,'BD Factoraje'!$B:$B,$B$3,'BD Factoraje'!$G:$G,'Cartera Semanal Individual'!$A33,'BD Factoraje'!$C:$C,$B$2),0)+CO33-SUMIFS('BD Factoraje'!$R:$R,'BD Factoraje'!$B:$B,$B$3,'BD Factoraje'!$G:$G,'Cartera Semanal Individual'!$A33,'BD Factoraje'!$N:$N,'Cartera Semanal Individual'!CP$1,'BD Factoraje'!$C:$C,$B$2)</f>
        <v>0</v>
      </c>
      <c r="CQ33" s="11">
        <f>IF('Cartera Semanal Individual'!$A33='Cartera Semanal Individual'!CQ$1,-SUMIFS('BD Factoraje'!$Q:$Q,'BD Factoraje'!$B:$B,$B$3,'BD Factoraje'!$G:$G,'Cartera Semanal Individual'!$A33,'BD Factoraje'!$C:$C,$B$2),0)+CP33-SUMIFS('BD Factoraje'!$R:$R,'BD Factoraje'!$B:$B,$B$3,'BD Factoraje'!$G:$G,'Cartera Semanal Individual'!$A33,'BD Factoraje'!$N:$N,'Cartera Semanal Individual'!CQ$1,'BD Factoraje'!$C:$C,$B$2)</f>
        <v>0</v>
      </c>
      <c r="CR33" s="11">
        <f>IF('Cartera Semanal Individual'!$A33='Cartera Semanal Individual'!CR$1,-SUMIFS('BD Factoraje'!$Q:$Q,'BD Factoraje'!$B:$B,$B$3,'BD Factoraje'!$G:$G,'Cartera Semanal Individual'!$A33,'BD Factoraje'!$C:$C,$B$2),0)+CQ33-SUMIFS('BD Factoraje'!$R:$R,'BD Factoraje'!$B:$B,$B$3,'BD Factoraje'!$G:$G,'Cartera Semanal Individual'!$A33,'BD Factoraje'!$N:$N,'Cartera Semanal Individual'!CR$1,'BD Factoraje'!$C:$C,$B$2)</f>
        <v>0</v>
      </c>
      <c r="CS33" s="11">
        <f>IF('Cartera Semanal Individual'!$A33='Cartera Semanal Individual'!CS$1,-SUMIFS('BD Factoraje'!$Q:$Q,'BD Factoraje'!$B:$B,$B$3,'BD Factoraje'!$G:$G,'Cartera Semanal Individual'!$A33,'BD Factoraje'!$C:$C,$B$2),0)+CR33-SUMIFS('BD Factoraje'!$R:$R,'BD Factoraje'!$B:$B,$B$3,'BD Factoraje'!$G:$G,'Cartera Semanal Individual'!$A33,'BD Factoraje'!$N:$N,'Cartera Semanal Individual'!CS$1,'BD Factoraje'!$C:$C,$B$2)</f>
        <v>0</v>
      </c>
      <c r="CT33" s="11">
        <f>IF('Cartera Semanal Individual'!$A33='Cartera Semanal Individual'!CT$1,-SUMIFS('BD Factoraje'!$Q:$Q,'BD Factoraje'!$B:$B,$B$3,'BD Factoraje'!$G:$G,'Cartera Semanal Individual'!$A33,'BD Factoraje'!$C:$C,$B$2),0)+CS33-SUMIFS('BD Factoraje'!$R:$R,'BD Factoraje'!$B:$B,$B$3,'BD Factoraje'!$G:$G,'Cartera Semanal Individual'!$A33,'BD Factoraje'!$N:$N,'Cartera Semanal Individual'!CT$1,'BD Factoraje'!$C:$C,$B$2)</f>
        <v>0</v>
      </c>
      <c r="CU33" s="11">
        <f>IF('Cartera Semanal Individual'!$A33='Cartera Semanal Individual'!CU$1,-SUMIFS('BD Factoraje'!$Q:$Q,'BD Factoraje'!$B:$B,$B$3,'BD Factoraje'!$G:$G,'Cartera Semanal Individual'!$A33,'BD Factoraje'!$C:$C,$B$2),0)+CT33-SUMIFS('BD Factoraje'!$R:$R,'BD Factoraje'!$B:$B,$B$3,'BD Factoraje'!$G:$G,'Cartera Semanal Individual'!$A33,'BD Factoraje'!$N:$N,'Cartera Semanal Individual'!CU$1,'BD Factoraje'!$C:$C,$B$2)</f>
        <v>0</v>
      </c>
      <c r="CV33" s="11">
        <f>IF('Cartera Semanal Individual'!$A33='Cartera Semanal Individual'!CV$1,-SUMIFS('BD Factoraje'!$Q:$Q,'BD Factoraje'!$B:$B,$B$3,'BD Factoraje'!$G:$G,'Cartera Semanal Individual'!$A33,'BD Factoraje'!$C:$C,$B$2),0)+CU33-SUMIFS('BD Factoraje'!$R:$R,'BD Factoraje'!$B:$B,$B$3,'BD Factoraje'!$G:$G,'Cartera Semanal Individual'!$A33,'BD Factoraje'!$N:$N,'Cartera Semanal Individual'!CV$1,'BD Factoraje'!$C:$C,$B$2)</f>
        <v>0</v>
      </c>
    </row>
    <row r="34" spans="1:100" x14ac:dyDescent="0.25">
      <c r="A34" s="14">
        <v>43</v>
      </c>
      <c r="B34" s="31">
        <f t="shared" si="2"/>
        <v>42666</v>
      </c>
      <c r="C34" s="11">
        <f>IF('Cartera Semanal Individual'!$A34='Cartera Semanal Individual'!C$1,-SUMIFS('BD Factoraje'!$Q:$Q,'BD Factoraje'!$B:$B,$B$3,'BD Factoraje'!$G:$G,'Cartera Semanal Individual'!$A34,'BD Factoraje'!$C:$C,$B$2),0)</f>
        <v>0</v>
      </c>
      <c r="D34" s="11">
        <f>IF('Cartera Semanal Individual'!$A34='Cartera Semanal Individual'!D$1,-SUMIFS('BD Factoraje'!$Q:$Q,'BD Factoraje'!$B:$B,$B$3,'BD Factoraje'!$G:$G,'Cartera Semanal Individual'!$A34,'BD Factoraje'!$C:$C,$B$2),0)+C34-SUMIFS('BD Factoraje'!$R:$R,'BD Factoraje'!$B:$B,$B$3,'BD Factoraje'!$G:$G,'Cartera Semanal Individual'!$A34,'BD Factoraje'!$N:$N,'Cartera Semanal Individual'!D$1,'BD Factoraje'!$C:$C,$B$2)</f>
        <v>0</v>
      </c>
      <c r="E34" s="11">
        <f>IF('Cartera Semanal Individual'!$A34='Cartera Semanal Individual'!E$1,-SUMIFS('BD Factoraje'!$Q:$Q,'BD Factoraje'!$B:$B,$B$3,'BD Factoraje'!$G:$G,'Cartera Semanal Individual'!$A34,'BD Factoraje'!$C:$C,$B$2),0)+D34-SUMIFS('BD Factoraje'!$R:$R,'BD Factoraje'!$B:$B,$B$3,'BD Factoraje'!$G:$G,'Cartera Semanal Individual'!$A34,'BD Factoraje'!$N:$N,'Cartera Semanal Individual'!E$1,'BD Factoraje'!$C:$C,$B$2)</f>
        <v>0</v>
      </c>
      <c r="F34" s="11">
        <f>IF('Cartera Semanal Individual'!$A34='Cartera Semanal Individual'!F$1,-SUMIFS('BD Factoraje'!$Q:$Q,'BD Factoraje'!$B:$B,$B$3,'BD Factoraje'!$G:$G,'Cartera Semanal Individual'!$A34,'BD Factoraje'!$C:$C,$B$2),0)+E34-SUMIFS('BD Factoraje'!$R:$R,'BD Factoraje'!$B:$B,$B$3,'BD Factoraje'!$G:$G,'Cartera Semanal Individual'!$A34,'BD Factoraje'!$N:$N,'Cartera Semanal Individual'!F$1,'BD Factoraje'!$C:$C,$B$2)</f>
        <v>0</v>
      </c>
      <c r="G34" s="11">
        <f>IF('Cartera Semanal Individual'!$A34='Cartera Semanal Individual'!G$1,-SUMIFS('BD Factoraje'!$Q:$Q,'BD Factoraje'!$B:$B,$B$3,'BD Factoraje'!$G:$G,'Cartera Semanal Individual'!$A34,'BD Factoraje'!$C:$C,$B$2),0)+F34-SUMIFS('BD Factoraje'!$R:$R,'BD Factoraje'!$B:$B,$B$3,'BD Factoraje'!$G:$G,'Cartera Semanal Individual'!$A34,'BD Factoraje'!$N:$N,'Cartera Semanal Individual'!G$1,'BD Factoraje'!$C:$C,$B$2)</f>
        <v>0</v>
      </c>
      <c r="H34" s="11">
        <f>IF('Cartera Semanal Individual'!$A34='Cartera Semanal Individual'!H$1,-SUMIFS('BD Factoraje'!$Q:$Q,'BD Factoraje'!$B:$B,$B$3,'BD Factoraje'!$G:$G,'Cartera Semanal Individual'!$A34,'BD Factoraje'!$C:$C,$B$2),0)+G34-SUMIFS('BD Factoraje'!$R:$R,'BD Factoraje'!$B:$B,$B$3,'BD Factoraje'!$G:$G,'Cartera Semanal Individual'!$A34,'BD Factoraje'!$N:$N,'Cartera Semanal Individual'!H$1,'BD Factoraje'!$C:$C,$B$2)</f>
        <v>0</v>
      </c>
      <c r="I34" s="11">
        <f>IF('Cartera Semanal Individual'!$A34='Cartera Semanal Individual'!I$1,-SUMIFS('BD Factoraje'!$Q:$Q,'BD Factoraje'!$B:$B,$B$3,'BD Factoraje'!$G:$G,'Cartera Semanal Individual'!$A34,'BD Factoraje'!$C:$C,$B$2),0)+H34-SUMIFS('BD Factoraje'!$R:$R,'BD Factoraje'!$B:$B,$B$3,'BD Factoraje'!$G:$G,'Cartera Semanal Individual'!$A34,'BD Factoraje'!$N:$N,'Cartera Semanal Individual'!I$1,'BD Factoraje'!$C:$C,$B$2)</f>
        <v>0</v>
      </c>
      <c r="J34" s="11">
        <f>IF('Cartera Semanal Individual'!$A34='Cartera Semanal Individual'!J$1,-SUMIFS('BD Factoraje'!$Q:$Q,'BD Factoraje'!$B:$B,$B$3,'BD Factoraje'!$G:$G,'Cartera Semanal Individual'!$A34,'BD Factoraje'!$C:$C,$B$2),0)+I34-SUMIFS('BD Factoraje'!$R:$R,'BD Factoraje'!$B:$B,$B$3,'BD Factoraje'!$G:$G,'Cartera Semanal Individual'!$A34,'BD Factoraje'!$N:$N,'Cartera Semanal Individual'!J$1,'BD Factoraje'!$C:$C,$B$2)</f>
        <v>0</v>
      </c>
      <c r="K34" s="11">
        <f>IF('Cartera Semanal Individual'!$A34='Cartera Semanal Individual'!K$1,-SUMIFS('BD Factoraje'!$Q:$Q,'BD Factoraje'!$B:$B,$B$3,'BD Factoraje'!$G:$G,'Cartera Semanal Individual'!$A34,'BD Factoraje'!$C:$C,$B$2),0)+J34-SUMIFS('BD Factoraje'!$R:$R,'BD Factoraje'!$B:$B,$B$3,'BD Factoraje'!$G:$G,'Cartera Semanal Individual'!$A34,'BD Factoraje'!$N:$N,'Cartera Semanal Individual'!K$1,'BD Factoraje'!$C:$C,$B$2)</f>
        <v>0</v>
      </c>
      <c r="L34" s="11">
        <f>IF('Cartera Semanal Individual'!$A34='Cartera Semanal Individual'!L$1,-SUMIFS('BD Factoraje'!$Q:$Q,'BD Factoraje'!$B:$B,$B$3,'BD Factoraje'!$G:$G,'Cartera Semanal Individual'!$A34,'BD Factoraje'!$C:$C,$B$2),0)+K34-SUMIFS('BD Factoraje'!$R:$R,'BD Factoraje'!$B:$B,$B$3,'BD Factoraje'!$G:$G,'Cartera Semanal Individual'!$A34,'BD Factoraje'!$N:$N,'Cartera Semanal Individual'!L$1,'BD Factoraje'!$C:$C,$B$2)</f>
        <v>0</v>
      </c>
      <c r="M34" s="11">
        <f>IF('Cartera Semanal Individual'!$A34='Cartera Semanal Individual'!M$1,-SUMIFS('BD Factoraje'!$Q:$Q,'BD Factoraje'!$B:$B,$B$3,'BD Factoraje'!$G:$G,'Cartera Semanal Individual'!$A34,'BD Factoraje'!$C:$C,$B$2),0)+L34-SUMIFS('BD Factoraje'!$R:$R,'BD Factoraje'!$B:$B,$B$3,'BD Factoraje'!$G:$G,'Cartera Semanal Individual'!$A34,'BD Factoraje'!$N:$N,'Cartera Semanal Individual'!M$1,'BD Factoraje'!$C:$C,$B$2)</f>
        <v>0</v>
      </c>
      <c r="N34" s="11">
        <f>IF('Cartera Semanal Individual'!$A34='Cartera Semanal Individual'!N$1,-SUMIFS('BD Factoraje'!$Q:$Q,'BD Factoraje'!$B:$B,$B$3,'BD Factoraje'!$G:$G,'Cartera Semanal Individual'!$A34,'BD Factoraje'!$C:$C,$B$2),0)+M34-SUMIFS('BD Factoraje'!$R:$R,'BD Factoraje'!$B:$B,$B$3,'BD Factoraje'!$G:$G,'Cartera Semanal Individual'!$A34,'BD Factoraje'!$N:$N,'Cartera Semanal Individual'!N$1,'BD Factoraje'!$C:$C,$B$2)</f>
        <v>0</v>
      </c>
      <c r="O34" s="11">
        <f>IF('Cartera Semanal Individual'!$A34='Cartera Semanal Individual'!O$1,-SUMIFS('BD Factoraje'!$Q:$Q,'BD Factoraje'!$B:$B,$B$3,'BD Factoraje'!$G:$G,'Cartera Semanal Individual'!$A34,'BD Factoraje'!$C:$C,$B$2),0)+N34-SUMIFS('BD Factoraje'!$R:$R,'BD Factoraje'!$B:$B,$B$3,'BD Factoraje'!$G:$G,'Cartera Semanal Individual'!$A34,'BD Factoraje'!$N:$N,'Cartera Semanal Individual'!O$1,'BD Factoraje'!$C:$C,$B$2)</f>
        <v>0</v>
      </c>
      <c r="P34" s="11">
        <f>IF('Cartera Semanal Individual'!$A34='Cartera Semanal Individual'!P$1,-SUMIFS('BD Factoraje'!$Q:$Q,'BD Factoraje'!$B:$B,$B$3,'BD Factoraje'!$G:$G,'Cartera Semanal Individual'!$A34,'BD Factoraje'!$C:$C,$B$2),0)+O34-SUMIFS('BD Factoraje'!$R:$R,'BD Factoraje'!$B:$B,$B$3,'BD Factoraje'!$G:$G,'Cartera Semanal Individual'!$A34,'BD Factoraje'!$N:$N,'Cartera Semanal Individual'!P$1,'BD Factoraje'!$C:$C,$B$2)</f>
        <v>0</v>
      </c>
      <c r="Q34" s="11">
        <f>IF('Cartera Semanal Individual'!$A34='Cartera Semanal Individual'!Q$1,-SUMIFS('BD Factoraje'!$Q:$Q,'BD Factoraje'!$B:$B,$B$3,'BD Factoraje'!$G:$G,'Cartera Semanal Individual'!$A34,'BD Factoraje'!$C:$C,$B$2),0)+P34-SUMIFS('BD Factoraje'!$R:$R,'BD Factoraje'!$B:$B,$B$3,'BD Factoraje'!$G:$G,'Cartera Semanal Individual'!$A34,'BD Factoraje'!$N:$N,'Cartera Semanal Individual'!Q$1,'BD Factoraje'!$C:$C,$B$2)</f>
        <v>0</v>
      </c>
      <c r="R34" s="11">
        <f>IF('Cartera Semanal Individual'!$A34='Cartera Semanal Individual'!R$1,-SUMIFS('BD Factoraje'!$Q:$Q,'BD Factoraje'!$B:$B,$B$3,'BD Factoraje'!$G:$G,'Cartera Semanal Individual'!$A34,'BD Factoraje'!$C:$C,$B$2),0)+Q34-SUMIFS('BD Factoraje'!$R:$R,'BD Factoraje'!$B:$B,$B$3,'BD Factoraje'!$G:$G,'Cartera Semanal Individual'!$A34,'BD Factoraje'!$N:$N,'Cartera Semanal Individual'!R$1,'BD Factoraje'!$C:$C,$B$2)</f>
        <v>0</v>
      </c>
      <c r="S34" s="11">
        <f>IF('Cartera Semanal Individual'!$A34='Cartera Semanal Individual'!S$1,-SUMIFS('BD Factoraje'!$Q:$Q,'BD Factoraje'!$B:$B,$B$3,'BD Factoraje'!$G:$G,'Cartera Semanal Individual'!$A34,'BD Factoraje'!$C:$C,$B$2),0)+R34-SUMIFS('BD Factoraje'!$R:$R,'BD Factoraje'!$B:$B,$B$3,'BD Factoraje'!$G:$G,'Cartera Semanal Individual'!$A34,'BD Factoraje'!$N:$N,'Cartera Semanal Individual'!S$1,'BD Factoraje'!$C:$C,$B$2)</f>
        <v>0</v>
      </c>
      <c r="T34" s="11">
        <f>IF('Cartera Semanal Individual'!$A34='Cartera Semanal Individual'!T$1,-SUMIFS('BD Factoraje'!$Q:$Q,'BD Factoraje'!$B:$B,$B$3,'BD Factoraje'!$G:$G,'Cartera Semanal Individual'!$A34,'BD Factoraje'!$C:$C,$B$2),0)+S34-SUMIFS('BD Factoraje'!$R:$R,'BD Factoraje'!$B:$B,$B$3,'BD Factoraje'!$G:$G,'Cartera Semanal Individual'!$A34,'BD Factoraje'!$N:$N,'Cartera Semanal Individual'!T$1,'BD Factoraje'!$C:$C,$B$2)</f>
        <v>0</v>
      </c>
      <c r="U34" s="11">
        <f>IF('Cartera Semanal Individual'!$A34='Cartera Semanal Individual'!U$1,-SUMIFS('BD Factoraje'!$Q:$Q,'BD Factoraje'!$B:$B,$B$3,'BD Factoraje'!$G:$G,'Cartera Semanal Individual'!$A34,'BD Factoraje'!$C:$C,$B$2),0)+T34-SUMIFS('BD Factoraje'!$R:$R,'BD Factoraje'!$B:$B,$B$3,'BD Factoraje'!$G:$G,'Cartera Semanal Individual'!$A34,'BD Factoraje'!$N:$N,'Cartera Semanal Individual'!U$1,'BD Factoraje'!$C:$C,$B$2)</f>
        <v>0</v>
      </c>
      <c r="V34" s="11">
        <f>IF('Cartera Semanal Individual'!$A34='Cartera Semanal Individual'!V$1,-SUMIFS('BD Factoraje'!$Q:$Q,'BD Factoraje'!$B:$B,$B$3,'BD Factoraje'!$G:$G,'Cartera Semanal Individual'!$A34,'BD Factoraje'!$C:$C,$B$2),0)+U34-SUMIFS('BD Factoraje'!$R:$R,'BD Factoraje'!$B:$B,$B$3,'BD Factoraje'!$G:$G,'Cartera Semanal Individual'!$A34,'BD Factoraje'!$N:$N,'Cartera Semanal Individual'!V$1,'BD Factoraje'!$C:$C,$B$2)</f>
        <v>0</v>
      </c>
      <c r="W34" s="11">
        <f>IF('Cartera Semanal Individual'!$A34='Cartera Semanal Individual'!W$1,-SUMIFS('BD Factoraje'!$Q:$Q,'BD Factoraje'!$B:$B,$B$3,'BD Factoraje'!$G:$G,'Cartera Semanal Individual'!$A34,'BD Factoraje'!$C:$C,$B$2),0)+V34-SUMIFS('BD Factoraje'!$R:$R,'BD Factoraje'!$B:$B,$B$3,'BD Factoraje'!$G:$G,'Cartera Semanal Individual'!$A34,'BD Factoraje'!$N:$N,'Cartera Semanal Individual'!W$1,'BD Factoraje'!$C:$C,$B$2)</f>
        <v>0</v>
      </c>
      <c r="X34" s="11">
        <f>IF('Cartera Semanal Individual'!$A34='Cartera Semanal Individual'!X$1,-SUMIFS('BD Factoraje'!$Q:$Q,'BD Factoraje'!$B:$B,$B$3,'BD Factoraje'!$G:$G,'Cartera Semanal Individual'!$A34,'BD Factoraje'!$C:$C,$B$2),0)+W34-SUMIFS('BD Factoraje'!$R:$R,'BD Factoraje'!$B:$B,$B$3,'BD Factoraje'!$G:$G,'Cartera Semanal Individual'!$A34,'BD Factoraje'!$N:$N,'Cartera Semanal Individual'!X$1,'BD Factoraje'!$C:$C,$B$2)</f>
        <v>0</v>
      </c>
      <c r="Y34" s="11">
        <f>IF('Cartera Semanal Individual'!$A34='Cartera Semanal Individual'!Y$1,-SUMIFS('BD Factoraje'!$Q:$Q,'BD Factoraje'!$B:$B,$B$3,'BD Factoraje'!$G:$G,'Cartera Semanal Individual'!$A34,'BD Factoraje'!$C:$C,$B$2),0)+X34-SUMIFS('BD Factoraje'!$R:$R,'BD Factoraje'!$B:$B,$B$3,'BD Factoraje'!$G:$G,'Cartera Semanal Individual'!$A34,'BD Factoraje'!$N:$N,'Cartera Semanal Individual'!Y$1,'BD Factoraje'!$C:$C,$B$2)</f>
        <v>0</v>
      </c>
      <c r="Z34" s="11">
        <f>IF('Cartera Semanal Individual'!$A34='Cartera Semanal Individual'!Z$1,-SUMIFS('BD Factoraje'!$Q:$Q,'BD Factoraje'!$B:$B,$B$3,'BD Factoraje'!$G:$G,'Cartera Semanal Individual'!$A34,'BD Factoraje'!$C:$C,$B$2),0)+Y34-SUMIFS('BD Factoraje'!$R:$R,'BD Factoraje'!$B:$B,$B$3,'BD Factoraje'!$G:$G,'Cartera Semanal Individual'!$A34,'BD Factoraje'!$N:$N,'Cartera Semanal Individual'!Z$1,'BD Factoraje'!$C:$C,$B$2)</f>
        <v>0</v>
      </c>
      <c r="AA34" s="11">
        <f>IF('Cartera Semanal Individual'!$A34='Cartera Semanal Individual'!AA$1,-SUMIFS('BD Factoraje'!$Q:$Q,'BD Factoraje'!$B:$B,$B$3,'BD Factoraje'!$G:$G,'Cartera Semanal Individual'!$A34,'BD Factoraje'!$C:$C,$B$2),0)+Z34-SUMIFS('BD Factoraje'!$R:$R,'BD Factoraje'!$B:$B,$B$3,'BD Factoraje'!$G:$G,'Cartera Semanal Individual'!$A34,'BD Factoraje'!$N:$N,'Cartera Semanal Individual'!AA$1,'BD Factoraje'!$C:$C,$B$2)</f>
        <v>0</v>
      </c>
      <c r="AB34" s="11">
        <f>IF('Cartera Semanal Individual'!$A34='Cartera Semanal Individual'!AB$1,-SUMIFS('BD Factoraje'!$Q:$Q,'BD Factoraje'!$B:$B,$B$3,'BD Factoraje'!$G:$G,'Cartera Semanal Individual'!$A34,'BD Factoraje'!$C:$C,$B$2),0)+AA34-SUMIFS('BD Factoraje'!$R:$R,'BD Factoraje'!$B:$B,$B$3,'BD Factoraje'!$G:$G,'Cartera Semanal Individual'!$A34,'BD Factoraje'!$N:$N,'Cartera Semanal Individual'!AB$1,'BD Factoraje'!$C:$C,$B$2)</f>
        <v>0</v>
      </c>
      <c r="AC34" s="11">
        <f>IF('Cartera Semanal Individual'!$A34='Cartera Semanal Individual'!AC$1,-SUMIFS('BD Factoraje'!$Q:$Q,'BD Factoraje'!$B:$B,$B$3,'BD Factoraje'!$G:$G,'Cartera Semanal Individual'!$A34,'BD Factoraje'!$C:$C,$B$2),0)+AB34-SUMIFS('BD Factoraje'!$R:$R,'BD Factoraje'!$B:$B,$B$3,'BD Factoraje'!$G:$G,'Cartera Semanal Individual'!$A34,'BD Factoraje'!$N:$N,'Cartera Semanal Individual'!AC$1,'BD Factoraje'!$C:$C,$B$2)</f>
        <v>0</v>
      </c>
      <c r="AD34" s="11">
        <f>IF('Cartera Semanal Individual'!$A34='Cartera Semanal Individual'!AD$1,-SUMIFS('BD Factoraje'!$Q:$Q,'BD Factoraje'!$B:$B,$B$3,'BD Factoraje'!$G:$G,'Cartera Semanal Individual'!$A34,'BD Factoraje'!$C:$C,$B$2),0)+AC34-SUMIFS('BD Factoraje'!$R:$R,'BD Factoraje'!$B:$B,$B$3,'BD Factoraje'!$G:$G,'Cartera Semanal Individual'!$A34,'BD Factoraje'!$N:$N,'Cartera Semanal Individual'!AD$1,'BD Factoraje'!$C:$C,$B$2)</f>
        <v>0</v>
      </c>
      <c r="AE34" s="11">
        <f>IF('Cartera Semanal Individual'!$A34='Cartera Semanal Individual'!AE$1,-SUMIFS('BD Factoraje'!$Q:$Q,'BD Factoraje'!$B:$B,$B$3,'BD Factoraje'!$G:$G,'Cartera Semanal Individual'!$A34,'BD Factoraje'!$C:$C,$B$2),0)+AD34-SUMIFS('BD Factoraje'!$R:$R,'BD Factoraje'!$B:$B,$B$3,'BD Factoraje'!$G:$G,'Cartera Semanal Individual'!$A34,'BD Factoraje'!$N:$N,'Cartera Semanal Individual'!AE$1,'BD Factoraje'!$C:$C,$B$2)</f>
        <v>0</v>
      </c>
      <c r="AF34" s="11">
        <f>IF('Cartera Semanal Individual'!$A34='Cartera Semanal Individual'!AF$1,-SUMIFS('BD Factoraje'!$Q:$Q,'BD Factoraje'!$B:$B,$B$3,'BD Factoraje'!$G:$G,'Cartera Semanal Individual'!$A34,'BD Factoraje'!$C:$C,$B$2),0)+AE34-SUMIFS('BD Factoraje'!$R:$R,'BD Factoraje'!$B:$B,$B$3,'BD Factoraje'!$G:$G,'Cartera Semanal Individual'!$A34,'BD Factoraje'!$N:$N,'Cartera Semanal Individual'!AF$1,'BD Factoraje'!$C:$C,$B$2)</f>
        <v>0</v>
      </c>
      <c r="AG34" s="11">
        <f>IF('Cartera Semanal Individual'!$A34='Cartera Semanal Individual'!AG$1,-SUMIFS('BD Factoraje'!$Q:$Q,'BD Factoraje'!$B:$B,$B$3,'BD Factoraje'!$G:$G,'Cartera Semanal Individual'!$A34,'BD Factoraje'!$C:$C,$B$2),0)+AF34-SUMIFS('BD Factoraje'!$R:$R,'BD Factoraje'!$B:$B,$B$3,'BD Factoraje'!$G:$G,'Cartera Semanal Individual'!$A34,'BD Factoraje'!$N:$N,'Cartera Semanal Individual'!AG$1,'BD Factoraje'!$C:$C,$B$2)</f>
        <v>0</v>
      </c>
      <c r="AH34" s="11">
        <f>IF('Cartera Semanal Individual'!$A34='Cartera Semanal Individual'!AH$1,-SUMIFS('BD Factoraje'!$Q:$Q,'BD Factoraje'!$B:$B,$B$3,'BD Factoraje'!$G:$G,'Cartera Semanal Individual'!$A34,'BD Factoraje'!$C:$C,$B$2),0)+AG34-SUMIFS('BD Factoraje'!$R:$R,'BD Factoraje'!$B:$B,$B$3,'BD Factoraje'!$G:$G,'Cartera Semanal Individual'!$A34,'BD Factoraje'!$N:$N,'Cartera Semanal Individual'!AH$1,'BD Factoraje'!$C:$C,$B$2)</f>
        <v>0</v>
      </c>
      <c r="AI34" s="11">
        <f>IF('Cartera Semanal Individual'!$A34='Cartera Semanal Individual'!AI$1,-SUMIFS('BD Factoraje'!$Q:$Q,'BD Factoraje'!$B:$B,$B$3,'BD Factoraje'!$G:$G,'Cartera Semanal Individual'!$A34,'BD Factoraje'!$C:$C,$B$2),0)+AH34-SUMIFS('BD Factoraje'!$R:$R,'BD Factoraje'!$B:$B,$B$3,'BD Factoraje'!$G:$G,'Cartera Semanal Individual'!$A34,'BD Factoraje'!$N:$N,'Cartera Semanal Individual'!AI$1,'BD Factoraje'!$C:$C,$B$2)</f>
        <v>0</v>
      </c>
      <c r="AJ34" s="11">
        <f>IF('Cartera Semanal Individual'!$A34='Cartera Semanal Individual'!AJ$1,-SUMIFS('BD Factoraje'!$Q:$Q,'BD Factoraje'!$B:$B,$B$3,'BD Factoraje'!$G:$G,'Cartera Semanal Individual'!$A34,'BD Factoraje'!$C:$C,$B$2),0)+AI34-SUMIFS('BD Factoraje'!$R:$R,'BD Factoraje'!$B:$B,$B$3,'BD Factoraje'!$G:$G,'Cartera Semanal Individual'!$A34,'BD Factoraje'!$N:$N,'Cartera Semanal Individual'!AJ$1,'BD Factoraje'!$C:$C,$B$2)</f>
        <v>0</v>
      </c>
      <c r="AK34" s="11">
        <f>IF('Cartera Semanal Individual'!$A34='Cartera Semanal Individual'!AK$1,-SUMIFS('BD Factoraje'!$Q:$Q,'BD Factoraje'!$B:$B,$B$3,'BD Factoraje'!$G:$G,'Cartera Semanal Individual'!$A34,'BD Factoraje'!$C:$C,$B$2),0)+AJ34-SUMIFS('BD Factoraje'!$R:$R,'BD Factoraje'!$B:$B,$B$3,'BD Factoraje'!$G:$G,'Cartera Semanal Individual'!$A34,'BD Factoraje'!$N:$N,'Cartera Semanal Individual'!AK$1,'BD Factoraje'!$C:$C,$B$2)</f>
        <v>0</v>
      </c>
      <c r="AL34" s="11">
        <f>IF('Cartera Semanal Individual'!$A34='Cartera Semanal Individual'!AL$1,-SUMIFS('BD Factoraje'!$Q:$Q,'BD Factoraje'!$B:$B,$B$3,'BD Factoraje'!$G:$G,'Cartera Semanal Individual'!$A34,'BD Factoraje'!$C:$C,$B$2),0)+AK34-SUMIFS('BD Factoraje'!$R:$R,'BD Factoraje'!$B:$B,$B$3,'BD Factoraje'!$G:$G,'Cartera Semanal Individual'!$A34,'BD Factoraje'!$N:$N,'Cartera Semanal Individual'!AL$1,'BD Factoraje'!$C:$C,$B$2)</f>
        <v>0</v>
      </c>
      <c r="AM34" s="11">
        <f>IF('Cartera Semanal Individual'!$A34='Cartera Semanal Individual'!AM$1,-SUMIFS('BD Factoraje'!$Q:$Q,'BD Factoraje'!$B:$B,$B$3,'BD Factoraje'!$G:$G,'Cartera Semanal Individual'!$A34,'BD Factoraje'!$C:$C,$B$2),0)+AL34-SUMIFS('BD Factoraje'!$R:$R,'BD Factoraje'!$B:$B,$B$3,'BD Factoraje'!$G:$G,'Cartera Semanal Individual'!$A34,'BD Factoraje'!$N:$N,'Cartera Semanal Individual'!AM$1,'BD Factoraje'!$C:$C,$B$2)</f>
        <v>0</v>
      </c>
      <c r="AN34" s="11">
        <f>IF('Cartera Semanal Individual'!$A34='Cartera Semanal Individual'!AN$1,-SUMIFS('BD Factoraje'!$Q:$Q,'BD Factoraje'!$B:$B,$B$3,'BD Factoraje'!$G:$G,'Cartera Semanal Individual'!$A34,'BD Factoraje'!$C:$C,$B$2),0)+AM34-SUMIFS('BD Factoraje'!$R:$R,'BD Factoraje'!$B:$B,$B$3,'BD Factoraje'!$G:$G,'Cartera Semanal Individual'!$A34,'BD Factoraje'!$N:$N,'Cartera Semanal Individual'!AN$1,'BD Factoraje'!$C:$C,$B$2)</f>
        <v>0</v>
      </c>
      <c r="AO34" s="11">
        <f>IF('Cartera Semanal Individual'!$A34='Cartera Semanal Individual'!AO$1,-SUMIFS('BD Factoraje'!$Q:$Q,'BD Factoraje'!$B:$B,$B$3,'BD Factoraje'!$G:$G,'Cartera Semanal Individual'!$A34,'BD Factoraje'!$C:$C,$B$2),0)+AN34-SUMIFS('BD Factoraje'!$R:$R,'BD Factoraje'!$B:$B,$B$3,'BD Factoraje'!$G:$G,'Cartera Semanal Individual'!$A34,'BD Factoraje'!$N:$N,'Cartera Semanal Individual'!AO$1,'BD Factoraje'!$C:$C,$B$2)</f>
        <v>0</v>
      </c>
      <c r="AP34" s="11">
        <f>IF('Cartera Semanal Individual'!$A34='Cartera Semanal Individual'!AP$1,-SUMIFS('BD Factoraje'!$Q:$Q,'BD Factoraje'!$B:$B,$B$3,'BD Factoraje'!$G:$G,'Cartera Semanal Individual'!$A34,'BD Factoraje'!$C:$C,$B$2),0)+AO34-SUMIFS('BD Factoraje'!$R:$R,'BD Factoraje'!$B:$B,$B$3,'BD Factoraje'!$G:$G,'Cartera Semanal Individual'!$A34,'BD Factoraje'!$N:$N,'Cartera Semanal Individual'!AP$1,'BD Factoraje'!$C:$C,$B$2)</f>
        <v>0</v>
      </c>
      <c r="AQ34" s="11">
        <f>IF('Cartera Semanal Individual'!$A34='Cartera Semanal Individual'!AQ$1,-SUMIFS('BD Factoraje'!$Q:$Q,'BD Factoraje'!$B:$B,$B$3,'BD Factoraje'!$G:$G,'Cartera Semanal Individual'!$A34,'BD Factoraje'!$C:$C,$B$2),0)+AP34-SUMIFS('BD Factoraje'!$R:$R,'BD Factoraje'!$B:$B,$B$3,'BD Factoraje'!$G:$G,'Cartera Semanal Individual'!$A34,'BD Factoraje'!$N:$N,'Cartera Semanal Individual'!AQ$1,'BD Factoraje'!$C:$C,$B$2)</f>
        <v>0</v>
      </c>
      <c r="AR34" s="11">
        <f>IF('Cartera Semanal Individual'!$A34='Cartera Semanal Individual'!AR$1,-SUMIFS('BD Factoraje'!$Q:$Q,'BD Factoraje'!$B:$B,$B$3,'BD Factoraje'!$G:$G,'Cartera Semanal Individual'!$A34,'BD Factoraje'!$C:$C,$B$2),0)+AQ34-SUMIFS('BD Factoraje'!$R:$R,'BD Factoraje'!$B:$B,$B$3,'BD Factoraje'!$G:$G,'Cartera Semanal Individual'!$A34,'BD Factoraje'!$N:$N,'Cartera Semanal Individual'!AR$1,'BD Factoraje'!$C:$C,$B$2)</f>
        <v>0</v>
      </c>
      <c r="AS34" s="11">
        <f>IF('Cartera Semanal Individual'!$A34='Cartera Semanal Individual'!AS$1,-SUMIFS('BD Factoraje'!$Q:$Q,'BD Factoraje'!$B:$B,$B$3,'BD Factoraje'!$G:$G,'Cartera Semanal Individual'!$A34,'BD Factoraje'!$C:$C,$B$2),0)+AR34-SUMIFS('BD Factoraje'!$R:$R,'BD Factoraje'!$B:$B,$B$3,'BD Factoraje'!$G:$G,'Cartera Semanal Individual'!$A34,'BD Factoraje'!$N:$N,'Cartera Semanal Individual'!AS$1,'BD Factoraje'!$C:$C,$B$2)</f>
        <v>0</v>
      </c>
      <c r="AT34" s="11">
        <f>IF('Cartera Semanal Individual'!$A34='Cartera Semanal Individual'!AT$1,-SUMIFS('BD Factoraje'!$Q:$Q,'BD Factoraje'!$B:$B,$B$3,'BD Factoraje'!$G:$G,'Cartera Semanal Individual'!$A34,'BD Factoraje'!$C:$C,$B$2),0)+AS34-SUMIFS('BD Factoraje'!$R:$R,'BD Factoraje'!$B:$B,$B$3,'BD Factoraje'!$G:$G,'Cartera Semanal Individual'!$A34,'BD Factoraje'!$N:$N,'Cartera Semanal Individual'!AT$1,'BD Factoraje'!$C:$C,$B$2)</f>
        <v>0</v>
      </c>
      <c r="AU34" s="11">
        <f>IF('Cartera Semanal Individual'!$A34='Cartera Semanal Individual'!AU$1,-SUMIFS('BD Factoraje'!$Q:$Q,'BD Factoraje'!$B:$B,$B$3,'BD Factoraje'!$G:$G,'Cartera Semanal Individual'!$A34,'BD Factoraje'!$C:$C,$B$2),0)+AT34-SUMIFS('BD Factoraje'!$R:$R,'BD Factoraje'!$B:$B,$B$3,'BD Factoraje'!$G:$G,'Cartera Semanal Individual'!$A34,'BD Factoraje'!$N:$N,'Cartera Semanal Individual'!AU$1,'BD Factoraje'!$C:$C,$B$2)</f>
        <v>0</v>
      </c>
      <c r="AV34" s="11">
        <f>IF('Cartera Semanal Individual'!$A34='Cartera Semanal Individual'!AV$1,-SUMIFS('BD Factoraje'!$Q:$Q,'BD Factoraje'!$B:$B,$B$3,'BD Factoraje'!$G:$G,'Cartera Semanal Individual'!$A34,'BD Factoraje'!$C:$C,$B$2),0)+AU34-SUMIFS('BD Factoraje'!$R:$R,'BD Factoraje'!$B:$B,$B$3,'BD Factoraje'!$G:$G,'Cartera Semanal Individual'!$A34,'BD Factoraje'!$N:$N,'Cartera Semanal Individual'!AV$1,'BD Factoraje'!$C:$C,$B$2)</f>
        <v>0</v>
      </c>
      <c r="AW34" s="11">
        <f>IF('Cartera Semanal Individual'!$A34='Cartera Semanal Individual'!AW$1,-SUMIFS('BD Factoraje'!$Q:$Q,'BD Factoraje'!$B:$B,$B$3,'BD Factoraje'!$G:$G,'Cartera Semanal Individual'!$A34,'BD Factoraje'!$C:$C,$B$2),0)+AV34-SUMIFS('BD Factoraje'!$R:$R,'BD Factoraje'!$B:$B,$B$3,'BD Factoraje'!$G:$G,'Cartera Semanal Individual'!$A34,'BD Factoraje'!$N:$N,'Cartera Semanal Individual'!AW$1,'BD Factoraje'!$C:$C,$B$2)</f>
        <v>0</v>
      </c>
      <c r="AX34" s="11">
        <f>IF('Cartera Semanal Individual'!$A34='Cartera Semanal Individual'!AX$1,-SUMIFS('BD Factoraje'!$Q:$Q,'BD Factoraje'!$B:$B,$B$3,'BD Factoraje'!$G:$G,'Cartera Semanal Individual'!$A34,'BD Factoraje'!$C:$C,$B$2),0)+AW34-SUMIFS('BD Factoraje'!$R:$R,'BD Factoraje'!$B:$B,$B$3,'BD Factoraje'!$G:$G,'Cartera Semanal Individual'!$A34,'BD Factoraje'!$N:$N,'Cartera Semanal Individual'!AX$1,'BD Factoraje'!$C:$C,$B$2)</f>
        <v>0</v>
      </c>
      <c r="AY34" s="11">
        <f>IF('Cartera Semanal Individual'!$A34='Cartera Semanal Individual'!AY$1,-SUMIFS('BD Factoraje'!$Q:$Q,'BD Factoraje'!$B:$B,$B$3,'BD Factoraje'!$G:$G,'Cartera Semanal Individual'!$A34,'BD Factoraje'!$C:$C,$B$2),0)+AX34-SUMIFS('BD Factoraje'!$R:$R,'BD Factoraje'!$B:$B,$B$3,'BD Factoraje'!$G:$G,'Cartera Semanal Individual'!$A34,'BD Factoraje'!$N:$N,'Cartera Semanal Individual'!AY$1,'BD Factoraje'!$C:$C,$B$2)</f>
        <v>0</v>
      </c>
      <c r="AZ34" s="11">
        <f>IF('Cartera Semanal Individual'!$A34='Cartera Semanal Individual'!AZ$1,-SUMIFS('BD Factoraje'!$Q:$Q,'BD Factoraje'!$B:$B,$B$3,'BD Factoraje'!$G:$G,'Cartera Semanal Individual'!$A34,'BD Factoraje'!$C:$C,$B$2),0)+AY34-SUMIFS('BD Factoraje'!$R:$R,'BD Factoraje'!$B:$B,$B$3,'BD Factoraje'!$G:$G,'Cartera Semanal Individual'!$A34,'BD Factoraje'!$N:$N,'Cartera Semanal Individual'!AZ$1,'BD Factoraje'!$C:$C,$B$2)</f>
        <v>0</v>
      </c>
      <c r="BA34" s="11">
        <f>IF('Cartera Semanal Individual'!$A34='Cartera Semanal Individual'!BA$1,-SUMIFS('BD Factoraje'!$Q:$Q,'BD Factoraje'!$B:$B,$B$3,'BD Factoraje'!$G:$G,'Cartera Semanal Individual'!$A34,'BD Factoraje'!$C:$C,$B$2),0)+AZ34-SUMIFS('BD Factoraje'!$R:$R,'BD Factoraje'!$B:$B,$B$3,'BD Factoraje'!$G:$G,'Cartera Semanal Individual'!$A34,'BD Factoraje'!$N:$N,'Cartera Semanal Individual'!BA$1,'BD Factoraje'!$C:$C,$B$2)</f>
        <v>0</v>
      </c>
      <c r="BB34" s="11">
        <f>IF('Cartera Semanal Individual'!$A34='Cartera Semanal Individual'!BB$1,-SUMIFS('BD Factoraje'!$Q:$Q,'BD Factoraje'!$B:$B,$B$3,'BD Factoraje'!$G:$G,'Cartera Semanal Individual'!$A34,'BD Factoraje'!$C:$C,$B$2),0)+BA34-SUMIFS('BD Factoraje'!$R:$R,'BD Factoraje'!$B:$B,$B$3,'BD Factoraje'!$G:$G,'Cartera Semanal Individual'!$A34,'BD Factoraje'!$N:$N,'Cartera Semanal Individual'!BB$1,'BD Factoraje'!$C:$C,$B$2)</f>
        <v>0</v>
      </c>
      <c r="BC34" s="11">
        <f>IF('Cartera Semanal Individual'!$A34='Cartera Semanal Individual'!BC$1,-SUMIFS('BD Factoraje'!$Q:$Q,'BD Factoraje'!$B:$B,$B$3,'BD Factoraje'!$G:$G,'Cartera Semanal Individual'!$A34,'BD Factoraje'!$C:$C,$B$2),0)+BB34-SUMIFS('BD Factoraje'!$R:$R,'BD Factoraje'!$B:$B,$B$3,'BD Factoraje'!$G:$G,'Cartera Semanal Individual'!$A34,'BD Factoraje'!$N:$N,'Cartera Semanal Individual'!BC$1,'BD Factoraje'!$C:$C,$B$2)</f>
        <v>0</v>
      </c>
      <c r="BD34" s="11">
        <f>IF('Cartera Semanal Individual'!$A34='Cartera Semanal Individual'!BD$1,-SUMIFS('BD Factoraje'!$Q:$Q,'BD Factoraje'!$B:$B,$B$3,'BD Factoraje'!$G:$G,'Cartera Semanal Individual'!$A34,'BD Factoraje'!$C:$C,$B$2),0)+BC34-SUMIFS('BD Factoraje'!$R:$R,'BD Factoraje'!$B:$B,$B$3,'BD Factoraje'!$G:$G,'Cartera Semanal Individual'!$A34,'BD Factoraje'!$N:$N,'Cartera Semanal Individual'!BD$1,'BD Factoraje'!$C:$C,$B$2)</f>
        <v>0</v>
      </c>
      <c r="BE34" s="11">
        <f>IF('Cartera Semanal Individual'!$A34='Cartera Semanal Individual'!BE$1,-SUMIFS('BD Factoraje'!$Q:$Q,'BD Factoraje'!$B:$B,$B$3,'BD Factoraje'!$G:$G,'Cartera Semanal Individual'!$A34,'BD Factoraje'!$C:$C,$B$2),0)+BD34-SUMIFS('BD Factoraje'!$R:$R,'BD Factoraje'!$B:$B,$B$3,'BD Factoraje'!$G:$G,'Cartera Semanal Individual'!$A34,'BD Factoraje'!$N:$N,'Cartera Semanal Individual'!BE$1,'BD Factoraje'!$C:$C,$B$2)</f>
        <v>0</v>
      </c>
      <c r="BF34" s="11">
        <f>IF('Cartera Semanal Individual'!$A34='Cartera Semanal Individual'!BF$1,-SUMIFS('BD Factoraje'!$Q:$Q,'BD Factoraje'!$B:$B,$B$3,'BD Factoraje'!$G:$G,'Cartera Semanal Individual'!$A34,'BD Factoraje'!$C:$C,$B$2),0)+BE34-SUMIFS('BD Factoraje'!$R:$R,'BD Factoraje'!$B:$B,$B$3,'BD Factoraje'!$G:$G,'Cartera Semanal Individual'!$A34,'BD Factoraje'!$N:$N,'Cartera Semanal Individual'!BF$1,'BD Factoraje'!$C:$C,$B$2)</f>
        <v>0</v>
      </c>
      <c r="BG34" s="11">
        <f>IF('Cartera Semanal Individual'!$A34='Cartera Semanal Individual'!BG$1,-SUMIFS('BD Factoraje'!$Q:$Q,'BD Factoraje'!$B:$B,$B$3,'BD Factoraje'!$G:$G,'Cartera Semanal Individual'!$A34,'BD Factoraje'!$C:$C,$B$2),0)+BF34-SUMIFS('BD Factoraje'!$R:$R,'BD Factoraje'!$B:$B,$B$3,'BD Factoraje'!$G:$G,'Cartera Semanal Individual'!$A34,'BD Factoraje'!$N:$N,'Cartera Semanal Individual'!BG$1,'BD Factoraje'!$C:$C,$B$2)</f>
        <v>0</v>
      </c>
      <c r="BH34" s="11">
        <f>IF('Cartera Semanal Individual'!$A34='Cartera Semanal Individual'!BH$1,-SUMIFS('BD Factoraje'!$Q:$Q,'BD Factoraje'!$B:$B,$B$3,'BD Factoraje'!$G:$G,'Cartera Semanal Individual'!$A34,'BD Factoraje'!$C:$C,$B$2),0)+BG34-SUMIFS('BD Factoraje'!$R:$R,'BD Factoraje'!$B:$B,$B$3,'BD Factoraje'!$G:$G,'Cartera Semanal Individual'!$A34,'BD Factoraje'!$N:$N,'Cartera Semanal Individual'!BH$1,'BD Factoraje'!$C:$C,$B$2)</f>
        <v>0</v>
      </c>
      <c r="BI34" s="11">
        <f>IF('Cartera Semanal Individual'!$A34='Cartera Semanal Individual'!BI$1,-SUMIFS('BD Factoraje'!$Q:$Q,'BD Factoraje'!$B:$B,$B$3,'BD Factoraje'!$G:$G,'Cartera Semanal Individual'!$A34,'BD Factoraje'!$C:$C,$B$2),0)+BH34-SUMIFS('BD Factoraje'!$R:$R,'BD Factoraje'!$B:$B,$B$3,'BD Factoraje'!$G:$G,'Cartera Semanal Individual'!$A34,'BD Factoraje'!$N:$N,'Cartera Semanal Individual'!BI$1,'BD Factoraje'!$C:$C,$B$2)</f>
        <v>0</v>
      </c>
      <c r="BJ34" s="11">
        <f>IF('Cartera Semanal Individual'!$A34='Cartera Semanal Individual'!BJ$1,-SUMIFS('BD Factoraje'!$Q:$Q,'BD Factoraje'!$B:$B,$B$3,'BD Factoraje'!$G:$G,'Cartera Semanal Individual'!$A34,'BD Factoraje'!$C:$C,$B$2),0)+BI34-SUMIFS('BD Factoraje'!$R:$R,'BD Factoraje'!$B:$B,$B$3,'BD Factoraje'!$G:$G,'Cartera Semanal Individual'!$A34,'BD Factoraje'!$N:$N,'Cartera Semanal Individual'!BJ$1,'BD Factoraje'!$C:$C,$B$2)</f>
        <v>0</v>
      </c>
      <c r="BK34" s="11">
        <f>IF('Cartera Semanal Individual'!$A34='Cartera Semanal Individual'!BK$1,-SUMIFS('BD Factoraje'!$Q:$Q,'BD Factoraje'!$B:$B,$B$3,'BD Factoraje'!$G:$G,'Cartera Semanal Individual'!$A34,'BD Factoraje'!$C:$C,$B$2),0)+BJ34-SUMIFS('BD Factoraje'!$R:$R,'BD Factoraje'!$B:$B,$B$3,'BD Factoraje'!$G:$G,'Cartera Semanal Individual'!$A34,'BD Factoraje'!$N:$N,'Cartera Semanal Individual'!BK$1,'BD Factoraje'!$C:$C,$B$2)</f>
        <v>0</v>
      </c>
      <c r="BL34" s="11">
        <f>IF('Cartera Semanal Individual'!$A34='Cartera Semanal Individual'!BL$1,-SUMIFS('BD Factoraje'!$Q:$Q,'BD Factoraje'!$B:$B,$B$3,'BD Factoraje'!$G:$G,'Cartera Semanal Individual'!$A34,'BD Factoraje'!$C:$C,$B$2),0)+BK34-SUMIFS('BD Factoraje'!$R:$R,'BD Factoraje'!$B:$B,$B$3,'BD Factoraje'!$G:$G,'Cartera Semanal Individual'!$A34,'BD Factoraje'!$N:$N,'Cartera Semanal Individual'!BL$1,'BD Factoraje'!$C:$C,$B$2)</f>
        <v>0</v>
      </c>
      <c r="BM34" s="11">
        <f>IF('Cartera Semanal Individual'!$A34='Cartera Semanal Individual'!BM$1,-SUMIFS('BD Factoraje'!$Q:$Q,'BD Factoraje'!$B:$B,$B$3,'BD Factoraje'!$G:$G,'Cartera Semanal Individual'!$A34,'BD Factoraje'!$C:$C,$B$2),0)+BL34-SUMIFS('BD Factoraje'!$R:$R,'BD Factoraje'!$B:$B,$B$3,'BD Factoraje'!$G:$G,'Cartera Semanal Individual'!$A34,'BD Factoraje'!$N:$N,'Cartera Semanal Individual'!BM$1,'BD Factoraje'!$C:$C,$B$2)</f>
        <v>0</v>
      </c>
      <c r="BN34" s="11">
        <f>IF('Cartera Semanal Individual'!$A34='Cartera Semanal Individual'!BN$1,-SUMIFS('BD Factoraje'!$Q:$Q,'BD Factoraje'!$B:$B,$B$3,'BD Factoraje'!$G:$G,'Cartera Semanal Individual'!$A34,'BD Factoraje'!$C:$C,$B$2),0)+BM34-SUMIFS('BD Factoraje'!$R:$R,'BD Factoraje'!$B:$B,$B$3,'BD Factoraje'!$G:$G,'Cartera Semanal Individual'!$A34,'BD Factoraje'!$N:$N,'Cartera Semanal Individual'!BN$1,'BD Factoraje'!$C:$C,$B$2)</f>
        <v>0</v>
      </c>
      <c r="BO34" s="11">
        <f>IF('Cartera Semanal Individual'!$A34='Cartera Semanal Individual'!BO$1,-SUMIFS('BD Factoraje'!$Q:$Q,'BD Factoraje'!$B:$B,$B$3,'BD Factoraje'!$G:$G,'Cartera Semanal Individual'!$A34,'BD Factoraje'!$C:$C,$B$2),0)+BN34-SUMIFS('BD Factoraje'!$R:$R,'BD Factoraje'!$B:$B,$B$3,'BD Factoraje'!$G:$G,'Cartera Semanal Individual'!$A34,'BD Factoraje'!$N:$N,'Cartera Semanal Individual'!BO$1,'BD Factoraje'!$C:$C,$B$2)</f>
        <v>0</v>
      </c>
      <c r="BP34" s="11">
        <f>IF('Cartera Semanal Individual'!$A34='Cartera Semanal Individual'!BP$1,-SUMIFS('BD Factoraje'!$Q:$Q,'BD Factoraje'!$B:$B,$B$3,'BD Factoraje'!$G:$G,'Cartera Semanal Individual'!$A34,'BD Factoraje'!$C:$C,$B$2),0)+BO34-SUMIFS('BD Factoraje'!$R:$R,'BD Factoraje'!$B:$B,$B$3,'BD Factoraje'!$G:$G,'Cartera Semanal Individual'!$A34,'BD Factoraje'!$N:$N,'Cartera Semanal Individual'!BP$1,'BD Factoraje'!$C:$C,$B$2)</f>
        <v>0</v>
      </c>
      <c r="BQ34" s="11">
        <f>IF('Cartera Semanal Individual'!$A34='Cartera Semanal Individual'!BQ$1,-SUMIFS('BD Factoraje'!$Q:$Q,'BD Factoraje'!$B:$B,$B$3,'BD Factoraje'!$G:$G,'Cartera Semanal Individual'!$A34,'BD Factoraje'!$C:$C,$B$2),0)+BP34-SUMIFS('BD Factoraje'!$R:$R,'BD Factoraje'!$B:$B,$B$3,'BD Factoraje'!$G:$G,'Cartera Semanal Individual'!$A34,'BD Factoraje'!$N:$N,'Cartera Semanal Individual'!BQ$1,'BD Factoraje'!$C:$C,$B$2)</f>
        <v>0</v>
      </c>
      <c r="BR34" s="11">
        <f>IF('Cartera Semanal Individual'!$A34='Cartera Semanal Individual'!BR$1,-SUMIFS('BD Factoraje'!$Q:$Q,'BD Factoraje'!$B:$B,$B$3,'BD Factoraje'!$G:$G,'Cartera Semanal Individual'!$A34,'BD Factoraje'!$C:$C,$B$2),0)+BQ34-SUMIFS('BD Factoraje'!$R:$R,'BD Factoraje'!$B:$B,$B$3,'BD Factoraje'!$G:$G,'Cartera Semanal Individual'!$A34,'BD Factoraje'!$N:$N,'Cartera Semanal Individual'!BR$1,'BD Factoraje'!$C:$C,$B$2)</f>
        <v>0</v>
      </c>
      <c r="BS34" s="11">
        <f>IF('Cartera Semanal Individual'!$A34='Cartera Semanal Individual'!BS$1,-SUMIFS('BD Factoraje'!$Q:$Q,'BD Factoraje'!$B:$B,$B$3,'BD Factoraje'!$G:$G,'Cartera Semanal Individual'!$A34,'BD Factoraje'!$C:$C,$B$2),0)+BR34-SUMIFS('BD Factoraje'!$R:$R,'BD Factoraje'!$B:$B,$B$3,'BD Factoraje'!$G:$G,'Cartera Semanal Individual'!$A34,'BD Factoraje'!$N:$N,'Cartera Semanal Individual'!BS$1,'BD Factoraje'!$C:$C,$B$2)</f>
        <v>0</v>
      </c>
      <c r="BT34" s="11">
        <f>IF('Cartera Semanal Individual'!$A34='Cartera Semanal Individual'!BT$1,-SUMIFS('BD Factoraje'!$Q:$Q,'BD Factoraje'!$B:$B,$B$3,'BD Factoraje'!$G:$G,'Cartera Semanal Individual'!$A34,'BD Factoraje'!$C:$C,$B$2),0)+BS34-SUMIFS('BD Factoraje'!$R:$R,'BD Factoraje'!$B:$B,$B$3,'BD Factoraje'!$G:$G,'Cartera Semanal Individual'!$A34,'BD Factoraje'!$N:$N,'Cartera Semanal Individual'!BT$1,'BD Factoraje'!$C:$C,$B$2)</f>
        <v>0</v>
      </c>
      <c r="BU34" s="11">
        <f>IF('Cartera Semanal Individual'!$A34='Cartera Semanal Individual'!BU$1,-SUMIFS('BD Factoraje'!$Q:$Q,'BD Factoraje'!$B:$B,$B$3,'BD Factoraje'!$G:$G,'Cartera Semanal Individual'!$A34,'BD Factoraje'!$C:$C,$B$2),0)+BT34-SUMIFS('BD Factoraje'!$R:$R,'BD Factoraje'!$B:$B,$B$3,'BD Factoraje'!$G:$G,'Cartera Semanal Individual'!$A34,'BD Factoraje'!$N:$N,'Cartera Semanal Individual'!BU$1,'BD Factoraje'!$C:$C,$B$2)</f>
        <v>0</v>
      </c>
      <c r="BV34" s="11">
        <f>IF('Cartera Semanal Individual'!$A34='Cartera Semanal Individual'!BV$1,-SUMIFS('BD Factoraje'!$Q:$Q,'BD Factoraje'!$B:$B,$B$3,'BD Factoraje'!$G:$G,'Cartera Semanal Individual'!$A34,'BD Factoraje'!$C:$C,$B$2),0)+BU34-SUMIFS('BD Factoraje'!$R:$R,'BD Factoraje'!$B:$B,$B$3,'BD Factoraje'!$G:$G,'Cartera Semanal Individual'!$A34,'BD Factoraje'!$N:$N,'Cartera Semanal Individual'!BV$1,'BD Factoraje'!$C:$C,$B$2)</f>
        <v>0</v>
      </c>
      <c r="BW34" s="11">
        <f>IF('Cartera Semanal Individual'!$A34='Cartera Semanal Individual'!BW$1,-SUMIFS('BD Factoraje'!$Q:$Q,'BD Factoraje'!$B:$B,$B$3,'BD Factoraje'!$G:$G,'Cartera Semanal Individual'!$A34,'BD Factoraje'!$C:$C,$B$2),0)+BV34-SUMIFS('BD Factoraje'!$R:$R,'BD Factoraje'!$B:$B,$B$3,'BD Factoraje'!$G:$G,'Cartera Semanal Individual'!$A34,'BD Factoraje'!$N:$N,'Cartera Semanal Individual'!BW$1,'BD Factoraje'!$C:$C,$B$2)</f>
        <v>0</v>
      </c>
      <c r="BX34" s="11">
        <f>IF('Cartera Semanal Individual'!$A34='Cartera Semanal Individual'!BX$1,-SUMIFS('BD Factoraje'!$Q:$Q,'BD Factoraje'!$B:$B,$B$3,'BD Factoraje'!$G:$G,'Cartera Semanal Individual'!$A34,'BD Factoraje'!$C:$C,$B$2),0)+BW34-SUMIFS('BD Factoraje'!$R:$R,'BD Factoraje'!$B:$B,$B$3,'BD Factoraje'!$G:$G,'Cartera Semanal Individual'!$A34,'BD Factoraje'!$N:$N,'Cartera Semanal Individual'!BX$1,'BD Factoraje'!$C:$C,$B$2)</f>
        <v>0</v>
      </c>
      <c r="BY34" s="11">
        <f>IF('Cartera Semanal Individual'!$A34='Cartera Semanal Individual'!BY$1,-SUMIFS('BD Factoraje'!$Q:$Q,'BD Factoraje'!$B:$B,$B$3,'BD Factoraje'!$G:$G,'Cartera Semanal Individual'!$A34,'BD Factoraje'!$C:$C,$B$2),0)+BX34-SUMIFS('BD Factoraje'!$R:$R,'BD Factoraje'!$B:$B,$B$3,'BD Factoraje'!$G:$G,'Cartera Semanal Individual'!$A34,'BD Factoraje'!$N:$N,'Cartera Semanal Individual'!BY$1,'BD Factoraje'!$C:$C,$B$2)</f>
        <v>0</v>
      </c>
      <c r="BZ34" s="11">
        <f>IF('Cartera Semanal Individual'!$A34='Cartera Semanal Individual'!BZ$1,-SUMIFS('BD Factoraje'!$Q:$Q,'BD Factoraje'!$B:$B,$B$3,'BD Factoraje'!$G:$G,'Cartera Semanal Individual'!$A34,'BD Factoraje'!$C:$C,$B$2),0)+BY34-SUMIFS('BD Factoraje'!$R:$R,'BD Factoraje'!$B:$B,$B$3,'BD Factoraje'!$G:$G,'Cartera Semanal Individual'!$A34,'BD Factoraje'!$N:$N,'Cartera Semanal Individual'!BZ$1,'BD Factoraje'!$C:$C,$B$2)</f>
        <v>0</v>
      </c>
      <c r="CA34" s="11">
        <f>IF('Cartera Semanal Individual'!$A34='Cartera Semanal Individual'!CA$1,-SUMIFS('BD Factoraje'!$Q:$Q,'BD Factoraje'!$B:$B,$B$3,'BD Factoraje'!$G:$G,'Cartera Semanal Individual'!$A34,'BD Factoraje'!$C:$C,$B$2),0)+BZ34-SUMIFS('BD Factoraje'!$R:$R,'BD Factoraje'!$B:$B,$B$3,'BD Factoraje'!$G:$G,'Cartera Semanal Individual'!$A34,'BD Factoraje'!$N:$N,'Cartera Semanal Individual'!CA$1,'BD Factoraje'!$C:$C,$B$2)</f>
        <v>0</v>
      </c>
      <c r="CB34" s="11">
        <f>IF('Cartera Semanal Individual'!$A34='Cartera Semanal Individual'!CB$1,-SUMIFS('BD Factoraje'!$Q:$Q,'BD Factoraje'!$B:$B,$B$3,'BD Factoraje'!$G:$G,'Cartera Semanal Individual'!$A34,'BD Factoraje'!$C:$C,$B$2),0)+CA34-SUMIFS('BD Factoraje'!$R:$R,'BD Factoraje'!$B:$B,$B$3,'BD Factoraje'!$G:$G,'Cartera Semanal Individual'!$A34,'BD Factoraje'!$N:$N,'Cartera Semanal Individual'!CB$1,'BD Factoraje'!$C:$C,$B$2)</f>
        <v>0</v>
      </c>
      <c r="CC34" s="11">
        <f>IF('Cartera Semanal Individual'!$A34='Cartera Semanal Individual'!CC$1,-SUMIFS('BD Factoraje'!$Q:$Q,'BD Factoraje'!$B:$B,$B$3,'BD Factoraje'!$G:$G,'Cartera Semanal Individual'!$A34,'BD Factoraje'!$C:$C,$B$2),0)+CB34-SUMIFS('BD Factoraje'!$R:$R,'BD Factoraje'!$B:$B,$B$3,'BD Factoraje'!$G:$G,'Cartera Semanal Individual'!$A34,'BD Factoraje'!$N:$N,'Cartera Semanal Individual'!CC$1,'BD Factoraje'!$C:$C,$B$2)</f>
        <v>0</v>
      </c>
      <c r="CD34" s="11">
        <f>IF('Cartera Semanal Individual'!$A34='Cartera Semanal Individual'!CD$1,-SUMIFS('BD Factoraje'!$Q:$Q,'BD Factoraje'!$B:$B,$B$3,'BD Factoraje'!$G:$G,'Cartera Semanal Individual'!$A34,'BD Factoraje'!$C:$C,$B$2),0)+CC34-SUMIFS('BD Factoraje'!$R:$R,'BD Factoraje'!$B:$B,$B$3,'BD Factoraje'!$G:$G,'Cartera Semanal Individual'!$A34,'BD Factoraje'!$N:$N,'Cartera Semanal Individual'!CD$1,'BD Factoraje'!$C:$C,$B$2)</f>
        <v>0</v>
      </c>
      <c r="CE34" s="11">
        <f>IF('Cartera Semanal Individual'!$A34='Cartera Semanal Individual'!CE$1,-SUMIFS('BD Factoraje'!$Q:$Q,'BD Factoraje'!$B:$B,$B$3,'BD Factoraje'!$G:$G,'Cartera Semanal Individual'!$A34,'BD Factoraje'!$C:$C,$B$2),0)+CD34-SUMIFS('BD Factoraje'!$R:$R,'BD Factoraje'!$B:$B,$B$3,'BD Factoraje'!$G:$G,'Cartera Semanal Individual'!$A34,'BD Factoraje'!$N:$N,'Cartera Semanal Individual'!CE$1,'BD Factoraje'!$C:$C,$B$2)</f>
        <v>0</v>
      </c>
      <c r="CF34" s="11">
        <f>IF('Cartera Semanal Individual'!$A34='Cartera Semanal Individual'!CF$1,-SUMIFS('BD Factoraje'!$Q:$Q,'BD Factoraje'!$B:$B,$B$3,'BD Factoraje'!$G:$G,'Cartera Semanal Individual'!$A34,'BD Factoraje'!$C:$C,$B$2),0)+CE34-SUMIFS('BD Factoraje'!$R:$R,'BD Factoraje'!$B:$B,$B$3,'BD Factoraje'!$G:$G,'Cartera Semanal Individual'!$A34,'BD Factoraje'!$N:$N,'Cartera Semanal Individual'!CF$1,'BD Factoraje'!$C:$C,$B$2)</f>
        <v>0</v>
      </c>
      <c r="CG34" s="11">
        <f>IF('Cartera Semanal Individual'!$A34='Cartera Semanal Individual'!CG$1,-SUMIFS('BD Factoraje'!$Q:$Q,'BD Factoraje'!$B:$B,$B$3,'BD Factoraje'!$G:$G,'Cartera Semanal Individual'!$A34,'BD Factoraje'!$C:$C,$B$2),0)+CF34-SUMIFS('BD Factoraje'!$R:$R,'BD Factoraje'!$B:$B,$B$3,'BD Factoraje'!$G:$G,'Cartera Semanal Individual'!$A34,'BD Factoraje'!$N:$N,'Cartera Semanal Individual'!CG$1,'BD Factoraje'!$C:$C,$B$2)</f>
        <v>0</v>
      </c>
      <c r="CH34" s="11">
        <f>IF('Cartera Semanal Individual'!$A34='Cartera Semanal Individual'!CH$1,-SUMIFS('BD Factoraje'!$Q:$Q,'BD Factoraje'!$B:$B,$B$3,'BD Factoraje'!$G:$G,'Cartera Semanal Individual'!$A34,'BD Factoraje'!$C:$C,$B$2),0)+CG34-SUMIFS('BD Factoraje'!$R:$R,'BD Factoraje'!$B:$B,$B$3,'BD Factoraje'!$G:$G,'Cartera Semanal Individual'!$A34,'BD Factoraje'!$N:$N,'Cartera Semanal Individual'!CH$1,'BD Factoraje'!$C:$C,$B$2)</f>
        <v>0</v>
      </c>
      <c r="CI34" s="11">
        <f>IF('Cartera Semanal Individual'!$A34='Cartera Semanal Individual'!CI$1,-SUMIFS('BD Factoraje'!$Q:$Q,'BD Factoraje'!$B:$B,$B$3,'BD Factoraje'!$G:$G,'Cartera Semanal Individual'!$A34,'BD Factoraje'!$C:$C,$B$2),0)+CH34-SUMIFS('BD Factoraje'!$R:$R,'BD Factoraje'!$B:$B,$B$3,'BD Factoraje'!$G:$G,'Cartera Semanal Individual'!$A34,'BD Factoraje'!$N:$N,'Cartera Semanal Individual'!CI$1,'BD Factoraje'!$C:$C,$B$2)</f>
        <v>0</v>
      </c>
      <c r="CJ34" s="11">
        <f>IF('Cartera Semanal Individual'!$A34='Cartera Semanal Individual'!CJ$1,-SUMIFS('BD Factoraje'!$Q:$Q,'BD Factoraje'!$B:$B,$B$3,'BD Factoraje'!$G:$G,'Cartera Semanal Individual'!$A34,'BD Factoraje'!$C:$C,$B$2),0)+CI34-SUMIFS('BD Factoraje'!$R:$R,'BD Factoraje'!$B:$B,$B$3,'BD Factoraje'!$G:$G,'Cartera Semanal Individual'!$A34,'BD Factoraje'!$N:$N,'Cartera Semanal Individual'!CJ$1,'BD Factoraje'!$C:$C,$B$2)</f>
        <v>0</v>
      </c>
      <c r="CK34" s="11">
        <f>IF('Cartera Semanal Individual'!$A34='Cartera Semanal Individual'!CK$1,-SUMIFS('BD Factoraje'!$Q:$Q,'BD Factoraje'!$B:$B,$B$3,'BD Factoraje'!$G:$G,'Cartera Semanal Individual'!$A34,'BD Factoraje'!$C:$C,$B$2),0)+CJ34-SUMIFS('BD Factoraje'!$R:$R,'BD Factoraje'!$B:$B,$B$3,'BD Factoraje'!$G:$G,'Cartera Semanal Individual'!$A34,'BD Factoraje'!$N:$N,'Cartera Semanal Individual'!CK$1,'BD Factoraje'!$C:$C,$B$2)</f>
        <v>0</v>
      </c>
      <c r="CL34" s="11">
        <f>IF('Cartera Semanal Individual'!$A34='Cartera Semanal Individual'!CL$1,-SUMIFS('BD Factoraje'!$Q:$Q,'BD Factoraje'!$B:$B,$B$3,'BD Factoraje'!$G:$G,'Cartera Semanal Individual'!$A34,'BD Factoraje'!$C:$C,$B$2),0)+CK34-SUMIFS('BD Factoraje'!$R:$R,'BD Factoraje'!$B:$B,$B$3,'BD Factoraje'!$G:$G,'Cartera Semanal Individual'!$A34,'BD Factoraje'!$N:$N,'Cartera Semanal Individual'!CL$1,'BD Factoraje'!$C:$C,$B$2)</f>
        <v>0</v>
      </c>
      <c r="CM34" s="11">
        <f>IF('Cartera Semanal Individual'!$A34='Cartera Semanal Individual'!CM$1,-SUMIFS('BD Factoraje'!$Q:$Q,'BD Factoraje'!$B:$B,$B$3,'BD Factoraje'!$G:$G,'Cartera Semanal Individual'!$A34,'BD Factoraje'!$C:$C,$B$2),0)+CL34-SUMIFS('BD Factoraje'!$R:$R,'BD Factoraje'!$B:$B,$B$3,'BD Factoraje'!$G:$G,'Cartera Semanal Individual'!$A34,'BD Factoraje'!$N:$N,'Cartera Semanal Individual'!CM$1,'BD Factoraje'!$C:$C,$B$2)</f>
        <v>0</v>
      </c>
      <c r="CN34" s="11">
        <f>IF('Cartera Semanal Individual'!$A34='Cartera Semanal Individual'!CN$1,-SUMIFS('BD Factoraje'!$Q:$Q,'BD Factoraje'!$B:$B,$B$3,'BD Factoraje'!$G:$G,'Cartera Semanal Individual'!$A34,'BD Factoraje'!$C:$C,$B$2),0)+CM34-SUMIFS('BD Factoraje'!$R:$R,'BD Factoraje'!$B:$B,$B$3,'BD Factoraje'!$G:$G,'Cartera Semanal Individual'!$A34,'BD Factoraje'!$N:$N,'Cartera Semanal Individual'!CN$1,'BD Factoraje'!$C:$C,$B$2)</f>
        <v>0</v>
      </c>
      <c r="CO34" s="11">
        <f>IF('Cartera Semanal Individual'!$A34='Cartera Semanal Individual'!CO$1,-SUMIFS('BD Factoraje'!$Q:$Q,'BD Factoraje'!$B:$B,$B$3,'BD Factoraje'!$G:$G,'Cartera Semanal Individual'!$A34,'BD Factoraje'!$C:$C,$B$2),0)+CN34-SUMIFS('BD Factoraje'!$R:$R,'BD Factoraje'!$B:$B,$B$3,'BD Factoraje'!$G:$G,'Cartera Semanal Individual'!$A34,'BD Factoraje'!$N:$N,'Cartera Semanal Individual'!CO$1,'BD Factoraje'!$C:$C,$B$2)</f>
        <v>0</v>
      </c>
      <c r="CP34" s="11">
        <f>IF('Cartera Semanal Individual'!$A34='Cartera Semanal Individual'!CP$1,-SUMIFS('BD Factoraje'!$Q:$Q,'BD Factoraje'!$B:$B,$B$3,'BD Factoraje'!$G:$G,'Cartera Semanal Individual'!$A34,'BD Factoraje'!$C:$C,$B$2),0)+CO34-SUMIFS('BD Factoraje'!$R:$R,'BD Factoraje'!$B:$B,$B$3,'BD Factoraje'!$G:$G,'Cartera Semanal Individual'!$A34,'BD Factoraje'!$N:$N,'Cartera Semanal Individual'!CP$1,'BD Factoraje'!$C:$C,$B$2)</f>
        <v>0</v>
      </c>
      <c r="CQ34" s="11">
        <f>IF('Cartera Semanal Individual'!$A34='Cartera Semanal Individual'!CQ$1,-SUMIFS('BD Factoraje'!$Q:$Q,'BD Factoraje'!$B:$B,$B$3,'BD Factoraje'!$G:$G,'Cartera Semanal Individual'!$A34,'BD Factoraje'!$C:$C,$B$2),0)+CP34-SUMIFS('BD Factoraje'!$R:$R,'BD Factoraje'!$B:$B,$B$3,'BD Factoraje'!$G:$G,'Cartera Semanal Individual'!$A34,'BD Factoraje'!$N:$N,'Cartera Semanal Individual'!CQ$1,'BD Factoraje'!$C:$C,$B$2)</f>
        <v>0</v>
      </c>
      <c r="CR34" s="11">
        <f>IF('Cartera Semanal Individual'!$A34='Cartera Semanal Individual'!CR$1,-SUMIFS('BD Factoraje'!$Q:$Q,'BD Factoraje'!$B:$B,$B$3,'BD Factoraje'!$G:$G,'Cartera Semanal Individual'!$A34,'BD Factoraje'!$C:$C,$B$2),0)+CQ34-SUMIFS('BD Factoraje'!$R:$R,'BD Factoraje'!$B:$B,$B$3,'BD Factoraje'!$G:$G,'Cartera Semanal Individual'!$A34,'BD Factoraje'!$N:$N,'Cartera Semanal Individual'!CR$1,'BD Factoraje'!$C:$C,$B$2)</f>
        <v>0</v>
      </c>
      <c r="CS34" s="11">
        <f>IF('Cartera Semanal Individual'!$A34='Cartera Semanal Individual'!CS$1,-SUMIFS('BD Factoraje'!$Q:$Q,'BD Factoraje'!$B:$B,$B$3,'BD Factoraje'!$G:$G,'Cartera Semanal Individual'!$A34,'BD Factoraje'!$C:$C,$B$2),0)+CR34-SUMIFS('BD Factoraje'!$R:$R,'BD Factoraje'!$B:$B,$B$3,'BD Factoraje'!$G:$G,'Cartera Semanal Individual'!$A34,'BD Factoraje'!$N:$N,'Cartera Semanal Individual'!CS$1,'BD Factoraje'!$C:$C,$B$2)</f>
        <v>0</v>
      </c>
      <c r="CT34" s="11">
        <f>IF('Cartera Semanal Individual'!$A34='Cartera Semanal Individual'!CT$1,-SUMIFS('BD Factoraje'!$Q:$Q,'BD Factoraje'!$B:$B,$B$3,'BD Factoraje'!$G:$G,'Cartera Semanal Individual'!$A34,'BD Factoraje'!$C:$C,$B$2),0)+CS34-SUMIFS('BD Factoraje'!$R:$R,'BD Factoraje'!$B:$B,$B$3,'BD Factoraje'!$G:$G,'Cartera Semanal Individual'!$A34,'BD Factoraje'!$N:$N,'Cartera Semanal Individual'!CT$1,'BD Factoraje'!$C:$C,$B$2)</f>
        <v>0</v>
      </c>
      <c r="CU34" s="11">
        <f>IF('Cartera Semanal Individual'!$A34='Cartera Semanal Individual'!CU$1,-SUMIFS('BD Factoraje'!$Q:$Q,'BD Factoraje'!$B:$B,$B$3,'BD Factoraje'!$G:$G,'Cartera Semanal Individual'!$A34,'BD Factoraje'!$C:$C,$B$2),0)+CT34-SUMIFS('BD Factoraje'!$R:$R,'BD Factoraje'!$B:$B,$B$3,'BD Factoraje'!$G:$G,'Cartera Semanal Individual'!$A34,'BD Factoraje'!$N:$N,'Cartera Semanal Individual'!CU$1,'BD Factoraje'!$C:$C,$B$2)</f>
        <v>0</v>
      </c>
      <c r="CV34" s="11">
        <f>IF('Cartera Semanal Individual'!$A34='Cartera Semanal Individual'!CV$1,-SUMIFS('BD Factoraje'!$Q:$Q,'BD Factoraje'!$B:$B,$B$3,'BD Factoraje'!$G:$G,'Cartera Semanal Individual'!$A34,'BD Factoraje'!$C:$C,$B$2),0)+CU34-SUMIFS('BD Factoraje'!$R:$R,'BD Factoraje'!$B:$B,$B$3,'BD Factoraje'!$G:$G,'Cartera Semanal Individual'!$A34,'BD Factoraje'!$N:$N,'Cartera Semanal Individual'!CV$1,'BD Factoraje'!$C:$C,$B$2)</f>
        <v>0</v>
      </c>
    </row>
    <row r="35" spans="1:100" s="12" customFormat="1" x14ac:dyDescent="0.25">
      <c r="A35" s="14">
        <v>44</v>
      </c>
      <c r="B35" s="31">
        <f t="shared" si="2"/>
        <v>42673</v>
      </c>
      <c r="C35" s="11">
        <f>IF('Cartera Semanal Individual'!$A35='Cartera Semanal Individual'!C$1,-SUMIFS('BD Factoraje'!$Q:$Q,'BD Factoraje'!$B:$B,$B$3,'BD Factoraje'!$G:$G,'Cartera Semanal Individual'!$A35,'BD Factoraje'!$C:$C,$B$2),0)</f>
        <v>0</v>
      </c>
      <c r="D35" s="11">
        <f>IF('Cartera Semanal Individual'!$A35='Cartera Semanal Individual'!D$1,-SUMIFS('BD Factoraje'!$Q:$Q,'BD Factoraje'!$B:$B,$B$3,'BD Factoraje'!$G:$G,'Cartera Semanal Individual'!$A35,'BD Factoraje'!$C:$C,$B$2),0)+C35-SUMIFS('BD Factoraje'!$R:$R,'BD Factoraje'!$B:$B,$B$3,'BD Factoraje'!$G:$G,'Cartera Semanal Individual'!$A35,'BD Factoraje'!$N:$N,'Cartera Semanal Individual'!D$1,'BD Factoraje'!$C:$C,$B$2)</f>
        <v>0</v>
      </c>
      <c r="E35" s="11">
        <f>IF('Cartera Semanal Individual'!$A35='Cartera Semanal Individual'!E$1,-SUMIFS('BD Factoraje'!$Q:$Q,'BD Factoraje'!$B:$B,$B$3,'BD Factoraje'!$G:$G,'Cartera Semanal Individual'!$A35,'BD Factoraje'!$C:$C,$B$2),0)+D35-SUMIFS('BD Factoraje'!$R:$R,'BD Factoraje'!$B:$B,$B$3,'BD Factoraje'!$G:$G,'Cartera Semanal Individual'!$A35,'BD Factoraje'!$N:$N,'Cartera Semanal Individual'!E$1,'BD Factoraje'!$C:$C,$B$2)</f>
        <v>0</v>
      </c>
      <c r="F35" s="11">
        <f>IF('Cartera Semanal Individual'!$A35='Cartera Semanal Individual'!F$1,-SUMIFS('BD Factoraje'!$Q:$Q,'BD Factoraje'!$B:$B,$B$3,'BD Factoraje'!$G:$G,'Cartera Semanal Individual'!$A35,'BD Factoraje'!$C:$C,$B$2),0)+E35-SUMIFS('BD Factoraje'!$R:$R,'BD Factoraje'!$B:$B,$B$3,'BD Factoraje'!$G:$G,'Cartera Semanal Individual'!$A35,'BD Factoraje'!$N:$N,'Cartera Semanal Individual'!F$1,'BD Factoraje'!$C:$C,$B$2)</f>
        <v>0</v>
      </c>
      <c r="G35" s="11">
        <f>IF('Cartera Semanal Individual'!$A35='Cartera Semanal Individual'!G$1,-SUMIFS('BD Factoraje'!$Q:$Q,'BD Factoraje'!$B:$B,$B$3,'BD Factoraje'!$G:$G,'Cartera Semanal Individual'!$A35,'BD Factoraje'!$C:$C,$B$2),0)+F35-SUMIFS('BD Factoraje'!$R:$R,'BD Factoraje'!$B:$B,$B$3,'BD Factoraje'!$G:$G,'Cartera Semanal Individual'!$A35,'BD Factoraje'!$N:$N,'Cartera Semanal Individual'!G$1,'BD Factoraje'!$C:$C,$B$2)</f>
        <v>0</v>
      </c>
      <c r="H35" s="11">
        <f>IF('Cartera Semanal Individual'!$A35='Cartera Semanal Individual'!H$1,-SUMIFS('BD Factoraje'!$Q:$Q,'BD Factoraje'!$B:$B,$B$3,'BD Factoraje'!$G:$G,'Cartera Semanal Individual'!$A35,'BD Factoraje'!$C:$C,$B$2),0)+G35-SUMIFS('BD Factoraje'!$R:$R,'BD Factoraje'!$B:$B,$B$3,'BD Factoraje'!$G:$G,'Cartera Semanal Individual'!$A35,'BD Factoraje'!$N:$N,'Cartera Semanal Individual'!H$1,'BD Factoraje'!$C:$C,$B$2)</f>
        <v>0</v>
      </c>
      <c r="I35" s="11">
        <f>IF('Cartera Semanal Individual'!$A35='Cartera Semanal Individual'!I$1,-SUMIFS('BD Factoraje'!$Q:$Q,'BD Factoraje'!$B:$B,$B$3,'BD Factoraje'!$G:$G,'Cartera Semanal Individual'!$A35,'BD Factoraje'!$C:$C,$B$2),0)+H35-SUMIFS('BD Factoraje'!$R:$R,'BD Factoraje'!$B:$B,$B$3,'BD Factoraje'!$G:$G,'Cartera Semanal Individual'!$A35,'BD Factoraje'!$N:$N,'Cartera Semanal Individual'!I$1,'BD Factoraje'!$C:$C,$B$2)</f>
        <v>0</v>
      </c>
      <c r="J35" s="11">
        <f>IF('Cartera Semanal Individual'!$A35='Cartera Semanal Individual'!J$1,-SUMIFS('BD Factoraje'!$Q:$Q,'BD Factoraje'!$B:$B,$B$3,'BD Factoraje'!$G:$G,'Cartera Semanal Individual'!$A35,'BD Factoraje'!$C:$C,$B$2),0)+I35-SUMIFS('BD Factoraje'!$R:$R,'BD Factoraje'!$B:$B,$B$3,'BD Factoraje'!$G:$G,'Cartera Semanal Individual'!$A35,'BD Factoraje'!$N:$N,'Cartera Semanal Individual'!J$1,'BD Factoraje'!$C:$C,$B$2)</f>
        <v>0</v>
      </c>
      <c r="K35" s="11">
        <f>IF('Cartera Semanal Individual'!$A35='Cartera Semanal Individual'!K$1,-SUMIFS('BD Factoraje'!$Q:$Q,'BD Factoraje'!$B:$B,$B$3,'BD Factoraje'!$G:$G,'Cartera Semanal Individual'!$A35,'BD Factoraje'!$C:$C,$B$2),0)+J35-SUMIFS('BD Factoraje'!$R:$R,'BD Factoraje'!$B:$B,$B$3,'BD Factoraje'!$G:$G,'Cartera Semanal Individual'!$A35,'BD Factoraje'!$N:$N,'Cartera Semanal Individual'!K$1,'BD Factoraje'!$C:$C,$B$2)</f>
        <v>0</v>
      </c>
      <c r="L35" s="11">
        <f>IF('Cartera Semanal Individual'!$A35='Cartera Semanal Individual'!L$1,-SUMIFS('BD Factoraje'!$Q:$Q,'BD Factoraje'!$B:$B,$B$3,'BD Factoraje'!$G:$G,'Cartera Semanal Individual'!$A35,'BD Factoraje'!$C:$C,$B$2),0)+K35-SUMIFS('BD Factoraje'!$R:$R,'BD Factoraje'!$B:$B,$B$3,'BD Factoraje'!$G:$G,'Cartera Semanal Individual'!$A35,'BD Factoraje'!$N:$N,'Cartera Semanal Individual'!L$1,'BD Factoraje'!$C:$C,$B$2)</f>
        <v>0</v>
      </c>
      <c r="M35" s="11">
        <f>IF('Cartera Semanal Individual'!$A35='Cartera Semanal Individual'!M$1,-SUMIFS('BD Factoraje'!$Q:$Q,'BD Factoraje'!$B:$B,$B$3,'BD Factoraje'!$G:$G,'Cartera Semanal Individual'!$A35,'BD Factoraje'!$C:$C,$B$2),0)+L35-SUMIFS('BD Factoraje'!$R:$R,'BD Factoraje'!$B:$B,$B$3,'BD Factoraje'!$G:$G,'Cartera Semanal Individual'!$A35,'BD Factoraje'!$N:$N,'Cartera Semanal Individual'!M$1,'BD Factoraje'!$C:$C,$B$2)</f>
        <v>0</v>
      </c>
      <c r="N35" s="11">
        <f>IF('Cartera Semanal Individual'!$A35='Cartera Semanal Individual'!N$1,-SUMIFS('BD Factoraje'!$Q:$Q,'BD Factoraje'!$B:$B,$B$3,'BD Factoraje'!$G:$G,'Cartera Semanal Individual'!$A35,'BD Factoraje'!$C:$C,$B$2),0)+M35-SUMIFS('BD Factoraje'!$R:$R,'BD Factoraje'!$B:$B,$B$3,'BD Factoraje'!$G:$G,'Cartera Semanal Individual'!$A35,'BD Factoraje'!$N:$N,'Cartera Semanal Individual'!N$1,'BD Factoraje'!$C:$C,$B$2)</f>
        <v>0</v>
      </c>
      <c r="O35" s="11">
        <f>IF('Cartera Semanal Individual'!$A35='Cartera Semanal Individual'!O$1,-SUMIFS('BD Factoraje'!$Q:$Q,'BD Factoraje'!$B:$B,$B$3,'BD Factoraje'!$G:$G,'Cartera Semanal Individual'!$A35,'BD Factoraje'!$C:$C,$B$2),0)+N35-SUMIFS('BD Factoraje'!$R:$R,'BD Factoraje'!$B:$B,$B$3,'BD Factoraje'!$G:$G,'Cartera Semanal Individual'!$A35,'BD Factoraje'!$N:$N,'Cartera Semanal Individual'!O$1,'BD Factoraje'!$C:$C,$B$2)</f>
        <v>0</v>
      </c>
      <c r="P35" s="11">
        <f>IF('Cartera Semanal Individual'!$A35='Cartera Semanal Individual'!P$1,-SUMIFS('BD Factoraje'!$Q:$Q,'BD Factoraje'!$B:$B,$B$3,'BD Factoraje'!$G:$G,'Cartera Semanal Individual'!$A35,'BD Factoraje'!$C:$C,$B$2),0)+O35-SUMIFS('BD Factoraje'!$R:$R,'BD Factoraje'!$B:$B,$B$3,'BD Factoraje'!$G:$G,'Cartera Semanal Individual'!$A35,'BD Factoraje'!$N:$N,'Cartera Semanal Individual'!P$1,'BD Factoraje'!$C:$C,$B$2)</f>
        <v>0</v>
      </c>
      <c r="Q35" s="11">
        <f>IF('Cartera Semanal Individual'!$A35='Cartera Semanal Individual'!Q$1,-SUMIFS('BD Factoraje'!$Q:$Q,'BD Factoraje'!$B:$B,$B$3,'BD Factoraje'!$G:$G,'Cartera Semanal Individual'!$A35,'BD Factoraje'!$C:$C,$B$2),0)+P35-SUMIFS('BD Factoraje'!$R:$R,'BD Factoraje'!$B:$B,$B$3,'BD Factoraje'!$G:$G,'Cartera Semanal Individual'!$A35,'BD Factoraje'!$N:$N,'Cartera Semanal Individual'!Q$1,'BD Factoraje'!$C:$C,$B$2)</f>
        <v>0</v>
      </c>
      <c r="R35" s="11">
        <f>IF('Cartera Semanal Individual'!$A35='Cartera Semanal Individual'!R$1,-SUMIFS('BD Factoraje'!$Q:$Q,'BD Factoraje'!$B:$B,$B$3,'BD Factoraje'!$G:$G,'Cartera Semanal Individual'!$A35,'BD Factoraje'!$C:$C,$B$2),0)+Q35-SUMIFS('BD Factoraje'!$R:$R,'BD Factoraje'!$B:$B,$B$3,'BD Factoraje'!$G:$G,'Cartera Semanal Individual'!$A35,'BD Factoraje'!$N:$N,'Cartera Semanal Individual'!R$1,'BD Factoraje'!$C:$C,$B$2)</f>
        <v>0</v>
      </c>
      <c r="S35" s="11">
        <f>IF('Cartera Semanal Individual'!$A35='Cartera Semanal Individual'!S$1,-SUMIFS('BD Factoraje'!$Q:$Q,'BD Factoraje'!$B:$B,$B$3,'BD Factoraje'!$G:$G,'Cartera Semanal Individual'!$A35,'BD Factoraje'!$C:$C,$B$2),0)+R35-SUMIFS('BD Factoraje'!$R:$R,'BD Factoraje'!$B:$B,$B$3,'BD Factoraje'!$G:$G,'Cartera Semanal Individual'!$A35,'BD Factoraje'!$N:$N,'Cartera Semanal Individual'!S$1,'BD Factoraje'!$C:$C,$B$2)</f>
        <v>0</v>
      </c>
      <c r="T35" s="11">
        <f>IF('Cartera Semanal Individual'!$A35='Cartera Semanal Individual'!T$1,-SUMIFS('BD Factoraje'!$Q:$Q,'BD Factoraje'!$B:$B,$B$3,'BD Factoraje'!$G:$G,'Cartera Semanal Individual'!$A35,'BD Factoraje'!$C:$C,$B$2),0)+S35-SUMIFS('BD Factoraje'!$R:$R,'BD Factoraje'!$B:$B,$B$3,'BD Factoraje'!$G:$G,'Cartera Semanal Individual'!$A35,'BD Factoraje'!$N:$N,'Cartera Semanal Individual'!T$1,'BD Factoraje'!$C:$C,$B$2)</f>
        <v>0</v>
      </c>
      <c r="U35" s="11">
        <f>IF('Cartera Semanal Individual'!$A35='Cartera Semanal Individual'!U$1,-SUMIFS('BD Factoraje'!$Q:$Q,'BD Factoraje'!$B:$B,$B$3,'BD Factoraje'!$G:$G,'Cartera Semanal Individual'!$A35,'BD Factoraje'!$C:$C,$B$2),0)+T35-SUMIFS('BD Factoraje'!$R:$R,'BD Factoraje'!$B:$B,$B$3,'BD Factoraje'!$G:$G,'Cartera Semanal Individual'!$A35,'BD Factoraje'!$N:$N,'Cartera Semanal Individual'!U$1,'BD Factoraje'!$C:$C,$B$2)</f>
        <v>0</v>
      </c>
      <c r="V35" s="11">
        <f>IF('Cartera Semanal Individual'!$A35='Cartera Semanal Individual'!V$1,-SUMIFS('BD Factoraje'!$Q:$Q,'BD Factoraje'!$B:$B,$B$3,'BD Factoraje'!$G:$G,'Cartera Semanal Individual'!$A35,'BD Factoraje'!$C:$C,$B$2),0)+U35-SUMIFS('BD Factoraje'!$R:$R,'BD Factoraje'!$B:$B,$B$3,'BD Factoraje'!$G:$G,'Cartera Semanal Individual'!$A35,'BD Factoraje'!$N:$N,'Cartera Semanal Individual'!V$1,'BD Factoraje'!$C:$C,$B$2)</f>
        <v>0</v>
      </c>
      <c r="W35" s="11">
        <f>IF('Cartera Semanal Individual'!$A35='Cartera Semanal Individual'!W$1,-SUMIFS('BD Factoraje'!$Q:$Q,'BD Factoraje'!$B:$B,$B$3,'BD Factoraje'!$G:$G,'Cartera Semanal Individual'!$A35,'BD Factoraje'!$C:$C,$B$2),0)+V35-SUMIFS('BD Factoraje'!$R:$R,'BD Factoraje'!$B:$B,$B$3,'BD Factoraje'!$G:$G,'Cartera Semanal Individual'!$A35,'BD Factoraje'!$N:$N,'Cartera Semanal Individual'!W$1,'BD Factoraje'!$C:$C,$B$2)</f>
        <v>0</v>
      </c>
      <c r="X35" s="11">
        <f>IF('Cartera Semanal Individual'!$A35='Cartera Semanal Individual'!X$1,-SUMIFS('BD Factoraje'!$Q:$Q,'BD Factoraje'!$B:$B,$B$3,'BD Factoraje'!$G:$G,'Cartera Semanal Individual'!$A35,'BD Factoraje'!$C:$C,$B$2),0)+W35-SUMIFS('BD Factoraje'!$R:$R,'BD Factoraje'!$B:$B,$B$3,'BD Factoraje'!$G:$G,'Cartera Semanal Individual'!$A35,'BD Factoraje'!$N:$N,'Cartera Semanal Individual'!X$1,'BD Factoraje'!$C:$C,$B$2)</f>
        <v>0</v>
      </c>
      <c r="Y35" s="11">
        <f>IF('Cartera Semanal Individual'!$A35='Cartera Semanal Individual'!Y$1,-SUMIFS('BD Factoraje'!$Q:$Q,'BD Factoraje'!$B:$B,$B$3,'BD Factoraje'!$G:$G,'Cartera Semanal Individual'!$A35,'BD Factoraje'!$C:$C,$B$2),0)+X35-SUMIFS('BD Factoraje'!$R:$R,'BD Factoraje'!$B:$B,$B$3,'BD Factoraje'!$G:$G,'Cartera Semanal Individual'!$A35,'BD Factoraje'!$N:$N,'Cartera Semanal Individual'!Y$1,'BD Factoraje'!$C:$C,$B$2)</f>
        <v>0</v>
      </c>
      <c r="Z35" s="11">
        <f>IF('Cartera Semanal Individual'!$A35='Cartera Semanal Individual'!Z$1,-SUMIFS('BD Factoraje'!$Q:$Q,'BD Factoraje'!$B:$B,$B$3,'BD Factoraje'!$G:$G,'Cartera Semanal Individual'!$A35,'BD Factoraje'!$C:$C,$B$2),0)+Y35-SUMIFS('BD Factoraje'!$R:$R,'BD Factoraje'!$B:$B,$B$3,'BD Factoraje'!$G:$G,'Cartera Semanal Individual'!$A35,'BD Factoraje'!$N:$N,'Cartera Semanal Individual'!Z$1,'BD Factoraje'!$C:$C,$B$2)</f>
        <v>0</v>
      </c>
      <c r="AA35" s="11">
        <f>IF('Cartera Semanal Individual'!$A35='Cartera Semanal Individual'!AA$1,-SUMIFS('BD Factoraje'!$Q:$Q,'BD Factoraje'!$B:$B,$B$3,'BD Factoraje'!$G:$G,'Cartera Semanal Individual'!$A35,'BD Factoraje'!$C:$C,$B$2),0)+Z35-SUMIFS('BD Factoraje'!$R:$R,'BD Factoraje'!$B:$B,$B$3,'BD Factoraje'!$G:$G,'Cartera Semanal Individual'!$A35,'BD Factoraje'!$N:$N,'Cartera Semanal Individual'!AA$1,'BD Factoraje'!$C:$C,$B$2)</f>
        <v>0</v>
      </c>
      <c r="AB35" s="11">
        <f>IF('Cartera Semanal Individual'!$A35='Cartera Semanal Individual'!AB$1,-SUMIFS('BD Factoraje'!$Q:$Q,'BD Factoraje'!$B:$B,$B$3,'BD Factoraje'!$G:$G,'Cartera Semanal Individual'!$A35,'BD Factoraje'!$C:$C,$B$2),0)+AA35-SUMIFS('BD Factoraje'!$R:$R,'BD Factoraje'!$B:$B,$B$3,'BD Factoraje'!$G:$G,'Cartera Semanal Individual'!$A35,'BD Factoraje'!$N:$N,'Cartera Semanal Individual'!AB$1,'BD Factoraje'!$C:$C,$B$2)</f>
        <v>0</v>
      </c>
      <c r="AC35" s="11">
        <f>IF('Cartera Semanal Individual'!$A35='Cartera Semanal Individual'!AC$1,-SUMIFS('BD Factoraje'!$Q:$Q,'BD Factoraje'!$B:$B,$B$3,'BD Factoraje'!$G:$G,'Cartera Semanal Individual'!$A35,'BD Factoraje'!$C:$C,$B$2),0)+AB35-SUMIFS('BD Factoraje'!$R:$R,'BD Factoraje'!$B:$B,$B$3,'BD Factoraje'!$G:$G,'Cartera Semanal Individual'!$A35,'BD Factoraje'!$N:$N,'Cartera Semanal Individual'!AC$1,'BD Factoraje'!$C:$C,$B$2)</f>
        <v>0</v>
      </c>
      <c r="AD35" s="11">
        <f>IF('Cartera Semanal Individual'!$A35='Cartera Semanal Individual'!AD$1,-SUMIFS('BD Factoraje'!$Q:$Q,'BD Factoraje'!$B:$B,$B$3,'BD Factoraje'!$G:$G,'Cartera Semanal Individual'!$A35,'BD Factoraje'!$C:$C,$B$2),0)+AC35-SUMIFS('BD Factoraje'!$R:$R,'BD Factoraje'!$B:$B,$B$3,'BD Factoraje'!$G:$G,'Cartera Semanal Individual'!$A35,'BD Factoraje'!$N:$N,'Cartera Semanal Individual'!AD$1,'BD Factoraje'!$C:$C,$B$2)</f>
        <v>0</v>
      </c>
      <c r="AE35" s="11">
        <f>IF('Cartera Semanal Individual'!$A35='Cartera Semanal Individual'!AE$1,-SUMIFS('BD Factoraje'!$Q:$Q,'BD Factoraje'!$B:$B,$B$3,'BD Factoraje'!$G:$G,'Cartera Semanal Individual'!$A35,'BD Factoraje'!$C:$C,$B$2),0)+AD35-SUMIFS('BD Factoraje'!$R:$R,'BD Factoraje'!$B:$B,$B$3,'BD Factoraje'!$G:$G,'Cartera Semanal Individual'!$A35,'BD Factoraje'!$N:$N,'Cartera Semanal Individual'!AE$1,'BD Factoraje'!$C:$C,$B$2)</f>
        <v>0</v>
      </c>
      <c r="AF35" s="11">
        <f>IF('Cartera Semanal Individual'!$A35='Cartera Semanal Individual'!AF$1,-SUMIFS('BD Factoraje'!$Q:$Q,'BD Factoraje'!$B:$B,$B$3,'BD Factoraje'!$G:$G,'Cartera Semanal Individual'!$A35,'BD Factoraje'!$C:$C,$B$2),0)+AE35-SUMIFS('BD Factoraje'!$R:$R,'BD Factoraje'!$B:$B,$B$3,'BD Factoraje'!$G:$G,'Cartera Semanal Individual'!$A35,'BD Factoraje'!$N:$N,'Cartera Semanal Individual'!AF$1,'BD Factoraje'!$C:$C,$B$2)</f>
        <v>0</v>
      </c>
      <c r="AG35" s="11">
        <f>IF('Cartera Semanal Individual'!$A35='Cartera Semanal Individual'!AG$1,-SUMIFS('BD Factoraje'!$Q:$Q,'BD Factoraje'!$B:$B,$B$3,'BD Factoraje'!$G:$G,'Cartera Semanal Individual'!$A35,'BD Factoraje'!$C:$C,$B$2),0)+AF35-SUMIFS('BD Factoraje'!$R:$R,'BD Factoraje'!$B:$B,$B$3,'BD Factoraje'!$G:$G,'Cartera Semanal Individual'!$A35,'BD Factoraje'!$N:$N,'Cartera Semanal Individual'!AG$1,'BD Factoraje'!$C:$C,$B$2)</f>
        <v>850000</v>
      </c>
      <c r="AH35" s="11">
        <f>IF('Cartera Semanal Individual'!$A35='Cartera Semanal Individual'!AH$1,-SUMIFS('BD Factoraje'!$Q:$Q,'BD Factoraje'!$B:$B,$B$3,'BD Factoraje'!$G:$G,'Cartera Semanal Individual'!$A35,'BD Factoraje'!$C:$C,$B$2),0)+AG35-SUMIFS('BD Factoraje'!$R:$R,'BD Factoraje'!$B:$B,$B$3,'BD Factoraje'!$G:$G,'Cartera Semanal Individual'!$A35,'BD Factoraje'!$N:$N,'Cartera Semanal Individual'!AH$1,'BD Factoraje'!$C:$C,$B$2)</f>
        <v>850000</v>
      </c>
      <c r="AI35" s="11">
        <f>IF('Cartera Semanal Individual'!$A35='Cartera Semanal Individual'!AI$1,-SUMIFS('BD Factoraje'!$Q:$Q,'BD Factoraje'!$B:$B,$B$3,'BD Factoraje'!$G:$G,'Cartera Semanal Individual'!$A35,'BD Factoraje'!$C:$C,$B$2),0)+AH35-SUMIFS('BD Factoraje'!$R:$R,'BD Factoraje'!$B:$B,$B$3,'BD Factoraje'!$G:$G,'Cartera Semanal Individual'!$A35,'BD Factoraje'!$N:$N,'Cartera Semanal Individual'!AI$1,'BD Factoraje'!$C:$C,$B$2)</f>
        <v>850000</v>
      </c>
      <c r="AJ35" s="11">
        <f>IF('Cartera Semanal Individual'!$A35='Cartera Semanal Individual'!AJ$1,-SUMIFS('BD Factoraje'!$Q:$Q,'BD Factoraje'!$B:$B,$B$3,'BD Factoraje'!$G:$G,'Cartera Semanal Individual'!$A35,'BD Factoraje'!$C:$C,$B$2),0)+AI35-SUMIFS('BD Factoraje'!$R:$R,'BD Factoraje'!$B:$B,$B$3,'BD Factoraje'!$G:$G,'Cartera Semanal Individual'!$A35,'BD Factoraje'!$N:$N,'Cartera Semanal Individual'!AJ$1,'BD Factoraje'!$C:$C,$B$2)</f>
        <v>850000</v>
      </c>
      <c r="AK35" s="11">
        <f>IF('Cartera Semanal Individual'!$A35='Cartera Semanal Individual'!AK$1,-SUMIFS('BD Factoraje'!$Q:$Q,'BD Factoraje'!$B:$B,$B$3,'BD Factoraje'!$G:$G,'Cartera Semanal Individual'!$A35,'BD Factoraje'!$C:$C,$B$2),0)+AJ35-SUMIFS('BD Factoraje'!$R:$R,'BD Factoraje'!$B:$B,$B$3,'BD Factoraje'!$G:$G,'Cartera Semanal Individual'!$A35,'BD Factoraje'!$N:$N,'Cartera Semanal Individual'!AK$1,'BD Factoraje'!$C:$C,$B$2)</f>
        <v>850000</v>
      </c>
      <c r="AL35" s="11">
        <f>IF('Cartera Semanal Individual'!$A35='Cartera Semanal Individual'!AL$1,-SUMIFS('BD Factoraje'!$Q:$Q,'BD Factoraje'!$B:$B,$B$3,'BD Factoraje'!$G:$G,'Cartera Semanal Individual'!$A35,'BD Factoraje'!$C:$C,$B$2),0)+AK35-SUMIFS('BD Factoraje'!$R:$R,'BD Factoraje'!$B:$B,$B$3,'BD Factoraje'!$G:$G,'Cartera Semanal Individual'!$A35,'BD Factoraje'!$N:$N,'Cartera Semanal Individual'!AL$1,'BD Factoraje'!$C:$C,$B$2)</f>
        <v>850000</v>
      </c>
      <c r="AM35" s="11">
        <f>IF('Cartera Semanal Individual'!$A35='Cartera Semanal Individual'!AM$1,-SUMIFS('BD Factoraje'!$Q:$Q,'BD Factoraje'!$B:$B,$B$3,'BD Factoraje'!$G:$G,'Cartera Semanal Individual'!$A35,'BD Factoraje'!$C:$C,$B$2),0)+AL35-SUMIFS('BD Factoraje'!$R:$R,'BD Factoraje'!$B:$B,$B$3,'BD Factoraje'!$G:$G,'Cartera Semanal Individual'!$A35,'BD Factoraje'!$N:$N,'Cartera Semanal Individual'!AM$1,'BD Factoraje'!$C:$C,$B$2)</f>
        <v>850000</v>
      </c>
      <c r="AN35" s="11">
        <f>IF('Cartera Semanal Individual'!$A35='Cartera Semanal Individual'!AN$1,-SUMIFS('BD Factoraje'!$Q:$Q,'BD Factoraje'!$B:$B,$B$3,'BD Factoraje'!$G:$G,'Cartera Semanal Individual'!$A35,'BD Factoraje'!$C:$C,$B$2),0)+AM35-SUMIFS('BD Factoraje'!$R:$R,'BD Factoraje'!$B:$B,$B$3,'BD Factoraje'!$G:$G,'Cartera Semanal Individual'!$A35,'BD Factoraje'!$N:$N,'Cartera Semanal Individual'!AN$1,'BD Factoraje'!$C:$C,$B$2)</f>
        <v>0</v>
      </c>
      <c r="AO35" s="11">
        <f>IF('Cartera Semanal Individual'!$A35='Cartera Semanal Individual'!AO$1,-SUMIFS('BD Factoraje'!$Q:$Q,'BD Factoraje'!$B:$B,$B$3,'BD Factoraje'!$G:$G,'Cartera Semanal Individual'!$A35,'BD Factoraje'!$C:$C,$B$2),0)+AN35-SUMIFS('BD Factoraje'!$R:$R,'BD Factoraje'!$B:$B,$B$3,'BD Factoraje'!$G:$G,'Cartera Semanal Individual'!$A35,'BD Factoraje'!$N:$N,'Cartera Semanal Individual'!AO$1,'BD Factoraje'!$C:$C,$B$2)</f>
        <v>0</v>
      </c>
      <c r="AP35" s="11">
        <f>IF('Cartera Semanal Individual'!$A35='Cartera Semanal Individual'!AP$1,-SUMIFS('BD Factoraje'!$Q:$Q,'BD Factoraje'!$B:$B,$B$3,'BD Factoraje'!$G:$G,'Cartera Semanal Individual'!$A35,'BD Factoraje'!$C:$C,$B$2),0)+AO35-SUMIFS('BD Factoraje'!$R:$R,'BD Factoraje'!$B:$B,$B$3,'BD Factoraje'!$G:$G,'Cartera Semanal Individual'!$A35,'BD Factoraje'!$N:$N,'Cartera Semanal Individual'!AP$1,'BD Factoraje'!$C:$C,$B$2)</f>
        <v>0</v>
      </c>
      <c r="AQ35" s="11">
        <f>IF('Cartera Semanal Individual'!$A35='Cartera Semanal Individual'!AQ$1,-SUMIFS('BD Factoraje'!$Q:$Q,'BD Factoraje'!$B:$B,$B$3,'BD Factoraje'!$G:$G,'Cartera Semanal Individual'!$A35,'BD Factoraje'!$C:$C,$B$2),0)+AP35-SUMIFS('BD Factoraje'!$R:$R,'BD Factoraje'!$B:$B,$B$3,'BD Factoraje'!$G:$G,'Cartera Semanal Individual'!$A35,'BD Factoraje'!$N:$N,'Cartera Semanal Individual'!AQ$1,'BD Factoraje'!$C:$C,$B$2)</f>
        <v>0</v>
      </c>
      <c r="AR35" s="11">
        <f>IF('Cartera Semanal Individual'!$A35='Cartera Semanal Individual'!AR$1,-SUMIFS('BD Factoraje'!$Q:$Q,'BD Factoraje'!$B:$B,$B$3,'BD Factoraje'!$G:$G,'Cartera Semanal Individual'!$A35,'BD Factoraje'!$C:$C,$B$2),0)+AQ35-SUMIFS('BD Factoraje'!$R:$R,'BD Factoraje'!$B:$B,$B$3,'BD Factoraje'!$G:$G,'Cartera Semanal Individual'!$A35,'BD Factoraje'!$N:$N,'Cartera Semanal Individual'!AR$1,'BD Factoraje'!$C:$C,$B$2)</f>
        <v>0</v>
      </c>
      <c r="AS35" s="11">
        <f>IF('Cartera Semanal Individual'!$A35='Cartera Semanal Individual'!AS$1,-SUMIFS('BD Factoraje'!$Q:$Q,'BD Factoraje'!$B:$B,$B$3,'BD Factoraje'!$G:$G,'Cartera Semanal Individual'!$A35,'BD Factoraje'!$C:$C,$B$2),0)+AR35-SUMIFS('BD Factoraje'!$R:$R,'BD Factoraje'!$B:$B,$B$3,'BD Factoraje'!$G:$G,'Cartera Semanal Individual'!$A35,'BD Factoraje'!$N:$N,'Cartera Semanal Individual'!AS$1,'BD Factoraje'!$C:$C,$B$2)</f>
        <v>0</v>
      </c>
      <c r="AT35" s="11">
        <f>IF('Cartera Semanal Individual'!$A35='Cartera Semanal Individual'!AT$1,-SUMIFS('BD Factoraje'!$Q:$Q,'BD Factoraje'!$B:$B,$B$3,'BD Factoraje'!$G:$G,'Cartera Semanal Individual'!$A35,'BD Factoraje'!$C:$C,$B$2),0)+AS35-SUMIFS('BD Factoraje'!$R:$R,'BD Factoraje'!$B:$B,$B$3,'BD Factoraje'!$G:$G,'Cartera Semanal Individual'!$A35,'BD Factoraje'!$N:$N,'Cartera Semanal Individual'!AT$1,'BD Factoraje'!$C:$C,$B$2)</f>
        <v>0</v>
      </c>
      <c r="AU35" s="11">
        <f>IF('Cartera Semanal Individual'!$A35='Cartera Semanal Individual'!AU$1,-SUMIFS('BD Factoraje'!$Q:$Q,'BD Factoraje'!$B:$B,$B$3,'BD Factoraje'!$G:$G,'Cartera Semanal Individual'!$A35,'BD Factoraje'!$C:$C,$B$2),0)+AT35-SUMIFS('BD Factoraje'!$R:$R,'BD Factoraje'!$B:$B,$B$3,'BD Factoraje'!$G:$G,'Cartera Semanal Individual'!$A35,'BD Factoraje'!$N:$N,'Cartera Semanal Individual'!AU$1,'BD Factoraje'!$C:$C,$B$2)</f>
        <v>0</v>
      </c>
      <c r="AV35" s="11">
        <f>IF('Cartera Semanal Individual'!$A35='Cartera Semanal Individual'!AV$1,-SUMIFS('BD Factoraje'!$Q:$Q,'BD Factoraje'!$B:$B,$B$3,'BD Factoraje'!$G:$G,'Cartera Semanal Individual'!$A35,'BD Factoraje'!$C:$C,$B$2),0)+AU35-SUMIFS('BD Factoraje'!$R:$R,'BD Factoraje'!$B:$B,$B$3,'BD Factoraje'!$G:$G,'Cartera Semanal Individual'!$A35,'BD Factoraje'!$N:$N,'Cartera Semanal Individual'!AV$1,'BD Factoraje'!$C:$C,$B$2)</f>
        <v>0</v>
      </c>
      <c r="AW35" s="11">
        <f>IF('Cartera Semanal Individual'!$A35='Cartera Semanal Individual'!AW$1,-SUMIFS('BD Factoraje'!$Q:$Q,'BD Factoraje'!$B:$B,$B$3,'BD Factoraje'!$G:$G,'Cartera Semanal Individual'!$A35,'BD Factoraje'!$C:$C,$B$2),0)+AV35-SUMIFS('BD Factoraje'!$R:$R,'BD Factoraje'!$B:$B,$B$3,'BD Factoraje'!$G:$G,'Cartera Semanal Individual'!$A35,'BD Factoraje'!$N:$N,'Cartera Semanal Individual'!AW$1,'BD Factoraje'!$C:$C,$B$2)</f>
        <v>0</v>
      </c>
      <c r="AX35" s="11">
        <f>IF('Cartera Semanal Individual'!$A35='Cartera Semanal Individual'!AX$1,-SUMIFS('BD Factoraje'!$Q:$Q,'BD Factoraje'!$B:$B,$B$3,'BD Factoraje'!$G:$G,'Cartera Semanal Individual'!$A35,'BD Factoraje'!$C:$C,$B$2),0)+AW35-SUMIFS('BD Factoraje'!$R:$R,'BD Factoraje'!$B:$B,$B$3,'BD Factoraje'!$G:$G,'Cartera Semanal Individual'!$A35,'BD Factoraje'!$N:$N,'Cartera Semanal Individual'!AX$1,'BD Factoraje'!$C:$C,$B$2)</f>
        <v>0</v>
      </c>
      <c r="AY35" s="11">
        <f>IF('Cartera Semanal Individual'!$A35='Cartera Semanal Individual'!AY$1,-SUMIFS('BD Factoraje'!$Q:$Q,'BD Factoraje'!$B:$B,$B$3,'BD Factoraje'!$G:$G,'Cartera Semanal Individual'!$A35,'BD Factoraje'!$C:$C,$B$2),0)+AX35-SUMIFS('BD Factoraje'!$R:$R,'BD Factoraje'!$B:$B,$B$3,'BD Factoraje'!$G:$G,'Cartera Semanal Individual'!$A35,'BD Factoraje'!$N:$N,'Cartera Semanal Individual'!AY$1,'BD Factoraje'!$C:$C,$B$2)</f>
        <v>0</v>
      </c>
      <c r="AZ35" s="11">
        <f>IF('Cartera Semanal Individual'!$A35='Cartera Semanal Individual'!AZ$1,-SUMIFS('BD Factoraje'!$Q:$Q,'BD Factoraje'!$B:$B,$B$3,'BD Factoraje'!$G:$G,'Cartera Semanal Individual'!$A35,'BD Factoraje'!$C:$C,$B$2),0)+AY35-SUMIFS('BD Factoraje'!$R:$R,'BD Factoraje'!$B:$B,$B$3,'BD Factoraje'!$G:$G,'Cartera Semanal Individual'!$A35,'BD Factoraje'!$N:$N,'Cartera Semanal Individual'!AZ$1,'BD Factoraje'!$C:$C,$B$2)</f>
        <v>0</v>
      </c>
      <c r="BA35" s="11">
        <f>IF('Cartera Semanal Individual'!$A35='Cartera Semanal Individual'!BA$1,-SUMIFS('BD Factoraje'!$Q:$Q,'BD Factoraje'!$B:$B,$B$3,'BD Factoraje'!$G:$G,'Cartera Semanal Individual'!$A35,'BD Factoraje'!$C:$C,$B$2),0)+AZ35-SUMIFS('BD Factoraje'!$R:$R,'BD Factoraje'!$B:$B,$B$3,'BD Factoraje'!$G:$G,'Cartera Semanal Individual'!$A35,'BD Factoraje'!$N:$N,'Cartera Semanal Individual'!BA$1,'BD Factoraje'!$C:$C,$B$2)</f>
        <v>0</v>
      </c>
      <c r="BB35" s="11">
        <f>IF('Cartera Semanal Individual'!$A35='Cartera Semanal Individual'!BB$1,-SUMIFS('BD Factoraje'!$Q:$Q,'BD Factoraje'!$B:$B,$B$3,'BD Factoraje'!$G:$G,'Cartera Semanal Individual'!$A35,'BD Factoraje'!$C:$C,$B$2),0)+BA35-SUMIFS('BD Factoraje'!$R:$R,'BD Factoraje'!$B:$B,$B$3,'BD Factoraje'!$G:$G,'Cartera Semanal Individual'!$A35,'BD Factoraje'!$N:$N,'Cartera Semanal Individual'!BB$1,'BD Factoraje'!$C:$C,$B$2)</f>
        <v>0</v>
      </c>
      <c r="BC35" s="11">
        <f>IF('Cartera Semanal Individual'!$A35='Cartera Semanal Individual'!BC$1,-SUMIFS('BD Factoraje'!$Q:$Q,'BD Factoraje'!$B:$B,$B$3,'BD Factoraje'!$G:$G,'Cartera Semanal Individual'!$A35,'BD Factoraje'!$C:$C,$B$2),0)+BB35-SUMIFS('BD Factoraje'!$R:$R,'BD Factoraje'!$B:$B,$B$3,'BD Factoraje'!$G:$G,'Cartera Semanal Individual'!$A35,'BD Factoraje'!$N:$N,'Cartera Semanal Individual'!BC$1,'BD Factoraje'!$C:$C,$B$2)</f>
        <v>0</v>
      </c>
      <c r="BD35" s="11">
        <f>IF('Cartera Semanal Individual'!$A35='Cartera Semanal Individual'!BD$1,-SUMIFS('BD Factoraje'!$Q:$Q,'BD Factoraje'!$B:$B,$B$3,'BD Factoraje'!$G:$G,'Cartera Semanal Individual'!$A35,'BD Factoraje'!$C:$C,$B$2),0)+BC35-SUMIFS('BD Factoraje'!$R:$R,'BD Factoraje'!$B:$B,$B$3,'BD Factoraje'!$G:$G,'Cartera Semanal Individual'!$A35,'BD Factoraje'!$N:$N,'Cartera Semanal Individual'!BD$1,'BD Factoraje'!$C:$C,$B$2)</f>
        <v>0</v>
      </c>
      <c r="BE35" s="11">
        <f>IF('Cartera Semanal Individual'!$A35='Cartera Semanal Individual'!BE$1,-SUMIFS('BD Factoraje'!$Q:$Q,'BD Factoraje'!$B:$B,$B$3,'BD Factoraje'!$G:$G,'Cartera Semanal Individual'!$A35,'BD Factoraje'!$C:$C,$B$2),0)+BD35-SUMIFS('BD Factoraje'!$R:$R,'BD Factoraje'!$B:$B,$B$3,'BD Factoraje'!$G:$G,'Cartera Semanal Individual'!$A35,'BD Factoraje'!$N:$N,'Cartera Semanal Individual'!BE$1,'BD Factoraje'!$C:$C,$B$2)</f>
        <v>0</v>
      </c>
      <c r="BF35" s="11">
        <f>IF('Cartera Semanal Individual'!$A35='Cartera Semanal Individual'!BF$1,-SUMIFS('BD Factoraje'!$Q:$Q,'BD Factoraje'!$B:$B,$B$3,'BD Factoraje'!$G:$G,'Cartera Semanal Individual'!$A35,'BD Factoraje'!$C:$C,$B$2),0)+BE35-SUMIFS('BD Factoraje'!$R:$R,'BD Factoraje'!$B:$B,$B$3,'BD Factoraje'!$G:$G,'Cartera Semanal Individual'!$A35,'BD Factoraje'!$N:$N,'Cartera Semanal Individual'!BF$1,'BD Factoraje'!$C:$C,$B$2)</f>
        <v>0</v>
      </c>
      <c r="BG35" s="11">
        <f>IF('Cartera Semanal Individual'!$A35='Cartera Semanal Individual'!BG$1,-SUMIFS('BD Factoraje'!$Q:$Q,'BD Factoraje'!$B:$B,$B$3,'BD Factoraje'!$G:$G,'Cartera Semanal Individual'!$A35,'BD Factoraje'!$C:$C,$B$2),0)+BF35-SUMIFS('BD Factoraje'!$R:$R,'BD Factoraje'!$B:$B,$B$3,'BD Factoraje'!$G:$G,'Cartera Semanal Individual'!$A35,'BD Factoraje'!$N:$N,'Cartera Semanal Individual'!BG$1,'BD Factoraje'!$C:$C,$B$2)</f>
        <v>0</v>
      </c>
      <c r="BH35" s="11">
        <f>IF('Cartera Semanal Individual'!$A35='Cartera Semanal Individual'!BH$1,-SUMIFS('BD Factoraje'!$Q:$Q,'BD Factoraje'!$B:$B,$B$3,'BD Factoraje'!$G:$G,'Cartera Semanal Individual'!$A35,'BD Factoraje'!$C:$C,$B$2),0)+BG35-SUMIFS('BD Factoraje'!$R:$R,'BD Factoraje'!$B:$B,$B$3,'BD Factoraje'!$G:$G,'Cartera Semanal Individual'!$A35,'BD Factoraje'!$N:$N,'Cartera Semanal Individual'!BH$1,'BD Factoraje'!$C:$C,$B$2)</f>
        <v>0</v>
      </c>
      <c r="BI35" s="11">
        <f>IF('Cartera Semanal Individual'!$A35='Cartera Semanal Individual'!BI$1,-SUMIFS('BD Factoraje'!$Q:$Q,'BD Factoraje'!$B:$B,$B$3,'BD Factoraje'!$G:$G,'Cartera Semanal Individual'!$A35,'BD Factoraje'!$C:$C,$B$2),0)+BH35-SUMIFS('BD Factoraje'!$R:$R,'BD Factoraje'!$B:$B,$B$3,'BD Factoraje'!$G:$G,'Cartera Semanal Individual'!$A35,'BD Factoraje'!$N:$N,'Cartera Semanal Individual'!BI$1,'BD Factoraje'!$C:$C,$B$2)</f>
        <v>0</v>
      </c>
      <c r="BJ35" s="11">
        <f>IF('Cartera Semanal Individual'!$A35='Cartera Semanal Individual'!BJ$1,-SUMIFS('BD Factoraje'!$Q:$Q,'BD Factoraje'!$B:$B,$B$3,'BD Factoraje'!$G:$G,'Cartera Semanal Individual'!$A35,'BD Factoraje'!$C:$C,$B$2),0)+BI35-SUMIFS('BD Factoraje'!$R:$R,'BD Factoraje'!$B:$B,$B$3,'BD Factoraje'!$G:$G,'Cartera Semanal Individual'!$A35,'BD Factoraje'!$N:$N,'Cartera Semanal Individual'!BJ$1,'BD Factoraje'!$C:$C,$B$2)</f>
        <v>0</v>
      </c>
      <c r="BK35" s="11">
        <f>IF('Cartera Semanal Individual'!$A35='Cartera Semanal Individual'!BK$1,-SUMIFS('BD Factoraje'!$Q:$Q,'BD Factoraje'!$B:$B,$B$3,'BD Factoraje'!$G:$G,'Cartera Semanal Individual'!$A35,'BD Factoraje'!$C:$C,$B$2),0)+BJ35-SUMIFS('BD Factoraje'!$R:$R,'BD Factoraje'!$B:$B,$B$3,'BD Factoraje'!$G:$G,'Cartera Semanal Individual'!$A35,'BD Factoraje'!$N:$N,'Cartera Semanal Individual'!BK$1,'BD Factoraje'!$C:$C,$B$2)</f>
        <v>0</v>
      </c>
      <c r="BL35" s="11">
        <f>IF('Cartera Semanal Individual'!$A35='Cartera Semanal Individual'!BL$1,-SUMIFS('BD Factoraje'!$Q:$Q,'BD Factoraje'!$B:$B,$B$3,'BD Factoraje'!$G:$G,'Cartera Semanal Individual'!$A35,'BD Factoraje'!$C:$C,$B$2),0)+BK35-SUMIFS('BD Factoraje'!$R:$R,'BD Factoraje'!$B:$B,$B$3,'BD Factoraje'!$G:$G,'Cartera Semanal Individual'!$A35,'BD Factoraje'!$N:$N,'Cartera Semanal Individual'!BL$1,'BD Factoraje'!$C:$C,$B$2)</f>
        <v>0</v>
      </c>
      <c r="BM35" s="11">
        <f>IF('Cartera Semanal Individual'!$A35='Cartera Semanal Individual'!BM$1,-SUMIFS('BD Factoraje'!$Q:$Q,'BD Factoraje'!$B:$B,$B$3,'BD Factoraje'!$G:$G,'Cartera Semanal Individual'!$A35,'BD Factoraje'!$C:$C,$B$2),0)+BL35-SUMIFS('BD Factoraje'!$R:$R,'BD Factoraje'!$B:$B,$B$3,'BD Factoraje'!$G:$G,'Cartera Semanal Individual'!$A35,'BD Factoraje'!$N:$N,'Cartera Semanal Individual'!BM$1,'BD Factoraje'!$C:$C,$B$2)</f>
        <v>0</v>
      </c>
      <c r="BN35" s="11">
        <f>IF('Cartera Semanal Individual'!$A35='Cartera Semanal Individual'!BN$1,-SUMIFS('BD Factoraje'!$Q:$Q,'BD Factoraje'!$B:$B,$B$3,'BD Factoraje'!$G:$G,'Cartera Semanal Individual'!$A35,'BD Factoraje'!$C:$C,$B$2),0)+BM35-SUMIFS('BD Factoraje'!$R:$R,'BD Factoraje'!$B:$B,$B$3,'BD Factoraje'!$G:$G,'Cartera Semanal Individual'!$A35,'BD Factoraje'!$N:$N,'Cartera Semanal Individual'!BN$1,'BD Factoraje'!$C:$C,$B$2)</f>
        <v>0</v>
      </c>
      <c r="BO35" s="11">
        <f>IF('Cartera Semanal Individual'!$A35='Cartera Semanal Individual'!BO$1,-SUMIFS('BD Factoraje'!$Q:$Q,'BD Factoraje'!$B:$B,$B$3,'BD Factoraje'!$G:$G,'Cartera Semanal Individual'!$A35,'BD Factoraje'!$C:$C,$B$2),0)+BN35-SUMIFS('BD Factoraje'!$R:$R,'BD Factoraje'!$B:$B,$B$3,'BD Factoraje'!$G:$G,'Cartera Semanal Individual'!$A35,'BD Factoraje'!$N:$N,'Cartera Semanal Individual'!BO$1,'BD Factoraje'!$C:$C,$B$2)</f>
        <v>0</v>
      </c>
      <c r="BP35" s="11">
        <f>IF('Cartera Semanal Individual'!$A35='Cartera Semanal Individual'!BP$1,-SUMIFS('BD Factoraje'!$Q:$Q,'BD Factoraje'!$B:$B,$B$3,'BD Factoraje'!$G:$G,'Cartera Semanal Individual'!$A35,'BD Factoraje'!$C:$C,$B$2),0)+BO35-SUMIFS('BD Factoraje'!$R:$R,'BD Factoraje'!$B:$B,$B$3,'BD Factoraje'!$G:$G,'Cartera Semanal Individual'!$A35,'BD Factoraje'!$N:$N,'Cartera Semanal Individual'!BP$1,'BD Factoraje'!$C:$C,$B$2)</f>
        <v>0</v>
      </c>
      <c r="BQ35" s="11">
        <f>IF('Cartera Semanal Individual'!$A35='Cartera Semanal Individual'!BQ$1,-SUMIFS('BD Factoraje'!$Q:$Q,'BD Factoraje'!$B:$B,$B$3,'BD Factoraje'!$G:$G,'Cartera Semanal Individual'!$A35,'BD Factoraje'!$C:$C,$B$2),0)+BP35-SUMIFS('BD Factoraje'!$R:$R,'BD Factoraje'!$B:$B,$B$3,'BD Factoraje'!$G:$G,'Cartera Semanal Individual'!$A35,'BD Factoraje'!$N:$N,'Cartera Semanal Individual'!BQ$1,'BD Factoraje'!$C:$C,$B$2)</f>
        <v>0</v>
      </c>
      <c r="BR35" s="11">
        <f>IF('Cartera Semanal Individual'!$A35='Cartera Semanal Individual'!BR$1,-SUMIFS('BD Factoraje'!$Q:$Q,'BD Factoraje'!$B:$B,$B$3,'BD Factoraje'!$G:$G,'Cartera Semanal Individual'!$A35,'BD Factoraje'!$C:$C,$B$2),0)+BQ35-SUMIFS('BD Factoraje'!$R:$R,'BD Factoraje'!$B:$B,$B$3,'BD Factoraje'!$G:$G,'Cartera Semanal Individual'!$A35,'BD Factoraje'!$N:$N,'Cartera Semanal Individual'!BR$1,'BD Factoraje'!$C:$C,$B$2)</f>
        <v>0</v>
      </c>
      <c r="BS35" s="11">
        <f>IF('Cartera Semanal Individual'!$A35='Cartera Semanal Individual'!BS$1,-SUMIFS('BD Factoraje'!$Q:$Q,'BD Factoraje'!$B:$B,$B$3,'BD Factoraje'!$G:$G,'Cartera Semanal Individual'!$A35,'BD Factoraje'!$C:$C,$B$2),0)+BR35-SUMIFS('BD Factoraje'!$R:$R,'BD Factoraje'!$B:$B,$B$3,'BD Factoraje'!$G:$G,'Cartera Semanal Individual'!$A35,'BD Factoraje'!$N:$N,'Cartera Semanal Individual'!BS$1,'BD Factoraje'!$C:$C,$B$2)</f>
        <v>0</v>
      </c>
      <c r="BT35" s="11">
        <f>IF('Cartera Semanal Individual'!$A35='Cartera Semanal Individual'!BT$1,-SUMIFS('BD Factoraje'!$Q:$Q,'BD Factoraje'!$B:$B,$B$3,'BD Factoraje'!$G:$G,'Cartera Semanal Individual'!$A35,'BD Factoraje'!$C:$C,$B$2),0)+BS35-SUMIFS('BD Factoraje'!$R:$R,'BD Factoraje'!$B:$B,$B$3,'BD Factoraje'!$G:$G,'Cartera Semanal Individual'!$A35,'BD Factoraje'!$N:$N,'Cartera Semanal Individual'!BT$1,'BD Factoraje'!$C:$C,$B$2)</f>
        <v>0</v>
      </c>
      <c r="BU35" s="11">
        <f>IF('Cartera Semanal Individual'!$A35='Cartera Semanal Individual'!BU$1,-SUMIFS('BD Factoraje'!$Q:$Q,'BD Factoraje'!$B:$B,$B$3,'BD Factoraje'!$G:$G,'Cartera Semanal Individual'!$A35,'BD Factoraje'!$C:$C,$B$2),0)+BT35-SUMIFS('BD Factoraje'!$R:$R,'BD Factoraje'!$B:$B,$B$3,'BD Factoraje'!$G:$G,'Cartera Semanal Individual'!$A35,'BD Factoraje'!$N:$N,'Cartera Semanal Individual'!BU$1,'BD Factoraje'!$C:$C,$B$2)</f>
        <v>0</v>
      </c>
      <c r="BV35" s="11">
        <f>IF('Cartera Semanal Individual'!$A35='Cartera Semanal Individual'!BV$1,-SUMIFS('BD Factoraje'!$Q:$Q,'BD Factoraje'!$B:$B,$B$3,'BD Factoraje'!$G:$G,'Cartera Semanal Individual'!$A35,'BD Factoraje'!$C:$C,$B$2),0)+BU35-SUMIFS('BD Factoraje'!$R:$R,'BD Factoraje'!$B:$B,$B$3,'BD Factoraje'!$G:$G,'Cartera Semanal Individual'!$A35,'BD Factoraje'!$N:$N,'Cartera Semanal Individual'!BV$1,'BD Factoraje'!$C:$C,$B$2)</f>
        <v>0</v>
      </c>
      <c r="BW35" s="11">
        <f>IF('Cartera Semanal Individual'!$A35='Cartera Semanal Individual'!BW$1,-SUMIFS('BD Factoraje'!$Q:$Q,'BD Factoraje'!$B:$B,$B$3,'BD Factoraje'!$G:$G,'Cartera Semanal Individual'!$A35,'BD Factoraje'!$C:$C,$B$2),0)+BV35-SUMIFS('BD Factoraje'!$R:$R,'BD Factoraje'!$B:$B,$B$3,'BD Factoraje'!$G:$G,'Cartera Semanal Individual'!$A35,'BD Factoraje'!$N:$N,'Cartera Semanal Individual'!BW$1,'BD Factoraje'!$C:$C,$B$2)</f>
        <v>0</v>
      </c>
      <c r="BX35" s="11">
        <f>IF('Cartera Semanal Individual'!$A35='Cartera Semanal Individual'!BX$1,-SUMIFS('BD Factoraje'!$Q:$Q,'BD Factoraje'!$B:$B,$B$3,'BD Factoraje'!$G:$G,'Cartera Semanal Individual'!$A35,'BD Factoraje'!$C:$C,$B$2),0)+BW35-SUMIFS('BD Factoraje'!$R:$R,'BD Factoraje'!$B:$B,$B$3,'BD Factoraje'!$G:$G,'Cartera Semanal Individual'!$A35,'BD Factoraje'!$N:$N,'Cartera Semanal Individual'!BX$1,'BD Factoraje'!$C:$C,$B$2)</f>
        <v>0</v>
      </c>
      <c r="BY35" s="11">
        <f>IF('Cartera Semanal Individual'!$A35='Cartera Semanal Individual'!BY$1,-SUMIFS('BD Factoraje'!$Q:$Q,'BD Factoraje'!$B:$B,$B$3,'BD Factoraje'!$G:$G,'Cartera Semanal Individual'!$A35,'BD Factoraje'!$C:$C,$B$2),0)+BX35-SUMIFS('BD Factoraje'!$R:$R,'BD Factoraje'!$B:$B,$B$3,'BD Factoraje'!$G:$G,'Cartera Semanal Individual'!$A35,'BD Factoraje'!$N:$N,'Cartera Semanal Individual'!BY$1,'BD Factoraje'!$C:$C,$B$2)</f>
        <v>0</v>
      </c>
      <c r="BZ35" s="11">
        <f>IF('Cartera Semanal Individual'!$A35='Cartera Semanal Individual'!BZ$1,-SUMIFS('BD Factoraje'!$Q:$Q,'BD Factoraje'!$B:$B,$B$3,'BD Factoraje'!$G:$G,'Cartera Semanal Individual'!$A35,'BD Factoraje'!$C:$C,$B$2),0)+BY35-SUMIFS('BD Factoraje'!$R:$R,'BD Factoraje'!$B:$B,$B$3,'BD Factoraje'!$G:$G,'Cartera Semanal Individual'!$A35,'BD Factoraje'!$N:$N,'Cartera Semanal Individual'!BZ$1,'BD Factoraje'!$C:$C,$B$2)</f>
        <v>0</v>
      </c>
      <c r="CA35" s="11">
        <f>IF('Cartera Semanal Individual'!$A35='Cartera Semanal Individual'!CA$1,-SUMIFS('BD Factoraje'!$Q:$Q,'BD Factoraje'!$B:$B,$B$3,'BD Factoraje'!$G:$G,'Cartera Semanal Individual'!$A35,'BD Factoraje'!$C:$C,$B$2),0)+BZ35-SUMIFS('BD Factoraje'!$R:$R,'BD Factoraje'!$B:$B,$B$3,'BD Factoraje'!$G:$G,'Cartera Semanal Individual'!$A35,'BD Factoraje'!$N:$N,'Cartera Semanal Individual'!CA$1,'BD Factoraje'!$C:$C,$B$2)</f>
        <v>0</v>
      </c>
      <c r="CB35" s="11">
        <f>IF('Cartera Semanal Individual'!$A35='Cartera Semanal Individual'!CB$1,-SUMIFS('BD Factoraje'!$Q:$Q,'BD Factoraje'!$B:$B,$B$3,'BD Factoraje'!$G:$G,'Cartera Semanal Individual'!$A35,'BD Factoraje'!$C:$C,$B$2),0)+CA35-SUMIFS('BD Factoraje'!$R:$R,'BD Factoraje'!$B:$B,$B$3,'BD Factoraje'!$G:$G,'Cartera Semanal Individual'!$A35,'BD Factoraje'!$N:$N,'Cartera Semanal Individual'!CB$1,'BD Factoraje'!$C:$C,$B$2)</f>
        <v>0</v>
      </c>
      <c r="CC35" s="11">
        <f>IF('Cartera Semanal Individual'!$A35='Cartera Semanal Individual'!CC$1,-SUMIFS('BD Factoraje'!$Q:$Q,'BD Factoraje'!$B:$B,$B$3,'BD Factoraje'!$G:$G,'Cartera Semanal Individual'!$A35,'BD Factoraje'!$C:$C,$B$2),0)+CB35-SUMIFS('BD Factoraje'!$R:$R,'BD Factoraje'!$B:$B,$B$3,'BD Factoraje'!$G:$G,'Cartera Semanal Individual'!$A35,'BD Factoraje'!$N:$N,'Cartera Semanal Individual'!CC$1,'BD Factoraje'!$C:$C,$B$2)</f>
        <v>0</v>
      </c>
      <c r="CD35" s="11">
        <f>IF('Cartera Semanal Individual'!$A35='Cartera Semanal Individual'!CD$1,-SUMIFS('BD Factoraje'!$Q:$Q,'BD Factoraje'!$B:$B,$B$3,'BD Factoraje'!$G:$G,'Cartera Semanal Individual'!$A35,'BD Factoraje'!$C:$C,$B$2),0)+CC35-SUMIFS('BD Factoraje'!$R:$R,'BD Factoraje'!$B:$B,$B$3,'BD Factoraje'!$G:$G,'Cartera Semanal Individual'!$A35,'BD Factoraje'!$N:$N,'Cartera Semanal Individual'!CD$1,'BD Factoraje'!$C:$C,$B$2)</f>
        <v>0</v>
      </c>
      <c r="CE35" s="11">
        <f>IF('Cartera Semanal Individual'!$A35='Cartera Semanal Individual'!CE$1,-SUMIFS('BD Factoraje'!$Q:$Q,'BD Factoraje'!$B:$B,$B$3,'BD Factoraje'!$G:$G,'Cartera Semanal Individual'!$A35,'BD Factoraje'!$C:$C,$B$2),0)+CD35-SUMIFS('BD Factoraje'!$R:$R,'BD Factoraje'!$B:$B,$B$3,'BD Factoraje'!$G:$G,'Cartera Semanal Individual'!$A35,'BD Factoraje'!$N:$N,'Cartera Semanal Individual'!CE$1,'BD Factoraje'!$C:$C,$B$2)</f>
        <v>0</v>
      </c>
      <c r="CF35" s="11">
        <f>IF('Cartera Semanal Individual'!$A35='Cartera Semanal Individual'!CF$1,-SUMIFS('BD Factoraje'!$Q:$Q,'BD Factoraje'!$B:$B,$B$3,'BD Factoraje'!$G:$G,'Cartera Semanal Individual'!$A35,'BD Factoraje'!$C:$C,$B$2),0)+CE35-SUMIFS('BD Factoraje'!$R:$R,'BD Factoraje'!$B:$B,$B$3,'BD Factoraje'!$G:$G,'Cartera Semanal Individual'!$A35,'BD Factoraje'!$N:$N,'Cartera Semanal Individual'!CF$1,'BD Factoraje'!$C:$C,$B$2)</f>
        <v>0</v>
      </c>
      <c r="CG35" s="11">
        <f>IF('Cartera Semanal Individual'!$A35='Cartera Semanal Individual'!CG$1,-SUMIFS('BD Factoraje'!$Q:$Q,'BD Factoraje'!$B:$B,$B$3,'BD Factoraje'!$G:$G,'Cartera Semanal Individual'!$A35,'BD Factoraje'!$C:$C,$B$2),0)+CF35-SUMIFS('BD Factoraje'!$R:$R,'BD Factoraje'!$B:$B,$B$3,'BD Factoraje'!$G:$G,'Cartera Semanal Individual'!$A35,'BD Factoraje'!$N:$N,'Cartera Semanal Individual'!CG$1,'BD Factoraje'!$C:$C,$B$2)</f>
        <v>0</v>
      </c>
      <c r="CH35" s="11">
        <f>IF('Cartera Semanal Individual'!$A35='Cartera Semanal Individual'!CH$1,-SUMIFS('BD Factoraje'!$Q:$Q,'BD Factoraje'!$B:$B,$B$3,'BD Factoraje'!$G:$G,'Cartera Semanal Individual'!$A35,'BD Factoraje'!$C:$C,$B$2),0)+CG35-SUMIFS('BD Factoraje'!$R:$R,'BD Factoraje'!$B:$B,$B$3,'BD Factoraje'!$G:$G,'Cartera Semanal Individual'!$A35,'BD Factoraje'!$N:$N,'Cartera Semanal Individual'!CH$1,'BD Factoraje'!$C:$C,$B$2)</f>
        <v>0</v>
      </c>
      <c r="CI35" s="11">
        <f>IF('Cartera Semanal Individual'!$A35='Cartera Semanal Individual'!CI$1,-SUMIFS('BD Factoraje'!$Q:$Q,'BD Factoraje'!$B:$B,$B$3,'BD Factoraje'!$G:$G,'Cartera Semanal Individual'!$A35,'BD Factoraje'!$C:$C,$B$2),0)+CH35-SUMIFS('BD Factoraje'!$R:$R,'BD Factoraje'!$B:$B,$B$3,'BD Factoraje'!$G:$G,'Cartera Semanal Individual'!$A35,'BD Factoraje'!$N:$N,'Cartera Semanal Individual'!CI$1,'BD Factoraje'!$C:$C,$B$2)</f>
        <v>0</v>
      </c>
      <c r="CJ35" s="11">
        <f>IF('Cartera Semanal Individual'!$A35='Cartera Semanal Individual'!CJ$1,-SUMIFS('BD Factoraje'!$Q:$Q,'BD Factoraje'!$B:$B,$B$3,'BD Factoraje'!$G:$G,'Cartera Semanal Individual'!$A35,'BD Factoraje'!$C:$C,$B$2),0)+CI35-SUMIFS('BD Factoraje'!$R:$R,'BD Factoraje'!$B:$B,$B$3,'BD Factoraje'!$G:$G,'Cartera Semanal Individual'!$A35,'BD Factoraje'!$N:$N,'Cartera Semanal Individual'!CJ$1,'BD Factoraje'!$C:$C,$B$2)</f>
        <v>0</v>
      </c>
      <c r="CK35" s="11">
        <f>IF('Cartera Semanal Individual'!$A35='Cartera Semanal Individual'!CK$1,-SUMIFS('BD Factoraje'!$Q:$Q,'BD Factoraje'!$B:$B,$B$3,'BD Factoraje'!$G:$G,'Cartera Semanal Individual'!$A35,'BD Factoraje'!$C:$C,$B$2),0)+CJ35-SUMIFS('BD Factoraje'!$R:$R,'BD Factoraje'!$B:$B,$B$3,'BD Factoraje'!$G:$G,'Cartera Semanal Individual'!$A35,'BD Factoraje'!$N:$N,'Cartera Semanal Individual'!CK$1,'BD Factoraje'!$C:$C,$B$2)</f>
        <v>0</v>
      </c>
      <c r="CL35" s="11">
        <f>IF('Cartera Semanal Individual'!$A35='Cartera Semanal Individual'!CL$1,-SUMIFS('BD Factoraje'!$Q:$Q,'BD Factoraje'!$B:$B,$B$3,'BD Factoraje'!$G:$G,'Cartera Semanal Individual'!$A35,'BD Factoraje'!$C:$C,$B$2),0)+CK35-SUMIFS('BD Factoraje'!$R:$R,'BD Factoraje'!$B:$B,$B$3,'BD Factoraje'!$G:$G,'Cartera Semanal Individual'!$A35,'BD Factoraje'!$N:$N,'Cartera Semanal Individual'!CL$1,'BD Factoraje'!$C:$C,$B$2)</f>
        <v>0</v>
      </c>
      <c r="CM35" s="11">
        <f>IF('Cartera Semanal Individual'!$A35='Cartera Semanal Individual'!CM$1,-SUMIFS('BD Factoraje'!$Q:$Q,'BD Factoraje'!$B:$B,$B$3,'BD Factoraje'!$G:$G,'Cartera Semanal Individual'!$A35,'BD Factoraje'!$C:$C,$B$2),0)+CL35-SUMIFS('BD Factoraje'!$R:$R,'BD Factoraje'!$B:$B,$B$3,'BD Factoraje'!$G:$G,'Cartera Semanal Individual'!$A35,'BD Factoraje'!$N:$N,'Cartera Semanal Individual'!CM$1,'BD Factoraje'!$C:$C,$B$2)</f>
        <v>0</v>
      </c>
      <c r="CN35" s="11">
        <f>IF('Cartera Semanal Individual'!$A35='Cartera Semanal Individual'!CN$1,-SUMIFS('BD Factoraje'!$Q:$Q,'BD Factoraje'!$B:$B,$B$3,'BD Factoraje'!$G:$G,'Cartera Semanal Individual'!$A35,'BD Factoraje'!$C:$C,$B$2),0)+CM35-SUMIFS('BD Factoraje'!$R:$R,'BD Factoraje'!$B:$B,$B$3,'BD Factoraje'!$G:$G,'Cartera Semanal Individual'!$A35,'BD Factoraje'!$N:$N,'Cartera Semanal Individual'!CN$1,'BD Factoraje'!$C:$C,$B$2)</f>
        <v>0</v>
      </c>
      <c r="CO35" s="11">
        <f>IF('Cartera Semanal Individual'!$A35='Cartera Semanal Individual'!CO$1,-SUMIFS('BD Factoraje'!$Q:$Q,'BD Factoraje'!$B:$B,$B$3,'BD Factoraje'!$G:$G,'Cartera Semanal Individual'!$A35,'BD Factoraje'!$C:$C,$B$2),0)+CN35-SUMIFS('BD Factoraje'!$R:$R,'BD Factoraje'!$B:$B,$B$3,'BD Factoraje'!$G:$G,'Cartera Semanal Individual'!$A35,'BD Factoraje'!$N:$N,'Cartera Semanal Individual'!CO$1,'BD Factoraje'!$C:$C,$B$2)</f>
        <v>0</v>
      </c>
      <c r="CP35" s="11">
        <f>IF('Cartera Semanal Individual'!$A35='Cartera Semanal Individual'!CP$1,-SUMIFS('BD Factoraje'!$Q:$Q,'BD Factoraje'!$B:$B,$B$3,'BD Factoraje'!$G:$G,'Cartera Semanal Individual'!$A35,'BD Factoraje'!$C:$C,$B$2),0)+CO35-SUMIFS('BD Factoraje'!$R:$R,'BD Factoraje'!$B:$B,$B$3,'BD Factoraje'!$G:$G,'Cartera Semanal Individual'!$A35,'BD Factoraje'!$N:$N,'Cartera Semanal Individual'!CP$1,'BD Factoraje'!$C:$C,$B$2)</f>
        <v>0</v>
      </c>
      <c r="CQ35" s="11">
        <f>IF('Cartera Semanal Individual'!$A35='Cartera Semanal Individual'!CQ$1,-SUMIFS('BD Factoraje'!$Q:$Q,'BD Factoraje'!$B:$B,$B$3,'BD Factoraje'!$G:$G,'Cartera Semanal Individual'!$A35,'BD Factoraje'!$C:$C,$B$2),0)+CP35-SUMIFS('BD Factoraje'!$R:$R,'BD Factoraje'!$B:$B,$B$3,'BD Factoraje'!$G:$G,'Cartera Semanal Individual'!$A35,'BD Factoraje'!$N:$N,'Cartera Semanal Individual'!CQ$1,'BD Factoraje'!$C:$C,$B$2)</f>
        <v>0</v>
      </c>
      <c r="CR35" s="11">
        <f>IF('Cartera Semanal Individual'!$A35='Cartera Semanal Individual'!CR$1,-SUMIFS('BD Factoraje'!$Q:$Q,'BD Factoraje'!$B:$B,$B$3,'BD Factoraje'!$G:$G,'Cartera Semanal Individual'!$A35,'BD Factoraje'!$C:$C,$B$2),0)+CQ35-SUMIFS('BD Factoraje'!$R:$R,'BD Factoraje'!$B:$B,$B$3,'BD Factoraje'!$G:$G,'Cartera Semanal Individual'!$A35,'BD Factoraje'!$N:$N,'Cartera Semanal Individual'!CR$1,'BD Factoraje'!$C:$C,$B$2)</f>
        <v>0</v>
      </c>
      <c r="CS35" s="11">
        <f>IF('Cartera Semanal Individual'!$A35='Cartera Semanal Individual'!CS$1,-SUMIFS('BD Factoraje'!$Q:$Q,'BD Factoraje'!$B:$B,$B$3,'BD Factoraje'!$G:$G,'Cartera Semanal Individual'!$A35,'BD Factoraje'!$C:$C,$B$2),0)+CR35-SUMIFS('BD Factoraje'!$R:$R,'BD Factoraje'!$B:$B,$B$3,'BD Factoraje'!$G:$G,'Cartera Semanal Individual'!$A35,'BD Factoraje'!$N:$N,'Cartera Semanal Individual'!CS$1,'BD Factoraje'!$C:$C,$B$2)</f>
        <v>0</v>
      </c>
      <c r="CT35" s="11">
        <f>IF('Cartera Semanal Individual'!$A35='Cartera Semanal Individual'!CT$1,-SUMIFS('BD Factoraje'!$Q:$Q,'BD Factoraje'!$B:$B,$B$3,'BD Factoraje'!$G:$G,'Cartera Semanal Individual'!$A35,'BD Factoraje'!$C:$C,$B$2),0)+CS35-SUMIFS('BD Factoraje'!$R:$R,'BD Factoraje'!$B:$B,$B$3,'BD Factoraje'!$G:$G,'Cartera Semanal Individual'!$A35,'BD Factoraje'!$N:$N,'Cartera Semanal Individual'!CT$1,'BD Factoraje'!$C:$C,$B$2)</f>
        <v>0</v>
      </c>
      <c r="CU35" s="11">
        <f>IF('Cartera Semanal Individual'!$A35='Cartera Semanal Individual'!CU$1,-SUMIFS('BD Factoraje'!$Q:$Q,'BD Factoraje'!$B:$B,$B$3,'BD Factoraje'!$G:$G,'Cartera Semanal Individual'!$A35,'BD Factoraje'!$C:$C,$B$2),0)+CT35-SUMIFS('BD Factoraje'!$R:$R,'BD Factoraje'!$B:$B,$B$3,'BD Factoraje'!$G:$G,'Cartera Semanal Individual'!$A35,'BD Factoraje'!$N:$N,'Cartera Semanal Individual'!CU$1,'BD Factoraje'!$C:$C,$B$2)</f>
        <v>0</v>
      </c>
      <c r="CV35" s="11">
        <f>IF('Cartera Semanal Individual'!$A35='Cartera Semanal Individual'!CV$1,-SUMIFS('BD Factoraje'!$Q:$Q,'BD Factoraje'!$B:$B,$B$3,'BD Factoraje'!$G:$G,'Cartera Semanal Individual'!$A35,'BD Factoraje'!$C:$C,$B$2),0)+CU35-SUMIFS('BD Factoraje'!$R:$R,'BD Factoraje'!$B:$B,$B$3,'BD Factoraje'!$G:$G,'Cartera Semanal Individual'!$A35,'BD Factoraje'!$N:$N,'Cartera Semanal Individual'!CV$1,'BD Factoraje'!$C:$C,$B$2)</f>
        <v>0</v>
      </c>
    </row>
    <row r="36" spans="1:100" x14ac:dyDescent="0.25">
      <c r="A36" s="14">
        <v>45</v>
      </c>
      <c r="B36" s="31">
        <f t="shared" si="2"/>
        <v>42680</v>
      </c>
      <c r="C36" s="11">
        <f>IF('Cartera Semanal Individual'!$A36='Cartera Semanal Individual'!C$1,-SUMIFS('BD Factoraje'!$Q:$Q,'BD Factoraje'!$B:$B,$B$3,'BD Factoraje'!$G:$G,'Cartera Semanal Individual'!$A36,'BD Factoraje'!$C:$C,$B$2),0)</f>
        <v>0</v>
      </c>
      <c r="D36" s="11">
        <f>IF('Cartera Semanal Individual'!$A36='Cartera Semanal Individual'!D$1,-SUMIFS('BD Factoraje'!$Q:$Q,'BD Factoraje'!$B:$B,$B$3,'BD Factoraje'!$G:$G,'Cartera Semanal Individual'!$A36,'BD Factoraje'!$C:$C,$B$2),0)+C36-SUMIFS('BD Factoraje'!$R:$R,'BD Factoraje'!$B:$B,$B$3,'BD Factoraje'!$G:$G,'Cartera Semanal Individual'!$A36,'BD Factoraje'!$N:$N,'Cartera Semanal Individual'!D$1,'BD Factoraje'!$C:$C,$B$2)</f>
        <v>0</v>
      </c>
      <c r="E36" s="11">
        <f>IF('Cartera Semanal Individual'!$A36='Cartera Semanal Individual'!E$1,-SUMIFS('BD Factoraje'!$Q:$Q,'BD Factoraje'!$B:$B,$B$3,'BD Factoraje'!$G:$G,'Cartera Semanal Individual'!$A36,'BD Factoraje'!$C:$C,$B$2),0)+D36-SUMIFS('BD Factoraje'!$R:$R,'BD Factoraje'!$B:$B,$B$3,'BD Factoraje'!$G:$G,'Cartera Semanal Individual'!$A36,'BD Factoraje'!$N:$N,'Cartera Semanal Individual'!E$1,'BD Factoraje'!$C:$C,$B$2)</f>
        <v>0</v>
      </c>
      <c r="F36" s="11">
        <f>IF('Cartera Semanal Individual'!$A36='Cartera Semanal Individual'!F$1,-SUMIFS('BD Factoraje'!$Q:$Q,'BD Factoraje'!$B:$B,$B$3,'BD Factoraje'!$G:$G,'Cartera Semanal Individual'!$A36,'BD Factoraje'!$C:$C,$B$2),0)+E36-SUMIFS('BD Factoraje'!$R:$R,'BD Factoraje'!$B:$B,$B$3,'BD Factoraje'!$G:$G,'Cartera Semanal Individual'!$A36,'BD Factoraje'!$N:$N,'Cartera Semanal Individual'!F$1,'BD Factoraje'!$C:$C,$B$2)</f>
        <v>0</v>
      </c>
      <c r="G36" s="11">
        <f>IF('Cartera Semanal Individual'!$A36='Cartera Semanal Individual'!G$1,-SUMIFS('BD Factoraje'!$Q:$Q,'BD Factoraje'!$B:$B,$B$3,'BD Factoraje'!$G:$G,'Cartera Semanal Individual'!$A36,'BD Factoraje'!$C:$C,$B$2),0)+F36-SUMIFS('BD Factoraje'!$R:$R,'BD Factoraje'!$B:$B,$B$3,'BD Factoraje'!$G:$G,'Cartera Semanal Individual'!$A36,'BD Factoraje'!$N:$N,'Cartera Semanal Individual'!G$1,'BD Factoraje'!$C:$C,$B$2)</f>
        <v>0</v>
      </c>
      <c r="H36" s="11">
        <f>IF('Cartera Semanal Individual'!$A36='Cartera Semanal Individual'!H$1,-SUMIFS('BD Factoraje'!$Q:$Q,'BD Factoraje'!$B:$B,$B$3,'BD Factoraje'!$G:$G,'Cartera Semanal Individual'!$A36,'BD Factoraje'!$C:$C,$B$2),0)+G36-SUMIFS('BD Factoraje'!$R:$R,'BD Factoraje'!$B:$B,$B$3,'BD Factoraje'!$G:$G,'Cartera Semanal Individual'!$A36,'BD Factoraje'!$N:$N,'Cartera Semanal Individual'!H$1,'BD Factoraje'!$C:$C,$B$2)</f>
        <v>0</v>
      </c>
      <c r="I36" s="11">
        <f>IF('Cartera Semanal Individual'!$A36='Cartera Semanal Individual'!I$1,-SUMIFS('BD Factoraje'!$Q:$Q,'BD Factoraje'!$B:$B,$B$3,'BD Factoraje'!$G:$G,'Cartera Semanal Individual'!$A36,'BD Factoraje'!$C:$C,$B$2),0)+H36-SUMIFS('BD Factoraje'!$R:$R,'BD Factoraje'!$B:$B,$B$3,'BD Factoraje'!$G:$G,'Cartera Semanal Individual'!$A36,'BD Factoraje'!$N:$N,'Cartera Semanal Individual'!I$1,'BD Factoraje'!$C:$C,$B$2)</f>
        <v>0</v>
      </c>
      <c r="J36" s="11">
        <f>IF('Cartera Semanal Individual'!$A36='Cartera Semanal Individual'!J$1,-SUMIFS('BD Factoraje'!$Q:$Q,'BD Factoraje'!$B:$B,$B$3,'BD Factoraje'!$G:$G,'Cartera Semanal Individual'!$A36,'BD Factoraje'!$C:$C,$B$2),0)+I36-SUMIFS('BD Factoraje'!$R:$R,'BD Factoraje'!$B:$B,$B$3,'BD Factoraje'!$G:$G,'Cartera Semanal Individual'!$A36,'BD Factoraje'!$N:$N,'Cartera Semanal Individual'!J$1,'BD Factoraje'!$C:$C,$B$2)</f>
        <v>0</v>
      </c>
      <c r="K36" s="11">
        <f>IF('Cartera Semanal Individual'!$A36='Cartera Semanal Individual'!K$1,-SUMIFS('BD Factoraje'!$Q:$Q,'BD Factoraje'!$B:$B,$B$3,'BD Factoraje'!$G:$G,'Cartera Semanal Individual'!$A36,'BD Factoraje'!$C:$C,$B$2),0)+J36-SUMIFS('BD Factoraje'!$R:$R,'BD Factoraje'!$B:$B,$B$3,'BD Factoraje'!$G:$G,'Cartera Semanal Individual'!$A36,'BD Factoraje'!$N:$N,'Cartera Semanal Individual'!K$1,'BD Factoraje'!$C:$C,$B$2)</f>
        <v>0</v>
      </c>
      <c r="L36" s="11">
        <f>IF('Cartera Semanal Individual'!$A36='Cartera Semanal Individual'!L$1,-SUMIFS('BD Factoraje'!$Q:$Q,'BD Factoraje'!$B:$B,$B$3,'BD Factoraje'!$G:$G,'Cartera Semanal Individual'!$A36,'BD Factoraje'!$C:$C,$B$2),0)+K36-SUMIFS('BD Factoraje'!$R:$R,'BD Factoraje'!$B:$B,$B$3,'BD Factoraje'!$G:$G,'Cartera Semanal Individual'!$A36,'BD Factoraje'!$N:$N,'Cartera Semanal Individual'!L$1,'BD Factoraje'!$C:$C,$B$2)</f>
        <v>0</v>
      </c>
      <c r="M36" s="11">
        <f>IF('Cartera Semanal Individual'!$A36='Cartera Semanal Individual'!M$1,-SUMIFS('BD Factoraje'!$Q:$Q,'BD Factoraje'!$B:$B,$B$3,'BD Factoraje'!$G:$G,'Cartera Semanal Individual'!$A36,'BD Factoraje'!$C:$C,$B$2),0)+L36-SUMIFS('BD Factoraje'!$R:$R,'BD Factoraje'!$B:$B,$B$3,'BD Factoraje'!$G:$G,'Cartera Semanal Individual'!$A36,'BD Factoraje'!$N:$N,'Cartera Semanal Individual'!M$1,'BD Factoraje'!$C:$C,$B$2)</f>
        <v>0</v>
      </c>
      <c r="N36" s="11">
        <f>IF('Cartera Semanal Individual'!$A36='Cartera Semanal Individual'!N$1,-SUMIFS('BD Factoraje'!$Q:$Q,'BD Factoraje'!$B:$B,$B$3,'BD Factoraje'!$G:$G,'Cartera Semanal Individual'!$A36,'BD Factoraje'!$C:$C,$B$2),0)+M36-SUMIFS('BD Factoraje'!$R:$R,'BD Factoraje'!$B:$B,$B$3,'BD Factoraje'!$G:$G,'Cartera Semanal Individual'!$A36,'BD Factoraje'!$N:$N,'Cartera Semanal Individual'!N$1,'BD Factoraje'!$C:$C,$B$2)</f>
        <v>0</v>
      </c>
      <c r="O36" s="11">
        <f>IF('Cartera Semanal Individual'!$A36='Cartera Semanal Individual'!O$1,-SUMIFS('BD Factoraje'!$Q:$Q,'BD Factoraje'!$B:$B,$B$3,'BD Factoraje'!$G:$G,'Cartera Semanal Individual'!$A36,'BD Factoraje'!$C:$C,$B$2),0)+N36-SUMIFS('BD Factoraje'!$R:$R,'BD Factoraje'!$B:$B,$B$3,'BD Factoraje'!$G:$G,'Cartera Semanal Individual'!$A36,'BD Factoraje'!$N:$N,'Cartera Semanal Individual'!O$1,'BD Factoraje'!$C:$C,$B$2)</f>
        <v>0</v>
      </c>
      <c r="P36" s="11">
        <f>IF('Cartera Semanal Individual'!$A36='Cartera Semanal Individual'!P$1,-SUMIFS('BD Factoraje'!$Q:$Q,'BD Factoraje'!$B:$B,$B$3,'BD Factoraje'!$G:$G,'Cartera Semanal Individual'!$A36,'BD Factoraje'!$C:$C,$B$2),0)+O36-SUMIFS('BD Factoraje'!$R:$R,'BD Factoraje'!$B:$B,$B$3,'BD Factoraje'!$G:$G,'Cartera Semanal Individual'!$A36,'BD Factoraje'!$N:$N,'Cartera Semanal Individual'!P$1,'BD Factoraje'!$C:$C,$B$2)</f>
        <v>0</v>
      </c>
      <c r="Q36" s="11">
        <f>IF('Cartera Semanal Individual'!$A36='Cartera Semanal Individual'!Q$1,-SUMIFS('BD Factoraje'!$Q:$Q,'BD Factoraje'!$B:$B,$B$3,'BD Factoraje'!$G:$G,'Cartera Semanal Individual'!$A36,'BD Factoraje'!$C:$C,$B$2),0)+P36-SUMIFS('BD Factoraje'!$R:$R,'BD Factoraje'!$B:$B,$B$3,'BD Factoraje'!$G:$G,'Cartera Semanal Individual'!$A36,'BD Factoraje'!$N:$N,'Cartera Semanal Individual'!Q$1,'BD Factoraje'!$C:$C,$B$2)</f>
        <v>0</v>
      </c>
      <c r="R36" s="11">
        <f>IF('Cartera Semanal Individual'!$A36='Cartera Semanal Individual'!R$1,-SUMIFS('BD Factoraje'!$Q:$Q,'BD Factoraje'!$B:$B,$B$3,'BD Factoraje'!$G:$G,'Cartera Semanal Individual'!$A36,'BD Factoraje'!$C:$C,$B$2),0)+Q36-SUMIFS('BD Factoraje'!$R:$R,'BD Factoraje'!$B:$B,$B$3,'BD Factoraje'!$G:$G,'Cartera Semanal Individual'!$A36,'BD Factoraje'!$N:$N,'Cartera Semanal Individual'!R$1,'BD Factoraje'!$C:$C,$B$2)</f>
        <v>0</v>
      </c>
      <c r="S36" s="11">
        <f>IF('Cartera Semanal Individual'!$A36='Cartera Semanal Individual'!S$1,-SUMIFS('BD Factoraje'!$Q:$Q,'BD Factoraje'!$B:$B,$B$3,'BD Factoraje'!$G:$G,'Cartera Semanal Individual'!$A36,'BD Factoraje'!$C:$C,$B$2),0)+R36-SUMIFS('BD Factoraje'!$R:$R,'BD Factoraje'!$B:$B,$B$3,'BD Factoraje'!$G:$G,'Cartera Semanal Individual'!$A36,'BD Factoraje'!$N:$N,'Cartera Semanal Individual'!S$1,'BD Factoraje'!$C:$C,$B$2)</f>
        <v>0</v>
      </c>
      <c r="T36" s="11">
        <f>IF('Cartera Semanal Individual'!$A36='Cartera Semanal Individual'!T$1,-SUMIFS('BD Factoraje'!$Q:$Q,'BD Factoraje'!$B:$B,$B$3,'BD Factoraje'!$G:$G,'Cartera Semanal Individual'!$A36,'BD Factoraje'!$C:$C,$B$2),0)+S36-SUMIFS('BD Factoraje'!$R:$R,'BD Factoraje'!$B:$B,$B$3,'BD Factoraje'!$G:$G,'Cartera Semanal Individual'!$A36,'BD Factoraje'!$N:$N,'Cartera Semanal Individual'!T$1,'BD Factoraje'!$C:$C,$B$2)</f>
        <v>0</v>
      </c>
      <c r="U36" s="11">
        <f>IF('Cartera Semanal Individual'!$A36='Cartera Semanal Individual'!U$1,-SUMIFS('BD Factoraje'!$Q:$Q,'BD Factoraje'!$B:$B,$B$3,'BD Factoraje'!$G:$G,'Cartera Semanal Individual'!$A36,'BD Factoraje'!$C:$C,$B$2),0)+T36-SUMIFS('BD Factoraje'!$R:$R,'BD Factoraje'!$B:$B,$B$3,'BD Factoraje'!$G:$G,'Cartera Semanal Individual'!$A36,'BD Factoraje'!$N:$N,'Cartera Semanal Individual'!U$1,'BD Factoraje'!$C:$C,$B$2)</f>
        <v>0</v>
      </c>
      <c r="V36" s="11">
        <f>IF('Cartera Semanal Individual'!$A36='Cartera Semanal Individual'!V$1,-SUMIFS('BD Factoraje'!$Q:$Q,'BD Factoraje'!$B:$B,$B$3,'BD Factoraje'!$G:$G,'Cartera Semanal Individual'!$A36,'BD Factoraje'!$C:$C,$B$2),0)+U36-SUMIFS('BD Factoraje'!$R:$R,'BD Factoraje'!$B:$B,$B$3,'BD Factoraje'!$G:$G,'Cartera Semanal Individual'!$A36,'BD Factoraje'!$N:$N,'Cartera Semanal Individual'!V$1,'BD Factoraje'!$C:$C,$B$2)</f>
        <v>0</v>
      </c>
      <c r="W36" s="11">
        <f>IF('Cartera Semanal Individual'!$A36='Cartera Semanal Individual'!W$1,-SUMIFS('BD Factoraje'!$Q:$Q,'BD Factoraje'!$B:$B,$B$3,'BD Factoraje'!$G:$G,'Cartera Semanal Individual'!$A36,'BD Factoraje'!$C:$C,$B$2),0)+V36-SUMIFS('BD Factoraje'!$R:$R,'BD Factoraje'!$B:$B,$B$3,'BD Factoraje'!$G:$G,'Cartera Semanal Individual'!$A36,'BD Factoraje'!$N:$N,'Cartera Semanal Individual'!W$1,'BD Factoraje'!$C:$C,$B$2)</f>
        <v>0</v>
      </c>
      <c r="X36" s="11">
        <f>IF('Cartera Semanal Individual'!$A36='Cartera Semanal Individual'!X$1,-SUMIFS('BD Factoraje'!$Q:$Q,'BD Factoraje'!$B:$B,$B$3,'BD Factoraje'!$G:$G,'Cartera Semanal Individual'!$A36,'BD Factoraje'!$C:$C,$B$2),0)+W36-SUMIFS('BD Factoraje'!$R:$R,'BD Factoraje'!$B:$B,$B$3,'BD Factoraje'!$G:$G,'Cartera Semanal Individual'!$A36,'BD Factoraje'!$N:$N,'Cartera Semanal Individual'!X$1,'BD Factoraje'!$C:$C,$B$2)</f>
        <v>0</v>
      </c>
      <c r="Y36" s="11">
        <f>IF('Cartera Semanal Individual'!$A36='Cartera Semanal Individual'!Y$1,-SUMIFS('BD Factoraje'!$Q:$Q,'BD Factoraje'!$B:$B,$B$3,'BD Factoraje'!$G:$G,'Cartera Semanal Individual'!$A36,'BD Factoraje'!$C:$C,$B$2),0)+X36-SUMIFS('BD Factoraje'!$R:$R,'BD Factoraje'!$B:$B,$B$3,'BD Factoraje'!$G:$G,'Cartera Semanal Individual'!$A36,'BD Factoraje'!$N:$N,'Cartera Semanal Individual'!Y$1,'BD Factoraje'!$C:$C,$B$2)</f>
        <v>0</v>
      </c>
      <c r="Z36" s="11">
        <f>IF('Cartera Semanal Individual'!$A36='Cartera Semanal Individual'!Z$1,-SUMIFS('BD Factoraje'!$Q:$Q,'BD Factoraje'!$B:$B,$B$3,'BD Factoraje'!$G:$G,'Cartera Semanal Individual'!$A36,'BD Factoraje'!$C:$C,$B$2),0)+Y36-SUMIFS('BD Factoraje'!$R:$R,'BD Factoraje'!$B:$B,$B$3,'BD Factoraje'!$G:$G,'Cartera Semanal Individual'!$A36,'BD Factoraje'!$N:$N,'Cartera Semanal Individual'!Z$1,'BD Factoraje'!$C:$C,$B$2)</f>
        <v>0</v>
      </c>
      <c r="AA36" s="11">
        <f>IF('Cartera Semanal Individual'!$A36='Cartera Semanal Individual'!AA$1,-SUMIFS('BD Factoraje'!$Q:$Q,'BD Factoraje'!$B:$B,$B$3,'BD Factoraje'!$G:$G,'Cartera Semanal Individual'!$A36,'BD Factoraje'!$C:$C,$B$2),0)+Z36-SUMIFS('BD Factoraje'!$R:$R,'BD Factoraje'!$B:$B,$B$3,'BD Factoraje'!$G:$G,'Cartera Semanal Individual'!$A36,'BD Factoraje'!$N:$N,'Cartera Semanal Individual'!AA$1,'BD Factoraje'!$C:$C,$B$2)</f>
        <v>0</v>
      </c>
      <c r="AB36" s="11">
        <f>IF('Cartera Semanal Individual'!$A36='Cartera Semanal Individual'!AB$1,-SUMIFS('BD Factoraje'!$Q:$Q,'BD Factoraje'!$B:$B,$B$3,'BD Factoraje'!$G:$G,'Cartera Semanal Individual'!$A36,'BD Factoraje'!$C:$C,$B$2),0)+AA36-SUMIFS('BD Factoraje'!$R:$R,'BD Factoraje'!$B:$B,$B$3,'BD Factoraje'!$G:$G,'Cartera Semanal Individual'!$A36,'BD Factoraje'!$N:$N,'Cartera Semanal Individual'!AB$1,'BD Factoraje'!$C:$C,$B$2)</f>
        <v>0</v>
      </c>
      <c r="AC36" s="11">
        <f>IF('Cartera Semanal Individual'!$A36='Cartera Semanal Individual'!AC$1,-SUMIFS('BD Factoraje'!$Q:$Q,'BD Factoraje'!$B:$B,$B$3,'BD Factoraje'!$G:$G,'Cartera Semanal Individual'!$A36,'BD Factoraje'!$C:$C,$B$2),0)+AB36-SUMIFS('BD Factoraje'!$R:$R,'BD Factoraje'!$B:$B,$B$3,'BD Factoraje'!$G:$G,'Cartera Semanal Individual'!$A36,'BD Factoraje'!$N:$N,'Cartera Semanal Individual'!AC$1,'BD Factoraje'!$C:$C,$B$2)</f>
        <v>0</v>
      </c>
      <c r="AD36" s="11">
        <f>IF('Cartera Semanal Individual'!$A36='Cartera Semanal Individual'!AD$1,-SUMIFS('BD Factoraje'!$Q:$Q,'BD Factoraje'!$B:$B,$B$3,'BD Factoraje'!$G:$G,'Cartera Semanal Individual'!$A36,'BD Factoraje'!$C:$C,$B$2),0)+AC36-SUMIFS('BD Factoraje'!$R:$R,'BD Factoraje'!$B:$B,$B$3,'BD Factoraje'!$G:$G,'Cartera Semanal Individual'!$A36,'BD Factoraje'!$N:$N,'Cartera Semanal Individual'!AD$1,'BD Factoraje'!$C:$C,$B$2)</f>
        <v>0</v>
      </c>
      <c r="AE36" s="11">
        <f>IF('Cartera Semanal Individual'!$A36='Cartera Semanal Individual'!AE$1,-SUMIFS('BD Factoraje'!$Q:$Q,'BD Factoraje'!$B:$B,$B$3,'BD Factoraje'!$G:$G,'Cartera Semanal Individual'!$A36,'BD Factoraje'!$C:$C,$B$2),0)+AD36-SUMIFS('BD Factoraje'!$R:$R,'BD Factoraje'!$B:$B,$B$3,'BD Factoraje'!$G:$G,'Cartera Semanal Individual'!$A36,'BD Factoraje'!$N:$N,'Cartera Semanal Individual'!AE$1,'BD Factoraje'!$C:$C,$B$2)</f>
        <v>0</v>
      </c>
      <c r="AF36" s="11">
        <f>IF('Cartera Semanal Individual'!$A36='Cartera Semanal Individual'!AF$1,-SUMIFS('BD Factoraje'!$Q:$Q,'BD Factoraje'!$B:$B,$B$3,'BD Factoraje'!$G:$G,'Cartera Semanal Individual'!$A36,'BD Factoraje'!$C:$C,$B$2),0)+AE36-SUMIFS('BD Factoraje'!$R:$R,'BD Factoraje'!$B:$B,$B$3,'BD Factoraje'!$G:$G,'Cartera Semanal Individual'!$A36,'BD Factoraje'!$N:$N,'Cartera Semanal Individual'!AF$1,'BD Factoraje'!$C:$C,$B$2)</f>
        <v>0</v>
      </c>
      <c r="AG36" s="11">
        <f>IF('Cartera Semanal Individual'!$A36='Cartera Semanal Individual'!AG$1,-SUMIFS('BD Factoraje'!$Q:$Q,'BD Factoraje'!$B:$B,$B$3,'BD Factoraje'!$G:$G,'Cartera Semanal Individual'!$A36,'BD Factoraje'!$C:$C,$B$2),0)+AF36-SUMIFS('BD Factoraje'!$R:$R,'BD Factoraje'!$B:$B,$B$3,'BD Factoraje'!$G:$G,'Cartera Semanal Individual'!$A36,'BD Factoraje'!$N:$N,'Cartera Semanal Individual'!AG$1,'BD Factoraje'!$C:$C,$B$2)</f>
        <v>0</v>
      </c>
      <c r="AH36" s="11">
        <f>IF('Cartera Semanal Individual'!$A36='Cartera Semanal Individual'!AH$1,-SUMIFS('BD Factoraje'!$Q:$Q,'BD Factoraje'!$B:$B,$B$3,'BD Factoraje'!$G:$G,'Cartera Semanal Individual'!$A36,'BD Factoraje'!$C:$C,$B$2),0)+AG36-SUMIFS('BD Factoraje'!$R:$R,'BD Factoraje'!$B:$B,$B$3,'BD Factoraje'!$G:$G,'Cartera Semanal Individual'!$A36,'BD Factoraje'!$N:$N,'Cartera Semanal Individual'!AH$1,'BD Factoraje'!$C:$C,$B$2)</f>
        <v>0</v>
      </c>
      <c r="AI36" s="11">
        <f>IF('Cartera Semanal Individual'!$A36='Cartera Semanal Individual'!AI$1,-SUMIFS('BD Factoraje'!$Q:$Q,'BD Factoraje'!$B:$B,$B$3,'BD Factoraje'!$G:$G,'Cartera Semanal Individual'!$A36,'BD Factoraje'!$C:$C,$B$2),0)+AH36-SUMIFS('BD Factoraje'!$R:$R,'BD Factoraje'!$B:$B,$B$3,'BD Factoraje'!$G:$G,'Cartera Semanal Individual'!$A36,'BD Factoraje'!$N:$N,'Cartera Semanal Individual'!AI$1,'BD Factoraje'!$C:$C,$B$2)</f>
        <v>0</v>
      </c>
      <c r="AJ36" s="11">
        <f>IF('Cartera Semanal Individual'!$A36='Cartera Semanal Individual'!AJ$1,-SUMIFS('BD Factoraje'!$Q:$Q,'BD Factoraje'!$B:$B,$B$3,'BD Factoraje'!$G:$G,'Cartera Semanal Individual'!$A36,'BD Factoraje'!$C:$C,$B$2),0)+AI36-SUMIFS('BD Factoraje'!$R:$R,'BD Factoraje'!$B:$B,$B$3,'BD Factoraje'!$G:$G,'Cartera Semanal Individual'!$A36,'BD Factoraje'!$N:$N,'Cartera Semanal Individual'!AJ$1,'BD Factoraje'!$C:$C,$B$2)</f>
        <v>0</v>
      </c>
      <c r="AK36" s="11">
        <f>IF('Cartera Semanal Individual'!$A36='Cartera Semanal Individual'!AK$1,-SUMIFS('BD Factoraje'!$Q:$Q,'BD Factoraje'!$B:$B,$B$3,'BD Factoraje'!$G:$G,'Cartera Semanal Individual'!$A36,'BD Factoraje'!$C:$C,$B$2),0)+AJ36-SUMIFS('BD Factoraje'!$R:$R,'BD Factoraje'!$B:$B,$B$3,'BD Factoraje'!$G:$G,'Cartera Semanal Individual'!$A36,'BD Factoraje'!$N:$N,'Cartera Semanal Individual'!AK$1,'BD Factoraje'!$C:$C,$B$2)</f>
        <v>0</v>
      </c>
      <c r="AL36" s="11">
        <f>IF('Cartera Semanal Individual'!$A36='Cartera Semanal Individual'!AL$1,-SUMIFS('BD Factoraje'!$Q:$Q,'BD Factoraje'!$B:$B,$B$3,'BD Factoraje'!$G:$G,'Cartera Semanal Individual'!$A36,'BD Factoraje'!$C:$C,$B$2),0)+AK36-SUMIFS('BD Factoraje'!$R:$R,'BD Factoraje'!$B:$B,$B$3,'BD Factoraje'!$G:$G,'Cartera Semanal Individual'!$A36,'BD Factoraje'!$N:$N,'Cartera Semanal Individual'!AL$1,'BD Factoraje'!$C:$C,$B$2)</f>
        <v>0</v>
      </c>
      <c r="AM36" s="11">
        <f>IF('Cartera Semanal Individual'!$A36='Cartera Semanal Individual'!AM$1,-SUMIFS('BD Factoraje'!$Q:$Q,'BD Factoraje'!$B:$B,$B$3,'BD Factoraje'!$G:$G,'Cartera Semanal Individual'!$A36,'BD Factoraje'!$C:$C,$B$2),0)+AL36-SUMIFS('BD Factoraje'!$R:$R,'BD Factoraje'!$B:$B,$B$3,'BD Factoraje'!$G:$G,'Cartera Semanal Individual'!$A36,'BD Factoraje'!$N:$N,'Cartera Semanal Individual'!AM$1,'BD Factoraje'!$C:$C,$B$2)</f>
        <v>0</v>
      </c>
      <c r="AN36" s="11">
        <f>IF('Cartera Semanal Individual'!$A36='Cartera Semanal Individual'!AN$1,-SUMIFS('BD Factoraje'!$Q:$Q,'BD Factoraje'!$B:$B,$B$3,'BD Factoraje'!$G:$G,'Cartera Semanal Individual'!$A36,'BD Factoraje'!$C:$C,$B$2),0)+AM36-SUMIFS('BD Factoraje'!$R:$R,'BD Factoraje'!$B:$B,$B$3,'BD Factoraje'!$G:$G,'Cartera Semanal Individual'!$A36,'BD Factoraje'!$N:$N,'Cartera Semanal Individual'!AN$1,'BD Factoraje'!$C:$C,$B$2)</f>
        <v>0</v>
      </c>
      <c r="AO36" s="11">
        <f>IF('Cartera Semanal Individual'!$A36='Cartera Semanal Individual'!AO$1,-SUMIFS('BD Factoraje'!$Q:$Q,'BD Factoraje'!$B:$B,$B$3,'BD Factoraje'!$G:$G,'Cartera Semanal Individual'!$A36,'BD Factoraje'!$C:$C,$B$2),0)+AN36-SUMIFS('BD Factoraje'!$R:$R,'BD Factoraje'!$B:$B,$B$3,'BD Factoraje'!$G:$G,'Cartera Semanal Individual'!$A36,'BD Factoraje'!$N:$N,'Cartera Semanal Individual'!AO$1,'BD Factoraje'!$C:$C,$B$2)</f>
        <v>0</v>
      </c>
      <c r="AP36" s="11">
        <f>IF('Cartera Semanal Individual'!$A36='Cartera Semanal Individual'!AP$1,-SUMIFS('BD Factoraje'!$Q:$Q,'BD Factoraje'!$B:$B,$B$3,'BD Factoraje'!$G:$G,'Cartera Semanal Individual'!$A36,'BD Factoraje'!$C:$C,$B$2),0)+AO36-SUMIFS('BD Factoraje'!$R:$R,'BD Factoraje'!$B:$B,$B$3,'BD Factoraje'!$G:$G,'Cartera Semanal Individual'!$A36,'BD Factoraje'!$N:$N,'Cartera Semanal Individual'!AP$1,'BD Factoraje'!$C:$C,$B$2)</f>
        <v>0</v>
      </c>
      <c r="AQ36" s="11">
        <f>IF('Cartera Semanal Individual'!$A36='Cartera Semanal Individual'!AQ$1,-SUMIFS('BD Factoraje'!$Q:$Q,'BD Factoraje'!$B:$B,$B$3,'BD Factoraje'!$G:$G,'Cartera Semanal Individual'!$A36,'BD Factoraje'!$C:$C,$B$2),0)+AP36-SUMIFS('BD Factoraje'!$R:$R,'BD Factoraje'!$B:$B,$B$3,'BD Factoraje'!$G:$G,'Cartera Semanal Individual'!$A36,'BD Factoraje'!$N:$N,'Cartera Semanal Individual'!AQ$1,'BD Factoraje'!$C:$C,$B$2)</f>
        <v>0</v>
      </c>
      <c r="AR36" s="11">
        <f>IF('Cartera Semanal Individual'!$A36='Cartera Semanal Individual'!AR$1,-SUMIFS('BD Factoraje'!$Q:$Q,'BD Factoraje'!$B:$B,$B$3,'BD Factoraje'!$G:$G,'Cartera Semanal Individual'!$A36,'BD Factoraje'!$C:$C,$B$2),0)+AQ36-SUMIFS('BD Factoraje'!$R:$R,'BD Factoraje'!$B:$B,$B$3,'BD Factoraje'!$G:$G,'Cartera Semanal Individual'!$A36,'BD Factoraje'!$N:$N,'Cartera Semanal Individual'!AR$1,'BD Factoraje'!$C:$C,$B$2)</f>
        <v>0</v>
      </c>
      <c r="AS36" s="11">
        <f>IF('Cartera Semanal Individual'!$A36='Cartera Semanal Individual'!AS$1,-SUMIFS('BD Factoraje'!$Q:$Q,'BD Factoraje'!$B:$B,$B$3,'BD Factoraje'!$G:$G,'Cartera Semanal Individual'!$A36,'BD Factoraje'!$C:$C,$B$2),0)+AR36-SUMIFS('BD Factoraje'!$R:$R,'BD Factoraje'!$B:$B,$B$3,'BD Factoraje'!$G:$G,'Cartera Semanal Individual'!$A36,'BD Factoraje'!$N:$N,'Cartera Semanal Individual'!AS$1,'BD Factoraje'!$C:$C,$B$2)</f>
        <v>0</v>
      </c>
      <c r="AT36" s="11">
        <f>IF('Cartera Semanal Individual'!$A36='Cartera Semanal Individual'!AT$1,-SUMIFS('BD Factoraje'!$Q:$Q,'BD Factoraje'!$B:$B,$B$3,'BD Factoraje'!$G:$G,'Cartera Semanal Individual'!$A36,'BD Factoraje'!$C:$C,$B$2),0)+AS36-SUMIFS('BD Factoraje'!$R:$R,'BD Factoraje'!$B:$B,$B$3,'BD Factoraje'!$G:$G,'Cartera Semanal Individual'!$A36,'BD Factoraje'!$N:$N,'Cartera Semanal Individual'!AT$1,'BD Factoraje'!$C:$C,$B$2)</f>
        <v>0</v>
      </c>
      <c r="AU36" s="11">
        <f>IF('Cartera Semanal Individual'!$A36='Cartera Semanal Individual'!AU$1,-SUMIFS('BD Factoraje'!$Q:$Q,'BD Factoraje'!$B:$B,$B$3,'BD Factoraje'!$G:$G,'Cartera Semanal Individual'!$A36,'BD Factoraje'!$C:$C,$B$2),0)+AT36-SUMIFS('BD Factoraje'!$R:$R,'BD Factoraje'!$B:$B,$B$3,'BD Factoraje'!$G:$G,'Cartera Semanal Individual'!$A36,'BD Factoraje'!$N:$N,'Cartera Semanal Individual'!AU$1,'BD Factoraje'!$C:$C,$B$2)</f>
        <v>0</v>
      </c>
      <c r="AV36" s="11">
        <f>IF('Cartera Semanal Individual'!$A36='Cartera Semanal Individual'!AV$1,-SUMIFS('BD Factoraje'!$Q:$Q,'BD Factoraje'!$B:$B,$B$3,'BD Factoraje'!$G:$G,'Cartera Semanal Individual'!$A36,'BD Factoraje'!$C:$C,$B$2),0)+AU36-SUMIFS('BD Factoraje'!$R:$R,'BD Factoraje'!$B:$B,$B$3,'BD Factoraje'!$G:$G,'Cartera Semanal Individual'!$A36,'BD Factoraje'!$N:$N,'Cartera Semanal Individual'!AV$1,'BD Factoraje'!$C:$C,$B$2)</f>
        <v>0</v>
      </c>
      <c r="AW36" s="11">
        <f>IF('Cartera Semanal Individual'!$A36='Cartera Semanal Individual'!AW$1,-SUMIFS('BD Factoraje'!$Q:$Q,'BD Factoraje'!$B:$B,$B$3,'BD Factoraje'!$G:$G,'Cartera Semanal Individual'!$A36,'BD Factoraje'!$C:$C,$B$2),0)+AV36-SUMIFS('BD Factoraje'!$R:$R,'BD Factoraje'!$B:$B,$B$3,'BD Factoraje'!$G:$G,'Cartera Semanal Individual'!$A36,'BD Factoraje'!$N:$N,'Cartera Semanal Individual'!AW$1,'BD Factoraje'!$C:$C,$B$2)</f>
        <v>0</v>
      </c>
      <c r="AX36" s="11">
        <f>IF('Cartera Semanal Individual'!$A36='Cartera Semanal Individual'!AX$1,-SUMIFS('BD Factoraje'!$Q:$Q,'BD Factoraje'!$B:$B,$B$3,'BD Factoraje'!$G:$G,'Cartera Semanal Individual'!$A36,'BD Factoraje'!$C:$C,$B$2),0)+AW36-SUMIFS('BD Factoraje'!$R:$R,'BD Factoraje'!$B:$B,$B$3,'BD Factoraje'!$G:$G,'Cartera Semanal Individual'!$A36,'BD Factoraje'!$N:$N,'Cartera Semanal Individual'!AX$1,'BD Factoraje'!$C:$C,$B$2)</f>
        <v>0</v>
      </c>
      <c r="AY36" s="11">
        <f>IF('Cartera Semanal Individual'!$A36='Cartera Semanal Individual'!AY$1,-SUMIFS('BD Factoraje'!$Q:$Q,'BD Factoraje'!$B:$B,$B$3,'BD Factoraje'!$G:$G,'Cartera Semanal Individual'!$A36,'BD Factoraje'!$C:$C,$B$2),0)+AX36-SUMIFS('BD Factoraje'!$R:$R,'BD Factoraje'!$B:$B,$B$3,'BD Factoraje'!$G:$G,'Cartera Semanal Individual'!$A36,'BD Factoraje'!$N:$N,'Cartera Semanal Individual'!AY$1,'BD Factoraje'!$C:$C,$B$2)</f>
        <v>0</v>
      </c>
      <c r="AZ36" s="11">
        <f>IF('Cartera Semanal Individual'!$A36='Cartera Semanal Individual'!AZ$1,-SUMIFS('BD Factoraje'!$Q:$Q,'BD Factoraje'!$B:$B,$B$3,'BD Factoraje'!$G:$G,'Cartera Semanal Individual'!$A36,'BD Factoraje'!$C:$C,$B$2),0)+AY36-SUMIFS('BD Factoraje'!$R:$R,'BD Factoraje'!$B:$B,$B$3,'BD Factoraje'!$G:$G,'Cartera Semanal Individual'!$A36,'BD Factoraje'!$N:$N,'Cartera Semanal Individual'!AZ$1,'BD Factoraje'!$C:$C,$B$2)</f>
        <v>0</v>
      </c>
      <c r="BA36" s="11">
        <f>IF('Cartera Semanal Individual'!$A36='Cartera Semanal Individual'!BA$1,-SUMIFS('BD Factoraje'!$Q:$Q,'BD Factoraje'!$B:$B,$B$3,'BD Factoraje'!$G:$G,'Cartera Semanal Individual'!$A36,'BD Factoraje'!$C:$C,$B$2),0)+AZ36-SUMIFS('BD Factoraje'!$R:$R,'BD Factoraje'!$B:$B,$B$3,'BD Factoraje'!$G:$G,'Cartera Semanal Individual'!$A36,'BD Factoraje'!$N:$N,'Cartera Semanal Individual'!BA$1,'BD Factoraje'!$C:$C,$B$2)</f>
        <v>0</v>
      </c>
      <c r="BB36" s="11">
        <f>IF('Cartera Semanal Individual'!$A36='Cartera Semanal Individual'!BB$1,-SUMIFS('BD Factoraje'!$Q:$Q,'BD Factoraje'!$B:$B,$B$3,'BD Factoraje'!$G:$G,'Cartera Semanal Individual'!$A36,'BD Factoraje'!$C:$C,$B$2),0)+BA36-SUMIFS('BD Factoraje'!$R:$R,'BD Factoraje'!$B:$B,$B$3,'BD Factoraje'!$G:$G,'Cartera Semanal Individual'!$A36,'BD Factoraje'!$N:$N,'Cartera Semanal Individual'!BB$1,'BD Factoraje'!$C:$C,$B$2)</f>
        <v>0</v>
      </c>
      <c r="BC36" s="11">
        <f>IF('Cartera Semanal Individual'!$A36='Cartera Semanal Individual'!BC$1,-SUMIFS('BD Factoraje'!$Q:$Q,'BD Factoraje'!$B:$B,$B$3,'BD Factoraje'!$G:$G,'Cartera Semanal Individual'!$A36,'BD Factoraje'!$C:$C,$B$2),0)+BB36-SUMIFS('BD Factoraje'!$R:$R,'BD Factoraje'!$B:$B,$B$3,'BD Factoraje'!$G:$G,'Cartera Semanal Individual'!$A36,'BD Factoraje'!$N:$N,'Cartera Semanal Individual'!BC$1,'BD Factoraje'!$C:$C,$B$2)</f>
        <v>0</v>
      </c>
      <c r="BD36" s="11">
        <f>IF('Cartera Semanal Individual'!$A36='Cartera Semanal Individual'!BD$1,-SUMIFS('BD Factoraje'!$Q:$Q,'BD Factoraje'!$B:$B,$B$3,'BD Factoraje'!$G:$G,'Cartera Semanal Individual'!$A36,'BD Factoraje'!$C:$C,$B$2),0)+BC36-SUMIFS('BD Factoraje'!$R:$R,'BD Factoraje'!$B:$B,$B$3,'BD Factoraje'!$G:$G,'Cartera Semanal Individual'!$A36,'BD Factoraje'!$N:$N,'Cartera Semanal Individual'!BD$1,'BD Factoraje'!$C:$C,$B$2)</f>
        <v>0</v>
      </c>
      <c r="BE36" s="11">
        <f>IF('Cartera Semanal Individual'!$A36='Cartera Semanal Individual'!BE$1,-SUMIFS('BD Factoraje'!$Q:$Q,'BD Factoraje'!$B:$B,$B$3,'BD Factoraje'!$G:$G,'Cartera Semanal Individual'!$A36,'BD Factoraje'!$C:$C,$B$2),0)+BD36-SUMIFS('BD Factoraje'!$R:$R,'BD Factoraje'!$B:$B,$B$3,'BD Factoraje'!$G:$G,'Cartera Semanal Individual'!$A36,'BD Factoraje'!$N:$N,'Cartera Semanal Individual'!BE$1,'BD Factoraje'!$C:$C,$B$2)</f>
        <v>0</v>
      </c>
      <c r="BF36" s="11">
        <f>IF('Cartera Semanal Individual'!$A36='Cartera Semanal Individual'!BF$1,-SUMIFS('BD Factoraje'!$Q:$Q,'BD Factoraje'!$B:$B,$B$3,'BD Factoraje'!$G:$G,'Cartera Semanal Individual'!$A36,'BD Factoraje'!$C:$C,$B$2),0)+BE36-SUMIFS('BD Factoraje'!$R:$R,'BD Factoraje'!$B:$B,$B$3,'BD Factoraje'!$G:$G,'Cartera Semanal Individual'!$A36,'BD Factoraje'!$N:$N,'Cartera Semanal Individual'!BF$1,'BD Factoraje'!$C:$C,$B$2)</f>
        <v>0</v>
      </c>
      <c r="BG36" s="11">
        <f>IF('Cartera Semanal Individual'!$A36='Cartera Semanal Individual'!BG$1,-SUMIFS('BD Factoraje'!$Q:$Q,'BD Factoraje'!$B:$B,$B$3,'BD Factoraje'!$G:$G,'Cartera Semanal Individual'!$A36,'BD Factoraje'!$C:$C,$B$2),0)+BF36-SUMIFS('BD Factoraje'!$R:$R,'BD Factoraje'!$B:$B,$B$3,'BD Factoraje'!$G:$G,'Cartera Semanal Individual'!$A36,'BD Factoraje'!$N:$N,'Cartera Semanal Individual'!BG$1,'BD Factoraje'!$C:$C,$B$2)</f>
        <v>0</v>
      </c>
      <c r="BH36" s="11">
        <f>IF('Cartera Semanal Individual'!$A36='Cartera Semanal Individual'!BH$1,-SUMIFS('BD Factoraje'!$Q:$Q,'BD Factoraje'!$B:$B,$B$3,'BD Factoraje'!$G:$G,'Cartera Semanal Individual'!$A36,'BD Factoraje'!$C:$C,$B$2),0)+BG36-SUMIFS('BD Factoraje'!$R:$R,'BD Factoraje'!$B:$B,$B$3,'BD Factoraje'!$G:$G,'Cartera Semanal Individual'!$A36,'BD Factoraje'!$N:$N,'Cartera Semanal Individual'!BH$1,'BD Factoraje'!$C:$C,$B$2)</f>
        <v>0</v>
      </c>
      <c r="BI36" s="11">
        <f>IF('Cartera Semanal Individual'!$A36='Cartera Semanal Individual'!BI$1,-SUMIFS('BD Factoraje'!$Q:$Q,'BD Factoraje'!$B:$B,$B$3,'BD Factoraje'!$G:$G,'Cartera Semanal Individual'!$A36,'BD Factoraje'!$C:$C,$B$2),0)+BH36-SUMIFS('BD Factoraje'!$R:$R,'BD Factoraje'!$B:$B,$B$3,'BD Factoraje'!$G:$G,'Cartera Semanal Individual'!$A36,'BD Factoraje'!$N:$N,'Cartera Semanal Individual'!BI$1,'BD Factoraje'!$C:$C,$B$2)</f>
        <v>0</v>
      </c>
      <c r="BJ36" s="11">
        <f>IF('Cartera Semanal Individual'!$A36='Cartera Semanal Individual'!BJ$1,-SUMIFS('BD Factoraje'!$Q:$Q,'BD Factoraje'!$B:$B,$B$3,'BD Factoraje'!$G:$G,'Cartera Semanal Individual'!$A36,'BD Factoraje'!$C:$C,$B$2),0)+BI36-SUMIFS('BD Factoraje'!$R:$R,'BD Factoraje'!$B:$B,$B$3,'BD Factoraje'!$G:$G,'Cartera Semanal Individual'!$A36,'BD Factoraje'!$N:$N,'Cartera Semanal Individual'!BJ$1,'BD Factoraje'!$C:$C,$B$2)</f>
        <v>0</v>
      </c>
      <c r="BK36" s="11">
        <f>IF('Cartera Semanal Individual'!$A36='Cartera Semanal Individual'!BK$1,-SUMIFS('BD Factoraje'!$Q:$Q,'BD Factoraje'!$B:$B,$B$3,'BD Factoraje'!$G:$G,'Cartera Semanal Individual'!$A36,'BD Factoraje'!$C:$C,$B$2),0)+BJ36-SUMIFS('BD Factoraje'!$R:$R,'BD Factoraje'!$B:$B,$B$3,'BD Factoraje'!$G:$G,'Cartera Semanal Individual'!$A36,'BD Factoraje'!$N:$N,'Cartera Semanal Individual'!BK$1,'BD Factoraje'!$C:$C,$B$2)</f>
        <v>0</v>
      </c>
      <c r="BL36" s="11">
        <f>IF('Cartera Semanal Individual'!$A36='Cartera Semanal Individual'!BL$1,-SUMIFS('BD Factoraje'!$Q:$Q,'BD Factoraje'!$B:$B,$B$3,'BD Factoraje'!$G:$G,'Cartera Semanal Individual'!$A36,'BD Factoraje'!$C:$C,$B$2),0)+BK36-SUMIFS('BD Factoraje'!$R:$R,'BD Factoraje'!$B:$B,$B$3,'BD Factoraje'!$G:$G,'Cartera Semanal Individual'!$A36,'BD Factoraje'!$N:$N,'Cartera Semanal Individual'!BL$1,'BD Factoraje'!$C:$C,$B$2)</f>
        <v>0</v>
      </c>
      <c r="BM36" s="11">
        <f>IF('Cartera Semanal Individual'!$A36='Cartera Semanal Individual'!BM$1,-SUMIFS('BD Factoraje'!$Q:$Q,'BD Factoraje'!$B:$B,$B$3,'BD Factoraje'!$G:$G,'Cartera Semanal Individual'!$A36,'BD Factoraje'!$C:$C,$B$2),0)+BL36-SUMIFS('BD Factoraje'!$R:$R,'BD Factoraje'!$B:$B,$B$3,'BD Factoraje'!$G:$G,'Cartera Semanal Individual'!$A36,'BD Factoraje'!$N:$N,'Cartera Semanal Individual'!BM$1,'BD Factoraje'!$C:$C,$B$2)</f>
        <v>0</v>
      </c>
      <c r="BN36" s="11">
        <f>IF('Cartera Semanal Individual'!$A36='Cartera Semanal Individual'!BN$1,-SUMIFS('BD Factoraje'!$Q:$Q,'BD Factoraje'!$B:$B,$B$3,'BD Factoraje'!$G:$G,'Cartera Semanal Individual'!$A36,'BD Factoraje'!$C:$C,$B$2),0)+BM36-SUMIFS('BD Factoraje'!$R:$R,'BD Factoraje'!$B:$B,$B$3,'BD Factoraje'!$G:$G,'Cartera Semanal Individual'!$A36,'BD Factoraje'!$N:$N,'Cartera Semanal Individual'!BN$1,'BD Factoraje'!$C:$C,$B$2)</f>
        <v>0</v>
      </c>
      <c r="BO36" s="11">
        <f>IF('Cartera Semanal Individual'!$A36='Cartera Semanal Individual'!BO$1,-SUMIFS('BD Factoraje'!$Q:$Q,'BD Factoraje'!$B:$B,$B$3,'BD Factoraje'!$G:$G,'Cartera Semanal Individual'!$A36,'BD Factoraje'!$C:$C,$B$2),0)+BN36-SUMIFS('BD Factoraje'!$R:$R,'BD Factoraje'!$B:$B,$B$3,'BD Factoraje'!$G:$G,'Cartera Semanal Individual'!$A36,'BD Factoraje'!$N:$N,'Cartera Semanal Individual'!BO$1,'BD Factoraje'!$C:$C,$B$2)</f>
        <v>0</v>
      </c>
      <c r="BP36" s="11">
        <f>IF('Cartera Semanal Individual'!$A36='Cartera Semanal Individual'!BP$1,-SUMIFS('BD Factoraje'!$Q:$Q,'BD Factoraje'!$B:$B,$B$3,'BD Factoraje'!$G:$G,'Cartera Semanal Individual'!$A36,'BD Factoraje'!$C:$C,$B$2),0)+BO36-SUMIFS('BD Factoraje'!$R:$R,'BD Factoraje'!$B:$B,$B$3,'BD Factoraje'!$G:$G,'Cartera Semanal Individual'!$A36,'BD Factoraje'!$N:$N,'Cartera Semanal Individual'!BP$1,'BD Factoraje'!$C:$C,$B$2)</f>
        <v>0</v>
      </c>
      <c r="BQ36" s="11">
        <f>IF('Cartera Semanal Individual'!$A36='Cartera Semanal Individual'!BQ$1,-SUMIFS('BD Factoraje'!$Q:$Q,'BD Factoraje'!$B:$B,$B$3,'BD Factoraje'!$G:$G,'Cartera Semanal Individual'!$A36,'BD Factoraje'!$C:$C,$B$2),0)+BP36-SUMIFS('BD Factoraje'!$R:$R,'BD Factoraje'!$B:$B,$B$3,'BD Factoraje'!$G:$G,'Cartera Semanal Individual'!$A36,'BD Factoraje'!$N:$N,'Cartera Semanal Individual'!BQ$1,'BD Factoraje'!$C:$C,$B$2)</f>
        <v>0</v>
      </c>
      <c r="BR36" s="11">
        <f>IF('Cartera Semanal Individual'!$A36='Cartera Semanal Individual'!BR$1,-SUMIFS('BD Factoraje'!$Q:$Q,'BD Factoraje'!$B:$B,$B$3,'BD Factoraje'!$G:$G,'Cartera Semanal Individual'!$A36,'BD Factoraje'!$C:$C,$B$2),0)+BQ36-SUMIFS('BD Factoraje'!$R:$R,'BD Factoraje'!$B:$B,$B$3,'BD Factoraje'!$G:$G,'Cartera Semanal Individual'!$A36,'BD Factoraje'!$N:$N,'Cartera Semanal Individual'!BR$1,'BD Factoraje'!$C:$C,$B$2)</f>
        <v>0</v>
      </c>
      <c r="BS36" s="11">
        <f>IF('Cartera Semanal Individual'!$A36='Cartera Semanal Individual'!BS$1,-SUMIFS('BD Factoraje'!$Q:$Q,'BD Factoraje'!$B:$B,$B$3,'BD Factoraje'!$G:$G,'Cartera Semanal Individual'!$A36,'BD Factoraje'!$C:$C,$B$2),0)+BR36-SUMIFS('BD Factoraje'!$R:$R,'BD Factoraje'!$B:$B,$B$3,'BD Factoraje'!$G:$G,'Cartera Semanal Individual'!$A36,'BD Factoraje'!$N:$N,'Cartera Semanal Individual'!BS$1,'BD Factoraje'!$C:$C,$B$2)</f>
        <v>0</v>
      </c>
      <c r="BT36" s="11">
        <f>IF('Cartera Semanal Individual'!$A36='Cartera Semanal Individual'!BT$1,-SUMIFS('BD Factoraje'!$Q:$Q,'BD Factoraje'!$B:$B,$B$3,'BD Factoraje'!$G:$G,'Cartera Semanal Individual'!$A36,'BD Factoraje'!$C:$C,$B$2),0)+BS36-SUMIFS('BD Factoraje'!$R:$R,'BD Factoraje'!$B:$B,$B$3,'BD Factoraje'!$G:$G,'Cartera Semanal Individual'!$A36,'BD Factoraje'!$N:$N,'Cartera Semanal Individual'!BT$1,'BD Factoraje'!$C:$C,$B$2)</f>
        <v>0</v>
      </c>
      <c r="BU36" s="11">
        <f>IF('Cartera Semanal Individual'!$A36='Cartera Semanal Individual'!BU$1,-SUMIFS('BD Factoraje'!$Q:$Q,'BD Factoraje'!$B:$B,$B$3,'BD Factoraje'!$G:$G,'Cartera Semanal Individual'!$A36,'BD Factoraje'!$C:$C,$B$2),0)+BT36-SUMIFS('BD Factoraje'!$R:$R,'BD Factoraje'!$B:$B,$B$3,'BD Factoraje'!$G:$G,'Cartera Semanal Individual'!$A36,'BD Factoraje'!$N:$N,'Cartera Semanal Individual'!BU$1,'BD Factoraje'!$C:$C,$B$2)</f>
        <v>0</v>
      </c>
      <c r="BV36" s="11">
        <f>IF('Cartera Semanal Individual'!$A36='Cartera Semanal Individual'!BV$1,-SUMIFS('BD Factoraje'!$Q:$Q,'BD Factoraje'!$B:$B,$B$3,'BD Factoraje'!$G:$G,'Cartera Semanal Individual'!$A36,'BD Factoraje'!$C:$C,$B$2),0)+BU36-SUMIFS('BD Factoraje'!$R:$R,'BD Factoraje'!$B:$B,$B$3,'BD Factoraje'!$G:$G,'Cartera Semanal Individual'!$A36,'BD Factoraje'!$N:$N,'Cartera Semanal Individual'!BV$1,'BD Factoraje'!$C:$C,$B$2)</f>
        <v>0</v>
      </c>
      <c r="BW36" s="11">
        <f>IF('Cartera Semanal Individual'!$A36='Cartera Semanal Individual'!BW$1,-SUMIFS('BD Factoraje'!$Q:$Q,'BD Factoraje'!$B:$B,$B$3,'BD Factoraje'!$G:$G,'Cartera Semanal Individual'!$A36,'BD Factoraje'!$C:$C,$B$2),0)+BV36-SUMIFS('BD Factoraje'!$R:$R,'BD Factoraje'!$B:$B,$B$3,'BD Factoraje'!$G:$G,'Cartera Semanal Individual'!$A36,'BD Factoraje'!$N:$N,'Cartera Semanal Individual'!BW$1,'BD Factoraje'!$C:$C,$B$2)</f>
        <v>0</v>
      </c>
      <c r="BX36" s="11">
        <f>IF('Cartera Semanal Individual'!$A36='Cartera Semanal Individual'!BX$1,-SUMIFS('BD Factoraje'!$Q:$Q,'BD Factoraje'!$B:$B,$B$3,'BD Factoraje'!$G:$G,'Cartera Semanal Individual'!$A36,'BD Factoraje'!$C:$C,$B$2),0)+BW36-SUMIFS('BD Factoraje'!$R:$R,'BD Factoraje'!$B:$B,$B$3,'BD Factoraje'!$G:$G,'Cartera Semanal Individual'!$A36,'BD Factoraje'!$N:$N,'Cartera Semanal Individual'!BX$1,'BD Factoraje'!$C:$C,$B$2)</f>
        <v>0</v>
      </c>
      <c r="BY36" s="11">
        <f>IF('Cartera Semanal Individual'!$A36='Cartera Semanal Individual'!BY$1,-SUMIFS('BD Factoraje'!$Q:$Q,'BD Factoraje'!$B:$B,$B$3,'BD Factoraje'!$G:$G,'Cartera Semanal Individual'!$A36,'BD Factoraje'!$C:$C,$B$2),0)+BX36-SUMIFS('BD Factoraje'!$R:$R,'BD Factoraje'!$B:$B,$B$3,'BD Factoraje'!$G:$G,'Cartera Semanal Individual'!$A36,'BD Factoraje'!$N:$N,'Cartera Semanal Individual'!BY$1,'BD Factoraje'!$C:$C,$B$2)</f>
        <v>0</v>
      </c>
      <c r="BZ36" s="11">
        <f>IF('Cartera Semanal Individual'!$A36='Cartera Semanal Individual'!BZ$1,-SUMIFS('BD Factoraje'!$Q:$Q,'BD Factoraje'!$B:$B,$B$3,'BD Factoraje'!$G:$G,'Cartera Semanal Individual'!$A36,'BD Factoraje'!$C:$C,$B$2),0)+BY36-SUMIFS('BD Factoraje'!$R:$R,'BD Factoraje'!$B:$B,$B$3,'BD Factoraje'!$G:$G,'Cartera Semanal Individual'!$A36,'BD Factoraje'!$N:$N,'Cartera Semanal Individual'!BZ$1,'BD Factoraje'!$C:$C,$B$2)</f>
        <v>0</v>
      </c>
      <c r="CA36" s="11">
        <f>IF('Cartera Semanal Individual'!$A36='Cartera Semanal Individual'!CA$1,-SUMIFS('BD Factoraje'!$Q:$Q,'BD Factoraje'!$B:$B,$B$3,'BD Factoraje'!$G:$G,'Cartera Semanal Individual'!$A36,'BD Factoraje'!$C:$C,$B$2),0)+BZ36-SUMIFS('BD Factoraje'!$R:$R,'BD Factoraje'!$B:$B,$B$3,'BD Factoraje'!$G:$G,'Cartera Semanal Individual'!$A36,'BD Factoraje'!$N:$N,'Cartera Semanal Individual'!CA$1,'BD Factoraje'!$C:$C,$B$2)</f>
        <v>0</v>
      </c>
      <c r="CB36" s="11">
        <f>IF('Cartera Semanal Individual'!$A36='Cartera Semanal Individual'!CB$1,-SUMIFS('BD Factoraje'!$Q:$Q,'BD Factoraje'!$B:$B,$B$3,'BD Factoraje'!$G:$G,'Cartera Semanal Individual'!$A36,'BD Factoraje'!$C:$C,$B$2),0)+CA36-SUMIFS('BD Factoraje'!$R:$R,'BD Factoraje'!$B:$B,$B$3,'BD Factoraje'!$G:$G,'Cartera Semanal Individual'!$A36,'BD Factoraje'!$N:$N,'Cartera Semanal Individual'!CB$1,'BD Factoraje'!$C:$C,$B$2)</f>
        <v>0</v>
      </c>
      <c r="CC36" s="11">
        <f>IF('Cartera Semanal Individual'!$A36='Cartera Semanal Individual'!CC$1,-SUMIFS('BD Factoraje'!$Q:$Q,'BD Factoraje'!$B:$B,$B$3,'BD Factoraje'!$G:$G,'Cartera Semanal Individual'!$A36,'BD Factoraje'!$C:$C,$B$2),0)+CB36-SUMIFS('BD Factoraje'!$R:$R,'BD Factoraje'!$B:$B,$B$3,'BD Factoraje'!$G:$G,'Cartera Semanal Individual'!$A36,'BD Factoraje'!$N:$N,'Cartera Semanal Individual'!CC$1,'BD Factoraje'!$C:$C,$B$2)</f>
        <v>0</v>
      </c>
      <c r="CD36" s="11">
        <f>IF('Cartera Semanal Individual'!$A36='Cartera Semanal Individual'!CD$1,-SUMIFS('BD Factoraje'!$Q:$Q,'BD Factoraje'!$B:$B,$B$3,'BD Factoraje'!$G:$G,'Cartera Semanal Individual'!$A36,'BD Factoraje'!$C:$C,$B$2),0)+CC36-SUMIFS('BD Factoraje'!$R:$R,'BD Factoraje'!$B:$B,$B$3,'BD Factoraje'!$G:$G,'Cartera Semanal Individual'!$A36,'BD Factoraje'!$N:$N,'Cartera Semanal Individual'!CD$1,'BD Factoraje'!$C:$C,$B$2)</f>
        <v>0</v>
      </c>
      <c r="CE36" s="11">
        <f>IF('Cartera Semanal Individual'!$A36='Cartera Semanal Individual'!CE$1,-SUMIFS('BD Factoraje'!$Q:$Q,'BD Factoraje'!$B:$B,$B$3,'BD Factoraje'!$G:$G,'Cartera Semanal Individual'!$A36,'BD Factoraje'!$C:$C,$B$2),0)+CD36-SUMIFS('BD Factoraje'!$R:$R,'BD Factoraje'!$B:$B,$B$3,'BD Factoraje'!$G:$G,'Cartera Semanal Individual'!$A36,'BD Factoraje'!$N:$N,'Cartera Semanal Individual'!CE$1,'BD Factoraje'!$C:$C,$B$2)</f>
        <v>0</v>
      </c>
      <c r="CF36" s="11">
        <f>IF('Cartera Semanal Individual'!$A36='Cartera Semanal Individual'!CF$1,-SUMIFS('BD Factoraje'!$Q:$Q,'BD Factoraje'!$B:$B,$B$3,'BD Factoraje'!$G:$G,'Cartera Semanal Individual'!$A36,'BD Factoraje'!$C:$C,$B$2),0)+CE36-SUMIFS('BD Factoraje'!$R:$R,'BD Factoraje'!$B:$B,$B$3,'BD Factoraje'!$G:$G,'Cartera Semanal Individual'!$A36,'BD Factoraje'!$N:$N,'Cartera Semanal Individual'!CF$1,'BD Factoraje'!$C:$C,$B$2)</f>
        <v>0</v>
      </c>
      <c r="CG36" s="11">
        <f>IF('Cartera Semanal Individual'!$A36='Cartera Semanal Individual'!CG$1,-SUMIFS('BD Factoraje'!$Q:$Q,'BD Factoraje'!$B:$B,$B$3,'BD Factoraje'!$G:$G,'Cartera Semanal Individual'!$A36,'BD Factoraje'!$C:$C,$B$2),0)+CF36-SUMIFS('BD Factoraje'!$R:$R,'BD Factoraje'!$B:$B,$B$3,'BD Factoraje'!$G:$G,'Cartera Semanal Individual'!$A36,'BD Factoraje'!$N:$N,'Cartera Semanal Individual'!CG$1,'BD Factoraje'!$C:$C,$B$2)</f>
        <v>0</v>
      </c>
      <c r="CH36" s="11">
        <f>IF('Cartera Semanal Individual'!$A36='Cartera Semanal Individual'!CH$1,-SUMIFS('BD Factoraje'!$Q:$Q,'BD Factoraje'!$B:$B,$B$3,'BD Factoraje'!$G:$G,'Cartera Semanal Individual'!$A36,'BD Factoraje'!$C:$C,$B$2),0)+CG36-SUMIFS('BD Factoraje'!$R:$R,'BD Factoraje'!$B:$B,$B$3,'BD Factoraje'!$G:$G,'Cartera Semanal Individual'!$A36,'BD Factoraje'!$N:$N,'Cartera Semanal Individual'!CH$1,'BD Factoraje'!$C:$C,$B$2)</f>
        <v>0</v>
      </c>
      <c r="CI36" s="11">
        <f>IF('Cartera Semanal Individual'!$A36='Cartera Semanal Individual'!CI$1,-SUMIFS('BD Factoraje'!$Q:$Q,'BD Factoraje'!$B:$B,$B$3,'BD Factoraje'!$G:$G,'Cartera Semanal Individual'!$A36,'BD Factoraje'!$C:$C,$B$2),0)+CH36-SUMIFS('BD Factoraje'!$R:$R,'BD Factoraje'!$B:$B,$B$3,'BD Factoraje'!$G:$G,'Cartera Semanal Individual'!$A36,'BD Factoraje'!$N:$N,'Cartera Semanal Individual'!CI$1,'BD Factoraje'!$C:$C,$B$2)</f>
        <v>0</v>
      </c>
      <c r="CJ36" s="11">
        <f>IF('Cartera Semanal Individual'!$A36='Cartera Semanal Individual'!CJ$1,-SUMIFS('BD Factoraje'!$Q:$Q,'BD Factoraje'!$B:$B,$B$3,'BD Factoraje'!$G:$G,'Cartera Semanal Individual'!$A36,'BD Factoraje'!$C:$C,$B$2),0)+CI36-SUMIFS('BD Factoraje'!$R:$R,'BD Factoraje'!$B:$B,$B$3,'BD Factoraje'!$G:$G,'Cartera Semanal Individual'!$A36,'BD Factoraje'!$N:$N,'Cartera Semanal Individual'!CJ$1,'BD Factoraje'!$C:$C,$B$2)</f>
        <v>0</v>
      </c>
      <c r="CK36" s="11">
        <f>IF('Cartera Semanal Individual'!$A36='Cartera Semanal Individual'!CK$1,-SUMIFS('BD Factoraje'!$Q:$Q,'BD Factoraje'!$B:$B,$B$3,'BD Factoraje'!$G:$G,'Cartera Semanal Individual'!$A36,'BD Factoraje'!$C:$C,$B$2),0)+CJ36-SUMIFS('BD Factoraje'!$R:$R,'BD Factoraje'!$B:$B,$B$3,'BD Factoraje'!$G:$G,'Cartera Semanal Individual'!$A36,'BD Factoraje'!$N:$N,'Cartera Semanal Individual'!CK$1,'BD Factoraje'!$C:$C,$B$2)</f>
        <v>0</v>
      </c>
      <c r="CL36" s="11">
        <f>IF('Cartera Semanal Individual'!$A36='Cartera Semanal Individual'!CL$1,-SUMIFS('BD Factoraje'!$Q:$Q,'BD Factoraje'!$B:$B,$B$3,'BD Factoraje'!$G:$G,'Cartera Semanal Individual'!$A36,'BD Factoraje'!$C:$C,$B$2),0)+CK36-SUMIFS('BD Factoraje'!$R:$R,'BD Factoraje'!$B:$B,$B$3,'BD Factoraje'!$G:$G,'Cartera Semanal Individual'!$A36,'BD Factoraje'!$N:$N,'Cartera Semanal Individual'!CL$1,'BD Factoraje'!$C:$C,$B$2)</f>
        <v>0</v>
      </c>
      <c r="CM36" s="11">
        <f>IF('Cartera Semanal Individual'!$A36='Cartera Semanal Individual'!CM$1,-SUMIFS('BD Factoraje'!$Q:$Q,'BD Factoraje'!$B:$B,$B$3,'BD Factoraje'!$G:$G,'Cartera Semanal Individual'!$A36,'BD Factoraje'!$C:$C,$B$2),0)+CL36-SUMIFS('BD Factoraje'!$R:$R,'BD Factoraje'!$B:$B,$B$3,'BD Factoraje'!$G:$G,'Cartera Semanal Individual'!$A36,'BD Factoraje'!$N:$N,'Cartera Semanal Individual'!CM$1,'BD Factoraje'!$C:$C,$B$2)</f>
        <v>0</v>
      </c>
      <c r="CN36" s="11">
        <f>IF('Cartera Semanal Individual'!$A36='Cartera Semanal Individual'!CN$1,-SUMIFS('BD Factoraje'!$Q:$Q,'BD Factoraje'!$B:$B,$B$3,'BD Factoraje'!$G:$G,'Cartera Semanal Individual'!$A36,'BD Factoraje'!$C:$C,$B$2),0)+CM36-SUMIFS('BD Factoraje'!$R:$R,'BD Factoraje'!$B:$B,$B$3,'BD Factoraje'!$G:$G,'Cartera Semanal Individual'!$A36,'BD Factoraje'!$N:$N,'Cartera Semanal Individual'!CN$1,'BD Factoraje'!$C:$C,$B$2)</f>
        <v>0</v>
      </c>
      <c r="CO36" s="11">
        <f>IF('Cartera Semanal Individual'!$A36='Cartera Semanal Individual'!CO$1,-SUMIFS('BD Factoraje'!$Q:$Q,'BD Factoraje'!$B:$B,$B$3,'BD Factoraje'!$G:$G,'Cartera Semanal Individual'!$A36,'BD Factoraje'!$C:$C,$B$2),0)+CN36-SUMIFS('BD Factoraje'!$R:$R,'BD Factoraje'!$B:$B,$B$3,'BD Factoraje'!$G:$G,'Cartera Semanal Individual'!$A36,'BD Factoraje'!$N:$N,'Cartera Semanal Individual'!CO$1,'BD Factoraje'!$C:$C,$B$2)</f>
        <v>0</v>
      </c>
      <c r="CP36" s="11">
        <f>IF('Cartera Semanal Individual'!$A36='Cartera Semanal Individual'!CP$1,-SUMIFS('BD Factoraje'!$Q:$Q,'BD Factoraje'!$B:$B,$B$3,'BD Factoraje'!$G:$G,'Cartera Semanal Individual'!$A36,'BD Factoraje'!$C:$C,$B$2),0)+CO36-SUMIFS('BD Factoraje'!$R:$R,'BD Factoraje'!$B:$B,$B$3,'BD Factoraje'!$G:$G,'Cartera Semanal Individual'!$A36,'BD Factoraje'!$N:$N,'Cartera Semanal Individual'!CP$1,'BD Factoraje'!$C:$C,$B$2)</f>
        <v>0</v>
      </c>
      <c r="CQ36" s="11">
        <f>IF('Cartera Semanal Individual'!$A36='Cartera Semanal Individual'!CQ$1,-SUMIFS('BD Factoraje'!$Q:$Q,'BD Factoraje'!$B:$B,$B$3,'BD Factoraje'!$G:$G,'Cartera Semanal Individual'!$A36,'BD Factoraje'!$C:$C,$B$2),0)+CP36-SUMIFS('BD Factoraje'!$R:$R,'BD Factoraje'!$B:$B,$B$3,'BD Factoraje'!$G:$G,'Cartera Semanal Individual'!$A36,'BD Factoraje'!$N:$N,'Cartera Semanal Individual'!CQ$1,'BD Factoraje'!$C:$C,$B$2)</f>
        <v>0</v>
      </c>
      <c r="CR36" s="11">
        <f>IF('Cartera Semanal Individual'!$A36='Cartera Semanal Individual'!CR$1,-SUMIFS('BD Factoraje'!$Q:$Q,'BD Factoraje'!$B:$B,$B$3,'BD Factoraje'!$G:$G,'Cartera Semanal Individual'!$A36,'BD Factoraje'!$C:$C,$B$2),0)+CQ36-SUMIFS('BD Factoraje'!$R:$R,'BD Factoraje'!$B:$B,$B$3,'BD Factoraje'!$G:$G,'Cartera Semanal Individual'!$A36,'BD Factoraje'!$N:$N,'Cartera Semanal Individual'!CR$1,'BD Factoraje'!$C:$C,$B$2)</f>
        <v>0</v>
      </c>
      <c r="CS36" s="11">
        <f>IF('Cartera Semanal Individual'!$A36='Cartera Semanal Individual'!CS$1,-SUMIFS('BD Factoraje'!$Q:$Q,'BD Factoraje'!$B:$B,$B$3,'BD Factoraje'!$G:$G,'Cartera Semanal Individual'!$A36,'BD Factoraje'!$C:$C,$B$2),0)+CR36-SUMIFS('BD Factoraje'!$R:$R,'BD Factoraje'!$B:$B,$B$3,'BD Factoraje'!$G:$G,'Cartera Semanal Individual'!$A36,'BD Factoraje'!$N:$N,'Cartera Semanal Individual'!CS$1,'BD Factoraje'!$C:$C,$B$2)</f>
        <v>0</v>
      </c>
      <c r="CT36" s="11">
        <f>IF('Cartera Semanal Individual'!$A36='Cartera Semanal Individual'!CT$1,-SUMIFS('BD Factoraje'!$Q:$Q,'BD Factoraje'!$B:$B,$B$3,'BD Factoraje'!$G:$G,'Cartera Semanal Individual'!$A36,'BD Factoraje'!$C:$C,$B$2),0)+CS36-SUMIFS('BD Factoraje'!$R:$R,'BD Factoraje'!$B:$B,$B$3,'BD Factoraje'!$G:$G,'Cartera Semanal Individual'!$A36,'BD Factoraje'!$N:$N,'Cartera Semanal Individual'!CT$1,'BD Factoraje'!$C:$C,$B$2)</f>
        <v>0</v>
      </c>
      <c r="CU36" s="11">
        <f>IF('Cartera Semanal Individual'!$A36='Cartera Semanal Individual'!CU$1,-SUMIFS('BD Factoraje'!$Q:$Q,'BD Factoraje'!$B:$B,$B$3,'BD Factoraje'!$G:$G,'Cartera Semanal Individual'!$A36,'BD Factoraje'!$C:$C,$B$2),0)+CT36-SUMIFS('BD Factoraje'!$R:$R,'BD Factoraje'!$B:$B,$B$3,'BD Factoraje'!$G:$G,'Cartera Semanal Individual'!$A36,'BD Factoraje'!$N:$N,'Cartera Semanal Individual'!CU$1,'BD Factoraje'!$C:$C,$B$2)</f>
        <v>0</v>
      </c>
      <c r="CV36" s="11">
        <f>IF('Cartera Semanal Individual'!$A36='Cartera Semanal Individual'!CV$1,-SUMIFS('BD Factoraje'!$Q:$Q,'BD Factoraje'!$B:$B,$B$3,'BD Factoraje'!$G:$G,'Cartera Semanal Individual'!$A36,'BD Factoraje'!$C:$C,$B$2),0)+CU36-SUMIFS('BD Factoraje'!$R:$R,'BD Factoraje'!$B:$B,$B$3,'BD Factoraje'!$G:$G,'Cartera Semanal Individual'!$A36,'BD Factoraje'!$N:$N,'Cartera Semanal Individual'!CV$1,'BD Factoraje'!$C:$C,$B$2)</f>
        <v>0</v>
      </c>
    </row>
    <row r="37" spans="1:100" x14ac:dyDescent="0.25">
      <c r="A37" s="14">
        <v>46</v>
      </c>
      <c r="B37" s="31">
        <f t="shared" si="2"/>
        <v>42687</v>
      </c>
      <c r="C37" s="11">
        <f>IF('Cartera Semanal Individual'!$A37='Cartera Semanal Individual'!C$1,-SUMIFS('BD Factoraje'!$Q:$Q,'BD Factoraje'!$B:$B,$B$3,'BD Factoraje'!$G:$G,'Cartera Semanal Individual'!$A37,'BD Factoraje'!$C:$C,$B$2),0)</f>
        <v>0</v>
      </c>
      <c r="D37" s="11">
        <f>IF('Cartera Semanal Individual'!$A37='Cartera Semanal Individual'!D$1,-SUMIFS('BD Factoraje'!$Q:$Q,'BD Factoraje'!$B:$B,$B$3,'BD Factoraje'!$G:$G,'Cartera Semanal Individual'!$A37,'BD Factoraje'!$C:$C,$B$2),0)+C37-SUMIFS('BD Factoraje'!$R:$R,'BD Factoraje'!$B:$B,$B$3,'BD Factoraje'!$G:$G,'Cartera Semanal Individual'!$A37,'BD Factoraje'!$N:$N,'Cartera Semanal Individual'!D$1,'BD Factoraje'!$C:$C,$B$2)</f>
        <v>0</v>
      </c>
      <c r="E37" s="11">
        <f>IF('Cartera Semanal Individual'!$A37='Cartera Semanal Individual'!E$1,-SUMIFS('BD Factoraje'!$Q:$Q,'BD Factoraje'!$B:$B,$B$3,'BD Factoraje'!$G:$G,'Cartera Semanal Individual'!$A37,'BD Factoraje'!$C:$C,$B$2),0)+D37-SUMIFS('BD Factoraje'!$R:$R,'BD Factoraje'!$B:$B,$B$3,'BD Factoraje'!$G:$G,'Cartera Semanal Individual'!$A37,'BD Factoraje'!$N:$N,'Cartera Semanal Individual'!E$1,'BD Factoraje'!$C:$C,$B$2)</f>
        <v>0</v>
      </c>
      <c r="F37" s="11">
        <f>IF('Cartera Semanal Individual'!$A37='Cartera Semanal Individual'!F$1,-SUMIFS('BD Factoraje'!$Q:$Q,'BD Factoraje'!$B:$B,$B$3,'BD Factoraje'!$G:$G,'Cartera Semanal Individual'!$A37,'BD Factoraje'!$C:$C,$B$2),0)+E37-SUMIFS('BD Factoraje'!$R:$R,'BD Factoraje'!$B:$B,$B$3,'BD Factoraje'!$G:$G,'Cartera Semanal Individual'!$A37,'BD Factoraje'!$N:$N,'Cartera Semanal Individual'!F$1,'BD Factoraje'!$C:$C,$B$2)</f>
        <v>0</v>
      </c>
      <c r="G37" s="11">
        <f>IF('Cartera Semanal Individual'!$A37='Cartera Semanal Individual'!G$1,-SUMIFS('BD Factoraje'!$Q:$Q,'BD Factoraje'!$B:$B,$B$3,'BD Factoraje'!$G:$G,'Cartera Semanal Individual'!$A37,'BD Factoraje'!$C:$C,$B$2),0)+F37-SUMIFS('BD Factoraje'!$R:$R,'BD Factoraje'!$B:$B,$B$3,'BD Factoraje'!$G:$G,'Cartera Semanal Individual'!$A37,'BD Factoraje'!$N:$N,'Cartera Semanal Individual'!G$1,'BD Factoraje'!$C:$C,$B$2)</f>
        <v>0</v>
      </c>
      <c r="H37" s="11">
        <f>IF('Cartera Semanal Individual'!$A37='Cartera Semanal Individual'!H$1,-SUMIFS('BD Factoraje'!$Q:$Q,'BD Factoraje'!$B:$B,$B$3,'BD Factoraje'!$G:$G,'Cartera Semanal Individual'!$A37,'BD Factoraje'!$C:$C,$B$2),0)+G37-SUMIFS('BD Factoraje'!$R:$R,'BD Factoraje'!$B:$B,$B$3,'BD Factoraje'!$G:$G,'Cartera Semanal Individual'!$A37,'BD Factoraje'!$N:$N,'Cartera Semanal Individual'!H$1,'BD Factoraje'!$C:$C,$B$2)</f>
        <v>0</v>
      </c>
      <c r="I37" s="11">
        <f>IF('Cartera Semanal Individual'!$A37='Cartera Semanal Individual'!I$1,-SUMIFS('BD Factoraje'!$Q:$Q,'BD Factoraje'!$B:$B,$B$3,'BD Factoraje'!$G:$G,'Cartera Semanal Individual'!$A37,'BD Factoraje'!$C:$C,$B$2),0)+H37-SUMIFS('BD Factoraje'!$R:$R,'BD Factoraje'!$B:$B,$B$3,'BD Factoraje'!$G:$G,'Cartera Semanal Individual'!$A37,'BD Factoraje'!$N:$N,'Cartera Semanal Individual'!I$1,'BD Factoraje'!$C:$C,$B$2)</f>
        <v>0</v>
      </c>
      <c r="J37" s="11">
        <f>IF('Cartera Semanal Individual'!$A37='Cartera Semanal Individual'!J$1,-SUMIFS('BD Factoraje'!$Q:$Q,'BD Factoraje'!$B:$B,$B$3,'BD Factoraje'!$G:$G,'Cartera Semanal Individual'!$A37,'BD Factoraje'!$C:$C,$B$2),0)+I37-SUMIFS('BD Factoraje'!$R:$R,'BD Factoraje'!$B:$B,$B$3,'BD Factoraje'!$G:$G,'Cartera Semanal Individual'!$A37,'BD Factoraje'!$N:$N,'Cartera Semanal Individual'!J$1,'BD Factoraje'!$C:$C,$B$2)</f>
        <v>0</v>
      </c>
      <c r="K37" s="11">
        <f>IF('Cartera Semanal Individual'!$A37='Cartera Semanal Individual'!K$1,-SUMIFS('BD Factoraje'!$Q:$Q,'BD Factoraje'!$B:$B,$B$3,'BD Factoraje'!$G:$G,'Cartera Semanal Individual'!$A37,'BD Factoraje'!$C:$C,$B$2),0)+J37-SUMIFS('BD Factoraje'!$R:$R,'BD Factoraje'!$B:$B,$B$3,'BD Factoraje'!$G:$G,'Cartera Semanal Individual'!$A37,'BD Factoraje'!$N:$N,'Cartera Semanal Individual'!K$1,'BD Factoraje'!$C:$C,$B$2)</f>
        <v>0</v>
      </c>
      <c r="L37" s="11">
        <f>IF('Cartera Semanal Individual'!$A37='Cartera Semanal Individual'!L$1,-SUMIFS('BD Factoraje'!$Q:$Q,'BD Factoraje'!$B:$B,$B$3,'BD Factoraje'!$G:$G,'Cartera Semanal Individual'!$A37,'BD Factoraje'!$C:$C,$B$2),0)+K37-SUMIFS('BD Factoraje'!$R:$R,'BD Factoraje'!$B:$B,$B$3,'BD Factoraje'!$G:$G,'Cartera Semanal Individual'!$A37,'BD Factoraje'!$N:$N,'Cartera Semanal Individual'!L$1,'BD Factoraje'!$C:$C,$B$2)</f>
        <v>0</v>
      </c>
      <c r="M37" s="11">
        <f>IF('Cartera Semanal Individual'!$A37='Cartera Semanal Individual'!M$1,-SUMIFS('BD Factoraje'!$Q:$Q,'BD Factoraje'!$B:$B,$B$3,'BD Factoraje'!$G:$G,'Cartera Semanal Individual'!$A37,'BD Factoraje'!$C:$C,$B$2),0)+L37-SUMIFS('BD Factoraje'!$R:$R,'BD Factoraje'!$B:$B,$B$3,'BD Factoraje'!$G:$G,'Cartera Semanal Individual'!$A37,'BD Factoraje'!$N:$N,'Cartera Semanal Individual'!M$1,'BD Factoraje'!$C:$C,$B$2)</f>
        <v>0</v>
      </c>
      <c r="N37" s="11">
        <f>IF('Cartera Semanal Individual'!$A37='Cartera Semanal Individual'!N$1,-SUMIFS('BD Factoraje'!$Q:$Q,'BD Factoraje'!$B:$B,$B$3,'BD Factoraje'!$G:$G,'Cartera Semanal Individual'!$A37,'BD Factoraje'!$C:$C,$B$2),0)+M37-SUMIFS('BD Factoraje'!$R:$R,'BD Factoraje'!$B:$B,$B$3,'BD Factoraje'!$G:$G,'Cartera Semanal Individual'!$A37,'BD Factoraje'!$N:$N,'Cartera Semanal Individual'!N$1,'BD Factoraje'!$C:$C,$B$2)</f>
        <v>0</v>
      </c>
      <c r="O37" s="11">
        <f>IF('Cartera Semanal Individual'!$A37='Cartera Semanal Individual'!O$1,-SUMIFS('BD Factoraje'!$Q:$Q,'BD Factoraje'!$B:$B,$B$3,'BD Factoraje'!$G:$G,'Cartera Semanal Individual'!$A37,'BD Factoraje'!$C:$C,$B$2),0)+N37-SUMIFS('BD Factoraje'!$R:$R,'BD Factoraje'!$B:$B,$B$3,'BD Factoraje'!$G:$G,'Cartera Semanal Individual'!$A37,'BD Factoraje'!$N:$N,'Cartera Semanal Individual'!O$1,'BD Factoraje'!$C:$C,$B$2)</f>
        <v>0</v>
      </c>
      <c r="P37" s="11">
        <f>IF('Cartera Semanal Individual'!$A37='Cartera Semanal Individual'!P$1,-SUMIFS('BD Factoraje'!$Q:$Q,'BD Factoraje'!$B:$B,$B$3,'BD Factoraje'!$G:$G,'Cartera Semanal Individual'!$A37,'BD Factoraje'!$C:$C,$B$2),0)+O37-SUMIFS('BD Factoraje'!$R:$R,'BD Factoraje'!$B:$B,$B$3,'BD Factoraje'!$G:$G,'Cartera Semanal Individual'!$A37,'BD Factoraje'!$N:$N,'Cartera Semanal Individual'!P$1,'BD Factoraje'!$C:$C,$B$2)</f>
        <v>0</v>
      </c>
      <c r="Q37" s="11">
        <f>IF('Cartera Semanal Individual'!$A37='Cartera Semanal Individual'!Q$1,-SUMIFS('BD Factoraje'!$Q:$Q,'BD Factoraje'!$B:$B,$B$3,'BD Factoraje'!$G:$G,'Cartera Semanal Individual'!$A37,'BD Factoraje'!$C:$C,$B$2),0)+P37-SUMIFS('BD Factoraje'!$R:$R,'BD Factoraje'!$B:$B,$B$3,'BD Factoraje'!$G:$G,'Cartera Semanal Individual'!$A37,'BD Factoraje'!$N:$N,'Cartera Semanal Individual'!Q$1,'BD Factoraje'!$C:$C,$B$2)</f>
        <v>0</v>
      </c>
      <c r="R37" s="11">
        <f>IF('Cartera Semanal Individual'!$A37='Cartera Semanal Individual'!R$1,-SUMIFS('BD Factoraje'!$Q:$Q,'BD Factoraje'!$B:$B,$B$3,'BD Factoraje'!$G:$G,'Cartera Semanal Individual'!$A37,'BD Factoraje'!$C:$C,$B$2),0)+Q37-SUMIFS('BD Factoraje'!$R:$R,'BD Factoraje'!$B:$B,$B$3,'BD Factoraje'!$G:$G,'Cartera Semanal Individual'!$A37,'BD Factoraje'!$N:$N,'Cartera Semanal Individual'!R$1,'BD Factoraje'!$C:$C,$B$2)</f>
        <v>0</v>
      </c>
      <c r="S37" s="11">
        <f>IF('Cartera Semanal Individual'!$A37='Cartera Semanal Individual'!S$1,-SUMIFS('BD Factoraje'!$Q:$Q,'BD Factoraje'!$B:$B,$B$3,'BD Factoraje'!$G:$G,'Cartera Semanal Individual'!$A37,'BD Factoraje'!$C:$C,$B$2),0)+R37-SUMIFS('BD Factoraje'!$R:$R,'BD Factoraje'!$B:$B,$B$3,'BD Factoraje'!$G:$G,'Cartera Semanal Individual'!$A37,'BD Factoraje'!$N:$N,'Cartera Semanal Individual'!S$1,'BD Factoraje'!$C:$C,$B$2)</f>
        <v>0</v>
      </c>
      <c r="T37" s="11">
        <f>IF('Cartera Semanal Individual'!$A37='Cartera Semanal Individual'!T$1,-SUMIFS('BD Factoraje'!$Q:$Q,'BD Factoraje'!$B:$B,$B$3,'BD Factoraje'!$G:$G,'Cartera Semanal Individual'!$A37,'BD Factoraje'!$C:$C,$B$2),0)+S37-SUMIFS('BD Factoraje'!$R:$R,'BD Factoraje'!$B:$B,$B$3,'BD Factoraje'!$G:$G,'Cartera Semanal Individual'!$A37,'BD Factoraje'!$N:$N,'Cartera Semanal Individual'!T$1,'BD Factoraje'!$C:$C,$B$2)</f>
        <v>0</v>
      </c>
      <c r="U37" s="11">
        <f>IF('Cartera Semanal Individual'!$A37='Cartera Semanal Individual'!U$1,-SUMIFS('BD Factoraje'!$Q:$Q,'BD Factoraje'!$B:$B,$B$3,'BD Factoraje'!$G:$G,'Cartera Semanal Individual'!$A37,'BD Factoraje'!$C:$C,$B$2),0)+T37-SUMIFS('BD Factoraje'!$R:$R,'BD Factoraje'!$B:$B,$B$3,'BD Factoraje'!$G:$G,'Cartera Semanal Individual'!$A37,'BD Factoraje'!$N:$N,'Cartera Semanal Individual'!U$1,'BD Factoraje'!$C:$C,$B$2)</f>
        <v>0</v>
      </c>
      <c r="V37" s="11">
        <f>IF('Cartera Semanal Individual'!$A37='Cartera Semanal Individual'!V$1,-SUMIFS('BD Factoraje'!$Q:$Q,'BD Factoraje'!$B:$B,$B$3,'BD Factoraje'!$G:$G,'Cartera Semanal Individual'!$A37,'BD Factoraje'!$C:$C,$B$2),0)+U37-SUMIFS('BD Factoraje'!$R:$R,'BD Factoraje'!$B:$B,$B$3,'BD Factoraje'!$G:$G,'Cartera Semanal Individual'!$A37,'BD Factoraje'!$N:$N,'Cartera Semanal Individual'!V$1,'BD Factoraje'!$C:$C,$B$2)</f>
        <v>0</v>
      </c>
      <c r="W37" s="11">
        <f>IF('Cartera Semanal Individual'!$A37='Cartera Semanal Individual'!W$1,-SUMIFS('BD Factoraje'!$Q:$Q,'BD Factoraje'!$B:$B,$B$3,'BD Factoraje'!$G:$G,'Cartera Semanal Individual'!$A37,'BD Factoraje'!$C:$C,$B$2),0)+V37-SUMIFS('BD Factoraje'!$R:$R,'BD Factoraje'!$B:$B,$B$3,'BD Factoraje'!$G:$G,'Cartera Semanal Individual'!$A37,'BD Factoraje'!$N:$N,'Cartera Semanal Individual'!W$1,'BD Factoraje'!$C:$C,$B$2)</f>
        <v>0</v>
      </c>
      <c r="X37" s="11">
        <f>IF('Cartera Semanal Individual'!$A37='Cartera Semanal Individual'!X$1,-SUMIFS('BD Factoraje'!$Q:$Q,'BD Factoraje'!$B:$B,$B$3,'BD Factoraje'!$G:$G,'Cartera Semanal Individual'!$A37,'BD Factoraje'!$C:$C,$B$2),0)+W37-SUMIFS('BD Factoraje'!$R:$R,'BD Factoraje'!$B:$B,$B$3,'BD Factoraje'!$G:$G,'Cartera Semanal Individual'!$A37,'BD Factoraje'!$N:$N,'Cartera Semanal Individual'!X$1,'BD Factoraje'!$C:$C,$B$2)</f>
        <v>0</v>
      </c>
      <c r="Y37" s="11">
        <f>IF('Cartera Semanal Individual'!$A37='Cartera Semanal Individual'!Y$1,-SUMIFS('BD Factoraje'!$Q:$Q,'BD Factoraje'!$B:$B,$B$3,'BD Factoraje'!$G:$G,'Cartera Semanal Individual'!$A37,'BD Factoraje'!$C:$C,$B$2),0)+X37-SUMIFS('BD Factoraje'!$R:$R,'BD Factoraje'!$B:$B,$B$3,'BD Factoraje'!$G:$G,'Cartera Semanal Individual'!$A37,'BD Factoraje'!$N:$N,'Cartera Semanal Individual'!Y$1,'BD Factoraje'!$C:$C,$B$2)</f>
        <v>0</v>
      </c>
      <c r="Z37" s="11">
        <f>IF('Cartera Semanal Individual'!$A37='Cartera Semanal Individual'!Z$1,-SUMIFS('BD Factoraje'!$Q:$Q,'BD Factoraje'!$B:$B,$B$3,'BD Factoraje'!$G:$G,'Cartera Semanal Individual'!$A37,'BD Factoraje'!$C:$C,$B$2),0)+Y37-SUMIFS('BD Factoraje'!$R:$R,'BD Factoraje'!$B:$B,$B$3,'BD Factoraje'!$G:$G,'Cartera Semanal Individual'!$A37,'BD Factoraje'!$N:$N,'Cartera Semanal Individual'!Z$1,'BD Factoraje'!$C:$C,$B$2)</f>
        <v>0</v>
      </c>
      <c r="AA37" s="11">
        <f>IF('Cartera Semanal Individual'!$A37='Cartera Semanal Individual'!AA$1,-SUMIFS('BD Factoraje'!$Q:$Q,'BD Factoraje'!$B:$B,$B$3,'BD Factoraje'!$G:$G,'Cartera Semanal Individual'!$A37,'BD Factoraje'!$C:$C,$B$2),0)+Z37-SUMIFS('BD Factoraje'!$R:$R,'BD Factoraje'!$B:$B,$B$3,'BD Factoraje'!$G:$G,'Cartera Semanal Individual'!$A37,'BD Factoraje'!$N:$N,'Cartera Semanal Individual'!AA$1,'BD Factoraje'!$C:$C,$B$2)</f>
        <v>0</v>
      </c>
      <c r="AB37" s="11">
        <f>IF('Cartera Semanal Individual'!$A37='Cartera Semanal Individual'!AB$1,-SUMIFS('BD Factoraje'!$Q:$Q,'BD Factoraje'!$B:$B,$B$3,'BD Factoraje'!$G:$G,'Cartera Semanal Individual'!$A37,'BD Factoraje'!$C:$C,$B$2),0)+AA37-SUMIFS('BD Factoraje'!$R:$R,'BD Factoraje'!$B:$B,$B$3,'BD Factoraje'!$G:$G,'Cartera Semanal Individual'!$A37,'BD Factoraje'!$N:$N,'Cartera Semanal Individual'!AB$1,'BD Factoraje'!$C:$C,$B$2)</f>
        <v>0</v>
      </c>
      <c r="AC37" s="11">
        <f>IF('Cartera Semanal Individual'!$A37='Cartera Semanal Individual'!AC$1,-SUMIFS('BD Factoraje'!$Q:$Q,'BD Factoraje'!$B:$B,$B$3,'BD Factoraje'!$G:$G,'Cartera Semanal Individual'!$A37,'BD Factoraje'!$C:$C,$B$2),0)+AB37-SUMIFS('BD Factoraje'!$R:$R,'BD Factoraje'!$B:$B,$B$3,'BD Factoraje'!$G:$G,'Cartera Semanal Individual'!$A37,'BD Factoraje'!$N:$N,'Cartera Semanal Individual'!AC$1,'BD Factoraje'!$C:$C,$B$2)</f>
        <v>0</v>
      </c>
      <c r="AD37" s="11">
        <f>IF('Cartera Semanal Individual'!$A37='Cartera Semanal Individual'!AD$1,-SUMIFS('BD Factoraje'!$Q:$Q,'BD Factoraje'!$B:$B,$B$3,'BD Factoraje'!$G:$G,'Cartera Semanal Individual'!$A37,'BD Factoraje'!$C:$C,$B$2),0)+AC37-SUMIFS('BD Factoraje'!$R:$R,'BD Factoraje'!$B:$B,$B$3,'BD Factoraje'!$G:$G,'Cartera Semanal Individual'!$A37,'BD Factoraje'!$N:$N,'Cartera Semanal Individual'!AD$1,'BD Factoraje'!$C:$C,$B$2)</f>
        <v>0</v>
      </c>
      <c r="AE37" s="11">
        <f>IF('Cartera Semanal Individual'!$A37='Cartera Semanal Individual'!AE$1,-SUMIFS('BD Factoraje'!$Q:$Q,'BD Factoraje'!$B:$B,$B$3,'BD Factoraje'!$G:$G,'Cartera Semanal Individual'!$A37,'BD Factoraje'!$C:$C,$B$2),0)+AD37-SUMIFS('BD Factoraje'!$R:$R,'BD Factoraje'!$B:$B,$B$3,'BD Factoraje'!$G:$G,'Cartera Semanal Individual'!$A37,'BD Factoraje'!$N:$N,'Cartera Semanal Individual'!AE$1,'BD Factoraje'!$C:$C,$B$2)</f>
        <v>0</v>
      </c>
      <c r="AF37" s="11">
        <f>IF('Cartera Semanal Individual'!$A37='Cartera Semanal Individual'!AF$1,-SUMIFS('BD Factoraje'!$Q:$Q,'BD Factoraje'!$B:$B,$B$3,'BD Factoraje'!$G:$G,'Cartera Semanal Individual'!$A37,'BD Factoraje'!$C:$C,$B$2),0)+AE37-SUMIFS('BD Factoraje'!$R:$R,'BD Factoraje'!$B:$B,$B$3,'BD Factoraje'!$G:$G,'Cartera Semanal Individual'!$A37,'BD Factoraje'!$N:$N,'Cartera Semanal Individual'!AF$1,'BD Factoraje'!$C:$C,$B$2)</f>
        <v>0</v>
      </c>
      <c r="AG37" s="11">
        <f>IF('Cartera Semanal Individual'!$A37='Cartera Semanal Individual'!AG$1,-SUMIFS('BD Factoraje'!$Q:$Q,'BD Factoraje'!$B:$B,$B$3,'BD Factoraje'!$G:$G,'Cartera Semanal Individual'!$A37,'BD Factoraje'!$C:$C,$B$2),0)+AF37-SUMIFS('BD Factoraje'!$R:$R,'BD Factoraje'!$B:$B,$B$3,'BD Factoraje'!$G:$G,'Cartera Semanal Individual'!$A37,'BD Factoraje'!$N:$N,'Cartera Semanal Individual'!AG$1,'BD Factoraje'!$C:$C,$B$2)</f>
        <v>0</v>
      </c>
      <c r="AH37" s="11">
        <f>IF('Cartera Semanal Individual'!$A37='Cartera Semanal Individual'!AH$1,-SUMIFS('BD Factoraje'!$Q:$Q,'BD Factoraje'!$B:$B,$B$3,'BD Factoraje'!$G:$G,'Cartera Semanal Individual'!$A37,'BD Factoraje'!$C:$C,$B$2),0)+AG37-SUMIFS('BD Factoraje'!$R:$R,'BD Factoraje'!$B:$B,$B$3,'BD Factoraje'!$G:$G,'Cartera Semanal Individual'!$A37,'BD Factoraje'!$N:$N,'Cartera Semanal Individual'!AH$1,'BD Factoraje'!$C:$C,$B$2)</f>
        <v>0</v>
      </c>
      <c r="AI37" s="11">
        <f>IF('Cartera Semanal Individual'!$A37='Cartera Semanal Individual'!AI$1,-SUMIFS('BD Factoraje'!$Q:$Q,'BD Factoraje'!$B:$B,$B$3,'BD Factoraje'!$G:$G,'Cartera Semanal Individual'!$A37,'BD Factoraje'!$C:$C,$B$2),0)+AH37-SUMIFS('BD Factoraje'!$R:$R,'BD Factoraje'!$B:$B,$B$3,'BD Factoraje'!$G:$G,'Cartera Semanal Individual'!$A37,'BD Factoraje'!$N:$N,'Cartera Semanal Individual'!AI$1,'BD Factoraje'!$C:$C,$B$2)</f>
        <v>0</v>
      </c>
      <c r="AJ37" s="11">
        <f>IF('Cartera Semanal Individual'!$A37='Cartera Semanal Individual'!AJ$1,-SUMIFS('BD Factoraje'!$Q:$Q,'BD Factoraje'!$B:$B,$B$3,'BD Factoraje'!$G:$G,'Cartera Semanal Individual'!$A37,'BD Factoraje'!$C:$C,$B$2),0)+AI37-SUMIFS('BD Factoraje'!$R:$R,'BD Factoraje'!$B:$B,$B$3,'BD Factoraje'!$G:$G,'Cartera Semanal Individual'!$A37,'BD Factoraje'!$N:$N,'Cartera Semanal Individual'!AJ$1,'BD Factoraje'!$C:$C,$B$2)</f>
        <v>0</v>
      </c>
      <c r="AK37" s="11">
        <f>IF('Cartera Semanal Individual'!$A37='Cartera Semanal Individual'!AK$1,-SUMIFS('BD Factoraje'!$Q:$Q,'BD Factoraje'!$B:$B,$B$3,'BD Factoraje'!$G:$G,'Cartera Semanal Individual'!$A37,'BD Factoraje'!$C:$C,$B$2),0)+AJ37-SUMIFS('BD Factoraje'!$R:$R,'BD Factoraje'!$B:$B,$B$3,'BD Factoraje'!$G:$G,'Cartera Semanal Individual'!$A37,'BD Factoraje'!$N:$N,'Cartera Semanal Individual'!AK$1,'BD Factoraje'!$C:$C,$B$2)</f>
        <v>0</v>
      </c>
      <c r="AL37" s="11">
        <f>IF('Cartera Semanal Individual'!$A37='Cartera Semanal Individual'!AL$1,-SUMIFS('BD Factoraje'!$Q:$Q,'BD Factoraje'!$B:$B,$B$3,'BD Factoraje'!$G:$G,'Cartera Semanal Individual'!$A37,'BD Factoraje'!$C:$C,$B$2),0)+AK37-SUMIFS('BD Factoraje'!$R:$R,'BD Factoraje'!$B:$B,$B$3,'BD Factoraje'!$G:$G,'Cartera Semanal Individual'!$A37,'BD Factoraje'!$N:$N,'Cartera Semanal Individual'!AL$1,'BD Factoraje'!$C:$C,$B$2)</f>
        <v>0</v>
      </c>
      <c r="AM37" s="11">
        <f>IF('Cartera Semanal Individual'!$A37='Cartera Semanal Individual'!AM$1,-SUMIFS('BD Factoraje'!$Q:$Q,'BD Factoraje'!$B:$B,$B$3,'BD Factoraje'!$G:$G,'Cartera Semanal Individual'!$A37,'BD Factoraje'!$C:$C,$B$2),0)+AL37-SUMIFS('BD Factoraje'!$R:$R,'BD Factoraje'!$B:$B,$B$3,'BD Factoraje'!$G:$G,'Cartera Semanal Individual'!$A37,'BD Factoraje'!$N:$N,'Cartera Semanal Individual'!AM$1,'BD Factoraje'!$C:$C,$B$2)</f>
        <v>0</v>
      </c>
      <c r="AN37" s="11">
        <f>IF('Cartera Semanal Individual'!$A37='Cartera Semanal Individual'!AN$1,-SUMIFS('BD Factoraje'!$Q:$Q,'BD Factoraje'!$B:$B,$B$3,'BD Factoraje'!$G:$G,'Cartera Semanal Individual'!$A37,'BD Factoraje'!$C:$C,$B$2),0)+AM37-SUMIFS('BD Factoraje'!$R:$R,'BD Factoraje'!$B:$B,$B$3,'BD Factoraje'!$G:$G,'Cartera Semanal Individual'!$A37,'BD Factoraje'!$N:$N,'Cartera Semanal Individual'!AN$1,'BD Factoraje'!$C:$C,$B$2)</f>
        <v>0</v>
      </c>
      <c r="AO37" s="11">
        <f>IF('Cartera Semanal Individual'!$A37='Cartera Semanal Individual'!AO$1,-SUMIFS('BD Factoraje'!$Q:$Q,'BD Factoraje'!$B:$B,$B$3,'BD Factoraje'!$G:$G,'Cartera Semanal Individual'!$A37,'BD Factoraje'!$C:$C,$B$2),0)+AN37-SUMIFS('BD Factoraje'!$R:$R,'BD Factoraje'!$B:$B,$B$3,'BD Factoraje'!$G:$G,'Cartera Semanal Individual'!$A37,'BD Factoraje'!$N:$N,'Cartera Semanal Individual'!AO$1,'BD Factoraje'!$C:$C,$B$2)</f>
        <v>0</v>
      </c>
      <c r="AP37" s="11">
        <f>IF('Cartera Semanal Individual'!$A37='Cartera Semanal Individual'!AP$1,-SUMIFS('BD Factoraje'!$Q:$Q,'BD Factoraje'!$B:$B,$B$3,'BD Factoraje'!$G:$G,'Cartera Semanal Individual'!$A37,'BD Factoraje'!$C:$C,$B$2),0)+AO37-SUMIFS('BD Factoraje'!$R:$R,'BD Factoraje'!$B:$B,$B$3,'BD Factoraje'!$G:$G,'Cartera Semanal Individual'!$A37,'BD Factoraje'!$N:$N,'Cartera Semanal Individual'!AP$1,'BD Factoraje'!$C:$C,$B$2)</f>
        <v>0</v>
      </c>
      <c r="AQ37" s="11">
        <f>IF('Cartera Semanal Individual'!$A37='Cartera Semanal Individual'!AQ$1,-SUMIFS('BD Factoraje'!$Q:$Q,'BD Factoraje'!$B:$B,$B$3,'BD Factoraje'!$G:$G,'Cartera Semanal Individual'!$A37,'BD Factoraje'!$C:$C,$B$2),0)+AP37-SUMIFS('BD Factoraje'!$R:$R,'BD Factoraje'!$B:$B,$B$3,'BD Factoraje'!$G:$G,'Cartera Semanal Individual'!$A37,'BD Factoraje'!$N:$N,'Cartera Semanal Individual'!AQ$1,'BD Factoraje'!$C:$C,$B$2)</f>
        <v>0</v>
      </c>
      <c r="AR37" s="11">
        <f>IF('Cartera Semanal Individual'!$A37='Cartera Semanal Individual'!AR$1,-SUMIFS('BD Factoraje'!$Q:$Q,'BD Factoraje'!$B:$B,$B$3,'BD Factoraje'!$G:$G,'Cartera Semanal Individual'!$A37,'BD Factoraje'!$C:$C,$B$2),0)+AQ37-SUMIFS('BD Factoraje'!$R:$R,'BD Factoraje'!$B:$B,$B$3,'BD Factoraje'!$G:$G,'Cartera Semanal Individual'!$A37,'BD Factoraje'!$N:$N,'Cartera Semanal Individual'!AR$1,'BD Factoraje'!$C:$C,$B$2)</f>
        <v>0</v>
      </c>
      <c r="AS37" s="11">
        <f>IF('Cartera Semanal Individual'!$A37='Cartera Semanal Individual'!AS$1,-SUMIFS('BD Factoraje'!$Q:$Q,'BD Factoraje'!$B:$B,$B$3,'BD Factoraje'!$G:$G,'Cartera Semanal Individual'!$A37,'BD Factoraje'!$C:$C,$B$2),0)+AR37-SUMIFS('BD Factoraje'!$R:$R,'BD Factoraje'!$B:$B,$B$3,'BD Factoraje'!$G:$G,'Cartera Semanal Individual'!$A37,'BD Factoraje'!$N:$N,'Cartera Semanal Individual'!AS$1,'BD Factoraje'!$C:$C,$B$2)</f>
        <v>0</v>
      </c>
      <c r="AT37" s="11">
        <f>IF('Cartera Semanal Individual'!$A37='Cartera Semanal Individual'!AT$1,-SUMIFS('BD Factoraje'!$Q:$Q,'BD Factoraje'!$B:$B,$B$3,'BD Factoraje'!$G:$G,'Cartera Semanal Individual'!$A37,'BD Factoraje'!$C:$C,$B$2),0)+AS37-SUMIFS('BD Factoraje'!$R:$R,'BD Factoraje'!$B:$B,$B$3,'BD Factoraje'!$G:$G,'Cartera Semanal Individual'!$A37,'BD Factoraje'!$N:$N,'Cartera Semanal Individual'!AT$1,'BD Factoraje'!$C:$C,$B$2)</f>
        <v>0</v>
      </c>
      <c r="AU37" s="11">
        <f>IF('Cartera Semanal Individual'!$A37='Cartera Semanal Individual'!AU$1,-SUMIFS('BD Factoraje'!$Q:$Q,'BD Factoraje'!$B:$B,$B$3,'BD Factoraje'!$G:$G,'Cartera Semanal Individual'!$A37,'BD Factoraje'!$C:$C,$B$2),0)+AT37-SUMIFS('BD Factoraje'!$R:$R,'BD Factoraje'!$B:$B,$B$3,'BD Factoraje'!$G:$G,'Cartera Semanal Individual'!$A37,'BD Factoraje'!$N:$N,'Cartera Semanal Individual'!AU$1,'BD Factoraje'!$C:$C,$B$2)</f>
        <v>0</v>
      </c>
      <c r="AV37" s="11">
        <f>IF('Cartera Semanal Individual'!$A37='Cartera Semanal Individual'!AV$1,-SUMIFS('BD Factoraje'!$Q:$Q,'BD Factoraje'!$B:$B,$B$3,'BD Factoraje'!$G:$G,'Cartera Semanal Individual'!$A37,'BD Factoraje'!$C:$C,$B$2),0)+AU37-SUMIFS('BD Factoraje'!$R:$R,'BD Factoraje'!$B:$B,$B$3,'BD Factoraje'!$G:$G,'Cartera Semanal Individual'!$A37,'BD Factoraje'!$N:$N,'Cartera Semanal Individual'!AV$1,'BD Factoraje'!$C:$C,$B$2)</f>
        <v>0</v>
      </c>
      <c r="AW37" s="11">
        <f>IF('Cartera Semanal Individual'!$A37='Cartera Semanal Individual'!AW$1,-SUMIFS('BD Factoraje'!$Q:$Q,'BD Factoraje'!$B:$B,$B$3,'BD Factoraje'!$G:$G,'Cartera Semanal Individual'!$A37,'BD Factoraje'!$C:$C,$B$2),0)+AV37-SUMIFS('BD Factoraje'!$R:$R,'BD Factoraje'!$B:$B,$B$3,'BD Factoraje'!$G:$G,'Cartera Semanal Individual'!$A37,'BD Factoraje'!$N:$N,'Cartera Semanal Individual'!AW$1,'BD Factoraje'!$C:$C,$B$2)</f>
        <v>0</v>
      </c>
      <c r="AX37" s="11">
        <f>IF('Cartera Semanal Individual'!$A37='Cartera Semanal Individual'!AX$1,-SUMIFS('BD Factoraje'!$Q:$Q,'BD Factoraje'!$B:$B,$B$3,'BD Factoraje'!$G:$G,'Cartera Semanal Individual'!$A37,'BD Factoraje'!$C:$C,$B$2),0)+AW37-SUMIFS('BD Factoraje'!$R:$R,'BD Factoraje'!$B:$B,$B$3,'BD Factoraje'!$G:$G,'Cartera Semanal Individual'!$A37,'BD Factoraje'!$N:$N,'Cartera Semanal Individual'!AX$1,'BD Factoraje'!$C:$C,$B$2)</f>
        <v>0</v>
      </c>
      <c r="AY37" s="11">
        <f>IF('Cartera Semanal Individual'!$A37='Cartera Semanal Individual'!AY$1,-SUMIFS('BD Factoraje'!$Q:$Q,'BD Factoraje'!$B:$B,$B$3,'BD Factoraje'!$G:$G,'Cartera Semanal Individual'!$A37,'BD Factoraje'!$C:$C,$B$2),0)+AX37-SUMIFS('BD Factoraje'!$R:$R,'BD Factoraje'!$B:$B,$B$3,'BD Factoraje'!$G:$G,'Cartera Semanal Individual'!$A37,'BD Factoraje'!$N:$N,'Cartera Semanal Individual'!AY$1,'BD Factoraje'!$C:$C,$B$2)</f>
        <v>0</v>
      </c>
      <c r="AZ37" s="11">
        <f>IF('Cartera Semanal Individual'!$A37='Cartera Semanal Individual'!AZ$1,-SUMIFS('BD Factoraje'!$Q:$Q,'BD Factoraje'!$B:$B,$B$3,'BD Factoraje'!$G:$G,'Cartera Semanal Individual'!$A37,'BD Factoraje'!$C:$C,$B$2),0)+AY37-SUMIFS('BD Factoraje'!$R:$R,'BD Factoraje'!$B:$B,$B$3,'BD Factoraje'!$G:$G,'Cartera Semanal Individual'!$A37,'BD Factoraje'!$N:$N,'Cartera Semanal Individual'!AZ$1,'BD Factoraje'!$C:$C,$B$2)</f>
        <v>0</v>
      </c>
      <c r="BA37" s="11">
        <f>IF('Cartera Semanal Individual'!$A37='Cartera Semanal Individual'!BA$1,-SUMIFS('BD Factoraje'!$Q:$Q,'BD Factoraje'!$B:$B,$B$3,'BD Factoraje'!$G:$G,'Cartera Semanal Individual'!$A37,'BD Factoraje'!$C:$C,$B$2),0)+AZ37-SUMIFS('BD Factoraje'!$R:$R,'BD Factoraje'!$B:$B,$B$3,'BD Factoraje'!$G:$G,'Cartera Semanal Individual'!$A37,'BD Factoraje'!$N:$N,'Cartera Semanal Individual'!BA$1,'BD Factoraje'!$C:$C,$B$2)</f>
        <v>0</v>
      </c>
      <c r="BB37" s="11">
        <f>IF('Cartera Semanal Individual'!$A37='Cartera Semanal Individual'!BB$1,-SUMIFS('BD Factoraje'!$Q:$Q,'BD Factoraje'!$B:$B,$B$3,'BD Factoraje'!$G:$G,'Cartera Semanal Individual'!$A37,'BD Factoraje'!$C:$C,$B$2),0)+BA37-SUMIFS('BD Factoraje'!$R:$R,'BD Factoraje'!$B:$B,$B$3,'BD Factoraje'!$G:$G,'Cartera Semanal Individual'!$A37,'BD Factoraje'!$N:$N,'Cartera Semanal Individual'!BB$1,'BD Factoraje'!$C:$C,$B$2)</f>
        <v>0</v>
      </c>
      <c r="BC37" s="11">
        <f>IF('Cartera Semanal Individual'!$A37='Cartera Semanal Individual'!BC$1,-SUMIFS('BD Factoraje'!$Q:$Q,'BD Factoraje'!$B:$B,$B$3,'BD Factoraje'!$G:$G,'Cartera Semanal Individual'!$A37,'BD Factoraje'!$C:$C,$B$2),0)+BB37-SUMIFS('BD Factoraje'!$R:$R,'BD Factoraje'!$B:$B,$B$3,'BD Factoraje'!$G:$G,'Cartera Semanal Individual'!$A37,'BD Factoraje'!$N:$N,'Cartera Semanal Individual'!BC$1,'BD Factoraje'!$C:$C,$B$2)</f>
        <v>0</v>
      </c>
      <c r="BD37" s="11">
        <f>IF('Cartera Semanal Individual'!$A37='Cartera Semanal Individual'!BD$1,-SUMIFS('BD Factoraje'!$Q:$Q,'BD Factoraje'!$B:$B,$B$3,'BD Factoraje'!$G:$G,'Cartera Semanal Individual'!$A37,'BD Factoraje'!$C:$C,$B$2),0)+BC37-SUMIFS('BD Factoraje'!$R:$R,'BD Factoraje'!$B:$B,$B$3,'BD Factoraje'!$G:$G,'Cartera Semanal Individual'!$A37,'BD Factoraje'!$N:$N,'Cartera Semanal Individual'!BD$1,'BD Factoraje'!$C:$C,$B$2)</f>
        <v>0</v>
      </c>
      <c r="BE37" s="11">
        <f>IF('Cartera Semanal Individual'!$A37='Cartera Semanal Individual'!BE$1,-SUMIFS('BD Factoraje'!$Q:$Q,'BD Factoraje'!$B:$B,$B$3,'BD Factoraje'!$G:$G,'Cartera Semanal Individual'!$A37,'BD Factoraje'!$C:$C,$B$2),0)+BD37-SUMIFS('BD Factoraje'!$R:$R,'BD Factoraje'!$B:$B,$B$3,'BD Factoraje'!$G:$G,'Cartera Semanal Individual'!$A37,'BD Factoraje'!$N:$N,'Cartera Semanal Individual'!BE$1,'BD Factoraje'!$C:$C,$B$2)</f>
        <v>0</v>
      </c>
      <c r="BF37" s="11">
        <f>IF('Cartera Semanal Individual'!$A37='Cartera Semanal Individual'!BF$1,-SUMIFS('BD Factoraje'!$Q:$Q,'BD Factoraje'!$B:$B,$B$3,'BD Factoraje'!$G:$G,'Cartera Semanal Individual'!$A37,'BD Factoraje'!$C:$C,$B$2),0)+BE37-SUMIFS('BD Factoraje'!$R:$R,'BD Factoraje'!$B:$B,$B$3,'BD Factoraje'!$G:$G,'Cartera Semanal Individual'!$A37,'BD Factoraje'!$N:$N,'Cartera Semanal Individual'!BF$1,'BD Factoraje'!$C:$C,$B$2)</f>
        <v>0</v>
      </c>
      <c r="BG37" s="11">
        <f>IF('Cartera Semanal Individual'!$A37='Cartera Semanal Individual'!BG$1,-SUMIFS('BD Factoraje'!$Q:$Q,'BD Factoraje'!$B:$B,$B$3,'BD Factoraje'!$G:$G,'Cartera Semanal Individual'!$A37,'BD Factoraje'!$C:$C,$B$2),0)+BF37-SUMIFS('BD Factoraje'!$R:$R,'BD Factoraje'!$B:$B,$B$3,'BD Factoraje'!$G:$G,'Cartera Semanal Individual'!$A37,'BD Factoraje'!$N:$N,'Cartera Semanal Individual'!BG$1,'BD Factoraje'!$C:$C,$B$2)</f>
        <v>0</v>
      </c>
      <c r="BH37" s="11">
        <f>IF('Cartera Semanal Individual'!$A37='Cartera Semanal Individual'!BH$1,-SUMIFS('BD Factoraje'!$Q:$Q,'BD Factoraje'!$B:$B,$B$3,'BD Factoraje'!$G:$G,'Cartera Semanal Individual'!$A37,'BD Factoraje'!$C:$C,$B$2),0)+BG37-SUMIFS('BD Factoraje'!$R:$R,'BD Factoraje'!$B:$B,$B$3,'BD Factoraje'!$G:$G,'Cartera Semanal Individual'!$A37,'BD Factoraje'!$N:$N,'Cartera Semanal Individual'!BH$1,'BD Factoraje'!$C:$C,$B$2)</f>
        <v>0</v>
      </c>
      <c r="BI37" s="11">
        <f>IF('Cartera Semanal Individual'!$A37='Cartera Semanal Individual'!BI$1,-SUMIFS('BD Factoraje'!$Q:$Q,'BD Factoraje'!$B:$B,$B$3,'BD Factoraje'!$G:$G,'Cartera Semanal Individual'!$A37,'BD Factoraje'!$C:$C,$B$2),0)+BH37-SUMIFS('BD Factoraje'!$R:$R,'BD Factoraje'!$B:$B,$B$3,'BD Factoraje'!$G:$G,'Cartera Semanal Individual'!$A37,'BD Factoraje'!$N:$N,'Cartera Semanal Individual'!BI$1,'BD Factoraje'!$C:$C,$B$2)</f>
        <v>0</v>
      </c>
      <c r="BJ37" s="11">
        <f>IF('Cartera Semanal Individual'!$A37='Cartera Semanal Individual'!BJ$1,-SUMIFS('BD Factoraje'!$Q:$Q,'BD Factoraje'!$B:$B,$B$3,'BD Factoraje'!$G:$G,'Cartera Semanal Individual'!$A37,'BD Factoraje'!$C:$C,$B$2),0)+BI37-SUMIFS('BD Factoraje'!$R:$R,'BD Factoraje'!$B:$B,$B$3,'BD Factoraje'!$G:$G,'Cartera Semanal Individual'!$A37,'BD Factoraje'!$N:$N,'Cartera Semanal Individual'!BJ$1,'BD Factoraje'!$C:$C,$B$2)</f>
        <v>0</v>
      </c>
      <c r="BK37" s="11">
        <f>IF('Cartera Semanal Individual'!$A37='Cartera Semanal Individual'!BK$1,-SUMIFS('BD Factoraje'!$Q:$Q,'BD Factoraje'!$B:$B,$B$3,'BD Factoraje'!$G:$G,'Cartera Semanal Individual'!$A37,'BD Factoraje'!$C:$C,$B$2),0)+BJ37-SUMIFS('BD Factoraje'!$R:$R,'BD Factoraje'!$B:$B,$B$3,'BD Factoraje'!$G:$G,'Cartera Semanal Individual'!$A37,'BD Factoraje'!$N:$N,'Cartera Semanal Individual'!BK$1,'BD Factoraje'!$C:$C,$B$2)</f>
        <v>0</v>
      </c>
      <c r="BL37" s="11">
        <f>IF('Cartera Semanal Individual'!$A37='Cartera Semanal Individual'!BL$1,-SUMIFS('BD Factoraje'!$Q:$Q,'BD Factoraje'!$B:$B,$B$3,'BD Factoraje'!$G:$G,'Cartera Semanal Individual'!$A37,'BD Factoraje'!$C:$C,$B$2),0)+BK37-SUMIFS('BD Factoraje'!$R:$R,'BD Factoraje'!$B:$B,$B$3,'BD Factoraje'!$G:$G,'Cartera Semanal Individual'!$A37,'BD Factoraje'!$N:$N,'Cartera Semanal Individual'!BL$1,'BD Factoraje'!$C:$C,$B$2)</f>
        <v>0</v>
      </c>
      <c r="BM37" s="11">
        <f>IF('Cartera Semanal Individual'!$A37='Cartera Semanal Individual'!BM$1,-SUMIFS('BD Factoraje'!$Q:$Q,'BD Factoraje'!$B:$B,$B$3,'BD Factoraje'!$G:$G,'Cartera Semanal Individual'!$A37,'BD Factoraje'!$C:$C,$B$2),0)+BL37-SUMIFS('BD Factoraje'!$R:$R,'BD Factoraje'!$B:$B,$B$3,'BD Factoraje'!$G:$G,'Cartera Semanal Individual'!$A37,'BD Factoraje'!$N:$N,'Cartera Semanal Individual'!BM$1,'BD Factoraje'!$C:$C,$B$2)</f>
        <v>0</v>
      </c>
      <c r="BN37" s="11">
        <f>IF('Cartera Semanal Individual'!$A37='Cartera Semanal Individual'!BN$1,-SUMIFS('BD Factoraje'!$Q:$Q,'BD Factoraje'!$B:$B,$B$3,'BD Factoraje'!$G:$G,'Cartera Semanal Individual'!$A37,'BD Factoraje'!$C:$C,$B$2),0)+BM37-SUMIFS('BD Factoraje'!$R:$R,'BD Factoraje'!$B:$B,$B$3,'BD Factoraje'!$G:$G,'Cartera Semanal Individual'!$A37,'BD Factoraje'!$N:$N,'Cartera Semanal Individual'!BN$1,'BD Factoraje'!$C:$C,$B$2)</f>
        <v>0</v>
      </c>
      <c r="BO37" s="11">
        <f>IF('Cartera Semanal Individual'!$A37='Cartera Semanal Individual'!BO$1,-SUMIFS('BD Factoraje'!$Q:$Q,'BD Factoraje'!$B:$B,$B$3,'BD Factoraje'!$G:$G,'Cartera Semanal Individual'!$A37,'BD Factoraje'!$C:$C,$B$2),0)+BN37-SUMIFS('BD Factoraje'!$R:$R,'BD Factoraje'!$B:$B,$B$3,'BD Factoraje'!$G:$G,'Cartera Semanal Individual'!$A37,'BD Factoraje'!$N:$N,'Cartera Semanal Individual'!BO$1,'BD Factoraje'!$C:$C,$B$2)</f>
        <v>0</v>
      </c>
      <c r="BP37" s="11">
        <f>IF('Cartera Semanal Individual'!$A37='Cartera Semanal Individual'!BP$1,-SUMIFS('BD Factoraje'!$Q:$Q,'BD Factoraje'!$B:$B,$B$3,'BD Factoraje'!$G:$G,'Cartera Semanal Individual'!$A37,'BD Factoraje'!$C:$C,$B$2),0)+BO37-SUMIFS('BD Factoraje'!$R:$R,'BD Factoraje'!$B:$B,$B$3,'BD Factoraje'!$G:$G,'Cartera Semanal Individual'!$A37,'BD Factoraje'!$N:$N,'Cartera Semanal Individual'!BP$1,'BD Factoraje'!$C:$C,$B$2)</f>
        <v>0</v>
      </c>
      <c r="BQ37" s="11">
        <f>IF('Cartera Semanal Individual'!$A37='Cartera Semanal Individual'!BQ$1,-SUMIFS('BD Factoraje'!$Q:$Q,'BD Factoraje'!$B:$B,$B$3,'BD Factoraje'!$G:$G,'Cartera Semanal Individual'!$A37,'BD Factoraje'!$C:$C,$B$2),0)+BP37-SUMIFS('BD Factoraje'!$R:$R,'BD Factoraje'!$B:$B,$B$3,'BD Factoraje'!$G:$G,'Cartera Semanal Individual'!$A37,'BD Factoraje'!$N:$N,'Cartera Semanal Individual'!BQ$1,'BD Factoraje'!$C:$C,$B$2)</f>
        <v>0</v>
      </c>
      <c r="BR37" s="11">
        <f>IF('Cartera Semanal Individual'!$A37='Cartera Semanal Individual'!BR$1,-SUMIFS('BD Factoraje'!$Q:$Q,'BD Factoraje'!$B:$B,$B$3,'BD Factoraje'!$G:$G,'Cartera Semanal Individual'!$A37,'BD Factoraje'!$C:$C,$B$2),0)+BQ37-SUMIFS('BD Factoraje'!$R:$R,'BD Factoraje'!$B:$B,$B$3,'BD Factoraje'!$G:$G,'Cartera Semanal Individual'!$A37,'BD Factoraje'!$N:$N,'Cartera Semanal Individual'!BR$1,'BD Factoraje'!$C:$C,$B$2)</f>
        <v>0</v>
      </c>
      <c r="BS37" s="11">
        <f>IF('Cartera Semanal Individual'!$A37='Cartera Semanal Individual'!BS$1,-SUMIFS('BD Factoraje'!$Q:$Q,'BD Factoraje'!$B:$B,$B$3,'BD Factoraje'!$G:$G,'Cartera Semanal Individual'!$A37,'BD Factoraje'!$C:$C,$B$2),0)+BR37-SUMIFS('BD Factoraje'!$R:$R,'BD Factoraje'!$B:$B,$B$3,'BD Factoraje'!$G:$G,'Cartera Semanal Individual'!$A37,'BD Factoraje'!$N:$N,'Cartera Semanal Individual'!BS$1,'BD Factoraje'!$C:$C,$B$2)</f>
        <v>0</v>
      </c>
      <c r="BT37" s="11">
        <f>IF('Cartera Semanal Individual'!$A37='Cartera Semanal Individual'!BT$1,-SUMIFS('BD Factoraje'!$Q:$Q,'BD Factoraje'!$B:$B,$B$3,'BD Factoraje'!$G:$G,'Cartera Semanal Individual'!$A37,'BD Factoraje'!$C:$C,$B$2),0)+BS37-SUMIFS('BD Factoraje'!$R:$R,'BD Factoraje'!$B:$B,$B$3,'BD Factoraje'!$G:$G,'Cartera Semanal Individual'!$A37,'BD Factoraje'!$N:$N,'Cartera Semanal Individual'!BT$1,'BD Factoraje'!$C:$C,$B$2)</f>
        <v>0</v>
      </c>
      <c r="BU37" s="11">
        <f>IF('Cartera Semanal Individual'!$A37='Cartera Semanal Individual'!BU$1,-SUMIFS('BD Factoraje'!$Q:$Q,'BD Factoraje'!$B:$B,$B$3,'BD Factoraje'!$G:$G,'Cartera Semanal Individual'!$A37,'BD Factoraje'!$C:$C,$B$2),0)+BT37-SUMIFS('BD Factoraje'!$R:$R,'BD Factoraje'!$B:$B,$B$3,'BD Factoraje'!$G:$G,'Cartera Semanal Individual'!$A37,'BD Factoraje'!$N:$N,'Cartera Semanal Individual'!BU$1,'BD Factoraje'!$C:$C,$B$2)</f>
        <v>0</v>
      </c>
      <c r="BV37" s="11">
        <f>IF('Cartera Semanal Individual'!$A37='Cartera Semanal Individual'!BV$1,-SUMIFS('BD Factoraje'!$Q:$Q,'BD Factoraje'!$B:$B,$B$3,'BD Factoraje'!$G:$G,'Cartera Semanal Individual'!$A37,'BD Factoraje'!$C:$C,$B$2),0)+BU37-SUMIFS('BD Factoraje'!$R:$R,'BD Factoraje'!$B:$B,$B$3,'BD Factoraje'!$G:$G,'Cartera Semanal Individual'!$A37,'BD Factoraje'!$N:$N,'Cartera Semanal Individual'!BV$1,'BD Factoraje'!$C:$C,$B$2)</f>
        <v>0</v>
      </c>
      <c r="BW37" s="11">
        <f>IF('Cartera Semanal Individual'!$A37='Cartera Semanal Individual'!BW$1,-SUMIFS('BD Factoraje'!$Q:$Q,'BD Factoraje'!$B:$B,$B$3,'BD Factoraje'!$G:$G,'Cartera Semanal Individual'!$A37,'BD Factoraje'!$C:$C,$B$2),0)+BV37-SUMIFS('BD Factoraje'!$R:$R,'BD Factoraje'!$B:$B,$B$3,'BD Factoraje'!$G:$G,'Cartera Semanal Individual'!$A37,'BD Factoraje'!$N:$N,'Cartera Semanal Individual'!BW$1,'BD Factoraje'!$C:$C,$B$2)</f>
        <v>0</v>
      </c>
      <c r="BX37" s="11">
        <f>IF('Cartera Semanal Individual'!$A37='Cartera Semanal Individual'!BX$1,-SUMIFS('BD Factoraje'!$Q:$Q,'BD Factoraje'!$B:$B,$B$3,'BD Factoraje'!$G:$G,'Cartera Semanal Individual'!$A37,'BD Factoraje'!$C:$C,$B$2),0)+BW37-SUMIFS('BD Factoraje'!$R:$R,'BD Factoraje'!$B:$B,$B$3,'BD Factoraje'!$G:$G,'Cartera Semanal Individual'!$A37,'BD Factoraje'!$N:$N,'Cartera Semanal Individual'!BX$1,'BD Factoraje'!$C:$C,$B$2)</f>
        <v>0</v>
      </c>
      <c r="BY37" s="11">
        <f>IF('Cartera Semanal Individual'!$A37='Cartera Semanal Individual'!BY$1,-SUMIFS('BD Factoraje'!$Q:$Q,'BD Factoraje'!$B:$B,$B$3,'BD Factoraje'!$G:$G,'Cartera Semanal Individual'!$A37,'BD Factoraje'!$C:$C,$B$2),0)+BX37-SUMIFS('BD Factoraje'!$R:$R,'BD Factoraje'!$B:$B,$B$3,'BD Factoraje'!$G:$G,'Cartera Semanal Individual'!$A37,'BD Factoraje'!$N:$N,'Cartera Semanal Individual'!BY$1,'BD Factoraje'!$C:$C,$B$2)</f>
        <v>0</v>
      </c>
      <c r="BZ37" s="11">
        <f>IF('Cartera Semanal Individual'!$A37='Cartera Semanal Individual'!BZ$1,-SUMIFS('BD Factoraje'!$Q:$Q,'BD Factoraje'!$B:$B,$B$3,'BD Factoraje'!$G:$G,'Cartera Semanal Individual'!$A37,'BD Factoraje'!$C:$C,$B$2),0)+BY37-SUMIFS('BD Factoraje'!$R:$R,'BD Factoraje'!$B:$B,$B$3,'BD Factoraje'!$G:$G,'Cartera Semanal Individual'!$A37,'BD Factoraje'!$N:$N,'Cartera Semanal Individual'!BZ$1,'BD Factoraje'!$C:$C,$B$2)</f>
        <v>0</v>
      </c>
      <c r="CA37" s="11">
        <f>IF('Cartera Semanal Individual'!$A37='Cartera Semanal Individual'!CA$1,-SUMIFS('BD Factoraje'!$Q:$Q,'BD Factoraje'!$B:$B,$B$3,'BD Factoraje'!$G:$G,'Cartera Semanal Individual'!$A37,'BD Factoraje'!$C:$C,$B$2),0)+BZ37-SUMIFS('BD Factoraje'!$R:$R,'BD Factoraje'!$B:$B,$B$3,'BD Factoraje'!$G:$G,'Cartera Semanal Individual'!$A37,'BD Factoraje'!$N:$N,'Cartera Semanal Individual'!CA$1,'BD Factoraje'!$C:$C,$B$2)</f>
        <v>0</v>
      </c>
      <c r="CB37" s="11">
        <f>IF('Cartera Semanal Individual'!$A37='Cartera Semanal Individual'!CB$1,-SUMIFS('BD Factoraje'!$Q:$Q,'BD Factoraje'!$B:$B,$B$3,'BD Factoraje'!$G:$G,'Cartera Semanal Individual'!$A37,'BD Factoraje'!$C:$C,$B$2),0)+CA37-SUMIFS('BD Factoraje'!$R:$R,'BD Factoraje'!$B:$B,$B$3,'BD Factoraje'!$G:$G,'Cartera Semanal Individual'!$A37,'BD Factoraje'!$N:$N,'Cartera Semanal Individual'!CB$1,'BD Factoraje'!$C:$C,$B$2)</f>
        <v>0</v>
      </c>
      <c r="CC37" s="11">
        <f>IF('Cartera Semanal Individual'!$A37='Cartera Semanal Individual'!CC$1,-SUMIFS('BD Factoraje'!$Q:$Q,'BD Factoraje'!$B:$B,$B$3,'BD Factoraje'!$G:$G,'Cartera Semanal Individual'!$A37,'BD Factoraje'!$C:$C,$B$2),0)+CB37-SUMIFS('BD Factoraje'!$R:$R,'BD Factoraje'!$B:$B,$B$3,'BD Factoraje'!$G:$G,'Cartera Semanal Individual'!$A37,'BD Factoraje'!$N:$N,'Cartera Semanal Individual'!CC$1,'BD Factoraje'!$C:$C,$B$2)</f>
        <v>0</v>
      </c>
      <c r="CD37" s="11">
        <f>IF('Cartera Semanal Individual'!$A37='Cartera Semanal Individual'!CD$1,-SUMIFS('BD Factoraje'!$Q:$Q,'BD Factoraje'!$B:$B,$B$3,'BD Factoraje'!$G:$G,'Cartera Semanal Individual'!$A37,'BD Factoraje'!$C:$C,$B$2),0)+CC37-SUMIFS('BD Factoraje'!$R:$R,'BD Factoraje'!$B:$B,$B$3,'BD Factoraje'!$G:$G,'Cartera Semanal Individual'!$A37,'BD Factoraje'!$N:$N,'Cartera Semanal Individual'!CD$1,'BD Factoraje'!$C:$C,$B$2)</f>
        <v>0</v>
      </c>
      <c r="CE37" s="11">
        <f>IF('Cartera Semanal Individual'!$A37='Cartera Semanal Individual'!CE$1,-SUMIFS('BD Factoraje'!$Q:$Q,'BD Factoraje'!$B:$B,$B$3,'BD Factoraje'!$G:$G,'Cartera Semanal Individual'!$A37,'BD Factoraje'!$C:$C,$B$2),0)+CD37-SUMIFS('BD Factoraje'!$R:$R,'BD Factoraje'!$B:$B,$B$3,'BD Factoraje'!$G:$G,'Cartera Semanal Individual'!$A37,'BD Factoraje'!$N:$N,'Cartera Semanal Individual'!CE$1,'BD Factoraje'!$C:$C,$B$2)</f>
        <v>0</v>
      </c>
      <c r="CF37" s="11">
        <f>IF('Cartera Semanal Individual'!$A37='Cartera Semanal Individual'!CF$1,-SUMIFS('BD Factoraje'!$Q:$Q,'BD Factoraje'!$B:$B,$B$3,'BD Factoraje'!$G:$G,'Cartera Semanal Individual'!$A37,'BD Factoraje'!$C:$C,$B$2),0)+CE37-SUMIFS('BD Factoraje'!$R:$R,'BD Factoraje'!$B:$B,$B$3,'BD Factoraje'!$G:$G,'Cartera Semanal Individual'!$A37,'BD Factoraje'!$N:$N,'Cartera Semanal Individual'!CF$1,'BD Factoraje'!$C:$C,$B$2)</f>
        <v>0</v>
      </c>
      <c r="CG37" s="11">
        <f>IF('Cartera Semanal Individual'!$A37='Cartera Semanal Individual'!CG$1,-SUMIFS('BD Factoraje'!$Q:$Q,'BD Factoraje'!$B:$B,$B$3,'BD Factoraje'!$G:$G,'Cartera Semanal Individual'!$A37,'BD Factoraje'!$C:$C,$B$2),0)+CF37-SUMIFS('BD Factoraje'!$R:$R,'BD Factoraje'!$B:$B,$B$3,'BD Factoraje'!$G:$G,'Cartera Semanal Individual'!$A37,'BD Factoraje'!$N:$N,'Cartera Semanal Individual'!CG$1,'BD Factoraje'!$C:$C,$B$2)</f>
        <v>0</v>
      </c>
      <c r="CH37" s="11">
        <f>IF('Cartera Semanal Individual'!$A37='Cartera Semanal Individual'!CH$1,-SUMIFS('BD Factoraje'!$Q:$Q,'BD Factoraje'!$B:$B,$B$3,'BD Factoraje'!$G:$G,'Cartera Semanal Individual'!$A37,'BD Factoraje'!$C:$C,$B$2),0)+CG37-SUMIFS('BD Factoraje'!$R:$R,'BD Factoraje'!$B:$B,$B$3,'BD Factoraje'!$G:$G,'Cartera Semanal Individual'!$A37,'BD Factoraje'!$N:$N,'Cartera Semanal Individual'!CH$1,'BD Factoraje'!$C:$C,$B$2)</f>
        <v>0</v>
      </c>
      <c r="CI37" s="11">
        <f>IF('Cartera Semanal Individual'!$A37='Cartera Semanal Individual'!CI$1,-SUMIFS('BD Factoraje'!$Q:$Q,'BD Factoraje'!$B:$B,$B$3,'BD Factoraje'!$G:$G,'Cartera Semanal Individual'!$A37,'BD Factoraje'!$C:$C,$B$2),0)+CH37-SUMIFS('BD Factoraje'!$R:$R,'BD Factoraje'!$B:$B,$B$3,'BD Factoraje'!$G:$G,'Cartera Semanal Individual'!$A37,'BD Factoraje'!$N:$N,'Cartera Semanal Individual'!CI$1,'BD Factoraje'!$C:$C,$B$2)</f>
        <v>0</v>
      </c>
      <c r="CJ37" s="11">
        <f>IF('Cartera Semanal Individual'!$A37='Cartera Semanal Individual'!CJ$1,-SUMIFS('BD Factoraje'!$Q:$Q,'BD Factoraje'!$B:$B,$B$3,'BD Factoraje'!$G:$G,'Cartera Semanal Individual'!$A37,'BD Factoraje'!$C:$C,$B$2),0)+CI37-SUMIFS('BD Factoraje'!$R:$R,'BD Factoraje'!$B:$B,$B$3,'BD Factoraje'!$G:$G,'Cartera Semanal Individual'!$A37,'BD Factoraje'!$N:$N,'Cartera Semanal Individual'!CJ$1,'BD Factoraje'!$C:$C,$B$2)</f>
        <v>0</v>
      </c>
      <c r="CK37" s="11">
        <f>IF('Cartera Semanal Individual'!$A37='Cartera Semanal Individual'!CK$1,-SUMIFS('BD Factoraje'!$Q:$Q,'BD Factoraje'!$B:$B,$B$3,'BD Factoraje'!$G:$G,'Cartera Semanal Individual'!$A37,'BD Factoraje'!$C:$C,$B$2),0)+CJ37-SUMIFS('BD Factoraje'!$R:$R,'BD Factoraje'!$B:$B,$B$3,'BD Factoraje'!$G:$G,'Cartera Semanal Individual'!$A37,'BD Factoraje'!$N:$N,'Cartera Semanal Individual'!CK$1,'BD Factoraje'!$C:$C,$B$2)</f>
        <v>0</v>
      </c>
      <c r="CL37" s="11">
        <f>IF('Cartera Semanal Individual'!$A37='Cartera Semanal Individual'!CL$1,-SUMIFS('BD Factoraje'!$Q:$Q,'BD Factoraje'!$B:$B,$B$3,'BD Factoraje'!$G:$G,'Cartera Semanal Individual'!$A37,'BD Factoraje'!$C:$C,$B$2),0)+CK37-SUMIFS('BD Factoraje'!$R:$R,'BD Factoraje'!$B:$B,$B$3,'BD Factoraje'!$G:$G,'Cartera Semanal Individual'!$A37,'BD Factoraje'!$N:$N,'Cartera Semanal Individual'!CL$1,'BD Factoraje'!$C:$C,$B$2)</f>
        <v>0</v>
      </c>
      <c r="CM37" s="11">
        <f>IF('Cartera Semanal Individual'!$A37='Cartera Semanal Individual'!CM$1,-SUMIFS('BD Factoraje'!$Q:$Q,'BD Factoraje'!$B:$B,$B$3,'BD Factoraje'!$G:$G,'Cartera Semanal Individual'!$A37,'BD Factoraje'!$C:$C,$B$2),0)+CL37-SUMIFS('BD Factoraje'!$R:$R,'BD Factoraje'!$B:$B,$B$3,'BD Factoraje'!$G:$G,'Cartera Semanal Individual'!$A37,'BD Factoraje'!$N:$N,'Cartera Semanal Individual'!CM$1,'BD Factoraje'!$C:$C,$B$2)</f>
        <v>0</v>
      </c>
      <c r="CN37" s="11">
        <f>IF('Cartera Semanal Individual'!$A37='Cartera Semanal Individual'!CN$1,-SUMIFS('BD Factoraje'!$Q:$Q,'BD Factoraje'!$B:$B,$B$3,'BD Factoraje'!$G:$G,'Cartera Semanal Individual'!$A37,'BD Factoraje'!$C:$C,$B$2),0)+CM37-SUMIFS('BD Factoraje'!$R:$R,'BD Factoraje'!$B:$B,$B$3,'BD Factoraje'!$G:$G,'Cartera Semanal Individual'!$A37,'BD Factoraje'!$N:$N,'Cartera Semanal Individual'!CN$1,'BD Factoraje'!$C:$C,$B$2)</f>
        <v>0</v>
      </c>
      <c r="CO37" s="11">
        <f>IF('Cartera Semanal Individual'!$A37='Cartera Semanal Individual'!CO$1,-SUMIFS('BD Factoraje'!$Q:$Q,'BD Factoraje'!$B:$B,$B$3,'BD Factoraje'!$G:$G,'Cartera Semanal Individual'!$A37,'BD Factoraje'!$C:$C,$B$2),0)+CN37-SUMIFS('BD Factoraje'!$R:$R,'BD Factoraje'!$B:$B,$B$3,'BD Factoraje'!$G:$G,'Cartera Semanal Individual'!$A37,'BD Factoraje'!$N:$N,'Cartera Semanal Individual'!CO$1,'BD Factoraje'!$C:$C,$B$2)</f>
        <v>0</v>
      </c>
      <c r="CP37" s="11">
        <f>IF('Cartera Semanal Individual'!$A37='Cartera Semanal Individual'!CP$1,-SUMIFS('BD Factoraje'!$Q:$Q,'BD Factoraje'!$B:$B,$B$3,'BD Factoraje'!$G:$G,'Cartera Semanal Individual'!$A37,'BD Factoraje'!$C:$C,$B$2),0)+CO37-SUMIFS('BD Factoraje'!$R:$R,'BD Factoraje'!$B:$B,$B$3,'BD Factoraje'!$G:$G,'Cartera Semanal Individual'!$A37,'BD Factoraje'!$N:$N,'Cartera Semanal Individual'!CP$1,'BD Factoraje'!$C:$C,$B$2)</f>
        <v>0</v>
      </c>
      <c r="CQ37" s="11">
        <f>IF('Cartera Semanal Individual'!$A37='Cartera Semanal Individual'!CQ$1,-SUMIFS('BD Factoraje'!$Q:$Q,'BD Factoraje'!$B:$B,$B$3,'BD Factoraje'!$G:$G,'Cartera Semanal Individual'!$A37,'BD Factoraje'!$C:$C,$B$2),0)+CP37-SUMIFS('BD Factoraje'!$R:$R,'BD Factoraje'!$B:$B,$B$3,'BD Factoraje'!$G:$G,'Cartera Semanal Individual'!$A37,'BD Factoraje'!$N:$N,'Cartera Semanal Individual'!CQ$1,'BD Factoraje'!$C:$C,$B$2)</f>
        <v>0</v>
      </c>
      <c r="CR37" s="11">
        <f>IF('Cartera Semanal Individual'!$A37='Cartera Semanal Individual'!CR$1,-SUMIFS('BD Factoraje'!$Q:$Q,'BD Factoraje'!$B:$B,$B$3,'BD Factoraje'!$G:$G,'Cartera Semanal Individual'!$A37,'BD Factoraje'!$C:$C,$B$2),0)+CQ37-SUMIFS('BD Factoraje'!$R:$R,'BD Factoraje'!$B:$B,$B$3,'BD Factoraje'!$G:$G,'Cartera Semanal Individual'!$A37,'BD Factoraje'!$N:$N,'Cartera Semanal Individual'!CR$1,'BD Factoraje'!$C:$C,$B$2)</f>
        <v>0</v>
      </c>
      <c r="CS37" s="11">
        <f>IF('Cartera Semanal Individual'!$A37='Cartera Semanal Individual'!CS$1,-SUMIFS('BD Factoraje'!$Q:$Q,'BD Factoraje'!$B:$B,$B$3,'BD Factoraje'!$G:$G,'Cartera Semanal Individual'!$A37,'BD Factoraje'!$C:$C,$B$2),0)+CR37-SUMIFS('BD Factoraje'!$R:$R,'BD Factoraje'!$B:$B,$B$3,'BD Factoraje'!$G:$G,'Cartera Semanal Individual'!$A37,'BD Factoraje'!$N:$N,'Cartera Semanal Individual'!CS$1,'BD Factoraje'!$C:$C,$B$2)</f>
        <v>0</v>
      </c>
      <c r="CT37" s="11">
        <f>IF('Cartera Semanal Individual'!$A37='Cartera Semanal Individual'!CT$1,-SUMIFS('BD Factoraje'!$Q:$Q,'BD Factoraje'!$B:$B,$B$3,'BD Factoraje'!$G:$G,'Cartera Semanal Individual'!$A37,'BD Factoraje'!$C:$C,$B$2),0)+CS37-SUMIFS('BD Factoraje'!$R:$R,'BD Factoraje'!$B:$B,$B$3,'BD Factoraje'!$G:$G,'Cartera Semanal Individual'!$A37,'BD Factoraje'!$N:$N,'Cartera Semanal Individual'!CT$1,'BD Factoraje'!$C:$C,$B$2)</f>
        <v>0</v>
      </c>
      <c r="CU37" s="11">
        <f>IF('Cartera Semanal Individual'!$A37='Cartera Semanal Individual'!CU$1,-SUMIFS('BD Factoraje'!$Q:$Q,'BD Factoraje'!$B:$B,$B$3,'BD Factoraje'!$G:$G,'Cartera Semanal Individual'!$A37,'BD Factoraje'!$C:$C,$B$2),0)+CT37-SUMIFS('BD Factoraje'!$R:$R,'BD Factoraje'!$B:$B,$B$3,'BD Factoraje'!$G:$G,'Cartera Semanal Individual'!$A37,'BD Factoraje'!$N:$N,'Cartera Semanal Individual'!CU$1,'BD Factoraje'!$C:$C,$B$2)</f>
        <v>0</v>
      </c>
      <c r="CV37" s="11">
        <f>IF('Cartera Semanal Individual'!$A37='Cartera Semanal Individual'!CV$1,-SUMIFS('BD Factoraje'!$Q:$Q,'BD Factoraje'!$B:$B,$B$3,'BD Factoraje'!$G:$G,'Cartera Semanal Individual'!$A37,'BD Factoraje'!$C:$C,$B$2),0)+CU37-SUMIFS('BD Factoraje'!$R:$R,'BD Factoraje'!$B:$B,$B$3,'BD Factoraje'!$G:$G,'Cartera Semanal Individual'!$A37,'BD Factoraje'!$N:$N,'Cartera Semanal Individual'!CV$1,'BD Factoraje'!$C:$C,$B$2)</f>
        <v>0</v>
      </c>
    </row>
    <row r="38" spans="1:100" x14ac:dyDescent="0.25">
      <c r="A38" s="14">
        <v>47</v>
      </c>
      <c r="B38" s="31">
        <f t="shared" si="2"/>
        <v>42694</v>
      </c>
      <c r="C38" s="11">
        <f>IF('Cartera Semanal Individual'!$A38='Cartera Semanal Individual'!C$1,-SUMIFS('BD Factoraje'!$Q:$Q,'BD Factoraje'!$B:$B,$B$3,'BD Factoraje'!$G:$G,'Cartera Semanal Individual'!$A38,'BD Factoraje'!$C:$C,$B$2),0)</f>
        <v>0</v>
      </c>
      <c r="D38" s="11">
        <f>IF('Cartera Semanal Individual'!$A38='Cartera Semanal Individual'!D$1,-SUMIFS('BD Factoraje'!$Q:$Q,'BD Factoraje'!$B:$B,$B$3,'BD Factoraje'!$G:$G,'Cartera Semanal Individual'!$A38,'BD Factoraje'!$C:$C,$B$2),0)+C38-SUMIFS('BD Factoraje'!$R:$R,'BD Factoraje'!$B:$B,$B$3,'BD Factoraje'!$G:$G,'Cartera Semanal Individual'!$A38,'BD Factoraje'!$N:$N,'Cartera Semanal Individual'!D$1,'BD Factoraje'!$C:$C,$B$2)</f>
        <v>0</v>
      </c>
      <c r="E38" s="11">
        <f>IF('Cartera Semanal Individual'!$A38='Cartera Semanal Individual'!E$1,-SUMIFS('BD Factoraje'!$Q:$Q,'BD Factoraje'!$B:$B,$B$3,'BD Factoraje'!$G:$G,'Cartera Semanal Individual'!$A38,'BD Factoraje'!$C:$C,$B$2),0)+D38-SUMIFS('BD Factoraje'!$R:$R,'BD Factoraje'!$B:$B,$B$3,'BD Factoraje'!$G:$G,'Cartera Semanal Individual'!$A38,'BD Factoraje'!$N:$N,'Cartera Semanal Individual'!E$1,'BD Factoraje'!$C:$C,$B$2)</f>
        <v>0</v>
      </c>
      <c r="F38" s="11">
        <f>IF('Cartera Semanal Individual'!$A38='Cartera Semanal Individual'!F$1,-SUMIFS('BD Factoraje'!$Q:$Q,'BD Factoraje'!$B:$B,$B$3,'BD Factoraje'!$G:$G,'Cartera Semanal Individual'!$A38,'BD Factoraje'!$C:$C,$B$2),0)+E38-SUMIFS('BD Factoraje'!$R:$R,'BD Factoraje'!$B:$B,$B$3,'BD Factoraje'!$G:$G,'Cartera Semanal Individual'!$A38,'BD Factoraje'!$N:$N,'Cartera Semanal Individual'!F$1,'BD Factoraje'!$C:$C,$B$2)</f>
        <v>0</v>
      </c>
      <c r="G38" s="11">
        <f>IF('Cartera Semanal Individual'!$A38='Cartera Semanal Individual'!G$1,-SUMIFS('BD Factoraje'!$Q:$Q,'BD Factoraje'!$B:$B,$B$3,'BD Factoraje'!$G:$G,'Cartera Semanal Individual'!$A38,'BD Factoraje'!$C:$C,$B$2),0)+F38-SUMIFS('BD Factoraje'!$R:$R,'BD Factoraje'!$B:$B,$B$3,'BD Factoraje'!$G:$G,'Cartera Semanal Individual'!$A38,'BD Factoraje'!$N:$N,'Cartera Semanal Individual'!G$1,'BD Factoraje'!$C:$C,$B$2)</f>
        <v>0</v>
      </c>
      <c r="H38" s="11">
        <f>IF('Cartera Semanal Individual'!$A38='Cartera Semanal Individual'!H$1,-SUMIFS('BD Factoraje'!$Q:$Q,'BD Factoraje'!$B:$B,$B$3,'BD Factoraje'!$G:$G,'Cartera Semanal Individual'!$A38,'BD Factoraje'!$C:$C,$B$2),0)+G38-SUMIFS('BD Factoraje'!$R:$R,'BD Factoraje'!$B:$B,$B$3,'BD Factoraje'!$G:$G,'Cartera Semanal Individual'!$A38,'BD Factoraje'!$N:$N,'Cartera Semanal Individual'!H$1,'BD Factoraje'!$C:$C,$B$2)</f>
        <v>0</v>
      </c>
      <c r="I38" s="11">
        <f>IF('Cartera Semanal Individual'!$A38='Cartera Semanal Individual'!I$1,-SUMIFS('BD Factoraje'!$Q:$Q,'BD Factoraje'!$B:$B,$B$3,'BD Factoraje'!$G:$G,'Cartera Semanal Individual'!$A38,'BD Factoraje'!$C:$C,$B$2),0)+H38-SUMIFS('BD Factoraje'!$R:$R,'BD Factoraje'!$B:$B,$B$3,'BD Factoraje'!$G:$G,'Cartera Semanal Individual'!$A38,'BD Factoraje'!$N:$N,'Cartera Semanal Individual'!I$1,'BD Factoraje'!$C:$C,$B$2)</f>
        <v>0</v>
      </c>
      <c r="J38" s="11">
        <f>IF('Cartera Semanal Individual'!$A38='Cartera Semanal Individual'!J$1,-SUMIFS('BD Factoraje'!$Q:$Q,'BD Factoraje'!$B:$B,$B$3,'BD Factoraje'!$G:$G,'Cartera Semanal Individual'!$A38,'BD Factoraje'!$C:$C,$B$2),0)+I38-SUMIFS('BD Factoraje'!$R:$R,'BD Factoraje'!$B:$B,$B$3,'BD Factoraje'!$G:$G,'Cartera Semanal Individual'!$A38,'BD Factoraje'!$N:$N,'Cartera Semanal Individual'!J$1,'BD Factoraje'!$C:$C,$B$2)</f>
        <v>0</v>
      </c>
      <c r="K38" s="11">
        <f>IF('Cartera Semanal Individual'!$A38='Cartera Semanal Individual'!K$1,-SUMIFS('BD Factoraje'!$Q:$Q,'BD Factoraje'!$B:$B,$B$3,'BD Factoraje'!$G:$G,'Cartera Semanal Individual'!$A38,'BD Factoraje'!$C:$C,$B$2),0)+J38-SUMIFS('BD Factoraje'!$R:$R,'BD Factoraje'!$B:$B,$B$3,'BD Factoraje'!$G:$G,'Cartera Semanal Individual'!$A38,'BD Factoraje'!$N:$N,'Cartera Semanal Individual'!K$1,'BD Factoraje'!$C:$C,$B$2)</f>
        <v>0</v>
      </c>
      <c r="L38" s="11">
        <f>IF('Cartera Semanal Individual'!$A38='Cartera Semanal Individual'!L$1,-SUMIFS('BD Factoraje'!$Q:$Q,'BD Factoraje'!$B:$B,$B$3,'BD Factoraje'!$G:$G,'Cartera Semanal Individual'!$A38,'BD Factoraje'!$C:$C,$B$2),0)+K38-SUMIFS('BD Factoraje'!$R:$R,'BD Factoraje'!$B:$B,$B$3,'BD Factoraje'!$G:$G,'Cartera Semanal Individual'!$A38,'BD Factoraje'!$N:$N,'Cartera Semanal Individual'!L$1,'BD Factoraje'!$C:$C,$B$2)</f>
        <v>0</v>
      </c>
      <c r="M38" s="11">
        <f>IF('Cartera Semanal Individual'!$A38='Cartera Semanal Individual'!M$1,-SUMIFS('BD Factoraje'!$Q:$Q,'BD Factoraje'!$B:$B,$B$3,'BD Factoraje'!$G:$G,'Cartera Semanal Individual'!$A38,'BD Factoraje'!$C:$C,$B$2),0)+L38-SUMIFS('BD Factoraje'!$R:$R,'BD Factoraje'!$B:$B,$B$3,'BD Factoraje'!$G:$G,'Cartera Semanal Individual'!$A38,'BD Factoraje'!$N:$N,'Cartera Semanal Individual'!M$1,'BD Factoraje'!$C:$C,$B$2)</f>
        <v>0</v>
      </c>
      <c r="N38" s="11">
        <f>IF('Cartera Semanal Individual'!$A38='Cartera Semanal Individual'!N$1,-SUMIFS('BD Factoraje'!$Q:$Q,'BD Factoraje'!$B:$B,$B$3,'BD Factoraje'!$G:$G,'Cartera Semanal Individual'!$A38,'BD Factoraje'!$C:$C,$B$2),0)+M38-SUMIFS('BD Factoraje'!$R:$R,'BD Factoraje'!$B:$B,$B$3,'BD Factoraje'!$G:$G,'Cartera Semanal Individual'!$A38,'BD Factoraje'!$N:$N,'Cartera Semanal Individual'!N$1,'BD Factoraje'!$C:$C,$B$2)</f>
        <v>0</v>
      </c>
      <c r="O38" s="11">
        <f>IF('Cartera Semanal Individual'!$A38='Cartera Semanal Individual'!O$1,-SUMIFS('BD Factoraje'!$Q:$Q,'BD Factoraje'!$B:$B,$B$3,'BD Factoraje'!$G:$G,'Cartera Semanal Individual'!$A38,'BD Factoraje'!$C:$C,$B$2),0)+N38-SUMIFS('BD Factoraje'!$R:$R,'BD Factoraje'!$B:$B,$B$3,'BD Factoraje'!$G:$G,'Cartera Semanal Individual'!$A38,'BD Factoraje'!$N:$N,'Cartera Semanal Individual'!O$1,'BD Factoraje'!$C:$C,$B$2)</f>
        <v>0</v>
      </c>
      <c r="P38" s="11">
        <f>IF('Cartera Semanal Individual'!$A38='Cartera Semanal Individual'!P$1,-SUMIFS('BD Factoraje'!$Q:$Q,'BD Factoraje'!$B:$B,$B$3,'BD Factoraje'!$G:$G,'Cartera Semanal Individual'!$A38,'BD Factoraje'!$C:$C,$B$2),0)+O38-SUMIFS('BD Factoraje'!$R:$R,'BD Factoraje'!$B:$B,$B$3,'BD Factoraje'!$G:$G,'Cartera Semanal Individual'!$A38,'BD Factoraje'!$N:$N,'Cartera Semanal Individual'!P$1,'BD Factoraje'!$C:$C,$B$2)</f>
        <v>0</v>
      </c>
      <c r="Q38" s="11">
        <f>IF('Cartera Semanal Individual'!$A38='Cartera Semanal Individual'!Q$1,-SUMIFS('BD Factoraje'!$Q:$Q,'BD Factoraje'!$B:$B,$B$3,'BD Factoraje'!$G:$G,'Cartera Semanal Individual'!$A38,'BD Factoraje'!$C:$C,$B$2),0)+P38-SUMIFS('BD Factoraje'!$R:$R,'BD Factoraje'!$B:$B,$B$3,'BD Factoraje'!$G:$G,'Cartera Semanal Individual'!$A38,'BD Factoraje'!$N:$N,'Cartera Semanal Individual'!Q$1,'BD Factoraje'!$C:$C,$B$2)</f>
        <v>0</v>
      </c>
      <c r="R38" s="11">
        <f>IF('Cartera Semanal Individual'!$A38='Cartera Semanal Individual'!R$1,-SUMIFS('BD Factoraje'!$Q:$Q,'BD Factoraje'!$B:$B,$B$3,'BD Factoraje'!$G:$G,'Cartera Semanal Individual'!$A38,'BD Factoraje'!$C:$C,$B$2),0)+Q38-SUMIFS('BD Factoraje'!$R:$R,'BD Factoraje'!$B:$B,$B$3,'BD Factoraje'!$G:$G,'Cartera Semanal Individual'!$A38,'BD Factoraje'!$N:$N,'Cartera Semanal Individual'!R$1,'BD Factoraje'!$C:$C,$B$2)</f>
        <v>0</v>
      </c>
      <c r="S38" s="11">
        <f>IF('Cartera Semanal Individual'!$A38='Cartera Semanal Individual'!S$1,-SUMIFS('BD Factoraje'!$Q:$Q,'BD Factoraje'!$B:$B,$B$3,'BD Factoraje'!$G:$G,'Cartera Semanal Individual'!$A38,'BD Factoraje'!$C:$C,$B$2),0)+R38-SUMIFS('BD Factoraje'!$R:$R,'BD Factoraje'!$B:$B,$B$3,'BD Factoraje'!$G:$G,'Cartera Semanal Individual'!$A38,'BD Factoraje'!$N:$N,'Cartera Semanal Individual'!S$1,'BD Factoraje'!$C:$C,$B$2)</f>
        <v>0</v>
      </c>
      <c r="T38" s="11">
        <f>IF('Cartera Semanal Individual'!$A38='Cartera Semanal Individual'!T$1,-SUMIFS('BD Factoraje'!$Q:$Q,'BD Factoraje'!$B:$B,$B$3,'BD Factoraje'!$G:$G,'Cartera Semanal Individual'!$A38,'BD Factoraje'!$C:$C,$B$2),0)+S38-SUMIFS('BD Factoraje'!$R:$R,'BD Factoraje'!$B:$B,$B$3,'BD Factoraje'!$G:$G,'Cartera Semanal Individual'!$A38,'BD Factoraje'!$N:$N,'Cartera Semanal Individual'!T$1,'BD Factoraje'!$C:$C,$B$2)</f>
        <v>0</v>
      </c>
      <c r="U38" s="11">
        <f>IF('Cartera Semanal Individual'!$A38='Cartera Semanal Individual'!U$1,-SUMIFS('BD Factoraje'!$Q:$Q,'BD Factoraje'!$B:$B,$B$3,'BD Factoraje'!$G:$G,'Cartera Semanal Individual'!$A38,'BD Factoraje'!$C:$C,$B$2),0)+T38-SUMIFS('BD Factoraje'!$R:$R,'BD Factoraje'!$B:$B,$B$3,'BD Factoraje'!$G:$G,'Cartera Semanal Individual'!$A38,'BD Factoraje'!$N:$N,'Cartera Semanal Individual'!U$1,'BD Factoraje'!$C:$C,$B$2)</f>
        <v>0</v>
      </c>
      <c r="V38" s="11">
        <f>IF('Cartera Semanal Individual'!$A38='Cartera Semanal Individual'!V$1,-SUMIFS('BD Factoraje'!$Q:$Q,'BD Factoraje'!$B:$B,$B$3,'BD Factoraje'!$G:$G,'Cartera Semanal Individual'!$A38,'BD Factoraje'!$C:$C,$B$2),0)+U38-SUMIFS('BD Factoraje'!$R:$R,'BD Factoraje'!$B:$B,$B$3,'BD Factoraje'!$G:$G,'Cartera Semanal Individual'!$A38,'BD Factoraje'!$N:$N,'Cartera Semanal Individual'!V$1,'BD Factoraje'!$C:$C,$B$2)</f>
        <v>0</v>
      </c>
      <c r="W38" s="11">
        <f>IF('Cartera Semanal Individual'!$A38='Cartera Semanal Individual'!W$1,-SUMIFS('BD Factoraje'!$Q:$Q,'BD Factoraje'!$B:$B,$B$3,'BD Factoraje'!$G:$G,'Cartera Semanal Individual'!$A38,'BD Factoraje'!$C:$C,$B$2),0)+V38-SUMIFS('BD Factoraje'!$R:$R,'BD Factoraje'!$B:$B,$B$3,'BD Factoraje'!$G:$G,'Cartera Semanal Individual'!$A38,'BD Factoraje'!$N:$N,'Cartera Semanal Individual'!W$1,'BD Factoraje'!$C:$C,$B$2)</f>
        <v>0</v>
      </c>
      <c r="X38" s="11">
        <f>IF('Cartera Semanal Individual'!$A38='Cartera Semanal Individual'!X$1,-SUMIFS('BD Factoraje'!$Q:$Q,'BD Factoraje'!$B:$B,$B$3,'BD Factoraje'!$G:$G,'Cartera Semanal Individual'!$A38,'BD Factoraje'!$C:$C,$B$2),0)+W38-SUMIFS('BD Factoraje'!$R:$R,'BD Factoraje'!$B:$B,$B$3,'BD Factoraje'!$G:$G,'Cartera Semanal Individual'!$A38,'BD Factoraje'!$N:$N,'Cartera Semanal Individual'!X$1,'BD Factoraje'!$C:$C,$B$2)</f>
        <v>0</v>
      </c>
      <c r="Y38" s="11">
        <f>IF('Cartera Semanal Individual'!$A38='Cartera Semanal Individual'!Y$1,-SUMIFS('BD Factoraje'!$Q:$Q,'BD Factoraje'!$B:$B,$B$3,'BD Factoraje'!$G:$G,'Cartera Semanal Individual'!$A38,'BD Factoraje'!$C:$C,$B$2),0)+X38-SUMIFS('BD Factoraje'!$R:$R,'BD Factoraje'!$B:$B,$B$3,'BD Factoraje'!$G:$G,'Cartera Semanal Individual'!$A38,'BD Factoraje'!$N:$N,'Cartera Semanal Individual'!Y$1,'BD Factoraje'!$C:$C,$B$2)</f>
        <v>0</v>
      </c>
      <c r="Z38" s="11">
        <f>IF('Cartera Semanal Individual'!$A38='Cartera Semanal Individual'!Z$1,-SUMIFS('BD Factoraje'!$Q:$Q,'BD Factoraje'!$B:$B,$B$3,'BD Factoraje'!$G:$G,'Cartera Semanal Individual'!$A38,'BD Factoraje'!$C:$C,$B$2),0)+Y38-SUMIFS('BD Factoraje'!$R:$R,'BD Factoraje'!$B:$B,$B$3,'BD Factoraje'!$G:$G,'Cartera Semanal Individual'!$A38,'BD Factoraje'!$N:$N,'Cartera Semanal Individual'!Z$1,'BD Factoraje'!$C:$C,$B$2)</f>
        <v>0</v>
      </c>
      <c r="AA38" s="11">
        <f>IF('Cartera Semanal Individual'!$A38='Cartera Semanal Individual'!AA$1,-SUMIFS('BD Factoraje'!$Q:$Q,'BD Factoraje'!$B:$B,$B$3,'BD Factoraje'!$G:$G,'Cartera Semanal Individual'!$A38,'BD Factoraje'!$C:$C,$B$2),0)+Z38-SUMIFS('BD Factoraje'!$R:$R,'BD Factoraje'!$B:$B,$B$3,'BD Factoraje'!$G:$G,'Cartera Semanal Individual'!$A38,'BD Factoraje'!$N:$N,'Cartera Semanal Individual'!AA$1,'BD Factoraje'!$C:$C,$B$2)</f>
        <v>0</v>
      </c>
      <c r="AB38" s="11">
        <f>IF('Cartera Semanal Individual'!$A38='Cartera Semanal Individual'!AB$1,-SUMIFS('BD Factoraje'!$Q:$Q,'BD Factoraje'!$B:$B,$B$3,'BD Factoraje'!$G:$G,'Cartera Semanal Individual'!$A38,'BD Factoraje'!$C:$C,$B$2),0)+AA38-SUMIFS('BD Factoraje'!$R:$R,'BD Factoraje'!$B:$B,$B$3,'BD Factoraje'!$G:$G,'Cartera Semanal Individual'!$A38,'BD Factoraje'!$N:$N,'Cartera Semanal Individual'!AB$1,'BD Factoraje'!$C:$C,$B$2)</f>
        <v>0</v>
      </c>
      <c r="AC38" s="11">
        <f>IF('Cartera Semanal Individual'!$A38='Cartera Semanal Individual'!AC$1,-SUMIFS('BD Factoraje'!$Q:$Q,'BD Factoraje'!$B:$B,$B$3,'BD Factoraje'!$G:$G,'Cartera Semanal Individual'!$A38,'BD Factoraje'!$C:$C,$B$2),0)+AB38-SUMIFS('BD Factoraje'!$R:$R,'BD Factoraje'!$B:$B,$B$3,'BD Factoraje'!$G:$G,'Cartera Semanal Individual'!$A38,'BD Factoraje'!$N:$N,'Cartera Semanal Individual'!AC$1,'BD Factoraje'!$C:$C,$B$2)</f>
        <v>0</v>
      </c>
      <c r="AD38" s="11">
        <f>IF('Cartera Semanal Individual'!$A38='Cartera Semanal Individual'!AD$1,-SUMIFS('BD Factoraje'!$Q:$Q,'BD Factoraje'!$B:$B,$B$3,'BD Factoraje'!$G:$G,'Cartera Semanal Individual'!$A38,'BD Factoraje'!$C:$C,$B$2),0)+AC38-SUMIFS('BD Factoraje'!$R:$R,'BD Factoraje'!$B:$B,$B$3,'BD Factoraje'!$G:$G,'Cartera Semanal Individual'!$A38,'BD Factoraje'!$N:$N,'Cartera Semanal Individual'!AD$1,'BD Factoraje'!$C:$C,$B$2)</f>
        <v>0</v>
      </c>
      <c r="AE38" s="11">
        <f>IF('Cartera Semanal Individual'!$A38='Cartera Semanal Individual'!AE$1,-SUMIFS('BD Factoraje'!$Q:$Q,'BD Factoraje'!$B:$B,$B$3,'BD Factoraje'!$G:$G,'Cartera Semanal Individual'!$A38,'BD Factoraje'!$C:$C,$B$2),0)+AD38-SUMIFS('BD Factoraje'!$R:$R,'BD Factoraje'!$B:$B,$B$3,'BD Factoraje'!$G:$G,'Cartera Semanal Individual'!$A38,'BD Factoraje'!$N:$N,'Cartera Semanal Individual'!AE$1,'BD Factoraje'!$C:$C,$B$2)</f>
        <v>0</v>
      </c>
      <c r="AF38" s="11">
        <f>IF('Cartera Semanal Individual'!$A38='Cartera Semanal Individual'!AF$1,-SUMIFS('BD Factoraje'!$Q:$Q,'BD Factoraje'!$B:$B,$B$3,'BD Factoraje'!$G:$G,'Cartera Semanal Individual'!$A38,'BD Factoraje'!$C:$C,$B$2),0)+AE38-SUMIFS('BD Factoraje'!$R:$R,'BD Factoraje'!$B:$B,$B$3,'BD Factoraje'!$G:$G,'Cartera Semanal Individual'!$A38,'BD Factoraje'!$N:$N,'Cartera Semanal Individual'!AF$1,'BD Factoraje'!$C:$C,$B$2)</f>
        <v>0</v>
      </c>
      <c r="AG38" s="11">
        <f>IF('Cartera Semanal Individual'!$A38='Cartera Semanal Individual'!AG$1,-SUMIFS('BD Factoraje'!$Q:$Q,'BD Factoraje'!$B:$B,$B$3,'BD Factoraje'!$G:$G,'Cartera Semanal Individual'!$A38,'BD Factoraje'!$C:$C,$B$2),0)+AF38-SUMIFS('BD Factoraje'!$R:$R,'BD Factoraje'!$B:$B,$B$3,'BD Factoraje'!$G:$G,'Cartera Semanal Individual'!$A38,'BD Factoraje'!$N:$N,'Cartera Semanal Individual'!AG$1,'BD Factoraje'!$C:$C,$B$2)</f>
        <v>0</v>
      </c>
      <c r="AH38" s="11">
        <f>IF('Cartera Semanal Individual'!$A38='Cartera Semanal Individual'!AH$1,-SUMIFS('BD Factoraje'!$Q:$Q,'BD Factoraje'!$B:$B,$B$3,'BD Factoraje'!$G:$G,'Cartera Semanal Individual'!$A38,'BD Factoraje'!$C:$C,$B$2),0)+AG38-SUMIFS('BD Factoraje'!$R:$R,'BD Factoraje'!$B:$B,$B$3,'BD Factoraje'!$G:$G,'Cartera Semanal Individual'!$A38,'BD Factoraje'!$N:$N,'Cartera Semanal Individual'!AH$1,'BD Factoraje'!$C:$C,$B$2)</f>
        <v>0</v>
      </c>
      <c r="AI38" s="11">
        <f>IF('Cartera Semanal Individual'!$A38='Cartera Semanal Individual'!AI$1,-SUMIFS('BD Factoraje'!$Q:$Q,'BD Factoraje'!$B:$B,$B$3,'BD Factoraje'!$G:$G,'Cartera Semanal Individual'!$A38,'BD Factoraje'!$C:$C,$B$2),0)+AH38-SUMIFS('BD Factoraje'!$R:$R,'BD Factoraje'!$B:$B,$B$3,'BD Factoraje'!$G:$G,'Cartera Semanal Individual'!$A38,'BD Factoraje'!$N:$N,'Cartera Semanal Individual'!AI$1,'BD Factoraje'!$C:$C,$B$2)</f>
        <v>0</v>
      </c>
      <c r="AJ38" s="11">
        <f>IF('Cartera Semanal Individual'!$A38='Cartera Semanal Individual'!AJ$1,-SUMIFS('BD Factoraje'!$Q:$Q,'BD Factoraje'!$B:$B,$B$3,'BD Factoraje'!$G:$G,'Cartera Semanal Individual'!$A38,'BD Factoraje'!$C:$C,$B$2),0)+AI38-SUMIFS('BD Factoraje'!$R:$R,'BD Factoraje'!$B:$B,$B$3,'BD Factoraje'!$G:$G,'Cartera Semanal Individual'!$A38,'BD Factoraje'!$N:$N,'Cartera Semanal Individual'!AJ$1,'BD Factoraje'!$C:$C,$B$2)</f>
        <v>300000</v>
      </c>
      <c r="AK38" s="11">
        <f>IF('Cartera Semanal Individual'!$A38='Cartera Semanal Individual'!AK$1,-SUMIFS('BD Factoraje'!$Q:$Q,'BD Factoraje'!$B:$B,$B$3,'BD Factoraje'!$G:$G,'Cartera Semanal Individual'!$A38,'BD Factoraje'!$C:$C,$B$2),0)+AJ38-SUMIFS('BD Factoraje'!$R:$R,'BD Factoraje'!$B:$B,$B$3,'BD Factoraje'!$G:$G,'Cartera Semanal Individual'!$A38,'BD Factoraje'!$N:$N,'Cartera Semanal Individual'!AK$1,'BD Factoraje'!$C:$C,$B$2)</f>
        <v>300000</v>
      </c>
      <c r="AL38" s="11">
        <f>IF('Cartera Semanal Individual'!$A38='Cartera Semanal Individual'!AL$1,-SUMIFS('BD Factoraje'!$Q:$Q,'BD Factoraje'!$B:$B,$B$3,'BD Factoraje'!$G:$G,'Cartera Semanal Individual'!$A38,'BD Factoraje'!$C:$C,$B$2),0)+AK38-SUMIFS('BD Factoraje'!$R:$R,'BD Factoraje'!$B:$B,$B$3,'BD Factoraje'!$G:$G,'Cartera Semanal Individual'!$A38,'BD Factoraje'!$N:$N,'Cartera Semanal Individual'!AL$1,'BD Factoraje'!$C:$C,$B$2)</f>
        <v>300000</v>
      </c>
      <c r="AM38" s="11">
        <f>IF('Cartera Semanal Individual'!$A38='Cartera Semanal Individual'!AM$1,-SUMIFS('BD Factoraje'!$Q:$Q,'BD Factoraje'!$B:$B,$B$3,'BD Factoraje'!$G:$G,'Cartera Semanal Individual'!$A38,'BD Factoraje'!$C:$C,$B$2),0)+AL38-SUMIFS('BD Factoraje'!$R:$R,'BD Factoraje'!$B:$B,$B$3,'BD Factoraje'!$G:$G,'Cartera Semanal Individual'!$A38,'BD Factoraje'!$N:$N,'Cartera Semanal Individual'!AM$1,'BD Factoraje'!$C:$C,$B$2)</f>
        <v>300000</v>
      </c>
      <c r="AN38" s="11">
        <f>IF('Cartera Semanal Individual'!$A38='Cartera Semanal Individual'!AN$1,-SUMIFS('BD Factoraje'!$Q:$Q,'BD Factoraje'!$B:$B,$B$3,'BD Factoraje'!$G:$G,'Cartera Semanal Individual'!$A38,'BD Factoraje'!$C:$C,$B$2),0)+AM38-SUMIFS('BD Factoraje'!$R:$R,'BD Factoraje'!$B:$B,$B$3,'BD Factoraje'!$G:$G,'Cartera Semanal Individual'!$A38,'BD Factoraje'!$N:$N,'Cartera Semanal Individual'!AN$1,'BD Factoraje'!$C:$C,$B$2)</f>
        <v>956.53999999997905</v>
      </c>
      <c r="AO38" s="11">
        <f>IF('Cartera Semanal Individual'!$A38='Cartera Semanal Individual'!AO$1,-SUMIFS('BD Factoraje'!$Q:$Q,'BD Factoraje'!$B:$B,$B$3,'BD Factoraje'!$G:$G,'Cartera Semanal Individual'!$A38,'BD Factoraje'!$C:$C,$B$2),0)+AN38-SUMIFS('BD Factoraje'!$R:$R,'BD Factoraje'!$B:$B,$B$3,'BD Factoraje'!$G:$G,'Cartera Semanal Individual'!$A38,'BD Factoraje'!$N:$N,'Cartera Semanal Individual'!AO$1,'BD Factoraje'!$C:$C,$B$2)</f>
        <v>956.53999999997905</v>
      </c>
      <c r="AP38" s="11">
        <f>IF('Cartera Semanal Individual'!$A38='Cartera Semanal Individual'!AP$1,-SUMIFS('BD Factoraje'!$Q:$Q,'BD Factoraje'!$B:$B,$B$3,'BD Factoraje'!$G:$G,'Cartera Semanal Individual'!$A38,'BD Factoraje'!$C:$C,$B$2),0)+AO38-SUMIFS('BD Factoraje'!$R:$R,'BD Factoraje'!$B:$B,$B$3,'BD Factoraje'!$G:$G,'Cartera Semanal Individual'!$A38,'BD Factoraje'!$N:$N,'Cartera Semanal Individual'!AP$1,'BD Factoraje'!$C:$C,$B$2)</f>
        <v>956.53999999997905</v>
      </c>
      <c r="AQ38" s="11">
        <f>IF('Cartera Semanal Individual'!$A38='Cartera Semanal Individual'!AQ$1,-SUMIFS('BD Factoraje'!$Q:$Q,'BD Factoraje'!$B:$B,$B$3,'BD Factoraje'!$G:$G,'Cartera Semanal Individual'!$A38,'BD Factoraje'!$C:$C,$B$2),0)+AP38-SUMIFS('BD Factoraje'!$R:$R,'BD Factoraje'!$B:$B,$B$3,'BD Factoraje'!$G:$G,'Cartera Semanal Individual'!$A38,'BD Factoraje'!$N:$N,'Cartera Semanal Individual'!AQ$1,'BD Factoraje'!$C:$C,$B$2)</f>
        <v>956.53999999997905</v>
      </c>
      <c r="AR38" s="11">
        <f>IF('Cartera Semanal Individual'!$A38='Cartera Semanal Individual'!AR$1,-SUMIFS('BD Factoraje'!$Q:$Q,'BD Factoraje'!$B:$B,$B$3,'BD Factoraje'!$G:$G,'Cartera Semanal Individual'!$A38,'BD Factoraje'!$C:$C,$B$2),0)+AQ38-SUMIFS('BD Factoraje'!$R:$R,'BD Factoraje'!$B:$B,$B$3,'BD Factoraje'!$G:$G,'Cartera Semanal Individual'!$A38,'BD Factoraje'!$N:$N,'Cartera Semanal Individual'!AR$1,'BD Factoraje'!$C:$C,$B$2)</f>
        <v>956.53999999997905</v>
      </c>
      <c r="AS38" s="11">
        <f>IF('Cartera Semanal Individual'!$A38='Cartera Semanal Individual'!AS$1,-SUMIFS('BD Factoraje'!$Q:$Q,'BD Factoraje'!$B:$B,$B$3,'BD Factoraje'!$G:$G,'Cartera Semanal Individual'!$A38,'BD Factoraje'!$C:$C,$B$2),0)+AR38-SUMIFS('BD Factoraje'!$R:$R,'BD Factoraje'!$B:$B,$B$3,'BD Factoraje'!$G:$G,'Cartera Semanal Individual'!$A38,'BD Factoraje'!$N:$N,'Cartera Semanal Individual'!AS$1,'BD Factoraje'!$C:$C,$B$2)</f>
        <v>956.53999999997905</v>
      </c>
      <c r="AT38" s="11">
        <f>IF('Cartera Semanal Individual'!$A38='Cartera Semanal Individual'!AT$1,-SUMIFS('BD Factoraje'!$Q:$Q,'BD Factoraje'!$B:$B,$B$3,'BD Factoraje'!$G:$G,'Cartera Semanal Individual'!$A38,'BD Factoraje'!$C:$C,$B$2),0)+AS38-SUMIFS('BD Factoraje'!$R:$R,'BD Factoraje'!$B:$B,$B$3,'BD Factoraje'!$G:$G,'Cartera Semanal Individual'!$A38,'BD Factoraje'!$N:$N,'Cartera Semanal Individual'!AT$1,'BD Factoraje'!$C:$C,$B$2)</f>
        <v>956.53999999997905</v>
      </c>
      <c r="AU38" s="11">
        <f>IF('Cartera Semanal Individual'!$A38='Cartera Semanal Individual'!AU$1,-SUMIFS('BD Factoraje'!$Q:$Q,'BD Factoraje'!$B:$B,$B$3,'BD Factoraje'!$G:$G,'Cartera Semanal Individual'!$A38,'BD Factoraje'!$C:$C,$B$2),0)+AT38-SUMIFS('BD Factoraje'!$R:$R,'BD Factoraje'!$B:$B,$B$3,'BD Factoraje'!$G:$G,'Cartera Semanal Individual'!$A38,'BD Factoraje'!$N:$N,'Cartera Semanal Individual'!AU$1,'BD Factoraje'!$C:$C,$B$2)</f>
        <v>956.53999999997905</v>
      </c>
      <c r="AV38" s="11">
        <f>IF('Cartera Semanal Individual'!$A38='Cartera Semanal Individual'!AV$1,-SUMIFS('BD Factoraje'!$Q:$Q,'BD Factoraje'!$B:$B,$B$3,'BD Factoraje'!$G:$G,'Cartera Semanal Individual'!$A38,'BD Factoraje'!$C:$C,$B$2),0)+AU38-SUMIFS('BD Factoraje'!$R:$R,'BD Factoraje'!$B:$B,$B$3,'BD Factoraje'!$G:$G,'Cartera Semanal Individual'!$A38,'BD Factoraje'!$N:$N,'Cartera Semanal Individual'!AV$1,'BD Factoraje'!$C:$C,$B$2)</f>
        <v>956.53999999997905</v>
      </c>
      <c r="AW38" s="11">
        <f>IF('Cartera Semanal Individual'!$A38='Cartera Semanal Individual'!AW$1,-SUMIFS('BD Factoraje'!$Q:$Q,'BD Factoraje'!$B:$B,$B$3,'BD Factoraje'!$G:$G,'Cartera Semanal Individual'!$A38,'BD Factoraje'!$C:$C,$B$2),0)+AV38-SUMIFS('BD Factoraje'!$R:$R,'BD Factoraje'!$B:$B,$B$3,'BD Factoraje'!$G:$G,'Cartera Semanal Individual'!$A38,'BD Factoraje'!$N:$N,'Cartera Semanal Individual'!AW$1,'BD Factoraje'!$C:$C,$B$2)</f>
        <v>956.53999999997905</v>
      </c>
      <c r="AX38" s="11">
        <f>IF('Cartera Semanal Individual'!$A38='Cartera Semanal Individual'!AX$1,-SUMIFS('BD Factoraje'!$Q:$Q,'BD Factoraje'!$B:$B,$B$3,'BD Factoraje'!$G:$G,'Cartera Semanal Individual'!$A38,'BD Factoraje'!$C:$C,$B$2),0)+AW38-SUMIFS('BD Factoraje'!$R:$R,'BD Factoraje'!$B:$B,$B$3,'BD Factoraje'!$G:$G,'Cartera Semanal Individual'!$A38,'BD Factoraje'!$N:$N,'Cartera Semanal Individual'!AX$1,'BD Factoraje'!$C:$C,$B$2)</f>
        <v>956.53999999997905</v>
      </c>
      <c r="AY38" s="11">
        <f>IF('Cartera Semanal Individual'!$A38='Cartera Semanal Individual'!AY$1,-SUMIFS('BD Factoraje'!$Q:$Q,'BD Factoraje'!$B:$B,$B$3,'BD Factoraje'!$G:$G,'Cartera Semanal Individual'!$A38,'BD Factoraje'!$C:$C,$B$2),0)+AX38-SUMIFS('BD Factoraje'!$R:$R,'BD Factoraje'!$B:$B,$B$3,'BD Factoraje'!$G:$G,'Cartera Semanal Individual'!$A38,'BD Factoraje'!$N:$N,'Cartera Semanal Individual'!AY$1,'BD Factoraje'!$C:$C,$B$2)</f>
        <v>-2.0918378140777349E-11</v>
      </c>
      <c r="AZ38" s="11">
        <f>IF('Cartera Semanal Individual'!$A38='Cartera Semanal Individual'!AZ$1,-SUMIFS('BD Factoraje'!$Q:$Q,'BD Factoraje'!$B:$B,$B$3,'BD Factoraje'!$G:$G,'Cartera Semanal Individual'!$A38,'BD Factoraje'!$C:$C,$B$2),0)+AY38-SUMIFS('BD Factoraje'!$R:$R,'BD Factoraje'!$B:$B,$B$3,'BD Factoraje'!$G:$G,'Cartera Semanal Individual'!$A38,'BD Factoraje'!$N:$N,'Cartera Semanal Individual'!AZ$1,'BD Factoraje'!$C:$C,$B$2)</f>
        <v>-2.0918378140777349E-11</v>
      </c>
      <c r="BA38" s="11">
        <f>IF('Cartera Semanal Individual'!$A38='Cartera Semanal Individual'!BA$1,-SUMIFS('BD Factoraje'!$Q:$Q,'BD Factoraje'!$B:$B,$B$3,'BD Factoraje'!$G:$G,'Cartera Semanal Individual'!$A38,'BD Factoraje'!$C:$C,$B$2),0)+AZ38-SUMIFS('BD Factoraje'!$R:$R,'BD Factoraje'!$B:$B,$B$3,'BD Factoraje'!$G:$G,'Cartera Semanal Individual'!$A38,'BD Factoraje'!$N:$N,'Cartera Semanal Individual'!BA$1,'BD Factoraje'!$C:$C,$B$2)</f>
        <v>-2.0918378140777349E-11</v>
      </c>
      <c r="BB38" s="11">
        <f>IF('Cartera Semanal Individual'!$A38='Cartera Semanal Individual'!BB$1,-SUMIFS('BD Factoraje'!$Q:$Q,'BD Factoraje'!$B:$B,$B$3,'BD Factoraje'!$G:$G,'Cartera Semanal Individual'!$A38,'BD Factoraje'!$C:$C,$B$2),0)+BA38-SUMIFS('BD Factoraje'!$R:$R,'BD Factoraje'!$B:$B,$B$3,'BD Factoraje'!$G:$G,'Cartera Semanal Individual'!$A38,'BD Factoraje'!$N:$N,'Cartera Semanal Individual'!BB$1,'BD Factoraje'!$C:$C,$B$2)</f>
        <v>-2.0918378140777349E-11</v>
      </c>
      <c r="BC38" s="11">
        <f>IF('Cartera Semanal Individual'!$A38='Cartera Semanal Individual'!BC$1,-SUMIFS('BD Factoraje'!$Q:$Q,'BD Factoraje'!$B:$B,$B$3,'BD Factoraje'!$G:$G,'Cartera Semanal Individual'!$A38,'BD Factoraje'!$C:$C,$B$2),0)+BB38-SUMIFS('BD Factoraje'!$R:$R,'BD Factoraje'!$B:$B,$B$3,'BD Factoraje'!$G:$G,'Cartera Semanal Individual'!$A38,'BD Factoraje'!$N:$N,'Cartera Semanal Individual'!BC$1,'BD Factoraje'!$C:$C,$B$2)</f>
        <v>-2.0918378140777349E-11</v>
      </c>
      <c r="BD38" s="11">
        <f>IF('Cartera Semanal Individual'!$A38='Cartera Semanal Individual'!BD$1,-SUMIFS('BD Factoraje'!$Q:$Q,'BD Factoraje'!$B:$B,$B$3,'BD Factoraje'!$G:$G,'Cartera Semanal Individual'!$A38,'BD Factoraje'!$C:$C,$B$2),0)+BC38-SUMIFS('BD Factoraje'!$R:$R,'BD Factoraje'!$B:$B,$B$3,'BD Factoraje'!$G:$G,'Cartera Semanal Individual'!$A38,'BD Factoraje'!$N:$N,'Cartera Semanal Individual'!BD$1,'BD Factoraje'!$C:$C,$B$2)</f>
        <v>-2.0918378140777349E-11</v>
      </c>
      <c r="BE38" s="11">
        <f>IF('Cartera Semanal Individual'!$A38='Cartera Semanal Individual'!BE$1,-SUMIFS('BD Factoraje'!$Q:$Q,'BD Factoraje'!$B:$B,$B$3,'BD Factoraje'!$G:$G,'Cartera Semanal Individual'!$A38,'BD Factoraje'!$C:$C,$B$2),0)+BD38-SUMIFS('BD Factoraje'!$R:$R,'BD Factoraje'!$B:$B,$B$3,'BD Factoraje'!$G:$G,'Cartera Semanal Individual'!$A38,'BD Factoraje'!$N:$N,'Cartera Semanal Individual'!BE$1,'BD Factoraje'!$C:$C,$B$2)</f>
        <v>-2.0918378140777349E-11</v>
      </c>
      <c r="BF38" s="11">
        <f>IF('Cartera Semanal Individual'!$A38='Cartera Semanal Individual'!BF$1,-SUMIFS('BD Factoraje'!$Q:$Q,'BD Factoraje'!$B:$B,$B$3,'BD Factoraje'!$G:$G,'Cartera Semanal Individual'!$A38,'BD Factoraje'!$C:$C,$B$2),0)+BE38-SUMIFS('BD Factoraje'!$R:$R,'BD Factoraje'!$B:$B,$B$3,'BD Factoraje'!$G:$G,'Cartera Semanal Individual'!$A38,'BD Factoraje'!$N:$N,'Cartera Semanal Individual'!BF$1,'BD Factoraje'!$C:$C,$B$2)</f>
        <v>-2.0918378140777349E-11</v>
      </c>
      <c r="BG38" s="11">
        <f>IF('Cartera Semanal Individual'!$A38='Cartera Semanal Individual'!BG$1,-SUMIFS('BD Factoraje'!$Q:$Q,'BD Factoraje'!$B:$B,$B$3,'BD Factoraje'!$G:$G,'Cartera Semanal Individual'!$A38,'BD Factoraje'!$C:$C,$B$2),0)+BF38-SUMIFS('BD Factoraje'!$R:$R,'BD Factoraje'!$B:$B,$B$3,'BD Factoraje'!$G:$G,'Cartera Semanal Individual'!$A38,'BD Factoraje'!$N:$N,'Cartera Semanal Individual'!BG$1,'BD Factoraje'!$C:$C,$B$2)</f>
        <v>-2.0918378140777349E-11</v>
      </c>
      <c r="BH38" s="11">
        <f>IF('Cartera Semanal Individual'!$A38='Cartera Semanal Individual'!BH$1,-SUMIFS('BD Factoraje'!$Q:$Q,'BD Factoraje'!$B:$B,$B$3,'BD Factoraje'!$G:$G,'Cartera Semanal Individual'!$A38,'BD Factoraje'!$C:$C,$B$2),0)+BG38-SUMIFS('BD Factoraje'!$R:$R,'BD Factoraje'!$B:$B,$B$3,'BD Factoraje'!$G:$G,'Cartera Semanal Individual'!$A38,'BD Factoraje'!$N:$N,'Cartera Semanal Individual'!BH$1,'BD Factoraje'!$C:$C,$B$2)</f>
        <v>-2.0918378140777349E-11</v>
      </c>
      <c r="BI38" s="11">
        <f>IF('Cartera Semanal Individual'!$A38='Cartera Semanal Individual'!BI$1,-SUMIFS('BD Factoraje'!$Q:$Q,'BD Factoraje'!$B:$B,$B$3,'BD Factoraje'!$G:$G,'Cartera Semanal Individual'!$A38,'BD Factoraje'!$C:$C,$B$2),0)+BH38-SUMIFS('BD Factoraje'!$R:$R,'BD Factoraje'!$B:$B,$B$3,'BD Factoraje'!$G:$G,'Cartera Semanal Individual'!$A38,'BD Factoraje'!$N:$N,'Cartera Semanal Individual'!BI$1,'BD Factoraje'!$C:$C,$B$2)</f>
        <v>-2.0918378140777349E-11</v>
      </c>
      <c r="BJ38" s="11">
        <f>IF('Cartera Semanal Individual'!$A38='Cartera Semanal Individual'!BJ$1,-SUMIFS('BD Factoraje'!$Q:$Q,'BD Factoraje'!$B:$B,$B$3,'BD Factoraje'!$G:$G,'Cartera Semanal Individual'!$A38,'BD Factoraje'!$C:$C,$B$2),0)+BI38-SUMIFS('BD Factoraje'!$R:$R,'BD Factoraje'!$B:$B,$B$3,'BD Factoraje'!$G:$G,'Cartera Semanal Individual'!$A38,'BD Factoraje'!$N:$N,'Cartera Semanal Individual'!BJ$1,'BD Factoraje'!$C:$C,$B$2)</f>
        <v>-2.0918378140777349E-11</v>
      </c>
      <c r="BK38" s="11">
        <f>IF('Cartera Semanal Individual'!$A38='Cartera Semanal Individual'!BK$1,-SUMIFS('BD Factoraje'!$Q:$Q,'BD Factoraje'!$B:$B,$B$3,'BD Factoraje'!$G:$G,'Cartera Semanal Individual'!$A38,'BD Factoraje'!$C:$C,$B$2),0)+BJ38-SUMIFS('BD Factoraje'!$R:$R,'BD Factoraje'!$B:$B,$B$3,'BD Factoraje'!$G:$G,'Cartera Semanal Individual'!$A38,'BD Factoraje'!$N:$N,'Cartera Semanal Individual'!BK$1,'BD Factoraje'!$C:$C,$B$2)</f>
        <v>-2.0918378140777349E-11</v>
      </c>
      <c r="BL38" s="11">
        <f>IF('Cartera Semanal Individual'!$A38='Cartera Semanal Individual'!BL$1,-SUMIFS('BD Factoraje'!$Q:$Q,'BD Factoraje'!$B:$B,$B$3,'BD Factoraje'!$G:$G,'Cartera Semanal Individual'!$A38,'BD Factoraje'!$C:$C,$B$2),0)+BK38-SUMIFS('BD Factoraje'!$R:$R,'BD Factoraje'!$B:$B,$B$3,'BD Factoraje'!$G:$G,'Cartera Semanal Individual'!$A38,'BD Factoraje'!$N:$N,'Cartera Semanal Individual'!BL$1,'BD Factoraje'!$C:$C,$B$2)</f>
        <v>-2.0918378140777349E-11</v>
      </c>
      <c r="BM38" s="11">
        <f>IF('Cartera Semanal Individual'!$A38='Cartera Semanal Individual'!BM$1,-SUMIFS('BD Factoraje'!$Q:$Q,'BD Factoraje'!$B:$B,$B$3,'BD Factoraje'!$G:$G,'Cartera Semanal Individual'!$A38,'BD Factoraje'!$C:$C,$B$2),0)+BL38-SUMIFS('BD Factoraje'!$R:$R,'BD Factoraje'!$B:$B,$B$3,'BD Factoraje'!$G:$G,'Cartera Semanal Individual'!$A38,'BD Factoraje'!$N:$N,'Cartera Semanal Individual'!BM$1,'BD Factoraje'!$C:$C,$B$2)</f>
        <v>-2.0918378140777349E-11</v>
      </c>
      <c r="BN38" s="11">
        <f>IF('Cartera Semanal Individual'!$A38='Cartera Semanal Individual'!BN$1,-SUMIFS('BD Factoraje'!$Q:$Q,'BD Factoraje'!$B:$B,$B$3,'BD Factoraje'!$G:$G,'Cartera Semanal Individual'!$A38,'BD Factoraje'!$C:$C,$B$2),0)+BM38-SUMIFS('BD Factoraje'!$R:$R,'BD Factoraje'!$B:$B,$B$3,'BD Factoraje'!$G:$G,'Cartera Semanal Individual'!$A38,'BD Factoraje'!$N:$N,'Cartera Semanal Individual'!BN$1,'BD Factoraje'!$C:$C,$B$2)</f>
        <v>-2.0918378140777349E-11</v>
      </c>
      <c r="BO38" s="11">
        <f>IF('Cartera Semanal Individual'!$A38='Cartera Semanal Individual'!BO$1,-SUMIFS('BD Factoraje'!$Q:$Q,'BD Factoraje'!$B:$B,$B$3,'BD Factoraje'!$G:$G,'Cartera Semanal Individual'!$A38,'BD Factoraje'!$C:$C,$B$2),0)+BN38-SUMIFS('BD Factoraje'!$R:$R,'BD Factoraje'!$B:$B,$B$3,'BD Factoraje'!$G:$G,'Cartera Semanal Individual'!$A38,'BD Factoraje'!$N:$N,'Cartera Semanal Individual'!BO$1,'BD Factoraje'!$C:$C,$B$2)</f>
        <v>-2.0918378140777349E-11</v>
      </c>
      <c r="BP38" s="11">
        <f>IF('Cartera Semanal Individual'!$A38='Cartera Semanal Individual'!BP$1,-SUMIFS('BD Factoraje'!$Q:$Q,'BD Factoraje'!$B:$B,$B$3,'BD Factoraje'!$G:$G,'Cartera Semanal Individual'!$A38,'BD Factoraje'!$C:$C,$B$2),0)+BO38-SUMIFS('BD Factoraje'!$R:$R,'BD Factoraje'!$B:$B,$B$3,'BD Factoraje'!$G:$G,'Cartera Semanal Individual'!$A38,'BD Factoraje'!$N:$N,'Cartera Semanal Individual'!BP$1,'BD Factoraje'!$C:$C,$B$2)</f>
        <v>-2.0918378140777349E-11</v>
      </c>
      <c r="BQ38" s="11">
        <f>IF('Cartera Semanal Individual'!$A38='Cartera Semanal Individual'!BQ$1,-SUMIFS('BD Factoraje'!$Q:$Q,'BD Factoraje'!$B:$B,$B$3,'BD Factoraje'!$G:$G,'Cartera Semanal Individual'!$A38,'BD Factoraje'!$C:$C,$B$2),0)+BP38-SUMIFS('BD Factoraje'!$R:$R,'BD Factoraje'!$B:$B,$B$3,'BD Factoraje'!$G:$G,'Cartera Semanal Individual'!$A38,'BD Factoraje'!$N:$N,'Cartera Semanal Individual'!BQ$1,'BD Factoraje'!$C:$C,$B$2)</f>
        <v>-2.0918378140777349E-11</v>
      </c>
      <c r="BR38" s="11">
        <f>IF('Cartera Semanal Individual'!$A38='Cartera Semanal Individual'!BR$1,-SUMIFS('BD Factoraje'!$Q:$Q,'BD Factoraje'!$B:$B,$B$3,'BD Factoraje'!$G:$G,'Cartera Semanal Individual'!$A38,'BD Factoraje'!$C:$C,$B$2),0)+BQ38-SUMIFS('BD Factoraje'!$R:$R,'BD Factoraje'!$B:$B,$B$3,'BD Factoraje'!$G:$G,'Cartera Semanal Individual'!$A38,'BD Factoraje'!$N:$N,'Cartera Semanal Individual'!BR$1,'BD Factoraje'!$C:$C,$B$2)</f>
        <v>-2.0918378140777349E-11</v>
      </c>
      <c r="BS38" s="11">
        <f>IF('Cartera Semanal Individual'!$A38='Cartera Semanal Individual'!BS$1,-SUMIFS('BD Factoraje'!$Q:$Q,'BD Factoraje'!$B:$B,$B$3,'BD Factoraje'!$G:$G,'Cartera Semanal Individual'!$A38,'BD Factoraje'!$C:$C,$B$2),0)+BR38-SUMIFS('BD Factoraje'!$R:$R,'BD Factoraje'!$B:$B,$B$3,'BD Factoraje'!$G:$G,'Cartera Semanal Individual'!$A38,'BD Factoraje'!$N:$N,'Cartera Semanal Individual'!BS$1,'BD Factoraje'!$C:$C,$B$2)</f>
        <v>-2.0918378140777349E-11</v>
      </c>
      <c r="BT38" s="11">
        <f>IF('Cartera Semanal Individual'!$A38='Cartera Semanal Individual'!BT$1,-SUMIFS('BD Factoraje'!$Q:$Q,'BD Factoraje'!$B:$B,$B$3,'BD Factoraje'!$G:$G,'Cartera Semanal Individual'!$A38,'BD Factoraje'!$C:$C,$B$2),0)+BS38-SUMIFS('BD Factoraje'!$R:$R,'BD Factoraje'!$B:$B,$B$3,'BD Factoraje'!$G:$G,'Cartera Semanal Individual'!$A38,'BD Factoraje'!$N:$N,'Cartera Semanal Individual'!BT$1,'BD Factoraje'!$C:$C,$B$2)</f>
        <v>-2.0918378140777349E-11</v>
      </c>
      <c r="BU38" s="11">
        <f>IF('Cartera Semanal Individual'!$A38='Cartera Semanal Individual'!BU$1,-SUMIFS('BD Factoraje'!$Q:$Q,'BD Factoraje'!$B:$B,$B$3,'BD Factoraje'!$G:$G,'Cartera Semanal Individual'!$A38,'BD Factoraje'!$C:$C,$B$2),0)+BT38-SUMIFS('BD Factoraje'!$R:$R,'BD Factoraje'!$B:$B,$B$3,'BD Factoraje'!$G:$G,'Cartera Semanal Individual'!$A38,'BD Factoraje'!$N:$N,'Cartera Semanal Individual'!BU$1,'BD Factoraje'!$C:$C,$B$2)</f>
        <v>-2.0918378140777349E-11</v>
      </c>
      <c r="BV38" s="11">
        <f>IF('Cartera Semanal Individual'!$A38='Cartera Semanal Individual'!BV$1,-SUMIFS('BD Factoraje'!$Q:$Q,'BD Factoraje'!$B:$B,$B$3,'BD Factoraje'!$G:$G,'Cartera Semanal Individual'!$A38,'BD Factoraje'!$C:$C,$B$2),0)+BU38-SUMIFS('BD Factoraje'!$R:$R,'BD Factoraje'!$B:$B,$B$3,'BD Factoraje'!$G:$G,'Cartera Semanal Individual'!$A38,'BD Factoraje'!$N:$N,'Cartera Semanal Individual'!BV$1,'BD Factoraje'!$C:$C,$B$2)</f>
        <v>-2.0918378140777349E-11</v>
      </c>
      <c r="BW38" s="11">
        <f>IF('Cartera Semanal Individual'!$A38='Cartera Semanal Individual'!BW$1,-SUMIFS('BD Factoraje'!$Q:$Q,'BD Factoraje'!$B:$B,$B$3,'BD Factoraje'!$G:$G,'Cartera Semanal Individual'!$A38,'BD Factoraje'!$C:$C,$B$2),0)+BV38-SUMIFS('BD Factoraje'!$R:$R,'BD Factoraje'!$B:$B,$B$3,'BD Factoraje'!$G:$G,'Cartera Semanal Individual'!$A38,'BD Factoraje'!$N:$N,'Cartera Semanal Individual'!BW$1,'BD Factoraje'!$C:$C,$B$2)</f>
        <v>-2.0918378140777349E-11</v>
      </c>
      <c r="BX38" s="11">
        <f>IF('Cartera Semanal Individual'!$A38='Cartera Semanal Individual'!BX$1,-SUMIFS('BD Factoraje'!$Q:$Q,'BD Factoraje'!$B:$B,$B$3,'BD Factoraje'!$G:$G,'Cartera Semanal Individual'!$A38,'BD Factoraje'!$C:$C,$B$2),0)+BW38-SUMIFS('BD Factoraje'!$R:$R,'BD Factoraje'!$B:$B,$B$3,'BD Factoraje'!$G:$G,'Cartera Semanal Individual'!$A38,'BD Factoraje'!$N:$N,'Cartera Semanal Individual'!BX$1,'BD Factoraje'!$C:$C,$B$2)</f>
        <v>-2.0918378140777349E-11</v>
      </c>
      <c r="BY38" s="11">
        <f>IF('Cartera Semanal Individual'!$A38='Cartera Semanal Individual'!BY$1,-SUMIFS('BD Factoraje'!$Q:$Q,'BD Factoraje'!$B:$B,$B$3,'BD Factoraje'!$G:$G,'Cartera Semanal Individual'!$A38,'BD Factoraje'!$C:$C,$B$2),0)+BX38-SUMIFS('BD Factoraje'!$R:$R,'BD Factoraje'!$B:$B,$B$3,'BD Factoraje'!$G:$G,'Cartera Semanal Individual'!$A38,'BD Factoraje'!$N:$N,'Cartera Semanal Individual'!BY$1,'BD Factoraje'!$C:$C,$B$2)</f>
        <v>-2.0918378140777349E-11</v>
      </c>
      <c r="BZ38" s="11">
        <f>IF('Cartera Semanal Individual'!$A38='Cartera Semanal Individual'!BZ$1,-SUMIFS('BD Factoraje'!$Q:$Q,'BD Factoraje'!$B:$B,$B$3,'BD Factoraje'!$G:$G,'Cartera Semanal Individual'!$A38,'BD Factoraje'!$C:$C,$B$2),0)+BY38-SUMIFS('BD Factoraje'!$R:$R,'BD Factoraje'!$B:$B,$B$3,'BD Factoraje'!$G:$G,'Cartera Semanal Individual'!$A38,'BD Factoraje'!$N:$N,'Cartera Semanal Individual'!BZ$1,'BD Factoraje'!$C:$C,$B$2)</f>
        <v>-2.0918378140777349E-11</v>
      </c>
      <c r="CA38" s="11">
        <f>IF('Cartera Semanal Individual'!$A38='Cartera Semanal Individual'!CA$1,-SUMIFS('BD Factoraje'!$Q:$Q,'BD Factoraje'!$B:$B,$B$3,'BD Factoraje'!$G:$G,'Cartera Semanal Individual'!$A38,'BD Factoraje'!$C:$C,$B$2),0)+BZ38-SUMIFS('BD Factoraje'!$R:$R,'BD Factoraje'!$B:$B,$B$3,'BD Factoraje'!$G:$G,'Cartera Semanal Individual'!$A38,'BD Factoraje'!$N:$N,'Cartera Semanal Individual'!CA$1,'BD Factoraje'!$C:$C,$B$2)</f>
        <v>-2.0918378140777349E-11</v>
      </c>
      <c r="CB38" s="11">
        <f>IF('Cartera Semanal Individual'!$A38='Cartera Semanal Individual'!CB$1,-SUMIFS('BD Factoraje'!$Q:$Q,'BD Factoraje'!$B:$B,$B$3,'BD Factoraje'!$G:$G,'Cartera Semanal Individual'!$A38,'BD Factoraje'!$C:$C,$B$2),0)+CA38-SUMIFS('BD Factoraje'!$R:$R,'BD Factoraje'!$B:$B,$B$3,'BD Factoraje'!$G:$G,'Cartera Semanal Individual'!$A38,'BD Factoraje'!$N:$N,'Cartera Semanal Individual'!CB$1,'BD Factoraje'!$C:$C,$B$2)</f>
        <v>-2.0918378140777349E-11</v>
      </c>
      <c r="CC38" s="11">
        <f>IF('Cartera Semanal Individual'!$A38='Cartera Semanal Individual'!CC$1,-SUMIFS('BD Factoraje'!$Q:$Q,'BD Factoraje'!$B:$B,$B$3,'BD Factoraje'!$G:$G,'Cartera Semanal Individual'!$A38,'BD Factoraje'!$C:$C,$B$2),0)+CB38-SUMIFS('BD Factoraje'!$R:$R,'BD Factoraje'!$B:$B,$B$3,'BD Factoraje'!$G:$G,'Cartera Semanal Individual'!$A38,'BD Factoraje'!$N:$N,'Cartera Semanal Individual'!CC$1,'BD Factoraje'!$C:$C,$B$2)</f>
        <v>-2.0918378140777349E-11</v>
      </c>
      <c r="CD38" s="11">
        <f>IF('Cartera Semanal Individual'!$A38='Cartera Semanal Individual'!CD$1,-SUMIFS('BD Factoraje'!$Q:$Q,'BD Factoraje'!$B:$B,$B$3,'BD Factoraje'!$G:$G,'Cartera Semanal Individual'!$A38,'BD Factoraje'!$C:$C,$B$2),0)+CC38-SUMIFS('BD Factoraje'!$R:$R,'BD Factoraje'!$B:$B,$B$3,'BD Factoraje'!$G:$G,'Cartera Semanal Individual'!$A38,'BD Factoraje'!$N:$N,'Cartera Semanal Individual'!CD$1,'BD Factoraje'!$C:$C,$B$2)</f>
        <v>-2.0918378140777349E-11</v>
      </c>
      <c r="CE38" s="11">
        <f>IF('Cartera Semanal Individual'!$A38='Cartera Semanal Individual'!CE$1,-SUMIFS('BD Factoraje'!$Q:$Q,'BD Factoraje'!$B:$B,$B$3,'BD Factoraje'!$G:$G,'Cartera Semanal Individual'!$A38,'BD Factoraje'!$C:$C,$B$2),0)+CD38-SUMIFS('BD Factoraje'!$R:$R,'BD Factoraje'!$B:$B,$B$3,'BD Factoraje'!$G:$G,'Cartera Semanal Individual'!$A38,'BD Factoraje'!$N:$N,'Cartera Semanal Individual'!CE$1,'BD Factoraje'!$C:$C,$B$2)</f>
        <v>-2.0918378140777349E-11</v>
      </c>
      <c r="CF38" s="11">
        <f>IF('Cartera Semanal Individual'!$A38='Cartera Semanal Individual'!CF$1,-SUMIFS('BD Factoraje'!$Q:$Q,'BD Factoraje'!$B:$B,$B$3,'BD Factoraje'!$G:$G,'Cartera Semanal Individual'!$A38,'BD Factoraje'!$C:$C,$B$2),0)+CE38-SUMIFS('BD Factoraje'!$R:$R,'BD Factoraje'!$B:$B,$B$3,'BD Factoraje'!$G:$G,'Cartera Semanal Individual'!$A38,'BD Factoraje'!$N:$N,'Cartera Semanal Individual'!CF$1,'BD Factoraje'!$C:$C,$B$2)</f>
        <v>-2.0918378140777349E-11</v>
      </c>
      <c r="CG38" s="11">
        <f>IF('Cartera Semanal Individual'!$A38='Cartera Semanal Individual'!CG$1,-SUMIFS('BD Factoraje'!$Q:$Q,'BD Factoraje'!$B:$B,$B$3,'BD Factoraje'!$G:$G,'Cartera Semanal Individual'!$A38,'BD Factoraje'!$C:$C,$B$2),0)+CF38-SUMIFS('BD Factoraje'!$R:$R,'BD Factoraje'!$B:$B,$B$3,'BD Factoraje'!$G:$G,'Cartera Semanal Individual'!$A38,'BD Factoraje'!$N:$N,'Cartera Semanal Individual'!CG$1,'BD Factoraje'!$C:$C,$B$2)</f>
        <v>-2.0918378140777349E-11</v>
      </c>
      <c r="CH38" s="11">
        <f>IF('Cartera Semanal Individual'!$A38='Cartera Semanal Individual'!CH$1,-SUMIFS('BD Factoraje'!$Q:$Q,'BD Factoraje'!$B:$B,$B$3,'BD Factoraje'!$G:$G,'Cartera Semanal Individual'!$A38,'BD Factoraje'!$C:$C,$B$2),0)+CG38-SUMIFS('BD Factoraje'!$R:$R,'BD Factoraje'!$B:$B,$B$3,'BD Factoraje'!$G:$G,'Cartera Semanal Individual'!$A38,'BD Factoraje'!$N:$N,'Cartera Semanal Individual'!CH$1,'BD Factoraje'!$C:$C,$B$2)</f>
        <v>-2.0918378140777349E-11</v>
      </c>
      <c r="CI38" s="11">
        <f>IF('Cartera Semanal Individual'!$A38='Cartera Semanal Individual'!CI$1,-SUMIFS('BD Factoraje'!$Q:$Q,'BD Factoraje'!$B:$B,$B$3,'BD Factoraje'!$G:$G,'Cartera Semanal Individual'!$A38,'BD Factoraje'!$C:$C,$B$2),0)+CH38-SUMIFS('BD Factoraje'!$R:$R,'BD Factoraje'!$B:$B,$B$3,'BD Factoraje'!$G:$G,'Cartera Semanal Individual'!$A38,'BD Factoraje'!$N:$N,'Cartera Semanal Individual'!CI$1,'BD Factoraje'!$C:$C,$B$2)</f>
        <v>-2.0918378140777349E-11</v>
      </c>
      <c r="CJ38" s="11">
        <f>IF('Cartera Semanal Individual'!$A38='Cartera Semanal Individual'!CJ$1,-SUMIFS('BD Factoraje'!$Q:$Q,'BD Factoraje'!$B:$B,$B$3,'BD Factoraje'!$G:$G,'Cartera Semanal Individual'!$A38,'BD Factoraje'!$C:$C,$B$2),0)+CI38-SUMIFS('BD Factoraje'!$R:$R,'BD Factoraje'!$B:$B,$B$3,'BD Factoraje'!$G:$G,'Cartera Semanal Individual'!$A38,'BD Factoraje'!$N:$N,'Cartera Semanal Individual'!CJ$1,'BD Factoraje'!$C:$C,$B$2)</f>
        <v>-2.0918378140777349E-11</v>
      </c>
      <c r="CK38" s="11">
        <f>IF('Cartera Semanal Individual'!$A38='Cartera Semanal Individual'!CK$1,-SUMIFS('BD Factoraje'!$Q:$Q,'BD Factoraje'!$B:$B,$B$3,'BD Factoraje'!$G:$G,'Cartera Semanal Individual'!$A38,'BD Factoraje'!$C:$C,$B$2),0)+CJ38-SUMIFS('BD Factoraje'!$R:$R,'BD Factoraje'!$B:$B,$B$3,'BD Factoraje'!$G:$G,'Cartera Semanal Individual'!$A38,'BD Factoraje'!$N:$N,'Cartera Semanal Individual'!CK$1,'BD Factoraje'!$C:$C,$B$2)</f>
        <v>-2.0918378140777349E-11</v>
      </c>
      <c r="CL38" s="11">
        <f>IF('Cartera Semanal Individual'!$A38='Cartera Semanal Individual'!CL$1,-SUMIFS('BD Factoraje'!$Q:$Q,'BD Factoraje'!$B:$B,$B$3,'BD Factoraje'!$G:$G,'Cartera Semanal Individual'!$A38,'BD Factoraje'!$C:$C,$B$2),0)+CK38-SUMIFS('BD Factoraje'!$R:$R,'BD Factoraje'!$B:$B,$B$3,'BD Factoraje'!$G:$G,'Cartera Semanal Individual'!$A38,'BD Factoraje'!$N:$N,'Cartera Semanal Individual'!CL$1,'BD Factoraje'!$C:$C,$B$2)</f>
        <v>-2.0918378140777349E-11</v>
      </c>
      <c r="CM38" s="11">
        <f>IF('Cartera Semanal Individual'!$A38='Cartera Semanal Individual'!CM$1,-SUMIFS('BD Factoraje'!$Q:$Q,'BD Factoraje'!$B:$B,$B$3,'BD Factoraje'!$G:$G,'Cartera Semanal Individual'!$A38,'BD Factoraje'!$C:$C,$B$2),0)+CL38-SUMIFS('BD Factoraje'!$R:$R,'BD Factoraje'!$B:$B,$B$3,'BD Factoraje'!$G:$G,'Cartera Semanal Individual'!$A38,'BD Factoraje'!$N:$N,'Cartera Semanal Individual'!CM$1,'BD Factoraje'!$C:$C,$B$2)</f>
        <v>-2.0918378140777349E-11</v>
      </c>
      <c r="CN38" s="11">
        <f>IF('Cartera Semanal Individual'!$A38='Cartera Semanal Individual'!CN$1,-SUMIFS('BD Factoraje'!$Q:$Q,'BD Factoraje'!$B:$B,$B$3,'BD Factoraje'!$G:$G,'Cartera Semanal Individual'!$A38,'BD Factoraje'!$C:$C,$B$2),0)+CM38-SUMIFS('BD Factoraje'!$R:$R,'BD Factoraje'!$B:$B,$B$3,'BD Factoraje'!$G:$G,'Cartera Semanal Individual'!$A38,'BD Factoraje'!$N:$N,'Cartera Semanal Individual'!CN$1,'BD Factoraje'!$C:$C,$B$2)</f>
        <v>-2.0918378140777349E-11</v>
      </c>
      <c r="CO38" s="11">
        <f>IF('Cartera Semanal Individual'!$A38='Cartera Semanal Individual'!CO$1,-SUMIFS('BD Factoraje'!$Q:$Q,'BD Factoraje'!$B:$B,$B$3,'BD Factoraje'!$G:$G,'Cartera Semanal Individual'!$A38,'BD Factoraje'!$C:$C,$B$2),0)+CN38-SUMIFS('BD Factoraje'!$R:$R,'BD Factoraje'!$B:$B,$B$3,'BD Factoraje'!$G:$G,'Cartera Semanal Individual'!$A38,'BD Factoraje'!$N:$N,'Cartera Semanal Individual'!CO$1,'BD Factoraje'!$C:$C,$B$2)</f>
        <v>-2.0918378140777349E-11</v>
      </c>
      <c r="CP38" s="11">
        <f>IF('Cartera Semanal Individual'!$A38='Cartera Semanal Individual'!CP$1,-SUMIFS('BD Factoraje'!$Q:$Q,'BD Factoraje'!$B:$B,$B$3,'BD Factoraje'!$G:$G,'Cartera Semanal Individual'!$A38,'BD Factoraje'!$C:$C,$B$2),0)+CO38-SUMIFS('BD Factoraje'!$R:$R,'BD Factoraje'!$B:$B,$B$3,'BD Factoraje'!$G:$G,'Cartera Semanal Individual'!$A38,'BD Factoraje'!$N:$N,'Cartera Semanal Individual'!CP$1,'BD Factoraje'!$C:$C,$B$2)</f>
        <v>-2.0918378140777349E-11</v>
      </c>
      <c r="CQ38" s="11">
        <f>IF('Cartera Semanal Individual'!$A38='Cartera Semanal Individual'!CQ$1,-SUMIFS('BD Factoraje'!$Q:$Q,'BD Factoraje'!$B:$B,$B$3,'BD Factoraje'!$G:$G,'Cartera Semanal Individual'!$A38,'BD Factoraje'!$C:$C,$B$2),0)+CP38-SUMIFS('BD Factoraje'!$R:$R,'BD Factoraje'!$B:$B,$B$3,'BD Factoraje'!$G:$G,'Cartera Semanal Individual'!$A38,'BD Factoraje'!$N:$N,'Cartera Semanal Individual'!CQ$1,'BD Factoraje'!$C:$C,$B$2)</f>
        <v>-2.0918378140777349E-11</v>
      </c>
      <c r="CR38" s="11">
        <f>IF('Cartera Semanal Individual'!$A38='Cartera Semanal Individual'!CR$1,-SUMIFS('BD Factoraje'!$Q:$Q,'BD Factoraje'!$B:$B,$B$3,'BD Factoraje'!$G:$G,'Cartera Semanal Individual'!$A38,'BD Factoraje'!$C:$C,$B$2),0)+CQ38-SUMIFS('BD Factoraje'!$R:$R,'BD Factoraje'!$B:$B,$B$3,'BD Factoraje'!$G:$G,'Cartera Semanal Individual'!$A38,'BD Factoraje'!$N:$N,'Cartera Semanal Individual'!CR$1,'BD Factoraje'!$C:$C,$B$2)</f>
        <v>-2.0918378140777349E-11</v>
      </c>
      <c r="CS38" s="11">
        <f>IF('Cartera Semanal Individual'!$A38='Cartera Semanal Individual'!CS$1,-SUMIFS('BD Factoraje'!$Q:$Q,'BD Factoraje'!$B:$B,$B$3,'BD Factoraje'!$G:$G,'Cartera Semanal Individual'!$A38,'BD Factoraje'!$C:$C,$B$2),0)+CR38-SUMIFS('BD Factoraje'!$R:$R,'BD Factoraje'!$B:$B,$B$3,'BD Factoraje'!$G:$G,'Cartera Semanal Individual'!$A38,'BD Factoraje'!$N:$N,'Cartera Semanal Individual'!CS$1,'BD Factoraje'!$C:$C,$B$2)</f>
        <v>-2.0918378140777349E-11</v>
      </c>
      <c r="CT38" s="11">
        <f>IF('Cartera Semanal Individual'!$A38='Cartera Semanal Individual'!CT$1,-SUMIFS('BD Factoraje'!$Q:$Q,'BD Factoraje'!$B:$B,$B$3,'BD Factoraje'!$G:$G,'Cartera Semanal Individual'!$A38,'BD Factoraje'!$C:$C,$B$2),0)+CS38-SUMIFS('BD Factoraje'!$R:$R,'BD Factoraje'!$B:$B,$B$3,'BD Factoraje'!$G:$G,'Cartera Semanal Individual'!$A38,'BD Factoraje'!$N:$N,'Cartera Semanal Individual'!CT$1,'BD Factoraje'!$C:$C,$B$2)</f>
        <v>-2.0918378140777349E-11</v>
      </c>
      <c r="CU38" s="11">
        <f>IF('Cartera Semanal Individual'!$A38='Cartera Semanal Individual'!CU$1,-SUMIFS('BD Factoraje'!$Q:$Q,'BD Factoraje'!$B:$B,$B$3,'BD Factoraje'!$G:$G,'Cartera Semanal Individual'!$A38,'BD Factoraje'!$C:$C,$B$2),0)+CT38-SUMIFS('BD Factoraje'!$R:$R,'BD Factoraje'!$B:$B,$B$3,'BD Factoraje'!$G:$G,'Cartera Semanal Individual'!$A38,'BD Factoraje'!$N:$N,'Cartera Semanal Individual'!CU$1,'BD Factoraje'!$C:$C,$B$2)</f>
        <v>-2.0918378140777349E-11</v>
      </c>
      <c r="CV38" s="11">
        <f>IF('Cartera Semanal Individual'!$A38='Cartera Semanal Individual'!CV$1,-SUMIFS('BD Factoraje'!$Q:$Q,'BD Factoraje'!$B:$B,$B$3,'BD Factoraje'!$G:$G,'Cartera Semanal Individual'!$A38,'BD Factoraje'!$C:$C,$B$2),0)+CU38-SUMIFS('BD Factoraje'!$R:$R,'BD Factoraje'!$B:$B,$B$3,'BD Factoraje'!$G:$G,'Cartera Semanal Individual'!$A38,'BD Factoraje'!$N:$N,'Cartera Semanal Individual'!CV$1,'BD Factoraje'!$C:$C,$B$2)</f>
        <v>-2.0918378140777349E-11</v>
      </c>
    </row>
    <row r="39" spans="1:100" x14ac:dyDescent="0.25">
      <c r="A39" s="14">
        <v>48</v>
      </c>
      <c r="B39" s="31">
        <f t="shared" si="2"/>
        <v>42701</v>
      </c>
      <c r="C39" s="11">
        <f>IF('Cartera Semanal Individual'!$A39='Cartera Semanal Individual'!C$1,-SUMIFS('BD Factoraje'!$Q:$Q,'BD Factoraje'!$B:$B,$B$3,'BD Factoraje'!$G:$G,'Cartera Semanal Individual'!$A39,'BD Factoraje'!$C:$C,$B$2),0)</f>
        <v>0</v>
      </c>
      <c r="D39" s="11">
        <f>IF('Cartera Semanal Individual'!$A39='Cartera Semanal Individual'!D$1,-SUMIFS('BD Factoraje'!$Q:$Q,'BD Factoraje'!$B:$B,$B$3,'BD Factoraje'!$G:$G,'Cartera Semanal Individual'!$A39,'BD Factoraje'!$C:$C,$B$2),0)+C39-SUMIFS('BD Factoraje'!$R:$R,'BD Factoraje'!$B:$B,$B$3,'BD Factoraje'!$G:$G,'Cartera Semanal Individual'!$A39,'BD Factoraje'!$N:$N,'Cartera Semanal Individual'!D$1,'BD Factoraje'!$C:$C,$B$2)</f>
        <v>0</v>
      </c>
      <c r="E39" s="11">
        <f>IF('Cartera Semanal Individual'!$A39='Cartera Semanal Individual'!E$1,-SUMIFS('BD Factoraje'!$Q:$Q,'BD Factoraje'!$B:$B,$B$3,'BD Factoraje'!$G:$G,'Cartera Semanal Individual'!$A39,'BD Factoraje'!$C:$C,$B$2),0)+D39-SUMIFS('BD Factoraje'!$R:$R,'BD Factoraje'!$B:$B,$B$3,'BD Factoraje'!$G:$G,'Cartera Semanal Individual'!$A39,'BD Factoraje'!$N:$N,'Cartera Semanal Individual'!E$1,'BD Factoraje'!$C:$C,$B$2)</f>
        <v>0</v>
      </c>
      <c r="F39" s="11">
        <f>IF('Cartera Semanal Individual'!$A39='Cartera Semanal Individual'!F$1,-SUMIFS('BD Factoraje'!$Q:$Q,'BD Factoraje'!$B:$B,$B$3,'BD Factoraje'!$G:$G,'Cartera Semanal Individual'!$A39,'BD Factoraje'!$C:$C,$B$2),0)+E39-SUMIFS('BD Factoraje'!$R:$R,'BD Factoraje'!$B:$B,$B$3,'BD Factoraje'!$G:$G,'Cartera Semanal Individual'!$A39,'BD Factoraje'!$N:$N,'Cartera Semanal Individual'!F$1,'BD Factoraje'!$C:$C,$B$2)</f>
        <v>0</v>
      </c>
      <c r="G39" s="11">
        <f>IF('Cartera Semanal Individual'!$A39='Cartera Semanal Individual'!G$1,-SUMIFS('BD Factoraje'!$Q:$Q,'BD Factoraje'!$B:$B,$B$3,'BD Factoraje'!$G:$G,'Cartera Semanal Individual'!$A39,'BD Factoraje'!$C:$C,$B$2),0)+F39-SUMIFS('BD Factoraje'!$R:$R,'BD Factoraje'!$B:$B,$B$3,'BD Factoraje'!$G:$G,'Cartera Semanal Individual'!$A39,'BD Factoraje'!$N:$N,'Cartera Semanal Individual'!G$1,'BD Factoraje'!$C:$C,$B$2)</f>
        <v>0</v>
      </c>
      <c r="H39" s="11">
        <f>IF('Cartera Semanal Individual'!$A39='Cartera Semanal Individual'!H$1,-SUMIFS('BD Factoraje'!$Q:$Q,'BD Factoraje'!$B:$B,$B$3,'BD Factoraje'!$G:$G,'Cartera Semanal Individual'!$A39,'BD Factoraje'!$C:$C,$B$2),0)+G39-SUMIFS('BD Factoraje'!$R:$R,'BD Factoraje'!$B:$B,$B$3,'BD Factoraje'!$G:$G,'Cartera Semanal Individual'!$A39,'BD Factoraje'!$N:$N,'Cartera Semanal Individual'!H$1,'BD Factoraje'!$C:$C,$B$2)</f>
        <v>0</v>
      </c>
      <c r="I39" s="11">
        <f>IF('Cartera Semanal Individual'!$A39='Cartera Semanal Individual'!I$1,-SUMIFS('BD Factoraje'!$Q:$Q,'BD Factoraje'!$B:$B,$B$3,'BD Factoraje'!$G:$G,'Cartera Semanal Individual'!$A39,'BD Factoraje'!$C:$C,$B$2),0)+H39-SUMIFS('BD Factoraje'!$R:$R,'BD Factoraje'!$B:$B,$B$3,'BD Factoraje'!$G:$G,'Cartera Semanal Individual'!$A39,'BD Factoraje'!$N:$N,'Cartera Semanal Individual'!I$1,'BD Factoraje'!$C:$C,$B$2)</f>
        <v>0</v>
      </c>
      <c r="J39" s="11">
        <f>IF('Cartera Semanal Individual'!$A39='Cartera Semanal Individual'!J$1,-SUMIFS('BD Factoraje'!$Q:$Q,'BD Factoraje'!$B:$B,$B$3,'BD Factoraje'!$G:$G,'Cartera Semanal Individual'!$A39,'BD Factoraje'!$C:$C,$B$2),0)+I39-SUMIFS('BD Factoraje'!$R:$R,'BD Factoraje'!$B:$B,$B$3,'BD Factoraje'!$G:$G,'Cartera Semanal Individual'!$A39,'BD Factoraje'!$N:$N,'Cartera Semanal Individual'!J$1,'BD Factoraje'!$C:$C,$B$2)</f>
        <v>0</v>
      </c>
      <c r="K39" s="11">
        <f>IF('Cartera Semanal Individual'!$A39='Cartera Semanal Individual'!K$1,-SUMIFS('BD Factoraje'!$Q:$Q,'BD Factoraje'!$B:$B,$B$3,'BD Factoraje'!$G:$G,'Cartera Semanal Individual'!$A39,'BD Factoraje'!$C:$C,$B$2),0)+J39-SUMIFS('BD Factoraje'!$R:$R,'BD Factoraje'!$B:$B,$B$3,'BD Factoraje'!$G:$G,'Cartera Semanal Individual'!$A39,'BD Factoraje'!$N:$N,'Cartera Semanal Individual'!K$1,'BD Factoraje'!$C:$C,$B$2)</f>
        <v>0</v>
      </c>
      <c r="L39" s="11">
        <f>IF('Cartera Semanal Individual'!$A39='Cartera Semanal Individual'!L$1,-SUMIFS('BD Factoraje'!$Q:$Q,'BD Factoraje'!$B:$B,$B$3,'BD Factoraje'!$G:$G,'Cartera Semanal Individual'!$A39,'BD Factoraje'!$C:$C,$B$2),0)+K39-SUMIFS('BD Factoraje'!$R:$R,'BD Factoraje'!$B:$B,$B$3,'BD Factoraje'!$G:$G,'Cartera Semanal Individual'!$A39,'BD Factoraje'!$N:$N,'Cartera Semanal Individual'!L$1,'BD Factoraje'!$C:$C,$B$2)</f>
        <v>0</v>
      </c>
      <c r="M39" s="11">
        <f>IF('Cartera Semanal Individual'!$A39='Cartera Semanal Individual'!M$1,-SUMIFS('BD Factoraje'!$Q:$Q,'BD Factoraje'!$B:$B,$B$3,'BD Factoraje'!$G:$G,'Cartera Semanal Individual'!$A39,'BD Factoraje'!$C:$C,$B$2),0)+L39-SUMIFS('BD Factoraje'!$R:$R,'BD Factoraje'!$B:$B,$B$3,'BD Factoraje'!$G:$G,'Cartera Semanal Individual'!$A39,'BD Factoraje'!$N:$N,'Cartera Semanal Individual'!M$1,'BD Factoraje'!$C:$C,$B$2)</f>
        <v>0</v>
      </c>
      <c r="N39" s="11">
        <f>IF('Cartera Semanal Individual'!$A39='Cartera Semanal Individual'!N$1,-SUMIFS('BD Factoraje'!$Q:$Q,'BD Factoraje'!$B:$B,$B$3,'BD Factoraje'!$G:$G,'Cartera Semanal Individual'!$A39,'BD Factoraje'!$C:$C,$B$2),0)+M39-SUMIFS('BD Factoraje'!$R:$R,'BD Factoraje'!$B:$B,$B$3,'BD Factoraje'!$G:$G,'Cartera Semanal Individual'!$A39,'BD Factoraje'!$N:$N,'Cartera Semanal Individual'!N$1,'BD Factoraje'!$C:$C,$B$2)</f>
        <v>0</v>
      </c>
      <c r="O39" s="11">
        <f>IF('Cartera Semanal Individual'!$A39='Cartera Semanal Individual'!O$1,-SUMIFS('BD Factoraje'!$Q:$Q,'BD Factoraje'!$B:$B,$B$3,'BD Factoraje'!$G:$G,'Cartera Semanal Individual'!$A39,'BD Factoraje'!$C:$C,$B$2),0)+N39-SUMIFS('BD Factoraje'!$R:$R,'BD Factoraje'!$B:$B,$B$3,'BD Factoraje'!$G:$G,'Cartera Semanal Individual'!$A39,'BD Factoraje'!$N:$N,'Cartera Semanal Individual'!O$1,'BD Factoraje'!$C:$C,$B$2)</f>
        <v>0</v>
      </c>
      <c r="P39" s="11">
        <f>IF('Cartera Semanal Individual'!$A39='Cartera Semanal Individual'!P$1,-SUMIFS('BD Factoraje'!$Q:$Q,'BD Factoraje'!$B:$B,$B$3,'BD Factoraje'!$G:$G,'Cartera Semanal Individual'!$A39,'BD Factoraje'!$C:$C,$B$2),0)+O39-SUMIFS('BD Factoraje'!$R:$R,'BD Factoraje'!$B:$B,$B$3,'BD Factoraje'!$G:$G,'Cartera Semanal Individual'!$A39,'BD Factoraje'!$N:$N,'Cartera Semanal Individual'!P$1,'BD Factoraje'!$C:$C,$B$2)</f>
        <v>0</v>
      </c>
      <c r="Q39" s="11">
        <f>IF('Cartera Semanal Individual'!$A39='Cartera Semanal Individual'!Q$1,-SUMIFS('BD Factoraje'!$Q:$Q,'BD Factoraje'!$B:$B,$B$3,'BD Factoraje'!$G:$G,'Cartera Semanal Individual'!$A39,'BD Factoraje'!$C:$C,$B$2),0)+P39-SUMIFS('BD Factoraje'!$R:$R,'BD Factoraje'!$B:$B,$B$3,'BD Factoraje'!$G:$G,'Cartera Semanal Individual'!$A39,'BD Factoraje'!$N:$N,'Cartera Semanal Individual'!Q$1,'BD Factoraje'!$C:$C,$B$2)</f>
        <v>0</v>
      </c>
      <c r="R39" s="11">
        <f>IF('Cartera Semanal Individual'!$A39='Cartera Semanal Individual'!R$1,-SUMIFS('BD Factoraje'!$Q:$Q,'BD Factoraje'!$B:$B,$B$3,'BD Factoraje'!$G:$G,'Cartera Semanal Individual'!$A39,'BD Factoraje'!$C:$C,$B$2),0)+Q39-SUMIFS('BD Factoraje'!$R:$R,'BD Factoraje'!$B:$B,$B$3,'BD Factoraje'!$G:$G,'Cartera Semanal Individual'!$A39,'BD Factoraje'!$N:$N,'Cartera Semanal Individual'!R$1,'BD Factoraje'!$C:$C,$B$2)</f>
        <v>0</v>
      </c>
      <c r="S39" s="11">
        <f>IF('Cartera Semanal Individual'!$A39='Cartera Semanal Individual'!S$1,-SUMIFS('BD Factoraje'!$Q:$Q,'BD Factoraje'!$B:$B,$B$3,'BD Factoraje'!$G:$G,'Cartera Semanal Individual'!$A39,'BD Factoraje'!$C:$C,$B$2),0)+R39-SUMIFS('BD Factoraje'!$R:$R,'BD Factoraje'!$B:$B,$B$3,'BD Factoraje'!$G:$G,'Cartera Semanal Individual'!$A39,'BD Factoraje'!$N:$N,'Cartera Semanal Individual'!S$1,'BD Factoraje'!$C:$C,$B$2)</f>
        <v>0</v>
      </c>
      <c r="T39" s="11">
        <f>IF('Cartera Semanal Individual'!$A39='Cartera Semanal Individual'!T$1,-SUMIFS('BD Factoraje'!$Q:$Q,'BD Factoraje'!$B:$B,$B$3,'BD Factoraje'!$G:$G,'Cartera Semanal Individual'!$A39,'BD Factoraje'!$C:$C,$B$2),0)+S39-SUMIFS('BD Factoraje'!$R:$R,'BD Factoraje'!$B:$B,$B$3,'BD Factoraje'!$G:$G,'Cartera Semanal Individual'!$A39,'BD Factoraje'!$N:$N,'Cartera Semanal Individual'!T$1,'BD Factoraje'!$C:$C,$B$2)</f>
        <v>0</v>
      </c>
      <c r="U39" s="11">
        <f>IF('Cartera Semanal Individual'!$A39='Cartera Semanal Individual'!U$1,-SUMIFS('BD Factoraje'!$Q:$Q,'BD Factoraje'!$B:$B,$B$3,'BD Factoraje'!$G:$G,'Cartera Semanal Individual'!$A39,'BD Factoraje'!$C:$C,$B$2),0)+T39-SUMIFS('BD Factoraje'!$R:$R,'BD Factoraje'!$B:$B,$B$3,'BD Factoraje'!$G:$G,'Cartera Semanal Individual'!$A39,'BD Factoraje'!$N:$N,'Cartera Semanal Individual'!U$1,'BD Factoraje'!$C:$C,$B$2)</f>
        <v>0</v>
      </c>
      <c r="V39" s="11">
        <f>IF('Cartera Semanal Individual'!$A39='Cartera Semanal Individual'!V$1,-SUMIFS('BD Factoraje'!$Q:$Q,'BD Factoraje'!$B:$B,$B$3,'BD Factoraje'!$G:$G,'Cartera Semanal Individual'!$A39,'BD Factoraje'!$C:$C,$B$2),0)+U39-SUMIFS('BD Factoraje'!$R:$R,'BD Factoraje'!$B:$B,$B$3,'BD Factoraje'!$G:$G,'Cartera Semanal Individual'!$A39,'BD Factoraje'!$N:$N,'Cartera Semanal Individual'!V$1,'BD Factoraje'!$C:$C,$B$2)</f>
        <v>0</v>
      </c>
      <c r="W39" s="11">
        <f>IF('Cartera Semanal Individual'!$A39='Cartera Semanal Individual'!W$1,-SUMIFS('BD Factoraje'!$Q:$Q,'BD Factoraje'!$B:$B,$B$3,'BD Factoraje'!$G:$G,'Cartera Semanal Individual'!$A39,'BD Factoraje'!$C:$C,$B$2),0)+V39-SUMIFS('BD Factoraje'!$R:$R,'BD Factoraje'!$B:$B,$B$3,'BD Factoraje'!$G:$G,'Cartera Semanal Individual'!$A39,'BD Factoraje'!$N:$N,'Cartera Semanal Individual'!W$1,'BD Factoraje'!$C:$C,$B$2)</f>
        <v>0</v>
      </c>
      <c r="X39" s="11">
        <f>IF('Cartera Semanal Individual'!$A39='Cartera Semanal Individual'!X$1,-SUMIFS('BD Factoraje'!$Q:$Q,'BD Factoraje'!$B:$B,$B$3,'BD Factoraje'!$G:$G,'Cartera Semanal Individual'!$A39,'BD Factoraje'!$C:$C,$B$2),0)+W39-SUMIFS('BD Factoraje'!$R:$R,'BD Factoraje'!$B:$B,$B$3,'BD Factoraje'!$G:$G,'Cartera Semanal Individual'!$A39,'BD Factoraje'!$N:$N,'Cartera Semanal Individual'!X$1,'BD Factoraje'!$C:$C,$B$2)</f>
        <v>0</v>
      </c>
      <c r="Y39" s="11">
        <f>IF('Cartera Semanal Individual'!$A39='Cartera Semanal Individual'!Y$1,-SUMIFS('BD Factoraje'!$Q:$Q,'BD Factoraje'!$B:$B,$B$3,'BD Factoraje'!$G:$G,'Cartera Semanal Individual'!$A39,'BD Factoraje'!$C:$C,$B$2),0)+X39-SUMIFS('BD Factoraje'!$R:$R,'BD Factoraje'!$B:$B,$B$3,'BD Factoraje'!$G:$G,'Cartera Semanal Individual'!$A39,'BD Factoraje'!$N:$N,'Cartera Semanal Individual'!Y$1,'BD Factoraje'!$C:$C,$B$2)</f>
        <v>0</v>
      </c>
      <c r="Z39" s="11">
        <f>IF('Cartera Semanal Individual'!$A39='Cartera Semanal Individual'!Z$1,-SUMIFS('BD Factoraje'!$Q:$Q,'BD Factoraje'!$B:$B,$B$3,'BD Factoraje'!$G:$G,'Cartera Semanal Individual'!$A39,'BD Factoraje'!$C:$C,$B$2),0)+Y39-SUMIFS('BD Factoraje'!$R:$R,'BD Factoraje'!$B:$B,$B$3,'BD Factoraje'!$G:$G,'Cartera Semanal Individual'!$A39,'BD Factoraje'!$N:$N,'Cartera Semanal Individual'!Z$1,'BD Factoraje'!$C:$C,$B$2)</f>
        <v>0</v>
      </c>
      <c r="AA39" s="11">
        <f>IF('Cartera Semanal Individual'!$A39='Cartera Semanal Individual'!AA$1,-SUMIFS('BD Factoraje'!$Q:$Q,'BD Factoraje'!$B:$B,$B$3,'BD Factoraje'!$G:$G,'Cartera Semanal Individual'!$A39,'BD Factoraje'!$C:$C,$B$2),0)+Z39-SUMIFS('BD Factoraje'!$R:$R,'BD Factoraje'!$B:$B,$B$3,'BD Factoraje'!$G:$G,'Cartera Semanal Individual'!$A39,'BD Factoraje'!$N:$N,'Cartera Semanal Individual'!AA$1,'BD Factoraje'!$C:$C,$B$2)</f>
        <v>0</v>
      </c>
      <c r="AB39" s="11">
        <f>IF('Cartera Semanal Individual'!$A39='Cartera Semanal Individual'!AB$1,-SUMIFS('BD Factoraje'!$Q:$Q,'BD Factoraje'!$B:$B,$B$3,'BD Factoraje'!$G:$G,'Cartera Semanal Individual'!$A39,'BD Factoraje'!$C:$C,$B$2),0)+AA39-SUMIFS('BD Factoraje'!$R:$R,'BD Factoraje'!$B:$B,$B$3,'BD Factoraje'!$G:$G,'Cartera Semanal Individual'!$A39,'BD Factoraje'!$N:$N,'Cartera Semanal Individual'!AB$1,'BD Factoraje'!$C:$C,$B$2)</f>
        <v>0</v>
      </c>
      <c r="AC39" s="11">
        <f>IF('Cartera Semanal Individual'!$A39='Cartera Semanal Individual'!AC$1,-SUMIFS('BD Factoraje'!$Q:$Q,'BD Factoraje'!$B:$B,$B$3,'BD Factoraje'!$G:$G,'Cartera Semanal Individual'!$A39,'BD Factoraje'!$C:$C,$B$2),0)+AB39-SUMIFS('BD Factoraje'!$R:$R,'BD Factoraje'!$B:$B,$B$3,'BD Factoraje'!$G:$G,'Cartera Semanal Individual'!$A39,'BD Factoraje'!$N:$N,'Cartera Semanal Individual'!AC$1,'BD Factoraje'!$C:$C,$B$2)</f>
        <v>0</v>
      </c>
      <c r="AD39" s="11">
        <f>IF('Cartera Semanal Individual'!$A39='Cartera Semanal Individual'!AD$1,-SUMIFS('BD Factoraje'!$Q:$Q,'BD Factoraje'!$B:$B,$B$3,'BD Factoraje'!$G:$G,'Cartera Semanal Individual'!$A39,'BD Factoraje'!$C:$C,$B$2),0)+AC39-SUMIFS('BD Factoraje'!$R:$R,'BD Factoraje'!$B:$B,$B$3,'BD Factoraje'!$G:$G,'Cartera Semanal Individual'!$A39,'BD Factoraje'!$N:$N,'Cartera Semanal Individual'!AD$1,'BD Factoraje'!$C:$C,$B$2)</f>
        <v>0</v>
      </c>
      <c r="AE39" s="11">
        <f>IF('Cartera Semanal Individual'!$A39='Cartera Semanal Individual'!AE$1,-SUMIFS('BD Factoraje'!$Q:$Q,'BD Factoraje'!$B:$B,$B$3,'BD Factoraje'!$G:$G,'Cartera Semanal Individual'!$A39,'BD Factoraje'!$C:$C,$B$2),0)+AD39-SUMIFS('BD Factoraje'!$R:$R,'BD Factoraje'!$B:$B,$B$3,'BD Factoraje'!$G:$G,'Cartera Semanal Individual'!$A39,'BD Factoraje'!$N:$N,'Cartera Semanal Individual'!AE$1,'BD Factoraje'!$C:$C,$B$2)</f>
        <v>0</v>
      </c>
      <c r="AF39" s="11">
        <f>IF('Cartera Semanal Individual'!$A39='Cartera Semanal Individual'!AF$1,-SUMIFS('BD Factoraje'!$Q:$Q,'BD Factoraje'!$B:$B,$B$3,'BD Factoraje'!$G:$G,'Cartera Semanal Individual'!$A39,'BD Factoraje'!$C:$C,$B$2),0)+AE39-SUMIFS('BD Factoraje'!$R:$R,'BD Factoraje'!$B:$B,$B$3,'BD Factoraje'!$G:$G,'Cartera Semanal Individual'!$A39,'BD Factoraje'!$N:$N,'Cartera Semanal Individual'!AF$1,'BD Factoraje'!$C:$C,$B$2)</f>
        <v>0</v>
      </c>
      <c r="AG39" s="11">
        <f>IF('Cartera Semanal Individual'!$A39='Cartera Semanal Individual'!AG$1,-SUMIFS('BD Factoraje'!$Q:$Q,'BD Factoraje'!$B:$B,$B$3,'BD Factoraje'!$G:$G,'Cartera Semanal Individual'!$A39,'BD Factoraje'!$C:$C,$B$2),0)+AF39-SUMIFS('BD Factoraje'!$R:$R,'BD Factoraje'!$B:$B,$B$3,'BD Factoraje'!$G:$G,'Cartera Semanal Individual'!$A39,'BD Factoraje'!$N:$N,'Cartera Semanal Individual'!AG$1,'BD Factoraje'!$C:$C,$B$2)</f>
        <v>0</v>
      </c>
      <c r="AH39" s="11">
        <f>IF('Cartera Semanal Individual'!$A39='Cartera Semanal Individual'!AH$1,-SUMIFS('BD Factoraje'!$Q:$Q,'BD Factoraje'!$B:$B,$B$3,'BD Factoraje'!$G:$G,'Cartera Semanal Individual'!$A39,'BD Factoraje'!$C:$C,$B$2),0)+AG39-SUMIFS('BD Factoraje'!$R:$R,'BD Factoraje'!$B:$B,$B$3,'BD Factoraje'!$G:$G,'Cartera Semanal Individual'!$A39,'BD Factoraje'!$N:$N,'Cartera Semanal Individual'!AH$1,'BD Factoraje'!$C:$C,$B$2)</f>
        <v>0</v>
      </c>
      <c r="AI39" s="11">
        <f>IF('Cartera Semanal Individual'!$A39='Cartera Semanal Individual'!AI$1,-SUMIFS('BD Factoraje'!$Q:$Q,'BD Factoraje'!$B:$B,$B$3,'BD Factoraje'!$G:$G,'Cartera Semanal Individual'!$A39,'BD Factoraje'!$C:$C,$B$2),0)+AH39-SUMIFS('BD Factoraje'!$R:$R,'BD Factoraje'!$B:$B,$B$3,'BD Factoraje'!$G:$G,'Cartera Semanal Individual'!$A39,'BD Factoraje'!$N:$N,'Cartera Semanal Individual'!AI$1,'BD Factoraje'!$C:$C,$B$2)</f>
        <v>0</v>
      </c>
      <c r="AJ39" s="11">
        <f>IF('Cartera Semanal Individual'!$A39='Cartera Semanal Individual'!AJ$1,-SUMIFS('BD Factoraje'!$Q:$Q,'BD Factoraje'!$B:$B,$B$3,'BD Factoraje'!$G:$G,'Cartera Semanal Individual'!$A39,'BD Factoraje'!$C:$C,$B$2),0)+AI39-SUMIFS('BD Factoraje'!$R:$R,'BD Factoraje'!$B:$B,$B$3,'BD Factoraje'!$G:$G,'Cartera Semanal Individual'!$A39,'BD Factoraje'!$N:$N,'Cartera Semanal Individual'!AJ$1,'BD Factoraje'!$C:$C,$B$2)</f>
        <v>0</v>
      </c>
      <c r="AK39" s="11">
        <f>IF('Cartera Semanal Individual'!$A39='Cartera Semanal Individual'!AK$1,-SUMIFS('BD Factoraje'!$Q:$Q,'BD Factoraje'!$B:$B,$B$3,'BD Factoraje'!$G:$G,'Cartera Semanal Individual'!$A39,'BD Factoraje'!$C:$C,$B$2),0)+AJ39-SUMIFS('BD Factoraje'!$R:$R,'BD Factoraje'!$B:$B,$B$3,'BD Factoraje'!$G:$G,'Cartera Semanal Individual'!$A39,'BD Factoraje'!$N:$N,'Cartera Semanal Individual'!AK$1,'BD Factoraje'!$C:$C,$B$2)</f>
        <v>0</v>
      </c>
      <c r="AL39" s="11">
        <f>IF('Cartera Semanal Individual'!$A39='Cartera Semanal Individual'!AL$1,-SUMIFS('BD Factoraje'!$Q:$Q,'BD Factoraje'!$B:$B,$B$3,'BD Factoraje'!$G:$G,'Cartera Semanal Individual'!$A39,'BD Factoraje'!$C:$C,$B$2),0)+AK39-SUMIFS('BD Factoraje'!$R:$R,'BD Factoraje'!$B:$B,$B$3,'BD Factoraje'!$G:$G,'Cartera Semanal Individual'!$A39,'BD Factoraje'!$N:$N,'Cartera Semanal Individual'!AL$1,'BD Factoraje'!$C:$C,$B$2)</f>
        <v>0</v>
      </c>
      <c r="AM39" s="11">
        <f>IF('Cartera Semanal Individual'!$A39='Cartera Semanal Individual'!AM$1,-SUMIFS('BD Factoraje'!$Q:$Q,'BD Factoraje'!$B:$B,$B$3,'BD Factoraje'!$G:$G,'Cartera Semanal Individual'!$A39,'BD Factoraje'!$C:$C,$B$2),0)+AL39-SUMIFS('BD Factoraje'!$R:$R,'BD Factoraje'!$B:$B,$B$3,'BD Factoraje'!$G:$G,'Cartera Semanal Individual'!$A39,'BD Factoraje'!$N:$N,'Cartera Semanal Individual'!AM$1,'BD Factoraje'!$C:$C,$B$2)</f>
        <v>0</v>
      </c>
      <c r="AN39" s="11">
        <f>IF('Cartera Semanal Individual'!$A39='Cartera Semanal Individual'!AN$1,-SUMIFS('BD Factoraje'!$Q:$Q,'BD Factoraje'!$B:$B,$B$3,'BD Factoraje'!$G:$G,'Cartera Semanal Individual'!$A39,'BD Factoraje'!$C:$C,$B$2),0)+AM39-SUMIFS('BD Factoraje'!$R:$R,'BD Factoraje'!$B:$B,$B$3,'BD Factoraje'!$G:$G,'Cartera Semanal Individual'!$A39,'BD Factoraje'!$N:$N,'Cartera Semanal Individual'!AN$1,'BD Factoraje'!$C:$C,$B$2)</f>
        <v>0</v>
      </c>
      <c r="AO39" s="11">
        <f>IF('Cartera Semanal Individual'!$A39='Cartera Semanal Individual'!AO$1,-SUMIFS('BD Factoraje'!$Q:$Q,'BD Factoraje'!$B:$B,$B$3,'BD Factoraje'!$G:$G,'Cartera Semanal Individual'!$A39,'BD Factoraje'!$C:$C,$B$2),0)+AN39-SUMIFS('BD Factoraje'!$R:$R,'BD Factoraje'!$B:$B,$B$3,'BD Factoraje'!$G:$G,'Cartera Semanal Individual'!$A39,'BD Factoraje'!$N:$N,'Cartera Semanal Individual'!AO$1,'BD Factoraje'!$C:$C,$B$2)</f>
        <v>0</v>
      </c>
      <c r="AP39" s="11">
        <f>IF('Cartera Semanal Individual'!$A39='Cartera Semanal Individual'!AP$1,-SUMIFS('BD Factoraje'!$Q:$Q,'BD Factoraje'!$B:$B,$B$3,'BD Factoraje'!$G:$G,'Cartera Semanal Individual'!$A39,'BD Factoraje'!$C:$C,$B$2),0)+AO39-SUMIFS('BD Factoraje'!$R:$R,'BD Factoraje'!$B:$B,$B$3,'BD Factoraje'!$G:$G,'Cartera Semanal Individual'!$A39,'BD Factoraje'!$N:$N,'Cartera Semanal Individual'!AP$1,'BD Factoraje'!$C:$C,$B$2)</f>
        <v>0</v>
      </c>
      <c r="AQ39" s="11">
        <f>IF('Cartera Semanal Individual'!$A39='Cartera Semanal Individual'!AQ$1,-SUMIFS('BD Factoraje'!$Q:$Q,'BD Factoraje'!$B:$B,$B$3,'BD Factoraje'!$G:$G,'Cartera Semanal Individual'!$A39,'BD Factoraje'!$C:$C,$B$2),0)+AP39-SUMIFS('BD Factoraje'!$R:$R,'BD Factoraje'!$B:$B,$B$3,'BD Factoraje'!$G:$G,'Cartera Semanal Individual'!$A39,'BD Factoraje'!$N:$N,'Cartera Semanal Individual'!AQ$1,'BD Factoraje'!$C:$C,$B$2)</f>
        <v>0</v>
      </c>
      <c r="AR39" s="11">
        <f>IF('Cartera Semanal Individual'!$A39='Cartera Semanal Individual'!AR$1,-SUMIFS('BD Factoraje'!$Q:$Q,'BD Factoraje'!$B:$B,$B$3,'BD Factoraje'!$G:$G,'Cartera Semanal Individual'!$A39,'BD Factoraje'!$C:$C,$B$2),0)+AQ39-SUMIFS('BD Factoraje'!$R:$R,'BD Factoraje'!$B:$B,$B$3,'BD Factoraje'!$G:$G,'Cartera Semanal Individual'!$A39,'BD Factoraje'!$N:$N,'Cartera Semanal Individual'!AR$1,'BD Factoraje'!$C:$C,$B$2)</f>
        <v>0</v>
      </c>
      <c r="AS39" s="11">
        <f>IF('Cartera Semanal Individual'!$A39='Cartera Semanal Individual'!AS$1,-SUMIFS('BD Factoraje'!$Q:$Q,'BD Factoraje'!$B:$B,$B$3,'BD Factoraje'!$G:$G,'Cartera Semanal Individual'!$A39,'BD Factoraje'!$C:$C,$B$2),0)+AR39-SUMIFS('BD Factoraje'!$R:$R,'BD Factoraje'!$B:$B,$B$3,'BD Factoraje'!$G:$G,'Cartera Semanal Individual'!$A39,'BD Factoraje'!$N:$N,'Cartera Semanal Individual'!AS$1,'BD Factoraje'!$C:$C,$B$2)</f>
        <v>0</v>
      </c>
      <c r="AT39" s="11">
        <f>IF('Cartera Semanal Individual'!$A39='Cartera Semanal Individual'!AT$1,-SUMIFS('BD Factoraje'!$Q:$Q,'BD Factoraje'!$B:$B,$B$3,'BD Factoraje'!$G:$G,'Cartera Semanal Individual'!$A39,'BD Factoraje'!$C:$C,$B$2),0)+AS39-SUMIFS('BD Factoraje'!$R:$R,'BD Factoraje'!$B:$B,$B$3,'BD Factoraje'!$G:$G,'Cartera Semanal Individual'!$A39,'BD Factoraje'!$N:$N,'Cartera Semanal Individual'!AT$1,'BD Factoraje'!$C:$C,$B$2)</f>
        <v>0</v>
      </c>
      <c r="AU39" s="11">
        <f>IF('Cartera Semanal Individual'!$A39='Cartera Semanal Individual'!AU$1,-SUMIFS('BD Factoraje'!$Q:$Q,'BD Factoraje'!$B:$B,$B$3,'BD Factoraje'!$G:$G,'Cartera Semanal Individual'!$A39,'BD Factoraje'!$C:$C,$B$2),0)+AT39-SUMIFS('BD Factoraje'!$R:$R,'BD Factoraje'!$B:$B,$B$3,'BD Factoraje'!$G:$G,'Cartera Semanal Individual'!$A39,'BD Factoraje'!$N:$N,'Cartera Semanal Individual'!AU$1,'BD Factoraje'!$C:$C,$B$2)</f>
        <v>0</v>
      </c>
      <c r="AV39" s="11">
        <f>IF('Cartera Semanal Individual'!$A39='Cartera Semanal Individual'!AV$1,-SUMIFS('BD Factoraje'!$Q:$Q,'BD Factoraje'!$B:$B,$B$3,'BD Factoraje'!$G:$G,'Cartera Semanal Individual'!$A39,'BD Factoraje'!$C:$C,$B$2),0)+AU39-SUMIFS('BD Factoraje'!$R:$R,'BD Factoraje'!$B:$B,$B$3,'BD Factoraje'!$G:$G,'Cartera Semanal Individual'!$A39,'BD Factoraje'!$N:$N,'Cartera Semanal Individual'!AV$1,'BD Factoraje'!$C:$C,$B$2)</f>
        <v>0</v>
      </c>
      <c r="AW39" s="11">
        <f>IF('Cartera Semanal Individual'!$A39='Cartera Semanal Individual'!AW$1,-SUMIFS('BD Factoraje'!$Q:$Q,'BD Factoraje'!$B:$B,$B$3,'BD Factoraje'!$G:$G,'Cartera Semanal Individual'!$A39,'BD Factoraje'!$C:$C,$B$2),0)+AV39-SUMIFS('BD Factoraje'!$R:$R,'BD Factoraje'!$B:$B,$B$3,'BD Factoraje'!$G:$G,'Cartera Semanal Individual'!$A39,'BD Factoraje'!$N:$N,'Cartera Semanal Individual'!AW$1,'BD Factoraje'!$C:$C,$B$2)</f>
        <v>0</v>
      </c>
      <c r="AX39" s="11">
        <f>IF('Cartera Semanal Individual'!$A39='Cartera Semanal Individual'!AX$1,-SUMIFS('BD Factoraje'!$Q:$Q,'BD Factoraje'!$B:$B,$B$3,'BD Factoraje'!$G:$G,'Cartera Semanal Individual'!$A39,'BD Factoraje'!$C:$C,$B$2),0)+AW39-SUMIFS('BD Factoraje'!$R:$R,'BD Factoraje'!$B:$B,$B$3,'BD Factoraje'!$G:$G,'Cartera Semanal Individual'!$A39,'BD Factoraje'!$N:$N,'Cartera Semanal Individual'!AX$1,'BD Factoraje'!$C:$C,$B$2)</f>
        <v>0</v>
      </c>
      <c r="AY39" s="11">
        <f>IF('Cartera Semanal Individual'!$A39='Cartera Semanal Individual'!AY$1,-SUMIFS('BD Factoraje'!$Q:$Q,'BD Factoraje'!$B:$B,$B$3,'BD Factoraje'!$G:$G,'Cartera Semanal Individual'!$A39,'BD Factoraje'!$C:$C,$B$2),0)+AX39-SUMIFS('BD Factoraje'!$R:$R,'BD Factoraje'!$B:$B,$B$3,'BD Factoraje'!$G:$G,'Cartera Semanal Individual'!$A39,'BD Factoraje'!$N:$N,'Cartera Semanal Individual'!AY$1,'BD Factoraje'!$C:$C,$B$2)</f>
        <v>0</v>
      </c>
      <c r="AZ39" s="11">
        <f>IF('Cartera Semanal Individual'!$A39='Cartera Semanal Individual'!AZ$1,-SUMIFS('BD Factoraje'!$Q:$Q,'BD Factoraje'!$B:$B,$B$3,'BD Factoraje'!$G:$G,'Cartera Semanal Individual'!$A39,'BD Factoraje'!$C:$C,$B$2),0)+AY39-SUMIFS('BD Factoraje'!$R:$R,'BD Factoraje'!$B:$B,$B$3,'BD Factoraje'!$G:$G,'Cartera Semanal Individual'!$A39,'BD Factoraje'!$N:$N,'Cartera Semanal Individual'!AZ$1,'BD Factoraje'!$C:$C,$B$2)</f>
        <v>0</v>
      </c>
      <c r="BA39" s="11">
        <f>IF('Cartera Semanal Individual'!$A39='Cartera Semanal Individual'!BA$1,-SUMIFS('BD Factoraje'!$Q:$Q,'BD Factoraje'!$B:$B,$B$3,'BD Factoraje'!$G:$G,'Cartera Semanal Individual'!$A39,'BD Factoraje'!$C:$C,$B$2),0)+AZ39-SUMIFS('BD Factoraje'!$R:$R,'BD Factoraje'!$B:$B,$B$3,'BD Factoraje'!$G:$G,'Cartera Semanal Individual'!$A39,'BD Factoraje'!$N:$N,'Cartera Semanal Individual'!BA$1,'BD Factoraje'!$C:$C,$B$2)</f>
        <v>0</v>
      </c>
      <c r="BB39" s="11">
        <f>IF('Cartera Semanal Individual'!$A39='Cartera Semanal Individual'!BB$1,-SUMIFS('BD Factoraje'!$Q:$Q,'BD Factoraje'!$B:$B,$B$3,'BD Factoraje'!$G:$G,'Cartera Semanal Individual'!$A39,'BD Factoraje'!$C:$C,$B$2),0)+BA39-SUMIFS('BD Factoraje'!$R:$R,'BD Factoraje'!$B:$B,$B$3,'BD Factoraje'!$G:$G,'Cartera Semanal Individual'!$A39,'BD Factoraje'!$N:$N,'Cartera Semanal Individual'!BB$1,'BD Factoraje'!$C:$C,$B$2)</f>
        <v>0</v>
      </c>
      <c r="BC39" s="11">
        <f>IF('Cartera Semanal Individual'!$A39='Cartera Semanal Individual'!BC$1,-SUMIFS('BD Factoraje'!$Q:$Q,'BD Factoraje'!$B:$B,$B$3,'BD Factoraje'!$G:$G,'Cartera Semanal Individual'!$A39,'BD Factoraje'!$C:$C,$B$2),0)+BB39-SUMIFS('BD Factoraje'!$R:$R,'BD Factoraje'!$B:$B,$B$3,'BD Factoraje'!$G:$G,'Cartera Semanal Individual'!$A39,'BD Factoraje'!$N:$N,'Cartera Semanal Individual'!BC$1,'BD Factoraje'!$C:$C,$B$2)</f>
        <v>0</v>
      </c>
      <c r="BD39" s="11">
        <f>IF('Cartera Semanal Individual'!$A39='Cartera Semanal Individual'!BD$1,-SUMIFS('BD Factoraje'!$Q:$Q,'BD Factoraje'!$B:$B,$B$3,'BD Factoraje'!$G:$G,'Cartera Semanal Individual'!$A39,'BD Factoraje'!$C:$C,$B$2),0)+BC39-SUMIFS('BD Factoraje'!$R:$R,'BD Factoraje'!$B:$B,$B$3,'BD Factoraje'!$G:$G,'Cartera Semanal Individual'!$A39,'BD Factoraje'!$N:$N,'Cartera Semanal Individual'!BD$1,'BD Factoraje'!$C:$C,$B$2)</f>
        <v>0</v>
      </c>
      <c r="BE39" s="11">
        <f>IF('Cartera Semanal Individual'!$A39='Cartera Semanal Individual'!BE$1,-SUMIFS('BD Factoraje'!$Q:$Q,'BD Factoraje'!$B:$B,$B$3,'BD Factoraje'!$G:$G,'Cartera Semanal Individual'!$A39,'BD Factoraje'!$C:$C,$B$2),0)+BD39-SUMIFS('BD Factoraje'!$R:$R,'BD Factoraje'!$B:$B,$B$3,'BD Factoraje'!$G:$G,'Cartera Semanal Individual'!$A39,'BD Factoraje'!$N:$N,'Cartera Semanal Individual'!BE$1,'BD Factoraje'!$C:$C,$B$2)</f>
        <v>0</v>
      </c>
      <c r="BF39" s="11">
        <f>IF('Cartera Semanal Individual'!$A39='Cartera Semanal Individual'!BF$1,-SUMIFS('BD Factoraje'!$Q:$Q,'BD Factoraje'!$B:$B,$B$3,'BD Factoraje'!$G:$G,'Cartera Semanal Individual'!$A39,'BD Factoraje'!$C:$C,$B$2),0)+BE39-SUMIFS('BD Factoraje'!$R:$R,'BD Factoraje'!$B:$B,$B$3,'BD Factoraje'!$G:$G,'Cartera Semanal Individual'!$A39,'BD Factoraje'!$N:$N,'Cartera Semanal Individual'!BF$1,'BD Factoraje'!$C:$C,$B$2)</f>
        <v>0</v>
      </c>
      <c r="BG39" s="11">
        <f>IF('Cartera Semanal Individual'!$A39='Cartera Semanal Individual'!BG$1,-SUMIFS('BD Factoraje'!$Q:$Q,'BD Factoraje'!$B:$B,$B$3,'BD Factoraje'!$G:$G,'Cartera Semanal Individual'!$A39,'BD Factoraje'!$C:$C,$B$2),0)+BF39-SUMIFS('BD Factoraje'!$R:$R,'BD Factoraje'!$B:$B,$B$3,'BD Factoraje'!$G:$G,'Cartera Semanal Individual'!$A39,'BD Factoraje'!$N:$N,'Cartera Semanal Individual'!BG$1,'BD Factoraje'!$C:$C,$B$2)</f>
        <v>0</v>
      </c>
      <c r="BH39" s="11">
        <f>IF('Cartera Semanal Individual'!$A39='Cartera Semanal Individual'!BH$1,-SUMIFS('BD Factoraje'!$Q:$Q,'BD Factoraje'!$B:$B,$B$3,'BD Factoraje'!$G:$G,'Cartera Semanal Individual'!$A39,'BD Factoraje'!$C:$C,$B$2),0)+BG39-SUMIFS('BD Factoraje'!$R:$R,'BD Factoraje'!$B:$B,$B$3,'BD Factoraje'!$G:$G,'Cartera Semanal Individual'!$A39,'BD Factoraje'!$N:$N,'Cartera Semanal Individual'!BH$1,'BD Factoraje'!$C:$C,$B$2)</f>
        <v>0</v>
      </c>
      <c r="BI39" s="11">
        <f>IF('Cartera Semanal Individual'!$A39='Cartera Semanal Individual'!BI$1,-SUMIFS('BD Factoraje'!$Q:$Q,'BD Factoraje'!$B:$B,$B$3,'BD Factoraje'!$G:$G,'Cartera Semanal Individual'!$A39,'BD Factoraje'!$C:$C,$B$2),0)+BH39-SUMIFS('BD Factoraje'!$R:$R,'BD Factoraje'!$B:$B,$B$3,'BD Factoraje'!$G:$G,'Cartera Semanal Individual'!$A39,'BD Factoraje'!$N:$N,'Cartera Semanal Individual'!BI$1,'BD Factoraje'!$C:$C,$B$2)</f>
        <v>0</v>
      </c>
      <c r="BJ39" s="11">
        <f>IF('Cartera Semanal Individual'!$A39='Cartera Semanal Individual'!BJ$1,-SUMIFS('BD Factoraje'!$Q:$Q,'BD Factoraje'!$B:$B,$B$3,'BD Factoraje'!$G:$G,'Cartera Semanal Individual'!$A39,'BD Factoraje'!$C:$C,$B$2),0)+BI39-SUMIFS('BD Factoraje'!$R:$R,'BD Factoraje'!$B:$B,$B$3,'BD Factoraje'!$G:$G,'Cartera Semanal Individual'!$A39,'BD Factoraje'!$N:$N,'Cartera Semanal Individual'!BJ$1,'BD Factoraje'!$C:$C,$B$2)</f>
        <v>0</v>
      </c>
      <c r="BK39" s="11">
        <f>IF('Cartera Semanal Individual'!$A39='Cartera Semanal Individual'!BK$1,-SUMIFS('BD Factoraje'!$Q:$Q,'BD Factoraje'!$B:$B,$B$3,'BD Factoraje'!$G:$G,'Cartera Semanal Individual'!$A39,'BD Factoraje'!$C:$C,$B$2),0)+BJ39-SUMIFS('BD Factoraje'!$R:$R,'BD Factoraje'!$B:$B,$B$3,'BD Factoraje'!$G:$G,'Cartera Semanal Individual'!$A39,'BD Factoraje'!$N:$N,'Cartera Semanal Individual'!BK$1,'BD Factoraje'!$C:$C,$B$2)</f>
        <v>0</v>
      </c>
      <c r="BL39" s="11">
        <f>IF('Cartera Semanal Individual'!$A39='Cartera Semanal Individual'!BL$1,-SUMIFS('BD Factoraje'!$Q:$Q,'BD Factoraje'!$B:$B,$B$3,'BD Factoraje'!$G:$G,'Cartera Semanal Individual'!$A39,'BD Factoraje'!$C:$C,$B$2),0)+BK39-SUMIFS('BD Factoraje'!$R:$R,'BD Factoraje'!$B:$B,$B$3,'BD Factoraje'!$G:$G,'Cartera Semanal Individual'!$A39,'BD Factoraje'!$N:$N,'Cartera Semanal Individual'!BL$1,'BD Factoraje'!$C:$C,$B$2)</f>
        <v>0</v>
      </c>
      <c r="BM39" s="11">
        <f>IF('Cartera Semanal Individual'!$A39='Cartera Semanal Individual'!BM$1,-SUMIFS('BD Factoraje'!$Q:$Q,'BD Factoraje'!$B:$B,$B$3,'BD Factoraje'!$G:$G,'Cartera Semanal Individual'!$A39,'BD Factoraje'!$C:$C,$B$2),0)+BL39-SUMIFS('BD Factoraje'!$R:$R,'BD Factoraje'!$B:$B,$B$3,'BD Factoraje'!$G:$G,'Cartera Semanal Individual'!$A39,'BD Factoraje'!$N:$N,'Cartera Semanal Individual'!BM$1,'BD Factoraje'!$C:$C,$B$2)</f>
        <v>0</v>
      </c>
      <c r="BN39" s="11">
        <f>IF('Cartera Semanal Individual'!$A39='Cartera Semanal Individual'!BN$1,-SUMIFS('BD Factoraje'!$Q:$Q,'BD Factoraje'!$B:$B,$B$3,'BD Factoraje'!$G:$G,'Cartera Semanal Individual'!$A39,'BD Factoraje'!$C:$C,$B$2),0)+BM39-SUMIFS('BD Factoraje'!$R:$R,'BD Factoraje'!$B:$B,$B$3,'BD Factoraje'!$G:$G,'Cartera Semanal Individual'!$A39,'BD Factoraje'!$N:$N,'Cartera Semanal Individual'!BN$1,'BD Factoraje'!$C:$C,$B$2)</f>
        <v>0</v>
      </c>
      <c r="BO39" s="11">
        <f>IF('Cartera Semanal Individual'!$A39='Cartera Semanal Individual'!BO$1,-SUMIFS('BD Factoraje'!$Q:$Q,'BD Factoraje'!$B:$B,$B$3,'BD Factoraje'!$G:$G,'Cartera Semanal Individual'!$A39,'BD Factoraje'!$C:$C,$B$2),0)+BN39-SUMIFS('BD Factoraje'!$R:$R,'BD Factoraje'!$B:$B,$B$3,'BD Factoraje'!$G:$G,'Cartera Semanal Individual'!$A39,'BD Factoraje'!$N:$N,'Cartera Semanal Individual'!BO$1,'BD Factoraje'!$C:$C,$B$2)</f>
        <v>0</v>
      </c>
      <c r="BP39" s="11">
        <f>IF('Cartera Semanal Individual'!$A39='Cartera Semanal Individual'!BP$1,-SUMIFS('BD Factoraje'!$Q:$Q,'BD Factoraje'!$B:$B,$B$3,'BD Factoraje'!$G:$G,'Cartera Semanal Individual'!$A39,'BD Factoraje'!$C:$C,$B$2),0)+BO39-SUMIFS('BD Factoraje'!$R:$R,'BD Factoraje'!$B:$B,$B$3,'BD Factoraje'!$G:$G,'Cartera Semanal Individual'!$A39,'BD Factoraje'!$N:$N,'Cartera Semanal Individual'!BP$1,'BD Factoraje'!$C:$C,$B$2)</f>
        <v>0</v>
      </c>
      <c r="BQ39" s="11">
        <f>IF('Cartera Semanal Individual'!$A39='Cartera Semanal Individual'!BQ$1,-SUMIFS('BD Factoraje'!$Q:$Q,'BD Factoraje'!$B:$B,$B$3,'BD Factoraje'!$G:$G,'Cartera Semanal Individual'!$A39,'BD Factoraje'!$C:$C,$B$2),0)+BP39-SUMIFS('BD Factoraje'!$R:$R,'BD Factoraje'!$B:$B,$B$3,'BD Factoraje'!$G:$G,'Cartera Semanal Individual'!$A39,'BD Factoraje'!$N:$N,'Cartera Semanal Individual'!BQ$1,'BD Factoraje'!$C:$C,$B$2)</f>
        <v>0</v>
      </c>
      <c r="BR39" s="11">
        <f>IF('Cartera Semanal Individual'!$A39='Cartera Semanal Individual'!BR$1,-SUMIFS('BD Factoraje'!$Q:$Q,'BD Factoraje'!$B:$B,$B$3,'BD Factoraje'!$G:$G,'Cartera Semanal Individual'!$A39,'BD Factoraje'!$C:$C,$B$2),0)+BQ39-SUMIFS('BD Factoraje'!$R:$R,'BD Factoraje'!$B:$B,$B$3,'BD Factoraje'!$G:$G,'Cartera Semanal Individual'!$A39,'BD Factoraje'!$N:$N,'Cartera Semanal Individual'!BR$1,'BD Factoraje'!$C:$C,$B$2)</f>
        <v>0</v>
      </c>
      <c r="BS39" s="11">
        <f>IF('Cartera Semanal Individual'!$A39='Cartera Semanal Individual'!BS$1,-SUMIFS('BD Factoraje'!$Q:$Q,'BD Factoraje'!$B:$B,$B$3,'BD Factoraje'!$G:$G,'Cartera Semanal Individual'!$A39,'BD Factoraje'!$C:$C,$B$2),0)+BR39-SUMIFS('BD Factoraje'!$R:$R,'BD Factoraje'!$B:$B,$B$3,'BD Factoraje'!$G:$G,'Cartera Semanal Individual'!$A39,'BD Factoraje'!$N:$N,'Cartera Semanal Individual'!BS$1,'BD Factoraje'!$C:$C,$B$2)</f>
        <v>0</v>
      </c>
      <c r="BT39" s="11">
        <f>IF('Cartera Semanal Individual'!$A39='Cartera Semanal Individual'!BT$1,-SUMIFS('BD Factoraje'!$Q:$Q,'BD Factoraje'!$B:$B,$B$3,'BD Factoraje'!$G:$G,'Cartera Semanal Individual'!$A39,'BD Factoraje'!$C:$C,$B$2),0)+BS39-SUMIFS('BD Factoraje'!$R:$R,'BD Factoraje'!$B:$B,$B$3,'BD Factoraje'!$G:$G,'Cartera Semanal Individual'!$A39,'BD Factoraje'!$N:$N,'Cartera Semanal Individual'!BT$1,'BD Factoraje'!$C:$C,$B$2)</f>
        <v>0</v>
      </c>
      <c r="BU39" s="11">
        <f>IF('Cartera Semanal Individual'!$A39='Cartera Semanal Individual'!BU$1,-SUMIFS('BD Factoraje'!$Q:$Q,'BD Factoraje'!$B:$B,$B$3,'BD Factoraje'!$G:$G,'Cartera Semanal Individual'!$A39,'BD Factoraje'!$C:$C,$B$2),0)+BT39-SUMIFS('BD Factoraje'!$R:$R,'BD Factoraje'!$B:$B,$B$3,'BD Factoraje'!$G:$G,'Cartera Semanal Individual'!$A39,'BD Factoraje'!$N:$N,'Cartera Semanal Individual'!BU$1,'BD Factoraje'!$C:$C,$B$2)</f>
        <v>0</v>
      </c>
      <c r="BV39" s="11">
        <f>IF('Cartera Semanal Individual'!$A39='Cartera Semanal Individual'!BV$1,-SUMIFS('BD Factoraje'!$Q:$Q,'BD Factoraje'!$B:$B,$B$3,'BD Factoraje'!$G:$G,'Cartera Semanal Individual'!$A39,'BD Factoraje'!$C:$C,$B$2),0)+BU39-SUMIFS('BD Factoraje'!$R:$R,'BD Factoraje'!$B:$B,$B$3,'BD Factoraje'!$G:$G,'Cartera Semanal Individual'!$A39,'BD Factoraje'!$N:$N,'Cartera Semanal Individual'!BV$1,'BD Factoraje'!$C:$C,$B$2)</f>
        <v>0</v>
      </c>
      <c r="BW39" s="11">
        <f>IF('Cartera Semanal Individual'!$A39='Cartera Semanal Individual'!BW$1,-SUMIFS('BD Factoraje'!$Q:$Q,'BD Factoraje'!$B:$B,$B$3,'BD Factoraje'!$G:$G,'Cartera Semanal Individual'!$A39,'BD Factoraje'!$C:$C,$B$2),0)+BV39-SUMIFS('BD Factoraje'!$R:$R,'BD Factoraje'!$B:$B,$B$3,'BD Factoraje'!$G:$G,'Cartera Semanal Individual'!$A39,'BD Factoraje'!$N:$N,'Cartera Semanal Individual'!BW$1,'BD Factoraje'!$C:$C,$B$2)</f>
        <v>0</v>
      </c>
      <c r="BX39" s="11">
        <f>IF('Cartera Semanal Individual'!$A39='Cartera Semanal Individual'!BX$1,-SUMIFS('BD Factoraje'!$Q:$Q,'BD Factoraje'!$B:$B,$B$3,'BD Factoraje'!$G:$G,'Cartera Semanal Individual'!$A39,'BD Factoraje'!$C:$C,$B$2),0)+BW39-SUMIFS('BD Factoraje'!$R:$R,'BD Factoraje'!$B:$B,$B$3,'BD Factoraje'!$G:$G,'Cartera Semanal Individual'!$A39,'BD Factoraje'!$N:$N,'Cartera Semanal Individual'!BX$1,'BD Factoraje'!$C:$C,$B$2)</f>
        <v>0</v>
      </c>
      <c r="BY39" s="11">
        <f>IF('Cartera Semanal Individual'!$A39='Cartera Semanal Individual'!BY$1,-SUMIFS('BD Factoraje'!$Q:$Q,'BD Factoraje'!$B:$B,$B$3,'BD Factoraje'!$G:$G,'Cartera Semanal Individual'!$A39,'BD Factoraje'!$C:$C,$B$2),0)+BX39-SUMIFS('BD Factoraje'!$R:$R,'BD Factoraje'!$B:$B,$B$3,'BD Factoraje'!$G:$G,'Cartera Semanal Individual'!$A39,'BD Factoraje'!$N:$N,'Cartera Semanal Individual'!BY$1,'BD Factoraje'!$C:$C,$B$2)</f>
        <v>0</v>
      </c>
      <c r="BZ39" s="11">
        <f>IF('Cartera Semanal Individual'!$A39='Cartera Semanal Individual'!BZ$1,-SUMIFS('BD Factoraje'!$Q:$Q,'BD Factoraje'!$B:$B,$B$3,'BD Factoraje'!$G:$G,'Cartera Semanal Individual'!$A39,'BD Factoraje'!$C:$C,$B$2),0)+BY39-SUMIFS('BD Factoraje'!$R:$R,'BD Factoraje'!$B:$B,$B$3,'BD Factoraje'!$G:$G,'Cartera Semanal Individual'!$A39,'BD Factoraje'!$N:$N,'Cartera Semanal Individual'!BZ$1,'BD Factoraje'!$C:$C,$B$2)</f>
        <v>0</v>
      </c>
      <c r="CA39" s="11">
        <f>IF('Cartera Semanal Individual'!$A39='Cartera Semanal Individual'!CA$1,-SUMIFS('BD Factoraje'!$Q:$Q,'BD Factoraje'!$B:$B,$B$3,'BD Factoraje'!$G:$G,'Cartera Semanal Individual'!$A39,'BD Factoraje'!$C:$C,$B$2),0)+BZ39-SUMIFS('BD Factoraje'!$R:$R,'BD Factoraje'!$B:$B,$B$3,'BD Factoraje'!$G:$G,'Cartera Semanal Individual'!$A39,'BD Factoraje'!$N:$N,'Cartera Semanal Individual'!CA$1,'BD Factoraje'!$C:$C,$B$2)</f>
        <v>0</v>
      </c>
      <c r="CB39" s="11">
        <f>IF('Cartera Semanal Individual'!$A39='Cartera Semanal Individual'!CB$1,-SUMIFS('BD Factoraje'!$Q:$Q,'BD Factoraje'!$B:$B,$B$3,'BD Factoraje'!$G:$G,'Cartera Semanal Individual'!$A39,'BD Factoraje'!$C:$C,$B$2),0)+CA39-SUMIFS('BD Factoraje'!$R:$R,'BD Factoraje'!$B:$B,$B$3,'BD Factoraje'!$G:$G,'Cartera Semanal Individual'!$A39,'BD Factoraje'!$N:$N,'Cartera Semanal Individual'!CB$1,'BD Factoraje'!$C:$C,$B$2)</f>
        <v>0</v>
      </c>
      <c r="CC39" s="11">
        <f>IF('Cartera Semanal Individual'!$A39='Cartera Semanal Individual'!CC$1,-SUMIFS('BD Factoraje'!$Q:$Q,'BD Factoraje'!$B:$B,$B$3,'BD Factoraje'!$G:$G,'Cartera Semanal Individual'!$A39,'BD Factoraje'!$C:$C,$B$2),0)+CB39-SUMIFS('BD Factoraje'!$R:$R,'BD Factoraje'!$B:$B,$B$3,'BD Factoraje'!$G:$G,'Cartera Semanal Individual'!$A39,'BD Factoraje'!$N:$N,'Cartera Semanal Individual'!CC$1,'BD Factoraje'!$C:$C,$B$2)</f>
        <v>0</v>
      </c>
      <c r="CD39" s="11">
        <f>IF('Cartera Semanal Individual'!$A39='Cartera Semanal Individual'!CD$1,-SUMIFS('BD Factoraje'!$Q:$Q,'BD Factoraje'!$B:$B,$B$3,'BD Factoraje'!$G:$G,'Cartera Semanal Individual'!$A39,'BD Factoraje'!$C:$C,$B$2),0)+CC39-SUMIFS('BD Factoraje'!$R:$R,'BD Factoraje'!$B:$B,$B$3,'BD Factoraje'!$G:$G,'Cartera Semanal Individual'!$A39,'BD Factoraje'!$N:$N,'Cartera Semanal Individual'!CD$1,'BD Factoraje'!$C:$C,$B$2)</f>
        <v>0</v>
      </c>
      <c r="CE39" s="11">
        <f>IF('Cartera Semanal Individual'!$A39='Cartera Semanal Individual'!CE$1,-SUMIFS('BD Factoraje'!$Q:$Q,'BD Factoraje'!$B:$B,$B$3,'BD Factoraje'!$G:$G,'Cartera Semanal Individual'!$A39,'BD Factoraje'!$C:$C,$B$2),0)+CD39-SUMIFS('BD Factoraje'!$R:$R,'BD Factoraje'!$B:$B,$B$3,'BD Factoraje'!$G:$G,'Cartera Semanal Individual'!$A39,'BD Factoraje'!$N:$N,'Cartera Semanal Individual'!CE$1,'BD Factoraje'!$C:$C,$B$2)</f>
        <v>0</v>
      </c>
      <c r="CF39" s="11">
        <f>IF('Cartera Semanal Individual'!$A39='Cartera Semanal Individual'!CF$1,-SUMIFS('BD Factoraje'!$Q:$Q,'BD Factoraje'!$B:$B,$B$3,'BD Factoraje'!$G:$G,'Cartera Semanal Individual'!$A39,'BD Factoraje'!$C:$C,$B$2),0)+CE39-SUMIFS('BD Factoraje'!$R:$R,'BD Factoraje'!$B:$B,$B$3,'BD Factoraje'!$G:$G,'Cartera Semanal Individual'!$A39,'BD Factoraje'!$N:$N,'Cartera Semanal Individual'!CF$1,'BD Factoraje'!$C:$C,$B$2)</f>
        <v>0</v>
      </c>
      <c r="CG39" s="11">
        <f>IF('Cartera Semanal Individual'!$A39='Cartera Semanal Individual'!CG$1,-SUMIFS('BD Factoraje'!$Q:$Q,'BD Factoraje'!$B:$B,$B$3,'BD Factoraje'!$G:$G,'Cartera Semanal Individual'!$A39,'BD Factoraje'!$C:$C,$B$2),0)+CF39-SUMIFS('BD Factoraje'!$R:$R,'BD Factoraje'!$B:$B,$B$3,'BD Factoraje'!$G:$G,'Cartera Semanal Individual'!$A39,'BD Factoraje'!$N:$N,'Cartera Semanal Individual'!CG$1,'BD Factoraje'!$C:$C,$B$2)</f>
        <v>0</v>
      </c>
      <c r="CH39" s="11">
        <f>IF('Cartera Semanal Individual'!$A39='Cartera Semanal Individual'!CH$1,-SUMIFS('BD Factoraje'!$Q:$Q,'BD Factoraje'!$B:$B,$B$3,'BD Factoraje'!$G:$G,'Cartera Semanal Individual'!$A39,'BD Factoraje'!$C:$C,$B$2),0)+CG39-SUMIFS('BD Factoraje'!$R:$R,'BD Factoraje'!$B:$B,$B$3,'BD Factoraje'!$G:$G,'Cartera Semanal Individual'!$A39,'BD Factoraje'!$N:$N,'Cartera Semanal Individual'!CH$1,'BD Factoraje'!$C:$C,$B$2)</f>
        <v>0</v>
      </c>
      <c r="CI39" s="11">
        <f>IF('Cartera Semanal Individual'!$A39='Cartera Semanal Individual'!CI$1,-SUMIFS('BD Factoraje'!$Q:$Q,'BD Factoraje'!$B:$B,$B$3,'BD Factoraje'!$G:$G,'Cartera Semanal Individual'!$A39,'BD Factoraje'!$C:$C,$B$2),0)+CH39-SUMIFS('BD Factoraje'!$R:$R,'BD Factoraje'!$B:$B,$B$3,'BD Factoraje'!$G:$G,'Cartera Semanal Individual'!$A39,'BD Factoraje'!$N:$N,'Cartera Semanal Individual'!CI$1,'BD Factoraje'!$C:$C,$B$2)</f>
        <v>0</v>
      </c>
      <c r="CJ39" s="11">
        <f>IF('Cartera Semanal Individual'!$A39='Cartera Semanal Individual'!CJ$1,-SUMIFS('BD Factoraje'!$Q:$Q,'BD Factoraje'!$B:$B,$B$3,'BD Factoraje'!$G:$G,'Cartera Semanal Individual'!$A39,'BD Factoraje'!$C:$C,$B$2),0)+CI39-SUMIFS('BD Factoraje'!$R:$R,'BD Factoraje'!$B:$B,$B$3,'BD Factoraje'!$G:$G,'Cartera Semanal Individual'!$A39,'BD Factoraje'!$N:$N,'Cartera Semanal Individual'!CJ$1,'BD Factoraje'!$C:$C,$B$2)</f>
        <v>0</v>
      </c>
      <c r="CK39" s="11">
        <f>IF('Cartera Semanal Individual'!$A39='Cartera Semanal Individual'!CK$1,-SUMIFS('BD Factoraje'!$Q:$Q,'BD Factoraje'!$B:$B,$B$3,'BD Factoraje'!$G:$G,'Cartera Semanal Individual'!$A39,'BD Factoraje'!$C:$C,$B$2),0)+CJ39-SUMIFS('BD Factoraje'!$R:$R,'BD Factoraje'!$B:$B,$B$3,'BD Factoraje'!$G:$G,'Cartera Semanal Individual'!$A39,'BD Factoraje'!$N:$N,'Cartera Semanal Individual'!CK$1,'BD Factoraje'!$C:$C,$B$2)</f>
        <v>0</v>
      </c>
      <c r="CL39" s="11">
        <f>IF('Cartera Semanal Individual'!$A39='Cartera Semanal Individual'!CL$1,-SUMIFS('BD Factoraje'!$Q:$Q,'BD Factoraje'!$B:$B,$B$3,'BD Factoraje'!$G:$G,'Cartera Semanal Individual'!$A39,'BD Factoraje'!$C:$C,$B$2),0)+CK39-SUMIFS('BD Factoraje'!$R:$R,'BD Factoraje'!$B:$B,$B$3,'BD Factoraje'!$G:$G,'Cartera Semanal Individual'!$A39,'BD Factoraje'!$N:$N,'Cartera Semanal Individual'!CL$1,'BD Factoraje'!$C:$C,$B$2)</f>
        <v>0</v>
      </c>
      <c r="CM39" s="11">
        <f>IF('Cartera Semanal Individual'!$A39='Cartera Semanal Individual'!CM$1,-SUMIFS('BD Factoraje'!$Q:$Q,'BD Factoraje'!$B:$B,$B$3,'BD Factoraje'!$G:$G,'Cartera Semanal Individual'!$A39,'BD Factoraje'!$C:$C,$B$2),0)+CL39-SUMIFS('BD Factoraje'!$R:$R,'BD Factoraje'!$B:$B,$B$3,'BD Factoraje'!$G:$G,'Cartera Semanal Individual'!$A39,'BD Factoraje'!$N:$N,'Cartera Semanal Individual'!CM$1,'BD Factoraje'!$C:$C,$B$2)</f>
        <v>0</v>
      </c>
      <c r="CN39" s="11">
        <f>IF('Cartera Semanal Individual'!$A39='Cartera Semanal Individual'!CN$1,-SUMIFS('BD Factoraje'!$Q:$Q,'BD Factoraje'!$B:$B,$B$3,'BD Factoraje'!$G:$G,'Cartera Semanal Individual'!$A39,'BD Factoraje'!$C:$C,$B$2),0)+CM39-SUMIFS('BD Factoraje'!$R:$R,'BD Factoraje'!$B:$B,$B$3,'BD Factoraje'!$G:$G,'Cartera Semanal Individual'!$A39,'BD Factoraje'!$N:$N,'Cartera Semanal Individual'!CN$1,'BD Factoraje'!$C:$C,$B$2)</f>
        <v>0</v>
      </c>
      <c r="CO39" s="11">
        <f>IF('Cartera Semanal Individual'!$A39='Cartera Semanal Individual'!CO$1,-SUMIFS('BD Factoraje'!$Q:$Q,'BD Factoraje'!$B:$B,$B$3,'BD Factoraje'!$G:$G,'Cartera Semanal Individual'!$A39,'BD Factoraje'!$C:$C,$B$2),0)+CN39-SUMIFS('BD Factoraje'!$R:$R,'BD Factoraje'!$B:$B,$B$3,'BD Factoraje'!$G:$G,'Cartera Semanal Individual'!$A39,'BD Factoraje'!$N:$N,'Cartera Semanal Individual'!CO$1,'BD Factoraje'!$C:$C,$B$2)</f>
        <v>0</v>
      </c>
      <c r="CP39" s="11">
        <f>IF('Cartera Semanal Individual'!$A39='Cartera Semanal Individual'!CP$1,-SUMIFS('BD Factoraje'!$Q:$Q,'BD Factoraje'!$B:$B,$B$3,'BD Factoraje'!$G:$G,'Cartera Semanal Individual'!$A39,'BD Factoraje'!$C:$C,$B$2),0)+CO39-SUMIFS('BD Factoraje'!$R:$R,'BD Factoraje'!$B:$B,$B$3,'BD Factoraje'!$G:$G,'Cartera Semanal Individual'!$A39,'BD Factoraje'!$N:$N,'Cartera Semanal Individual'!CP$1,'BD Factoraje'!$C:$C,$B$2)</f>
        <v>0</v>
      </c>
      <c r="CQ39" s="11">
        <f>IF('Cartera Semanal Individual'!$A39='Cartera Semanal Individual'!CQ$1,-SUMIFS('BD Factoraje'!$Q:$Q,'BD Factoraje'!$B:$B,$B$3,'BD Factoraje'!$G:$G,'Cartera Semanal Individual'!$A39,'BD Factoraje'!$C:$C,$B$2),0)+CP39-SUMIFS('BD Factoraje'!$R:$R,'BD Factoraje'!$B:$B,$B$3,'BD Factoraje'!$G:$G,'Cartera Semanal Individual'!$A39,'BD Factoraje'!$N:$N,'Cartera Semanal Individual'!CQ$1,'BD Factoraje'!$C:$C,$B$2)</f>
        <v>0</v>
      </c>
      <c r="CR39" s="11">
        <f>IF('Cartera Semanal Individual'!$A39='Cartera Semanal Individual'!CR$1,-SUMIFS('BD Factoraje'!$Q:$Q,'BD Factoraje'!$B:$B,$B$3,'BD Factoraje'!$G:$G,'Cartera Semanal Individual'!$A39,'BD Factoraje'!$C:$C,$B$2),0)+CQ39-SUMIFS('BD Factoraje'!$R:$R,'BD Factoraje'!$B:$B,$B$3,'BD Factoraje'!$G:$G,'Cartera Semanal Individual'!$A39,'BD Factoraje'!$N:$N,'Cartera Semanal Individual'!CR$1,'BD Factoraje'!$C:$C,$B$2)</f>
        <v>0</v>
      </c>
      <c r="CS39" s="11">
        <f>IF('Cartera Semanal Individual'!$A39='Cartera Semanal Individual'!CS$1,-SUMIFS('BD Factoraje'!$Q:$Q,'BD Factoraje'!$B:$B,$B$3,'BD Factoraje'!$G:$G,'Cartera Semanal Individual'!$A39,'BD Factoraje'!$C:$C,$B$2),0)+CR39-SUMIFS('BD Factoraje'!$R:$R,'BD Factoraje'!$B:$B,$B$3,'BD Factoraje'!$G:$G,'Cartera Semanal Individual'!$A39,'BD Factoraje'!$N:$N,'Cartera Semanal Individual'!CS$1,'BD Factoraje'!$C:$C,$B$2)</f>
        <v>0</v>
      </c>
      <c r="CT39" s="11">
        <f>IF('Cartera Semanal Individual'!$A39='Cartera Semanal Individual'!CT$1,-SUMIFS('BD Factoraje'!$Q:$Q,'BD Factoraje'!$B:$B,$B$3,'BD Factoraje'!$G:$G,'Cartera Semanal Individual'!$A39,'BD Factoraje'!$C:$C,$B$2),0)+CS39-SUMIFS('BD Factoraje'!$R:$R,'BD Factoraje'!$B:$B,$B$3,'BD Factoraje'!$G:$G,'Cartera Semanal Individual'!$A39,'BD Factoraje'!$N:$N,'Cartera Semanal Individual'!CT$1,'BD Factoraje'!$C:$C,$B$2)</f>
        <v>0</v>
      </c>
      <c r="CU39" s="11">
        <f>IF('Cartera Semanal Individual'!$A39='Cartera Semanal Individual'!CU$1,-SUMIFS('BD Factoraje'!$Q:$Q,'BD Factoraje'!$B:$B,$B$3,'BD Factoraje'!$G:$G,'Cartera Semanal Individual'!$A39,'BD Factoraje'!$C:$C,$B$2),0)+CT39-SUMIFS('BD Factoraje'!$R:$R,'BD Factoraje'!$B:$B,$B$3,'BD Factoraje'!$G:$G,'Cartera Semanal Individual'!$A39,'BD Factoraje'!$N:$N,'Cartera Semanal Individual'!CU$1,'BD Factoraje'!$C:$C,$B$2)</f>
        <v>0</v>
      </c>
      <c r="CV39" s="11">
        <f>IF('Cartera Semanal Individual'!$A39='Cartera Semanal Individual'!CV$1,-SUMIFS('BD Factoraje'!$Q:$Q,'BD Factoraje'!$B:$B,$B$3,'BD Factoraje'!$G:$G,'Cartera Semanal Individual'!$A39,'BD Factoraje'!$C:$C,$B$2),0)+CU39-SUMIFS('BD Factoraje'!$R:$R,'BD Factoraje'!$B:$B,$B$3,'BD Factoraje'!$G:$G,'Cartera Semanal Individual'!$A39,'BD Factoraje'!$N:$N,'Cartera Semanal Individual'!CV$1,'BD Factoraje'!$C:$C,$B$2)</f>
        <v>0</v>
      </c>
    </row>
    <row r="40" spans="1:100" x14ac:dyDescent="0.25">
      <c r="A40" s="14">
        <v>49</v>
      </c>
      <c r="B40" s="31">
        <f t="shared" si="2"/>
        <v>42708</v>
      </c>
      <c r="C40" s="11">
        <f>IF('Cartera Semanal Individual'!$A40='Cartera Semanal Individual'!C$1,-SUMIFS('BD Factoraje'!$Q:$Q,'BD Factoraje'!$B:$B,$B$3,'BD Factoraje'!$G:$G,'Cartera Semanal Individual'!$A40,'BD Factoraje'!$C:$C,$B$2),0)</f>
        <v>0</v>
      </c>
      <c r="D40" s="11">
        <f>IF('Cartera Semanal Individual'!$A40='Cartera Semanal Individual'!D$1,-SUMIFS('BD Factoraje'!$Q:$Q,'BD Factoraje'!$B:$B,$B$3,'BD Factoraje'!$G:$G,'Cartera Semanal Individual'!$A40,'BD Factoraje'!$C:$C,$B$2),0)+C40-SUMIFS('BD Factoraje'!$R:$R,'BD Factoraje'!$B:$B,$B$3,'BD Factoraje'!$G:$G,'Cartera Semanal Individual'!$A40,'BD Factoraje'!$N:$N,'Cartera Semanal Individual'!D$1,'BD Factoraje'!$C:$C,$B$2)</f>
        <v>0</v>
      </c>
      <c r="E40" s="11">
        <f>IF('Cartera Semanal Individual'!$A40='Cartera Semanal Individual'!E$1,-SUMIFS('BD Factoraje'!$Q:$Q,'BD Factoraje'!$B:$B,$B$3,'BD Factoraje'!$G:$G,'Cartera Semanal Individual'!$A40,'BD Factoraje'!$C:$C,$B$2),0)+D40-SUMIFS('BD Factoraje'!$R:$R,'BD Factoraje'!$B:$B,$B$3,'BD Factoraje'!$G:$G,'Cartera Semanal Individual'!$A40,'BD Factoraje'!$N:$N,'Cartera Semanal Individual'!E$1,'BD Factoraje'!$C:$C,$B$2)</f>
        <v>0</v>
      </c>
      <c r="F40" s="11">
        <f>IF('Cartera Semanal Individual'!$A40='Cartera Semanal Individual'!F$1,-SUMIFS('BD Factoraje'!$Q:$Q,'BD Factoraje'!$B:$B,$B$3,'BD Factoraje'!$G:$G,'Cartera Semanal Individual'!$A40,'BD Factoraje'!$C:$C,$B$2),0)+E40-SUMIFS('BD Factoraje'!$R:$R,'BD Factoraje'!$B:$B,$B$3,'BD Factoraje'!$G:$G,'Cartera Semanal Individual'!$A40,'BD Factoraje'!$N:$N,'Cartera Semanal Individual'!F$1,'BD Factoraje'!$C:$C,$B$2)</f>
        <v>0</v>
      </c>
      <c r="G40" s="11">
        <f>IF('Cartera Semanal Individual'!$A40='Cartera Semanal Individual'!G$1,-SUMIFS('BD Factoraje'!$Q:$Q,'BD Factoraje'!$B:$B,$B$3,'BD Factoraje'!$G:$G,'Cartera Semanal Individual'!$A40,'BD Factoraje'!$C:$C,$B$2),0)+F40-SUMIFS('BD Factoraje'!$R:$R,'BD Factoraje'!$B:$B,$B$3,'BD Factoraje'!$G:$G,'Cartera Semanal Individual'!$A40,'BD Factoraje'!$N:$N,'Cartera Semanal Individual'!G$1,'BD Factoraje'!$C:$C,$B$2)</f>
        <v>0</v>
      </c>
      <c r="H40" s="11">
        <f>IF('Cartera Semanal Individual'!$A40='Cartera Semanal Individual'!H$1,-SUMIFS('BD Factoraje'!$Q:$Q,'BD Factoraje'!$B:$B,$B$3,'BD Factoraje'!$G:$G,'Cartera Semanal Individual'!$A40,'BD Factoraje'!$C:$C,$B$2),0)+G40-SUMIFS('BD Factoraje'!$R:$R,'BD Factoraje'!$B:$B,$B$3,'BD Factoraje'!$G:$G,'Cartera Semanal Individual'!$A40,'BD Factoraje'!$N:$N,'Cartera Semanal Individual'!H$1,'BD Factoraje'!$C:$C,$B$2)</f>
        <v>0</v>
      </c>
      <c r="I40" s="11">
        <f>IF('Cartera Semanal Individual'!$A40='Cartera Semanal Individual'!I$1,-SUMIFS('BD Factoraje'!$Q:$Q,'BD Factoraje'!$B:$B,$B$3,'BD Factoraje'!$G:$G,'Cartera Semanal Individual'!$A40,'BD Factoraje'!$C:$C,$B$2),0)+H40-SUMIFS('BD Factoraje'!$R:$R,'BD Factoraje'!$B:$B,$B$3,'BD Factoraje'!$G:$G,'Cartera Semanal Individual'!$A40,'BD Factoraje'!$N:$N,'Cartera Semanal Individual'!I$1,'BD Factoraje'!$C:$C,$B$2)</f>
        <v>0</v>
      </c>
      <c r="J40" s="11">
        <f>IF('Cartera Semanal Individual'!$A40='Cartera Semanal Individual'!J$1,-SUMIFS('BD Factoraje'!$Q:$Q,'BD Factoraje'!$B:$B,$B$3,'BD Factoraje'!$G:$G,'Cartera Semanal Individual'!$A40,'BD Factoraje'!$C:$C,$B$2),0)+I40-SUMIFS('BD Factoraje'!$R:$R,'BD Factoraje'!$B:$B,$B$3,'BD Factoraje'!$G:$G,'Cartera Semanal Individual'!$A40,'BD Factoraje'!$N:$N,'Cartera Semanal Individual'!J$1,'BD Factoraje'!$C:$C,$B$2)</f>
        <v>0</v>
      </c>
      <c r="K40" s="11">
        <f>IF('Cartera Semanal Individual'!$A40='Cartera Semanal Individual'!K$1,-SUMIFS('BD Factoraje'!$Q:$Q,'BD Factoraje'!$B:$B,$B$3,'BD Factoraje'!$G:$G,'Cartera Semanal Individual'!$A40,'BD Factoraje'!$C:$C,$B$2),0)+J40-SUMIFS('BD Factoraje'!$R:$R,'BD Factoraje'!$B:$B,$B$3,'BD Factoraje'!$G:$G,'Cartera Semanal Individual'!$A40,'BD Factoraje'!$N:$N,'Cartera Semanal Individual'!K$1,'BD Factoraje'!$C:$C,$B$2)</f>
        <v>0</v>
      </c>
      <c r="L40" s="11">
        <f>IF('Cartera Semanal Individual'!$A40='Cartera Semanal Individual'!L$1,-SUMIFS('BD Factoraje'!$Q:$Q,'BD Factoraje'!$B:$B,$B$3,'BD Factoraje'!$G:$G,'Cartera Semanal Individual'!$A40,'BD Factoraje'!$C:$C,$B$2),0)+K40-SUMIFS('BD Factoraje'!$R:$R,'BD Factoraje'!$B:$B,$B$3,'BD Factoraje'!$G:$G,'Cartera Semanal Individual'!$A40,'BD Factoraje'!$N:$N,'Cartera Semanal Individual'!L$1,'BD Factoraje'!$C:$C,$B$2)</f>
        <v>0</v>
      </c>
      <c r="M40" s="11">
        <f>IF('Cartera Semanal Individual'!$A40='Cartera Semanal Individual'!M$1,-SUMIFS('BD Factoraje'!$Q:$Q,'BD Factoraje'!$B:$B,$B$3,'BD Factoraje'!$G:$G,'Cartera Semanal Individual'!$A40,'BD Factoraje'!$C:$C,$B$2),0)+L40-SUMIFS('BD Factoraje'!$R:$R,'BD Factoraje'!$B:$B,$B$3,'BD Factoraje'!$G:$G,'Cartera Semanal Individual'!$A40,'BD Factoraje'!$N:$N,'Cartera Semanal Individual'!M$1,'BD Factoraje'!$C:$C,$B$2)</f>
        <v>0</v>
      </c>
      <c r="N40" s="11">
        <f>IF('Cartera Semanal Individual'!$A40='Cartera Semanal Individual'!N$1,-SUMIFS('BD Factoraje'!$Q:$Q,'BD Factoraje'!$B:$B,$B$3,'BD Factoraje'!$G:$G,'Cartera Semanal Individual'!$A40,'BD Factoraje'!$C:$C,$B$2),0)+M40-SUMIFS('BD Factoraje'!$R:$R,'BD Factoraje'!$B:$B,$B$3,'BD Factoraje'!$G:$G,'Cartera Semanal Individual'!$A40,'BD Factoraje'!$N:$N,'Cartera Semanal Individual'!N$1,'BD Factoraje'!$C:$C,$B$2)</f>
        <v>0</v>
      </c>
      <c r="O40" s="11">
        <f>IF('Cartera Semanal Individual'!$A40='Cartera Semanal Individual'!O$1,-SUMIFS('BD Factoraje'!$Q:$Q,'BD Factoraje'!$B:$B,$B$3,'BD Factoraje'!$G:$G,'Cartera Semanal Individual'!$A40,'BD Factoraje'!$C:$C,$B$2),0)+N40-SUMIFS('BD Factoraje'!$R:$R,'BD Factoraje'!$B:$B,$B$3,'BD Factoraje'!$G:$G,'Cartera Semanal Individual'!$A40,'BD Factoraje'!$N:$N,'Cartera Semanal Individual'!O$1,'BD Factoraje'!$C:$C,$B$2)</f>
        <v>0</v>
      </c>
      <c r="P40" s="11">
        <f>IF('Cartera Semanal Individual'!$A40='Cartera Semanal Individual'!P$1,-SUMIFS('BD Factoraje'!$Q:$Q,'BD Factoraje'!$B:$B,$B$3,'BD Factoraje'!$G:$G,'Cartera Semanal Individual'!$A40,'BD Factoraje'!$C:$C,$B$2),0)+O40-SUMIFS('BD Factoraje'!$R:$R,'BD Factoraje'!$B:$B,$B$3,'BD Factoraje'!$G:$G,'Cartera Semanal Individual'!$A40,'BD Factoraje'!$N:$N,'Cartera Semanal Individual'!P$1,'BD Factoraje'!$C:$C,$B$2)</f>
        <v>0</v>
      </c>
      <c r="Q40" s="11">
        <f>IF('Cartera Semanal Individual'!$A40='Cartera Semanal Individual'!Q$1,-SUMIFS('BD Factoraje'!$Q:$Q,'BD Factoraje'!$B:$B,$B$3,'BD Factoraje'!$G:$G,'Cartera Semanal Individual'!$A40,'BD Factoraje'!$C:$C,$B$2),0)+P40-SUMIFS('BD Factoraje'!$R:$R,'BD Factoraje'!$B:$B,$B$3,'BD Factoraje'!$G:$G,'Cartera Semanal Individual'!$A40,'BD Factoraje'!$N:$N,'Cartera Semanal Individual'!Q$1,'BD Factoraje'!$C:$C,$B$2)</f>
        <v>0</v>
      </c>
      <c r="R40" s="11">
        <f>IF('Cartera Semanal Individual'!$A40='Cartera Semanal Individual'!R$1,-SUMIFS('BD Factoraje'!$Q:$Q,'BD Factoraje'!$B:$B,$B$3,'BD Factoraje'!$G:$G,'Cartera Semanal Individual'!$A40,'BD Factoraje'!$C:$C,$B$2),0)+Q40-SUMIFS('BD Factoraje'!$R:$R,'BD Factoraje'!$B:$B,$B$3,'BD Factoraje'!$G:$G,'Cartera Semanal Individual'!$A40,'BD Factoraje'!$N:$N,'Cartera Semanal Individual'!R$1,'BD Factoraje'!$C:$C,$B$2)</f>
        <v>0</v>
      </c>
      <c r="S40" s="11">
        <f>IF('Cartera Semanal Individual'!$A40='Cartera Semanal Individual'!S$1,-SUMIFS('BD Factoraje'!$Q:$Q,'BD Factoraje'!$B:$B,$B$3,'BD Factoraje'!$G:$G,'Cartera Semanal Individual'!$A40,'BD Factoraje'!$C:$C,$B$2),0)+R40-SUMIFS('BD Factoraje'!$R:$R,'BD Factoraje'!$B:$B,$B$3,'BD Factoraje'!$G:$G,'Cartera Semanal Individual'!$A40,'BD Factoraje'!$N:$N,'Cartera Semanal Individual'!S$1,'BD Factoraje'!$C:$C,$B$2)</f>
        <v>0</v>
      </c>
      <c r="T40" s="11">
        <f>IF('Cartera Semanal Individual'!$A40='Cartera Semanal Individual'!T$1,-SUMIFS('BD Factoraje'!$Q:$Q,'BD Factoraje'!$B:$B,$B$3,'BD Factoraje'!$G:$G,'Cartera Semanal Individual'!$A40,'BD Factoraje'!$C:$C,$B$2),0)+S40-SUMIFS('BD Factoraje'!$R:$R,'BD Factoraje'!$B:$B,$B$3,'BD Factoraje'!$G:$G,'Cartera Semanal Individual'!$A40,'BD Factoraje'!$N:$N,'Cartera Semanal Individual'!T$1,'BD Factoraje'!$C:$C,$B$2)</f>
        <v>0</v>
      </c>
      <c r="U40" s="11">
        <f>IF('Cartera Semanal Individual'!$A40='Cartera Semanal Individual'!U$1,-SUMIFS('BD Factoraje'!$Q:$Q,'BD Factoraje'!$B:$B,$B$3,'BD Factoraje'!$G:$G,'Cartera Semanal Individual'!$A40,'BD Factoraje'!$C:$C,$B$2),0)+T40-SUMIFS('BD Factoraje'!$R:$R,'BD Factoraje'!$B:$B,$B$3,'BD Factoraje'!$G:$G,'Cartera Semanal Individual'!$A40,'BD Factoraje'!$N:$N,'Cartera Semanal Individual'!U$1,'BD Factoraje'!$C:$C,$B$2)</f>
        <v>0</v>
      </c>
      <c r="V40" s="11">
        <f>IF('Cartera Semanal Individual'!$A40='Cartera Semanal Individual'!V$1,-SUMIFS('BD Factoraje'!$Q:$Q,'BD Factoraje'!$B:$B,$B$3,'BD Factoraje'!$G:$G,'Cartera Semanal Individual'!$A40,'BD Factoraje'!$C:$C,$B$2),0)+U40-SUMIFS('BD Factoraje'!$R:$R,'BD Factoraje'!$B:$B,$B$3,'BD Factoraje'!$G:$G,'Cartera Semanal Individual'!$A40,'BD Factoraje'!$N:$N,'Cartera Semanal Individual'!V$1,'BD Factoraje'!$C:$C,$B$2)</f>
        <v>0</v>
      </c>
      <c r="W40" s="11">
        <f>IF('Cartera Semanal Individual'!$A40='Cartera Semanal Individual'!W$1,-SUMIFS('BD Factoraje'!$Q:$Q,'BD Factoraje'!$B:$B,$B$3,'BD Factoraje'!$G:$G,'Cartera Semanal Individual'!$A40,'BD Factoraje'!$C:$C,$B$2),0)+V40-SUMIFS('BD Factoraje'!$R:$R,'BD Factoraje'!$B:$B,$B$3,'BD Factoraje'!$G:$G,'Cartera Semanal Individual'!$A40,'BD Factoraje'!$N:$N,'Cartera Semanal Individual'!W$1,'BD Factoraje'!$C:$C,$B$2)</f>
        <v>0</v>
      </c>
      <c r="X40" s="11">
        <f>IF('Cartera Semanal Individual'!$A40='Cartera Semanal Individual'!X$1,-SUMIFS('BD Factoraje'!$Q:$Q,'BD Factoraje'!$B:$B,$B$3,'BD Factoraje'!$G:$G,'Cartera Semanal Individual'!$A40,'BD Factoraje'!$C:$C,$B$2),0)+W40-SUMIFS('BD Factoraje'!$R:$R,'BD Factoraje'!$B:$B,$B$3,'BD Factoraje'!$G:$G,'Cartera Semanal Individual'!$A40,'BD Factoraje'!$N:$N,'Cartera Semanal Individual'!X$1,'BD Factoraje'!$C:$C,$B$2)</f>
        <v>0</v>
      </c>
      <c r="Y40" s="11">
        <f>IF('Cartera Semanal Individual'!$A40='Cartera Semanal Individual'!Y$1,-SUMIFS('BD Factoraje'!$Q:$Q,'BD Factoraje'!$B:$B,$B$3,'BD Factoraje'!$G:$G,'Cartera Semanal Individual'!$A40,'BD Factoraje'!$C:$C,$B$2),0)+X40-SUMIFS('BD Factoraje'!$R:$R,'BD Factoraje'!$B:$B,$B$3,'BD Factoraje'!$G:$G,'Cartera Semanal Individual'!$A40,'BD Factoraje'!$N:$N,'Cartera Semanal Individual'!Y$1,'BD Factoraje'!$C:$C,$B$2)</f>
        <v>0</v>
      </c>
      <c r="Z40" s="11">
        <f>IF('Cartera Semanal Individual'!$A40='Cartera Semanal Individual'!Z$1,-SUMIFS('BD Factoraje'!$Q:$Q,'BD Factoraje'!$B:$B,$B$3,'BD Factoraje'!$G:$G,'Cartera Semanal Individual'!$A40,'BD Factoraje'!$C:$C,$B$2),0)+Y40-SUMIFS('BD Factoraje'!$R:$R,'BD Factoraje'!$B:$B,$B$3,'BD Factoraje'!$G:$G,'Cartera Semanal Individual'!$A40,'BD Factoraje'!$N:$N,'Cartera Semanal Individual'!Z$1,'BD Factoraje'!$C:$C,$B$2)</f>
        <v>0</v>
      </c>
      <c r="AA40" s="11">
        <f>IF('Cartera Semanal Individual'!$A40='Cartera Semanal Individual'!AA$1,-SUMIFS('BD Factoraje'!$Q:$Q,'BD Factoraje'!$B:$B,$B$3,'BD Factoraje'!$G:$G,'Cartera Semanal Individual'!$A40,'BD Factoraje'!$C:$C,$B$2),0)+Z40-SUMIFS('BD Factoraje'!$R:$R,'BD Factoraje'!$B:$B,$B$3,'BD Factoraje'!$G:$G,'Cartera Semanal Individual'!$A40,'BD Factoraje'!$N:$N,'Cartera Semanal Individual'!AA$1,'BD Factoraje'!$C:$C,$B$2)</f>
        <v>0</v>
      </c>
      <c r="AB40" s="11">
        <f>IF('Cartera Semanal Individual'!$A40='Cartera Semanal Individual'!AB$1,-SUMIFS('BD Factoraje'!$Q:$Q,'BD Factoraje'!$B:$B,$B$3,'BD Factoraje'!$G:$G,'Cartera Semanal Individual'!$A40,'BD Factoraje'!$C:$C,$B$2),0)+AA40-SUMIFS('BD Factoraje'!$R:$R,'BD Factoraje'!$B:$B,$B$3,'BD Factoraje'!$G:$G,'Cartera Semanal Individual'!$A40,'BD Factoraje'!$N:$N,'Cartera Semanal Individual'!AB$1,'BD Factoraje'!$C:$C,$B$2)</f>
        <v>0</v>
      </c>
      <c r="AC40" s="11">
        <f>IF('Cartera Semanal Individual'!$A40='Cartera Semanal Individual'!AC$1,-SUMIFS('BD Factoraje'!$Q:$Q,'BD Factoraje'!$B:$B,$B$3,'BD Factoraje'!$G:$G,'Cartera Semanal Individual'!$A40,'BD Factoraje'!$C:$C,$B$2),0)+AB40-SUMIFS('BD Factoraje'!$R:$R,'BD Factoraje'!$B:$B,$B$3,'BD Factoraje'!$G:$G,'Cartera Semanal Individual'!$A40,'BD Factoraje'!$N:$N,'Cartera Semanal Individual'!AC$1,'BD Factoraje'!$C:$C,$B$2)</f>
        <v>0</v>
      </c>
      <c r="AD40" s="11">
        <f>IF('Cartera Semanal Individual'!$A40='Cartera Semanal Individual'!AD$1,-SUMIFS('BD Factoraje'!$Q:$Q,'BD Factoraje'!$B:$B,$B$3,'BD Factoraje'!$G:$G,'Cartera Semanal Individual'!$A40,'BD Factoraje'!$C:$C,$B$2),0)+AC40-SUMIFS('BD Factoraje'!$R:$R,'BD Factoraje'!$B:$B,$B$3,'BD Factoraje'!$G:$G,'Cartera Semanal Individual'!$A40,'BD Factoraje'!$N:$N,'Cartera Semanal Individual'!AD$1,'BD Factoraje'!$C:$C,$B$2)</f>
        <v>0</v>
      </c>
      <c r="AE40" s="11">
        <f>IF('Cartera Semanal Individual'!$A40='Cartera Semanal Individual'!AE$1,-SUMIFS('BD Factoraje'!$Q:$Q,'BD Factoraje'!$B:$B,$B$3,'BD Factoraje'!$G:$G,'Cartera Semanal Individual'!$A40,'BD Factoraje'!$C:$C,$B$2),0)+AD40-SUMIFS('BD Factoraje'!$R:$R,'BD Factoraje'!$B:$B,$B$3,'BD Factoraje'!$G:$G,'Cartera Semanal Individual'!$A40,'BD Factoraje'!$N:$N,'Cartera Semanal Individual'!AE$1,'BD Factoraje'!$C:$C,$B$2)</f>
        <v>0</v>
      </c>
      <c r="AF40" s="11">
        <f>IF('Cartera Semanal Individual'!$A40='Cartera Semanal Individual'!AF$1,-SUMIFS('BD Factoraje'!$Q:$Q,'BD Factoraje'!$B:$B,$B$3,'BD Factoraje'!$G:$G,'Cartera Semanal Individual'!$A40,'BD Factoraje'!$C:$C,$B$2),0)+AE40-SUMIFS('BD Factoraje'!$R:$R,'BD Factoraje'!$B:$B,$B$3,'BD Factoraje'!$G:$G,'Cartera Semanal Individual'!$A40,'BD Factoraje'!$N:$N,'Cartera Semanal Individual'!AF$1,'BD Factoraje'!$C:$C,$B$2)</f>
        <v>0</v>
      </c>
      <c r="AG40" s="11">
        <f>IF('Cartera Semanal Individual'!$A40='Cartera Semanal Individual'!AG$1,-SUMIFS('BD Factoraje'!$Q:$Q,'BD Factoraje'!$B:$B,$B$3,'BD Factoraje'!$G:$G,'Cartera Semanal Individual'!$A40,'BD Factoraje'!$C:$C,$B$2),0)+AF40-SUMIFS('BD Factoraje'!$R:$R,'BD Factoraje'!$B:$B,$B$3,'BD Factoraje'!$G:$G,'Cartera Semanal Individual'!$A40,'BD Factoraje'!$N:$N,'Cartera Semanal Individual'!AG$1,'BD Factoraje'!$C:$C,$B$2)</f>
        <v>0</v>
      </c>
      <c r="AH40" s="11">
        <f>IF('Cartera Semanal Individual'!$A40='Cartera Semanal Individual'!AH$1,-SUMIFS('BD Factoraje'!$Q:$Q,'BD Factoraje'!$B:$B,$B$3,'BD Factoraje'!$G:$G,'Cartera Semanal Individual'!$A40,'BD Factoraje'!$C:$C,$B$2),0)+AG40-SUMIFS('BD Factoraje'!$R:$R,'BD Factoraje'!$B:$B,$B$3,'BD Factoraje'!$G:$G,'Cartera Semanal Individual'!$A40,'BD Factoraje'!$N:$N,'Cartera Semanal Individual'!AH$1,'BD Factoraje'!$C:$C,$B$2)</f>
        <v>0</v>
      </c>
      <c r="AI40" s="11">
        <f>IF('Cartera Semanal Individual'!$A40='Cartera Semanal Individual'!AI$1,-SUMIFS('BD Factoraje'!$Q:$Q,'BD Factoraje'!$B:$B,$B$3,'BD Factoraje'!$G:$G,'Cartera Semanal Individual'!$A40,'BD Factoraje'!$C:$C,$B$2),0)+AH40-SUMIFS('BD Factoraje'!$R:$R,'BD Factoraje'!$B:$B,$B$3,'BD Factoraje'!$G:$G,'Cartera Semanal Individual'!$A40,'BD Factoraje'!$N:$N,'Cartera Semanal Individual'!AI$1,'BD Factoraje'!$C:$C,$B$2)</f>
        <v>0</v>
      </c>
      <c r="AJ40" s="11">
        <f>IF('Cartera Semanal Individual'!$A40='Cartera Semanal Individual'!AJ$1,-SUMIFS('BD Factoraje'!$Q:$Q,'BD Factoraje'!$B:$B,$B$3,'BD Factoraje'!$G:$G,'Cartera Semanal Individual'!$A40,'BD Factoraje'!$C:$C,$B$2),0)+AI40-SUMIFS('BD Factoraje'!$R:$R,'BD Factoraje'!$B:$B,$B$3,'BD Factoraje'!$G:$G,'Cartera Semanal Individual'!$A40,'BD Factoraje'!$N:$N,'Cartera Semanal Individual'!AJ$1,'BD Factoraje'!$C:$C,$B$2)</f>
        <v>0</v>
      </c>
      <c r="AK40" s="11">
        <f>IF('Cartera Semanal Individual'!$A40='Cartera Semanal Individual'!AK$1,-SUMIFS('BD Factoraje'!$Q:$Q,'BD Factoraje'!$B:$B,$B$3,'BD Factoraje'!$G:$G,'Cartera Semanal Individual'!$A40,'BD Factoraje'!$C:$C,$B$2),0)+AJ40-SUMIFS('BD Factoraje'!$R:$R,'BD Factoraje'!$B:$B,$B$3,'BD Factoraje'!$G:$G,'Cartera Semanal Individual'!$A40,'BD Factoraje'!$N:$N,'Cartera Semanal Individual'!AK$1,'BD Factoraje'!$C:$C,$B$2)</f>
        <v>0</v>
      </c>
      <c r="AL40" s="11">
        <f>IF('Cartera Semanal Individual'!$A40='Cartera Semanal Individual'!AL$1,-SUMIFS('BD Factoraje'!$Q:$Q,'BD Factoraje'!$B:$B,$B$3,'BD Factoraje'!$G:$G,'Cartera Semanal Individual'!$A40,'BD Factoraje'!$C:$C,$B$2),0)+AK40-SUMIFS('BD Factoraje'!$R:$R,'BD Factoraje'!$B:$B,$B$3,'BD Factoraje'!$G:$G,'Cartera Semanal Individual'!$A40,'BD Factoraje'!$N:$N,'Cartera Semanal Individual'!AL$1,'BD Factoraje'!$C:$C,$B$2)</f>
        <v>0</v>
      </c>
      <c r="AM40" s="11">
        <f>IF('Cartera Semanal Individual'!$A40='Cartera Semanal Individual'!AM$1,-SUMIFS('BD Factoraje'!$Q:$Q,'BD Factoraje'!$B:$B,$B$3,'BD Factoraje'!$G:$G,'Cartera Semanal Individual'!$A40,'BD Factoraje'!$C:$C,$B$2),0)+AL40-SUMIFS('BD Factoraje'!$R:$R,'BD Factoraje'!$B:$B,$B$3,'BD Factoraje'!$G:$G,'Cartera Semanal Individual'!$A40,'BD Factoraje'!$N:$N,'Cartera Semanal Individual'!AM$1,'BD Factoraje'!$C:$C,$B$2)</f>
        <v>0</v>
      </c>
      <c r="AN40" s="11">
        <f>IF('Cartera Semanal Individual'!$A40='Cartera Semanal Individual'!AN$1,-SUMIFS('BD Factoraje'!$Q:$Q,'BD Factoraje'!$B:$B,$B$3,'BD Factoraje'!$G:$G,'Cartera Semanal Individual'!$A40,'BD Factoraje'!$C:$C,$B$2),0)+AM40-SUMIFS('BD Factoraje'!$R:$R,'BD Factoraje'!$B:$B,$B$3,'BD Factoraje'!$G:$G,'Cartera Semanal Individual'!$A40,'BD Factoraje'!$N:$N,'Cartera Semanal Individual'!AN$1,'BD Factoraje'!$C:$C,$B$2)</f>
        <v>0</v>
      </c>
      <c r="AO40" s="11">
        <f>IF('Cartera Semanal Individual'!$A40='Cartera Semanal Individual'!AO$1,-SUMIFS('BD Factoraje'!$Q:$Q,'BD Factoraje'!$B:$B,$B$3,'BD Factoraje'!$G:$G,'Cartera Semanal Individual'!$A40,'BD Factoraje'!$C:$C,$B$2),0)+AN40-SUMIFS('BD Factoraje'!$R:$R,'BD Factoraje'!$B:$B,$B$3,'BD Factoraje'!$G:$G,'Cartera Semanal Individual'!$A40,'BD Factoraje'!$N:$N,'Cartera Semanal Individual'!AO$1,'BD Factoraje'!$C:$C,$B$2)</f>
        <v>0</v>
      </c>
      <c r="AP40" s="11">
        <f>IF('Cartera Semanal Individual'!$A40='Cartera Semanal Individual'!AP$1,-SUMIFS('BD Factoraje'!$Q:$Q,'BD Factoraje'!$B:$B,$B$3,'BD Factoraje'!$G:$G,'Cartera Semanal Individual'!$A40,'BD Factoraje'!$C:$C,$B$2),0)+AO40-SUMIFS('BD Factoraje'!$R:$R,'BD Factoraje'!$B:$B,$B$3,'BD Factoraje'!$G:$G,'Cartera Semanal Individual'!$A40,'BD Factoraje'!$N:$N,'Cartera Semanal Individual'!AP$1,'BD Factoraje'!$C:$C,$B$2)</f>
        <v>0</v>
      </c>
      <c r="AQ40" s="11">
        <f>IF('Cartera Semanal Individual'!$A40='Cartera Semanal Individual'!AQ$1,-SUMIFS('BD Factoraje'!$Q:$Q,'BD Factoraje'!$B:$B,$B$3,'BD Factoraje'!$G:$G,'Cartera Semanal Individual'!$A40,'BD Factoraje'!$C:$C,$B$2),0)+AP40-SUMIFS('BD Factoraje'!$R:$R,'BD Factoraje'!$B:$B,$B$3,'BD Factoraje'!$G:$G,'Cartera Semanal Individual'!$A40,'BD Factoraje'!$N:$N,'Cartera Semanal Individual'!AQ$1,'BD Factoraje'!$C:$C,$B$2)</f>
        <v>0</v>
      </c>
      <c r="AR40" s="11">
        <f>IF('Cartera Semanal Individual'!$A40='Cartera Semanal Individual'!AR$1,-SUMIFS('BD Factoraje'!$Q:$Q,'BD Factoraje'!$B:$B,$B$3,'BD Factoraje'!$G:$G,'Cartera Semanal Individual'!$A40,'BD Factoraje'!$C:$C,$B$2),0)+AQ40-SUMIFS('BD Factoraje'!$R:$R,'BD Factoraje'!$B:$B,$B$3,'BD Factoraje'!$G:$G,'Cartera Semanal Individual'!$A40,'BD Factoraje'!$N:$N,'Cartera Semanal Individual'!AR$1,'BD Factoraje'!$C:$C,$B$2)</f>
        <v>0</v>
      </c>
      <c r="AS40" s="11">
        <f>IF('Cartera Semanal Individual'!$A40='Cartera Semanal Individual'!AS$1,-SUMIFS('BD Factoraje'!$Q:$Q,'BD Factoraje'!$B:$B,$B$3,'BD Factoraje'!$G:$G,'Cartera Semanal Individual'!$A40,'BD Factoraje'!$C:$C,$B$2),0)+AR40-SUMIFS('BD Factoraje'!$R:$R,'BD Factoraje'!$B:$B,$B$3,'BD Factoraje'!$G:$G,'Cartera Semanal Individual'!$A40,'BD Factoraje'!$N:$N,'Cartera Semanal Individual'!AS$1,'BD Factoraje'!$C:$C,$B$2)</f>
        <v>0</v>
      </c>
      <c r="AT40" s="11">
        <f>IF('Cartera Semanal Individual'!$A40='Cartera Semanal Individual'!AT$1,-SUMIFS('BD Factoraje'!$Q:$Q,'BD Factoraje'!$B:$B,$B$3,'BD Factoraje'!$G:$G,'Cartera Semanal Individual'!$A40,'BD Factoraje'!$C:$C,$B$2),0)+AS40-SUMIFS('BD Factoraje'!$R:$R,'BD Factoraje'!$B:$B,$B$3,'BD Factoraje'!$G:$G,'Cartera Semanal Individual'!$A40,'BD Factoraje'!$N:$N,'Cartera Semanal Individual'!AT$1,'BD Factoraje'!$C:$C,$B$2)</f>
        <v>0</v>
      </c>
      <c r="AU40" s="11">
        <f>IF('Cartera Semanal Individual'!$A40='Cartera Semanal Individual'!AU$1,-SUMIFS('BD Factoraje'!$Q:$Q,'BD Factoraje'!$B:$B,$B$3,'BD Factoraje'!$G:$G,'Cartera Semanal Individual'!$A40,'BD Factoraje'!$C:$C,$B$2),0)+AT40-SUMIFS('BD Factoraje'!$R:$R,'BD Factoraje'!$B:$B,$B$3,'BD Factoraje'!$G:$G,'Cartera Semanal Individual'!$A40,'BD Factoraje'!$N:$N,'Cartera Semanal Individual'!AU$1,'BD Factoraje'!$C:$C,$B$2)</f>
        <v>0</v>
      </c>
      <c r="AV40" s="11">
        <f>IF('Cartera Semanal Individual'!$A40='Cartera Semanal Individual'!AV$1,-SUMIFS('BD Factoraje'!$Q:$Q,'BD Factoraje'!$B:$B,$B$3,'BD Factoraje'!$G:$G,'Cartera Semanal Individual'!$A40,'BD Factoraje'!$C:$C,$B$2),0)+AU40-SUMIFS('BD Factoraje'!$R:$R,'BD Factoraje'!$B:$B,$B$3,'BD Factoraje'!$G:$G,'Cartera Semanal Individual'!$A40,'BD Factoraje'!$N:$N,'Cartera Semanal Individual'!AV$1,'BD Factoraje'!$C:$C,$B$2)</f>
        <v>0</v>
      </c>
      <c r="AW40" s="11">
        <f>IF('Cartera Semanal Individual'!$A40='Cartera Semanal Individual'!AW$1,-SUMIFS('BD Factoraje'!$Q:$Q,'BD Factoraje'!$B:$B,$B$3,'BD Factoraje'!$G:$G,'Cartera Semanal Individual'!$A40,'BD Factoraje'!$C:$C,$B$2),0)+AV40-SUMIFS('BD Factoraje'!$R:$R,'BD Factoraje'!$B:$B,$B$3,'BD Factoraje'!$G:$G,'Cartera Semanal Individual'!$A40,'BD Factoraje'!$N:$N,'Cartera Semanal Individual'!AW$1,'BD Factoraje'!$C:$C,$B$2)</f>
        <v>0</v>
      </c>
      <c r="AX40" s="11">
        <f>IF('Cartera Semanal Individual'!$A40='Cartera Semanal Individual'!AX$1,-SUMIFS('BD Factoraje'!$Q:$Q,'BD Factoraje'!$B:$B,$B$3,'BD Factoraje'!$G:$G,'Cartera Semanal Individual'!$A40,'BD Factoraje'!$C:$C,$B$2),0)+AW40-SUMIFS('BD Factoraje'!$R:$R,'BD Factoraje'!$B:$B,$B$3,'BD Factoraje'!$G:$G,'Cartera Semanal Individual'!$A40,'BD Factoraje'!$N:$N,'Cartera Semanal Individual'!AX$1,'BD Factoraje'!$C:$C,$B$2)</f>
        <v>0</v>
      </c>
      <c r="AY40" s="11">
        <f>IF('Cartera Semanal Individual'!$A40='Cartera Semanal Individual'!AY$1,-SUMIFS('BD Factoraje'!$Q:$Q,'BD Factoraje'!$B:$B,$B$3,'BD Factoraje'!$G:$G,'Cartera Semanal Individual'!$A40,'BD Factoraje'!$C:$C,$B$2),0)+AX40-SUMIFS('BD Factoraje'!$R:$R,'BD Factoraje'!$B:$B,$B$3,'BD Factoraje'!$G:$G,'Cartera Semanal Individual'!$A40,'BD Factoraje'!$N:$N,'Cartera Semanal Individual'!AY$1,'BD Factoraje'!$C:$C,$B$2)</f>
        <v>0</v>
      </c>
      <c r="AZ40" s="11">
        <f>IF('Cartera Semanal Individual'!$A40='Cartera Semanal Individual'!AZ$1,-SUMIFS('BD Factoraje'!$Q:$Q,'BD Factoraje'!$B:$B,$B$3,'BD Factoraje'!$G:$G,'Cartera Semanal Individual'!$A40,'BD Factoraje'!$C:$C,$B$2),0)+AY40-SUMIFS('BD Factoraje'!$R:$R,'BD Factoraje'!$B:$B,$B$3,'BD Factoraje'!$G:$G,'Cartera Semanal Individual'!$A40,'BD Factoraje'!$N:$N,'Cartera Semanal Individual'!AZ$1,'BD Factoraje'!$C:$C,$B$2)</f>
        <v>0</v>
      </c>
      <c r="BA40" s="11">
        <f>IF('Cartera Semanal Individual'!$A40='Cartera Semanal Individual'!BA$1,-SUMIFS('BD Factoraje'!$Q:$Q,'BD Factoraje'!$B:$B,$B$3,'BD Factoraje'!$G:$G,'Cartera Semanal Individual'!$A40,'BD Factoraje'!$C:$C,$B$2),0)+AZ40-SUMIFS('BD Factoraje'!$R:$R,'BD Factoraje'!$B:$B,$B$3,'BD Factoraje'!$G:$G,'Cartera Semanal Individual'!$A40,'BD Factoraje'!$N:$N,'Cartera Semanal Individual'!BA$1,'BD Factoraje'!$C:$C,$B$2)</f>
        <v>0</v>
      </c>
      <c r="BB40" s="11">
        <f>IF('Cartera Semanal Individual'!$A40='Cartera Semanal Individual'!BB$1,-SUMIFS('BD Factoraje'!$Q:$Q,'BD Factoraje'!$B:$B,$B$3,'BD Factoraje'!$G:$G,'Cartera Semanal Individual'!$A40,'BD Factoraje'!$C:$C,$B$2),0)+BA40-SUMIFS('BD Factoraje'!$R:$R,'BD Factoraje'!$B:$B,$B$3,'BD Factoraje'!$G:$G,'Cartera Semanal Individual'!$A40,'BD Factoraje'!$N:$N,'Cartera Semanal Individual'!BB$1,'BD Factoraje'!$C:$C,$B$2)</f>
        <v>0</v>
      </c>
      <c r="BC40" s="11">
        <f>IF('Cartera Semanal Individual'!$A40='Cartera Semanal Individual'!BC$1,-SUMIFS('BD Factoraje'!$Q:$Q,'BD Factoraje'!$B:$B,$B$3,'BD Factoraje'!$G:$G,'Cartera Semanal Individual'!$A40,'BD Factoraje'!$C:$C,$B$2),0)+BB40-SUMIFS('BD Factoraje'!$R:$R,'BD Factoraje'!$B:$B,$B$3,'BD Factoraje'!$G:$G,'Cartera Semanal Individual'!$A40,'BD Factoraje'!$N:$N,'Cartera Semanal Individual'!BC$1,'BD Factoraje'!$C:$C,$B$2)</f>
        <v>0</v>
      </c>
      <c r="BD40" s="11">
        <f>IF('Cartera Semanal Individual'!$A40='Cartera Semanal Individual'!BD$1,-SUMIFS('BD Factoraje'!$Q:$Q,'BD Factoraje'!$B:$B,$B$3,'BD Factoraje'!$G:$G,'Cartera Semanal Individual'!$A40,'BD Factoraje'!$C:$C,$B$2),0)+BC40-SUMIFS('BD Factoraje'!$R:$R,'BD Factoraje'!$B:$B,$B$3,'BD Factoraje'!$G:$G,'Cartera Semanal Individual'!$A40,'BD Factoraje'!$N:$N,'Cartera Semanal Individual'!BD$1,'BD Factoraje'!$C:$C,$B$2)</f>
        <v>0</v>
      </c>
      <c r="BE40" s="11">
        <f>IF('Cartera Semanal Individual'!$A40='Cartera Semanal Individual'!BE$1,-SUMIFS('BD Factoraje'!$Q:$Q,'BD Factoraje'!$B:$B,$B$3,'BD Factoraje'!$G:$G,'Cartera Semanal Individual'!$A40,'BD Factoraje'!$C:$C,$B$2),0)+BD40-SUMIFS('BD Factoraje'!$R:$R,'BD Factoraje'!$B:$B,$B$3,'BD Factoraje'!$G:$G,'Cartera Semanal Individual'!$A40,'BD Factoraje'!$N:$N,'Cartera Semanal Individual'!BE$1,'BD Factoraje'!$C:$C,$B$2)</f>
        <v>0</v>
      </c>
      <c r="BF40" s="11">
        <f>IF('Cartera Semanal Individual'!$A40='Cartera Semanal Individual'!BF$1,-SUMIFS('BD Factoraje'!$Q:$Q,'BD Factoraje'!$B:$B,$B$3,'BD Factoraje'!$G:$G,'Cartera Semanal Individual'!$A40,'BD Factoraje'!$C:$C,$B$2),0)+BE40-SUMIFS('BD Factoraje'!$R:$R,'BD Factoraje'!$B:$B,$B$3,'BD Factoraje'!$G:$G,'Cartera Semanal Individual'!$A40,'BD Factoraje'!$N:$N,'Cartera Semanal Individual'!BF$1,'BD Factoraje'!$C:$C,$B$2)</f>
        <v>0</v>
      </c>
      <c r="BG40" s="11">
        <f>IF('Cartera Semanal Individual'!$A40='Cartera Semanal Individual'!BG$1,-SUMIFS('BD Factoraje'!$Q:$Q,'BD Factoraje'!$B:$B,$B$3,'BD Factoraje'!$G:$G,'Cartera Semanal Individual'!$A40,'BD Factoraje'!$C:$C,$B$2),0)+BF40-SUMIFS('BD Factoraje'!$R:$R,'BD Factoraje'!$B:$B,$B$3,'BD Factoraje'!$G:$G,'Cartera Semanal Individual'!$A40,'BD Factoraje'!$N:$N,'Cartera Semanal Individual'!BG$1,'BD Factoraje'!$C:$C,$B$2)</f>
        <v>0</v>
      </c>
      <c r="BH40" s="11">
        <f>IF('Cartera Semanal Individual'!$A40='Cartera Semanal Individual'!BH$1,-SUMIFS('BD Factoraje'!$Q:$Q,'BD Factoraje'!$B:$B,$B$3,'BD Factoraje'!$G:$G,'Cartera Semanal Individual'!$A40,'BD Factoraje'!$C:$C,$B$2),0)+BG40-SUMIFS('BD Factoraje'!$R:$R,'BD Factoraje'!$B:$B,$B$3,'BD Factoraje'!$G:$G,'Cartera Semanal Individual'!$A40,'BD Factoraje'!$N:$N,'Cartera Semanal Individual'!BH$1,'BD Factoraje'!$C:$C,$B$2)</f>
        <v>0</v>
      </c>
      <c r="BI40" s="11">
        <f>IF('Cartera Semanal Individual'!$A40='Cartera Semanal Individual'!BI$1,-SUMIFS('BD Factoraje'!$Q:$Q,'BD Factoraje'!$B:$B,$B$3,'BD Factoraje'!$G:$G,'Cartera Semanal Individual'!$A40,'BD Factoraje'!$C:$C,$B$2),0)+BH40-SUMIFS('BD Factoraje'!$R:$R,'BD Factoraje'!$B:$B,$B$3,'BD Factoraje'!$G:$G,'Cartera Semanal Individual'!$A40,'BD Factoraje'!$N:$N,'Cartera Semanal Individual'!BI$1,'BD Factoraje'!$C:$C,$B$2)</f>
        <v>0</v>
      </c>
      <c r="BJ40" s="11">
        <f>IF('Cartera Semanal Individual'!$A40='Cartera Semanal Individual'!BJ$1,-SUMIFS('BD Factoraje'!$Q:$Q,'BD Factoraje'!$B:$B,$B$3,'BD Factoraje'!$G:$G,'Cartera Semanal Individual'!$A40,'BD Factoraje'!$C:$C,$B$2),0)+BI40-SUMIFS('BD Factoraje'!$R:$R,'BD Factoraje'!$B:$B,$B$3,'BD Factoraje'!$G:$G,'Cartera Semanal Individual'!$A40,'BD Factoraje'!$N:$N,'Cartera Semanal Individual'!BJ$1,'BD Factoraje'!$C:$C,$B$2)</f>
        <v>0</v>
      </c>
      <c r="BK40" s="11">
        <f>IF('Cartera Semanal Individual'!$A40='Cartera Semanal Individual'!BK$1,-SUMIFS('BD Factoraje'!$Q:$Q,'BD Factoraje'!$B:$B,$B$3,'BD Factoraje'!$G:$G,'Cartera Semanal Individual'!$A40,'BD Factoraje'!$C:$C,$B$2),0)+BJ40-SUMIFS('BD Factoraje'!$R:$R,'BD Factoraje'!$B:$B,$B$3,'BD Factoraje'!$G:$G,'Cartera Semanal Individual'!$A40,'BD Factoraje'!$N:$N,'Cartera Semanal Individual'!BK$1,'BD Factoraje'!$C:$C,$B$2)</f>
        <v>0</v>
      </c>
      <c r="BL40" s="11">
        <f>IF('Cartera Semanal Individual'!$A40='Cartera Semanal Individual'!BL$1,-SUMIFS('BD Factoraje'!$Q:$Q,'BD Factoraje'!$B:$B,$B$3,'BD Factoraje'!$G:$G,'Cartera Semanal Individual'!$A40,'BD Factoraje'!$C:$C,$B$2),0)+BK40-SUMIFS('BD Factoraje'!$R:$R,'BD Factoraje'!$B:$B,$B$3,'BD Factoraje'!$G:$G,'Cartera Semanal Individual'!$A40,'BD Factoraje'!$N:$N,'Cartera Semanal Individual'!BL$1,'BD Factoraje'!$C:$C,$B$2)</f>
        <v>0</v>
      </c>
      <c r="BM40" s="11">
        <f>IF('Cartera Semanal Individual'!$A40='Cartera Semanal Individual'!BM$1,-SUMIFS('BD Factoraje'!$Q:$Q,'BD Factoraje'!$B:$B,$B$3,'BD Factoraje'!$G:$G,'Cartera Semanal Individual'!$A40,'BD Factoraje'!$C:$C,$B$2),0)+BL40-SUMIFS('BD Factoraje'!$R:$R,'BD Factoraje'!$B:$B,$B$3,'BD Factoraje'!$G:$G,'Cartera Semanal Individual'!$A40,'BD Factoraje'!$N:$N,'Cartera Semanal Individual'!BM$1,'BD Factoraje'!$C:$C,$B$2)</f>
        <v>0</v>
      </c>
      <c r="BN40" s="11">
        <f>IF('Cartera Semanal Individual'!$A40='Cartera Semanal Individual'!BN$1,-SUMIFS('BD Factoraje'!$Q:$Q,'BD Factoraje'!$B:$B,$B$3,'BD Factoraje'!$G:$G,'Cartera Semanal Individual'!$A40,'BD Factoraje'!$C:$C,$B$2),0)+BM40-SUMIFS('BD Factoraje'!$R:$R,'BD Factoraje'!$B:$B,$B$3,'BD Factoraje'!$G:$G,'Cartera Semanal Individual'!$A40,'BD Factoraje'!$N:$N,'Cartera Semanal Individual'!BN$1,'BD Factoraje'!$C:$C,$B$2)</f>
        <v>0</v>
      </c>
      <c r="BO40" s="11">
        <f>IF('Cartera Semanal Individual'!$A40='Cartera Semanal Individual'!BO$1,-SUMIFS('BD Factoraje'!$Q:$Q,'BD Factoraje'!$B:$B,$B$3,'BD Factoraje'!$G:$G,'Cartera Semanal Individual'!$A40,'BD Factoraje'!$C:$C,$B$2),0)+BN40-SUMIFS('BD Factoraje'!$R:$R,'BD Factoraje'!$B:$B,$B$3,'BD Factoraje'!$G:$G,'Cartera Semanal Individual'!$A40,'BD Factoraje'!$N:$N,'Cartera Semanal Individual'!BO$1,'BD Factoraje'!$C:$C,$B$2)</f>
        <v>0</v>
      </c>
      <c r="BP40" s="11">
        <f>IF('Cartera Semanal Individual'!$A40='Cartera Semanal Individual'!BP$1,-SUMIFS('BD Factoraje'!$Q:$Q,'BD Factoraje'!$B:$B,$B$3,'BD Factoraje'!$G:$G,'Cartera Semanal Individual'!$A40,'BD Factoraje'!$C:$C,$B$2),0)+BO40-SUMIFS('BD Factoraje'!$R:$R,'BD Factoraje'!$B:$B,$B$3,'BD Factoraje'!$G:$G,'Cartera Semanal Individual'!$A40,'BD Factoraje'!$N:$N,'Cartera Semanal Individual'!BP$1,'BD Factoraje'!$C:$C,$B$2)</f>
        <v>0</v>
      </c>
      <c r="BQ40" s="11">
        <f>IF('Cartera Semanal Individual'!$A40='Cartera Semanal Individual'!BQ$1,-SUMIFS('BD Factoraje'!$Q:$Q,'BD Factoraje'!$B:$B,$B$3,'BD Factoraje'!$G:$G,'Cartera Semanal Individual'!$A40,'BD Factoraje'!$C:$C,$B$2),0)+BP40-SUMIFS('BD Factoraje'!$R:$R,'BD Factoraje'!$B:$B,$B$3,'BD Factoraje'!$G:$G,'Cartera Semanal Individual'!$A40,'BD Factoraje'!$N:$N,'Cartera Semanal Individual'!BQ$1,'BD Factoraje'!$C:$C,$B$2)</f>
        <v>0</v>
      </c>
      <c r="BR40" s="11">
        <f>IF('Cartera Semanal Individual'!$A40='Cartera Semanal Individual'!BR$1,-SUMIFS('BD Factoraje'!$Q:$Q,'BD Factoraje'!$B:$B,$B$3,'BD Factoraje'!$G:$G,'Cartera Semanal Individual'!$A40,'BD Factoraje'!$C:$C,$B$2),0)+BQ40-SUMIFS('BD Factoraje'!$R:$R,'BD Factoraje'!$B:$B,$B$3,'BD Factoraje'!$G:$G,'Cartera Semanal Individual'!$A40,'BD Factoraje'!$N:$N,'Cartera Semanal Individual'!BR$1,'BD Factoraje'!$C:$C,$B$2)</f>
        <v>0</v>
      </c>
      <c r="BS40" s="11">
        <f>IF('Cartera Semanal Individual'!$A40='Cartera Semanal Individual'!BS$1,-SUMIFS('BD Factoraje'!$Q:$Q,'BD Factoraje'!$B:$B,$B$3,'BD Factoraje'!$G:$G,'Cartera Semanal Individual'!$A40,'BD Factoraje'!$C:$C,$B$2),0)+BR40-SUMIFS('BD Factoraje'!$R:$R,'BD Factoraje'!$B:$B,$B$3,'BD Factoraje'!$G:$G,'Cartera Semanal Individual'!$A40,'BD Factoraje'!$N:$N,'Cartera Semanal Individual'!BS$1,'BD Factoraje'!$C:$C,$B$2)</f>
        <v>0</v>
      </c>
      <c r="BT40" s="11">
        <f>IF('Cartera Semanal Individual'!$A40='Cartera Semanal Individual'!BT$1,-SUMIFS('BD Factoraje'!$Q:$Q,'BD Factoraje'!$B:$B,$B$3,'BD Factoraje'!$G:$G,'Cartera Semanal Individual'!$A40,'BD Factoraje'!$C:$C,$B$2),0)+BS40-SUMIFS('BD Factoraje'!$R:$R,'BD Factoraje'!$B:$B,$B$3,'BD Factoraje'!$G:$G,'Cartera Semanal Individual'!$A40,'BD Factoraje'!$N:$N,'Cartera Semanal Individual'!BT$1,'BD Factoraje'!$C:$C,$B$2)</f>
        <v>0</v>
      </c>
      <c r="BU40" s="11">
        <f>IF('Cartera Semanal Individual'!$A40='Cartera Semanal Individual'!BU$1,-SUMIFS('BD Factoraje'!$Q:$Q,'BD Factoraje'!$B:$B,$B$3,'BD Factoraje'!$G:$G,'Cartera Semanal Individual'!$A40,'BD Factoraje'!$C:$C,$B$2),0)+BT40-SUMIFS('BD Factoraje'!$R:$R,'BD Factoraje'!$B:$B,$B$3,'BD Factoraje'!$G:$G,'Cartera Semanal Individual'!$A40,'BD Factoraje'!$N:$N,'Cartera Semanal Individual'!BU$1,'BD Factoraje'!$C:$C,$B$2)</f>
        <v>0</v>
      </c>
      <c r="BV40" s="11">
        <f>IF('Cartera Semanal Individual'!$A40='Cartera Semanal Individual'!BV$1,-SUMIFS('BD Factoraje'!$Q:$Q,'BD Factoraje'!$B:$B,$B$3,'BD Factoraje'!$G:$G,'Cartera Semanal Individual'!$A40,'BD Factoraje'!$C:$C,$B$2),0)+BU40-SUMIFS('BD Factoraje'!$R:$R,'BD Factoraje'!$B:$B,$B$3,'BD Factoraje'!$G:$G,'Cartera Semanal Individual'!$A40,'BD Factoraje'!$N:$N,'Cartera Semanal Individual'!BV$1,'BD Factoraje'!$C:$C,$B$2)</f>
        <v>0</v>
      </c>
      <c r="BW40" s="11">
        <f>IF('Cartera Semanal Individual'!$A40='Cartera Semanal Individual'!BW$1,-SUMIFS('BD Factoraje'!$Q:$Q,'BD Factoraje'!$B:$B,$B$3,'BD Factoraje'!$G:$G,'Cartera Semanal Individual'!$A40,'BD Factoraje'!$C:$C,$B$2),0)+BV40-SUMIFS('BD Factoraje'!$R:$R,'BD Factoraje'!$B:$B,$B$3,'BD Factoraje'!$G:$G,'Cartera Semanal Individual'!$A40,'BD Factoraje'!$N:$N,'Cartera Semanal Individual'!BW$1,'BD Factoraje'!$C:$C,$B$2)</f>
        <v>0</v>
      </c>
      <c r="BX40" s="11">
        <f>IF('Cartera Semanal Individual'!$A40='Cartera Semanal Individual'!BX$1,-SUMIFS('BD Factoraje'!$Q:$Q,'BD Factoraje'!$B:$B,$B$3,'BD Factoraje'!$G:$G,'Cartera Semanal Individual'!$A40,'BD Factoraje'!$C:$C,$B$2),0)+BW40-SUMIFS('BD Factoraje'!$R:$R,'BD Factoraje'!$B:$B,$B$3,'BD Factoraje'!$G:$G,'Cartera Semanal Individual'!$A40,'BD Factoraje'!$N:$N,'Cartera Semanal Individual'!BX$1,'BD Factoraje'!$C:$C,$B$2)</f>
        <v>0</v>
      </c>
      <c r="BY40" s="11">
        <f>IF('Cartera Semanal Individual'!$A40='Cartera Semanal Individual'!BY$1,-SUMIFS('BD Factoraje'!$Q:$Q,'BD Factoraje'!$B:$B,$B$3,'BD Factoraje'!$G:$G,'Cartera Semanal Individual'!$A40,'BD Factoraje'!$C:$C,$B$2),0)+BX40-SUMIFS('BD Factoraje'!$R:$R,'BD Factoraje'!$B:$B,$B$3,'BD Factoraje'!$G:$G,'Cartera Semanal Individual'!$A40,'BD Factoraje'!$N:$N,'Cartera Semanal Individual'!BY$1,'BD Factoraje'!$C:$C,$B$2)</f>
        <v>0</v>
      </c>
      <c r="BZ40" s="11">
        <f>IF('Cartera Semanal Individual'!$A40='Cartera Semanal Individual'!BZ$1,-SUMIFS('BD Factoraje'!$Q:$Q,'BD Factoraje'!$B:$B,$B$3,'BD Factoraje'!$G:$G,'Cartera Semanal Individual'!$A40,'BD Factoraje'!$C:$C,$B$2),0)+BY40-SUMIFS('BD Factoraje'!$R:$R,'BD Factoraje'!$B:$B,$B$3,'BD Factoraje'!$G:$G,'Cartera Semanal Individual'!$A40,'BD Factoraje'!$N:$N,'Cartera Semanal Individual'!BZ$1,'BD Factoraje'!$C:$C,$B$2)</f>
        <v>0</v>
      </c>
      <c r="CA40" s="11">
        <f>IF('Cartera Semanal Individual'!$A40='Cartera Semanal Individual'!CA$1,-SUMIFS('BD Factoraje'!$Q:$Q,'BD Factoraje'!$B:$B,$B$3,'BD Factoraje'!$G:$G,'Cartera Semanal Individual'!$A40,'BD Factoraje'!$C:$C,$B$2),0)+BZ40-SUMIFS('BD Factoraje'!$R:$R,'BD Factoraje'!$B:$B,$B$3,'BD Factoraje'!$G:$G,'Cartera Semanal Individual'!$A40,'BD Factoraje'!$N:$N,'Cartera Semanal Individual'!CA$1,'BD Factoraje'!$C:$C,$B$2)</f>
        <v>0</v>
      </c>
      <c r="CB40" s="11">
        <f>IF('Cartera Semanal Individual'!$A40='Cartera Semanal Individual'!CB$1,-SUMIFS('BD Factoraje'!$Q:$Q,'BD Factoraje'!$B:$B,$B$3,'BD Factoraje'!$G:$G,'Cartera Semanal Individual'!$A40,'BD Factoraje'!$C:$C,$B$2),0)+CA40-SUMIFS('BD Factoraje'!$R:$R,'BD Factoraje'!$B:$B,$B$3,'BD Factoraje'!$G:$G,'Cartera Semanal Individual'!$A40,'BD Factoraje'!$N:$N,'Cartera Semanal Individual'!CB$1,'BD Factoraje'!$C:$C,$B$2)</f>
        <v>0</v>
      </c>
      <c r="CC40" s="11">
        <f>IF('Cartera Semanal Individual'!$A40='Cartera Semanal Individual'!CC$1,-SUMIFS('BD Factoraje'!$Q:$Q,'BD Factoraje'!$B:$B,$B$3,'BD Factoraje'!$G:$G,'Cartera Semanal Individual'!$A40,'BD Factoraje'!$C:$C,$B$2),0)+CB40-SUMIFS('BD Factoraje'!$R:$R,'BD Factoraje'!$B:$B,$B$3,'BD Factoraje'!$G:$G,'Cartera Semanal Individual'!$A40,'BD Factoraje'!$N:$N,'Cartera Semanal Individual'!CC$1,'BD Factoraje'!$C:$C,$B$2)</f>
        <v>0</v>
      </c>
      <c r="CD40" s="11">
        <f>IF('Cartera Semanal Individual'!$A40='Cartera Semanal Individual'!CD$1,-SUMIFS('BD Factoraje'!$Q:$Q,'BD Factoraje'!$B:$B,$B$3,'BD Factoraje'!$G:$G,'Cartera Semanal Individual'!$A40,'BD Factoraje'!$C:$C,$B$2),0)+CC40-SUMIFS('BD Factoraje'!$R:$R,'BD Factoraje'!$B:$B,$B$3,'BD Factoraje'!$G:$G,'Cartera Semanal Individual'!$A40,'BD Factoraje'!$N:$N,'Cartera Semanal Individual'!CD$1,'BD Factoraje'!$C:$C,$B$2)</f>
        <v>0</v>
      </c>
      <c r="CE40" s="11">
        <f>IF('Cartera Semanal Individual'!$A40='Cartera Semanal Individual'!CE$1,-SUMIFS('BD Factoraje'!$Q:$Q,'BD Factoraje'!$B:$B,$B$3,'BD Factoraje'!$G:$G,'Cartera Semanal Individual'!$A40,'BD Factoraje'!$C:$C,$B$2),0)+CD40-SUMIFS('BD Factoraje'!$R:$R,'BD Factoraje'!$B:$B,$B$3,'BD Factoraje'!$G:$G,'Cartera Semanal Individual'!$A40,'BD Factoraje'!$N:$N,'Cartera Semanal Individual'!CE$1,'BD Factoraje'!$C:$C,$B$2)</f>
        <v>0</v>
      </c>
      <c r="CF40" s="11">
        <f>IF('Cartera Semanal Individual'!$A40='Cartera Semanal Individual'!CF$1,-SUMIFS('BD Factoraje'!$Q:$Q,'BD Factoraje'!$B:$B,$B$3,'BD Factoraje'!$G:$G,'Cartera Semanal Individual'!$A40,'BD Factoraje'!$C:$C,$B$2),0)+CE40-SUMIFS('BD Factoraje'!$R:$R,'BD Factoraje'!$B:$B,$B$3,'BD Factoraje'!$G:$G,'Cartera Semanal Individual'!$A40,'BD Factoraje'!$N:$N,'Cartera Semanal Individual'!CF$1,'BD Factoraje'!$C:$C,$B$2)</f>
        <v>0</v>
      </c>
      <c r="CG40" s="11">
        <f>IF('Cartera Semanal Individual'!$A40='Cartera Semanal Individual'!CG$1,-SUMIFS('BD Factoraje'!$Q:$Q,'BD Factoraje'!$B:$B,$B$3,'BD Factoraje'!$G:$G,'Cartera Semanal Individual'!$A40,'BD Factoraje'!$C:$C,$B$2),0)+CF40-SUMIFS('BD Factoraje'!$R:$R,'BD Factoraje'!$B:$B,$B$3,'BD Factoraje'!$G:$G,'Cartera Semanal Individual'!$A40,'BD Factoraje'!$N:$N,'Cartera Semanal Individual'!CG$1,'BD Factoraje'!$C:$C,$B$2)</f>
        <v>0</v>
      </c>
      <c r="CH40" s="11">
        <f>IF('Cartera Semanal Individual'!$A40='Cartera Semanal Individual'!CH$1,-SUMIFS('BD Factoraje'!$Q:$Q,'BD Factoraje'!$B:$B,$B$3,'BD Factoraje'!$G:$G,'Cartera Semanal Individual'!$A40,'BD Factoraje'!$C:$C,$B$2),0)+CG40-SUMIFS('BD Factoraje'!$R:$R,'BD Factoraje'!$B:$B,$B$3,'BD Factoraje'!$G:$G,'Cartera Semanal Individual'!$A40,'BD Factoraje'!$N:$N,'Cartera Semanal Individual'!CH$1,'BD Factoraje'!$C:$C,$B$2)</f>
        <v>0</v>
      </c>
      <c r="CI40" s="11">
        <f>IF('Cartera Semanal Individual'!$A40='Cartera Semanal Individual'!CI$1,-SUMIFS('BD Factoraje'!$Q:$Q,'BD Factoraje'!$B:$B,$B$3,'BD Factoraje'!$G:$G,'Cartera Semanal Individual'!$A40,'BD Factoraje'!$C:$C,$B$2),0)+CH40-SUMIFS('BD Factoraje'!$R:$R,'BD Factoraje'!$B:$B,$B$3,'BD Factoraje'!$G:$G,'Cartera Semanal Individual'!$A40,'BD Factoraje'!$N:$N,'Cartera Semanal Individual'!CI$1,'BD Factoraje'!$C:$C,$B$2)</f>
        <v>0</v>
      </c>
      <c r="CJ40" s="11">
        <f>IF('Cartera Semanal Individual'!$A40='Cartera Semanal Individual'!CJ$1,-SUMIFS('BD Factoraje'!$Q:$Q,'BD Factoraje'!$B:$B,$B$3,'BD Factoraje'!$G:$G,'Cartera Semanal Individual'!$A40,'BD Factoraje'!$C:$C,$B$2),0)+CI40-SUMIFS('BD Factoraje'!$R:$R,'BD Factoraje'!$B:$B,$B$3,'BD Factoraje'!$G:$G,'Cartera Semanal Individual'!$A40,'BD Factoraje'!$N:$N,'Cartera Semanal Individual'!CJ$1,'BD Factoraje'!$C:$C,$B$2)</f>
        <v>0</v>
      </c>
      <c r="CK40" s="11">
        <f>IF('Cartera Semanal Individual'!$A40='Cartera Semanal Individual'!CK$1,-SUMIFS('BD Factoraje'!$Q:$Q,'BD Factoraje'!$B:$B,$B$3,'BD Factoraje'!$G:$G,'Cartera Semanal Individual'!$A40,'BD Factoraje'!$C:$C,$B$2),0)+CJ40-SUMIFS('BD Factoraje'!$R:$R,'BD Factoraje'!$B:$B,$B$3,'BD Factoraje'!$G:$G,'Cartera Semanal Individual'!$A40,'BD Factoraje'!$N:$N,'Cartera Semanal Individual'!CK$1,'BD Factoraje'!$C:$C,$B$2)</f>
        <v>0</v>
      </c>
      <c r="CL40" s="11">
        <f>IF('Cartera Semanal Individual'!$A40='Cartera Semanal Individual'!CL$1,-SUMIFS('BD Factoraje'!$Q:$Q,'BD Factoraje'!$B:$B,$B$3,'BD Factoraje'!$G:$G,'Cartera Semanal Individual'!$A40,'BD Factoraje'!$C:$C,$B$2),0)+CK40-SUMIFS('BD Factoraje'!$R:$R,'BD Factoraje'!$B:$B,$B$3,'BD Factoraje'!$G:$G,'Cartera Semanal Individual'!$A40,'BD Factoraje'!$N:$N,'Cartera Semanal Individual'!CL$1,'BD Factoraje'!$C:$C,$B$2)</f>
        <v>0</v>
      </c>
      <c r="CM40" s="11">
        <f>IF('Cartera Semanal Individual'!$A40='Cartera Semanal Individual'!CM$1,-SUMIFS('BD Factoraje'!$Q:$Q,'BD Factoraje'!$B:$B,$B$3,'BD Factoraje'!$G:$G,'Cartera Semanal Individual'!$A40,'BD Factoraje'!$C:$C,$B$2),0)+CL40-SUMIFS('BD Factoraje'!$R:$R,'BD Factoraje'!$B:$B,$B$3,'BD Factoraje'!$G:$G,'Cartera Semanal Individual'!$A40,'BD Factoraje'!$N:$N,'Cartera Semanal Individual'!CM$1,'BD Factoraje'!$C:$C,$B$2)</f>
        <v>0</v>
      </c>
      <c r="CN40" s="11">
        <f>IF('Cartera Semanal Individual'!$A40='Cartera Semanal Individual'!CN$1,-SUMIFS('BD Factoraje'!$Q:$Q,'BD Factoraje'!$B:$B,$B$3,'BD Factoraje'!$G:$G,'Cartera Semanal Individual'!$A40,'BD Factoraje'!$C:$C,$B$2),0)+CM40-SUMIFS('BD Factoraje'!$R:$R,'BD Factoraje'!$B:$B,$B$3,'BD Factoraje'!$G:$G,'Cartera Semanal Individual'!$A40,'BD Factoraje'!$N:$N,'Cartera Semanal Individual'!CN$1,'BD Factoraje'!$C:$C,$B$2)</f>
        <v>0</v>
      </c>
      <c r="CO40" s="11">
        <f>IF('Cartera Semanal Individual'!$A40='Cartera Semanal Individual'!CO$1,-SUMIFS('BD Factoraje'!$Q:$Q,'BD Factoraje'!$B:$B,$B$3,'BD Factoraje'!$G:$G,'Cartera Semanal Individual'!$A40,'BD Factoraje'!$C:$C,$B$2),0)+CN40-SUMIFS('BD Factoraje'!$R:$R,'BD Factoraje'!$B:$B,$B$3,'BD Factoraje'!$G:$G,'Cartera Semanal Individual'!$A40,'BD Factoraje'!$N:$N,'Cartera Semanal Individual'!CO$1,'BD Factoraje'!$C:$C,$B$2)</f>
        <v>0</v>
      </c>
      <c r="CP40" s="11">
        <f>IF('Cartera Semanal Individual'!$A40='Cartera Semanal Individual'!CP$1,-SUMIFS('BD Factoraje'!$Q:$Q,'BD Factoraje'!$B:$B,$B$3,'BD Factoraje'!$G:$G,'Cartera Semanal Individual'!$A40,'BD Factoraje'!$C:$C,$B$2),0)+CO40-SUMIFS('BD Factoraje'!$R:$R,'BD Factoraje'!$B:$B,$B$3,'BD Factoraje'!$G:$G,'Cartera Semanal Individual'!$A40,'BD Factoraje'!$N:$N,'Cartera Semanal Individual'!CP$1,'BD Factoraje'!$C:$C,$B$2)</f>
        <v>0</v>
      </c>
      <c r="CQ40" s="11">
        <f>IF('Cartera Semanal Individual'!$A40='Cartera Semanal Individual'!CQ$1,-SUMIFS('BD Factoraje'!$Q:$Q,'BD Factoraje'!$B:$B,$B$3,'BD Factoraje'!$G:$G,'Cartera Semanal Individual'!$A40,'BD Factoraje'!$C:$C,$B$2),0)+CP40-SUMIFS('BD Factoraje'!$R:$R,'BD Factoraje'!$B:$B,$B$3,'BD Factoraje'!$G:$G,'Cartera Semanal Individual'!$A40,'BD Factoraje'!$N:$N,'Cartera Semanal Individual'!CQ$1,'BD Factoraje'!$C:$C,$B$2)</f>
        <v>0</v>
      </c>
      <c r="CR40" s="11">
        <f>IF('Cartera Semanal Individual'!$A40='Cartera Semanal Individual'!CR$1,-SUMIFS('BD Factoraje'!$Q:$Q,'BD Factoraje'!$B:$B,$B$3,'BD Factoraje'!$G:$G,'Cartera Semanal Individual'!$A40,'BD Factoraje'!$C:$C,$B$2),0)+CQ40-SUMIFS('BD Factoraje'!$R:$R,'BD Factoraje'!$B:$B,$B$3,'BD Factoraje'!$G:$G,'Cartera Semanal Individual'!$A40,'BD Factoraje'!$N:$N,'Cartera Semanal Individual'!CR$1,'BD Factoraje'!$C:$C,$B$2)</f>
        <v>0</v>
      </c>
      <c r="CS40" s="11">
        <f>IF('Cartera Semanal Individual'!$A40='Cartera Semanal Individual'!CS$1,-SUMIFS('BD Factoraje'!$Q:$Q,'BD Factoraje'!$B:$B,$B$3,'BD Factoraje'!$G:$G,'Cartera Semanal Individual'!$A40,'BD Factoraje'!$C:$C,$B$2),0)+CR40-SUMIFS('BD Factoraje'!$R:$R,'BD Factoraje'!$B:$B,$B$3,'BD Factoraje'!$G:$G,'Cartera Semanal Individual'!$A40,'BD Factoraje'!$N:$N,'Cartera Semanal Individual'!CS$1,'BD Factoraje'!$C:$C,$B$2)</f>
        <v>0</v>
      </c>
      <c r="CT40" s="11">
        <f>IF('Cartera Semanal Individual'!$A40='Cartera Semanal Individual'!CT$1,-SUMIFS('BD Factoraje'!$Q:$Q,'BD Factoraje'!$B:$B,$B$3,'BD Factoraje'!$G:$G,'Cartera Semanal Individual'!$A40,'BD Factoraje'!$C:$C,$B$2),0)+CS40-SUMIFS('BD Factoraje'!$R:$R,'BD Factoraje'!$B:$B,$B$3,'BD Factoraje'!$G:$G,'Cartera Semanal Individual'!$A40,'BD Factoraje'!$N:$N,'Cartera Semanal Individual'!CT$1,'BD Factoraje'!$C:$C,$B$2)</f>
        <v>0</v>
      </c>
      <c r="CU40" s="11">
        <f>IF('Cartera Semanal Individual'!$A40='Cartera Semanal Individual'!CU$1,-SUMIFS('BD Factoraje'!$Q:$Q,'BD Factoraje'!$B:$B,$B$3,'BD Factoraje'!$G:$G,'Cartera Semanal Individual'!$A40,'BD Factoraje'!$C:$C,$B$2),0)+CT40-SUMIFS('BD Factoraje'!$R:$R,'BD Factoraje'!$B:$B,$B$3,'BD Factoraje'!$G:$G,'Cartera Semanal Individual'!$A40,'BD Factoraje'!$N:$N,'Cartera Semanal Individual'!CU$1,'BD Factoraje'!$C:$C,$B$2)</f>
        <v>0</v>
      </c>
      <c r="CV40" s="11">
        <f>IF('Cartera Semanal Individual'!$A40='Cartera Semanal Individual'!CV$1,-SUMIFS('BD Factoraje'!$Q:$Q,'BD Factoraje'!$B:$B,$B$3,'BD Factoraje'!$G:$G,'Cartera Semanal Individual'!$A40,'BD Factoraje'!$C:$C,$B$2),0)+CU40-SUMIFS('BD Factoraje'!$R:$R,'BD Factoraje'!$B:$B,$B$3,'BD Factoraje'!$G:$G,'Cartera Semanal Individual'!$A40,'BD Factoraje'!$N:$N,'Cartera Semanal Individual'!CV$1,'BD Factoraje'!$C:$C,$B$2)</f>
        <v>0</v>
      </c>
    </row>
    <row r="41" spans="1:100" x14ac:dyDescent="0.25">
      <c r="A41" s="14">
        <v>50</v>
      </c>
      <c r="B41" s="31">
        <f t="shared" si="2"/>
        <v>42715</v>
      </c>
      <c r="C41" s="11">
        <f>IF('Cartera Semanal Individual'!$A41='Cartera Semanal Individual'!C$1,-SUMIFS('BD Factoraje'!$Q:$Q,'BD Factoraje'!$B:$B,$B$3,'BD Factoraje'!$G:$G,'Cartera Semanal Individual'!$A41,'BD Factoraje'!$C:$C,$B$2),0)</f>
        <v>0</v>
      </c>
      <c r="D41" s="11">
        <f>IF('Cartera Semanal Individual'!$A41='Cartera Semanal Individual'!D$1,-SUMIFS('BD Factoraje'!$Q:$Q,'BD Factoraje'!$B:$B,$B$3,'BD Factoraje'!$G:$G,'Cartera Semanal Individual'!$A41,'BD Factoraje'!$C:$C,$B$2),0)+C41-SUMIFS('BD Factoraje'!$R:$R,'BD Factoraje'!$B:$B,$B$3,'BD Factoraje'!$G:$G,'Cartera Semanal Individual'!$A41,'BD Factoraje'!$N:$N,'Cartera Semanal Individual'!D$1,'BD Factoraje'!$C:$C,$B$2)</f>
        <v>0</v>
      </c>
      <c r="E41" s="11">
        <f>IF('Cartera Semanal Individual'!$A41='Cartera Semanal Individual'!E$1,-SUMIFS('BD Factoraje'!$Q:$Q,'BD Factoraje'!$B:$B,$B$3,'BD Factoraje'!$G:$G,'Cartera Semanal Individual'!$A41,'BD Factoraje'!$C:$C,$B$2),0)+D41-SUMIFS('BD Factoraje'!$R:$R,'BD Factoraje'!$B:$B,$B$3,'BD Factoraje'!$G:$G,'Cartera Semanal Individual'!$A41,'BD Factoraje'!$N:$N,'Cartera Semanal Individual'!E$1,'BD Factoraje'!$C:$C,$B$2)</f>
        <v>0</v>
      </c>
      <c r="F41" s="11">
        <f>IF('Cartera Semanal Individual'!$A41='Cartera Semanal Individual'!F$1,-SUMIFS('BD Factoraje'!$Q:$Q,'BD Factoraje'!$B:$B,$B$3,'BD Factoraje'!$G:$G,'Cartera Semanal Individual'!$A41,'BD Factoraje'!$C:$C,$B$2),0)+E41-SUMIFS('BD Factoraje'!$R:$R,'BD Factoraje'!$B:$B,$B$3,'BD Factoraje'!$G:$G,'Cartera Semanal Individual'!$A41,'BD Factoraje'!$N:$N,'Cartera Semanal Individual'!F$1,'BD Factoraje'!$C:$C,$B$2)</f>
        <v>0</v>
      </c>
      <c r="G41" s="11">
        <f>IF('Cartera Semanal Individual'!$A41='Cartera Semanal Individual'!G$1,-SUMIFS('BD Factoraje'!$Q:$Q,'BD Factoraje'!$B:$B,$B$3,'BD Factoraje'!$G:$G,'Cartera Semanal Individual'!$A41,'BD Factoraje'!$C:$C,$B$2),0)+F41-SUMIFS('BD Factoraje'!$R:$R,'BD Factoraje'!$B:$B,$B$3,'BD Factoraje'!$G:$G,'Cartera Semanal Individual'!$A41,'BD Factoraje'!$N:$N,'Cartera Semanal Individual'!G$1,'BD Factoraje'!$C:$C,$B$2)</f>
        <v>0</v>
      </c>
      <c r="H41" s="11">
        <f>IF('Cartera Semanal Individual'!$A41='Cartera Semanal Individual'!H$1,-SUMIFS('BD Factoraje'!$Q:$Q,'BD Factoraje'!$B:$B,$B$3,'BD Factoraje'!$G:$G,'Cartera Semanal Individual'!$A41,'BD Factoraje'!$C:$C,$B$2),0)+G41-SUMIFS('BD Factoraje'!$R:$R,'BD Factoraje'!$B:$B,$B$3,'BD Factoraje'!$G:$G,'Cartera Semanal Individual'!$A41,'BD Factoraje'!$N:$N,'Cartera Semanal Individual'!H$1,'BD Factoraje'!$C:$C,$B$2)</f>
        <v>0</v>
      </c>
      <c r="I41" s="11">
        <f>IF('Cartera Semanal Individual'!$A41='Cartera Semanal Individual'!I$1,-SUMIFS('BD Factoraje'!$Q:$Q,'BD Factoraje'!$B:$B,$B$3,'BD Factoraje'!$G:$G,'Cartera Semanal Individual'!$A41,'BD Factoraje'!$C:$C,$B$2),0)+H41-SUMIFS('BD Factoraje'!$R:$R,'BD Factoraje'!$B:$B,$B$3,'BD Factoraje'!$G:$G,'Cartera Semanal Individual'!$A41,'BD Factoraje'!$N:$N,'Cartera Semanal Individual'!I$1,'BD Factoraje'!$C:$C,$B$2)</f>
        <v>0</v>
      </c>
      <c r="J41" s="11">
        <f>IF('Cartera Semanal Individual'!$A41='Cartera Semanal Individual'!J$1,-SUMIFS('BD Factoraje'!$Q:$Q,'BD Factoraje'!$B:$B,$B$3,'BD Factoraje'!$G:$G,'Cartera Semanal Individual'!$A41,'BD Factoraje'!$C:$C,$B$2),0)+I41-SUMIFS('BD Factoraje'!$R:$R,'BD Factoraje'!$B:$B,$B$3,'BD Factoraje'!$G:$G,'Cartera Semanal Individual'!$A41,'BD Factoraje'!$N:$N,'Cartera Semanal Individual'!J$1,'BD Factoraje'!$C:$C,$B$2)</f>
        <v>0</v>
      </c>
      <c r="K41" s="11">
        <f>IF('Cartera Semanal Individual'!$A41='Cartera Semanal Individual'!K$1,-SUMIFS('BD Factoraje'!$Q:$Q,'BD Factoraje'!$B:$B,$B$3,'BD Factoraje'!$G:$G,'Cartera Semanal Individual'!$A41,'BD Factoraje'!$C:$C,$B$2),0)+J41-SUMIFS('BD Factoraje'!$R:$R,'BD Factoraje'!$B:$B,$B$3,'BD Factoraje'!$G:$G,'Cartera Semanal Individual'!$A41,'BD Factoraje'!$N:$N,'Cartera Semanal Individual'!K$1,'BD Factoraje'!$C:$C,$B$2)</f>
        <v>0</v>
      </c>
      <c r="L41" s="11">
        <f>IF('Cartera Semanal Individual'!$A41='Cartera Semanal Individual'!L$1,-SUMIFS('BD Factoraje'!$Q:$Q,'BD Factoraje'!$B:$B,$B$3,'BD Factoraje'!$G:$G,'Cartera Semanal Individual'!$A41,'BD Factoraje'!$C:$C,$B$2),0)+K41-SUMIFS('BD Factoraje'!$R:$R,'BD Factoraje'!$B:$B,$B$3,'BD Factoraje'!$G:$G,'Cartera Semanal Individual'!$A41,'BD Factoraje'!$N:$N,'Cartera Semanal Individual'!L$1,'BD Factoraje'!$C:$C,$B$2)</f>
        <v>0</v>
      </c>
      <c r="M41" s="11">
        <f>IF('Cartera Semanal Individual'!$A41='Cartera Semanal Individual'!M$1,-SUMIFS('BD Factoraje'!$Q:$Q,'BD Factoraje'!$B:$B,$B$3,'BD Factoraje'!$G:$G,'Cartera Semanal Individual'!$A41,'BD Factoraje'!$C:$C,$B$2),0)+L41-SUMIFS('BD Factoraje'!$R:$R,'BD Factoraje'!$B:$B,$B$3,'BD Factoraje'!$G:$G,'Cartera Semanal Individual'!$A41,'BD Factoraje'!$N:$N,'Cartera Semanal Individual'!M$1,'BD Factoraje'!$C:$C,$B$2)</f>
        <v>0</v>
      </c>
      <c r="N41" s="11">
        <f>IF('Cartera Semanal Individual'!$A41='Cartera Semanal Individual'!N$1,-SUMIFS('BD Factoraje'!$Q:$Q,'BD Factoraje'!$B:$B,$B$3,'BD Factoraje'!$G:$G,'Cartera Semanal Individual'!$A41,'BD Factoraje'!$C:$C,$B$2),0)+M41-SUMIFS('BD Factoraje'!$R:$R,'BD Factoraje'!$B:$B,$B$3,'BD Factoraje'!$G:$G,'Cartera Semanal Individual'!$A41,'BD Factoraje'!$N:$N,'Cartera Semanal Individual'!N$1,'BD Factoraje'!$C:$C,$B$2)</f>
        <v>0</v>
      </c>
      <c r="O41" s="11">
        <f>IF('Cartera Semanal Individual'!$A41='Cartera Semanal Individual'!O$1,-SUMIFS('BD Factoraje'!$Q:$Q,'BD Factoraje'!$B:$B,$B$3,'BD Factoraje'!$G:$G,'Cartera Semanal Individual'!$A41,'BD Factoraje'!$C:$C,$B$2),0)+N41-SUMIFS('BD Factoraje'!$R:$R,'BD Factoraje'!$B:$B,$B$3,'BD Factoraje'!$G:$G,'Cartera Semanal Individual'!$A41,'BD Factoraje'!$N:$N,'Cartera Semanal Individual'!O$1,'BD Factoraje'!$C:$C,$B$2)</f>
        <v>0</v>
      </c>
      <c r="P41" s="11">
        <f>IF('Cartera Semanal Individual'!$A41='Cartera Semanal Individual'!P$1,-SUMIFS('BD Factoraje'!$Q:$Q,'BD Factoraje'!$B:$B,$B$3,'BD Factoraje'!$G:$G,'Cartera Semanal Individual'!$A41,'BD Factoraje'!$C:$C,$B$2),0)+O41-SUMIFS('BD Factoraje'!$R:$R,'BD Factoraje'!$B:$B,$B$3,'BD Factoraje'!$G:$G,'Cartera Semanal Individual'!$A41,'BD Factoraje'!$N:$N,'Cartera Semanal Individual'!P$1,'BD Factoraje'!$C:$C,$B$2)</f>
        <v>0</v>
      </c>
      <c r="Q41" s="11">
        <f>IF('Cartera Semanal Individual'!$A41='Cartera Semanal Individual'!Q$1,-SUMIFS('BD Factoraje'!$Q:$Q,'BD Factoraje'!$B:$B,$B$3,'BD Factoraje'!$G:$G,'Cartera Semanal Individual'!$A41,'BD Factoraje'!$C:$C,$B$2),0)+P41-SUMIFS('BD Factoraje'!$R:$R,'BD Factoraje'!$B:$B,$B$3,'BD Factoraje'!$G:$G,'Cartera Semanal Individual'!$A41,'BD Factoraje'!$N:$N,'Cartera Semanal Individual'!Q$1,'BD Factoraje'!$C:$C,$B$2)</f>
        <v>0</v>
      </c>
      <c r="R41" s="11">
        <f>IF('Cartera Semanal Individual'!$A41='Cartera Semanal Individual'!R$1,-SUMIFS('BD Factoraje'!$Q:$Q,'BD Factoraje'!$B:$B,$B$3,'BD Factoraje'!$G:$G,'Cartera Semanal Individual'!$A41,'BD Factoraje'!$C:$C,$B$2),0)+Q41-SUMIFS('BD Factoraje'!$R:$R,'BD Factoraje'!$B:$B,$B$3,'BD Factoraje'!$G:$G,'Cartera Semanal Individual'!$A41,'BD Factoraje'!$N:$N,'Cartera Semanal Individual'!R$1,'BD Factoraje'!$C:$C,$B$2)</f>
        <v>0</v>
      </c>
      <c r="S41" s="11">
        <f>IF('Cartera Semanal Individual'!$A41='Cartera Semanal Individual'!S$1,-SUMIFS('BD Factoraje'!$Q:$Q,'BD Factoraje'!$B:$B,$B$3,'BD Factoraje'!$G:$G,'Cartera Semanal Individual'!$A41,'BD Factoraje'!$C:$C,$B$2),0)+R41-SUMIFS('BD Factoraje'!$R:$R,'BD Factoraje'!$B:$B,$B$3,'BD Factoraje'!$G:$G,'Cartera Semanal Individual'!$A41,'BD Factoraje'!$N:$N,'Cartera Semanal Individual'!S$1,'BD Factoraje'!$C:$C,$B$2)</f>
        <v>0</v>
      </c>
      <c r="T41" s="11">
        <f>IF('Cartera Semanal Individual'!$A41='Cartera Semanal Individual'!T$1,-SUMIFS('BD Factoraje'!$Q:$Q,'BD Factoraje'!$B:$B,$B$3,'BD Factoraje'!$G:$G,'Cartera Semanal Individual'!$A41,'BD Factoraje'!$C:$C,$B$2),0)+S41-SUMIFS('BD Factoraje'!$R:$R,'BD Factoraje'!$B:$B,$B$3,'BD Factoraje'!$G:$G,'Cartera Semanal Individual'!$A41,'BD Factoraje'!$N:$N,'Cartera Semanal Individual'!T$1,'BD Factoraje'!$C:$C,$B$2)</f>
        <v>0</v>
      </c>
      <c r="U41" s="11">
        <f>IF('Cartera Semanal Individual'!$A41='Cartera Semanal Individual'!U$1,-SUMIFS('BD Factoraje'!$Q:$Q,'BD Factoraje'!$B:$B,$B$3,'BD Factoraje'!$G:$G,'Cartera Semanal Individual'!$A41,'BD Factoraje'!$C:$C,$B$2),0)+T41-SUMIFS('BD Factoraje'!$R:$R,'BD Factoraje'!$B:$B,$B$3,'BD Factoraje'!$G:$G,'Cartera Semanal Individual'!$A41,'BD Factoraje'!$N:$N,'Cartera Semanal Individual'!U$1,'BD Factoraje'!$C:$C,$B$2)</f>
        <v>0</v>
      </c>
      <c r="V41" s="11">
        <f>IF('Cartera Semanal Individual'!$A41='Cartera Semanal Individual'!V$1,-SUMIFS('BD Factoraje'!$Q:$Q,'BD Factoraje'!$B:$B,$B$3,'BD Factoraje'!$G:$G,'Cartera Semanal Individual'!$A41,'BD Factoraje'!$C:$C,$B$2),0)+U41-SUMIFS('BD Factoraje'!$R:$R,'BD Factoraje'!$B:$B,$B$3,'BD Factoraje'!$G:$G,'Cartera Semanal Individual'!$A41,'BD Factoraje'!$N:$N,'Cartera Semanal Individual'!V$1,'BD Factoraje'!$C:$C,$B$2)</f>
        <v>0</v>
      </c>
      <c r="W41" s="11">
        <f>IF('Cartera Semanal Individual'!$A41='Cartera Semanal Individual'!W$1,-SUMIFS('BD Factoraje'!$Q:$Q,'BD Factoraje'!$B:$B,$B$3,'BD Factoraje'!$G:$G,'Cartera Semanal Individual'!$A41,'BD Factoraje'!$C:$C,$B$2),0)+V41-SUMIFS('BD Factoraje'!$R:$R,'BD Factoraje'!$B:$B,$B$3,'BD Factoraje'!$G:$G,'Cartera Semanal Individual'!$A41,'BD Factoraje'!$N:$N,'Cartera Semanal Individual'!W$1,'BD Factoraje'!$C:$C,$B$2)</f>
        <v>0</v>
      </c>
      <c r="X41" s="11">
        <f>IF('Cartera Semanal Individual'!$A41='Cartera Semanal Individual'!X$1,-SUMIFS('BD Factoraje'!$Q:$Q,'BD Factoraje'!$B:$B,$B$3,'BD Factoraje'!$G:$G,'Cartera Semanal Individual'!$A41,'BD Factoraje'!$C:$C,$B$2),0)+W41-SUMIFS('BD Factoraje'!$R:$R,'BD Factoraje'!$B:$B,$B$3,'BD Factoraje'!$G:$G,'Cartera Semanal Individual'!$A41,'BD Factoraje'!$N:$N,'Cartera Semanal Individual'!X$1,'BD Factoraje'!$C:$C,$B$2)</f>
        <v>0</v>
      </c>
      <c r="Y41" s="11">
        <f>IF('Cartera Semanal Individual'!$A41='Cartera Semanal Individual'!Y$1,-SUMIFS('BD Factoraje'!$Q:$Q,'BD Factoraje'!$B:$B,$B$3,'BD Factoraje'!$G:$G,'Cartera Semanal Individual'!$A41,'BD Factoraje'!$C:$C,$B$2),0)+X41-SUMIFS('BD Factoraje'!$R:$R,'BD Factoraje'!$B:$B,$B$3,'BD Factoraje'!$G:$G,'Cartera Semanal Individual'!$A41,'BD Factoraje'!$N:$N,'Cartera Semanal Individual'!Y$1,'BD Factoraje'!$C:$C,$B$2)</f>
        <v>0</v>
      </c>
      <c r="Z41" s="11">
        <f>IF('Cartera Semanal Individual'!$A41='Cartera Semanal Individual'!Z$1,-SUMIFS('BD Factoraje'!$Q:$Q,'BD Factoraje'!$B:$B,$B$3,'BD Factoraje'!$G:$G,'Cartera Semanal Individual'!$A41,'BD Factoraje'!$C:$C,$B$2),0)+Y41-SUMIFS('BD Factoraje'!$R:$R,'BD Factoraje'!$B:$B,$B$3,'BD Factoraje'!$G:$G,'Cartera Semanal Individual'!$A41,'BD Factoraje'!$N:$N,'Cartera Semanal Individual'!Z$1,'BD Factoraje'!$C:$C,$B$2)</f>
        <v>0</v>
      </c>
      <c r="AA41" s="11">
        <f>IF('Cartera Semanal Individual'!$A41='Cartera Semanal Individual'!AA$1,-SUMIFS('BD Factoraje'!$Q:$Q,'BD Factoraje'!$B:$B,$B$3,'BD Factoraje'!$G:$G,'Cartera Semanal Individual'!$A41,'BD Factoraje'!$C:$C,$B$2),0)+Z41-SUMIFS('BD Factoraje'!$R:$R,'BD Factoraje'!$B:$B,$B$3,'BD Factoraje'!$G:$G,'Cartera Semanal Individual'!$A41,'BD Factoraje'!$N:$N,'Cartera Semanal Individual'!AA$1,'BD Factoraje'!$C:$C,$B$2)</f>
        <v>0</v>
      </c>
      <c r="AB41" s="11">
        <f>IF('Cartera Semanal Individual'!$A41='Cartera Semanal Individual'!AB$1,-SUMIFS('BD Factoraje'!$Q:$Q,'BD Factoraje'!$B:$B,$B$3,'BD Factoraje'!$G:$G,'Cartera Semanal Individual'!$A41,'BD Factoraje'!$C:$C,$B$2),0)+AA41-SUMIFS('BD Factoraje'!$R:$R,'BD Factoraje'!$B:$B,$B$3,'BD Factoraje'!$G:$G,'Cartera Semanal Individual'!$A41,'BD Factoraje'!$N:$N,'Cartera Semanal Individual'!AB$1,'BD Factoraje'!$C:$C,$B$2)</f>
        <v>0</v>
      </c>
      <c r="AC41" s="11">
        <f>IF('Cartera Semanal Individual'!$A41='Cartera Semanal Individual'!AC$1,-SUMIFS('BD Factoraje'!$Q:$Q,'BD Factoraje'!$B:$B,$B$3,'BD Factoraje'!$G:$G,'Cartera Semanal Individual'!$A41,'BD Factoraje'!$C:$C,$B$2),0)+AB41-SUMIFS('BD Factoraje'!$R:$R,'BD Factoraje'!$B:$B,$B$3,'BD Factoraje'!$G:$G,'Cartera Semanal Individual'!$A41,'BD Factoraje'!$N:$N,'Cartera Semanal Individual'!AC$1,'BD Factoraje'!$C:$C,$B$2)</f>
        <v>0</v>
      </c>
      <c r="AD41" s="11">
        <f>IF('Cartera Semanal Individual'!$A41='Cartera Semanal Individual'!AD$1,-SUMIFS('BD Factoraje'!$Q:$Q,'BD Factoraje'!$B:$B,$B$3,'BD Factoraje'!$G:$G,'Cartera Semanal Individual'!$A41,'BD Factoraje'!$C:$C,$B$2),0)+AC41-SUMIFS('BD Factoraje'!$R:$R,'BD Factoraje'!$B:$B,$B$3,'BD Factoraje'!$G:$G,'Cartera Semanal Individual'!$A41,'BD Factoraje'!$N:$N,'Cartera Semanal Individual'!AD$1,'BD Factoraje'!$C:$C,$B$2)</f>
        <v>0</v>
      </c>
      <c r="AE41" s="11">
        <f>IF('Cartera Semanal Individual'!$A41='Cartera Semanal Individual'!AE$1,-SUMIFS('BD Factoraje'!$Q:$Q,'BD Factoraje'!$B:$B,$B$3,'BD Factoraje'!$G:$G,'Cartera Semanal Individual'!$A41,'BD Factoraje'!$C:$C,$B$2),0)+AD41-SUMIFS('BD Factoraje'!$R:$R,'BD Factoraje'!$B:$B,$B$3,'BD Factoraje'!$G:$G,'Cartera Semanal Individual'!$A41,'BD Factoraje'!$N:$N,'Cartera Semanal Individual'!AE$1,'BD Factoraje'!$C:$C,$B$2)</f>
        <v>0</v>
      </c>
      <c r="AF41" s="11">
        <f>IF('Cartera Semanal Individual'!$A41='Cartera Semanal Individual'!AF$1,-SUMIFS('BD Factoraje'!$Q:$Q,'BD Factoraje'!$B:$B,$B$3,'BD Factoraje'!$G:$G,'Cartera Semanal Individual'!$A41,'BD Factoraje'!$C:$C,$B$2),0)+AE41-SUMIFS('BD Factoraje'!$R:$R,'BD Factoraje'!$B:$B,$B$3,'BD Factoraje'!$G:$G,'Cartera Semanal Individual'!$A41,'BD Factoraje'!$N:$N,'Cartera Semanal Individual'!AF$1,'BD Factoraje'!$C:$C,$B$2)</f>
        <v>0</v>
      </c>
      <c r="AG41" s="11">
        <f>IF('Cartera Semanal Individual'!$A41='Cartera Semanal Individual'!AG$1,-SUMIFS('BD Factoraje'!$Q:$Q,'BD Factoraje'!$B:$B,$B$3,'BD Factoraje'!$G:$G,'Cartera Semanal Individual'!$A41,'BD Factoraje'!$C:$C,$B$2),0)+AF41-SUMIFS('BD Factoraje'!$R:$R,'BD Factoraje'!$B:$B,$B$3,'BD Factoraje'!$G:$G,'Cartera Semanal Individual'!$A41,'BD Factoraje'!$N:$N,'Cartera Semanal Individual'!AG$1,'BD Factoraje'!$C:$C,$B$2)</f>
        <v>0</v>
      </c>
      <c r="AH41" s="11">
        <f>IF('Cartera Semanal Individual'!$A41='Cartera Semanal Individual'!AH$1,-SUMIFS('BD Factoraje'!$Q:$Q,'BD Factoraje'!$B:$B,$B$3,'BD Factoraje'!$G:$G,'Cartera Semanal Individual'!$A41,'BD Factoraje'!$C:$C,$B$2),0)+AG41-SUMIFS('BD Factoraje'!$R:$R,'BD Factoraje'!$B:$B,$B$3,'BD Factoraje'!$G:$G,'Cartera Semanal Individual'!$A41,'BD Factoraje'!$N:$N,'Cartera Semanal Individual'!AH$1,'BD Factoraje'!$C:$C,$B$2)</f>
        <v>0</v>
      </c>
      <c r="AI41" s="11">
        <f>IF('Cartera Semanal Individual'!$A41='Cartera Semanal Individual'!AI$1,-SUMIFS('BD Factoraje'!$Q:$Q,'BD Factoraje'!$B:$B,$B$3,'BD Factoraje'!$G:$G,'Cartera Semanal Individual'!$A41,'BD Factoraje'!$C:$C,$B$2),0)+AH41-SUMIFS('BD Factoraje'!$R:$R,'BD Factoraje'!$B:$B,$B$3,'BD Factoraje'!$G:$G,'Cartera Semanal Individual'!$A41,'BD Factoraje'!$N:$N,'Cartera Semanal Individual'!AI$1,'BD Factoraje'!$C:$C,$B$2)</f>
        <v>0</v>
      </c>
      <c r="AJ41" s="11">
        <f>IF('Cartera Semanal Individual'!$A41='Cartera Semanal Individual'!AJ$1,-SUMIFS('BD Factoraje'!$Q:$Q,'BD Factoraje'!$B:$B,$B$3,'BD Factoraje'!$G:$G,'Cartera Semanal Individual'!$A41,'BD Factoraje'!$C:$C,$B$2),0)+AI41-SUMIFS('BD Factoraje'!$R:$R,'BD Factoraje'!$B:$B,$B$3,'BD Factoraje'!$G:$G,'Cartera Semanal Individual'!$A41,'BD Factoraje'!$N:$N,'Cartera Semanal Individual'!AJ$1,'BD Factoraje'!$C:$C,$B$2)</f>
        <v>0</v>
      </c>
      <c r="AK41" s="11">
        <f>IF('Cartera Semanal Individual'!$A41='Cartera Semanal Individual'!AK$1,-SUMIFS('BD Factoraje'!$Q:$Q,'BD Factoraje'!$B:$B,$B$3,'BD Factoraje'!$G:$G,'Cartera Semanal Individual'!$A41,'BD Factoraje'!$C:$C,$B$2),0)+AJ41-SUMIFS('BD Factoraje'!$R:$R,'BD Factoraje'!$B:$B,$B$3,'BD Factoraje'!$G:$G,'Cartera Semanal Individual'!$A41,'BD Factoraje'!$N:$N,'Cartera Semanal Individual'!AK$1,'BD Factoraje'!$C:$C,$B$2)</f>
        <v>0</v>
      </c>
      <c r="AL41" s="11">
        <f>IF('Cartera Semanal Individual'!$A41='Cartera Semanal Individual'!AL$1,-SUMIFS('BD Factoraje'!$Q:$Q,'BD Factoraje'!$B:$B,$B$3,'BD Factoraje'!$G:$G,'Cartera Semanal Individual'!$A41,'BD Factoraje'!$C:$C,$B$2),0)+AK41-SUMIFS('BD Factoraje'!$R:$R,'BD Factoraje'!$B:$B,$B$3,'BD Factoraje'!$G:$G,'Cartera Semanal Individual'!$A41,'BD Factoraje'!$N:$N,'Cartera Semanal Individual'!AL$1,'BD Factoraje'!$C:$C,$B$2)</f>
        <v>0</v>
      </c>
      <c r="AM41" s="11">
        <f>IF('Cartera Semanal Individual'!$A41='Cartera Semanal Individual'!AM$1,-SUMIFS('BD Factoraje'!$Q:$Q,'BD Factoraje'!$B:$B,$B$3,'BD Factoraje'!$G:$G,'Cartera Semanal Individual'!$A41,'BD Factoraje'!$C:$C,$B$2),0)+AL41-SUMIFS('BD Factoraje'!$R:$R,'BD Factoraje'!$B:$B,$B$3,'BD Factoraje'!$G:$G,'Cartera Semanal Individual'!$A41,'BD Factoraje'!$N:$N,'Cartera Semanal Individual'!AM$1,'BD Factoraje'!$C:$C,$B$2)</f>
        <v>0</v>
      </c>
      <c r="AN41" s="11">
        <f>IF('Cartera Semanal Individual'!$A41='Cartera Semanal Individual'!AN$1,-SUMIFS('BD Factoraje'!$Q:$Q,'BD Factoraje'!$B:$B,$B$3,'BD Factoraje'!$G:$G,'Cartera Semanal Individual'!$A41,'BD Factoraje'!$C:$C,$B$2),0)+AM41-SUMIFS('BD Factoraje'!$R:$R,'BD Factoraje'!$B:$B,$B$3,'BD Factoraje'!$G:$G,'Cartera Semanal Individual'!$A41,'BD Factoraje'!$N:$N,'Cartera Semanal Individual'!AN$1,'BD Factoraje'!$C:$C,$B$2)</f>
        <v>0</v>
      </c>
      <c r="AO41" s="11">
        <f>IF('Cartera Semanal Individual'!$A41='Cartera Semanal Individual'!AO$1,-SUMIFS('BD Factoraje'!$Q:$Q,'BD Factoraje'!$B:$B,$B$3,'BD Factoraje'!$G:$G,'Cartera Semanal Individual'!$A41,'BD Factoraje'!$C:$C,$B$2),0)+AN41-SUMIFS('BD Factoraje'!$R:$R,'BD Factoraje'!$B:$B,$B$3,'BD Factoraje'!$G:$G,'Cartera Semanal Individual'!$A41,'BD Factoraje'!$N:$N,'Cartera Semanal Individual'!AO$1,'BD Factoraje'!$C:$C,$B$2)</f>
        <v>0</v>
      </c>
      <c r="AP41" s="11">
        <f>IF('Cartera Semanal Individual'!$A41='Cartera Semanal Individual'!AP$1,-SUMIFS('BD Factoraje'!$Q:$Q,'BD Factoraje'!$B:$B,$B$3,'BD Factoraje'!$G:$G,'Cartera Semanal Individual'!$A41,'BD Factoraje'!$C:$C,$B$2),0)+AO41-SUMIFS('BD Factoraje'!$R:$R,'BD Factoraje'!$B:$B,$B$3,'BD Factoraje'!$G:$G,'Cartera Semanal Individual'!$A41,'BD Factoraje'!$N:$N,'Cartera Semanal Individual'!AP$1,'BD Factoraje'!$C:$C,$B$2)</f>
        <v>0</v>
      </c>
      <c r="AQ41" s="11">
        <f>IF('Cartera Semanal Individual'!$A41='Cartera Semanal Individual'!AQ$1,-SUMIFS('BD Factoraje'!$Q:$Q,'BD Factoraje'!$B:$B,$B$3,'BD Factoraje'!$G:$G,'Cartera Semanal Individual'!$A41,'BD Factoraje'!$C:$C,$B$2),0)+AP41-SUMIFS('BD Factoraje'!$R:$R,'BD Factoraje'!$B:$B,$B$3,'BD Factoraje'!$G:$G,'Cartera Semanal Individual'!$A41,'BD Factoraje'!$N:$N,'Cartera Semanal Individual'!AQ$1,'BD Factoraje'!$C:$C,$B$2)</f>
        <v>0</v>
      </c>
      <c r="AR41" s="11">
        <f>IF('Cartera Semanal Individual'!$A41='Cartera Semanal Individual'!AR$1,-SUMIFS('BD Factoraje'!$Q:$Q,'BD Factoraje'!$B:$B,$B$3,'BD Factoraje'!$G:$G,'Cartera Semanal Individual'!$A41,'BD Factoraje'!$C:$C,$B$2),0)+AQ41-SUMIFS('BD Factoraje'!$R:$R,'BD Factoraje'!$B:$B,$B$3,'BD Factoraje'!$G:$G,'Cartera Semanal Individual'!$A41,'BD Factoraje'!$N:$N,'Cartera Semanal Individual'!AR$1,'BD Factoraje'!$C:$C,$B$2)</f>
        <v>0</v>
      </c>
      <c r="AS41" s="11">
        <f>IF('Cartera Semanal Individual'!$A41='Cartera Semanal Individual'!AS$1,-SUMIFS('BD Factoraje'!$Q:$Q,'BD Factoraje'!$B:$B,$B$3,'BD Factoraje'!$G:$G,'Cartera Semanal Individual'!$A41,'BD Factoraje'!$C:$C,$B$2),0)+AR41-SUMIFS('BD Factoraje'!$R:$R,'BD Factoraje'!$B:$B,$B$3,'BD Factoraje'!$G:$G,'Cartera Semanal Individual'!$A41,'BD Factoraje'!$N:$N,'Cartera Semanal Individual'!AS$1,'BD Factoraje'!$C:$C,$B$2)</f>
        <v>0</v>
      </c>
      <c r="AT41" s="11">
        <f>IF('Cartera Semanal Individual'!$A41='Cartera Semanal Individual'!AT$1,-SUMIFS('BD Factoraje'!$Q:$Q,'BD Factoraje'!$B:$B,$B$3,'BD Factoraje'!$G:$G,'Cartera Semanal Individual'!$A41,'BD Factoraje'!$C:$C,$B$2),0)+AS41-SUMIFS('BD Factoraje'!$R:$R,'BD Factoraje'!$B:$B,$B$3,'BD Factoraje'!$G:$G,'Cartera Semanal Individual'!$A41,'BD Factoraje'!$N:$N,'Cartera Semanal Individual'!AT$1,'BD Factoraje'!$C:$C,$B$2)</f>
        <v>0</v>
      </c>
      <c r="AU41" s="11">
        <f>IF('Cartera Semanal Individual'!$A41='Cartera Semanal Individual'!AU$1,-SUMIFS('BD Factoraje'!$Q:$Q,'BD Factoraje'!$B:$B,$B$3,'BD Factoraje'!$G:$G,'Cartera Semanal Individual'!$A41,'BD Factoraje'!$C:$C,$B$2),0)+AT41-SUMIFS('BD Factoraje'!$R:$R,'BD Factoraje'!$B:$B,$B$3,'BD Factoraje'!$G:$G,'Cartera Semanal Individual'!$A41,'BD Factoraje'!$N:$N,'Cartera Semanal Individual'!AU$1,'BD Factoraje'!$C:$C,$B$2)</f>
        <v>0</v>
      </c>
      <c r="AV41" s="11">
        <f>IF('Cartera Semanal Individual'!$A41='Cartera Semanal Individual'!AV$1,-SUMIFS('BD Factoraje'!$Q:$Q,'BD Factoraje'!$B:$B,$B$3,'BD Factoraje'!$G:$G,'Cartera Semanal Individual'!$A41,'BD Factoraje'!$C:$C,$B$2),0)+AU41-SUMIFS('BD Factoraje'!$R:$R,'BD Factoraje'!$B:$B,$B$3,'BD Factoraje'!$G:$G,'Cartera Semanal Individual'!$A41,'BD Factoraje'!$N:$N,'Cartera Semanal Individual'!AV$1,'BD Factoraje'!$C:$C,$B$2)</f>
        <v>0</v>
      </c>
      <c r="AW41" s="11">
        <f>IF('Cartera Semanal Individual'!$A41='Cartera Semanal Individual'!AW$1,-SUMIFS('BD Factoraje'!$Q:$Q,'BD Factoraje'!$B:$B,$B$3,'BD Factoraje'!$G:$G,'Cartera Semanal Individual'!$A41,'BD Factoraje'!$C:$C,$B$2),0)+AV41-SUMIFS('BD Factoraje'!$R:$R,'BD Factoraje'!$B:$B,$B$3,'BD Factoraje'!$G:$G,'Cartera Semanal Individual'!$A41,'BD Factoraje'!$N:$N,'Cartera Semanal Individual'!AW$1,'BD Factoraje'!$C:$C,$B$2)</f>
        <v>0</v>
      </c>
      <c r="AX41" s="11">
        <f>IF('Cartera Semanal Individual'!$A41='Cartera Semanal Individual'!AX$1,-SUMIFS('BD Factoraje'!$Q:$Q,'BD Factoraje'!$B:$B,$B$3,'BD Factoraje'!$G:$G,'Cartera Semanal Individual'!$A41,'BD Factoraje'!$C:$C,$B$2),0)+AW41-SUMIFS('BD Factoraje'!$R:$R,'BD Factoraje'!$B:$B,$B$3,'BD Factoraje'!$G:$G,'Cartera Semanal Individual'!$A41,'BD Factoraje'!$N:$N,'Cartera Semanal Individual'!AX$1,'BD Factoraje'!$C:$C,$B$2)</f>
        <v>0</v>
      </c>
      <c r="AY41" s="11">
        <f>IF('Cartera Semanal Individual'!$A41='Cartera Semanal Individual'!AY$1,-SUMIFS('BD Factoraje'!$Q:$Q,'BD Factoraje'!$B:$B,$B$3,'BD Factoraje'!$G:$G,'Cartera Semanal Individual'!$A41,'BD Factoraje'!$C:$C,$B$2),0)+AX41-SUMIFS('BD Factoraje'!$R:$R,'BD Factoraje'!$B:$B,$B$3,'BD Factoraje'!$G:$G,'Cartera Semanal Individual'!$A41,'BD Factoraje'!$N:$N,'Cartera Semanal Individual'!AY$1,'BD Factoraje'!$C:$C,$B$2)</f>
        <v>0</v>
      </c>
      <c r="AZ41" s="11">
        <f>IF('Cartera Semanal Individual'!$A41='Cartera Semanal Individual'!AZ$1,-SUMIFS('BD Factoraje'!$Q:$Q,'BD Factoraje'!$B:$B,$B$3,'BD Factoraje'!$G:$G,'Cartera Semanal Individual'!$A41,'BD Factoraje'!$C:$C,$B$2),0)+AY41-SUMIFS('BD Factoraje'!$R:$R,'BD Factoraje'!$B:$B,$B$3,'BD Factoraje'!$G:$G,'Cartera Semanal Individual'!$A41,'BD Factoraje'!$N:$N,'Cartera Semanal Individual'!AZ$1,'BD Factoraje'!$C:$C,$B$2)</f>
        <v>0</v>
      </c>
      <c r="BA41" s="11">
        <f>IF('Cartera Semanal Individual'!$A41='Cartera Semanal Individual'!BA$1,-SUMIFS('BD Factoraje'!$Q:$Q,'BD Factoraje'!$B:$B,$B$3,'BD Factoraje'!$G:$G,'Cartera Semanal Individual'!$A41,'BD Factoraje'!$C:$C,$B$2),0)+AZ41-SUMIFS('BD Factoraje'!$R:$R,'BD Factoraje'!$B:$B,$B$3,'BD Factoraje'!$G:$G,'Cartera Semanal Individual'!$A41,'BD Factoraje'!$N:$N,'Cartera Semanal Individual'!BA$1,'BD Factoraje'!$C:$C,$B$2)</f>
        <v>0</v>
      </c>
      <c r="BB41" s="11">
        <f>IF('Cartera Semanal Individual'!$A41='Cartera Semanal Individual'!BB$1,-SUMIFS('BD Factoraje'!$Q:$Q,'BD Factoraje'!$B:$B,$B$3,'BD Factoraje'!$G:$G,'Cartera Semanal Individual'!$A41,'BD Factoraje'!$C:$C,$B$2),0)+BA41-SUMIFS('BD Factoraje'!$R:$R,'BD Factoraje'!$B:$B,$B$3,'BD Factoraje'!$G:$G,'Cartera Semanal Individual'!$A41,'BD Factoraje'!$N:$N,'Cartera Semanal Individual'!BB$1,'BD Factoraje'!$C:$C,$B$2)</f>
        <v>0</v>
      </c>
      <c r="BC41" s="11">
        <f>IF('Cartera Semanal Individual'!$A41='Cartera Semanal Individual'!BC$1,-SUMIFS('BD Factoraje'!$Q:$Q,'BD Factoraje'!$B:$B,$B$3,'BD Factoraje'!$G:$G,'Cartera Semanal Individual'!$A41,'BD Factoraje'!$C:$C,$B$2),0)+BB41-SUMIFS('BD Factoraje'!$R:$R,'BD Factoraje'!$B:$B,$B$3,'BD Factoraje'!$G:$G,'Cartera Semanal Individual'!$A41,'BD Factoraje'!$N:$N,'Cartera Semanal Individual'!BC$1,'BD Factoraje'!$C:$C,$B$2)</f>
        <v>0</v>
      </c>
      <c r="BD41" s="11">
        <f>IF('Cartera Semanal Individual'!$A41='Cartera Semanal Individual'!BD$1,-SUMIFS('BD Factoraje'!$Q:$Q,'BD Factoraje'!$B:$B,$B$3,'BD Factoraje'!$G:$G,'Cartera Semanal Individual'!$A41,'BD Factoraje'!$C:$C,$B$2),0)+BC41-SUMIFS('BD Factoraje'!$R:$R,'BD Factoraje'!$B:$B,$B$3,'BD Factoraje'!$G:$G,'Cartera Semanal Individual'!$A41,'BD Factoraje'!$N:$N,'Cartera Semanal Individual'!BD$1,'BD Factoraje'!$C:$C,$B$2)</f>
        <v>0</v>
      </c>
      <c r="BE41" s="11">
        <f>IF('Cartera Semanal Individual'!$A41='Cartera Semanal Individual'!BE$1,-SUMIFS('BD Factoraje'!$Q:$Q,'BD Factoraje'!$B:$B,$B$3,'BD Factoraje'!$G:$G,'Cartera Semanal Individual'!$A41,'BD Factoraje'!$C:$C,$B$2),0)+BD41-SUMIFS('BD Factoraje'!$R:$R,'BD Factoraje'!$B:$B,$B$3,'BD Factoraje'!$G:$G,'Cartera Semanal Individual'!$A41,'BD Factoraje'!$N:$N,'Cartera Semanal Individual'!BE$1,'BD Factoraje'!$C:$C,$B$2)</f>
        <v>0</v>
      </c>
      <c r="BF41" s="11">
        <f>IF('Cartera Semanal Individual'!$A41='Cartera Semanal Individual'!BF$1,-SUMIFS('BD Factoraje'!$Q:$Q,'BD Factoraje'!$B:$B,$B$3,'BD Factoraje'!$G:$G,'Cartera Semanal Individual'!$A41,'BD Factoraje'!$C:$C,$B$2),0)+BE41-SUMIFS('BD Factoraje'!$R:$R,'BD Factoraje'!$B:$B,$B$3,'BD Factoraje'!$G:$G,'Cartera Semanal Individual'!$A41,'BD Factoraje'!$N:$N,'Cartera Semanal Individual'!BF$1,'BD Factoraje'!$C:$C,$B$2)</f>
        <v>0</v>
      </c>
      <c r="BG41" s="11">
        <f>IF('Cartera Semanal Individual'!$A41='Cartera Semanal Individual'!BG$1,-SUMIFS('BD Factoraje'!$Q:$Q,'BD Factoraje'!$B:$B,$B$3,'BD Factoraje'!$G:$G,'Cartera Semanal Individual'!$A41,'BD Factoraje'!$C:$C,$B$2),0)+BF41-SUMIFS('BD Factoraje'!$R:$R,'BD Factoraje'!$B:$B,$B$3,'BD Factoraje'!$G:$G,'Cartera Semanal Individual'!$A41,'BD Factoraje'!$N:$N,'Cartera Semanal Individual'!BG$1,'BD Factoraje'!$C:$C,$B$2)</f>
        <v>0</v>
      </c>
      <c r="BH41" s="11">
        <f>IF('Cartera Semanal Individual'!$A41='Cartera Semanal Individual'!BH$1,-SUMIFS('BD Factoraje'!$Q:$Q,'BD Factoraje'!$B:$B,$B$3,'BD Factoraje'!$G:$G,'Cartera Semanal Individual'!$A41,'BD Factoraje'!$C:$C,$B$2),0)+BG41-SUMIFS('BD Factoraje'!$R:$R,'BD Factoraje'!$B:$B,$B$3,'BD Factoraje'!$G:$G,'Cartera Semanal Individual'!$A41,'BD Factoraje'!$N:$N,'Cartera Semanal Individual'!BH$1,'BD Factoraje'!$C:$C,$B$2)</f>
        <v>0</v>
      </c>
      <c r="BI41" s="11">
        <f>IF('Cartera Semanal Individual'!$A41='Cartera Semanal Individual'!BI$1,-SUMIFS('BD Factoraje'!$Q:$Q,'BD Factoraje'!$B:$B,$B$3,'BD Factoraje'!$G:$G,'Cartera Semanal Individual'!$A41,'BD Factoraje'!$C:$C,$B$2),0)+BH41-SUMIFS('BD Factoraje'!$R:$R,'BD Factoraje'!$B:$B,$B$3,'BD Factoraje'!$G:$G,'Cartera Semanal Individual'!$A41,'BD Factoraje'!$N:$N,'Cartera Semanal Individual'!BI$1,'BD Factoraje'!$C:$C,$B$2)</f>
        <v>0</v>
      </c>
      <c r="BJ41" s="11">
        <f>IF('Cartera Semanal Individual'!$A41='Cartera Semanal Individual'!BJ$1,-SUMIFS('BD Factoraje'!$Q:$Q,'BD Factoraje'!$B:$B,$B$3,'BD Factoraje'!$G:$G,'Cartera Semanal Individual'!$A41,'BD Factoraje'!$C:$C,$B$2),0)+BI41-SUMIFS('BD Factoraje'!$R:$R,'BD Factoraje'!$B:$B,$B$3,'BD Factoraje'!$G:$G,'Cartera Semanal Individual'!$A41,'BD Factoraje'!$N:$N,'Cartera Semanal Individual'!BJ$1,'BD Factoraje'!$C:$C,$B$2)</f>
        <v>0</v>
      </c>
      <c r="BK41" s="11">
        <f>IF('Cartera Semanal Individual'!$A41='Cartera Semanal Individual'!BK$1,-SUMIFS('BD Factoraje'!$Q:$Q,'BD Factoraje'!$B:$B,$B$3,'BD Factoraje'!$G:$G,'Cartera Semanal Individual'!$A41,'BD Factoraje'!$C:$C,$B$2),0)+BJ41-SUMIFS('BD Factoraje'!$R:$R,'BD Factoraje'!$B:$B,$B$3,'BD Factoraje'!$G:$G,'Cartera Semanal Individual'!$A41,'BD Factoraje'!$N:$N,'Cartera Semanal Individual'!BK$1,'BD Factoraje'!$C:$C,$B$2)</f>
        <v>0</v>
      </c>
      <c r="BL41" s="11">
        <f>IF('Cartera Semanal Individual'!$A41='Cartera Semanal Individual'!BL$1,-SUMIFS('BD Factoraje'!$Q:$Q,'BD Factoraje'!$B:$B,$B$3,'BD Factoraje'!$G:$G,'Cartera Semanal Individual'!$A41,'BD Factoraje'!$C:$C,$B$2),0)+BK41-SUMIFS('BD Factoraje'!$R:$R,'BD Factoraje'!$B:$B,$B$3,'BD Factoraje'!$G:$G,'Cartera Semanal Individual'!$A41,'BD Factoraje'!$N:$N,'Cartera Semanal Individual'!BL$1,'BD Factoraje'!$C:$C,$B$2)</f>
        <v>0</v>
      </c>
      <c r="BM41" s="11">
        <f>IF('Cartera Semanal Individual'!$A41='Cartera Semanal Individual'!BM$1,-SUMIFS('BD Factoraje'!$Q:$Q,'BD Factoraje'!$B:$B,$B$3,'BD Factoraje'!$G:$G,'Cartera Semanal Individual'!$A41,'BD Factoraje'!$C:$C,$B$2),0)+BL41-SUMIFS('BD Factoraje'!$R:$R,'BD Factoraje'!$B:$B,$B$3,'BD Factoraje'!$G:$G,'Cartera Semanal Individual'!$A41,'BD Factoraje'!$N:$N,'Cartera Semanal Individual'!BM$1,'BD Factoraje'!$C:$C,$B$2)</f>
        <v>0</v>
      </c>
      <c r="BN41" s="11">
        <f>IF('Cartera Semanal Individual'!$A41='Cartera Semanal Individual'!BN$1,-SUMIFS('BD Factoraje'!$Q:$Q,'BD Factoraje'!$B:$B,$B$3,'BD Factoraje'!$G:$G,'Cartera Semanal Individual'!$A41,'BD Factoraje'!$C:$C,$B$2),0)+BM41-SUMIFS('BD Factoraje'!$R:$R,'BD Factoraje'!$B:$B,$B$3,'BD Factoraje'!$G:$G,'Cartera Semanal Individual'!$A41,'BD Factoraje'!$N:$N,'Cartera Semanal Individual'!BN$1,'BD Factoraje'!$C:$C,$B$2)</f>
        <v>0</v>
      </c>
      <c r="BO41" s="11">
        <f>IF('Cartera Semanal Individual'!$A41='Cartera Semanal Individual'!BO$1,-SUMIFS('BD Factoraje'!$Q:$Q,'BD Factoraje'!$B:$B,$B$3,'BD Factoraje'!$G:$G,'Cartera Semanal Individual'!$A41,'BD Factoraje'!$C:$C,$B$2),0)+BN41-SUMIFS('BD Factoraje'!$R:$R,'BD Factoraje'!$B:$B,$B$3,'BD Factoraje'!$G:$G,'Cartera Semanal Individual'!$A41,'BD Factoraje'!$N:$N,'Cartera Semanal Individual'!BO$1,'BD Factoraje'!$C:$C,$B$2)</f>
        <v>0</v>
      </c>
      <c r="BP41" s="11">
        <f>IF('Cartera Semanal Individual'!$A41='Cartera Semanal Individual'!BP$1,-SUMIFS('BD Factoraje'!$Q:$Q,'BD Factoraje'!$B:$B,$B$3,'BD Factoraje'!$G:$G,'Cartera Semanal Individual'!$A41,'BD Factoraje'!$C:$C,$B$2),0)+BO41-SUMIFS('BD Factoraje'!$R:$R,'BD Factoraje'!$B:$B,$B$3,'BD Factoraje'!$G:$G,'Cartera Semanal Individual'!$A41,'BD Factoraje'!$N:$N,'Cartera Semanal Individual'!BP$1,'BD Factoraje'!$C:$C,$B$2)</f>
        <v>0</v>
      </c>
      <c r="BQ41" s="11">
        <f>IF('Cartera Semanal Individual'!$A41='Cartera Semanal Individual'!BQ$1,-SUMIFS('BD Factoraje'!$Q:$Q,'BD Factoraje'!$B:$B,$B$3,'BD Factoraje'!$G:$G,'Cartera Semanal Individual'!$A41,'BD Factoraje'!$C:$C,$B$2),0)+BP41-SUMIFS('BD Factoraje'!$R:$R,'BD Factoraje'!$B:$B,$B$3,'BD Factoraje'!$G:$G,'Cartera Semanal Individual'!$A41,'BD Factoraje'!$N:$N,'Cartera Semanal Individual'!BQ$1,'BD Factoraje'!$C:$C,$B$2)</f>
        <v>0</v>
      </c>
      <c r="BR41" s="11">
        <f>IF('Cartera Semanal Individual'!$A41='Cartera Semanal Individual'!BR$1,-SUMIFS('BD Factoraje'!$Q:$Q,'BD Factoraje'!$B:$B,$B$3,'BD Factoraje'!$G:$G,'Cartera Semanal Individual'!$A41,'BD Factoraje'!$C:$C,$B$2),0)+BQ41-SUMIFS('BD Factoraje'!$R:$R,'BD Factoraje'!$B:$B,$B$3,'BD Factoraje'!$G:$G,'Cartera Semanal Individual'!$A41,'BD Factoraje'!$N:$N,'Cartera Semanal Individual'!BR$1,'BD Factoraje'!$C:$C,$B$2)</f>
        <v>0</v>
      </c>
      <c r="BS41" s="11">
        <f>IF('Cartera Semanal Individual'!$A41='Cartera Semanal Individual'!BS$1,-SUMIFS('BD Factoraje'!$Q:$Q,'BD Factoraje'!$B:$B,$B$3,'BD Factoraje'!$G:$G,'Cartera Semanal Individual'!$A41,'BD Factoraje'!$C:$C,$B$2),0)+BR41-SUMIFS('BD Factoraje'!$R:$R,'BD Factoraje'!$B:$B,$B$3,'BD Factoraje'!$G:$G,'Cartera Semanal Individual'!$A41,'BD Factoraje'!$N:$N,'Cartera Semanal Individual'!BS$1,'BD Factoraje'!$C:$C,$B$2)</f>
        <v>0</v>
      </c>
      <c r="BT41" s="11">
        <f>IF('Cartera Semanal Individual'!$A41='Cartera Semanal Individual'!BT$1,-SUMIFS('BD Factoraje'!$Q:$Q,'BD Factoraje'!$B:$B,$B$3,'BD Factoraje'!$G:$G,'Cartera Semanal Individual'!$A41,'BD Factoraje'!$C:$C,$B$2),0)+BS41-SUMIFS('BD Factoraje'!$R:$R,'BD Factoraje'!$B:$B,$B$3,'BD Factoraje'!$G:$G,'Cartera Semanal Individual'!$A41,'BD Factoraje'!$N:$N,'Cartera Semanal Individual'!BT$1,'BD Factoraje'!$C:$C,$B$2)</f>
        <v>0</v>
      </c>
      <c r="BU41" s="11">
        <f>IF('Cartera Semanal Individual'!$A41='Cartera Semanal Individual'!BU$1,-SUMIFS('BD Factoraje'!$Q:$Q,'BD Factoraje'!$B:$B,$B$3,'BD Factoraje'!$G:$G,'Cartera Semanal Individual'!$A41,'BD Factoraje'!$C:$C,$B$2),0)+BT41-SUMIFS('BD Factoraje'!$R:$R,'BD Factoraje'!$B:$B,$B$3,'BD Factoraje'!$G:$G,'Cartera Semanal Individual'!$A41,'BD Factoraje'!$N:$N,'Cartera Semanal Individual'!BU$1,'BD Factoraje'!$C:$C,$B$2)</f>
        <v>0</v>
      </c>
      <c r="BV41" s="11">
        <f>IF('Cartera Semanal Individual'!$A41='Cartera Semanal Individual'!BV$1,-SUMIFS('BD Factoraje'!$Q:$Q,'BD Factoraje'!$B:$B,$B$3,'BD Factoraje'!$G:$G,'Cartera Semanal Individual'!$A41,'BD Factoraje'!$C:$C,$B$2),0)+BU41-SUMIFS('BD Factoraje'!$R:$R,'BD Factoraje'!$B:$B,$B$3,'BD Factoraje'!$G:$G,'Cartera Semanal Individual'!$A41,'BD Factoraje'!$N:$N,'Cartera Semanal Individual'!BV$1,'BD Factoraje'!$C:$C,$B$2)</f>
        <v>0</v>
      </c>
      <c r="BW41" s="11">
        <f>IF('Cartera Semanal Individual'!$A41='Cartera Semanal Individual'!BW$1,-SUMIFS('BD Factoraje'!$Q:$Q,'BD Factoraje'!$B:$B,$B$3,'BD Factoraje'!$G:$G,'Cartera Semanal Individual'!$A41,'BD Factoraje'!$C:$C,$B$2),0)+BV41-SUMIFS('BD Factoraje'!$R:$R,'BD Factoraje'!$B:$B,$B$3,'BD Factoraje'!$G:$G,'Cartera Semanal Individual'!$A41,'BD Factoraje'!$N:$N,'Cartera Semanal Individual'!BW$1,'BD Factoraje'!$C:$C,$B$2)</f>
        <v>0</v>
      </c>
      <c r="BX41" s="11">
        <f>IF('Cartera Semanal Individual'!$A41='Cartera Semanal Individual'!BX$1,-SUMIFS('BD Factoraje'!$Q:$Q,'BD Factoraje'!$B:$B,$B$3,'BD Factoraje'!$G:$G,'Cartera Semanal Individual'!$A41,'BD Factoraje'!$C:$C,$B$2),0)+BW41-SUMIFS('BD Factoraje'!$R:$R,'BD Factoraje'!$B:$B,$B$3,'BD Factoraje'!$G:$G,'Cartera Semanal Individual'!$A41,'BD Factoraje'!$N:$N,'Cartera Semanal Individual'!BX$1,'BD Factoraje'!$C:$C,$B$2)</f>
        <v>0</v>
      </c>
      <c r="BY41" s="11">
        <f>IF('Cartera Semanal Individual'!$A41='Cartera Semanal Individual'!BY$1,-SUMIFS('BD Factoraje'!$Q:$Q,'BD Factoraje'!$B:$B,$B$3,'BD Factoraje'!$G:$G,'Cartera Semanal Individual'!$A41,'BD Factoraje'!$C:$C,$B$2),0)+BX41-SUMIFS('BD Factoraje'!$R:$R,'BD Factoraje'!$B:$B,$B$3,'BD Factoraje'!$G:$G,'Cartera Semanal Individual'!$A41,'BD Factoraje'!$N:$N,'Cartera Semanal Individual'!BY$1,'BD Factoraje'!$C:$C,$B$2)</f>
        <v>0</v>
      </c>
      <c r="BZ41" s="11">
        <f>IF('Cartera Semanal Individual'!$A41='Cartera Semanal Individual'!BZ$1,-SUMIFS('BD Factoraje'!$Q:$Q,'BD Factoraje'!$B:$B,$B$3,'BD Factoraje'!$G:$G,'Cartera Semanal Individual'!$A41,'BD Factoraje'!$C:$C,$B$2),0)+BY41-SUMIFS('BD Factoraje'!$R:$R,'BD Factoraje'!$B:$B,$B$3,'BD Factoraje'!$G:$G,'Cartera Semanal Individual'!$A41,'BD Factoraje'!$N:$N,'Cartera Semanal Individual'!BZ$1,'BD Factoraje'!$C:$C,$B$2)</f>
        <v>0</v>
      </c>
      <c r="CA41" s="11">
        <f>IF('Cartera Semanal Individual'!$A41='Cartera Semanal Individual'!CA$1,-SUMIFS('BD Factoraje'!$Q:$Q,'BD Factoraje'!$B:$B,$B$3,'BD Factoraje'!$G:$G,'Cartera Semanal Individual'!$A41,'BD Factoraje'!$C:$C,$B$2),0)+BZ41-SUMIFS('BD Factoraje'!$R:$R,'BD Factoraje'!$B:$B,$B$3,'BD Factoraje'!$G:$G,'Cartera Semanal Individual'!$A41,'BD Factoraje'!$N:$N,'Cartera Semanal Individual'!CA$1,'BD Factoraje'!$C:$C,$B$2)</f>
        <v>0</v>
      </c>
      <c r="CB41" s="11">
        <f>IF('Cartera Semanal Individual'!$A41='Cartera Semanal Individual'!CB$1,-SUMIFS('BD Factoraje'!$Q:$Q,'BD Factoraje'!$B:$B,$B$3,'BD Factoraje'!$G:$G,'Cartera Semanal Individual'!$A41,'BD Factoraje'!$C:$C,$B$2),0)+CA41-SUMIFS('BD Factoraje'!$R:$R,'BD Factoraje'!$B:$B,$B$3,'BD Factoraje'!$G:$G,'Cartera Semanal Individual'!$A41,'BD Factoraje'!$N:$N,'Cartera Semanal Individual'!CB$1,'BD Factoraje'!$C:$C,$B$2)</f>
        <v>0</v>
      </c>
      <c r="CC41" s="11">
        <f>IF('Cartera Semanal Individual'!$A41='Cartera Semanal Individual'!CC$1,-SUMIFS('BD Factoraje'!$Q:$Q,'BD Factoraje'!$B:$B,$B$3,'BD Factoraje'!$G:$G,'Cartera Semanal Individual'!$A41,'BD Factoraje'!$C:$C,$B$2),0)+CB41-SUMIFS('BD Factoraje'!$R:$R,'BD Factoraje'!$B:$B,$B$3,'BD Factoraje'!$G:$G,'Cartera Semanal Individual'!$A41,'BD Factoraje'!$N:$N,'Cartera Semanal Individual'!CC$1,'BD Factoraje'!$C:$C,$B$2)</f>
        <v>0</v>
      </c>
      <c r="CD41" s="11">
        <f>IF('Cartera Semanal Individual'!$A41='Cartera Semanal Individual'!CD$1,-SUMIFS('BD Factoraje'!$Q:$Q,'BD Factoraje'!$B:$B,$B$3,'BD Factoraje'!$G:$G,'Cartera Semanal Individual'!$A41,'BD Factoraje'!$C:$C,$B$2),0)+CC41-SUMIFS('BD Factoraje'!$R:$R,'BD Factoraje'!$B:$B,$B$3,'BD Factoraje'!$G:$G,'Cartera Semanal Individual'!$A41,'BD Factoraje'!$N:$N,'Cartera Semanal Individual'!CD$1,'BD Factoraje'!$C:$C,$B$2)</f>
        <v>0</v>
      </c>
      <c r="CE41" s="11">
        <f>IF('Cartera Semanal Individual'!$A41='Cartera Semanal Individual'!CE$1,-SUMIFS('BD Factoraje'!$Q:$Q,'BD Factoraje'!$B:$B,$B$3,'BD Factoraje'!$G:$G,'Cartera Semanal Individual'!$A41,'BD Factoraje'!$C:$C,$B$2),0)+CD41-SUMIFS('BD Factoraje'!$R:$R,'BD Factoraje'!$B:$B,$B$3,'BD Factoraje'!$G:$G,'Cartera Semanal Individual'!$A41,'BD Factoraje'!$N:$N,'Cartera Semanal Individual'!CE$1,'BD Factoraje'!$C:$C,$B$2)</f>
        <v>0</v>
      </c>
      <c r="CF41" s="11">
        <f>IF('Cartera Semanal Individual'!$A41='Cartera Semanal Individual'!CF$1,-SUMIFS('BD Factoraje'!$Q:$Q,'BD Factoraje'!$B:$B,$B$3,'BD Factoraje'!$G:$G,'Cartera Semanal Individual'!$A41,'BD Factoraje'!$C:$C,$B$2),0)+CE41-SUMIFS('BD Factoraje'!$R:$R,'BD Factoraje'!$B:$B,$B$3,'BD Factoraje'!$G:$G,'Cartera Semanal Individual'!$A41,'BD Factoraje'!$N:$N,'Cartera Semanal Individual'!CF$1,'BD Factoraje'!$C:$C,$B$2)</f>
        <v>0</v>
      </c>
      <c r="CG41" s="11">
        <f>IF('Cartera Semanal Individual'!$A41='Cartera Semanal Individual'!CG$1,-SUMIFS('BD Factoraje'!$Q:$Q,'BD Factoraje'!$B:$B,$B$3,'BD Factoraje'!$G:$G,'Cartera Semanal Individual'!$A41,'BD Factoraje'!$C:$C,$B$2),0)+CF41-SUMIFS('BD Factoraje'!$R:$R,'BD Factoraje'!$B:$B,$B$3,'BD Factoraje'!$G:$G,'Cartera Semanal Individual'!$A41,'BD Factoraje'!$N:$N,'Cartera Semanal Individual'!CG$1,'BD Factoraje'!$C:$C,$B$2)</f>
        <v>0</v>
      </c>
      <c r="CH41" s="11">
        <f>IF('Cartera Semanal Individual'!$A41='Cartera Semanal Individual'!CH$1,-SUMIFS('BD Factoraje'!$Q:$Q,'BD Factoraje'!$B:$B,$B$3,'BD Factoraje'!$G:$G,'Cartera Semanal Individual'!$A41,'BD Factoraje'!$C:$C,$B$2),0)+CG41-SUMIFS('BD Factoraje'!$R:$R,'BD Factoraje'!$B:$B,$B$3,'BD Factoraje'!$G:$G,'Cartera Semanal Individual'!$A41,'BD Factoraje'!$N:$N,'Cartera Semanal Individual'!CH$1,'BD Factoraje'!$C:$C,$B$2)</f>
        <v>0</v>
      </c>
      <c r="CI41" s="11">
        <f>IF('Cartera Semanal Individual'!$A41='Cartera Semanal Individual'!CI$1,-SUMIFS('BD Factoraje'!$Q:$Q,'BD Factoraje'!$B:$B,$B$3,'BD Factoraje'!$G:$G,'Cartera Semanal Individual'!$A41,'BD Factoraje'!$C:$C,$B$2),0)+CH41-SUMIFS('BD Factoraje'!$R:$R,'BD Factoraje'!$B:$B,$B$3,'BD Factoraje'!$G:$G,'Cartera Semanal Individual'!$A41,'BD Factoraje'!$N:$N,'Cartera Semanal Individual'!CI$1,'BD Factoraje'!$C:$C,$B$2)</f>
        <v>0</v>
      </c>
      <c r="CJ41" s="11">
        <f>IF('Cartera Semanal Individual'!$A41='Cartera Semanal Individual'!CJ$1,-SUMIFS('BD Factoraje'!$Q:$Q,'BD Factoraje'!$B:$B,$B$3,'BD Factoraje'!$G:$G,'Cartera Semanal Individual'!$A41,'BD Factoraje'!$C:$C,$B$2),0)+CI41-SUMIFS('BD Factoraje'!$R:$R,'BD Factoraje'!$B:$B,$B$3,'BD Factoraje'!$G:$G,'Cartera Semanal Individual'!$A41,'BD Factoraje'!$N:$N,'Cartera Semanal Individual'!CJ$1,'BD Factoraje'!$C:$C,$B$2)</f>
        <v>0</v>
      </c>
      <c r="CK41" s="11">
        <f>IF('Cartera Semanal Individual'!$A41='Cartera Semanal Individual'!CK$1,-SUMIFS('BD Factoraje'!$Q:$Q,'BD Factoraje'!$B:$B,$B$3,'BD Factoraje'!$G:$G,'Cartera Semanal Individual'!$A41,'BD Factoraje'!$C:$C,$B$2),0)+CJ41-SUMIFS('BD Factoraje'!$R:$R,'BD Factoraje'!$B:$B,$B$3,'BD Factoraje'!$G:$G,'Cartera Semanal Individual'!$A41,'BD Factoraje'!$N:$N,'Cartera Semanal Individual'!CK$1,'BD Factoraje'!$C:$C,$B$2)</f>
        <v>0</v>
      </c>
      <c r="CL41" s="11">
        <f>IF('Cartera Semanal Individual'!$A41='Cartera Semanal Individual'!CL$1,-SUMIFS('BD Factoraje'!$Q:$Q,'BD Factoraje'!$B:$B,$B$3,'BD Factoraje'!$G:$G,'Cartera Semanal Individual'!$A41,'BD Factoraje'!$C:$C,$B$2),0)+CK41-SUMIFS('BD Factoraje'!$R:$R,'BD Factoraje'!$B:$B,$B$3,'BD Factoraje'!$G:$G,'Cartera Semanal Individual'!$A41,'BD Factoraje'!$N:$N,'Cartera Semanal Individual'!CL$1,'BD Factoraje'!$C:$C,$B$2)</f>
        <v>0</v>
      </c>
      <c r="CM41" s="11">
        <f>IF('Cartera Semanal Individual'!$A41='Cartera Semanal Individual'!CM$1,-SUMIFS('BD Factoraje'!$Q:$Q,'BD Factoraje'!$B:$B,$B$3,'BD Factoraje'!$G:$G,'Cartera Semanal Individual'!$A41,'BD Factoraje'!$C:$C,$B$2),0)+CL41-SUMIFS('BD Factoraje'!$R:$R,'BD Factoraje'!$B:$B,$B$3,'BD Factoraje'!$G:$G,'Cartera Semanal Individual'!$A41,'BD Factoraje'!$N:$N,'Cartera Semanal Individual'!CM$1,'BD Factoraje'!$C:$C,$B$2)</f>
        <v>0</v>
      </c>
      <c r="CN41" s="11">
        <f>IF('Cartera Semanal Individual'!$A41='Cartera Semanal Individual'!CN$1,-SUMIFS('BD Factoraje'!$Q:$Q,'BD Factoraje'!$B:$B,$B$3,'BD Factoraje'!$G:$G,'Cartera Semanal Individual'!$A41,'BD Factoraje'!$C:$C,$B$2),0)+CM41-SUMIFS('BD Factoraje'!$R:$R,'BD Factoraje'!$B:$B,$B$3,'BD Factoraje'!$G:$G,'Cartera Semanal Individual'!$A41,'BD Factoraje'!$N:$N,'Cartera Semanal Individual'!CN$1,'BD Factoraje'!$C:$C,$B$2)</f>
        <v>0</v>
      </c>
      <c r="CO41" s="11">
        <f>IF('Cartera Semanal Individual'!$A41='Cartera Semanal Individual'!CO$1,-SUMIFS('BD Factoraje'!$Q:$Q,'BD Factoraje'!$B:$B,$B$3,'BD Factoraje'!$G:$G,'Cartera Semanal Individual'!$A41,'BD Factoraje'!$C:$C,$B$2),0)+CN41-SUMIFS('BD Factoraje'!$R:$R,'BD Factoraje'!$B:$B,$B$3,'BD Factoraje'!$G:$G,'Cartera Semanal Individual'!$A41,'BD Factoraje'!$N:$N,'Cartera Semanal Individual'!CO$1,'BD Factoraje'!$C:$C,$B$2)</f>
        <v>0</v>
      </c>
      <c r="CP41" s="11">
        <f>IF('Cartera Semanal Individual'!$A41='Cartera Semanal Individual'!CP$1,-SUMIFS('BD Factoraje'!$Q:$Q,'BD Factoraje'!$B:$B,$B$3,'BD Factoraje'!$G:$G,'Cartera Semanal Individual'!$A41,'BD Factoraje'!$C:$C,$B$2),0)+CO41-SUMIFS('BD Factoraje'!$R:$R,'BD Factoraje'!$B:$B,$B$3,'BD Factoraje'!$G:$G,'Cartera Semanal Individual'!$A41,'BD Factoraje'!$N:$N,'Cartera Semanal Individual'!CP$1,'BD Factoraje'!$C:$C,$B$2)</f>
        <v>0</v>
      </c>
      <c r="CQ41" s="11">
        <f>IF('Cartera Semanal Individual'!$A41='Cartera Semanal Individual'!CQ$1,-SUMIFS('BD Factoraje'!$Q:$Q,'BD Factoraje'!$B:$B,$B$3,'BD Factoraje'!$G:$G,'Cartera Semanal Individual'!$A41,'BD Factoraje'!$C:$C,$B$2),0)+CP41-SUMIFS('BD Factoraje'!$R:$R,'BD Factoraje'!$B:$B,$B$3,'BD Factoraje'!$G:$G,'Cartera Semanal Individual'!$A41,'BD Factoraje'!$N:$N,'Cartera Semanal Individual'!CQ$1,'BD Factoraje'!$C:$C,$B$2)</f>
        <v>0</v>
      </c>
      <c r="CR41" s="11">
        <f>IF('Cartera Semanal Individual'!$A41='Cartera Semanal Individual'!CR$1,-SUMIFS('BD Factoraje'!$Q:$Q,'BD Factoraje'!$B:$B,$B$3,'BD Factoraje'!$G:$G,'Cartera Semanal Individual'!$A41,'BD Factoraje'!$C:$C,$B$2),0)+CQ41-SUMIFS('BD Factoraje'!$R:$R,'BD Factoraje'!$B:$B,$B$3,'BD Factoraje'!$G:$G,'Cartera Semanal Individual'!$A41,'BD Factoraje'!$N:$N,'Cartera Semanal Individual'!CR$1,'BD Factoraje'!$C:$C,$B$2)</f>
        <v>0</v>
      </c>
      <c r="CS41" s="11">
        <f>IF('Cartera Semanal Individual'!$A41='Cartera Semanal Individual'!CS$1,-SUMIFS('BD Factoraje'!$Q:$Q,'BD Factoraje'!$B:$B,$B$3,'BD Factoraje'!$G:$G,'Cartera Semanal Individual'!$A41,'BD Factoraje'!$C:$C,$B$2),0)+CR41-SUMIFS('BD Factoraje'!$R:$R,'BD Factoraje'!$B:$B,$B$3,'BD Factoraje'!$G:$G,'Cartera Semanal Individual'!$A41,'BD Factoraje'!$N:$N,'Cartera Semanal Individual'!CS$1,'BD Factoraje'!$C:$C,$B$2)</f>
        <v>0</v>
      </c>
      <c r="CT41" s="11">
        <f>IF('Cartera Semanal Individual'!$A41='Cartera Semanal Individual'!CT$1,-SUMIFS('BD Factoraje'!$Q:$Q,'BD Factoraje'!$B:$B,$B$3,'BD Factoraje'!$G:$G,'Cartera Semanal Individual'!$A41,'BD Factoraje'!$C:$C,$B$2),0)+CS41-SUMIFS('BD Factoraje'!$R:$R,'BD Factoraje'!$B:$B,$B$3,'BD Factoraje'!$G:$G,'Cartera Semanal Individual'!$A41,'BD Factoraje'!$N:$N,'Cartera Semanal Individual'!CT$1,'BD Factoraje'!$C:$C,$B$2)</f>
        <v>0</v>
      </c>
      <c r="CU41" s="11">
        <f>IF('Cartera Semanal Individual'!$A41='Cartera Semanal Individual'!CU$1,-SUMIFS('BD Factoraje'!$Q:$Q,'BD Factoraje'!$B:$B,$B$3,'BD Factoraje'!$G:$G,'Cartera Semanal Individual'!$A41,'BD Factoraje'!$C:$C,$B$2),0)+CT41-SUMIFS('BD Factoraje'!$R:$R,'BD Factoraje'!$B:$B,$B$3,'BD Factoraje'!$G:$G,'Cartera Semanal Individual'!$A41,'BD Factoraje'!$N:$N,'Cartera Semanal Individual'!CU$1,'BD Factoraje'!$C:$C,$B$2)</f>
        <v>0</v>
      </c>
      <c r="CV41" s="11">
        <f>IF('Cartera Semanal Individual'!$A41='Cartera Semanal Individual'!CV$1,-SUMIFS('BD Factoraje'!$Q:$Q,'BD Factoraje'!$B:$B,$B$3,'BD Factoraje'!$G:$G,'Cartera Semanal Individual'!$A41,'BD Factoraje'!$C:$C,$B$2),0)+CU41-SUMIFS('BD Factoraje'!$R:$R,'BD Factoraje'!$B:$B,$B$3,'BD Factoraje'!$G:$G,'Cartera Semanal Individual'!$A41,'BD Factoraje'!$N:$N,'Cartera Semanal Individual'!CV$1,'BD Factoraje'!$C:$C,$B$2)</f>
        <v>0</v>
      </c>
    </row>
    <row r="42" spans="1:100" x14ac:dyDescent="0.25">
      <c r="A42" s="14">
        <v>51</v>
      </c>
      <c r="B42" s="31">
        <f t="shared" si="2"/>
        <v>42722</v>
      </c>
      <c r="C42" s="11">
        <f>IF('Cartera Semanal Individual'!$A42='Cartera Semanal Individual'!C$1,-SUMIFS('BD Factoraje'!$Q:$Q,'BD Factoraje'!$B:$B,$B$3,'BD Factoraje'!$G:$G,'Cartera Semanal Individual'!$A42,'BD Factoraje'!$C:$C,$B$2),0)</f>
        <v>0</v>
      </c>
      <c r="D42" s="11">
        <f>IF('Cartera Semanal Individual'!$A42='Cartera Semanal Individual'!D$1,-SUMIFS('BD Factoraje'!$Q:$Q,'BD Factoraje'!$B:$B,$B$3,'BD Factoraje'!$G:$G,'Cartera Semanal Individual'!$A42,'BD Factoraje'!$C:$C,$B$2),0)+C42-SUMIFS('BD Factoraje'!$R:$R,'BD Factoraje'!$B:$B,$B$3,'BD Factoraje'!$G:$G,'Cartera Semanal Individual'!$A42,'BD Factoraje'!$N:$N,'Cartera Semanal Individual'!D$1,'BD Factoraje'!$C:$C,$B$2)</f>
        <v>0</v>
      </c>
      <c r="E42" s="11">
        <f>IF('Cartera Semanal Individual'!$A42='Cartera Semanal Individual'!E$1,-SUMIFS('BD Factoraje'!$Q:$Q,'BD Factoraje'!$B:$B,$B$3,'BD Factoraje'!$G:$G,'Cartera Semanal Individual'!$A42,'BD Factoraje'!$C:$C,$B$2),0)+D42-SUMIFS('BD Factoraje'!$R:$R,'BD Factoraje'!$B:$B,$B$3,'BD Factoraje'!$G:$G,'Cartera Semanal Individual'!$A42,'BD Factoraje'!$N:$N,'Cartera Semanal Individual'!E$1,'BD Factoraje'!$C:$C,$B$2)</f>
        <v>0</v>
      </c>
      <c r="F42" s="11">
        <f>IF('Cartera Semanal Individual'!$A42='Cartera Semanal Individual'!F$1,-SUMIFS('BD Factoraje'!$Q:$Q,'BD Factoraje'!$B:$B,$B$3,'BD Factoraje'!$G:$G,'Cartera Semanal Individual'!$A42,'BD Factoraje'!$C:$C,$B$2),0)+E42-SUMIFS('BD Factoraje'!$R:$R,'BD Factoraje'!$B:$B,$B$3,'BD Factoraje'!$G:$G,'Cartera Semanal Individual'!$A42,'BD Factoraje'!$N:$N,'Cartera Semanal Individual'!F$1,'BD Factoraje'!$C:$C,$B$2)</f>
        <v>0</v>
      </c>
      <c r="G42" s="11">
        <f>IF('Cartera Semanal Individual'!$A42='Cartera Semanal Individual'!G$1,-SUMIFS('BD Factoraje'!$Q:$Q,'BD Factoraje'!$B:$B,$B$3,'BD Factoraje'!$G:$G,'Cartera Semanal Individual'!$A42,'BD Factoraje'!$C:$C,$B$2),0)+F42-SUMIFS('BD Factoraje'!$R:$R,'BD Factoraje'!$B:$B,$B$3,'BD Factoraje'!$G:$G,'Cartera Semanal Individual'!$A42,'BD Factoraje'!$N:$N,'Cartera Semanal Individual'!G$1,'BD Factoraje'!$C:$C,$B$2)</f>
        <v>0</v>
      </c>
      <c r="H42" s="11">
        <f>IF('Cartera Semanal Individual'!$A42='Cartera Semanal Individual'!H$1,-SUMIFS('BD Factoraje'!$Q:$Q,'BD Factoraje'!$B:$B,$B$3,'BD Factoraje'!$G:$G,'Cartera Semanal Individual'!$A42,'BD Factoraje'!$C:$C,$B$2),0)+G42-SUMIFS('BD Factoraje'!$R:$R,'BD Factoraje'!$B:$B,$B$3,'BD Factoraje'!$G:$G,'Cartera Semanal Individual'!$A42,'BD Factoraje'!$N:$N,'Cartera Semanal Individual'!H$1,'BD Factoraje'!$C:$C,$B$2)</f>
        <v>0</v>
      </c>
      <c r="I42" s="11">
        <f>IF('Cartera Semanal Individual'!$A42='Cartera Semanal Individual'!I$1,-SUMIFS('BD Factoraje'!$Q:$Q,'BD Factoraje'!$B:$B,$B$3,'BD Factoraje'!$G:$G,'Cartera Semanal Individual'!$A42,'BD Factoraje'!$C:$C,$B$2),0)+H42-SUMIFS('BD Factoraje'!$R:$R,'BD Factoraje'!$B:$B,$B$3,'BD Factoraje'!$G:$G,'Cartera Semanal Individual'!$A42,'BD Factoraje'!$N:$N,'Cartera Semanal Individual'!I$1,'BD Factoraje'!$C:$C,$B$2)</f>
        <v>0</v>
      </c>
      <c r="J42" s="11">
        <f>IF('Cartera Semanal Individual'!$A42='Cartera Semanal Individual'!J$1,-SUMIFS('BD Factoraje'!$Q:$Q,'BD Factoraje'!$B:$B,$B$3,'BD Factoraje'!$G:$G,'Cartera Semanal Individual'!$A42,'BD Factoraje'!$C:$C,$B$2),0)+I42-SUMIFS('BD Factoraje'!$R:$R,'BD Factoraje'!$B:$B,$B$3,'BD Factoraje'!$G:$G,'Cartera Semanal Individual'!$A42,'BD Factoraje'!$N:$N,'Cartera Semanal Individual'!J$1,'BD Factoraje'!$C:$C,$B$2)</f>
        <v>0</v>
      </c>
      <c r="K42" s="11">
        <f>IF('Cartera Semanal Individual'!$A42='Cartera Semanal Individual'!K$1,-SUMIFS('BD Factoraje'!$Q:$Q,'BD Factoraje'!$B:$B,$B$3,'BD Factoraje'!$G:$G,'Cartera Semanal Individual'!$A42,'BD Factoraje'!$C:$C,$B$2),0)+J42-SUMIFS('BD Factoraje'!$R:$R,'BD Factoraje'!$B:$B,$B$3,'BD Factoraje'!$G:$G,'Cartera Semanal Individual'!$A42,'BD Factoraje'!$N:$N,'Cartera Semanal Individual'!K$1,'BD Factoraje'!$C:$C,$B$2)</f>
        <v>0</v>
      </c>
      <c r="L42" s="11">
        <f>IF('Cartera Semanal Individual'!$A42='Cartera Semanal Individual'!L$1,-SUMIFS('BD Factoraje'!$Q:$Q,'BD Factoraje'!$B:$B,$B$3,'BD Factoraje'!$G:$G,'Cartera Semanal Individual'!$A42,'BD Factoraje'!$C:$C,$B$2),0)+K42-SUMIFS('BD Factoraje'!$R:$R,'BD Factoraje'!$B:$B,$B$3,'BD Factoraje'!$G:$G,'Cartera Semanal Individual'!$A42,'BD Factoraje'!$N:$N,'Cartera Semanal Individual'!L$1,'BD Factoraje'!$C:$C,$B$2)</f>
        <v>0</v>
      </c>
      <c r="M42" s="11">
        <f>IF('Cartera Semanal Individual'!$A42='Cartera Semanal Individual'!M$1,-SUMIFS('BD Factoraje'!$Q:$Q,'BD Factoraje'!$B:$B,$B$3,'BD Factoraje'!$G:$G,'Cartera Semanal Individual'!$A42,'BD Factoraje'!$C:$C,$B$2),0)+L42-SUMIFS('BD Factoraje'!$R:$R,'BD Factoraje'!$B:$B,$B$3,'BD Factoraje'!$G:$G,'Cartera Semanal Individual'!$A42,'BD Factoraje'!$N:$N,'Cartera Semanal Individual'!M$1,'BD Factoraje'!$C:$C,$B$2)</f>
        <v>0</v>
      </c>
      <c r="N42" s="11">
        <f>IF('Cartera Semanal Individual'!$A42='Cartera Semanal Individual'!N$1,-SUMIFS('BD Factoraje'!$Q:$Q,'BD Factoraje'!$B:$B,$B$3,'BD Factoraje'!$G:$G,'Cartera Semanal Individual'!$A42,'BD Factoraje'!$C:$C,$B$2),0)+M42-SUMIFS('BD Factoraje'!$R:$R,'BD Factoraje'!$B:$B,$B$3,'BD Factoraje'!$G:$G,'Cartera Semanal Individual'!$A42,'BD Factoraje'!$N:$N,'Cartera Semanal Individual'!N$1,'BD Factoraje'!$C:$C,$B$2)</f>
        <v>0</v>
      </c>
      <c r="O42" s="11">
        <f>IF('Cartera Semanal Individual'!$A42='Cartera Semanal Individual'!O$1,-SUMIFS('BD Factoraje'!$Q:$Q,'BD Factoraje'!$B:$B,$B$3,'BD Factoraje'!$G:$G,'Cartera Semanal Individual'!$A42,'BD Factoraje'!$C:$C,$B$2),0)+N42-SUMIFS('BD Factoraje'!$R:$R,'BD Factoraje'!$B:$B,$B$3,'BD Factoraje'!$G:$G,'Cartera Semanal Individual'!$A42,'BD Factoraje'!$N:$N,'Cartera Semanal Individual'!O$1,'BD Factoraje'!$C:$C,$B$2)</f>
        <v>0</v>
      </c>
      <c r="P42" s="11">
        <f>IF('Cartera Semanal Individual'!$A42='Cartera Semanal Individual'!P$1,-SUMIFS('BD Factoraje'!$Q:$Q,'BD Factoraje'!$B:$B,$B$3,'BD Factoraje'!$G:$G,'Cartera Semanal Individual'!$A42,'BD Factoraje'!$C:$C,$B$2),0)+O42-SUMIFS('BD Factoraje'!$R:$R,'BD Factoraje'!$B:$B,$B$3,'BD Factoraje'!$G:$G,'Cartera Semanal Individual'!$A42,'BD Factoraje'!$N:$N,'Cartera Semanal Individual'!P$1,'BD Factoraje'!$C:$C,$B$2)</f>
        <v>0</v>
      </c>
      <c r="Q42" s="11">
        <f>IF('Cartera Semanal Individual'!$A42='Cartera Semanal Individual'!Q$1,-SUMIFS('BD Factoraje'!$Q:$Q,'BD Factoraje'!$B:$B,$B$3,'BD Factoraje'!$G:$G,'Cartera Semanal Individual'!$A42,'BD Factoraje'!$C:$C,$B$2),0)+P42-SUMIFS('BD Factoraje'!$R:$R,'BD Factoraje'!$B:$B,$B$3,'BD Factoraje'!$G:$G,'Cartera Semanal Individual'!$A42,'BD Factoraje'!$N:$N,'Cartera Semanal Individual'!Q$1,'BD Factoraje'!$C:$C,$B$2)</f>
        <v>0</v>
      </c>
      <c r="R42" s="11">
        <f>IF('Cartera Semanal Individual'!$A42='Cartera Semanal Individual'!R$1,-SUMIFS('BD Factoraje'!$Q:$Q,'BD Factoraje'!$B:$B,$B$3,'BD Factoraje'!$G:$G,'Cartera Semanal Individual'!$A42,'BD Factoraje'!$C:$C,$B$2),0)+Q42-SUMIFS('BD Factoraje'!$R:$R,'BD Factoraje'!$B:$B,$B$3,'BD Factoraje'!$G:$G,'Cartera Semanal Individual'!$A42,'BD Factoraje'!$N:$N,'Cartera Semanal Individual'!R$1,'BD Factoraje'!$C:$C,$B$2)</f>
        <v>0</v>
      </c>
      <c r="S42" s="11">
        <f>IF('Cartera Semanal Individual'!$A42='Cartera Semanal Individual'!S$1,-SUMIFS('BD Factoraje'!$Q:$Q,'BD Factoraje'!$B:$B,$B$3,'BD Factoraje'!$G:$G,'Cartera Semanal Individual'!$A42,'BD Factoraje'!$C:$C,$B$2),0)+R42-SUMIFS('BD Factoraje'!$R:$R,'BD Factoraje'!$B:$B,$B$3,'BD Factoraje'!$G:$G,'Cartera Semanal Individual'!$A42,'BD Factoraje'!$N:$N,'Cartera Semanal Individual'!S$1,'BD Factoraje'!$C:$C,$B$2)</f>
        <v>0</v>
      </c>
      <c r="T42" s="11">
        <f>IF('Cartera Semanal Individual'!$A42='Cartera Semanal Individual'!T$1,-SUMIFS('BD Factoraje'!$Q:$Q,'BD Factoraje'!$B:$B,$B$3,'BD Factoraje'!$G:$G,'Cartera Semanal Individual'!$A42,'BD Factoraje'!$C:$C,$B$2),0)+S42-SUMIFS('BD Factoraje'!$R:$R,'BD Factoraje'!$B:$B,$B$3,'BD Factoraje'!$G:$G,'Cartera Semanal Individual'!$A42,'BD Factoraje'!$N:$N,'Cartera Semanal Individual'!T$1,'BD Factoraje'!$C:$C,$B$2)</f>
        <v>0</v>
      </c>
      <c r="U42" s="11">
        <f>IF('Cartera Semanal Individual'!$A42='Cartera Semanal Individual'!U$1,-SUMIFS('BD Factoraje'!$Q:$Q,'BD Factoraje'!$B:$B,$B$3,'BD Factoraje'!$G:$G,'Cartera Semanal Individual'!$A42,'BD Factoraje'!$C:$C,$B$2),0)+T42-SUMIFS('BD Factoraje'!$R:$R,'BD Factoraje'!$B:$B,$B$3,'BD Factoraje'!$G:$G,'Cartera Semanal Individual'!$A42,'BD Factoraje'!$N:$N,'Cartera Semanal Individual'!U$1,'BD Factoraje'!$C:$C,$B$2)</f>
        <v>0</v>
      </c>
      <c r="V42" s="11">
        <f>IF('Cartera Semanal Individual'!$A42='Cartera Semanal Individual'!V$1,-SUMIFS('BD Factoraje'!$Q:$Q,'BD Factoraje'!$B:$B,$B$3,'BD Factoraje'!$G:$G,'Cartera Semanal Individual'!$A42,'BD Factoraje'!$C:$C,$B$2),0)+U42-SUMIFS('BD Factoraje'!$R:$R,'BD Factoraje'!$B:$B,$B$3,'BD Factoraje'!$G:$G,'Cartera Semanal Individual'!$A42,'BD Factoraje'!$N:$N,'Cartera Semanal Individual'!V$1,'BD Factoraje'!$C:$C,$B$2)</f>
        <v>0</v>
      </c>
      <c r="W42" s="11">
        <f>IF('Cartera Semanal Individual'!$A42='Cartera Semanal Individual'!W$1,-SUMIFS('BD Factoraje'!$Q:$Q,'BD Factoraje'!$B:$B,$B$3,'BD Factoraje'!$G:$G,'Cartera Semanal Individual'!$A42,'BD Factoraje'!$C:$C,$B$2),0)+V42-SUMIFS('BD Factoraje'!$R:$R,'BD Factoraje'!$B:$B,$B$3,'BD Factoraje'!$G:$G,'Cartera Semanal Individual'!$A42,'BD Factoraje'!$N:$N,'Cartera Semanal Individual'!W$1,'BD Factoraje'!$C:$C,$B$2)</f>
        <v>0</v>
      </c>
      <c r="X42" s="11">
        <f>IF('Cartera Semanal Individual'!$A42='Cartera Semanal Individual'!X$1,-SUMIFS('BD Factoraje'!$Q:$Q,'BD Factoraje'!$B:$B,$B$3,'BD Factoraje'!$G:$G,'Cartera Semanal Individual'!$A42,'BD Factoraje'!$C:$C,$B$2),0)+W42-SUMIFS('BD Factoraje'!$R:$R,'BD Factoraje'!$B:$B,$B$3,'BD Factoraje'!$G:$G,'Cartera Semanal Individual'!$A42,'BD Factoraje'!$N:$N,'Cartera Semanal Individual'!X$1,'BD Factoraje'!$C:$C,$B$2)</f>
        <v>0</v>
      </c>
      <c r="Y42" s="11">
        <f>IF('Cartera Semanal Individual'!$A42='Cartera Semanal Individual'!Y$1,-SUMIFS('BD Factoraje'!$Q:$Q,'BD Factoraje'!$B:$B,$B$3,'BD Factoraje'!$G:$G,'Cartera Semanal Individual'!$A42,'BD Factoraje'!$C:$C,$B$2),0)+X42-SUMIFS('BD Factoraje'!$R:$R,'BD Factoraje'!$B:$B,$B$3,'BD Factoraje'!$G:$G,'Cartera Semanal Individual'!$A42,'BD Factoraje'!$N:$N,'Cartera Semanal Individual'!Y$1,'BD Factoraje'!$C:$C,$B$2)</f>
        <v>0</v>
      </c>
      <c r="Z42" s="11">
        <f>IF('Cartera Semanal Individual'!$A42='Cartera Semanal Individual'!Z$1,-SUMIFS('BD Factoraje'!$Q:$Q,'BD Factoraje'!$B:$B,$B$3,'BD Factoraje'!$G:$G,'Cartera Semanal Individual'!$A42,'BD Factoraje'!$C:$C,$B$2),0)+Y42-SUMIFS('BD Factoraje'!$R:$R,'BD Factoraje'!$B:$B,$B$3,'BD Factoraje'!$G:$G,'Cartera Semanal Individual'!$A42,'BD Factoraje'!$N:$N,'Cartera Semanal Individual'!Z$1,'BD Factoraje'!$C:$C,$B$2)</f>
        <v>0</v>
      </c>
      <c r="AA42" s="11">
        <f>IF('Cartera Semanal Individual'!$A42='Cartera Semanal Individual'!AA$1,-SUMIFS('BD Factoraje'!$Q:$Q,'BD Factoraje'!$B:$B,$B$3,'BD Factoraje'!$G:$G,'Cartera Semanal Individual'!$A42,'BD Factoraje'!$C:$C,$B$2),0)+Z42-SUMIFS('BD Factoraje'!$R:$R,'BD Factoraje'!$B:$B,$B$3,'BD Factoraje'!$G:$G,'Cartera Semanal Individual'!$A42,'BD Factoraje'!$N:$N,'Cartera Semanal Individual'!AA$1,'BD Factoraje'!$C:$C,$B$2)</f>
        <v>0</v>
      </c>
      <c r="AB42" s="11">
        <f>IF('Cartera Semanal Individual'!$A42='Cartera Semanal Individual'!AB$1,-SUMIFS('BD Factoraje'!$Q:$Q,'BD Factoraje'!$B:$B,$B$3,'BD Factoraje'!$G:$G,'Cartera Semanal Individual'!$A42,'BD Factoraje'!$C:$C,$B$2),0)+AA42-SUMIFS('BD Factoraje'!$R:$R,'BD Factoraje'!$B:$B,$B$3,'BD Factoraje'!$G:$G,'Cartera Semanal Individual'!$A42,'BD Factoraje'!$N:$N,'Cartera Semanal Individual'!AB$1,'BD Factoraje'!$C:$C,$B$2)</f>
        <v>0</v>
      </c>
      <c r="AC42" s="11">
        <f>IF('Cartera Semanal Individual'!$A42='Cartera Semanal Individual'!AC$1,-SUMIFS('BD Factoraje'!$Q:$Q,'BD Factoraje'!$B:$B,$B$3,'BD Factoraje'!$G:$G,'Cartera Semanal Individual'!$A42,'BD Factoraje'!$C:$C,$B$2),0)+AB42-SUMIFS('BD Factoraje'!$R:$R,'BD Factoraje'!$B:$B,$B$3,'BD Factoraje'!$G:$G,'Cartera Semanal Individual'!$A42,'BD Factoraje'!$N:$N,'Cartera Semanal Individual'!AC$1,'BD Factoraje'!$C:$C,$B$2)</f>
        <v>0</v>
      </c>
      <c r="AD42" s="11">
        <f>IF('Cartera Semanal Individual'!$A42='Cartera Semanal Individual'!AD$1,-SUMIFS('BD Factoraje'!$Q:$Q,'BD Factoraje'!$B:$B,$B$3,'BD Factoraje'!$G:$G,'Cartera Semanal Individual'!$A42,'BD Factoraje'!$C:$C,$B$2),0)+AC42-SUMIFS('BD Factoraje'!$R:$R,'BD Factoraje'!$B:$B,$B$3,'BD Factoraje'!$G:$G,'Cartera Semanal Individual'!$A42,'BD Factoraje'!$N:$N,'Cartera Semanal Individual'!AD$1,'BD Factoraje'!$C:$C,$B$2)</f>
        <v>0</v>
      </c>
      <c r="AE42" s="11">
        <f>IF('Cartera Semanal Individual'!$A42='Cartera Semanal Individual'!AE$1,-SUMIFS('BD Factoraje'!$Q:$Q,'BD Factoraje'!$B:$B,$B$3,'BD Factoraje'!$G:$G,'Cartera Semanal Individual'!$A42,'BD Factoraje'!$C:$C,$B$2),0)+AD42-SUMIFS('BD Factoraje'!$R:$R,'BD Factoraje'!$B:$B,$B$3,'BD Factoraje'!$G:$G,'Cartera Semanal Individual'!$A42,'BD Factoraje'!$N:$N,'Cartera Semanal Individual'!AE$1,'BD Factoraje'!$C:$C,$B$2)</f>
        <v>0</v>
      </c>
      <c r="AF42" s="11">
        <f>IF('Cartera Semanal Individual'!$A42='Cartera Semanal Individual'!AF$1,-SUMIFS('BD Factoraje'!$Q:$Q,'BD Factoraje'!$B:$B,$B$3,'BD Factoraje'!$G:$G,'Cartera Semanal Individual'!$A42,'BD Factoraje'!$C:$C,$B$2),0)+AE42-SUMIFS('BD Factoraje'!$R:$R,'BD Factoraje'!$B:$B,$B$3,'BD Factoraje'!$G:$G,'Cartera Semanal Individual'!$A42,'BD Factoraje'!$N:$N,'Cartera Semanal Individual'!AF$1,'BD Factoraje'!$C:$C,$B$2)</f>
        <v>0</v>
      </c>
      <c r="AG42" s="11">
        <f>IF('Cartera Semanal Individual'!$A42='Cartera Semanal Individual'!AG$1,-SUMIFS('BD Factoraje'!$Q:$Q,'BD Factoraje'!$B:$B,$B$3,'BD Factoraje'!$G:$G,'Cartera Semanal Individual'!$A42,'BD Factoraje'!$C:$C,$B$2),0)+AF42-SUMIFS('BD Factoraje'!$R:$R,'BD Factoraje'!$B:$B,$B$3,'BD Factoraje'!$G:$G,'Cartera Semanal Individual'!$A42,'BD Factoraje'!$N:$N,'Cartera Semanal Individual'!AG$1,'BD Factoraje'!$C:$C,$B$2)</f>
        <v>0</v>
      </c>
      <c r="AH42" s="11">
        <f>IF('Cartera Semanal Individual'!$A42='Cartera Semanal Individual'!AH$1,-SUMIFS('BD Factoraje'!$Q:$Q,'BD Factoraje'!$B:$B,$B$3,'BD Factoraje'!$G:$G,'Cartera Semanal Individual'!$A42,'BD Factoraje'!$C:$C,$B$2),0)+AG42-SUMIFS('BD Factoraje'!$R:$R,'BD Factoraje'!$B:$B,$B$3,'BD Factoraje'!$G:$G,'Cartera Semanal Individual'!$A42,'BD Factoraje'!$N:$N,'Cartera Semanal Individual'!AH$1,'BD Factoraje'!$C:$C,$B$2)</f>
        <v>0</v>
      </c>
      <c r="AI42" s="11">
        <f>IF('Cartera Semanal Individual'!$A42='Cartera Semanal Individual'!AI$1,-SUMIFS('BD Factoraje'!$Q:$Q,'BD Factoraje'!$B:$B,$B$3,'BD Factoraje'!$G:$G,'Cartera Semanal Individual'!$A42,'BD Factoraje'!$C:$C,$B$2),0)+AH42-SUMIFS('BD Factoraje'!$R:$R,'BD Factoraje'!$B:$B,$B$3,'BD Factoraje'!$G:$G,'Cartera Semanal Individual'!$A42,'BD Factoraje'!$N:$N,'Cartera Semanal Individual'!AI$1,'BD Factoraje'!$C:$C,$B$2)</f>
        <v>0</v>
      </c>
      <c r="AJ42" s="11">
        <f>IF('Cartera Semanal Individual'!$A42='Cartera Semanal Individual'!AJ$1,-SUMIFS('BD Factoraje'!$Q:$Q,'BD Factoraje'!$B:$B,$B$3,'BD Factoraje'!$G:$G,'Cartera Semanal Individual'!$A42,'BD Factoraje'!$C:$C,$B$2),0)+AI42-SUMIFS('BD Factoraje'!$R:$R,'BD Factoraje'!$B:$B,$B$3,'BD Factoraje'!$G:$G,'Cartera Semanal Individual'!$A42,'BD Factoraje'!$N:$N,'Cartera Semanal Individual'!AJ$1,'BD Factoraje'!$C:$C,$B$2)</f>
        <v>0</v>
      </c>
      <c r="AK42" s="11">
        <f>IF('Cartera Semanal Individual'!$A42='Cartera Semanal Individual'!AK$1,-SUMIFS('BD Factoraje'!$Q:$Q,'BD Factoraje'!$B:$B,$B$3,'BD Factoraje'!$G:$G,'Cartera Semanal Individual'!$A42,'BD Factoraje'!$C:$C,$B$2),0)+AJ42-SUMIFS('BD Factoraje'!$R:$R,'BD Factoraje'!$B:$B,$B$3,'BD Factoraje'!$G:$G,'Cartera Semanal Individual'!$A42,'BD Factoraje'!$N:$N,'Cartera Semanal Individual'!AK$1,'BD Factoraje'!$C:$C,$B$2)</f>
        <v>0</v>
      </c>
      <c r="AL42" s="11">
        <f>IF('Cartera Semanal Individual'!$A42='Cartera Semanal Individual'!AL$1,-SUMIFS('BD Factoraje'!$Q:$Q,'BD Factoraje'!$B:$B,$B$3,'BD Factoraje'!$G:$G,'Cartera Semanal Individual'!$A42,'BD Factoraje'!$C:$C,$B$2),0)+AK42-SUMIFS('BD Factoraje'!$R:$R,'BD Factoraje'!$B:$B,$B$3,'BD Factoraje'!$G:$G,'Cartera Semanal Individual'!$A42,'BD Factoraje'!$N:$N,'Cartera Semanal Individual'!AL$1,'BD Factoraje'!$C:$C,$B$2)</f>
        <v>0</v>
      </c>
      <c r="AM42" s="11">
        <f>IF('Cartera Semanal Individual'!$A42='Cartera Semanal Individual'!AM$1,-SUMIFS('BD Factoraje'!$Q:$Q,'BD Factoraje'!$B:$B,$B$3,'BD Factoraje'!$G:$G,'Cartera Semanal Individual'!$A42,'BD Factoraje'!$C:$C,$B$2),0)+AL42-SUMIFS('BD Factoraje'!$R:$R,'BD Factoraje'!$B:$B,$B$3,'BD Factoraje'!$G:$G,'Cartera Semanal Individual'!$A42,'BD Factoraje'!$N:$N,'Cartera Semanal Individual'!AM$1,'BD Factoraje'!$C:$C,$B$2)</f>
        <v>0</v>
      </c>
      <c r="AN42" s="11">
        <f>IF('Cartera Semanal Individual'!$A42='Cartera Semanal Individual'!AN$1,-SUMIFS('BD Factoraje'!$Q:$Q,'BD Factoraje'!$B:$B,$B$3,'BD Factoraje'!$G:$G,'Cartera Semanal Individual'!$A42,'BD Factoraje'!$C:$C,$B$2),0)+AM42-SUMIFS('BD Factoraje'!$R:$R,'BD Factoraje'!$B:$B,$B$3,'BD Factoraje'!$G:$G,'Cartera Semanal Individual'!$A42,'BD Factoraje'!$N:$N,'Cartera Semanal Individual'!AN$1,'BD Factoraje'!$C:$C,$B$2)</f>
        <v>0</v>
      </c>
      <c r="AO42" s="11">
        <f>IF('Cartera Semanal Individual'!$A42='Cartera Semanal Individual'!AO$1,-SUMIFS('BD Factoraje'!$Q:$Q,'BD Factoraje'!$B:$B,$B$3,'BD Factoraje'!$G:$G,'Cartera Semanal Individual'!$A42,'BD Factoraje'!$C:$C,$B$2),0)+AN42-SUMIFS('BD Factoraje'!$R:$R,'BD Factoraje'!$B:$B,$B$3,'BD Factoraje'!$G:$G,'Cartera Semanal Individual'!$A42,'BD Factoraje'!$N:$N,'Cartera Semanal Individual'!AO$1,'BD Factoraje'!$C:$C,$B$2)</f>
        <v>0</v>
      </c>
      <c r="AP42" s="11">
        <f>IF('Cartera Semanal Individual'!$A42='Cartera Semanal Individual'!AP$1,-SUMIFS('BD Factoraje'!$Q:$Q,'BD Factoraje'!$B:$B,$B$3,'BD Factoraje'!$G:$G,'Cartera Semanal Individual'!$A42,'BD Factoraje'!$C:$C,$B$2),0)+AO42-SUMIFS('BD Factoraje'!$R:$R,'BD Factoraje'!$B:$B,$B$3,'BD Factoraje'!$G:$G,'Cartera Semanal Individual'!$A42,'BD Factoraje'!$N:$N,'Cartera Semanal Individual'!AP$1,'BD Factoraje'!$C:$C,$B$2)</f>
        <v>0</v>
      </c>
      <c r="AQ42" s="11">
        <f>IF('Cartera Semanal Individual'!$A42='Cartera Semanal Individual'!AQ$1,-SUMIFS('BD Factoraje'!$Q:$Q,'BD Factoraje'!$B:$B,$B$3,'BD Factoraje'!$G:$G,'Cartera Semanal Individual'!$A42,'BD Factoraje'!$C:$C,$B$2),0)+AP42-SUMIFS('BD Factoraje'!$R:$R,'BD Factoraje'!$B:$B,$B$3,'BD Factoraje'!$G:$G,'Cartera Semanal Individual'!$A42,'BD Factoraje'!$N:$N,'Cartera Semanal Individual'!AQ$1,'BD Factoraje'!$C:$C,$B$2)</f>
        <v>0</v>
      </c>
      <c r="AR42" s="11">
        <f>IF('Cartera Semanal Individual'!$A42='Cartera Semanal Individual'!AR$1,-SUMIFS('BD Factoraje'!$Q:$Q,'BD Factoraje'!$B:$B,$B$3,'BD Factoraje'!$G:$G,'Cartera Semanal Individual'!$A42,'BD Factoraje'!$C:$C,$B$2),0)+AQ42-SUMIFS('BD Factoraje'!$R:$R,'BD Factoraje'!$B:$B,$B$3,'BD Factoraje'!$G:$G,'Cartera Semanal Individual'!$A42,'BD Factoraje'!$N:$N,'Cartera Semanal Individual'!AR$1,'BD Factoraje'!$C:$C,$B$2)</f>
        <v>0</v>
      </c>
      <c r="AS42" s="11">
        <f>IF('Cartera Semanal Individual'!$A42='Cartera Semanal Individual'!AS$1,-SUMIFS('BD Factoraje'!$Q:$Q,'BD Factoraje'!$B:$B,$B$3,'BD Factoraje'!$G:$G,'Cartera Semanal Individual'!$A42,'BD Factoraje'!$C:$C,$B$2),0)+AR42-SUMIFS('BD Factoraje'!$R:$R,'BD Factoraje'!$B:$B,$B$3,'BD Factoraje'!$G:$G,'Cartera Semanal Individual'!$A42,'BD Factoraje'!$N:$N,'Cartera Semanal Individual'!AS$1,'BD Factoraje'!$C:$C,$B$2)</f>
        <v>0</v>
      </c>
      <c r="AT42" s="11">
        <f>IF('Cartera Semanal Individual'!$A42='Cartera Semanal Individual'!AT$1,-SUMIFS('BD Factoraje'!$Q:$Q,'BD Factoraje'!$B:$B,$B$3,'BD Factoraje'!$G:$G,'Cartera Semanal Individual'!$A42,'BD Factoraje'!$C:$C,$B$2),0)+AS42-SUMIFS('BD Factoraje'!$R:$R,'BD Factoraje'!$B:$B,$B$3,'BD Factoraje'!$G:$G,'Cartera Semanal Individual'!$A42,'BD Factoraje'!$N:$N,'Cartera Semanal Individual'!AT$1,'BD Factoraje'!$C:$C,$B$2)</f>
        <v>0</v>
      </c>
      <c r="AU42" s="11">
        <f>IF('Cartera Semanal Individual'!$A42='Cartera Semanal Individual'!AU$1,-SUMIFS('BD Factoraje'!$Q:$Q,'BD Factoraje'!$B:$B,$B$3,'BD Factoraje'!$G:$G,'Cartera Semanal Individual'!$A42,'BD Factoraje'!$C:$C,$B$2),0)+AT42-SUMIFS('BD Factoraje'!$R:$R,'BD Factoraje'!$B:$B,$B$3,'BD Factoraje'!$G:$G,'Cartera Semanal Individual'!$A42,'BD Factoraje'!$N:$N,'Cartera Semanal Individual'!AU$1,'BD Factoraje'!$C:$C,$B$2)</f>
        <v>0</v>
      </c>
      <c r="AV42" s="11">
        <f>IF('Cartera Semanal Individual'!$A42='Cartera Semanal Individual'!AV$1,-SUMIFS('BD Factoraje'!$Q:$Q,'BD Factoraje'!$B:$B,$B$3,'BD Factoraje'!$G:$G,'Cartera Semanal Individual'!$A42,'BD Factoraje'!$C:$C,$B$2),0)+AU42-SUMIFS('BD Factoraje'!$R:$R,'BD Factoraje'!$B:$B,$B$3,'BD Factoraje'!$G:$G,'Cartera Semanal Individual'!$A42,'BD Factoraje'!$N:$N,'Cartera Semanal Individual'!AV$1,'BD Factoraje'!$C:$C,$B$2)</f>
        <v>0</v>
      </c>
      <c r="AW42" s="11">
        <f>IF('Cartera Semanal Individual'!$A42='Cartera Semanal Individual'!AW$1,-SUMIFS('BD Factoraje'!$Q:$Q,'BD Factoraje'!$B:$B,$B$3,'BD Factoraje'!$G:$G,'Cartera Semanal Individual'!$A42,'BD Factoraje'!$C:$C,$B$2),0)+AV42-SUMIFS('BD Factoraje'!$R:$R,'BD Factoraje'!$B:$B,$B$3,'BD Factoraje'!$G:$G,'Cartera Semanal Individual'!$A42,'BD Factoraje'!$N:$N,'Cartera Semanal Individual'!AW$1,'BD Factoraje'!$C:$C,$B$2)</f>
        <v>0</v>
      </c>
      <c r="AX42" s="11">
        <f>IF('Cartera Semanal Individual'!$A42='Cartera Semanal Individual'!AX$1,-SUMIFS('BD Factoraje'!$Q:$Q,'BD Factoraje'!$B:$B,$B$3,'BD Factoraje'!$G:$G,'Cartera Semanal Individual'!$A42,'BD Factoraje'!$C:$C,$B$2),0)+AW42-SUMIFS('BD Factoraje'!$R:$R,'BD Factoraje'!$B:$B,$B$3,'BD Factoraje'!$G:$G,'Cartera Semanal Individual'!$A42,'BD Factoraje'!$N:$N,'Cartera Semanal Individual'!AX$1,'BD Factoraje'!$C:$C,$B$2)</f>
        <v>0</v>
      </c>
      <c r="AY42" s="11">
        <f>IF('Cartera Semanal Individual'!$A42='Cartera Semanal Individual'!AY$1,-SUMIFS('BD Factoraje'!$Q:$Q,'BD Factoraje'!$B:$B,$B$3,'BD Factoraje'!$G:$G,'Cartera Semanal Individual'!$A42,'BD Factoraje'!$C:$C,$B$2),0)+AX42-SUMIFS('BD Factoraje'!$R:$R,'BD Factoraje'!$B:$B,$B$3,'BD Factoraje'!$G:$G,'Cartera Semanal Individual'!$A42,'BD Factoraje'!$N:$N,'Cartera Semanal Individual'!AY$1,'BD Factoraje'!$C:$C,$B$2)</f>
        <v>0</v>
      </c>
      <c r="AZ42" s="11">
        <f>IF('Cartera Semanal Individual'!$A42='Cartera Semanal Individual'!AZ$1,-SUMIFS('BD Factoraje'!$Q:$Q,'BD Factoraje'!$B:$B,$B$3,'BD Factoraje'!$G:$G,'Cartera Semanal Individual'!$A42,'BD Factoraje'!$C:$C,$B$2),0)+AY42-SUMIFS('BD Factoraje'!$R:$R,'BD Factoraje'!$B:$B,$B$3,'BD Factoraje'!$G:$G,'Cartera Semanal Individual'!$A42,'BD Factoraje'!$N:$N,'Cartera Semanal Individual'!AZ$1,'BD Factoraje'!$C:$C,$B$2)</f>
        <v>0</v>
      </c>
      <c r="BA42" s="11">
        <f>IF('Cartera Semanal Individual'!$A42='Cartera Semanal Individual'!BA$1,-SUMIFS('BD Factoraje'!$Q:$Q,'BD Factoraje'!$B:$B,$B$3,'BD Factoraje'!$G:$G,'Cartera Semanal Individual'!$A42,'BD Factoraje'!$C:$C,$B$2),0)+AZ42-SUMIFS('BD Factoraje'!$R:$R,'BD Factoraje'!$B:$B,$B$3,'BD Factoraje'!$G:$G,'Cartera Semanal Individual'!$A42,'BD Factoraje'!$N:$N,'Cartera Semanal Individual'!BA$1,'BD Factoraje'!$C:$C,$B$2)</f>
        <v>0</v>
      </c>
      <c r="BB42" s="11">
        <f>IF('Cartera Semanal Individual'!$A42='Cartera Semanal Individual'!BB$1,-SUMIFS('BD Factoraje'!$Q:$Q,'BD Factoraje'!$B:$B,$B$3,'BD Factoraje'!$G:$G,'Cartera Semanal Individual'!$A42,'BD Factoraje'!$C:$C,$B$2),0)+BA42-SUMIFS('BD Factoraje'!$R:$R,'BD Factoraje'!$B:$B,$B$3,'BD Factoraje'!$G:$G,'Cartera Semanal Individual'!$A42,'BD Factoraje'!$N:$N,'Cartera Semanal Individual'!BB$1,'BD Factoraje'!$C:$C,$B$2)</f>
        <v>0</v>
      </c>
      <c r="BC42" s="11">
        <f>IF('Cartera Semanal Individual'!$A42='Cartera Semanal Individual'!BC$1,-SUMIFS('BD Factoraje'!$Q:$Q,'BD Factoraje'!$B:$B,$B$3,'BD Factoraje'!$G:$G,'Cartera Semanal Individual'!$A42,'BD Factoraje'!$C:$C,$B$2),0)+BB42-SUMIFS('BD Factoraje'!$R:$R,'BD Factoraje'!$B:$B,$B$3,'BD Factoraje'!$G:$G,'Cartera Semanal Individual'!$A42,'BD Factoraje'!$N:$N,'Cartera Semanal Individual'!BC$1,'BD Factoraje'!$C:$C,$B$2)</f>
        <v>0</v>
      </c>
      <c r="BD42" s="11">
        <f>IF('Cartera Semanal Individual'!$A42='Cartera Semanal Individual'!BD$1,-SUMIFS('BD Factoraje'!$Q:$Q,'BD Factoraje'!$B:$B,$B$3,'BD Factoraje'!$G:$G,'Cartera Semanal Individual'!$A42,'BD Factoraje'!$C:$C,$B$2),0)+BC42-SUMIFS('BD Factoraje'!$R:$R,'BD Factoraje'!$B:$B,$B$3,'BD Factoraje'!$G:$G,'Cartera Semanal Individual'!$A42,'BD Factoraje'!$N:$N,'Cartera Semanal Individual'!BD$1,'BD Factoraje'!$C:$C,$B$2)</f>
        <v>0</v>
      </c>
      <c r="BE42" s="11">
        <f>IF('Cartera Semanal Individual'!$A42='Cartera Semanal Individual'!BE$1,-SUMIFS('BD Factoraje'!$Q:$Q,'BD Factoraje'!$B:$B,$B$3,'BD Factoraje'!$G:$G,'Cartera Semanal Individual'!$A42,'BD Factoraje'!$C:$C,$B$2),0)+BD42-SUMIFS('BD Factoraje'!$R:$R,'BD Factoraje'!$B:$B,$B$3,'BD Factoraje'!$G:$G,'Cartera Semanal Individual'!$A42,'BD Factoraje'!$N:$N,'Cartera Semanal Individual'!BE$1,'BD Factoraje'!$C:$C,$B$2)</f>
        <v>0</v>
      </c>
      <c r="BF42" s="11">
        <f>IF('Cartera Semanal Individual'!$A42='Cartera Semanal Individual'!BF$1,-SUMIFS('BD Factoraje'!$Q:$Q,'BD Factoraje'!$B:$B,$B$3,'BD Factoraje'!$G:$G,'Cartera Semanal Individual'!$A42,'BD Factoraje'!$C:$C,$B$2),0)+BE42-SUMIFS('BD Factoraje'!$R:$R,'BD Factoraje'!$B:$B,$B$3,'BD Factoraje'!$G:$G,'Cartera Semanal Individual'!$A42,'BD Factoraje'!$N:$N,'Cartera Semanal Individual'!BF$1,'BD Factoraje'!$C:$C,$B$2)</f>
        <v>0</v>
      </c>
      <c r="BG42" s="11">
        <f>IF('Cartera Semanal Individual'!$A42='Cartera Semanal Individual'!BG$1,-SUMIFS('BD Factoraje'!$Q:$Q,'BD Factoraje'!$B:$B,$B$3,'BD Factoraje'!$G:$G,'Cartera Semanal Individual'!$A42,'BD Factoraje'!$C:$C,$B$2),0)+BF42-SUMIFS('BD Factoraje'!$R:$R,'BD Factoraje'!$B:$B,$B$3,'BD Factoraje'!$G:$G,'Cartera Semanal Individual'!$A42,'BD Factoraje'!$N:$N,'Cartera Semanal Individual'!BG$1,'BD Factoraje'!$C:$C,$B$2)</f>
        <v>0</v>
      </c>
      <c r="BH42" s="11">
        <f>IF('Cartera Semanal Individual'!$A42='Cartera Semanal Individual'!BH$1,-SUMIFS('BD Factoraje'!$Q:$Q,'BD Factoraje'!$B:$B,$B$3,'BD Factoraje'!$G:$G,'Cartera Semanal Individual'!$A42,'BD Factoraje'!$C:$C,$B$2),0)+BG42-SUMIFS('BD Factoraje'!$R:$R,'BD Factoraje'!$B:$B,$B$3,'BD Factoraje'!$G:$G,'Cartera Semanal Individual'!$A42,'BD Factoraje'!$N:$N,'Cartera Semanal Individual'!BH$1,'BD Factoraje'!$C:$C,$B$2)</f>
        <v>0</v>
      </c>
      <c r="BI42" s="11">
        <f>IF('Cartera Semanal Individual'!$A42='Cartera Semanal Individual'!BI$1,-SUMIFS('BD Factoraje'!$Q:$Q,'BD Factoraje'!$B:$B,$B$3,'BD Factoraje'!$G:$G,'Cartera Semanal Individual'!$A42,'BD Factoraje'!$C:$C,$B$2),0)+BH42-SUMIFS('BD Factoraje'!$R:$R,'BD Factoraje'!$B:$B,$B$3,'BD Factoraje'!$G:$G,'Cartera Semanal Individual'!$A42,'BD Factoraje'!$N:$N,'Cartera Semanal Individual'!BI$1,'BD Factoraje'!$C:$C,$B$2)</f>
        <v>0</v>
      </c>
      <c r="BJ42" s="11">
        <f>IF('Cartera Semanal Individual'!$A42='Cartera Semanal Individual'!BJ$1,-SUMIFS('BD Factoraje'!$Q:$Q,'BD Factoraje'!$B:$B,$B$3,'BD Factoraje'!$G:$G,'Cartera Semanal Individual'!$A42,'BD Factoraje'!$C:$C,$B$2),0)+BI42-SUMIFS('BD Factoraje'!$R:$R,'BD Factoraje'!$B:$B,$B$3,'BD Factoraje'!$G:$G,'Cartera Semanal Individual'!$A42,'BD Factoraje'!$N:$N,'Cartera Semanal Individual'!BJ$1,'BD Factoraje'!$C:$C,$B$2)</f>
        <v>0</v>
      </c>
      <c r="BK42" s="11">
        <f>IF('Cartera Semanal Individual'!$A42='Cartera Semanal Individual'!BK$1,-SUMIFS('BD Factoraje'!$Q:$Q,'BD Factoraje'!$B:$B,$B$3,'BD Factoraje'!$G:$G,'Cartera Semanal Individual'!$A42,'BD Factoraje'!$C:$C,$B$2),0)+BJ42-SUMIFS('BD Factoraje'!$R:$R,'BD Factoraje'!$B:$B,$B$3,'BD Factoraje'!$G:$G,'Cartera Semanal Individual'!$A42,'BD Factoraje'!$N:$N,'Cartera Semanal Individual'!BK$1,'BD Factoraje'!$C:$C,$B$2)</f>
        <v>0</v>
      </c>
      <c r="BL42" s="11">
        <f>IF('Cartera Semanal Individual'!$A42='Cartera Semanal Individual'!BL$1,-SUMIFS('BD Factoraje'!$Q:$Q,'BD Factoraje'!$B:$B,$B$3,'BD Factoraje'!$G:$G,'Cartera Semanal Individual'!$A42,'BD Factoraje'!$C:$C,$B$2),0)+BK42-SUMIFS('BD Factoraje'!$R:$R,'BD Factoraje'!$B:$B,$B$3,'BD Factoraje'!$G:$G,'Cartera Semanal Individual'!$A42,'BD Factoraje'!$N:$N,'Cartera Semanal Individual'!BL$1,'BD Factoraje'!$C:$C,$B$2)</f>
        <v>0</v>
      </c>
      <c r="BM42" s="11">
        <f>IF('Cartera Semanal Individual'!$A42='Cartera Semanal Individual'!BM$1,-SUMIFS('BD Factoraje'!$Q:$Q,'BD Factoraje'!$B:$B,$B$3,'BD Factoraje'!$G:$G,'Cartera Semanal Individual'!$A42,'BD Factoraje'!$C:$C,$B$2),0)+BL42-SUMIFS('BD Factoraje'!$R:$R,'BD Factoraje'!$B:$B,$B$3,'BD Factoraje'!$G:$G,'Cartera Semanal Individual'!$A42,'BD Factoraje'!$N:$N,'Cartera Semanal Individual'!BM$1,'BD Factoraje'!$C:$C,$B$2)</f>
        <v>0</v>
      </c>
      <c r="BN42" s="11">
        <f>IF('Cartera Semanal Individual'!$A42='Cartera Semanal Individual'!BN$1,-SUMIFS('BD Factoraje'!$Q:$Q,'BD Factoraje'!$B:$B,$B$3,'BD Factoraje'!$G:$G,'Cartera Semanal Individual'!$A42,'BD Factoraje'!$C:$C,$B$2),0)+BM42-SUMIFS('BD Factoraje'!$R:$R,'BD Factoraje'!$B:$B,$B$3,'BD Factoraje'!$G:$G,'Cartera Semanal Individual'!$A42,'BD Factoraje'!$N:$N,'Cartera Semanal Individual'!BN$1,'BD Factoraje'!$C:$C,$B$2)</f>
        <v>0</v>
      </c>
      <c r="BO42" s="11">
        <f>IF('Cartera Semanal Individual'!$A42='Cartera Semanal Individual'!BO$1,-SUMIFS('BD Factoraje'!$Q:$Q,'BD Factoraje'!$B:$B,$B$3,'BD Factoraje'!$G:$G,'Cartera Semanal Individual'!$A42,'BD Factoraje'!$C:$C,$B$2),0)+BN42-SUMIFS('BD Factoraje'!$R:$R,'BD Factoraje'!$B:$B,$B$3,'BD Factoraje'!$G:$G,'Cartera Semanal Individual'!$A42,'BD Factoraje'!$N:$N,'Cartera Semanal Individual'!BO$1,'BD Factoraje'!$C:$C,$B$2)</f>
        <v>0</v>
      </c>
      <c r="BP42" s="11">
        <f>IF('Cartera Semanal Individual'!$A42='Cartera Semanal Individual'!BP$1,-SUMIFS('BD Factoraje'!$Q:$Q,'BD Factoraje'!$B:$B,$B$3,'BD Factoraje'!$G:$G,'Cartera Semanal Individual'!$A42,'BD Factoraje'!$C:$C,$B$2),0)+BO42-SUMIFS('BD Factoraje'!$R:$R,'BD Factoraje'!$B:$B,$B$3,'BD Factoraje'!$G:$G,'Cartera Semanal Individual'!$A42,'BD Factoraje'!$N:$N,'Cartera Semanal Individual'!BP$1,'BD Factoraje'!$C:$C,$B$2)</f>
        <v>0</v>
      </c>
      <c r="BQ42" s="11">
        <f>IF('Cartera Semanal Individual'!$A42='Cartera Semanal Individual'!BQ$1,-SUMIFS('BD Factoraje'!$Q:$Q,'BD Factoraje'!$B:$B,$B$3,'BD Factoraje'!$G:$G,'Cartera Semanal Individual'!$A42,'BD Factoraje'!$C:$C,$B$2),0)+BP42-SUMIFS('BD Factoraje'!$R:$R,'BD Factoraje'!$B:$B,$B$3,'BD Factoraje'!$G:$G,'Cartera Semanal Individual'!$A42,'BD Factoraje'!$N:$N,'Cartera Semanal Individual'!BQ$1,'BD Factoraje'!$C:$C,$B$2)</f>
        <v>0</v>
      </c>
      <c r="BR42" s="11">
        <f>IF('Cartera Semanal Individual'!$A42='Cartera Semanal Individual'!BR$1,-SUMIFS('BD Factoraje'!$Q:$Q,'BD Factoraje'!$B:$B,$B$3,'BD Factoraje'!$G:$G,'Cartera Semanal Individual'!$A42,'BD Factoraje'!$C:$C,$B$2),0)+BQ42-SUMIFS('BD Factoraje'!$R:$R,'BD Factoraje'!$B:$B,$B$3,'BD Factoraje'!$G:$G,'Cartera Semanal Individual'!$A42,'BD Factoraje'!$N:$N,'Cartera Semanal Individual'!BR$1,'BD Factoraje'!$C:$C,$B$2)</f>
        <v>0</v>
      </c>
      <c r="BS42" s="11">
        <f>IF('Cartera Semanal Individual'!$A42='Cartera Semanal Individual'!BS$1,-SUMIFS('BD Factoraje'!$Q:$Q,'BD Factoraje'!$B:$B,$B$3,'BD Factoraje'!$G:$G,'Cartera Semanal Individual'!$A42,'BD Factoraje'!$C:$C,$B$2),0)+BR42-SUMIFS('BD Factoraje'!$R:$R,'BD Factoraje'!$B:$B,$B$3,'BD Factoraje'!$G:$G,'Cartera Semanal Individual'!$A42,'BD Factoraje'!$N:$N,'Cartera Semanal Individual'!BS$1,'BD Factoraje'!$C:$C,$B$2)</f>
        <v>0</v>
      </c>
      <c r="BT42" s="11">
        <f>IF('Cartera Semanal Individual'!$A42='Cartera Semanal Individual'!BT$1,-SUMIFS('BD Factoraje'!$Q:$Q,'BD Factoraje'!$B:$B,$B$3,'BD Factoraje'!$G:$G,'Cartera Semanal Individual'!$A42,'BD Factoraje'!$C:$C,$B$2),0)+BS42-SUMIFS('BD Factoraje'!$R:$R,'BD Factoraje'!$B:$B,$B$3,'BD Factoraje'!$G:$G,'Cartera Semanal Individual'!$A42,'BD Factoraje'!$N:$N,'Cartera Semanal Individual'!BT$1,'BD Factoraje'!$C:$C,$B$2)</f>
        <v>0</v>
      </c>
      <c r="BU42" s="11">
        <f>IF('Cartera Semanal Individual'!$A42='Cartera Semanal Individual'!BU$1,-SUMIFS('BD Factoraje'!$Q:$Q,'BD Factoraje'!$B:$B,$B$3,'BD Factoraje'!$G:$G,'Cartera Semanal Individual'!$A42,'BD Factoraje'!$C:$C,$B$2),0)+BT42-SUMIFS('BD Factoraje'!$R:$R,'BD Factoraje'!$B:$B,$B$3,'BD Factoraje'!$G:$G,'Cartera Semanal Individual'!$A42,'BD Factoraje'!$N:$N,'Cartera Semanal Individual'!BU$1,'BD Factoraje'!$C:$C,$B$2)</f>
        <v>0</v>
      </c>
      <c r="BV42" s="11">
        <f>IF('Cartera Semanal Individual'!$A42='Cartera Semanal Individual'!BV$1,-SUMIFS('BD Factoraje'!$Q:$Q,'BD Factoraje'!$B:$B,$B$3,'BD Factoraje'!$G:$G,'Cartera Semanal Individual'!$A42,'BD Factoraje'!$C:$C,$B$2),0)+BU42-SUMIFS('BD Factoraje'!$R:$R,'BD Factoraje'!$B:$B,$B$3,'BD Factoraje'!$G:$G,'Cartera Semanal Individual'!$A42,'BD Factoraje'!$N:$N,'Cartera Semanal Individual'!BV$1,'BD Factoraje'!$C:$C,$B$2)</f>
        <v>0</v>
      </c>
      <c r="BW42" s="11">
        <f>IF('Cartera Semanal Individual'!$A42='Cartera Semanal Individual'!BW$1,-SUMIFS('BD Factoraje'!$Q:$Q,'BD Factoraje'!$B:$B,$B$3,'BD Factoraje'!$G:$G,'Cartera Semanal Individual'!$A42,'BD Factoraje'!$C:$C,$B$2),0)+BV42-SUMIFS('BD Factoraje'!$R:$R,'BD Factoraje'!$B:$B,$B$3,'BD Factoraje'!$G:$G,'Cartera Semanal Individual'!$A42,'BD Factoraje'!$N:$N,'Cartera Semanal Individual'!BW$1,'BD Factoraje'!$C:$C,$B$2)</f>
        <v>0</v>
      </c>
      <c r="BX42" s="11">
        <f>IF('Cartera Semanal Individual'!$A42='Cartera Semanal Individual'!BX$1,-SUMIFS('BD Factoraje'!$Q:$Q,'BD Factoraje'!$B:$B,$B$3,'BD Factoraje'!$G:$G,'Cartera Semanal Individual'!$A42,'BD Factoraje'!$C:$C,$B$2),0)+BW42-SUMIFS('BD Factoraje'!$R:$R,'BD Factoraje'!$B:$B,$B$3,'BD Factoraje'!$G:$G,'Cartera Semanal Individual'!$A42,'BD Factoraje'!$N:$N,'Cartera Semanal Individual'!BX$1,'BD Factoraje'!$C:$C,$B$2)</f>
        <v>0</v>
      </c>
      <c r="BY42" s="11">
        <f>IF('Cartera Semanal Individual'!$A42='Cartera Semanal Individual'!BY$1,-SUMIFS('BD Factoraje'!$Q:$Q,'BD Factoraje'!$B:$B,$B$3,'BD Factoraje'!$G:$G,'Cartera Semanal Individual'!$A42,'BD Factoraje'!$C:$C,$B$2),0)+BX42-SUMIFS('BD Factoraje'!$R:$R,'BD Factoraje'!$B:$B,$B$3,'BD Factoraje'!$G:$G,'Cartera Semanal Individual'!$A42,'BD Factoraje'!$N:$N,'Cartera Semanal Individual'!BY$1,'BD Factoraje'!$C:$C,$B$2)</f>
        <v>0</v>
      </c>
      <c r="BZ42" s="11">
        <f>IF('Cartera Semanal Individual'!$A42='Cartera Semanal Individual'!BZ$1,-SUMIFS('BD Factoraje'!$Q:$Q,'BD Factoraje'!$B:$B,$B$3,'BD Factoraje'!$G:$G,'Cartera Semanal Individual'!$A42,'BD Factoraje'!$C:$C,$B$2),0)+BY42-SUMIFS('BD Factoraje'!$R:$R,'BD Factoraje'!$B:$B,$B$3,'BD Factoraje'!$G:$G,'Cartera Semanal Individual'!$A42,'BD Factoraje'!$N:$N,'Cartera Semanal Individual'!BZ$1,'BD Factoraje'!$C:$C,$B$2)</f>
        <v>0</v>
      </c>
      <c r="CA42" s="11">
        <f>IF('Cartera Semanal Individual'!$A42='Cartera Semanal Individual'!CA$1,-SUMIFS('BD Factoraje'!$Q:$Q,'BD Factoraje'!$B:$B,$B$3,'BD Factoraje'!$G:$G,'Cartera Semanal Individual'!$A42,'BD Factoraje'!$C:$C,$B$2),0)+BZ42-SUMIFS('BD Factoraje'!$R:$R,'BD Factoraje'!$B:$B,$B$3,'BD Factoraje'!$G:$G,'Cartera Semanal Individual'!$A42,'BD Factoraje'!$N:$N,'Cartera Semanal Individual'!CA$1,'BD Factoraje'!$C:$C,$B$2)</f>
        <v>0</v>
      </c>
      <c r="CB42" s="11">
        <f>IF('Cartera Semanal Individual'!$A42='Cartera Semanal Individual'!CB$1,-SUMIFS('BD Factoraje'!$Q:$Q,'BD Factoraje'!$B:$B,$B$3,'BD Factoraje'!$G:$G,'Cartera Semanal Individual'!$A42,'BD Factoraje'!$C:$C,$B$2),0)+CA42-SUMIFS('BD Factoraje'!$R:$R,'BD Factoraje'!$B:$B,$B$3,'BD Factoraje'!$G:$G,'Cartera Semanal Individual'!$A42,'BD Factoraje'!$N:$N,'Cartera Semanal Individual'!CB$1,'BD Factoraje'!$C:$C,$B$2)</f>
        <v>0</v>
      </c>
      <c r="CC42" s="11">
        <f>IF('Cartera Semanal Individual'!$A42='Cartera Semanal Individual'!CC$1,-SUMIFS('BD Factoraje'!$Q:$Q,'BD Factoraje'!$B:$B,$B$3,'BD Factoraje'!$G:$G,'Cartera Semanal Individual'!$A42,'BD Factoraje'!$C:$C,$B$2),0)+CB42-SUMIFS('BD Factoraje'!$R:$R,'BD Factoraje'!$B:$B,$B$3,'BD Factoraje'!$G:$G,'Cartera Semanal Individual'!$A42,'BD Factoraje'!$N:$N,'Cartera Semanal Individual'!CC$1,'BD Factoraje'!$C:$C,$B$2)</f>
        <v>0</v>
      </c>
      <c r="CD42" s="11">
        <f>IF('Cartera Semanal Individual'!$A42='Cartera Semanal Individual'!CD$1,-SUMIFS('BD Factoraje'!$Q:$Q,'BD Factoraje'!$B:$B,$B$3,'BD Factoraje'!$G:$G,'Cartera Semanal Individual'!$A42,'BD Factoraje'!$C:$C,$B$2),0)+CC42-SUMIFS('BD Factoraje'!$R:$R,'BD Factoraje'!$B:$B,$B$3,'BD Factoraje'!$G:$G,'Cartera Semanal Individual'!$A42,'BD Factoraje'!$N:$N,'Cartera Semanal Individual'!CD$1,'BD Factoraje'!$C:$C,$B$2)</f>
        <v>0</v>
      </c>
      <c r="CE42" s="11">
        <f>IF('Cartera Semanal Individual'!$A42='Cartera Semanal Individual'!CE$1,-SUMIFS('BD Factoraje'!$Q:$Q,'BD Factoraje'!$B:$B,$B$3,'BD Factoraje'!$G:$G,'Cartera Semanal Individual'!$A42,'BD Factoraje'!$C:$C,$B$2),0)+CD42-SUMIFS('BD Factoraje'!$R:$R,'BD Factoraje'!$B:$B,$B$3,'BD Factoraje'!$G:$G,'Cartera Semanal Individual'!$A42,'BD Factoraje'!$N:$N,'Cartera Semanal Individual'!CE$1,'BD Factoraje'!$C:$C,$B$2)</f>
        <v>0</v>
      </c>
      <c r="CF42" s="11">
        <f>IF('Cartera Semanal Individual'!$A42='Cartera Semanal Individual'!CF$1,-SUMIFS('BD Factoraje'!$Q:$Q,'BD Factoraje'!$B:$B,$B$3,'BD Factoraje'!$G:$G,'Cartera Semanal Individual'!$A42,'BD Factoraje'!$C:$C,$B$2),0)+CE42-SUMIFS('BD Factoraje'!$R:$R,'BD Factoraje'!$B:$B,$B$3,'BD Factoraje'!$G:$G,'Cartera Semanal Individual'!$A42,'BD Factoraje'!$N:$N,'Cartera Semanal Individual'!CF$1,'BD Factoraje'!$C:$C,$B$2)</f>
        <v>0</v>
      </c>
      <c r="CG42" s="11">
        <f>IF('Cartera Semanal Individual'!$A42='Cartera Semanal Individual'!CG$1,-SUMIFS('BD Factoraje'!$Q:$Q,'BD Factoraje'!$B:$B,$B$3,'BD Factoraje'!$G:$G,'Cartera Semanal Individual'!$A42,'BD Factoraje'!$C:$C,$B$2),0)+CF42-SUMIFS('BD Factoraje'!$R:$R,'BD Factoraje'!$B:$B,$B$3,'BD Factoraje'!$G:$G,'Cartera Semanal Individual'!$A42,'BD Factoraje'!$N:$N,'Cartera Semanal Individual'!CG$1,'BD Factoraje'!$C:$C,$B$2)</f>
        <v>0</v>
      </c>
      <c r="CH42" s="11">
        <f>IF('Cartera Semanal Individual'!$A42='Cartera Semanal Individual'!CH$1,-SUMIFS('BD Factoraje'!$Q:$Q,'BD Factoraje'!$B:$B,$B$3,'BD Factoraje'!$G:$G,'Cartera Semanal Individual'!$A42,'BD Factoraje'!$C:$C,$B$2),0)+CG42-SUMIFS('BD Factoraje'!$R:$R,'BD Factoraje'!$B:$B,$B$3,'BD Factoraje'!$G:$G,'Cartera Semanal Individual'!$A42,'BD Factoraje'!$N:$N,'Cartera Semanal Individual'!CH$1,'BD Factoraje'!$C:$C,$B$2)</f>
        <v>0</v>
      </c>
      <c r="CI42" s="11">
        <f>IF('Cartera Semanal Individual'!$A42='Cartera Semanal Individual'!CI$1,-SUMIFS('BD Factoraje'!$Q:$Q,'BD Factoraje'!$B:$B,$B$3,'BD Factoraje'!$G:$G,'Cartera Semanal Individual'!$A42,'BD Factoraje'!$C:$C,$B$2),0)+CH42-SUMIFS('BD Factoraje'!$R:$R,'BD Factoraje'!$B:$B,$B$3,'BD Factoraje'!$G:$G,'Cartera Semanal Individual'!$A42,'BD Factoraje'!$N:$N,'Cartera Semanal Individual'!CI$1,'BD Factoraje'!$C:$C,$B$2)</f>
        <v>0</v>
      </c>
      <c r="CJ42" s="11">
        <f>IF('Cartera Semanal Individual'!$A42='Cartera Semanal Individual'!CJ$1,-SUMIFS('BD Factoraje'!$Q:$Q,'BD Factoraje'!$B:$B,$B$3,'BD Factoraje'!$G:$G,'Cartera Semanal Individual'!$A42,'BD Factoraje'!$C:$C,$B$2),0)+CI42-SUMIFS('BD Factoraje'!$R:$R,'BD Factoraje'!$B:$B,$B$3,'BD Factoraje'!$G:$G,'Cartera Semanal Individual'!$A42,'BD Factoraje'!$N:$N,'Cartera Semanal Individual'!CJ$1,'BD Factoraje'!$C:$C,$B$2)</f>
        <v>0</v>
      </c>
      <c r="CK42" s="11">
        <f>IF('Cartera Semanal Individual'!$A42='Cartera Semanal Individual'!CK$1,-SUMIFS('BD Factoraje'!$Q:$Q,'BD Factoraje'!$B:$B,$B$3,'BD Factoraje'!$G:$G,'Cartera Semanal Individual'!$A42,'BD Factoraje'!$C:$C,$B$2),0)+CJ42-SUMIFS('BD Factoraje'!$R:$R,'BD Factoraje'!$B:$B,$B$3,'BD Factoraje'!$G:$G,'Cartera Semanal Individual'!$A42,'BD Factoraje'!$N:$N,'Cartera Semanal Individual'!CK$1,'BD Factoraje'!$C:$C,$B$2)</f>
        <v>0</v>
      </c>
      <c r="CL42" s="11">
        <f>IF('Cartera Semanal Individual'!$A42='Cartera Semanal Individual'!CL$1,-SUMIFS('BD Factoraje'!$Q:$Q,'BD Factoraje'!$B:$B,$B$3,'BD Factoraje'!$G:$G,'Cartera Semanal Individual'!$A42,'BD Factoraje'!$C:$C,$B$2),0)+CK42-SUMIFS('BD Factoraje'!$R:$R,'BD Factoraje'!$B:$B,$B$3,'BD Factoraje'!$G:$G,'Cartera Semanal Individual'!$A42,'BD Factoraje'!$N:$N,'Cartera Semanal Individual'!CL$1,'BD Factoraje'!$C:$C,$B$2)</f>
        <v>0</v>
      </c>
      <c r="CM42" s="11">
        <f>IF('Cartera Semanal Individual'!$A42='Cartera Semanal Individual'!CM$1,-SUMIFS('BD Factoraje'!$Q:$Q,'BD Factoraje'!$B:$B,$B$3,'BD Factoraje'!$G:$G,'Cartera Semanal Individual'!$A42,'BD Factoraje'!$C:$C,$B$2),0)+CL42-SUMIFS('BD Factoraje'!$R:$R,'BD Factoraje'!$B:$B,$B$3,'BD Factoraje'!$G:$G,'Cartera Semanal Individual'!$A42,'BD Factoraje'!$N:$N,'Cartera Semanal Individual'!CM$1,'BD Factoraje'!$C:$C,$B$2)</f>
        <v>0</v>
      </c>
      <c r="CN42" s="11">
        <f>IF('Cartera Semanal Individual'!$A42='Cartera Semanal Individual'!CN$1,-SUMIFS('BD Factoraje'!$Q:$Q,'BD Factoraje'!$B:$B,$B$3,'BD Factoraje'!$G:$G,'Cartera Semanal Individual'!$A42,'BD Factoraje'!$C:$C,$B$2),0)+CM42-SUMIFS('BD Factoraje'!$R:$R,'BD Factoraje'!$B:$B,$B$3,'BD Factoraje'!$G:$G,'Cartera Semanal Individual'!$A42,'BD Factoraje'!$N:$N,'Cartera Semanal Individual'!CN$1,'BD Factoraje'!$C:$C,$B$2)</f>
        <v>0</v>
      </c>
      <c r="CO42" s="11">
        <f>IF('Cartera Semanal Individual'!$A42='Cartera Semanal Individual'!CO$1,-SUMIFS('BD Factoraje'!$Q:$Q,'BD Factoraje'!$B:$B,$B$3,'BD Factoraje'!$G:$G,'Cartera Semanal Individual'!$A42,'BD Factoraje'!$C:$C,$B$2),0)+CN42-SUMIFS('BD Factoraje'!$R:$R,'BD Factoraje'!$B:$B,$B$3,'BD Factoraje'!$G:$G,'Cartera Semanal Individual'!$A42,'BD Factoraje'!$N:$N,'Cartera Semanal Individual'!CO$1,'BD Factoraje'!$C:$C,$B$2)</f>
        <v>0</v>
      </c>
      <c r="CP42" s="11">
        <f>IF('Cartera Semanal Individual'!$A42='Cartera Semanal Individual'!CP$1,-SUMIFS('BD Factoraje'!$Q:$Q,'BD Factoraje'!$B:$B,$B$3,'BD Factoraje'!$G:$G,'Cartera Semanal Individual'!$A42,'BD Factoraje'!$C:$C,$B$2),0)+CO42-SUMIFS('BD Factoraje'!$R:$R,'BD Factoraje'!$B:$B,$B$3,'BD Factoraje'!$G:$G,'Cartera Semanal Individual'!$A42,'BD Factoraje'!$N:$N,'Cartera Semanal Individual'!CP$1,'BD Factoraje'!$C:$C,$B$2)</f>
        <v>0</v>
      </c>
      <c r="CQ42" s="11">
        <f>IF('Cartera Semanal Individual'!$A42='Cartera Semanal Individual'!CQ$1,-SUMIFS('BD Factoraje'!$Q:$Q,'BD Factoraje'!$B:$B,$B$3,'BD Factoraje'!$G:$G,'Cartera Semanal Individual'!$A42,'BD Factoraje'!$C:$C,$B$2),0)+CP42-SUMIFS('BD Factoraje'!$R:$R,'BD Factoraje'!$B:$B,$B$3,'BD Factoraje'!$G:$G,'Cartera Semanal Individual'!$A42,'BD Factoraje'!$N:$N,'Cartera Semanal Individual'!CQ$1,'BD Factoraje'!$C:$C,$B$2)</f>
        <v>0</v>
      </c>
      <c r="CR42" s="11">
        <f>IF('Cartera Semanal Individual'!$A42='Cartera Semanal Individual'!CR$1,-SUMIFS('BD Factoraje'!$Q:$Q,'BD Factoraje'!$B:$B,$B$3,'BD Factoraje'!$G:$G,'Cartera Semanal Individual'!$A42,'BD Factoraje'!$C:$C,$B$2),0)+CQ42-SUMIFS('BD Factoraje'!$R:$R,'BD Factoraje'!$B:$B,$B$3,'BD Factoraje'!$G:$G,'Cartera Semanal Individual'!$A42,'BD Factoraje'!$N:$N,'Cartera Semanal Individual'!CR$1,'BD Factoraje'!$C:$C,$B$2)</f>
        <v>0</v>
      </c>
      <c r="CS42" s="11">
        <f>IF('Cartera Semanal Individual'!$A42='Cartera Semanal Individual'!CS$1,-SUMIFS('BD Factoraje'!$Q:$Q,'BD Factoraje'!$B:$B,$B$3,'BD Factoraje'!$G:$G,'Cartera Semanal Individual'!$A42,'BD Factoraje'!$C:$C,$B$2),0)+CR42-SUMIFS('BD Factoraje'!$R:$R,'BD Factoraje'!$B:$B,$B$3,'BD Factoraje'!$G:$G,'Cartera Semanal Individual'!$A42,'BD Factoraje'!$N:$N,'Cartera Semanal Individual'!CS$1,'BD Factoraje'!$C:$C,$B$2)</f>
        <v>0</v>
      </c>
      <c r="CT42" s="11">
        <f>IF('Cartera Semanal Individual'!$A42='Cartera Semanal Individual'!CT$1,-SUMIFS('BD Factoraje'!$Q:$Q,'BD Factoraje'!$B:$B,$B$3,'BD Factoraje'!$G:$G,'Cartera Semanal Individual'!$A42,'BD Factoraje'!$C:$C,$B$2),0)+CS42-SUMIFS('BD Factoraje'!$R:$R,'BD Factoraje'!$B:$B,$B$3,'BD Factoraje'!$G:$G,'Cartera Semanal Individual'!$A42,'BD Factoraje'!$N:$N,'Cartera Semanal Individual'!CT$1,'BD Factoraje'!$C:$C,$B$2)</f>
        <v>0</v>
      </c>
      <c r="CU42" s="11">
        <f>IF('Cartera Semanal Individual'!$A42='Cartera Semanal Individual'!CU$1,-SUMIFS('BD Factoraje'!$Q:$Q,'BD Factoraje'!$B:$B,$B$3,'BD Factoraje'!$G:$G,'Cartera Semanal Individual'!$A42,'BD Factoraje'!$C:$C,$B$2),0)+CT42-SUMIFS('BD Factoraje'!$R:$R,'BD Factoraje'!$B:$B,$B$3,'BD Factoraje'!$G:$G,'Cartera Semanal Individual'!$A42,'BD Factoraje'!$N:$N,'Cartera Semanal Individual'!CU$1,'BD Factoraje'!$C:$C,$B$2)</f>
        <v>0</v>
      </c>
      <c r="CV42" s="11">
        <f>IF('Cartera Semanal Individual'!$A42='Cartera Semanal Individual'!CV$1,-SUMIFS('BD Factoraje'!$Q:$Q,'BD Factoraje'!$B:$B,$B$3,'BD Factoraje'!$G:$G,'Cartera Semanal Individual'!$A42,'BD Factoraje'!$C:$C,$B$2),0)+CU42-SUMIFS('BD Factoraje'!$R:$R,'BD Factoraje'!$B:$B,$B$3,'BD Factoraje'!$G:$G,'Cartera Semanal Individual'!$A42,'BD Factoraje'!$N:$N,'Cartera Semanal Individual'!CV$1,'BD Factoraje'!$C:$C,$B$2)</f>
        <v>0</v>
      </c>
    </row>
    <row r="43" spans="1:100" x14ac:dyDescent="0.25">
      <c r="A43" s="14">
        <v>52</v>
      </c>
      <c r="B43" s="31">
        <f t="shared" si="2"/>
        <v>42729</v>
      </c>
      <c r="C43" s="11">
        <f>IF('Cartera Semanal Individual'!$A43='Cartera Semanal Individual'!C$1,-SUMIFS('BD Factoraje'!$Q:$Q,'BD Factoraje'!$B:$B,$B$3,'BD Factoraje'!$G:$G,'Cartera Semanal Individual'!$A43,'BD Factoraje'!$C:$C,$B$2),0)</f>
        <v>0</v>
      </c>
      <c r="D43" s="11">
        <f>IF('Cartera Semanal Individual'!$A43='Cartera Semanal Individual'!D$1,-SUMIFS('BD Factoraje'!$Q:$Q,'BD Factoraje'!$B:$B,$B$3,'BD Factoraje'!$G:$G,'Cartera Semanal Individual'!$A43,'BD Factoraje'!$C:$C,$B$2),0)+C43-SUMIFS('BD Factoraje'!$R:$R,'BD Factoraje'!$B:$B,$B$3,'BD Factoraje'!$G:$G,'Cartera Semanal Individual'!$A43,'BD Factoraje'!$N:$N,'Cartera Semanal Individual'!D$1,'BD Factoraje'!$C:$C,$B$2)</f>
        <v>0</v>
      </c>
      <c r="E43" s="11">
        <f>IF('Cartera Semanal Individual'!$A43='Cartera Semanal Individual'!E$1,-SUMIFS('BD Factoraje'!$Q:$Q,'BD Factoraje'!$B:$B,$B$3,'BD Factoraje'!$G:$G,'Cartera Semanal Individual'!$A43,'BD Factoraje'!$C:$C,$B$2),0)+D43-SUMIFS('BD Factoraje'!$R:$R,'BD Factoraje'!$B:$B,$B$3,'BD Factoraje'!$G:$G,'Cartera Semanal Individual'!$A43,'BD Factoraje'!$N:$N,'Cartera Semanal Individual'!E$1,'BD Factoraje'!$C:$C,$B$2)</f>
        <v>0</v>
      </c>
      <c r="F43" s="11">
        <f>IF('Cartera Semanal Individual'!$A43='Cartera Semanal Individual'!F$1,-SUMIFS('BD Factoraje'!$Q:$Q,'BD Factoraje'!$B:$B,$B$3,'BD Factoraje'!$G:$G,'Cartera Semanal Individual'!$A43,'BD Factoraje'!$C:$C,$B$2),0)+E43-SUMIFS('BD Factoraje'!$R:$R,'BD Factoraje'!$B:$B,$B$3,'BD Factoraje'!$G:$G,'Cartera Semanal Individual'!$A43,'BD Factoraje'!$N:$N,'Cartera Semanal Individual'!F$1,'BD Factoraje'!$C:$C,$B$2)</f>
        <v>0</v>
      </c>
      <c r="G43" s="11">
        <f>IF('Cartera Semanal Individual'!$A43='Cartera Semanal Individual'!G$1,-SUMIFS('BD Factoraje'!$Q:$Q,'BD Factoraje'!$B:$B,$B$3,'BD Factoraje'!$G:$G,'Cartera Semanal Individual'!$A43,'BD Factoraje'!$C:$C,$B$2),0)+F43-SUMIFS('BD Factoraje'!$R:$R,'BD Factoraje'!$B:$B,$B$3,'BD Factoraje'!$G:$G,'Cartera Semanal Individual'!$A43,'BD Factoraje'!$N:$N,'Cartera Semanal Individual'!G$1,'BD Factoraje'!$C:$C,$B$2)</f>
        <v>0</v>
      </c>
      <c r="H43" s="11">
        <f>IF('Cartera Semanal Individual'!$A43='Cartera Semanal Individual'!H$1,-SUMIFS('BD Factoraje'!$Q:$Q,'BD Factoraje'!$B:$B,$B$3,'BD Factoraje'!$G:$G,'Cartera Semanal Individual'!$A43,'BD Factoraje'!$C:$C,$B$2),0)+G43-SUMIFS('BD Factoraje'!$R:$R,'BD Factoraje'!$B:$B,$B$3,'BD Factoraje'!$G:$G,'Cartera Semanal Individual'!$A43,'BD Factoraje'!$N:$N,'Cartera Semanal Individual'!H$1,'BD Factoraje'!$C:$C,$B$2)</f>
        <v>0</v>
      </c>
      <c r="I43" s="11">
        <f>IF('Cartera Semanal Individual'!$A43='Cartera Semanal Individual'!I$1,-SUMIFS('BD Factoraje'!$Q:$Q,'BD Factoraje'!$B:$B,$B$3,'BD Factoraje'!$G:$G,'Cartera Semanal Individual'!$A43,'BD Factoraje'!$C:$C,$B$2),0)+H43-SUMIFS('BD Factoraje'!$R:$R,'BD Factoraje'!$B:$B,$B$3,'BD Factoraje'!$G:$G,'Cartera Semanal Individual'!$A43,'BD Factoraje'!$N:$N,'Cartera Semanal Individual'!I$1,'BD Factoraje'!$C:$C,$B$2)</f>
        <v>0</v>
      </c>
      <c r="J43" s="11">
        <f>IF('Cartera Semanal Individual'!$A43='Cartera Semanal Individual'!J$1,-SUMIFS('BD Factoraje'!$Q:$Q,'BD Factoraje'!$B:$B,$B$3,'BD Factoraje'!$G:$G,'Cartera Semanal Individual'!$A43,'BD Factoraje'!$C:$C,$B$2),0)+I43-SUMIFS('BD Factoraje'!$R:$R,'BD Factoraje'!$B:$B,$B$3,'BD Factoraje'!$G:$G,'Cartera Semanal Individual'!$A43,'BD Factoraje'!$N:$N,'Cartera Semanal Individual'!J$1,'BD Factoraje'!$C:$C,$B$2)</f>
        <v>0</v>
      </c>
      <c r="K43" s="11">
        <f>IF('Cartera Semanal Individual'!$A43='Cartera Semanal Individual'!K$1,-SUMIFS('BD Factoraje'!$Q:$Q,'BD Factoraje'!$B:$B,$B$3,'BD Factoraje'!$G:$G,'Cartera Semanal Individual'!$A43,'BD Factoraje'!$C:$C,$B$2),0)+J43-SUMIFS('BD Factoraje'!$R:$R,'BD Factoraje'!$B:$B,$B$3,'BD Factoraje'!$G:$G,'Cartera Semanal Individual'!$A43,'BD Factoraje'!$N:$N,'Cartera Semanal Individual'!K$1,'BD Factoraje'!$C:$C,$B$2)</f>
        <v>0</v>
      </c>
      <c r="L43" s="11">
        <f>IF('Cartera Semanal Individual'!$A43='Cartera Semanal Individual'!L$1,-SUMIFS('BD Factoraje'!$Q:$Q,'BD Factoraje'!$B:$B,$B$3,'BD Factoraje'!$G:$G,'Cartera Semanal Individual'!$A43,'BD Factoraje'!$C:$C,$B$2),0)+K43-SUMIFS('BD Factoraje'!$R:$R,'BD Factoraje'!$B:$B,$B$3,'BD Factoraje'!$G:$G,'Cartera Semanal Individual'!$A43,'BD Factoraje'!$N:$N,'Cartera Semanal Individual'!L$1,'BD Factoraje'!$C:$C,$B$2)</f>
        <v>0</v>
      </c>
      <c r="M43" s="11">
        <f>IF('Cartera Semanal Individual'!$A43='Cartera Semanal Individual'!M$1,-SUMIFS('BD Factoraje'!$Q:$Q,'BD Factoraje'!$B:$B,$B$3,'BD Factoraje'!$G:$G,'Cartera Semanal Individual'!$A43,'BD Factoraje'!$C:$C,$B$2),0)+L43-SUMIFS('BD Factoraje'!$R:$R,'BD Factoraje'!$B:$B,$B$3,'BD Factoraje'!$G:$G,'Cartera Semanal Individual'!$A43,'BD Factoraje'!$N:$N,'Cartera Semanal Individual'!M$1,'BD Factoraje'!$C:$C,$B$2)</f>
        <v>0</v>
      </c>
      <c r="N43" s="11">
        <f>IF('Cartera Semanal Individual'!$A43='Cartera Semanal Individual'!N$1,-SUMIFS('BD Factoraje'!$Q:$Q,'BD Factoraje'!$B:$B,$B$3,'BD Factoraje'!$G:$G,'Cartera Semanal Individual'!$A43,'BD Factoraje'!$C:$C,$B$2),0)+M43-SUMIFS('BD Factoraje'!$R:$R,'BD Factoraje'!$B:$B,$B$3,'BD Factoraje'!$G:$G,'Cartera Semanal Individual'!$A43,'BD Factoraje'!$N:$N,'Cartera Semanal Individual'!N$1,'BD Factoraje'!$C:$C,$B$2)</f>
        <v>0</v>
      </c>
      <c r="O43" s="11">
        <f>IF('Cartera Semanal Individual'!$A43='Cartera Semanal Individual'!O$1,-SUMIFS('BD Factoraje'!$Q:$Q,'BD Factoraje'!$B:$B,$B$3,'BD Factoraje'!$G:$G,'Cartera Semanal Individual'!$A43,'BD Factoraje'!$C:$C,$B$2),0)+N43-SUMIFS('BD Factoraje'!$R:$R,'BD Factoraje'!$B:$B,$B$3,'BD Factoraje'!$G:$G,'Cartera Semanal Individual'!$A43,'BD Factoraje'!$N:$N,'Cartera Semanal Individual'!O$1,'BD Factoraje'!$C:$C,$B$2)</f>
        <v>0</v>
      </c>
      <c r="P43" s="11">
        <f>IF('Cartera Semanal Individual'!$A43='Cartera Semanal Individual'!P$1,-SUMIFS('BD Factoraje'!$Q:$Q,'BD Factoraje'!$B:$B,$B$3,'BD Factoraje'!$G:$G,'Cartera Semanal Individual'!$A43,'BD Factoraje'!$C:$C,$B$2),0)+O43-SUMIFS('BD Factoraje'!$R:$R,'BD Factoraje'!$B:$B,$B$3,'BD Factoraje'!$G:$G,'Cartera Semanal Individual'!$A43,'BD Factoraje'!$N:$N,'Cartera Semanal Individual'!P$1,'BD Factoraje'!$C:$C,$B$2)</f>
        <v>0</v>
      </c>
      <c r="Q43" s="11">
        <f>IF('Cartera Semanal Individual'!$A43='Cartera Semanal Individual'!Q$1,-SUMIFS('BD Factoraje'!$Q:$Q,'BD Factoraje'!$B:$B,$B$3,'BD Factoraje'!$G:$G,'Cartera Semanal Individual'!$A43,'BD Factoraje'!$C:$C,$B$2),0)+P43-SUMIFS('BD Factoraje'!$R:$R,'BD Factoraje'!$B:$B,$B$3,'BD Factoraje'!$G:$G,'Cartera Semanal Individual'!$A43,'BD Factoraje'!$N:$N,'Cartera Semanal Individual'!Q$1,'BD Factoraje'!$C:$C,$B$2)</f>
        <v>0</v>
      </c>
      <c r="R43" s="11">
        <f>IF('Cartera Semanal Individual'!$A43='Cartera Semanal Individual'!R$1,-SUMIFS('BD Factoraje'!$Q:$Q,'BD Factoraje'!$B:$B,$B$3,'BD Factoraje'!$G:$G,'Cartera Semanal Individual'!$A43,'BD Factoraje'!$C:$C,$B$2),0)+Q43-SUMIFS('BD Factoraje'!$R:$R,'BD Factoraje'!$B:$B,$B$3,'BD Factoraje'!$G:$G,'Cartera Semanal Individual'!$A43,'BD Factoraje'!$N:$N,'Cartera Semanal Individual'!R$1,'BD Factoraje'!$C:$C,$B$2)</f>
        <v>0</v>
      </c>
      <c r="S43" s="11">
        <f>IF('Cartera Semanal Individual'!$A43='Cartera Semanal Individual'!S$1,-SUMIFS('BD Factoraje'!$Q:$Q,'BD Factoraje'!$B:$B,$B$3,'BD Factoraje'!$G:$G,'Cartera Semanal Individual'!$A43,'BD Factoraje'!$C:$C,$B$2),0)+R43-SUMIFS('BD Factoraje'!$R:$R,'BD Factoraje'!$B:$B,$B$3,'BD Factoraje'!$G:$G,'Cartera Semanal Individual'!$A43,'BD Factoraje'!$N:$N,'Cartera Semanal Individual'!S$1,'BD Factoraje'!$C:$C,$B$2)</f>
        <v>0</v>
      </c>
      <c r="T43" s="11">
        <f>IF('Cartera Semanal Individual'!$A43='Cartera Semanal Individual'!T$1,-SUMIFS('BD Factoraje'!$Q:$Q,'BD Factoraje'!$B:$B,$B$3,'BD Factoraje'!$G:$G,'Cartera Semanal Individual'!$A43,'BD Factoraje'!$C:$C,$B$2),0)+S43-SUMIFS('BD Factoraje'!$R:$R,'BD Factoraje'!$B:$B,$B$3,'BD Factoraje'!$G:$G,'Cartera Semanal Individual'!$A43,'BD Factoraje'!$N:$N,'Cartera Semanal Individual'!T$1,'BD Factoraje'!$C:$C,$B$2)</f>
        <v>0</v>
      </c>
      <c r="U43" s="11">
        <f>IF('Cartera Semanal Individual'!$A43='Cartera Semanal Individual'!U$1,-SUMIFS('BD Factoraje'!$Q:$Q,'BD Factoraje'!$B:$B,$B$3,'BD Factoraje'!$G:$G,'Cartera Semanal Individual'!$A43,'BD Factoraje'!$C:$C,$B$2),0)+T43-SUMIFS('BD Factoraje'!$R:$R,'BD Factoraje'!$B:$B,$B$3,'BD Factoraje'!$G:$G,'Cartera Semanal Individual'!$A43,'BD Factoraje'!$N:$N,'Cartera Semanal Individual'!U$1,'BD Factoraje'!$C:$C,$B$2)</f>
        <v>0</v>
      </c>
      <c r="V43" s="11">
        <f>IF('Cartera Semanal Individual'!$A43='Cartera Semanal Individual'!V$1,-SUMIFS('BD Factoraje'!$Q:$Q,'BD Factoraje'!$B:$B,$B$3,'BD Factoraje'!$G:$G,'Cartera Semanal Individual'!$A43,'BD Factoraje'!$C:$C,$B$2),0)+U43-SUMIFS('BD Factoraje'!$R:$R,'BD Factoraje'!$B:$B,$B$3,'BD Factoraje'!$G:$G,'Cartera Semanal Individual'!$A43,'BD Factoraje'!$N:$N,'Cartera Semanal Individual'!V$1,'BD Factoraje'!$C:$C,$B$2)</f>
        <v>0</v>
      </c>
      <c r="W43" s="11">
        <f>IF('Cartera Semanal Individual'!$A43='Cartera Semanal Individual'!W$1,-SUMIFS('BD Factoraje'!$Q:$Q,'BD Factoraje'!$B:$B,$B$3,'BD Factoraje'!$G:$G,'Cartera Semanal Individual'!$A43,'BD Factoraje'!$C:$C,$B$2),0)+V43-SUMIFS('BD Factoraje'!$R:$R,'BD Factoraje'!$B:$B,$B$3,'BD Factoraje'!$G:$G,'Cartera Semanal Individual'!$A43,'BD Factoraje'!$N:$N,'Cartera Semanal Individual'!W$1,'BD Factoraje'!$C:$C,$B$2)</f>
        <v>0</v>
      </c>
      <c r="X43" s="11">
        <f>IF('Cartera Semanal Individual'!$A43='Cartera Semanal Individual'!X$1,-SUMIFS('BD Factoraje'!$Q:$Q,'BD Factoraje'!$B:$B,$B$3,'BD Factoraje'!$G:$G,'Cartera Semanal Individual'!$A43,'BD Factoraje'!$C:$C,$B$2),0)+W43-SUMIFS('BD Factoraje'!$R:$R,'BD Factoraje'!$B:$B,$B$3,'BD Factoraje'!$G:$G,'Cartera Semanal Individual'!$A43,'BD Factoraje'!$N:$N,'Cartera Semanal Individual'!X$1,'BD Factoraje'!$C:$C,$B$2)</f>
        <v>0</v>
      </c>
      <c r="Y43" s="11">
        <f>IF('Cartera Semanal Individual'!$A43='Cartera Semanal Individual'!Y$1,-SUMIFS('BD Factoraje'!$Q:$Q,'BD Factoraje'!$B:$B,$B$3,'BD Factoraje'!$G:$G,'Cartera Semanal Individual'!$A43,'BD Factoraje'!$C:$C,$B$2),0)+X43-SUMIFS('BD Factoraje'!$R:$R,'BD Factoraje'!$B:$B,$B$3,'BD Factoraje'!$G:$G,'Cartera Semanal Individual'!$A43,'BD Factoraje'!$N:$N,'Cartera Semanal Individual'!Y$1,'BD Factoraje'!$C:$C,$B$2)</f>
        <v>0</v>
      </c>
      <c r="Z43" s="11">
        <f>IF('Cartera Semanal Individual'!$A43='Cartera Semanal Individual'!Z$1,-SUMIFS('BD Factoraje'!$Q:$Q,'BD Factoraje'!$B:$B,$B$3,'BD Factoraje'!$G:$G,'Cartera Semanal Individual'!$A43,'BD Factoraje'!$C:$C,$B$2),0)+Y43-SUMIFS('BD Factoraje'!$R:$R,'BD Factoraje'!$B:$B,$B$3,'BD Factoraje'!$G:$G,'Cartera Semanal Individual'!$A43,'BD Factoraje'!$N:$N,'Cartera Semanal Individual'!Z$1,'BD Factoraje'!$C:$C,$B$2)</f>
        <v>0</v>
      </c>
      <c r="AA43" s="11">
        <f>IF('Cartera Semanal Individual'!$A43='Cartera Semanal Individual'!AA$1,-SUMIFS('BD Factoraje'!$Q:$Q,'BD Factoraje'!$B:$B,$B$3,'BD Factoraje'!$G:$G,'Cartera Semanal Individual'!$A43,'BD Factoraje'!$C:$C,$B$2),0)+Z43-SUMIFS('BD Factoraje'!$R:$R,'BD Factoraje'!$B:$B,$B$3,'BD Factoraje'!$G:$G,'Cartera Semanal Individual'!$A43,'BD Factoraje'!$N:$N,'Cartera Semanal Individual'!AA$1,'BD Factoraje'!$C:$C,$B$2)</f>
        <v>0</v>
      </c>
      <c r="AB43" s="11">
        <f>IF('Cartera Semanal Individual'!$A43='Cartera Semanal Individual'!AB$1,-SUMIFS('BD Factoraje'!$Q:$Q,'BD Factoraje'!$B:$B,$B$3,'BD Factoraje'!$G:$G,'Cartera Semanal Individual'!$A43,'BD Factoraje'!$C:$C,$B$2),0)+AA43-SUMIFS('BD Factoraje'!$R:$R,'BD Factoraje'!$B:$B,$B$3,'BD Factoraje'!$G:$G,'Cartera Semanal Individual'!$A43,'BD Factoraje'!$N:$N,'Cartera Semanal Individual'!AB$1,'BD Factoraje'!$C:$C,$B$2)</f>
        <v>0</v>
      </c>
      <c r="AC43" s="11">
        <f>IF('Cartera Semanal Individual'!$A43='Cartera Semanal Individual'!AC$1,-SUMIFS('BD Factoraje'!$Q:$Q,'BD Factoraje'!$B:$B,$B$3,'BD Factoraje'!$G:$G,'Cartera Semanal Individual'!$A43,'BD Factoraje'!$C:$C,$B$2),0)+AB43-SUMIFS('BD Factoraje'!$R:$R,'BD Factoraje'!$B:$B,$B$3,'BD Factoraje'!$G:$G,'Cartera Semanal Individual'!$A43,'BD Factoraje'!$N:$N,'Cartera Semanal Individual'!AC$1,'BD Factoraje'!$C:$C,$B$2)</f>
        <v>0</v>
      </c>
      <c r="AD43" s="11">
        <f>IF('Cartera Semanal Individual'!$A43='Cartera Semanal Individual'!AD$1,-SUMIFS('BD Factoraje'!$Q:$Q,'BD Factoraje'!$B:$B,$B$3,'BD Factoraje'!$G:$G,'Cartera Semanal Individual'!$A43,'BD Factoraje'!$C:$C,$B$2),0)+AC43-SUMIFS('BD Factoraje'!$R:$R,'BD Factoraje'!$B:$B,$B$3,'BD Factoraje'!$G:$G,'Cartera Semanal Individual'!$A43,'BD Factoraje'!$N:$N,'Cartera Semanal Individual'!AD$1,'BD Factoraje'!$C:$C,$B$2)</f>
        <v>0</v>
      </c>
      <c r="AE43" s="11">
        <f>IF('Cartera Semanal Individual'!$A43='Cartera Semanal Individual'!AE$1,-SUMIFS('BD Factoraje'!$Q:$Q,'BD Factoraje'!$B:$B,$B$3,'BD Factoraje'!$G:$G,'Cartera Semanal Individual'!$A43,'BD Factoraje'!$C:$C,$B$2),0)+AD43-SUMIFS('BD Factoraje'!$R:$R,'BD Factoraje'!$B:$B,$B$3,'BD Factoraje'!$G:$G,'Cartera Semanal Individual'!$A43,'BD Factoraje'!$N:$N,'Cartera Semanal Individual'!AE$1,'BD Factoraje'!$C:$C,$B$2)</f>
        <v>0</v>
      </c>
      <c r="AF43" s="11">
        <f>IF('Cartera Semanal Individual'!$A43='Cartera Semanal Individual'!AF$1,-SUMIFS('BD Factoraje'!$Q:$Q,'BD Factoraje'!$B:$B,$B$3,'BD Factoraje'!$G:$G,'Cartera Semanal Individual'!$A43,'BD Factoraje'!$C:$C,$B$2),0)+AE43-SUMIFS('BD Factoraje'!$R:$R,'BD Factoraje'!$B:$B,$B$3,'BD Factoraje'!$G:$G,'Cartera Semanal Individual'!$A43,'BD Factoraje'!$N:$N,'Cartera Semanal Individual'!AF$1,'BD Factoraje'!$C:$C,$B$2)</f>
        <v>0</v>
      </c>
      <c r="AG43" s="11">
        <f>IF('Cartera Semanal Individual'!$A43='Cartera Semanal Individual'!AG$1,-SUMIFS('BD Factoraje'!$Q:$Q,'BD Factoraje'!$B:$B,$B$3,'BD Factoraje'!$G:$G,'Cartera Semanal Individual'!$A43,'BD Factoraje'!$C:$C,$B$2),0)+AF43-SUMIFS('BD Factoraje'!$R:$R,'BD Factoraje'!$B:$B,$B$3,'BD Factoraje'!$G:$G,'Cartera Semanal Individual'!$A43,'BD Factoraje'!$N:$N,'Cartera Semanal Individual'!AG$1,'BD Factoraje'!$C:$C,$B$2)</f>
        <v>0</v>
      </c>
      <c r="AH43" s="11">
        <f>IF('Cartera Semanal Individual'!$A43='Cartera Semanal Individual'!AH$1,-SUMIFS('BD Factoraje'!$Q:$Q,'BD Factoraje'!$B:$B,$B$3,'BD Factoraje'!$G:$G,'Cartera Semanal Individual'!$A43,'BD Factoraje'!$C:$C,$B$2),0)+AG43-SUMIFS('BD Factoraje'!$R:$R,'BD Factoraje'!$B:$B,$B$3,'BD Factoraje'!$G:$G,'Cartera Semanal Individual'!$A43,'BD Factoraje'!$N:$N,'Cartera Semanal Individual'!AH$1,'BD Factoraje'!$C:$C,$B$2)</f>
        <v>0</v>
      </c>
      <c r="AI43" s="11">
        <f>IF('Cartera Semanal Individual'!$A43='Cartera Semanal Individual'!AI$1,-SUMIFS('BD Factoraje'!$Q:$Q,'BD Factoraje'!$B:$B,$B$3,'BD Factoraje'!$G:$G,'Cartera Semanal Individual'!$A43,'BD Factoraje'!$C:$C,$B$2),0)+AH43-SUMIFS('BD Factoraje'!$R:$R,'BD Factoraje'!$B:$B,$B$3,'BD Factoraje'!$G:$G,'Cartera Semanal Individual'!$A43,'BD Factoraje'!$N:$N,'Cartera Semanal Individual'!AI$1,'BD Factoraje'!$C:$C,$B$2)</f>
        <v>0</v>
      </c>
      <c r="AJ43" s="11">
        <f>IF('Cartera Semanal Individual'!$A43='Cartera Semanal Individual'!AJ$1,-SUMIFS('BD Factoraje'!$Q:$Q,'BD Factoraje'!$B:$B,$B$3,'BD Factoraje'!$G:$G,'Cartera Semanal Individual'!$A43,'BD Factoraje'!$C:$C,$B$2),0)+AI43-SUMIFS('BD Factoraje'!$R:$R,'BD Factoraje'!$B:$B,$B$3,'BD Factoraje'!$G:$G,'Cartera Semanal Individual'!$A43,'BD Factoraje'!$N:$N,'Cartera Semanal Individual'!AJ$1,'BD Factoraje'!$C:$C,$B$2)</f>
        <v>0</v>
      </c>
      <c r="AK43" s="11">
        <f>IF('Cartera Semanal Individual'!$A43='Cartera Semanal Individual'!AK$1,-SUMIFS('BD Factoraje'!$Q:$Q,'BD Factoraje'!$B:$B,$B$3,'BD Factoraje'!$G:$G,'Cartera Semanal Individual'!$A43,'BD Factoraje'!$C:$C,$B$2),0)+AJ43-SUMIFS('BD Factoraje'!$R:$R,'BD Factoraje'!$B:$B,$B$3,'BD Factoraje'!$G:$G,'Cartera Semanal Individual'!$A43,'BD Factoraje'!$N:$N,'Cartera Semanal Individual'!AK$1,'BD Factoraje'!$C:$C,$B$2)</f>
        <v>0</v>
      </c>
      <c r="AL43" s="11">
        <f>IF('Cartera Semanal Individual'!$A43='Cartera Semanal Individual'!AL$1,-SUMIFS('BD Factoraje'!$Q:$Q,'BD Factoraje'!$B:$B,$B$3,'BD Factoraje'!$G:$G,'Cartera Semanal Individual'!$A43,'BD Factoraje'!$C:$C,$B$2),0)+AK43-SUMIFS('BD Factoraje'!$R:$R,'BD Factoraje'!$B:$B,$B$3,'BD Factoraje'!$G:$G,'Cartera Semanal Individual'!$A43,'BD Factoraje'!$N:$N,'Cartera Semanal Individual'!AL$1,'BD Factoraje'!$C:$C,$B$2)</f>
        <v>0</v>
      </c>
      <c r="AM43" s="11">
        <f>IF('Cartera Semanal Individual'!$A43='Cartera Semanal Individual'!AM$1,-SUMIFS('BD Factoraje'!$Q:$Q,'BD Factoraje'!$B:$B,$B$3,'BD Factoraje'!$G:$G,'Cartera Semanal Individual'!$A43,'BD Factoraje'!$C:$C,$B$2),0)+AL43-SUMIFS('BD Factoraje'!$R:$R,'BD Factoraje'!$B:$B,$B$3,'BD Factoraje'!$G:$G,'Cartera Semanal Individual'!$A43,'BD Factoraje'!$N:$N,'Cartera Semanal Individual'!AM$1,'BD Factoraje'!$C:$C,$B$2)</f>
        <v>0</v>
      </c>
      <c r="AN43" s="11">
        <f>IF('Cartera Semanal Individual'!$A43='Cartera Semanal Individual'!AN$1,-SUMIFS('BD Factoraje'!$Q:$Q,'BD Factoraje'!$B:$B,$B$3,'BD Factoraje'!$G:$G,'Cartera Semanal Individual'!$A43,'BD Factoraje'!$C:$C,$B$2),0)+AM43-SUMIFS('BD Factoraje'!$R:$R,'BD Factoraje'!$B:$B,$B$3,'BD Factoraje'!$G:$G,'Cartera Semanal Individual'!$A43,'BD Factoraje'!$N:$N,'Cartera Semanal Individual'!AN$1,'BD Factoraje'!$C:$C,$B$2)</f>
        <v>0</v>
      </c>
      <c r="AO43" s="11">
        <f>IF('Cartera Semanal Individual'!$A43='Cartera Semanal Individual'!AO$1,-SUMIFS('BD Factoraje'!$Q:$Q,'BD Factoraje'!$B:$B,$B$3,'BD Factoraje'!$G:$G,'Cartera Semanal Individual'!$A43,'BD Factoraje'!$C:$C,$B$2),0)+AN43-SUMIFS('BD Factoraje'!$R:$R,'BD Factoraje'!$B:$B,$B$3,'BD Factoraje'!$G:$G,'Cartera Semanal Individual'!$A43,'BD Factoraje'!$N:$N,'Cartera Semanal Individual'!AO$1,'BD Factoraje'!$C:$C,$B$2)</f>
        <v>0</v>
      </c>
      <c r="AP43" s="11">
        <f>IF('Cartera Semanal Individual'!$A43='Cartera Semanal Individual'!AP$1,-SUMIFS('BD Factoraje'!$Q:$Q,'BD Factoraje'!$B:$B,$B$3,'BD Factoraje'!$G:$G,'Cartera Semanal Individual'!$A43,'BD Factoraje'!$C:$C,$B$2),0)+AO43-SUMIFS('BD Factoraje'!$R:$R,'BD Factoraje'!$B:$B,$B$3,'BD Factoraje'!$G:$G,'Cartera Semanal Individual'!$A43,'BD Factoraje'!$N:$N,'Cartera Semanal Individual'!AP$1,'BD Factoraje'!$C:$C,$B$2)</f>
        <v>0</v>
      </c>
      <c r="AQ43" s="11">
        <f>IF('Cartera Semanal Individual'!$A43='Cartera Semanal Individual'!AQ$1,-SUMIFS('BD Factoraje'!$Q:$Q,'BD Factoraje'!$B:$B,$B$3,'BD Factoraje'!$G:$G,'Cartera Semanal Individual'!$A43,'BD Factoraje'!$C:$C,$B$2),0)+AP43-SUMIFS('BD Factoraje'!$R:$R,'BD Factoraje'!$B:$B,$B$3,'BD Factoraje'!$G:$G,'Cartera Semanal Individual'!$A43,'BD Factoraje'!$N:$N,'Cartera Semanal Individual'!AQ$1,'BD Factoraje'!$C:$C,$B$2)</f>
        <v>0</v>
      </c>
      <c r="AR43" s="11">
        <f>IF('Cartera Semanal Individual'!$A43='Cartera Semanal Individual'!AR$1,-SUMIFS('BD Factoraje'!$Q:$Q,'BD Factoraje'!$B:$B,$B$3,'BD Factoraje'!$G:$G,'Cartera Semanal Individual'!$A43,'BD Factoraje'!$C:$C,$B$2),0)+AQ43-SUMIFS('BD Factoraje'!$R:$R,'BD Factoraje'!$B:$B,$B$3,'BD Factoraje'!$G:$G,'Cartera Semanal Individual'!$A43,'BD Factoraje'!$N:$N,'Cartera Semanal Individual'!AR$1,'BD Factoraje'!$C:$C,$B$2)</f>
        <v>0</v>
      </c>
      <c r="AS43" s="11">
        <f>IF('Cartera Semanal Individual'!$A43='Cartera Semanal Individual'!AS$1,-SUMIFS('BD Factoraje'!$Q:$Q,'BD Factoraje'!$B:$B,$B$3,'BD Factoraje'!$G:$G,'Cartera Semanal Individual'!$A43,'BD Factoraje'!$C:$C,$B$2),0)+AR43-SUMIFS('BD Factoraje'!$R:$R,'BD Factoraje'!$B:$B,$B$3,'BD Factoraje'!$G:$G,'Cartera Semanal Individual'!$A43,'BD Factoraje'!$N:$N,'Cartera Semanal Individual'!AS$1,'BD Factoraje'!$C:$C,$B$2)</f>
        <v>0</v>
      </c>
      <c r="AT43" s="11">
        <f>IF('Cartera Semanal Individual'!$A43='Cartera Semanal Individual'!AT$1,-SUMIFS('BD Factoraje'!$Q:$Q,'BD Factoraje'!$B:$B,$B$3,'BD Factoraje'!$G:$G,'Cartera Semanal Individual'!$A43,'BD Factoraje'!$C:$C,$B$2),0)+AS43-SUMIFS('BD Factoraje'!$R:$R,'BD Factoraje'!$B:$B,$B$3,'BD Factoraje'!$G:$G,'Cartera Semanal Individual'!$A43,'BD Factoraje'!$N:$N,'Cartera Semanal Individual'!AT$1,'BD Factoraje'!$C:$C,$B$2)</f>
        <v>0</v>
      </c>
      <c r="AU43" s="11">
        <f>IF('Cartera Semanal Individual'!$A43='Cartera Semanal Individual'!AU$1,-SUMIFS('BD Factoraje'!$Q:$Q,'BD Factoraje'!$B:$B,$B$3,'BD Factoraje'!$G:$G,'Cartera Semanal Individual'!$A43,'BD Factoraje'!$C:$C,$B$2),0)+AT43-SUMIFS('BD Factoraje'!$R:$R,'BD Factoraje'!$B:$B,$B$3,'BD Factoraje'!$G:$G,'Cartera Semanal Individual'!$A43,'BD Factoraje'!$N:$N,'Cartera Semanal Individual'!AU$1,'BD Factoraje'!$C:$C,$B$2)</f>
        <v>0</v>
      </c>
      <c r="AV43" s="11">
        <f>IF('Cartera Semanal Individual'!$A43='Cartera Semanal Individual'!AV$1,-SUMIFS('BD Factoraje'!$Q:$Q,'BD Factoraje'!$B:$B,$B$3,'BD Factoraje'!$G:$G,'Cartera Semanal Individual'!$A43,'BD Factoraje'!$C:$C,$B$2),0)+AU43-SUMIFS('BD Factoraje'!$R:$R,'BD Factoraje'!$B:$B,$B$3,'BD Factoraje'!$G:$G,'Cartera Semanal Individual'!$A43,'BD Factoraje'!$N:$N,'Cartera Semanal Individual'!AV$1,'BD Factoraje'!$C:$C,$B$2)</f>
        <v>0</v>
      </c>
      <c r="AW43" s="11">
        <f>IF('Cartera Semanal Individual'!$A43='Cartera Semanal Individual'!AW$1,-SUMIFS('BD Factoraje'!$Q:$Q,'BD Factoraje'!$B:$B,$B$3,'BD Factoraje'!$G:$G,'Cartera Semanal Individual'!$A43,'BD Factoraje'!$C:$C,$B$2),0)+AV43-SUMIFS('BD Factoraje'!$R:$R,'BD Factoraje'!$B:$B,$B$3,'BD Factoraje'!$G:$G,'Cartera Semanal Individual'!$A43,'BD Factoraje'!$N:$N,'Cartera Semanal Individual'!AW$1,'BD Factoraje'!$C:$C,$B$2)</f>
        <v>0</v>
      </c>
      <c r="AX43" s="11">
        <f>IF('Cartera Semanal Individual'!$A43='Cartera Semanal Individual'!AX$1,-SUMIFS('BD Factoraje'!$Q:$Q,'BD Factoraje'!$B:$B,$B$3,'BD Factoraje'!$G:$G,'Cartera Semanal Individual'!$A43,'BD Factoraje'!$C:$C,$B$2),0)+AW43-SUMIFS('BD Factoraje'!$R:$R,'BD Factoraje'!$B:$B,$B$3,'BD Factoraje'!$G:$G,'Cartera Semanal Individual'!$A43,'BD Factoraje'!$N:$N,'Cartera Semanal Individual'!AX$1,'BD Factoraje'!$C:$C,$B$2)</f>
        <v>0</v>
      </c>
      <c r="AY43" s="11">
        <f>IF('Cartera Semanal Individual'!$A43='Cartera Semanal Individual'!AY$1,-SUMIFS('BD Factoraje'!$Q:$Q,'BD Factoraje'!$B:$B,$B$3,'BD Factoraje'!$G:$G,'Cartera Semanal Individual'!$A43,'BD Factoraje'!$C:$C,$B$2),0)+AX43-SUMIFS('BD Factoraje'!$R:$R,'BD Factoraje'!$B:$B,$B$3,'BD Factoraje'!$G:$G,'Cartera Semanal Individual'!$A43,'BD Factoraje'!$N:$N,'Cartera Semanal Individual'!AY$1,'BD Factoraje'!$C:$C,$B$2)</f>
        <v>0</v>
      </c>
      <c r="AZ43" s="11">
        <f>IF('Cartera Semanal Individual'!$A43='Cartera Semanal Individual'!AZ$1,-SUMIFS('BD Factoraje'!$Q:$Q,'BD Factoraje'!$B:$B,$B$3,'BD Factoraje'!$G:$G,'Cartera Semanal Individual'!$A43,'BD Factoraje'!$C:$C,$B$2),0)+AY43-SUMIFS('BD Factoraje'!$R:$R,'BD Factoraje'!$B:$B,$B$3,'BD Factoraje'!$G:$G,'Cartera Semanal Individual'!$A43,'BD Factoraje'!$N:$N,'Cartera Semanal Individual'!AZ$1,'BD Factoraje'!$C:$C,$B$2)</f>
        <v>0</v>
      </c>
      <c r="BA43" s="11">
        <f>IF('Cartera Semanal Individual'!$A43='Cartera Semanal Individual'!BA$1,-SUMIFS('BD Factoraje'!$Q:$Q,'BD Factoraje'!$B:$B,$B$3,'BD Factoraje'!$G:$G,'Cartera Semanal Individual'!$A43,'BD Factoraje'!$C:$C,$B$2),0)+AZ43-SUMIFS('BD Factoraje'!$R:$R,'BD Factoraje'!$B:$B,$B$3,'BD Factoraje'!$G:$G,'Cartera Semanal Individual'!$A43,'BD Factoraje'!$N:$N,'Cartera Semanal Individual'!BA$1,'BD Factoraje'!$C:$C,$B$2)</f>
        <v>0</v>
      </c>
      <c r="BB43" s="11">
        <f>IF('Cartera Semanal Individual'!$A43='Cartera Semanal Individual'!BB$1,-SUMIFS('BD Factoraje'!$Q:$Q,'BD Factoraje'!$B:$B,$B$3,'BD Factoraje'!$G:$G,'Cartera Semanal Individual'!$A43,'BD Factoraje'!$C:$C,$B$2),0)+BA43-SUMIFS('BD Factoraje'!$R:$R,'BD Factoraje'!$B:$B,$B$3,'BD Factoraje'!$G:$G,'Cartera Semanal Individual'!$A43,'BD Factoraje'!$N:$N,'Cartera Semanal Individual'!BB$1,'BD Factoraje'!$C:$C,$B$2)</f>
        <v>0</v>
      </c>
      <c r="BC43" s="11">
        <f>IF('Cartera Semanal Individual'!$A43='Cartera Semanal Individual'!BC$1,-SUMIFS('BD Factoraje'!$Q:$Q,'BD Factoraje'!$B:$B,$B$3,'BD Factoraje'!$G:$G,'Cartera Semanal Individual'!$A43,'BD Factoraje'!$C:$C,$B$2),0)+BB43-SUMIFS('BD Factoraje'!$R:$R,'BD Factoraje'!$B:$B,$B$3,'BD Factoraje'!$G:$G,'Cartera Semanal Individual'!$A43,'BD Factoraje'!$N:$N,'Cartera Semanal Individual'!BC$1,'BD Factoraje'!$C:$C,$B$2)</f>
        <v>0</v>
      </c>
      <c r="BD43" s="11">
        <f>IF('Cartera Semanal Individual'!$A43='Cartera Semanal Individual'!BD$1,-SUMIFS('BD Factoraje'!$Q:$Q,'BD Factoraje'!$B:$B,$B$3,'BD Factoraje'!$G:$G,'Cartera Semanal Individual'!$A43,'BD Factoraje'!$C:$C,$B$2),0)+BC43-SUMIFS('BD Factoraje'!$R:$R,'BD Factoraje'!$B:$B,$B$3,'BD Factoraje'!$G:$G,'Cartera Semanal Individual'!$A43,'BD Factoraje'!$N:$N,'Cartera Semanal Individual'!BD$1,'BD Factoraje'!$C:$C,$B$2)</f>
        <v>0</v>
      </c>
      <c r="BE43" s="11">
        <f>IF('Cartera Semanal Individual'!$A43='Cartera Semanal Individual'!BE$1,-SUMIFS('BD Factoraje'!$Q:$Q,'BD Factoraje'!$B:$B,$B$3,'BD Factoraje'!$G:$G,'Cartera Semanal Individual'!$A43,'BD Factoraje'!$C:$C,$B$2),0)+BD43-SUMIFS('BD Factoraje'!$R:$R,'BD Factoraje'!$B:$B,$B$3,'BD Factoraje'!$G:$G,'Cartera Semanal Individual'!$A43,'BD Factoraje'!$N:$N,'Cartera Semanal Individual'!BE$1,'BD Factoraje'!$C:$C,$B$2)</f>
        <v>0</v>
      </c>
      <c r="BF43" s="11">
        <f>IF('Cartera Semanal Individual'!$A43='Cartera Semanal Individual'!BF$1,-SUMIFS('BD Factoraje'!$Q:$Q,'BD Factoraje'!$B:$B,$B$3,'BD Factoraje'!$G:$G,'Cartera Semanal Individual'!$A43,'BD Factoraje'!$C:$C,$B$2),0)+BE43-SUMIFS('BD Factoraje'!$R:$R,'BD Factoraje'!$B:$B,$B$3,'BD Factoraje'!$G:$G,'Cartera Semanal Individual'!$A43,'BD Factoraje'!$N:$N,'Cartera Semanal Individual'!BF$1,'BD Factoraje'!$C:$C,$B$2)</f>
        <v>0</v>
      </c>
      <c r="BG43" s="11">
        <f>IF('Cartera Semanal Individual'!$A43='Cartera Semanal Individual'!BG$1,-SUMIFS('BD Factoraje'!$Q:$Q,'BD Factoraje'!$B:$B,$B$3,'BD Factoraje'!$G:$G,'Cartera Semanal Individual'!$A43,'BD Factoraje'!$C:$C,$B$2),0)+BF43-SUMIFS('BD Factoraje'!$R:$R,'BD Factoraje'!$B:$B,$B$3,'BD Factoraje'!$G:$G,'Cartera Semanal Individual'!$A43,'BD Factoraje'!$N:$N,'Cartera Semanal Individual'!BG$1,'BD Factoraje'!$C:$C,$B$2)</f>
        <v>0</v>
      </c>
      <c r="BH43" s="11">
        <f>IF('Cartera Semanal Individual'!$A43='Cartera Semanal Individual'!BH$1,-SUMIFS('BD Factoraje'!$Q:$Q,'BD Factoraje'!$B:$B,$B$3,'BD Factoraje'!$G:$G,'Cartera Semanal Individual'!$A43,'BD Factoraje'!$C:$C,$B$2),0)+BG43-SUMIFS('BD Factoraje'!$R:$R,'BD Factoraje'!$B:$B,$B$3,'BD Factoraje'!$G:$G,'Cartera Semanal Individual'!$A43,'BD Factoraje'!$N:$N,'Cartera Semanal Individual'!BH$1,'BD Factoraje'!$C:$C,$B$2)</f>
        <v>0</v>
      </c>
      <c r="BI43" s="11">
        <f>IF('Cartera Semanal Individual'!$A43='Cartera Semanal Individual'!BI$1,-SUMIFS('BD Factoraje'!$Q:$Q,'BD Factoraje'!$B:$B,$B$3,'BD Factoraje'!$G:$G,'Cartera Semanal Individual'!$A43,'BD Factoraje'!$C:$C,$B$2),0)+BH43-SUMIFS('BD Factoraje'!$R:$R,'BD Factoraje'!$B:$B,$B$3,'BD Factoraje'!$G:$G,'Cartera Semanal Individual'!$A43,'BD Factoraje'!$N:$N,'Cartera Semanal Individual'!BI$1,'BD Factoraje'!$C:$C,$B$2)</f>
        <v>0</v>
      </c>
      <c r="BJ43" s="11">
        <f>IF('Cartera Semanal Individual'!$A43='Cartera Semanal Individual'!BJ$1,-SUMIFS('BD Factoraje'!$Q:$Q,'BD Factoraje'!$B:$B,$B$3,'BD Factoraje'!$G:$G,'Cartera Semanal Individual'!$A43,'BD Factoraje'!$C:$C,$B$2),0)+BI43-SUMIFS('BD Factoraje'!$R:$R,'BD Factoraje'!$B:$B,$B$3,'BD Factoraje'!$G:$G,'Cartera Semanal Individual'!$A43,'BD Factoraje'!$N:$N,'Cartera Semanal Individual'!BJ$1,'BD Factoraje'!$C:$C,$B$2)</f>
        <v>0</v>
      </c>
      <c r="BK43" s="11">
        <f>IF('Cartera Semanal Individual'!$A43='Cartera Semanal Individual'!BK$1,-SUMIFS('BD Factoraje'!$Q:$Q,'BD Factoraje'!$B:$B,$B$3,'BD Factoraje'!$G:$G,'Cartera Semanal Individual'!$A43,'BD Factoraje'!$C:$C,$B$2),0)+BJ43-SUMIFS('BD Factoraje'!$R:$R,'BD Factoraje'!$B:$B,$B$3,'BD Factoraje'!$G:$G,'Cartera Semanal Individual'!$A43,'BD Factoraje'!$N:$N,'Cartera Semanal Individual'!BK$1,'BD Factoraje'!$C:$C,$B$2)</f>
        <v>0</v>
      </c>
      <c r="BL43" s="11">
        <f>IF('Cartera Semanal Individual'!$A43='Cartera Semanal Individual'!BL$1,-SUMIFS('BD Factoraje'!$Q:$Q,'BD Factoraje'!$B:$B,$B$3,'BD Factoraje'!$G:$G,'Cartera Semanal Individual'!$A43,'BD Factoraje'!$C:$C,$B$2),0)+BK43-SUMIFS('BD Factoraje'!$R:$R,'BD Factoraje'!$B:$B,$B$3,'BD Factoraje'!$G:$G,'Cartera Semanal Individual'!$A43,'BD Factoraje'!$N:$N,'Cartera Semanal Individual'!BL$1,'BD Factoraje'!$C:$C,$B$2)</f>
        <v>0</v>
      </c>
      <c r="BM43" s="11">
        <f>IF('Cartera Semanal Individual'!$A43='Cartera Semanal Individual'!BM$1,-SUMIFS('BD Factoraje'!$Q:$Q,'BD Factoraje'!$B:$B,$B$3,'BD Factoraje'!$G:$G,'Cartera Semanal Individual'!$A43,'BD Factoraje'!$C:$C,$B$2),0)+BL43-SUMIFS('BD Factoraje'!$R:$R,'BD Factoraje'!$B:$B,$B$3,'BD Factoraje'!$G:$G,'Cartera Semanal Individual'!$A43,'BD Factoraje'!$N:$N,'Cartera Semanal Individual'!BM$1,'BD Factoraje'!$C:$C,$B$2)</f>
        <v>0</v>
      </c>
      <c r="BN43" s="11">
        <f>IF('Cartera Semanal Individual'!$A43='Cartera Semanal Individual'!BN$1,-SUMIFS('BD Factoraje'!$Q:$Q,'BD Factoraje'!$B:$B,$B$3,'BD Factoraje'!$G:$G,'Cartera Semanal Individual'!$A43,'BD Factoraje'!$C:$C,$B$2),0)+BM43-SUMIFS('BD Factoraje'!$R:$R,'BD Factoraje'!$B:$B,$B$3,'BD Factoraje'!$G:$G,'Cartera Semanal Individual'!$A43,'BD Factoraje'!$N:$N,'Cartera Semanal Individual'!BN$1,'BD Factoraje'!$C:$C,$B$2)</f>
        <v>0</v>
      </c>
      <c r="BO43" s="11">
        <f>IF('Cartera Semanal Individual'!$A43='Cartera Semanal Individual'!BO$1,-SUMIFS('BD Factoraje'!$Q:$Q,'BD Factoraje'!$B:$B,$B$3,'BD Factoraje'!$G:$G,'Cartera Semanal Individual'!$A43,'BD Factoraje'!$C:$C,$B$2),0)+BN43-SUMIFS('BD Factoraje'!$R:$R,'BD Factoraje'!$B:$B,$B$3,'BD Factoraje'!$G:$G,'Cartera Semanal Individual'!$A43,'BD Factoraje'!$N:$N,'Cartera Semanal Individual'!BO$1,'BD Factoraje'!$C:$C,$B$2)</f>
        <v>0</v>
      </c>
      <c r="BP43" s="11">
        <f>IF('Cartera Semanal Individual'!$A43='Cartera Semanal Individual'!BP$1,-SUMIFS('BD Factoraje'!$Q:$Q,'BD Factoraje'!$B:$B,$B$3,'BD Factoraje'!$G:$G,'Cartera Semanal Individual'!$A43,'BD Factoraje'!$C:$C,$B$2),0)+BO43-SUMIFS('BD Factoraje'!$R:$R,'BD Factoraje'!$B:$B,$B$3,'BD Factoraje'!$G:$G,'Cartera Semanal Individual'!$A43,'BD Factoraje'!$N:$N,'Cartera Semanal Individual'!BP$1,'BD Factoraje'!$C:$C,$B$2)</f>
        <v>0</v>
      </c>
      <c r="BQ43" s="11">
        <f>IF('Cartera Semanal Individual'!$A43='Cartera Semanal Individual'!BQ$1,-SUMIFS('BD Factoraje'!$Q:$Q,'BD Factoraje'!$B:$B,$B$3,'BD Factoraje'!$G:$G,'Cartera Semanal Individual'!$A43,'BD Factoraje'!$C:$C,$B$2),0)+BP43-SUMIFS('BD Factoraje'!$R:$R,'BD Factoraje'!$B:$B,$B$3,'BD Factoraje'!$G:$G,'Cartera Semanal Individual'!$A43,'BD Factoraje'!$N:$N,'Cartera Semanal Individual'!BQ$1,'BD Factoraje'!$C:$C,$B$2)</f>
        <v>0</v>
      </c>
      <c r="BR43" s="11">
        <f>IF('Cartera Semanal Individual'!$A43='Cartera Semanal Individual'!BR$1,-SUMIFS('BD Factoraje'!$Q:$Q,'BD Factoraje'!$B:$B,$B$3,'BD Factoraje'!$G:$G,'Cartera Semanal Individual'!$A43,'BD Factoraje'!$C:$C,$B$2),0)+BQ43-SUMIFS('BD Factoraje'!$R:$R,'BD Factoraje'!$B:$B,$B$3,'BD Factoraje'!$G:$G,'Cartera Semanal Individual'!$A43,'BD Factoraje'!$N:$N,'Cartera Semanal Individual'!BR$1,'BD Factoraje'!$C:$C,$B$2)</f>
        <v>0</v>
      </c>
      <c r="BS43" s="11">
        <f>IF('Cartera Semanal Individual'!$A43='Cartera Semanal Individual'!BS$1,-SUMIFS('BD Factoraje'!$Q:$Q,'BD Factoraje'!$B:$B,$B$3,'BD Factoraje'!$G:$G,'Cartera Semanal Individual'!$A43,'BD Factoraje'!$C:$C,$B$2),0)+BR43-SUMIFS('BD Factoraje'!$R:$R,'BD Factoraje'!$B:$B,$B$3,'BD Factoraje'!$G:$G,'Cartera Semanal Individual'!$A43,'BD Factoraje'!$N:$N,'Cartera Semanal Individual'!BS$1,'BD Factoraje'!$C:$C,$B$2)</f>
        <v>0</v>
      </c>
      <c r="BT43" s="11">
        <f>IF('Cartera Semanal Individual'!$A43='Cartera Semanal Individual'!BT$1,-SUMIFS('BD Factoraje'!$Q:$Q,'BD Factoraje'!$B:$B,$B$3,'BD Factoraje'!$G:$G,'Cartera Semanal Individual'!$A43,'BD Factoraje'!$C:$C,$B$2),0)+BS43-SUMIFS('BD Factoraje'!$R:$R,'BD Factoraje'!$B:$B,$B$3,'BD Factoraje'!$G:$G,'Cartera Semanal Individual'!$A43,'BD Factoraje'!$N:$N,'Cartera Semanal Individual'!BT$1,'BD Factoraje'!$C:$C,$B$2)</f>
        <v>0</v>
      </c>
      <c r="BU43" s="11">
        <f>IF('Cartera Semanal Individual'!$A43='Cartera Semanal Individual'!BU$1,-SUMIFS('BD Factoraje'!$Q:$Q,'BD Factoraje'!$B:$B,$B$3,'BD Factoraje'!$G:$G,'Cartera Semanal Individual'!$A43,'BD Factoraje'!$C:$C,$B$2),0)+BT43-SUMIFS('BD Factoraje'!$R:$R,'BD Factoraje'!$B:$B,$B$3,'BD Factoraje'!$G:$G,'Cartera Semanal Individual'!$A43,'BD Factoraje'!$N:$N,'Cartera Semanal Individual'!BU$1,'BD Factoraje'!$C:$C,$B$2)</f>
        <v>0</v>
      </c>
      <c r="BV43" s="11">
        <f>IF('Cartera Semanal Individual'!$A43='Cartera Semanal Individual'!BV$1,-SUMIFS('BD Factoraje'!$Q:$Q,'BD Factoraje'!$B:$B,$B$3,'BD Factoraje'!$G:$G,'Cartera Semanal Individual'!$A43,'BD Factoraje'!$C:$C,$B$2),0)+BU43-SUMIFS('BD Factoraje'!$R:$R,'BD Factoraje'!$B:$B,$B$3,'BD Factoraje'!$G:$G,'Cartera Semanal Individual'!$A43,'BD Factoraje'!$N:$N,'Cartera Semanal Individual'!BV$1,'BD Factoraje'!$C:$C,$B$2)</f>
        <v>0</v>
      </c>
      <c r="BW43" s="11">
        <f>IF('Cartera Semanal Individual'!$A43='Cartera Semanal Individual'!BW$1,-SUMIFS('BD Factoraje'!$Q:$Q,'BD Factoraje'!$B:$B,$B$3,'BD Factoraje'!$G:$G,'Cartera Semanal Individual'!$A43,'BD Factoraje'!$C:$C,$B$2),0)+BV43-SUMIFS('BD Factoraje'!$R:$R,'BD Factoraje'!$B:$B,$B$3,'BD Factoraje'!$G:$G,'Cartera Semanal Individual'!$A43,'BD Factoraje'!$N:$N,'Cartera Semanal Individual'!BW$1,'BD Factoraje'!$C:$C,$B$2)</f>
        <v>0</v>
      </c>
      <c r="BX43" s="11">
        <f>IF('Cartera Semanal Individual'!$A43='Cartera Semanal Individual'!BX$1,-SUMIFS('BD Factoraje'!$Q:$Q,'BD Factoraje'!$B:$B,$B$3,'BD Factoraje'!$G:$G,'Cartera Semanal Individual'!$A43,'BD Factoraje'!$C:$C,$B$2),0)+BW43-SUMIFS('BD Factoraje'!$R:$R,'BD Factoraje'!$B:$B,$B$3,'BD Factoraje'!$G:$G,'Cartera Semanal Individual'!$A43,'BD Factoraje'!$N:$N,'Cartera Semanal Individual'!BX$1,'BD Factoraje'!$C:$C,$B$2)</f>
        <v>0</v>
      </c>
      <c r="BY43" s="11">
        <f>IF('Cartera Semanal Individual'!$A43='Cartera Semanal Individual'!BY$1,-SUMIFS('BD Factoraje'!$Q:$Q,'BD Factoraje'!$B:$B,$B$3,'BD Factoraje'!$G:$G,'Cartera Semanal Individual'!$A43,'BD Factoraje'!$C:$C,$B$2),0)+BX43-SUMIFS('BD Factoraje'!$R:$R,'BD Factoraje'!$B:$B,$B$3,'BD Factoraje'!$G:$G,'Cartera Semanal Individual'!$A43,'BD Factoraje'!$N:$N,'Cartera Semanal Individual'!BY$1,'BD Factoraje'!$C:$C,$B$2)</f>
        <v>0</v>
      </c>
      <c r="BZ43" s="11">
        <f>IF('Cartera Semanal Individual'!$A43='Cartera Semanal Individual'!BZ$1,-SUMIFS('BD Factoraje'!$Q:$Q,'BD Factoraje'!$B:$B,$B$3,'BD Factoraje'!$G:$G,'Cartera Semanal Individual'!$A43,'BD Factoraje'!$C:$C,$B$2),0)+BY43-SUMIFS('BD Factoraje'!$R:$R,'BD Factoraje'!$B:$B,$B$3,'BD Factoraje'!$G:$G,'Cartera Semanal Individual'!$A43,'BD Factoraje'!$N:$N,'Cartera Semanal Individual'!BZ$1,'BD Factoraje'!$C:$C,$B$2)</f>
        <v>0</v>
      </c>
      <c r="CA43" s="11">
        <f>IF('Cartera Semanal Individual'!$A43='Cartera Semanal Individual'!CA$1,-SUMIFS('BD Factoraje'!$Q:$Q,'BD Factoraje'!$B:$B,$B$3,'BD Factoraje'!$G:$G,'Cartera Semanal Individual'!$A43,'BD Factoraje'!$C:$C,$B$2),0)+BZ43-SUMIFS('BD Factoraje'!$R:$R,'BD Factoraje'!$B:$B,$B$3,'BD Factoraje'!$G:$G,'Cartera Semanal Individual'!$A43,'BD Factoraje'!$N:$N,'Cartera Semanal Individual'!CA$1,'BD Factoraje'!$C:$C,$B$2)</f>
        <v>0</v>
      </c>
      <c r="CB43" s="11">
        <f>IF('Cartera Semanal Individual'!$A43='Cartera Semanal Individual'!CB$1,-SUMIFS('BD Factoraje'!$Q:$Q,'BD Factoraje'!$B:$B,$B$3,'BD Factoraje'!$G:$G,'Cartera Semanal Individual'!$A43,'BD Factoraje'!$C:$C,$B$2),0)+CA43-SUMIFS('BD Factoraje'!$R:$R,'BD Factoraje'!$B:$B,$B$3,'BD Factoraje'!$G:$G,'Cartera Semanal Individual'!$A43,'BD Factoraje'!$N:$N,'Cartera Semanal Individual'!CB$1,'BD Factoraje'!$C:$C,$B$2)</f>
        <v>0</v>
      </c>
      <c r="CC43" s="11">
        <f>IF('Cartera Semanal Individual'!$A43='Cartera Semanal Individual'!CC$1,-SUMIFS('BD Factoraje'!$Q:$Q,'BD Factoraje'!$B:$B,$B$3,'BD Factoraje'!$G:$G,'Cartera Semanal Individual'!$A43,'BD Factoraje'!$C:$C,$B$2),0)+CB43-SUMIFS('BD Factoraje'!$R:$R,'BD Factoraje'!$B:$B,$B$3,'BD Factoraje'!$G:$G,'Cartera Semanal Individual'!$A43,'BD Factoraje'!$N:$N,'Cartera Semanal Individual'!CC$1,'BD Factoraje'!$C:$C,$B$2)</f>
        <v>0</v>
      </c>
      <c r="CD43" s="11">
        <f>IF('Cartera Semanal Individual'!$A43='Cartera Semanal Individual'!CD$1,-SUMIFS('BD Factoraje'!$Q:$Q,'BD Factoraje'!$B:$B,$B$3,'BD Factoraje'!$G:$G,'Cartera Semanal Individual'!$A43,'BD Factoraje'!$C:$C,$B$2),0)+CC43-SUMIFS('BD Factoraje'!$R:$R,'BD Factoraje'!$B:$B,$B$3,'BD Factoraje'!$G:$G,'Cartera Semanal Individual'!$A43,'BD Factoraje'!$N:$N,'Cartera Semanal Individual'!CD$1,'BD Factoraje'!$C:$C,$B$2)</f>
        <v>0</v>
      </c>
      <c r="CE43" s="11">
        <f>IF('Cartera Semanal Individual'!$A43='Cartera Semanal Individual'!CE$1,-SUMIFS('BD Factoraje'!$Q:$Q,'BD Factoraje'!$B:$B,$B$3,'BD Factoraje'!$G:$G,'Cartera Semanal Individual'!$A43,'BD Factoraje'!$C:$C,$B$2),0)+CD43-SUMIFS('BD Factoraje'!$R:$R,'BD Factoraje'!$B:$B,$B$3,'BD Factoraje'!$G:$G,'Cartera Semanal Individual'!$A43,'BD Factoraje'!$N:$N,'Cartera Semanal Individual'!CE$1,'BD Factoraje'!$C:$C,$B$2)</f>
        <v>0</v>
      </c>
      <c r="CF43" s="11">
        <f>IF('Cartera Semanal Individual'!$A43='Cartera Semanal Individual'!CF$1,-SUMIFS('BD Factoraje'!$Q:$Q,'BD Factoraje'!$B:$B,$B$3,'BD Factoraje'!$G:$G,'Cartera Semanal Individual'!$A43,'BD Factoraje'!$C:$C,$B$2),0)+CE43-SUMIFS('BD Factoraje'!$R:$R,'BD Factoraje'!$B:$B,$B$3,'BD Factoraje'!$G:$G,'Cartera Semanal Individual'!$A43,'BD Factoraje'!$N:$N,'Cartera Semanal Individual'!CF$1,'BD Factoraje'!$C:$C,$B$2)</f>
        <v>0</v>
      </c>
      <c r="CG43" s="11">
        <f>IF('Cartera Semanal Individual'!$A43='Cartera Semanal Individual'!CG$1,-SUMIFS('BD Factoraje'!$Q:$Q,'BD Factoraje'!$B:$B,$B$3,'BD Factoraje'!$G:$G,'Cartera Semanal Individual'!$A43,'BD Factoraje'!$C:$C,$B$2),0)+CF43-SUMIFS('BD Factoraje'!$R:$R,'BD Factoraje'!$B:$B,$B$3,'BD Factoraje'!$G:$G,'Cartera Semanal Individual'!$A43,'BD Factoraje'!$N:$N,'Cartera Semanal Individual'!CG$1,'BD Factoraje'!$C:$C,$B$2)</f>
        <v>0</v>
      </c>
      <c r="CH43" s="11">
        <f>IF('Cartera Semanal Individual'!$A43='Cartera Semanal Individual'!CH$1,-SUMIFS('BD Factoraje'!$Q:$Q,'BD Factoraje'!$B:$B,$B$3,'BD Factoraje'!$G:$G,'Cartera Semanal Individual'!$A43,'BD Factoraje'!$C:$C,$B$2),0)+CG43-SUMIFS('BD Factoraje'!$R:$R,'BD Factoraje'!$B:$B,$B$3,'BD Factoraje'!$G:$G,'Cartera Semanal Individual'!$A43,'BD Factoraje'!$N:$N,'Cartera Semanal Individual'!CH$1,'BD Factoraje'!$C:$C,$B$2)</f>
        <v>0</v>
      </c>
      <c r="CI43" s="11">
        <f>IF('Cartera Semanal Individual'!$A43='Cartera Semanal Individual'!CI$1,-SUMIFS('BD Factoraje'!$Q:$Q,'BD Factoraje'!$B:$B,$B$3,'BD Factoraje'!$G:$G,'Cartera Semanal Individual'!$A43,'BD Factoraje'!$C:$C,$B$2),0)+CH43-SUMIFS('BD Factoraje'!$R:$R,'BD Factoraje'!$B:$B,$B$3,'BD Factoraje'!$G:$G,'Cartera Semanal Individual'!$A43,'BD Factoraje'!$N:$N,'Cartera Semanal Individual'!CI$1,'BD Factoraje'!$C:$C,$B$2)</f>
        <v>0</v>
      </c>
      <c r="CJ43" s="11">
        <f>IF('Cartera Semanal Individual'!$A43='Cartera Semanal Individual'!CJ$1,-SUMIFS('BD Factoraje'!$Q:$Q,'BD Factoraje'!$B:$B,$B$3,'BD Factoraje'!$G:$G,'Cartera Semanal Individual'!$A43,'BD Factoraje'!$C:$C,$B$2),0)+CI43-SUMIFS('BD Factoraje'!$R:$R,'BD Factoraje'!$B:$B,$B$3,'BD Factoraje'!$G:$G,'Cartera Semanal Individual'!$A43,'BD Factoraje'!$N:$N,'Cartera Semanal Individual'!CJ$1,'BD Factoraje'!$C:$C,$B$2)</f>
        <v>0</v>
      </c>
      <c r="CK43" s="11">
        <f>IF('Cartera Semanal Individual'!$A43='Cartera Semanal Individual'!CK$1,-SUMIFS('BD Factoraje'!$Q:$Q,'BD Factoraje'!$B:$B,$B$3,'BD Factoraje'!$G:$G,'Cartera Semanal Individual'!$A43,'BD Factoraje'!$C:$C,$B$2),0)+CJ43-SUMIFS('BD Factoraje'!$R:$R,'BD Factoraje'!$B:$B,$B$3,'BD Factoraje'!$G:$G,'Cartera Semanal Individual'!$A43,'BD Factoraje'!$N:$N,'Cartera Semanal Individual'!CK$1,'BD Factoraje'!$C:$C,$B$2)</f>
        <v>0</v>
      </c>
      <c r="CL43" s="11">
        <f>IF('Cartera Semanal Individual'!$A43='Cartera Semanal Individual'!CL$1,-SUMIFS('BD Factoraje'!$Q:$Q,'BD Factoraje'!$B:$B,$B$3,'BD Factoraje'!$G:$G,'Cartera Semanal Individual'!$A43,'BD Factoraje'!$C:$C,$B$2),0)+CK43-SUMIFS('BD Factoraje'!$R:$R,'BD Factoraje'!$B:$B,$B$3,'BD Factoraje'!$G:$G,'Cartera Semanal Individual'!$A43,'BD Factoraje'!$N:$N,'Cartera Semanal Individual'!CL$1,'BD Factoraje'!$C:$C,$B$2)</f>
        <v>0</v>
      </c>
      <c r="CM43" s="11">
        <f>IF('Cartera Semanal Individual'!$A43='Cartera Semanal Individual'!CM$1,-SUMIFS('BD Factoraje'!$Q:$Q,'BD Factoraje'!$B:$B,$B$3,'BD Factoraje'!$G:$G,'Cartera Semanal Individual'!$A43,'BD Factoraje'!$C:$C,$B$2),0)+CL43-SUMIFS('BD Factoraje'!$R:$R,'BD Factoraje'!$B:$B,$B$3,'BD Factoraje'!$G:$G,'Cartera Semanal Individual'!$A43,'BD Factoraje'!$N:$N,'Cartera Semanal Individual'!CM$1,'BD Factoraje'!$C:$C,$B$2)</f>
        <v>0</v>
      </c>
      <c r="CN43" s="11">
        <f>IF('Cartera Semanal Individual'!$A43='Cartera Semanal Individual'!CN$1,-SUMIFS('BD Factoraje'!$Q:$Q,'BD Factoraje'!$B:$B,$B$3,'BD Factoraje'!$G:$G,'Cartera Semanal Individual'!$A43,'BD Factoraje'!$C:$C,$B$2),0)+CM43-SUMIFS('BD Factoraje'!$R:$R,'BD Factoraje'!$B:$B,$B$3,'BD Factoraje'!$G:$G,'Cartera Semanal Individual'!$A43,'BD Factoraje'!$N:$N,'Cartera Semanal Individual'!CN$1,'BD Factoraje'!$C:$C,$B$2)</f>
        <v>0</v>
      </c>
      <c r="CO43" s="11">
        <f>IF('Cartera Semanal Individual'!$A43='Cartera Semanal Individual'!CO$1,-SUMIFS('BD Factoraje'!$Q:$Q,'BD Factoraje'!$B:$B,$B$3,'BD Factoraje'!$G:$G,'Cartera Semanal Individual'!$A43,'BD Factoraje'!$C:$C,$B$2),0)+CN43-SUMIFS('BD Factoraje'!$R:$R,'BD Factoraje'!$B:$B,$B$3,'BD Factoraje'!$G:$G,'Cartera Semanal Individual'!$A43,'BD Factoraje'!$N:$N,'Cartera Semanal Individual'!CO$1,'BD Factoraje'!$C:$C,$B$2)</f>
        <v>0</v>
      </c>
      <c r="CP43" s="11">
        <f>IF('Cartera Semanal Individual'!$A43='Cartera Semanal Individual'!CP$1,-SUMIFS('BD Factoraje'!$Q:$Q,'BD Factoraje'!$B:$B,$B$3,'BD Factoraje'!$G:$G,'Cartera Semanal Individual'!$A43,'BD Factoraje'!$C:$C,$B$2),0)+CO43-SUMIFS('BD Factoraje'!$R:$R,'BD Factoraje'!$B:$B,$B$3,'BD Factoraje'!$G:$G,'Cartera Semanal Individual'!$A43,'BD Factoraje'!$N:$N,'Cartera Semanal Individual'!CP$1,'BD Factoraje'!$C:$C,$B$2)</f>
        <v>0</v>
      </c>
      <c r="CQ43" s="11">
        <f>IF('Cartera Semanal Individual'!$A43='Cartera Semanal Individual'!CQ$1,-SUMIFS('BD Factoraje'!$Q:$Q,'BD Factoraje'!$B:$B,$B$3,'BD Factoraje'!$G:$G,'Cartera Semanal Individual'!$A43,'BD Factoraje'!$C:$C,$B$2),0)+CP43-SUMIFS('BD Factoraje'!$R:$R,'BD Factoraje'!$B:$B,$B$3,'BD Factoraje'!$G:$G,'Cartera Semanal Individual'!$A43,'BD Factoraje'!$N:$N,'Cartera Semanal Individual'!CQ$1,'BD Factoraje'!$C:$C,$B$2)</f>
        <v>0</v>
      </c>
      <c r="CR43" s="11">
        <f>IF('Cartera Semanal Individual'!$A43='Cartera Semanal Individual'!CR$1,-SUMIFS('BD Factoraje'!$Q:$Q,'BD Factoraje'!$B:$B,$B$3,'BD Factoraje'!$G:$G,'Cartera Semanal Individual'!$A43,'BD Factoraje'!$C:$C,$B$2),0)+CQ43-SUMIFS('BD Factoraje'!$R:$R,'BD Factoraje'!$B:$B,$B$3,'BD Factoraje'!$G:$G,'Cartera Semanal Individual'!$A43,'BD Factoraje'!$N:$N,'Cartera Semanal Individual'!CR$1,'BD Factoraje'!$C:$C,$B$2)</f>
        <v>0</v>
      </c>
      <c r="CS43" s="11">
        <f>IF('Cartera Semanal Individual'!$A43='Cartera Semanal Individual'!CS$1,-SUMIFS('BD Factoraje'!$Q:$Q,'BD Factoraje'!$B:$B,$B$3,'BD Factoraje'!$G:$G,'Cartera Semanal Individual'!$A43,'BD Factoraje'!$C:$C,$B$2),0)+CR43-SUMIFS('BD Factoraje'!$R:$R,'BD Factoraje'!$B:$B,$B$3,'BD Factoraje'!$G:$G,'Cartera Semanal Individual'!$A43,'BD Factoraje'!$N:$N,'Cartera Semanal Individual'!CS$1,'BD Factoraje'!$C:$C,$B$2)</f>
        <v>0</v>
      </c>
      <c r="CT43" s="11">
        <f>IF('Cartera Semanal Individual'!$A43='Cartera Semanal Individual'!CT$1,-SUMIFS('BD Factoraje'!$Q:$Q,'BD Factoraje'!$B:$B,$B$3,'BD Factoraje'!$G:$G,'Cartera Semanal Individual'!$A43,'BD Factoraje'!$C:$C,$B$2),0)+CS43-SUMIFS('BD Factoraje'!$R:$R,'BD Factoraje'!$B:$B,$B$3,'BD Factoraje'!$G:$G,'Cartera Semanal Individual'!$A43,'BD Factoraje'!$N:$N,'Cartera Semanal Individual'!CT$1,'BD Factoraje'!$C:$C,$B$2)</f>
        <v>0</v>
      </c>
      <c r="CU43" s="11">
        <f>IF('Cartera Semanal Individual'!$A43='Cartera Semanal Individual'!CU$1,-SUMIFS('BD Factoraje'!$Q:$Q,'BD Factoraje'!$B:$B,$B$3,'BD Factoraje'!$G:$G,'Cartera Semanal Individual'!$A43,'BD Factoraje'!$C:$C,$B$2),0)+CT43-SUMIFS('BD Factoraje'!$R:$R,'BD Factoraje'!$B:$B,$B$3,'BD Factoraje'!$G:$G,'Cartera Semanal Individual'!$A43,'BD Factoraje'!$N:$N,'Cartera Semanal Individual'!CU$1,'BD Factoraje'!$C:$C,$B$2)</f>
        <v>0</v>
      </c>
      <c r="CV43" s="11">
        <f>IF('Cartera Semanal Individual'!$A43='Cartera Semanal Individual'!CV$1,-SUMIFS('BD Factoraje'!$Q:$Q,'BD Factoraje'!$B:$B,$B$3,'BD Factoraje'!$G:$G,'Cartera Semanal Individual'!$A43,'BD Factoraje'!$C:$C,$B$2),0)+CU43-SUMIFS('BD Factoraje'!$R:$R,'BD Factoraje'!$B:$B,$B$3,'BD Factoraje'!$G:$G,'Cartera Semanal Individual'!$A43,'BD Factoraje'!$N:$N,'Cartera Semanal Individual'!CV$1,'BD Factoraje'!$C:$C,$B$2)</f>
        <v>0</v>
      </c>
    </row>
    <row r="44" spans="1:100" x14ac:dyDescent="0.25">
      <c r="A44" s="14">
        <v>53</v>
      </c>
      <c r="B44" s="31">
        <f t="shared" si="2"/>
        <v>42736</v>
      </c>
      <c r="C44" s="11">
        <f>IF('Cartera Semanal Individual'!$A44='Cartera Semanal Individual'!C$1,-SUMIFS('BD Factoraje'!$Q:$Q,'BD Factoraje'!$B:$B,$B$3,'BD Factoraje'!$G:$G,'Cartera Semanal Individual'!$A44,'BD Factoraje'!$C:$C,$B$2),0)</f>
        <v>0</v>
      </c>
      <c r="D44" s="11">
        <f>IF('Cartera Semanal Individual'!$A44='Cartera Semanal Individual'!D$1,-SUMIFS('BD Factoraje'!$Q:$Q,'BD Factoraje'!$B:$B,$B$3,'BD Factoraje'!$G:$G,'Cartera Semanal Individual'!$A44,'BD Factoraje'!$C:$C,$B$2),0)+C44-SUMIFS('BD Factoraje'!$R:$R,'BD Factoraje'!$B:$B,$B$3,'BD Factoraje'!$G:$G,'Cartera Semanal Individual'!$A44,'BD Factoraje'!$N:$N,'Cartera Semanal Individual'!D$1,'BD Factoraje'!$C:$C,$B$2)</f>
        <v>0</v>
      </c>
      <c r="E44" s="11">
        <f>IF('Cartera Semanal Individual'!$A44='Cartera Semanal Individual'!E$1,-SUMIFS('BD Factoraje'!$Q:$Q,'BD Factoraje'!$B:$B,$B$3,'BD Factoraje'!$G:$G,'Cartera Semanal Individual'!$A44,'BD Factoraje'!$C:$C,$B$2),0)+D44-SUMIFS('BD Factoraje'!$R:$R,'BD Factoraje'!$B:$B,$B$3,'BD Factoraje'!$G:$G,'Cartera Semanal Individual'!$A44,'BD Factoraje'!$N:$N,'Cartera Semanal Individual'!E$1,'BD Factoraje'!$C:$C,$B$2)</f>
        <v>0</v>
      </c>
      <c r="F44" s="11">
        <f>IF('Cartera Semanal Individual'!$A44='Cartera Semanal Individual'!F$1,-SUMIFS('BD Factoraje'!$Q:$Q,'BD Factoraje'!$B:$B,$B$3,'BD Factoraje'!$G:$G,'Cartera Semanal Individual'!$A44,'BD Factoraje'!$C:$C,$B$2),0)+E44-SUMIFS('BD Factoraje'!$R:$R,'BD Factoraje'!$B:$B,$B$3,'BD Factoraje'!$G:$G,'Cartera Semanal Individual'!$A44,'BD Factoraje'!$N:$N,'Cartera Semanal Individual'!F$1,'BD Factoraje'!$C:$C,$B$2)</f>
        <v>0</v>
      </c>
      <c r="G44" s="11">
        <f>IF('Cartera Semanal Individual'!$A44='Cartera Semanal Individual'!G$1,-SUMIFS('BD Factoraje'!$Q:$Q,'BD Factoraje'!$B:$B,$B$3,'BD Factoraje'!$G:$G,'Cartera Semanal Individual'!$A44,'BD Factoraje'!$C:$C,$B$2),0)+F44-SUMIFS('BD Factoraje'!$R:$R,'BD Factoraje'!$B:$B,$B$3,'BD Factoraje'!$G:$G,'Cartera Semanal Individual'!$A44,'BD Factoraje'!$N:$N,'Cartera Semanal Individual'!G$1,'BD Factoraje'!$C:$C,$B$2)</f>
        <v>0</v>
      </c>
      <c r="H44" s="11">
        <f>IF('Cartera Semanal Individual'!$A44='Cartera Semanal Individual'!H$1,-SUMIFS('BD Factoraje'!$Q:$Q,'BD Factoraje'!$B:$B,$B$3,'BD Factoraje'!$G:$G,'Cartera Semanal Individual'!$A44,'BD Factoraje'!$C:$C,$B$2),0)+G44-SUMIFS('BD Factoraje'!$R:$R,'BD Factoraje'!$B:$B,$B$3,'BD Factoraje'!$G:$G,'Cartera Semanal Individual'!$A44,'BD Factoraje'!$N:$N,'Cartera Semanal Individual'!H$1,'BD Factoraje'!$C:$C,$B$2)</f>
        <v>0</v>
      </c>
      <c r="I44" s="11">
        <f>IF('Cartera Semanal Individual'!$A44='Cartera Semanal Individual'!I$1,-SUMIFS('BD Factoraje'!$Q:$Q,'BD Factoraje'!$B:$B,$B$3,'BD Factoraje'!$G:$G,'Cartera Semanal Individual'!$A44,'BD Factoraje'!$C:$C,$B$2),0)+H44-SUMIFS('BD Factoraje'!$R:$R,'BD Factoraje'!$B:$B,$B$3,'BD Factoraje'!$G:$G,'Cartera Semanal Individual'!$A44,'BD Factoraje'!$N:$N,'Cartera Semanal Individual'!I$1,'BD Factoraje'!$C:$C,$B$2)</f>
        <v>0</v>
      </c>
      <c r="J44" s="11">
        <f>IF('Cartera Semanal Individual'!$A44='Cartera Semanal Individual'!J$1,-SUMIFS('BD Factoraje'!$Q:$Q,'BD Factoraje'!$B:$B,$B$3,'BD Factoraje'!$G:$G,'Cartera Semanal Individual'!$A44,'BD Factoraje'!$C:$C,$B$2),0)+I44-SUMIFS('BD Factoraje'!$R:$R,'BD Factoraje'!$B:$B,$B$3,'BD Factoraje'!$G:$G,'Cartera Semanal Individual'!$A44,'BD Factoraje'!$N:$N,'Cartera Semanal Individual'!J$1,'BD Factoraje'!$C:$C,$B$2)</f>
        <v>0</v>
      </c>
      <c r="K44" s="11">
        <f>IF('Cartera Semanal Individual'!$A44='Cartera Semanal Individual'!K$1,-SUMIFS('BD Factoraje'!$Q:$Q,'BD Factoraje'!$B:$B,$B$3,'BD Factoraje'!$G:$G,'Cartera Semanal Individual'!$A44,'BD Factoraje'!$C:$C,$B$2),0)+J44-SUMIFS('BD Factoraje'!$R:$R,'BD Factoraje'!$B:$B,$B$3,'BD Factoraje'!$G:$G,'Cartera Semanal Individual'!$A44,'BD Factoraje'!$N:$N,'Cartera Semanal Individual'!K$1,'BD Factoraje'!$C:$C,$B$2)</f>
        <v>0</v>
      </c>
      <c r="L44" s="11">
        <f>IF('Cartera Semanal Individual'!$A44='Cartera Semanal Individual'!L$1,-SUMIFS('BD Factoraje'!$Q:$Q,'BD Factoraje'!$B:$B,$B$3,'BD Factoraje'!$G:$G,'Cartera Semanal Individual'!$A44,'BD Factoraje'!$C:$C,$B$2),0)+K44-SUMIFS('BD Factoraje'!$R:$R,'BD Factoraje'!$B:$B,$B$3,'BD Factoraje'!$G:$G,'Cartera Semanal Individual'!$A44,'BD Factoraje'!$N:$N,'Cartera Semanal Individual'!L$1,'BD Factoraje'!$C:$C,$B$2)</f>
        <v>0</v>
      </c>
      <c r="M44" s="11">
        <f>IF('Cartera Semanal Individual'!$A44='Cartera Semanal Individual'!M$1,-SUMIFS('BD Factoraje'!$Q:$Q,'BD Factoraje'!$B:$B,$B$3,'BD Factoraje'!$G:$G,'Cartera Semanal Individual'!$A44,'BD Factoraje'!$C:$C,$B$2),0)+L44-SUMIFS('BD Factoraje'!$R:$R,'BD Factoraje'!$B:$B,$B$3,'BD Factoraje'!$G:$G,'Cartera Semanal Individual'!$A44,'BD Factoraje'!$N:$N,'Cartera Semanal Individual'!M$1,'BD Factoraje'!$C:$C,$B$2)</f>
        <v>0</v>
      </c>
      <c r="N44" s="11">
        <f>IF('Cartera Semanal Individual'!$A44='Cartera Semanal Individual'!N$1,-SUMIFS('BD Factoraje'!$Q:$Q,'BD Factoraje'!$B:$B,$B$3,'BD Factoraje'!$G:$G,'Cartera Semanal Individual'!$A44,'BD Factoraje'!$C:$C,$B$2),0)+M44-SUMIFS('BD Factoraje'!$R:$R,'BD Factoraje'!$B:$B,$B$3,'BD Factoraje'!$G:$G,'Cartera Semanal Individual'!$A44,'BD Factoraje'!$N:$N,'Cartera Semanal Individual'!N$1,'BD Factoraje'!$C:$C,$B$2)</f>
        <v>0</v>
      </c>
      <c r="O44" s="11">
        <f>IF('Cartera Semanal Individual'!$A44='Cartera Semanal Individual'!O$1,-SUMIFS('BD Factoraje'!$Q:$Q,'BD Factoraje'!$B:$B,$B$3,'BD Factoraje'!$G:$G,'Cartera Semanal Individual'!$A44,'BD Factoraje'!$C:$C,$B$2),0)+N44-SUMIFS('BD Factoraje'!$R:$R,'BD Factoraje'!$B:$B,$B$3,'BD Factoraje'!$G:$G,'Cartera Semanal Individual'!$A44,'BD Factoraje'!$N:$N,'Cartera Semanal Individual'!O$1,'BD Factoraje'!$C:$C,$B$2)</f>
        <v>0</v>
      </c>
      <c r="P44" s="11">
        <f>IF('Cartera Semanal Individual'!$A44='Cartera Semanal Individual'!P$1,-SUMIFS('BD Factoraje'!$Q:$Q,'BD Factoraje'!$B:$B,$B$3,'BD Factoraje'!$G:$G,'Cartera Semanal Individual'!$A44,'BD Factoraje'!$C:$C,$B$2),0)+O44-SUMIFS('BD Factoraje'!$R:$R,'BD Factoraje'!$B:$B,$B$3,'BD Factoraje'!$G:$G,'Cartera Semanal Individual'!$A44,'BD Factoraje'!$N:$N,'Cartera Semanal Individual'!P$1,'BD Factoraje'!$C:$C,$B$2)</f>
        <v>0</v>
      </c>
      <c r="Q44" s="11">
        <f>IF('Cartera Semanal Individual'!$A44='Cartera Semanal Individual'!Q$1,-SUMIFS('BD Factoraje'!$Q:$Q,'BD Factoraje'!$B:$B,$B$3,'BD Factoraje'!$G:$G,'Cartera Semanal Individual'!$A44,'BD Factoraje'!$C:$C,$B$2),0)+P44-SUMIFS('BD Factoraje'!$R:$R,'BD Factoraje'!$B:$B,$B$3,'BD Factoraje'!$G:$G,'Cartera Semanal Individual'!$A44,'BD Factoraje'!$N:$N,'Cartera Semanal Individual'!Q$1,'BD Factoraje'!$C:$C,$B$2)</f>
        <v>0</v>
      </c>
      <c r="R44" s="11">
        <f>IF('Cartera Semanal Individual'!$A44='Cartera Semanal Individual'!R$1,-SUMIFS('BD Factoraje'!$Q:$Q,'BD Factoraje'!$B:$B,$B$3,'BD Factoraje'!$G:$G,'Cartera Semanal Individual'!$A44,'BD Factoraje'!$C:$C,$B$2),0)+Q44-SUMIFS('BD Factoraje'!$R:$R,'BD Factoraje'!$B:$B,$B$3,'BD Factoraje'!$G:$G,'Cartera Semanal Individual'!$A44,'BD Factoraje'!$N:$N,'Cartera Semanal Individual'!R$1,'BD Factoraje'!$C:$C,$B$2)</f>
        <v>0</v>
      </c>
      <c r="S44" s="11">
        <f>IF('Cartera Semanal Individual'!$A44='Cartera Semanal Individual'!S$1,-SUMIFS('BD Factoraje'!$Q:$Q,'BD Factoraje'!$B:$B,$B$3,'BD Factoraje'!$G:$G,'Cartera Semanal Individual'!$A44,'BD Factoraje'!$C:$C,$B$2),0)+R44-SUMIFS('BD Factoraje'!$R:$R,'BD Factoraje'!$B:$B,$B$3,'BD Factoraje'!$G:$G,'Cartera Semanal Individual'!$A44,'BD Factoraje'!$N:$N,'Cartera Semanal Individual'!S$1,'BD Factoraje'!$C:$C,$B$2)</f>
        <v>0</v>
      </c>
      <c r="T44" s="11">
        <f>IF('Cartera Semanal Individual'!$A44='Cartera Semanal Individual'!T$1,-SUMIFS('BD Factoraje'!$Q:$Q,'BD Factoraje'!$B:$B,$B$3,'BD Factoraje'!$G:$G,'Cartera Semanal Individual'!$A44,'BD Factoraje'!$C:$C,$B$2),0)+S44-SUMIFS('BD Factoraje'!$R:$R,'BD Factoraje'!$B:$B,$B$3,'BD Factoraje'!$G:$G,'Cartera Semanal Individual'!$A44,'BD Factoraje'!$N:$N,'Cartera Semanal Individual'!T$1,'BD Factoraje'!$C:$C,$B$2)</f>
        <v>0</v>
      </c>
      <c r="U44" s="11">
        <f>IF('Cartera Semanal Individual'!$A44='Cartera Semanal Individual'!U$1,-SUMIFS('BD Factoraje'!$Q:$Q,'BD Factoraje'!$B:$B,$B$3,'BD Factoraje'!$G:$G,'Cartera Semanal Individual'!$A44,'BD Factoraje'!$C:$C,$B$2),0)+T44-SUMIFS('BD Factoraje'!$R:$R,'BD Factoraje'!$B:$B,$B$3,'BD Factoraje'!$G:$G,'Cartera Semanal Individual'!$A44,'BD Factoraje'!$N:$N,'Cartera Semanal Individual'!U$1,'BD Factoraje'!$C:$C,$B$2)</f>
        <v>0</v>
      </c>
      <c r="V44" s="11">
        <f>IF('Cartera Semanal Individual'!$A44='Cartera Semanal Individual'!V$1,-SUMIFS('BD Factoraje'!$Q:$Q,'BD Factoraje'!$B:$B,$B$3,'BD Factoraje'!$G:$G,'Cartera Semanal Individual'!$A44,'BD Factoraje'!$C:$C,$B$2),0)+U44-SUMIFS('BD Factoraje'!$R:$R,'BD Factoraje'!$B:$B,$B$3,'BD Factoraje'!$G:$G,'Cartera Semanal Individual'!$A44,'BD Factoraje'!$N:$N,'Cartera Semanal Individual'!V$1,'BD Factoraje'!$C:$C,$B$2)</f>
        <v>0</v>
      </c>
      <c r="W44" s="11">
        <f>IF('Cartera Semanal Individual'!$A44='Cartera Semanal Individual'!W$1,-SUMIFS('BD Factoraje'!$Q:$Q,'BD Factoraje'!$B:$B,$B$3,'BD Factoraje'!$G:$G,'Cartera Semanal Individual'!$A44,'BD Factoraje'!$C:$C,$B$2),0)+V44-SUMIFS('BD Factoraje'!$R:$R,'BD Factoraje'!$B:$B,$B$3,'BD Factoraje'!$G:$G,'Cartera Semanal Individual'!$A44,'BD Factoraje'!$N:$N,'Cartera Semanal Individual'!W$1,'BD Factoraje'!$C:$C,$B$2)</f>
        <v>0</v>
      </c>
      <c r="X44" s="11">
        <f>IF('Cartera Semanal Individual'!$A44='Cartera Semanal Individual'!X$1,-SUMIFS('BD Factoraje'!$Q:$Q,'BD Factoraje'!$B:$B,$B$3,'BD Factoraje'!$G:$G,'Cartera Semanal Individual'!$A44,'BD Factoraje'!$C:$C,$B$2),0)+W44-SUMIFS('BD Factoraje'!$R:$R,'BD Factoraje'!$B:$B,$B$3,'BD Factoraje'!$G:$G,'Cartera Semanal Individual'!$A44,'BD Factoraje'!$N:$N,'Cartera Semanal Individual'!X$1,'BD Factoraje'!$C:$C,$B$2)</f>
        <v>0</v>
      </c>
      <c r="Y44" s="11">
        <f>IF('Cartera Semanal Individual'!$A44='Cartera Semanal Individual'!Y$1,-SUMIFS('BD Factoraje'!$Q:$Q,'BD Factoraje'!$B:$B,$B$3,'BD Factoraje'!$G:$G,'Cartera Semanal Individual'!$A44,'BD Factoraje'!$C:$C,$B$2),0)+X44-SUMIFS('BD Factoraje'!$R:$R,'BD Factoraje'!$B:$B,$B$3,'BD Factoraje'!$G:$G,'Cartera Semanal Individual'!$A44,'BD Factoraje'!$N:$N,'Cartera Semanal Individual'!Y$1,'BD Factoraje'!$C:$C,$B$2)</f>
        <v>0</v>
      </c>
      <c r="Z44" s="11">
        <f>IF('Cartera Semanal Individual'!$A44='Cartera Semanal Individual'!Z$1,-SUMIFS('BD Factoraje'!$Q:$Q,'BD Factoraje'!$B:$B,$B$3,'BD Factoraje'!$G:$G,'Cartera Semanal Individual'!$A44,'BD Factoraje'!$C:$C,$B$2),0)+Y44-SUMIFS('BD Factoraje'!$R:$R,'BD Factoraje'!$B:$B,$B$3,'BD Factoraje'!$G:$G,'Cartera Semanal Individual'!$A44,'BD Factoraje'!$N:$N,'Cartera Semanal Individual'!Z$1,'BD Factoraje'!$C:$C,$B$2)</f>
        <v>0</v>
      </c>
      <c r="AA44" s="11">
        <f>IF('Cartera Semanal Individual'!$A44='Cartera Semanal Individual'!AA$1,-SUMIFS('BD Factoraje'!$Q:$Q,'BD Factoraje'!$B:$B,$B$3,'BD Factoraje'!$G:$G,'Cartera Semanal Individual'!$A44,'BD Factoraje'!$C:$C,$B$2),0)+Z44-SUMIFS('BD Factoraje'!$R:$R,'BD Factoraje'!$B:$B,$B$3,'BD Factoraje'!$G:$G,'Cartera Semanal Individual'!$A44,'BD Factoraje'!$N:$N,'Cartera Semanal Individual'!AA$1,'BD Factoraje'!$C:$C,$B$2)</f>
        <v>0</v>
      </c>
      <c r="AB44" s="11">
        <f>IF('Cartera Semanal Individual'!$A44='Cartera Semanal Individual'!AB$1,-SUMIFS('BD Factoraje'!$Q:$Q,'BD Factoraje'!$B:$B,$B$3,'BD Factoraje'!$G:$G,'Cartera Semanal Individual'!$A44,'BD Factoraje'!$C:$C,$B$2),0)+AA44-SUMIFS('BD Factoraje'!$R:$R,'BD Factoraje'!$B:$B,$B$3,'BD Factoraje'!$G:$G,'Cartera Semanal Individual'!$A44,'BD Factoraje'!$N:$N,'Cartera Semanal Individual'!AB$1,'BD Factoraje'!$C:$C,$B$2)</f>
        <v>0</v>
      </c>
      <c r="AC44" s="11">
        <f>IF('Cartera Semanal Individual'!$A44='Cartera Semanal Individual'!AC$1,-SUMIFS('BD Factoraje'!$Q:$Q,'BD Factoraje'!$B:$B,$B$3,'BD Factoraje'!$G:$G,'Cartera Semanal Individual'!$A44,'BD Factoraje'!$C:$C,$B$2),0)+AB44-SUMIFS('BD Factoraje'!$R:$R,'BD Factoraje'!$B:$B,$B$3,'BD Factoraje'!$G:$G,'Cartera Semanal Individual'!$A44,'BD Factoraje'!$N:$N,'Cartera Semanal Individual'!AC$1,'BD Factoraje'!$C:$C,$B$2)</f>
        <v>0</v>
      </c>
      <c r="AD44" s="11">
        <f>IF('Cartera Semanal Individual'!$A44='Cartera Semanal Individual'!AD$1,-SUMIFS('BD Factoraje'!$Q:$Q,'BD Factoraje'!$B:$B,$B$3,'BD Factoraje'!$G:$G,'Cartera Semanal Individual'!$A44,'BD Factoraje'!$C:$C,$B$2),0)+AC44-SUMIFS('BD Factoraje'!$R:$R,'BD Factoraje'!$B:$B,$B$3,'BD Factoraje'!$G:$G,'Cartera Semanal Individual'!$A44,'BD Factoraje'!$N:$N,'Cartera Semanal Individual'!AD$1,'BD Factoraje'!$C:$C,$B$2)</f>
        <v>0</v>
      </c>
      <c r="AE44" s="11">
        <f>IF('Cartera Semanal Individual'!$A44='Cartera Semanal Individual'!AE$1,-SUMIFS('BD Factoraje'!$Q:$Q,'BD Factoraje'!$B:$B,$B$3,'BD Factoraje'!$G:$G,'Cartera Semanal Individual'!$A44,'BD Factoraje'!$C:$C,$B$2),0)+AD44-SUMIFS('BD Factoraje'!$R:$R,'BD Factoraje'!$B:$B,$B$3,'BD Factoraje'!$G:$G,'Cartera Semanal Individual'!$A44,'BD Factoraje'!$N:$N,'Cartera Semanal Individual'!AE$1,'BD Factoraje'!$C:$C,$B$2)</f>
        <v>0</v>
      </c>
      <c r="AF44" s="11">
        <f>IF('Cartera Semanal Individual'!$A44='Cartera Semanal Individual'!AF$1,-SUMIFS('BD Factoraje'!$Q:$Q,'BD Factoraje'!$B:$B,$B$3,'BD Factoraje'!$G:$G,'Cartera Semanal Individual'!$A44,'BD Factoraje'!$C:$C,$B$2),0)+AE44-SUMIFS('BD Factoraje'!$R:$R,'BD Factoraje'!$B:$B,$B$3,'BD Factoraje'!$G:$G,'Cartera Semanal Individual'!$A44,'BD Factoraje'!$N:$N,'Cartera Semanal Individual'!AF$1,'BD Factoraje'!$C:$C,$B$2)</f>
        <v>0</v>
      </c>
      <c r="AG44" s="11">
        <f>IF('Cartera Semanal Individual'!$A44='Cartera Semanal Individual'!AG$1,-SUMIFS('BD Factoraje'!$Q:$Q,'BD Factoraje'!$B:$B,$B$3,'BD Factoraje'!$G:$G,'Cartera Semanal Individual'!$A44,'BD Factoraje'!$C:$C,$B$2),0)+AF44-SUMIFS('BD Factoraje'!$R:$R,'BD Factoraje'!$B:$B,$B$3,'BD Factoraje'!$G:$G,'Cartera Semanal Individual'!$A44,'BD Factoraje'!$N:$N,'Cartera Semanal Individual'!AG$1,'BD Factoraje'!$C:$C,$B$2)</f>
        <v>0</v>
      </c>
      <c r="AH44" s="11">
        <f>IF('Cartera Semanal Individual'!$A44='Cartera Semanal Individual'!AH$1,-SUMIFS('BD Factoraje'!$Q:$Q,'BD Factoraje'!$B:$B,$B$3,'BD Factoraje'!$G:$G,'Cartera Semanal Individual'!$A44,'BD Factoraje'!$C:$C,$B$2),0)+AG44-SUMIFS('BD Factoraje'!$R:$R,'BD Factoraje'!$B:$B,$B$3,'BD Factoraje'!$G:$G,'Cartera Semanal Individual'!$A44,'BD Factoraje'!$N:$N,'Cartera Semanal Individual'!AH$1,'BD Factoraje'!$C:$C,$B$2)</f>
        <v>0</v>
      </c>
      <c r="AI44" s="11">
        <f>IF('Cartera Semanal Individual'!$A44='Cartera Semanal Individual'!AI$1,-SUMIFS('BD Factoraje'!$Q:$Q,'BD Factoraje'!$B:$B,$B$3,'BD Factoraje'!$G:$G,'Cartera Semanal Individual'!$A44,'BD Factoraje'!$C:$C,$B$2),0)+AH44-SUMIFS('BD Factoraje'!$R:$R,'BD Factoraje'!$B:$B,$B$3,'BD Factoraje'!$G:$G,'Cartera Semanal Individual'!$A44,'BD Factoraje'!$N:$N,'Cartera Semanal Individual'!AI$1,'BD Factoraje'!$C:$C,$B$2)</f>
        <v>0</v>
      </c>
      <c r="AJ44" s="11">
        <f>IF('Cartera Semanal Individual'!$A44='Cartera Semanal Individual'!AJ$1,-SUMIFS('BD Factoraje'!$Q:$Q,'BD Factoraje'!$B:$B,$B$3,'BD Factoraje'!$G:$G,'Cartera Semanal Individual'!$A44,'BD Factoraje'!$C:$C,$B$2),0)+AI44-SUMIFS('BD Factoraje'!$R:$R,'BD Factoraje'!$B:$B,$B$3,'BD Factoraje'!$G:$G,'Cartera Semanal Individual'!$A44,'BD Factoraje'!$N:$N,'Cartera Semanal Individual'!AJ$1,'BD Factoraje'!$C:$C,$B$2)</f>
        <v>0</v>
      </c>
      <c r="AK44" s="11">
        <f>IF('Cartera Semanal Individual'!$A44='Cartera Semanal Individual'!AK$1,-SUMIFS('BD Factoraje'!$Q:$Q,'BD Factoraje'!$B:$B,$B$3,'BD Factoraje'!$G:$G,'Cartera Semanal Individual'!$A44,'BD Factoraje'!$C:$C,$B$2),0)+AJ44-SUMIFS('BD Factoraje'!$R:$R,'BD Factoraje'!$B:$B,$B$3,'BD Factoraje'!$G:$G,'Cartera Semanal Individual'!$A44,'BD Factoraje'!$N:$N,'Cartera Semanal Individual'!AK$1,'BD Factoraje'!$C:$C,$B$2)</f>
        <v>0</v>
      </c>
      <c r="AL44" s="11">
        <f>IF('Cartera Semanal Individual'!$A44='Cartera Semanal Individual'!AL$1,-SUMIFS('BD Factoraje'!$Q:$Q,'BD Factoraje'!$B:$B,$B$3,'BD Factoraje'!$G:$G,'Cartera Semanal Individual'!$A44,'BD Factoraje'!$C:$C,$B$2),0)+AK44-SUMIFS('BD Factoraje'!$R:$R,'BD Factoraje'!$B:$B,$B$3,'BD Factoraje'!$G:$G,'Cartera Semanal Individual'!$A44,'BD Factoraje'!$N:$N,'Cartera Semanal Individual'!AL$1,'BD Factoraje'!$C:$C,$B$2)</f>
        <v>0</v>
      </c>
      <c r="AM44" s="11">
        <f>IF('Cartera Semanal Individual'!$A44='Cartera Semanal Individual'!AM$1,-SUMIFS('BD Factoraje'!$Q:$Q,'BD Factoraje'!$B:$B,$B$3,'BD Factoraje'!$G:$G,'Cartera Semanal Individual'!$A44,'BD Factoraje'!$C:$C,$B$2),0)+AL44-SUMIFS('BD Factoraje'!$R:$R,'BD Factoraje'!$B:$B,$B$3,'BD Factoraje'!$G:$G,'Cartera Semanal Individual'!$A44,'BD Factoraje'!$N:$N,'Cartera Semanal Individual'!AM$1,'BD Factoraje'!$C:$C,$B$2)</f>
        <v>0</v>
      </c>
      <c r="AN44" s="11">
        <f>IF('Cartera Semanal Individual'!$A44='Cartera Semanal Individual'!AN$1,-SUMIFS('BD Factoraje'!$Q:$Q,'BD Factoraje'!$B:$B,$B$3,'BD Factoraje'!$G:$G,'Cartera Semanal Individual'!$A44,'BD Factoraje'!$C:$C,$B$2),0)+AM44-SUMIFS('BD Factoraje'!$R:$R,'BD Factoraje'!$B:$B,$B$3,'BD Factoraje'!$G:$G,'Cartera Semanal Individual'!$A44,'BD Factoraje'!$N:$N,'Cartera Semanal Individual'!AN$1,'BD Factoraje'!$C:$C,$B$2)</f>
        <v>0</v>
      </c>
      <c r="AO44" s="11">
        <f>IF('Cartera Semanal Individual'!$A44='Cartera Semanal Individual'!AO$1,-SUMIFS('BD Factoraje'!$Q:$Q,'BD Factoraje'!$B:$B,$B$3,'BD Factoraje'!$G:$G,'Cartera Semanal Individual'!$A44,'BD Factoraje'!$C:$C,$B$2),0)+AN44-SUMIFS('BD Factoraje'!$R:$R,'BD Factoraje'!$B:$B,$B$3,'BD Factoraje'!$G:$G,'Cartera Semanal Individual'!$A44,'BD Factoraje'!$N:$N,'Cartera Semanal Individual'!AO$1,'BD Factoraje'!$C:$C,$B$2)</f>
        <v>0</v>
      </c>
      <c r="AP44" s="11">
        <f>IF('Cartera Semanal Individual'!$A44='Cartera Semanal Individual'!AP$1,-SUMIFS('BD Factoraje'!$Q:$Q,'BD Factoraje'!$B:$B,$B$3,'BD Factoraje'!$G:$G,'Cartera Semanal Individual'!$A44,'BD Factoraje'!$C:$C,$B$2),0)+AO44-SUMIFS('BD Factoraje'!$R:$R,'BD Factoraje'!$B:$B,$B$3,'BD Factoraje'!$G:$G,'Cartera Semanal Individual'!$A44,'BD Factoraje'!$N:$N,'Cartera Semanal Individual'!AP$1,'BD Factoraje'!$C:$C,$B$2)</f>
        <v>444105</v>
      </c>
      <c r="AQ44" s="11">
        <f>IF('Cartera Semanal Individual'!$A44='Cartera Semanal Individual'!AQ$1,-SUMIFS('BD Factoraje'!$Q:$Q,'BD Factoraje'!$B:$B,$B$3,'BD Factoraje'!$G:$G,'Cartera Semanal Individual'!$A44,'BD Factoraje'!$C:$C,$B$2),0)+AP44-SUMIFS('BD Factoraje'!$R:$R,'BD Factoraje'!$B:$B,$B$3,'BD Factoraje'!$G:$G,'Cartera Semanal Individual'!$A44,'BD Factoraje'!$N:$N,'Cartera Semanal Individual'!AQ$1,'BD Factoraje'!$C:$C,$B$2)</f>
        <v>444105</v>
      </c>
      <c r="AR44" s="11">
        <f>IF('Cartera Semanal Individual'!$A44='Cartera Semanal Individual'!AR$1,-SUMIFS('BD Factoraje'!$Q:$Q,'BD Factoraje'!$B:$B,$B$3,'BD Factoraje'!$G:$G,'Cartera Semanal Individual'!$A44,'BD Factoraje'!$C:$C,$B$2),0)+AQ44-SUMIFS('BD Factoraje'!$R:$R,'BD Factoraje'!$B:$B,$B$3,'BD Factoraje'!$G:$G,'Cartera Semanal Individual'!$A44,'BD Factoraje'!$N:$N,'Cartera Semanal Individual'!AR$1,'BD Factoraje'!$C:$C,$B$2)</f>
        <v>444105</v>
      </c>
      <c r="AS44" s="11">
        <f>IF('Cartera Semanal Individual'!$A44='Cartera Semanal Individual'!AS$1,-SUMIFS('BD Factoraje'!$Q:$Q,'BD Factoraje'!$B:$B,$B$3,'BD Factoraje'!$G:$G,'Cartera Semanal Individual'!$A44,'BD Factoraje'!$C:$C,$B$2),0)+AR44-SUMIFS('BD Factoraje'!$R:$R,'BD Factoraje'!$B:$B,$B$3,'BD Factoraje'!$G:$G,'Cartera Semanal Individual'!$A44,'BD Factoraje'!$N:$N,'Cartera Semanal Individual'!AS$1,'BD Factoraje'!$C:$C,$B$2)</f>
        <v>444105</v>
      </c>
      <c r="AT44" s="11">
        <f>IF('Cartera Semanal Individual'!$A44='Cartera Semanal Individual'!AT$1,-SUMIFS('BD Factoraje'!$Q:$Q,'BD Factoraje'!$B:$B,$B$3,'BD Factoraje'!$G:$G,'Cartera Semanal Individual'!$A44,'BD Factoraje'!$C:$C,$B$2),0)+AS44-SUMIFS('BD Factoraje'!$R:$R,'BD Factoraje'!$B:$B,$B$3,'BD Factoraje'!$G:$G,'Cartera Semanal Individual'!$A44,'BD Factoraje'!$N:$N,'Cartera Semanal Individual'!AT$1,'BD Factoraje'!$C:$C,$B$2)</f>
        <v>444105</v>
      </c>
      <c r="AU44" s="11">
        <f>IF('Cartera Semanal Individual'!$A44='Cartera Semanal Individual'!AU$1,-SUMIFS('BD Factoraje'!$Q:$Q,'BD Factoraje'!$B:$B,$B$3,'BD Factoraje'!$G:$G,'Cartera Semanal Individual'!$A44,'BD Factoraje'!$C:$C,$B$2),0)+AT44-SUMIFS('BD Factoraje'!$R:$R,'BD Factoraje'!$B:$B,$B$3,'BD Factoraje'!$G:$G,'Cartera Semanal Individual'!$A44,'BD Factoraje'!$N:$N,'Cartera Semanal Individual'!AU$1,'BD Factoraje'!$C:$C,$B$2)</f>
        <v>444105</v>
      </c>
      <c r="AV44" s="11">
        <f>IF('Cartera Semanal Individual'!$A44='Cartera Semanal Individual'!AV$1,-SUMIFS('BD Factoraje'!$Q:$Q,'BD Factoraje'!$B:$B,$B$3,'BD Factoraje'!$G:$G,'Cartera Semanal Individual'!$A44,'BD Factoraje'!$C:$C,$B$2),0)+AU44-SUMIFS('BD Factoraje'!$R:$R,'BD Factoraje'!$B:$B,$B$3,'BD Factoraje'!$G:$G,'Cartera Semanal Individual'!$A44,'BD Factoraje'!$N:$N,'Cartera Semanal Individual'!AV$1,'BD Factoraje'!$C:$C,$B$2)</f>
        <v>444105</v>
      </c>
      <c r="AW44" s="11">
        <f>IF('Cartera Semanal Individual'!$A44='Cartera Semanal Individual'!AW$1,-SUMIFS('BD Factoraje'!$Q:$Q,'BD Factoraje'!$B:$B,$B$3,'BD Factoraje'!$G:$G,'Cartera Semanal Individual'!$A44,'BD Factoraje'!$C:$C,$B$2),0)+AV44-SUMIFS('BD Factoraje'!$R:$R,'BD Factoraje'!$B:$B,$B$3,'BD Factoraje'!$G:$G,'Cartera Semanal Individual'!$A44,'BD Factoraje'!$N:$N,'Cartera Semanal Individual'!AW$1,'BD Factoraje'!$C:$C,$B$2)</f>
        <v>444105</v>
      </c>
      <c r="AX44" s="11">
        <f>IF('Cartera Semanal Individual'!$A44='Cartera Semanal Individual'!AX$1,-SUMIFS('BD Factoraje'!$Q:$Q,'BD Factoraje'!$B:$B,$B$3,'BD Factoraje'!$G:$G,'Cartera Semanal Individual'!$A44,'BD Factoraje'!$C:$C,$B$2),0)+AW44-SUMIFS('BD Factoraje'!$R:$R,'BD Factoraje'!$B:$B,$B$3,'BD Factoraje'!$G:$G,'Cartera Semanal Individual'!$A44,'BD Factoraje'!$N:$N,'Cartera Semanal Individual'!AX$1,'BD Factoraje'!$C:$C,$B$2)</f>
        <v>444105</v>
      </c>
      <c r="AY44" s="11">
        <f>IF('Cartera Semanal Individual'!$A44='Cartera Semanal Individual'!AY$1,-SUMIFS('BD Factoraje'!$Q:$Q,'BD Factoraje'!$B:$B,$B$3,'BD Factoraje'!$G:$G,'Cartera Semanal Individual'!$A44,'BD Factoraje'!$C:$C,$B$2),0)+AX44-SUMIFS('BD Factoraje'!$R:$R,'BD Factoraje'!$B:$B,$B$3,'BD Factoraje'!$G:$G,'Cartera Semanal Individual'!$A44,'BD Factoraje'!$N:$N,'Cartera Semanal Individual'!AY$1,'BD Factoraje'!$C:$C,$B$2)</f>
        <v>444105</v>
      </c>
      <c r="AZ44" s="11">
        <f>IF('Cartera Semanal Individual'!$A44='Cartera Semanal Individual'!AZ$1,-SUMIFS('BD Factoraje'!$Q:$Q,'BD Factoraje'!$B:$B,$B$3,'BD Factoraje'!$G:$G,'Cartera Semanal Individual'!$A44,'BD Factoraje'!$C:$C,$B$2),0)+AY44-SUMIFS('BD Factoraje'!$R:$R,'BD Factoraje'!$B:$B,$B$3,'BD Factoraje'!$G:$G,'Cartera Semanal Individual'!$A44,'BD Factoraje'!$N:$N,'Cartera Semanal Individual'!AZ$1,'BD Factoraje'!$C:$C,$B$2)</f>
        <v>444105</v>
      </c>
      <c r="BA44" s="11">
        <f>IF('Cartera Semanal Individual'!$A44='Cartera Semanal Individual'!BA$1,-SUMIFS('BD Factoraje'!$Q:$Q,'BD Factoraje'!$B:$B,$B$3,'BD Factoraje'!$G:$G,'Cartera Semanal Individual'!$A44,'BD Factoraje'!$C:$C,$B$2),0)+AZ44-SUMIFS('BD Factoraje'!$R:$R,'BD Factoraje'!$B:$B,$B$3,'BD Factoraje'!$G:$G,'Cartera Semanal Individual'!$A44,'BD Factoraje'!$N:$N,'Cartera Semanal Individual'!BA$1,'BD Factoraje'!$C:$C,$B$2)</f>
        <v>444105</v>
      </c>
      <c r="BB44" s="11">
        <f>IF('Cartera Semanal Individual'!$A44='Cartera Semanal Individual'!BB$1,-SUMIFS('BD Factoraje'!$Q:$Q,'BD Factoraje'!$B:$B,$B$3,'BD Factoraje'!$G:$G,'Cartera Semanal Individual'!$A44,'BD Factoraje'!$C:$C,$B$2),0)+BA44-SUMIFS('BD Factoraje'!$R:$R,'BD Factoraje'!$B:$B,$B$3,'BD Factoraje'!$G:$G,'Cartera Semanal Individual'!$A44,'BD Factoraje'!$N:$N,'Cartera Semanal Individual'!BB$1,'BD Factoraje'!$C:$C,$B$2)</f>
        <v>0</v>
      </c>
      <c r="BC44" s="11">
        <f>IF('Cartera Semanal Individual'!$A44='Cartera Semanal Individual'!BC$1,-SUMIFS('BD Factoraje'!$Q:$Q,'BD Factoraje'!$B:$B,$B$3,'BD Factoraje'!$G:$G,'Cartera Semanal Individual'!$A44,'BD Factoraje'!$C:$C,$B$2),0)+BB44-SUMIFS('BD Factoraje'!$R:$R,'BD Factoraje'!$B:$B,$B$3,'BD Factoraje'!$G:$G,'Cartera Semanal Individual'!$A44,'BD Factoraje'!$N:$N,'Cartera Semanal Individual'!BC$1,'BD Factoraje'!$C:$C,$B$2)</f>
        <v>0</v>
      </c>
      <c r="BD44" s="11">
        <f>IF('Cartera Semanal Individual'!$A44='Cartera Semanal Individual'!BD$1,-SUMIFS('BD Factoraje'!$Q:$Q,'BD Factoraje'!$B:$B,$B$3,'BD Factoraje'!$G:$G,'Cartera Semanal Individual'!$A44,'BD Factoraje'!$C:$C,$B$2),0)+BC44-SUMIFS('BD Factoraje'!$R:$R,'BD Factoraje'!$B:$B,$B$3,'BD Factoraje'!$G:$G,'Cartera Semanal Individual'!$A44,'BD Factoraje'!$N:$N,'Cartera Semanal Individual'!BD$1,'BD Factoraje'!$C:$C,$B$2)</f>
        <v>0</v>
      </c>
      <c r="BE44" s="11">
        <f>IF('Cartera Semanal Individual'!$A44='Cartera Semanal Individual'!BE$1,-SUMIFS('BD Factoraje'!$Q:$Q,'BD Factoraje'!$B:$B,$B$3,'BD Factoraje'!$G:$G,'Cartera Semanal Individual'!$A44,'BD Factoraje'!$C:$C,$B$2),0)+BD44-SUMIFS('BD Factoraje'!$R:$R,'BD Factoraje'!$B:$B,$B$3,'BD Factoraje'!$G:$G,'Cartera Semanal Individual'!$A44,'BD Factoraje'!$N:$N,'Cartera Semanal Individual'!BE$1,'BD Factoraje'!$C:$C,$B$2)</f>
        <v>0</v>
      </c>
      <c r="BF44" s="11">
        <f>IF('Cartera Semanal Individual'!$A44='Cartera Semanal Individual'!BF$1,-SUMIFS('BD Factoraje'!$Q:$Q,'BD Factoraje'!$B:$B,$B$3,'BD Factoraje'!$G:$G,'Cartera Semanal Individual'!$A44,'BD Factoraje'!$C:$C,$B$2),0)+BE44-SUMIFS('BD Factoraje'!$R:$R,'BD Factoraje'!$B:$B,$B$3,'BD Factoraje'!$G:$G,'Cartera Semanal Individual'!$A44,'BD Factoraje'!$N:$N,'Cartera Semanal Individual'!BF$1,'BD Factoraje'!$C:$C,$B$2)</f>
        <v>0</v>
      </c>
      <c r="BG44" s="11">
        <f>IF('Cartera Semanal Individual'!$A44='Cartera Semanal Individual'!BG$1,-SUMIFS('BD Factoraje'!$Q:$Q,'BD Factoraje'!$B:$B,$B$3,'BD Factoraje'!$G:$G,'Cartera Semanal Individual'!$A44,'BD Factoraje'!$C:$C,$B$2),0)+BF44-SUMIFS('BD Factoraje'!$R:$R,'BD Factoraje'!$B:$B,$B$3,'BD Factoraje'!$G:$G,'Cartera Semanal Individual'!$A44,'BD Factoraje'!$N:$N,'Cartera Semanal Individual'!BG$1,'BD Factoraje'!$C:$C,$B$2)</f>
        <v>0</v>
      </c>
      <c r="BH44" s="11">
        <f>IF('Cartera Semanal Individual'!$A44='Cartera Semanal Individual'!BH$1,-SUMIFS('BD Factoraje'!$Q:$Q,'BD Factoraje'!$B:$B,$B$3,'BD Factoraje'!$G:$G,'Cartera Semanal Individual'!$A44,'BD Factoraje'!$C:$C,$B$2),0)+BG44-SUMIFS('BD Factoraje'!$R:$R,'BD Factoraje'!$B:$B,$B$3,'BD Factoraje'!$G:$G,'Cartera Semanal Individual'!$A44,'BD Factoraje'!$N:$N,'Cartera Semanal Individual'!BH$1,'BD Factoraje'!$C:$C,$B$2)</f>
        <v>0</v>
      </c>
      <c r="BI44" s="11">
        <f>IF('Cartera Semanal Individual'!$A44='Cartera Semanal Individual'!BI$1,-SUMIFS('BD Factoraje'!$Q:$Q,'BD Factoraje'!$B:$B,$B$3,'BD Factoraje'!$G:$G,'Cartera Semanal Individual'!$A44,'BD Factoraje'!$C:$C,$B$2),0)+BH44-SUMIFS('BD Factoraje'!$R:$R,'BD Factoraje'!$B:$B,$B$3,'BD Factoraje'!$G:$G,'Cartera Semanal Individual'!$A44,'BD Factoraje'!$N:$N,'Cartera Semanal Individual'!BI$1,'BD Factoraje'!$C:$C,$B$2)</f>
        <v>0</v>
      </c>
      <c r="BJ44" s="11">
        <f>IF('Cartera Semanal Individual'!$A44='Cartera Semanal Individual'!BJ$1,-SUMIFS('BD Factoraje'!$Q:$Q,'BD Factoraje'!$B:$B,$B$3,'BD Factoraje'!$G:$G,'Cartera Semanal Individual'!$A44,'BD Factoraje'!$C:$C,$B$2),0)+BI44-SUMIFS('BD Factoraje'!$R:$R,'BD Factoraje'!$B:$B,$B$3,'BD Factoraje'!$G:$G,'Cartera Semanal Individual'!$A44,'BD Factoraje'!$N:$N,'Cartera Semanal Individual'!BJ$1,'BD Factoraje'!$C:$C,$B$2)</f>
        <v>0</v>
      </c>
      <c r="BK44" s="11">
        <f>IF('Cartera Semanal Individual'!$A44='Cartera Semanal Individual'!BK$1,-SUMIFS('BD Factoraje'!$Q:$Q,'BD Factoraje'!$B:$B,$B$3,'BD Factoraje'!$G:$G,'Cartera Semanal Individual'!$A44,'BD Factoraje'!$C:$C,$B$2),0)+BJ44-SUMIFS('BD Factoraje'!$R:$R,'BD Factoraje'!$B:$B,$B$3,'BD Factoraje'!$G:$G,'Cartera Semanal Individual'!$A44,'BD Factoraje'!$N:$N,'Cartera Semanal Individual'!BK$1,'BD Factoraje'!$C:$C,$B$2)</f>
        <v>0</v>
      </c>
      <c r="BL44" s="11">
        <f>IF('Cartera Semanal Individual'!$A44='Cartera Semanal Individual'!BL$1,-SUMIFS('BD Factoraje'!$Q:$Q,'BD Factoraje'!$B:$B,$B$3,'BD Factoraje'!$G:$G,'Cartera Semanal Individual'!$A44,'BD Factoraje'!$C:$C,$B$2),0)+BK44-SUMIFS('BD Factoraje'!$R:$R,'BD Factoraje'!$B:$B,$B$3,'BD Factoraje'!$G:$G,'Cartera Semanal Individual'!$A44,'BD Factoraje'!$N:$N,'Cartera Semanal Individual'!BL$1,'BD Factoraje'!$C:$C,$B$2)</f>
        <v>0</v>
      </c>
      <c r="BM44" s="11">
        <f>IF('Cartera Semanal Individual'!$A44='Cartera Semanal Individual'!BM$1,-SUMIFS('BD Factoraje'!$Q:$Q,'BD Factoraje'!$B:$B,$B$3,'BD Factoraje'!$G:$G,'Cartera Semanal Individual'!$A44,'BD Factoraje'!$C:$C,$B$2),0)+BL44-SUMIFS('BD Factoraje'!$R:$R,'BD Factoraje'!$B:$B,$B$3,'BD Factoraje'!$G:$G,'Cartera Semanal Individual'!$A44,'BD Factoraje'!$N:$N,'Cartera Semanal Individual'!BM$1,'BD Factoraje'!$C:$C,$B$2)</f>
        <v>0</v>
      </c>
      <c r="BN44" s="11">
        <f>IF('Cartera Semanal Individual'!$A44='Cartera Semanal Individual'!BN$1,-SUMIFS('BD Factoraje'!$Q:$Q,'BD Factoraje'!$B:$B,$B$3,'BD Factoraje'!$G:$G,'Cartera Semanal Individual'!$A44,'BD Factoraje'!$C:$C,$B$2),0)+BM44-SUMIFS('BD Factoraje'!$R:$R,'BD Factoraje'!$B:$B,$B$3,'BD Factoraje'!$G:$G,'Cartera Semanal Individual'!$A44,'BD Factoraje'!$N:$N,'Cartera Semanal Individual'!BN$1,'BD Factoraje'!$C:$C,$B$2)</f>
        <v>0</v>
      </c>
      <c r="BO44" s="11">
        <f>IF('Cartera Semanal Individual'!$A44='Cartera Semanal Individual'!BO$1,-SUMIFS('BD Factoraje'!$Q:$Q,'BD Factoraje'!$B:$B,$B$3,'BD Factoraje'!$G:$G,'Cartera Semanal Individual'!$A44,'BD Factoraje'!$C:$C,$B$2),0)+BN44-SUMIFS('BD Factoraje'!$R:$R,'BD Factoraje'!$B:$B,$B$3,'BD Factoraje'!$G:$G,'Cartera Semanal Individual'!$A44,'BD Factoraje'!$N:$N,'Cartera Semanal Individual'!BO$1,'BD Factoraje'!$C:$C,$B$2)</f>
        <v>0</v>
      </c>
      <c r="BP44" s="11">
        <f>IF('Cartera Semanal Individual'!$A44='Cartera Semanal Individual'!BP$1,-SUMIFS('BD Factoraje'!$Q:$Q,'BD Factoraje'!$B:$B,$B$3,'BD Factoraje'!$G:$G,'Cartera Semanal Individual'!$A44,'BD Factoraje'!$C:$C,$B$2),0)+BO44-SUMIFS('BD Factoraje'!$R:$R,'BD Factoraje'!$B:$B,$B$3,'BD Factoraje'!$G:$G,'Cartera Semanal Individual'!$A44,'BD Factoraje'!$N:$N,'Cartera Semanal Individual'!BP$1,'BD Factoraje'!$C:$C,$B$2)</f>
        <v>0</v>
      </c>
      <c r="BQ44" s="11">
        <f>IF('Cartera Semanal Individual'!$A44='Cartera Semanal Individual'!BQ$1,-SUMIFS('BD Factoraje'!$Q:$Q,'BD Factoraje'!$B:$B,$B$3,'BD Factoraje'!$G:$G,'Cartera Semanal Individual'!$A44,'BD Factoraje'!$C:$C,$B$2),0)+BP44-SUMIFS('BD Factoraje'!$R:$R,'BD Factoraje'!$B:$B,$B$3,'BD Factoraje'!$G:$G,'Cartera Semanal Individual'!$A44,'BD Factoraje'!$N:$N,'Cartera Semanal Individual'!BQ$1,'BD Factoraje'!$C:$C,$B$2)</f>
        <v>0</v>
      </c>
      <c r="BR44" s="11">
        <f>IF('Cartera Semanal Individual'!$A44='Cartera Semanal Individual'!BR$1,-SUMIFS('BD Factoraje'!$Q:$Q,'BD Factoraje'!$B:$B,$B$3,'BD Factoraje'!$G:$G,'Cartera Semanal Individual'!$A44,'BD Factoraje'!$C:$C,$B$2),0)+BQ44-SUMIFS('BD Factoraje'!$R:$R,'BD Factoraje'!$B:$B,$B$3,'BD Factoraje'!$G:$G,'Cartera Semanal Individual'!$A44,'BD Factoraje'!$N:$N,'Cartera Semanal Individual'!BR$1,'BD Factoraje'!$C:$C,$B$2)</f>
        <v>0</v>
      </c>
      <c r="BS44" s="11">
        <f>IF('Cartera Semanal Individual'!$A44='Cartera Semanal Individual'!BS$1,-SUMIFS('BD Factoraje'!$Q:$Q,'BD Factoraje'!$B:$B,$B$3,'BD Factoraje'!$G:$G,'Cartera Semanal Individual'!$A44,'BD Factoraje'!$C:$C,$B$2),0)+BR44-SUMIFS('BD Factoraje'!$R:$R,'BD Factoraje'!$B:$B,$B$3,'BD Factoraje'!$G:$G,'Cartera Semanal Individual'!$A44,'BD Factoraje'!$N:$N,'Cartera Semanal Individual'!BS$1,'BD Factoraje'!$C:$C,$B$2)</f>
        <v>0</v>
      </c>
      <c r="BT44" s="11">
        <f>IF('Cartera Semanal Individual'!$A44='Cartera Semanal Individual'!BT$1,-SUMIFS('BD Factoraje'!$Q:$Q,'BD Factoraje'!$B:$B,$B$3,'BD Factoraje'!$G:$G,'Cartera Semanal Individual'!$A44,'BD Factoraje'!$C:$C,$B$2),0)+BS44-SUMIFS('BD Factoraje'!$R:$R,'BD Factoraje'!$B:$B,$B$3,'BD Factoraje'!$G:$G,'Cartera Semanal Individual'!$A44,'BD Factoraje'!$N:$N,'Cartera Semanal Individual'!BT$1,'BD Factoraje'!$C:$C,$B$2)</f>
        <v>0</v>
      </c>
      <c r="BU44" s="11">
        <f>IF('Cartera Semanal Individual'!$A44='Cartera Semanal Individual'!BU$1,-SUMIFS('BD Factoraje'!$Q:$Q,'BD Factoraje'!$B:$B,$B$3,'BD Factoraje'!$G:$G,'Cartera Semanal Individual'!$A44,'BD Factoraje'!$C:$C,$B$2),0)+BT44-SUMIFS('BD Factoraje'!$R:$R,'BD Factoraje'!$B:$B,$B$3,'BD Factoraje'!$G:$G,'Cartera Semanal Individual'!$A44,'BD Factoraje'!$N:$N,'Cartera Semanal Individual'!BU$1,'BD Factoraje'!$C:$C,$B$2)</f>
        <v>0</v>
      </c>
      <c r="BV44" s="11">
        <f>IF('Cartera Semanal Individual'!$A44='Cartera Semanal Individual'!BV$1,-SUMIFS('BD Factoraje'!$Q:$Q,'BD Factoraje'!$B:$B,$B$3,'BD Factoraje'!$G:$G,'Cartera Semanal Individual'!$A44,'BD Factoraje'!$C:$C,$B$2),0)+BU44-SUMIFS('BD Factoraje'!$R:$R,'BD Factoraje'!$B:$B,$B$3,'BD Factoraje'!$G:$G,'Cartera Semanal Individual'!$A44,'BD Factoraje'!$N:$N,'Cartera Semanal Individual'!BV$1,'BD Factoraje'!$C:$C,$B$2)</f>
        <v>0</v>
      </c>
      <c r="BW44" s="11">
        <f>IF('Cartera Semanal Individual'!$A44='Cartera Semanal Individual'!BW$1,-SUMIFS('BD Factoraje'!$Q:$Q,'BD Factoraje'!$B:$B,$B$3,'BD Factoraje'!$G:$G,'Cartera Semanal Individual'!$A44,'BD Factoraje'!$C:$C,$B$2),0)+BV44-SUMIFS('BD Factoraje'!$R:$R,'BD Factoraje'!$B:$B,$B$3,'BD Factoraje'!$G:$G,'Cartera Semanal Individual'!$A44,'BD Factoraje'!$N:$N,'Cartera Semanal Individual'!BW$1,'BD Factoraje'!$C:$C,$B$2)</f>
        <v>0</v>
      </c>
      <c r="BX44" s="11">
        <f>IF('Cartera Semanal Individual'!$A44='Cartera Semanal Individual'!BX$1,-SUMIFS('BD Factoraje'!$Q:$Q,'BD Factoraje'!$B:$B,$B$3,'BD Factoraje'!$G:$G,'Cartera Semanal Individual'!$A44,'BD Factoraje'!$C:$C,$B$2),0)+BW44-SUMIFS('BD Factoraje'!$R:$R,'BD Factoraje'!$B:$B,$B$3,'BD Factoraje'!$G:$G,'Cartera Semanal Individual'!$A44,'BD Factoraje'!$N:$N,'Cartera Semanal Individual'!BX$1,'BD Factoraje'!$C:$C,$B$2)</f>
        <v>0</v>
      </c>
      <c r="BY44" s="11">
        <f>IF('Cartera Semanal Individual'!$A44='Cartera Semanal Individual'!BY$1,-SUMIFS('BD Factoraje'!$Q:$Q,'BD Factoraje'!$B:$B,$B$3,'BD Factoraje'!$G:$G,'Cartera Semanal Individual'!$A44,'BD Factoraje'!$C:$C,$B$2),0)+BX44-SUMIFS('BD Factoraje'!$R:$R,'BD Factoraje'!$B:$B,$B$3,'BD Factoraje'!$G:$G,'Cartera Semanal Individual'!$A44,'BD Factoraje'!$N:$N,'Cartera Semanal Individual'!BY$1,'BD Factoraje'!$C:$C,$B$2)</f>
        <v>0</v>
      </c>
      <c r="BZ44" s="11">
        <f>IF('Cartera Semanal Individual'!$A44='Cartera Semanal Individual'!BZ$1,-SUMIFS('BD Factoraje'!$Q:$Q,'BD Factoraje'!$B:$B,$B$3,'BD Factoraje'!$G:$G,'Cartera Semanal Individual'!$A44,'BD Factoraje'!$C:$C,$B$2),0)+BY44-SUMIFS('BD Factoraje'!$R:$R,'BD Factoraje'!$B:$B,$B$3,'BD Factoraje'!$G:$G,'Cartera Semanal Individual'!$A44,'BD Factoraje'!$N:$N,'Cartera Semanal Individual'!BZ$1,'BD Factoraje'!$C:$C,$B$2)</f>
        <v>0</v>
      </c>
      <c r="CA44" s="11">
        <f>IF('Cartera Semanal Individual'!$A44='Cartera Semanal Individual'!CA$1,-SUMIFS('BD Factoraje'!$Q:$Q,'BD Factoraje'!$B:$B,$B$3,'BD Factoraje'!$G:$G,'Cartera Semanal Individual'!$A44,'BD Factoraje'!$C:$C,$B$2),0)+BZ44-SUMIFS('BD Factoraje'!$R:$R,'BD Factoraje'!$B:$B,$B$3,'BD Factoraje'!$G:$G,'Cartera Semanal Individual'!$A44,'BD Factoraje'!$N:$N,'Cartera Semanal Individual'!CA$1,'BD Factoraje'!$C:$C,$B$2)</f>
        <v>0</v>
      </c>
      <c r="CB44" s="11">
        <f>IF('Cartera Semanal Individual'!$A44='Cartera Semanal Individual'!CB$1,-SUMIFS('BD Factoraje'!$Q:$Q,'BD Factoraje'!$B:$B,$B$3,'BD Factoraje'!$G:$G,'Cartera Semanal Individual'!$A44,'BD Factoraje'!$C:$C,$B$2),0)+CA44-SUMIFS('BD Factoraje'!$R:$R,'BD Factoraje'!$B:$B,$B$3,'BD Factoraje'!$G:$G,'Cartera Semanal Individual'!$A44,'BD Factoraje'!$N:$N,'Cartera Semanal Individual'!CB$1,'BD Factoraje'!$C:$C,$B$2)</f>
        <v>0</v>
      </c>
      <c r="CC44" s="11">
        <f>IF('Cartera Semanal Individual'!$A44='Cartera Semanal Individual'!CC$1,-SUMIFS('BD Factoraje'!$Q:$Q,'BD Factoraje'!$B:$B,$B$3,'BD Factoraje'!$G:$G,'Cartera Semanal Individual'!$A44,'BD Factoraje'!$C:$C,$B$2),0)+CB44-SUMIFS('BD Factoraje'!$R:$R,'BD Factoraje'!$B:$B,$B$3,'BD Factoraje'!$G:$G,'Cartera Semanal Individual'!$A44,'BD Factoraje'!$N:$N,'Cartera Semanal Individual'!CC$1,'BD Factoraje'!$C:$C,$B$2)</f>
        <v>0</v>
      </c>
      <c r="CD44" s="11">
        <f>IF('Cartera Semanal Individual'!$A44='Cartera Semanal Individual'!CD$1,-SUMIFS('BD Factoraje'!$Q:$Q,'BD Factoraje'!$B:$B,$B$3,'BD Factoraje'!$G:$G,'Cartera Semanal Individual'!$A44,'BD Factoraje'!$C:$C,$B$2),0)+CC44-SUMIFS('BD Factoraje'!$R:$R,'BD Factoraje'!$B:$B,$B$3,'BD Factoraje'!$G:$G,'Cartera Semanal Individual'!$A44,'BD Factoraje'!$N:$N,'Cartera Semanal Individual'!CD$1,'BD Factoraje'!$C:$C,$B$2)</f>
        <v>0</v>
      </c>
      <c r="CE44" s="11">
        <f>IF('Cartera Semanal Individual'!$A44='Cartera Semanal Individual'!CE$1,-SUMIFS('BD Factoraje'!$Q:$Q,'BD Factoraje'!$B:$B,$B$3,'BD Factoraje'!$G:$G,'Cartera Semanal Individual'!$A44,'BD Factoraje'!$C:$C,$B$2),0)+CD44-SUMIFS('BD Factoraje'!$R:$R,'BD Factoraje'!$B:$B,$B$3,'BD Factoraje'!$G:$G,'Cartera Semanal Individual'!$A44,'BD Factoraje'!$N:$N,'Cartera Semanal Individual'!CE$1,'BD Factoraje'!$C:$C,$B$2)</f>
        <v>0</v>
      </c>
      <c r="CF44" s="11">
        <f>IF('Cartera Semanal Individual'!$A44='Cartera Semanal Individual'!CF$1,-SUMIFS('BD Factoraje'!$Q:$Q,'BD Factoraje'!$B:$B,$B$3,'BD Factoraje'!$G:$G,'Cartera Semanal Individual'!$A44,'BD Factoraje'!$C:$C,$B$2),0)+CE44-SUMIFS('BD Factoraje'!$R:$R,'BD Factoraje'!$B:$B,$B$3,'BD Factoraje'!$G:$G,'Cartera Semanal Individual'!$A44,'BD Factoraje'!$N:$N,'Cartera Semanal Individual'!CF$1,'BD Factoraje'!$C:$C,$B$2)</f>
        <v>0</v>
      </c>
      <c r="CG44" s="11">
        <f>IF('Cartera Semanal Individual'!$A44='Cartera Semanal Individual'!CG$1,-SUMIFS('BD Factoraje'!$Q:$Q,'BD Factoraje'!$B:$B,$B$3,'BD Factoraje'!$G:$G,'Cartera Semanal Individual'!$A44,'BD Factoraje'!$C:$C,$B$2),0)+CF44-SUMIFS('BD Factoraje'!$R:$R,'BD Factoraje'!$B:$B,$B$3,'BD Factoraje'!$G:$G,'Cartera Semanal Individual'!$A44,'BD Factoraje'!$N:$N,'Cartera Semanal Individual'!CG$1,'BD Factoraje'!$C:$C,$B$2)</f>
        <v>0</v>
      </c>
      <c r="CH44" s="11">
        <f>IF('Cartera Semanal Individual'!$A44='Cartera Semanal Individual'!CH$1,-SUMIFS('BD Factoraje'!$Q:$Q,'BD Factoraje'!$B:$B,$B$3,'BD Factoraje'!$G:$G,'Cartera Semanal Individual'!$A44,'BD Factoraje'!$C:$C,$B$2),0)+CG44-SUMIFS('BD Factoraje'!$R:$R,'BD Factoraje'!$B:$B,$B$3,'BD Factoraje'!$G:$G,'Cartera Semanal Individual'!$A44,'BD Factoraje'!$N:$N,'Cartera Semanal Individual'!CH$1,'BD Factoraje'!$C:$C,$B$2)</f>
        <v>0</v>
      </c>
      <c r="CI44" s="11">
        <f>IF('Cartera Semanal Individual'!$A44='Cartera Semanal Individual'!CI$1,-SUMIFS('BD Factoraje'!$Q:$Q,'BD Factoraje'!$B:$B,$B$3,'BD Factoraje'!$G:$G,'Cartera Semanal Individual'!$A44,'BD Factoraje'!$C:$C,$B$2),0)+CH44-SUMIFS('BD Factoraje'!$R:$R,'BD Factoraje'!$B:$B,$B$3,'BD Factoraje'!$G:$G,'Cartera Semanal Individual'!$A44,'BD Factoraje'!$N:$N,'Cartera Semanal Individual'!CI$1,'BD Factoraje'!$C:$C,$B$2)</f>
        <v>0</v>
      </c>
      <c r="CJ44" s="11">
        <f>IF('Cartera Semanal Individual'!$A44='Cartera Semanal Individual'!CJ$1,-SUMIFS('BD Factoraje'!$Q:$Q,'BD Factoraje'!$B:$B,$B$3,'BD Factoraje'!$G:$G,'Cartera Semanal Individual'!$A44,'BD Factoraje'!$C:$C,$B$2),0)+CI44-SUMIFS('BD Factoraje'!$R:$R,'BD Factoraje'!$B:$B,$B$3,'BD Factoraje'!$G:$G,'Cartera Semanal Individual'!$A44,'BD Factoraje'!$N:$N,'Cartera Semanal Individual'!CJ$1,'BD Factoraje'!$C:$C,$B$2)</f>
        <v>0</v>
      </c>
      <c r="CK44" s="11">
        <f>IF('Cartera Semanal Individual'!$A44='Cartera Semanal Individual'!CK$1,-SUMIFS('BD Factoraje'!$Q:$Q,'BD Factoraje'!$B:$B,$B$3,'BD Factoraje'!$G:$G,'Cartera Semanal Individual'!$A44,'BD Factoraje'!$C:$C,$B$2),0)+CJ44-SUMIFS('BD Factoraje'!$R:$R,'BD Factoraje'!$B:$B,$B$3,'BD Factoraje'!$G:$G,'Cartera Semanal Individual'!$A44,'BD Factoraje'!$N:$N,'Cartera Semanal Individual'!CK$1,'BD Factoraje'!$C:$C,$B$2)</f>
        <v>0</v>
      </c>
      <c r="CL44" s="11">
        <f>IF('Cartera Semanal Individual'!$A44='Cartera Semanal Individual'!CL$1,-SUMIFS('BD Factoraje'!$Q:$Q,'BD Factoraje'!$B:$B,$B$3,'BD Factoraje'!$G:$G,'Cartera Semanal Individual'!$A44,'BD Factoraje'!$C:$C,$B$2),0)+CK44-SUMIFS('BD Factoraje'!$R:$R,'BD Factoraje'!$B:$B,$B$3,'BD Factoraje'!$G:$G,'Cartera Semanal Individual'!$A44,'BD Factoraje'!$N:$N,'Cartera Semanal Individual'!CL$1,'BD Factoraje'!$C:$C,$B$2)</f>
        <v>0</v>
      </c>
      <c r="CM44" s="11">
        <f>IF('Cartera Semanal Individual'!$A44='Cartera Semanal Individual'!CM$1,-SUMIFS('BD Factoraje'!$Q:$Q,'BD Factoraje'!$B:$B,$B$3,'BD Factoraje'!$G:$G,'Cartera Semanal Individual'!$A44,'BD Factoraje'!$C:$C,$B$2),0)+CL44-SUMIFS('BD Factoraje'!$R:$R,'BD Factoraje'!$B:$B,$B$3,'BD Factoraje'!$G:$G,'Cartera Semanal Individual'!$A44,'BD Factoraje'!$N:$N,'Cartera Semanal Individual'!CM$1,'BD Factoraje'!$C:$C,$B$2)</f>
        <v>0</v>
      </c>
      <c r="CN44" s="11">
        <f>IF('Cartera Semanal Individual'!$A44='Cartera Semanal Individual'!CN$1,-SUMIFS('BD Factoraje'!$Q:$Q,'BD Factoraje'!$B:$B,$B$3,'BD Factoraje'!$G:$G,'Cartera Semanal Individual'!$A44,'BD Factoraje'!$C:$C,$B$2),0)+CM44-SUMIFS('BD Factoraje'!$R:$R,'BD Factoraje'!$B:$B,$B$3,'BD Factoraje'!$G:$G,'Cartera Semanal Individual'!$A44,'BD Factoraje'!$N:$N,'Cartera Semanal Individual'!CN$1,'BD Factoraje'!$C:$C,$B$2)</f>
        <v>0</v>
      </c>
      <c r="CO44" s="11">
        <f>IF('Cartera Semanal Individual'!$A44='Cartera Semanal Individual'!CO$1,-SUMIFS('BD Factoraje'!$Q:$Q,'BD Factoraje'!$B:$B,$B$3,'BD Factoraje'!$G:$G,'Cartera Semanal Individual'!$A44,'BD Factoraje'!$C:$C,$B$2),0)+CN44-SUMIFS('BD Factoraje'!$R:$R,'BD Factoraje'!$B:$B,$B$3,'BD Factoraje'!$G:$G,'Cartera Semanal Individual'!$A44,'BD Factoraje'!$N:$N,'Cartera Semanal Individual'!CO$1,'BD Factoraje'!$C:$C,$B$2)</f>
        <v>0</v>
      </c>
      <c r="CP44" s="11">
        <f>IF('Cartera Semanal Individual'!$A44='Cartera Semanal Individual'!CP$1,-SUMIFS('BD Factoraje'!$Q:$Q,'BD Factoraje'!$B:$B,$B$3,'BD Factoraje'!$G:$G,'Cartera Semanal Individual'!$A44,'BD Factoraje'!$C:$C,$B$2),0)+CO44-SUMIFS('BD Factoraje'!$R:$R,'BD Factoraje'!$B:$B,$B$3,'BD Factoraje'!$G:$G,'Cartera Semanal Individual'!$A44,'BD Factoraje'!$N:$N,'Cartera Semanal Individual'!CP$1,'BD Factoraje'!$C:$C,$B$2)</f>
        <v>0</v>
      </c>
      <c r="CQ44" s="11">
        <f>IF('Cartera Semanal Individual'!$A44='Cartera Semanal Individual'!CQ$1,-SUMIFS('BD Factoraje'!$Q:$Q,'BD Factoraje'!$B:$B,$B$3,'BD Factoraje'!$G:$G,'Cartera Semanal Individual'!$A44,'BD Factoraje'!$C:$C,$B$2),0)+CP44-SUMIFS('BD Factoraje'!$R:$R,'BD Factoraje'!$B:$B,$B$3,'BD Factoraje'!$G:$G,'Cartera Semanal Individual'!$A44,'BD Factoraje'!$N:$N,'Cartera Semanal Individual'!CQ$1,'BD Factoraje'!$C:$C,$B$2)</f>
        <v>0</v>
      </c>
      <c r="CR44" s="11">
        <f>IF('Cartera Semanal Individual'!$A44='Cartera Semanal Individual'!CR$1,-SUMIFS('BD Factoraje'!$Q:$Q,'BD Factoraje'!$B:$B,$B$3,'BD Factoraje'!$G:$G,'Cartera Semanal Individual'!$A44,'BD Factoraje'!$C:$C,$B$2),0)+CQ44-SUMIFS('BD Factoraje'!$R:$R,'BD Factoraje'!$B:$B,$B$3,'BD Factoraje'!$G:$G,'Cartera Semanal Individual'!$A44,'BD Factoraje'!$N:$N,'Cartera Semanal Individual'!CR$1,'BD Factoraje'!$C:$C,$B$2)</f>
        <v>0</v>
      </c>
      <c r="CS44" s="11">
        <f>IF('Cartera Semanal Individual'!$A44='Cartera Semanal Individual'!CS$1,-SUMIFS('BD Factoraje'!$Q:$Q,'BD Factoraje'!$B:$B,$B$3,'BD Factoraje'!$G:$G,'Cartera Semanal Individual'!$A44,'BD Factoraje'!$C:$C,$B$2),0)+CR44-SUMIFS('BD Factoraje'!$R:$R,'BD Factoraje'!$B:$B,$B$3,'BD Factoraje'!$G:$G,'Cartera Semanal Individual'!$A44,'BD Factoraje'!$N:$N,'Cartera Semanal Individual'!CS$1,'BD Factoraje'!$C:$C,$B$2)</f>
        <v>0</v>
      </c>
      <c r="CT44" s="11">
        <f>IF('Cartera Semanal Individual'!$A44='Cartera Semanal Individual'!CT$1,-SUMIFS('BD Factoraje'!$Q:$Q,'BD Factoraje'!$B:$B,$B$3,'BD Factoraje'!$G:$G,'Cartera Semanal Individual'!$A44,'BD Factoraje'!$C:$C,$B$2),0)+CS44-SUMIFS('BD Factoraje'!$R:$R,'BD Factoraje'!$B:$B,$B$3,'BD Factoraje'!$G:$G,'Cartera Semanal Individual'!$A44,'BD Factoraje'!$N:$N,'Cartera Semanal Individual'!CT$1,'BD Factoraje'!$C:$C,$B$2)</f>
        <v>0</v>
      </c>
      <c r="CU44" s="11">
        <f>IF('Cartera Semanal Individual'!$A44='Cartera Semanal Individual'!CU$1,-SUMIFS('BD Factoraje'!$Q:$Q,'BD Factoraje'!$B:$B,$B$3,'BD Factoraje'!$G:$G,'Cartera Semanal Individual'!$A44,'BD Factoraje'!$C:$C,$B$2),0)+CT44-SUMIFS('BD Factoraje'!$R:$R,'BD Factoraje'!$B:$B,$B$3,'BD Factoraje'!$G:$G,'Cartera Semanal Individual'!$A44,'BD Factoraje'!$N:$N,'Cartera Semanal Individual'!CU$1,'BD Factoraje'!$C:$C,$B$2)</f>
        <v>0</v>
      </c>
      <c r="CV44" s="11">
        <f>IF('Cartera Semanal Individual'!$A44='Cartera Semanal Individual'!CV$1,-SUMIFS('BD Factoraje'!$Q:$Q,'BD Factoraje'!$B:$B,$B$3,'BD Factoraje'!$G:$G,'Cartera Semanal Individual'!$A44,'BD Factoraje'!$C:$C,$B$2),0)+CU44-SUMIFS('BD Factoraje'!$R:$R,'BD Factoraje'!$B:$B,$B$3,'BD Factoraje'!$G:$G,'Cartera Semanal Individual'!$A44,'BD Factoraje'!$N:$N,'Cartera Semanal Individual'!CV$1,'BD Factoraje'!$C:$C,$B$2)</f>
        <v>0</v>
      </c>
    </row>
    <row r="45" spans="1:100" x14ac:dyDescent="0.25">
      <c r="A45" s="14">
        <v>54</v>
      </c>
      <c r="B45" s="31">
        <f t="shared" si="2"/>
        <v>42743</v>
      </c>
      <c r="C45" s="11">
        <f>IF('Cartera Semanal Individual'!$A45='Cartera Semanal Individual'!C$1,-SUMIFS('BD Factoraje'!$Q:$Q,'BD Factoraje'!$B:$B,$B$3,'BD Factoraje'!$G:$G,'Cartera Semanal Individual'!$A45,'BD Factoraje'!$C:$C,$B$2),0)</f>
        <v>0</v>
      </c>
      <c r="D45" s="11">
        <f>IF('Cartera Semanal Individual'!$A45='Cartera Semanal Individual'!D$1,-SUMIFS('BD Factoraje'!$Q:$Q,'BD Factoraje'!$B:$B,$B$3,'BD Factoraje'!$G:$G,'Cartera Semanal Individual'!$A45,'BD Factoraje'!$C:$C,$B$2),0)+C45-SUMIFS('BD Factoraje'!$R:$R,'BD Factoraje'!$B:$B,$B$3,'BD Factoraje'!$G:$G,'Cartera Semanal Individual'!$A45,'BD Factoraje'!$N:$N,'Cartera Semanal Individual'!D$1,'BD Factoraje'!$C:$C,$B$2)</f>
        <v>0</v>
      </c>
      <c r="E45" s="11">
        <f>IF('Cartera Semanal Individual'!$A45='Cartera Semanal Individual'!E$1,-SUMIFS('BD Factoraje'!$Q:$Q,'BD Factoraje'!$B:$B,$B$3,'BD Factoraje'!$G:$G,'Cartera Semanal Individual'!$A45,'BD Factoraje'!$C:$C,$B$2),0)+D45-SUMIFS('BD Factoraje'!$R:$R,'BD Factoraje'!$B:$B,$B$3,'BD Factoraje'!$G:$G,'Cartera Semanal Individual'!$A45,'BD Factoraje'!$N:$N,'Cartera Semanal Individual'!E$1,'BD Factoraje'!$C:$C,$B$2)</f>
        <v>0</v>
      </c>
      <c r="F45" s="11">
        <f>IF('Cartera Semanal Individual'!$A45='Cartera Semanal Individual'!F$1,-SUMIFS('BD Factoraje'!$Q:$Q,'BD Factoraje'!$B:$B,$B$3,'BD Factoraje'!$G:$G,'Cartera Semanal Individual'!$A45,'BD Factoraje'!$C:$C,$B$2),0)+E45-SUMIFS('BD Factoraje'!$R:$R,'BD Factoraje'!$B:$B,$B$3,'BD Factoraje'!$G:$G,'Cartera Semanal Individual'!$A45,'BD Factoraje'!$N:$N,'Cartera Semanal Individual'!F$1,'BD Factoraje'!$C:$C,$B$2)</f>
        <v>0</v>
      </c>
      <c r="G45" s="11">
        <f>IF('Cartera Semanal Individual'!$A45='Cartera Semanal Individual'!G$1,-SUMIFS('BD Factoraje'!$Q:$Q,'BD Factoraje'!$B:$B,$B$3,'BD Factoraje'!$G:$G,'Cartera Semanal Individual'!$A45,'BD Factoraje'!$C:$C,$B$2),0)+F45-SUMIFS('BD Factoraje'!$R:$R,'BD Factoraje'!$B:$B,$B$3,'BD Factoraje'!$G:$G,'Cartera Semanal Individual'!$A45,'BD Factoraje'!$N:$N,'Cartera Semanal Individual'!G$1,'BD Factoraje'!$C:$C,$B$2)</f>
        <v>0</v>
      </c>
      <c r="H45" s="11">
        <f>IF('Cartera Semanal Individual'!$A45='Cartera Semanal Individual'!H$1,-SUMIFS('BD Factoraje'!$Q:$Q,'BD Factoraje'!$B:$B,$B$3,'BD Factoraje'!$G:$G,'Cartera Semanal Individual'!$A45,'BD Factoraje'!$C:$C,$B$2),0)+G45-SUMIFS('BD Factoraje'!$R:$R,'BD Factoraje'!$B:$B,$B$3,'BD Factoraje'!$G:$G,'Cartera Semanal Individual'!$A45,'BD Factoraje'!$N:$N,'Cartera Semanal Individual'!H$1,'BD Factoraje'!$C:$C,$B$2)</f>
        <v>0</v>
      </c>
      <c r="I45" s="11">
        <f>IF('Cartera Semanal Individual'!$A45='Cartera Semanal Individual'!I$1,-SUMIFS('BD Factoraje'!$Q:$Q,'BD Factoraje'!$B:$B,$B$3,'BD Factoraje'!$G:$G,'Cartera Semanal Individual'!$A45,'BD Factoraje'!$C:$C,$B$2),0)+H45-SUMIFS('BD Factoraje'!$R:$R,'BD Factoraje'!$B:$B,$B$3,'BD Factoraje'!$G:$G,'Cartera Semanal Individual'!$A45,'BD Factoraje'!$N:$N,'Cartera Semanal Individual'!I$1,'BD Factoraje'!$C:$C,$B$2)</f>
        <v>0</v>
      </c>
      <c r="J45" s="11">
        <f>IF('Cartera Semanal Individual'!$A45='Cartera Semanal Individual'!J$1,-SUMIFS('BD Factoraje'!$Q:$Q,'BD Factoraje'!$B:$B,$B$3,'BD Factoraje'!$G:$G,'Cartera Semanal Individual'!$A45,'BD Factoraje'!$C:$C,$B$2),0)+I45-SUMIFS('BD Factoraje'!$R:$R,'BD Factoraje'!$B:$B,$B$3,'BD Factoraje'!$G:$G,'Cartera Semanal Individual'!$A45,'BD Factoraje'!$N:$N,'Cartera Semanal Individual'!J$1,'BD Factoraje'!$C:$C,$B$2)</f>
        <v>0</v>
      </c>
      <c r="K45" s="11">
        <f>IF('Cartera Semanal Individual'!$A45='Cartera Semanal Individual'!K$1,-SUMIFS('BD Factoraje'!$Q:$Q,'BD Factoraje'!$B:$B,$B$3,'BD Factoraje'!$G:$G,'Cartera Semanal Individual'!$A45,'BD Factoraje'!$C:$C,$B$2),0)+J45-SUMIFS('BD Factoraje'!$R:$R,'BD Factoraje'!$B:$B,$B$3,'BD Factoraje'!$G:$G,'Cartera Semanal Individual'!$A45,'BD Factoraje'!$N:$N,'Cartera Semanal Individual'!K$1,'BD Factoraje'!$C:$C,$B$2)</f>
        <v>0</v>
      </c>
      <c r="L45" s="11">
        <f>IF('Cartera Semanal Individual'!$A45='Cartera Semanal Individual'!L$1,-SUMIFS('BD Factoraje'!$Q:$Q,'BD Factoraje'!$B:$B,$B$3,'BD Factoraje'!$G:$G,'Cartera Semanal Individual'!$A45,'BD Factoraje'!$C:$C,$B$2),0)+K45-SUMIFS('BD Factoraje'!$R:$R,'BD Factoraje'!$B:$B,$B$3,'BD Factoraje'!$G:$G,'Cartera Semanal Individual'!$A45,'BD Factoraje'!$N:$N,'Cartera Semanal Individual'!L$1,'BD Factoraje'!$C:$C,$B$2)</f>
        <v>0</v>
      </c>
      <c r="M45" s="11">
        <f>IF('Cartera Semanal Individual'!$A45='Cartera Semanal Individual'!M$1,-SUMIFS('BD Factoraje'!$Q:$Q,'BD Factoraje'!$B:$B,$B$3,'BD Factoraje'!$G:$G,'Cartera Semanal Individual'!$A45,'BD Factoraje'!$C:$C,$B$2),0)+L45-SUMIFS('BD Factoraje'!$R:$R,'BD Factoraje'!$B:$B,$B$3,'BD Factoraje'!$G:$G,'Cartera Semanal Individual'!$A45,'BD Factoraje'!$N:$N,'Cartera Semanal Individual'!M$1,'BD Factoraje'!$C:$C,$B$2)</f>
        <v>0</v>
      </c>
      <c r="N45" s="11">
        <f>IF('Cartera Semanal Individual'!$A45='Cartera Semanal Individual'!N$1,-SUMIFS('BD Factoraje'!$Q:$Q,'BD Factoraje'!$B:$B,$B$3,'BD Factoraje'!$G:$G,'Cartera Semanal Individual'!$A45,'BD Factoraje'!$C:$C,$B$2),0)+M45-SUMIFS('BD Factoraje'!$R:$R,'BD Factoraje'!$B:$B,$B$3,'BD Factoraje'!$G:$G,'Cartera Semanal Individual'!$A45,'BD Factoraje'!$N:$N,'Cartera Semanal Individual'!N$1,'BD Factoraje'!$C:$C,$B$2)</f>
        <v>0</v>
      </c>
      <c r="O45" s="11">
        <f>IF('Cartera Semanal Individual'!$A45='Cartera Semanal Individual'!O$1,-SUMIFS('BD Factoraje'!$Q:$Q,'BD Factoraje'!$B:$B,$B$3,'BD Factoraje'!$G:$G,'Cartera Semanal Individual'!$A45,'BD Factoraje'!$C:$C,$B$2),0)+N45-SUMIFS('BD Factoraje'!$R:$R,'BD Factoraje'!$B:$B,$B$3,'BD Factoraje'!$G:$G,'Cartera Semanal Individual'!$A45,'BD Factoraje'!$N:$N,'Cartera Semanal Individual'!O$1,'BD Factoraje'!$C:$C,$B$2)</f>
        <v>0</v>
      </c>
      <c r="P45" s="11">
        <f>IF('Cartera Semanal Individual'!$A45='Cartera Semanal Individual'!P$1,-SUMIFS('BD Factoraje'!$Q:$Q,'BD Factoraje'!$B:$B,$B$3,'BD Factoraje'!$G:$G,'Cartera Semanal Individual'!$A45,'BD Factoraje'!$C:$C,$B$2),0)+O45-SUMIFS('BD Factoraje'!$R:$R,'BD Factoraje'!$B:$B,$B$3,'BD Factoraje'!$G:$G,'Cartera Semanal Individual'!$A45,'BD Factoraje'!$N:$N,'Cartera Semanal Individual'!P$1,'BD Factoraje'!$C:$C,$B$2)</f>
        <v>0</v>
      </c>
      <c r="Q45" s="11">
        <f>IF('Cartera Semanal Individual'!$A45='Cartera Semanal Individual'!Q$1,-SUMIFS('BD Factoraje'!$Q:$Q,'BD Factoraje'!$B:$B,$B$3,'BD Factoraje'!$G:$G,'Cartera Semanal Individual'!$A45,'BD Factoraje'!$C:$C,$B$2),0)+P45-SUMIFS('BD Factoraje'!$R:$R,'BD Factoraje'!$B:$B,$B$3,'BD Factoraje'!$G:$G,'Cartera Semanal Individual'!$A45,'BD Factoraje'!$N:$N,'Cartera Semanal Individual'!Q$1,'BD Factoraje'!$C:$C,$B$2)</f>
        <v>0</v>
      </c>
      <c r="R45" s="11">
        <f>IF('Cartera Semanal Individual'!$A45='Cartera Semanal Individual'!R$1,-SUMIFS('BD Factoraje'!$Q:$Q,'BD Factoraje'!$B:$B,$B$3,'BD Factoraje'!$G:$G,'Cartera Semanal Individual'!$A45,'BD Factoraje'!$C:$C,$B$2),0)+Q45-SUMIFS('BD Factoraje'!$R:$R,'BD Factoraje'!$B:$B,$B$3,'BD Factoraje'!$G:$G,'Cartera Semanal Individual'!$A45,'BD Factoraje'!$N:$N,'Cartera Semanal Individual'!R$1,'BD Factoraje'!$C:$C,$B$2)</f>
        <v>0</v>
      </c>
      <c r="S45" s="11">
        <f>IF('Cartera Semanal Individual'!$A45='Cartera Semanal Individual'!S$1,-SUMIFS('BD Factoraje'!$Q:$Q,'BD Factoraje'!$B:$B,$B$3,'BD Factoraje'!$G:$G,'Cartera Semanal Individual'!$A45,'BD Factoraje'!$C:$C,$B$2),0)+R45-SUMIFS('BD Factoraje'!$R:$R,'BD Factoraje'!$B:$B,$B$3,'BD Factoraje'!$G:$G,'Cartera Semanal Individual'!$A45,'BD Factoraje'!$N:$N,'Cartera Semanal Individual'!S$1,'BD Factoraje'!$C:$C,$B$2)</f>
        <v>0</v>
      </c>
      <c r="T45" s="11">
        <f>IF('Cartera Semanal Individual'!$A45='Cartera Semanal Individual'!T$1,-SUMIFS('BD Factoraje'!$Q:$Q,'BD Factoraje'!$B:$B,$B$3,'BD Factoraje'!$G:$G,'Cartera Semanal Individual'!$A45,'BD Factoraje'!$C:$C,$B$2),0)+S45-SUMIFS('BD Factoraje'!$R:$R,'BD Factoraje'!$B:$B,$B$3,'BD Factoraje'!$G:$G,'Cartera Semanal Individual'!$A45,'BD Factoraje'!$N:$N,'Cartera Semanal Individual'!T$1,'BD Factoraje'!$C:$C,$B$2)</f>
        <v>0</v>
      </c>
      <c r="U45" s="11">
        <f>IF('Cartera Semanal Individual'!$A45='Cartera Semanal Individual'!U$1,-SUMIFS('BD Factoraje'!$Q:$Q,'BD Factoraje'!$B:$B,$B$3,'BD Factoraje'!$G:$G,'Cartera Semanal Individual'!$A45,'BD Factoraje'!$C:$C,$B$2),0)+T45-SUMIFS('BD Factoraje'!$R:$R,'BD Factoraje'!$B:$B,$B$3,'BD Factoraje'!$G:$G,'Cartera Semanal Individual'!$A45,'BD Factoraje'!$N:$N,'Cartera Semanal Individual'!U$1,'BD Factoraje'!$C:$C,$B$2)</f>
        <v>0</v>
      </c>
      <c r="V45" s="11">
        <f>IF('Cartera Semanal Individual'!$A45='Cartera Semanal Individual'!V$1,-SUMIFS('BD Factoraje'!$Q:$Q,'BD Factoraje'!$B:$B,$B$3,'BD Factoraje'!$G:$G,'Cartera Semanal Individual'!$A45,'BD Factoraje'!$C:$C,$B$2),0)+U45-SUMIFS('BD Factoraje'!$R:$R,'BD Factoraje'!$B:$B,$B$3,'BD Factoraje'!$G:$G,'Cartera Semanal Individual'!$A45,'BD Factoraje'!$N:$N,'Cartera Semanal Individual'!V$1,'BD Factoraje'!$C:$C,$B$2)</f>
        <v>0</v>
      </c>
      <c r="W45" s="11">
        <f>IF('Cartera Semanal Individual'!$A45='Cartera Semanal Individual'!W$1,-SUMIFS('BD Factoraje'!$Q:$Q,'BD Factoraje'!$B:$B,$B$3,'BD Factoraje'!$G:$G,'Cartera Semanal Individual'!$A45,'BD Factoraje'!$C:$C,$B$2),0)+V45-SUMIFS('BD Factoraje'!$R:$R,'BD Factoraje'!$B:$B,$B$3,'BD Factoraje'!$G:$G,'Cartera Semanal Individual'!$A45,'BD Factoraje'!$N:$N,'Cartera Semanal Individual'!W$1,'BD Factoraje'!$C:$C,$B$2)</f>
        <v>0</v>
      </c>
      <c r="X45" s="11">
        <f>IF('Cartera Semanal Individual'!$A45='Cartera Semanal Individual'!X$1,-SUMIFS('BD Factoraje'!$Q:$Q,'BD Factoraje'!$B:$B,$B$3,'BD Factoraje'!$G:$G,'Cartera Semanal Individual'!$A45,'BD Factoraje'!$C:$C,$B$2),0)+W45-SUMIFS('BD Factoraje'!$R:$R,'BD Factoraje'!$B:$B,$B$3,'BD Factoraje'!$G:$G,'Cartera Semanal Individual'!$A45,'BD Factoraje'!$N:$N,'Cartera Semanal Individual'!X$1,'BD Factoraje'!$C:$C,$B$2)</f>
        <v>0</v>
      </c>
      <c r="Y45" s="11">
        <f>IF('Cartera Semanal Individual'!$A45='Cartera Semanal Individual'!Y$1,-SUMIFS('BD Factoraje'!$Q:$Q,'BD Factoraje'!$B:$B,$B$3,'BD Factoraje'!$G:$G,'Cartera Semanal Individual'!$A45,'BD Factoraje'!$C:$C,$B$2),0)+X45-SUMIFS('BD Factoraje'!$R:$R,'BD Factoraje'!$B:$B,$B$3,'BD Factoraje'!$G:$G,'Cartera Semanal Individual'!$A45,'BD Factoraje'!$N:$N,'Cartera Semanal Individual'!Y$1,'BD Factoraje'!$C:$C,$B$2)</f>
        <v>0</v>
      </c>
      <c r="Z45" s="11">
        <f>IF('Cartera Semanal Individual'!$A45='Cartera Semanal Individual'!Z$1,-SUMIFS('BD Factoraje'!$Q:$Q,'BD Factoraje'!$B:$B,$B$3,'BD Factoraje'!$G:$G,'Cartera Semanal Individual'!$A45,'BD Factoraje'!$C:$C,$B$2),0)+Y45-SUMIFS('BD Factoraje'!$R:$R,'BD Factoraje'!$B:$B,$B$3,'BD Factoraje'!$G:$G,'Cartera Semanal Individual'!$A45,'BD Factoraje'!$N:$N,'Cartera Semanal Individual'!Z$1,'BD Factoraje'!$C:$C,$B$2)</f>
        <v>0</v>
      </c>
      <c r="AA45" s="11">
        <f>IF('Cartera Semanal Individual'!$A45='Cartera Semanal Individual'!AA$1,-SUMIFS('BD Factoraje'!$Q:$Q,'BD Factoraje'!$B:$B,$B$3,'BD Factoraje'!$G:$G,'Cartera Semanal Individual'!$A45,'BD Factoraje'!$C:$C,$B$2),0)+Z45-SUMIFS('BD Factoraje'!$R:$R,'BD Factoraje'!$B:$B,$B$3,'BD Factoraje'!$G:$G,'Cartera Semanal Individual'!$A45,'BD Factoraje'!$N:$N,'Cartera Semanal Individual'!AA$1,'BD Factoraje'!$C:$C,$B$2)</f>
        <v>0</v>
      </c>
      <c r="AB45" s="11">
        <f>IF('Cartera Semanal Individual'!$A45='Cartera Semanal Individual'!AB$1,-SUMIFS('BD Factoraje'!$Q:$Q,'BD Factoraje'!$B:$B,$B$3,'BD Factoraje'!$G:$G,'Cartera Semanal Individual'!$A45,'BD Factoraje'!$C:$C,$B$2),0)+AA45-SUMIFS('BD Factoraje'!$R:$R,'BD Factoraje'!$B:$B,$B$3,'BD Factoraje'!$G:$G,'Cartera Semanal Individual'!$A45,'BD Factoraje'!$N:$N,'Cartera Semanal Individual'!AB$1,'BD Factoraje'!$C:$C,$B$2)</f>
        <v>0</v>
      </c>
      <c r="AC45" s="11">
        <f>IF('Cartera Semanal Individual'!$A45='Cartera Semanal Individual'!AC$1,-SUMIFS('BD Factoraje'!$Q:$Q,'BD Factoraje'!$B:$B,$B$3,'BD Factoraje'!$G:$G,'Cartera Semanal Individual'!$A45,'BD Factoraje'!$C:$C,$B$2),0)+AB45-SUMIFS('BD Factoraje'!$R:$R,'BD Factoraje'!$B:$B,$B$3,'BD Factoraje'!$G:$G,'Cartera Semanal Individual'!$A45,'BD Factoraje'!$N:$N,'Cartera Semanal Individual'!AC$1,'BD Factoraje'!$C:$C,$B$2)</f>
        <v>0</v>
      </c>
      <c r="AD45" s="11">
        <f>IF('Cartera Semanal Individual'!$A45='Cartera Semanal Individual'!AD$1,-SUMIFS('BD Factoraje'!$Q:$Q,'BD Factoraje'!$B:$B,$B$3,'BD Factoraje'!$G:$G,'Cartera Semanal Individual'!$A45,'BD Factoraje'!$C:$C,$B$2),0)+AC45-SUMIFS('BD Factoraje'!$R:$R,'BD Factoraje'!$B:$B,$B$3,'BD Factoraje'!$G:$G,'Cartera Semanal Individual'!$A45,'BD Factoraje'!$N:$N,'Cartera Semanal Individual'!AD$1,'BD Factoraje'!$C:$C,$B$2)</f>
        <v>0</v>
      </c>
      <c r="AE45" s="11">
        <f>IF('Cartera Semanal Individual'!$A45='Cartera Semanal Individual'!AE$1,-SUMIFS('BD Factoraje'!$Q:$Q,'BD Factoraje'!$B:$B,$B$3,'BD Factoraje'!$G:$G,'Cartera Semanal Individual'!$A45,'BD Factoraje'!$C:$C,$B$2),0)+AD45-SUMIFS('BD Factoraje'!$R:$R,'BD Factoraje'!$B:$B,$B$3,'BD Factoraje'!$G:$G,'Cartera Semanal Individual'!$A45,'BD Factoraje'!$N:$N,'Cartera Semanal Individual'!AE$1,'BD Factoraje'!$C:$C,$B$2)</f>
        <v>0</v>
      </c>
      <c r="AF45" s="11">
        <f>IF('Cartera Semanal Individual'!$A45='Cartera Semanal Individual'!AF$1,-SUMIFS('BD Factoraje'!$Q:$Q,'BD Factoraje'!$B:$B,$B$3,'BD Factoraje'!$G:$G,'Cartera Semanal Individual'!$A45,'BD Factoraje'!$C:$C,$B$2),0)+AE45-SUMIFS('BD Factoraje'!$R:$R,'BD Factoraje'!$B:$B,$B$3,'BD Factoraje'!$G:$G,'Cartera Semanal Individual'!$A45,'BD Factoraje'!$N:$N,'Cartera Semanal Individual'!AF$1,'BD Factoraje'!$C:$C,$B$2)</f>
        <v>0</v>
      </c>
      <c r="AG45" s="11">
        <f>IF('Cartera Semanal Individual'!$A45='Cartera Semanal Individual'!AG$1,-SUMIFS('BD Factoraje'!$Q:$Q,'BD Factoraje'!$B:$B,$B$3,'BD Factoraje'!$G:$G,'Cartera Semanal Individual'!$A45,'BD Factoraje'!$C:$C,$B$2),0)+AF45-SUMIFS('BD Factoraje'!$R:$R,'BD Factoraje'!$B:$B,$B$3,'BD Factoraje'!$G:$G,'Cartera Semanal Individual'!$A45,'BD Factoraje'!$N:$N,'Cartera Semanal Individual'!AG$1,'BD Factoraje'!$C:$C,$B$2)</f>
        <v>0</v>
      </c>
      <c r="AH45" s="11">
        <f>IF('Cartera Semanal Individual'!$A45='Cartera Semanal Individual'!AH$1,-SUMIFS('BD Factoraje'!$Q:$Q,'BD Factoraje'!$B:$B,$B$3,'BD Factoraje'!$G:$G,'Cartera Semanal Individual'!$A45,'BD Factoraje'!$C:$C,$B$2),0)+AG45-SUMIFS('BD Factoraje'!$R:$R,'BD Factoraje'!$B:$B,$B$3,'BD Factoraje'!$G:$G,'Cartera Semanal Individual'!$A45,'BD Factoraje'!$N:$N,'Cartera Semanal Individual'!AH$1,'BD Factoraje'!$C:$C,$B$2)</f>
        <v>0</v>
      </c>
      <c r="AI45" s="11">
        <f>IF('Cartera Semanal Individual'!$A45='Cartera Semanal Individual'!AI$1,-SUMIFS('BD Factoraje'!$Q:$Q,'BD Factoraje'!$B:$B,$B$3,'BD Factoraje'!$G:$G,'Cartera Semanal Individual'!$A45,'BD Factoraje'!$C:$C,$B$2),0)+AH45-SUMIFS('BD Factoraje'!$R:$R,'BD Factoraje'!$B:$B,$B$3,'BD Factoraje'!$G:$G,'Cartera Semanal Individual'!$A45,'BD Factoraje'!$N:$N,'Cartera Semanal Individual'!AI$1,'BD Factoraje'!$C:$C,$B$2)</f>
        <v>0</v>
      </c>
      <c r="AJ45" s="11">
        <f>IF('Cartera Semanal Individual'!$A45='Cartera Semanal Individual'!AJ$1,-SUMIFS('BD Factoraje'!$Q:$Q,'BD Factoraje'!$B:$B,$B$3,'BD Factoraje'!$G:$G,'Cartera Semanal Individual'!$A45,'BD Factoraje'!$C:$C,$B$2),0)+AI45-SUMIFS('BD Factoraje'!$R:$R,'BD Factoraje'!$B:$B,$B$3,'BD Factoraje'!$G:$G,'Cartera Semanal Individual'!$A45,'BD Factoraje'!$N:$N,'Cartera Semanal Individual'!AJ$1,'BD Factoraje'!$C:$C,$B$2)</f>
        <v>0</v>
      </c>
      <c r="AK45" s="11">
        <f>IF('Cartera Semanal Individual'!$A45='Cartera Semanal Individual'!AK$1,-SUMIFS('BD Factoraje'!$Q:$Q,'BD Factoraje'!$B:$B,$B$3,'BD Factoraje'!$G:$G,'Cartera Semanal Individual'!$A45,'BD Factoraje'!$C:$C,$B$2),0)+AJ45-SUMIFS('BD Factoraje'!$R:$R,'BD Factoraje'!$B:$B,$B$3,'BD Factoraje'!$G:$G,'Cartera Semanal Individual'!$A45,'BD Factoraje'!$N:$N,'Cartera Semanal Individual'!AK$1,'BD Factoraje'!$C:$C,$B$2)</f>
        <v>0</v>
      </c>
      <c r="AL45" s="11">
        <f>IF('Cartera Semanal Individual'!$A45='Cartera Semanal Individual'!AL$1,-SUMIFS('BD Factoraje'!$Q:$Q,'BD Factoraje'!$B:$B,$B$3,'BD Factoraje'!$G:$G,'Cartera Semanal Individual'!$A45,'BD Factoraje'!$C:$C,$B$2),0)+AK45-SUMIFS('BD Factoraje'!$R:$R,'BD Factoraje'!$B:$B,$B$3,'BD Factoraje'!$G:$G,'Cartera Semanal Individual'!$A45,'BD Factoraje'!$N:$N,'Cartera Semanal Individual'!AL$1,'BD Factoraje'!$C:$C,$B$2)</f>
        <v>0</v>
      </c>
      <c r="AM45" s="11">
        <f>IF('Cartera Semanal Individual'!$A45='Cartera Semanal Individual'!AM$1,-SUMIFS('BD Factoraje'!$Q:$Q,'BD Factoraje'!$B:$B,$B$3,'BD Factoraje'!$G:$G,'Cartera Semanal Individual'!$A45,'BD Factoraje'!$C:$C,$B$2),0)+AL45-SUMIFS('BD Factoraje'!$R:$R,'BD Factoraje'!$B:$B,$B$3,'BD Factoraje'!$G:$G,'Cartera Semanal Individual'!$A45,'BD Factoraje'!$N:$N,'Cartera Semanal Individual'!AM$1,'BD Factoraje'!$C:$C,$B$2)</f>
        <v>0</v>
      </c>
      <c r="AN45" s="11">
        <f>IF('Cartera Semanal Individual'!$A45='Cartera Semanal Individual'!AN$1,-SUMIFS('BD Factoraje'!$Q:$Q,'BD Factoraje'!$B:$B,$B$3,'BD Factoraje'!$G:$G,'Cartera Semanal Individual'!$A45,'BD Factoraje'!$C:$C,$B$2),0)+AM45-SUMIFS('BD Factoraje'!$R:$R,'BD Factoraje'!$B:$B,$B$3,'BD Factoraje'!$G:$G,'Cartera Semanal Individual'!$A45,'BD Factoraje'!$N:$N,'Cartera Semanal Individual'!AN$1,'BD Factoraje'!$C:$C,$B$2)</f>
        <v>0</v>
      </c>
      <c r="AO45" s="11">
        <f>IF('Cartera Semanal Individual'!$A45='Cartera Semanal Individual'!AO$1,-SUMIFS('BD Factoraje'!$Q:$Q,'BD Factoraje'!$B:$B,$B$3,'BD Factoraje'!$G:$G,'Cartera Semanal Individual'!$A45,'BD Factoraje'!$C:$C,$B$2),0)+AN45-SUMIFS('BD Factoraje'!$R:$R,'BD Factoraje'!$B:$B,$B$3,'BD Factoraje'!$G:$G,'Cartera Semanal Individual'!$A45,'BD Factoraje'!$N:$N,'Cartera Semanal Individual'!AO$1,'BD Factoraje'!$C:$C,$B$2)</f>
        <v>0</v>
      </c>
      <c r="AP45" s="11">
        <f>IF('Cartera Semanal Individual'!$A45='Cartera Semanal Individual'!AP$1,-SUMIFS('BD Factoraje'!$Q:$Q,'BD Factoraje'!$B:$B,$B$3,'BD Factoraje'!$G:$G,'Cartera Semanal Individual'!$A45,'BD Factoraje'!$C:$C,$B$2),0)+AO45-SUMIFS('BD Factoraje'!$R:$R,'BD Factoraje'!$B:$B,$B$3,'BD Factoraje'!$G:$G,'Cartera Semanal Individual'!$A45,'BD Factoraje'!$N:$N,'Cartera Semanal Individual'!AP$1,'BD Factoraje'!$C:$C,$B$2)</f>
        <v>0</v>
      </c>
      <c r="AQ45" s="11">
        <f>IF('Cartera Semanal Individual'!$A45='Cartera Semanal Individual'!AQ$1,-SUMIFS('BD Factoraje'!$Q:$Q,'BD Factoraje'!$B:$B,$B$3,'BD Factoraje'!$G:$G,'Cartera Semanal Individual'!$A45,'BD Factoraje'!$C:$C,$B$2),0)+AP45-SUMIFS('BD Factoraje'!$R:$R,'BD Factoraje'!$B:$B,$B$3,'BD Factoraje'!$G:$G,'Cartera Semanal Individual'!$A45,'BD Factoraje'!$N:$N,'Cartera Semanal Individual'!AQ$1,'BD Factoraje'!$C:$C,$B$2)</f>
        <v>0</v>
      </c>
      <c r="AR45" s="11">
        <f>IF('Cartera Semanal Individual'!$A45='Cartera Semanal Individual'!AR$1,-SUMIFS('BD Factoraje'!$Q:$Q,'BD Factoraje'!$B:$B,$B$3,'BD Factoraje'!$G:$G,'Cartera Semanal Individual'!$A45,'BD Factoraje'!$C:$C,$B$2),0)+AQ45-SUMIFS('BD Factoraje'!$R:$R,'BD Factoraje'!$B:$B,$B$3,'BD Factoraje'!$G:$G,'Cartera Semanal Individual'!$A45,'BD Factoraje'!$N:$N,'Cartera Semanal Individual'!AR$1,'BD Factoraje'!$C:$C,$B$2)</f>
        <v>0</v>
      </c>
      <c r="AS45" s="11">
        <f>IF('Cartera Semanal Individual'!$A45='Cartera Semanal Individual'!AS$1,-SUMIFS('BD Factoraje'!$Q:$Q,'BD Factoraje'!$B:$B,$B$3,'BD Factoraje'!$G:$G,'Cartera Semanal Individual'!$A45,'BD Factoraje'!$C:$C,$B$2),0)+AR45-SUMIFS('BD Factoraje'!$R:$R,'BD Factoraje'!$B:$B,$B$3,'BD Factoraje'!$G:$G,'Cartera Semanal Individual'!$A45,'BD Factoraje'!$N:$N,'Cartera Semanal Individual'!AS$1,'BD Factoraje'!$C:$C,$B$2)</f>
        <v>0</v>
      </c>
      <c r="AT45" s="11">
        <f>IF('Cartera Semanal Individual'!$A45='Cartera Semanal Individual'!AT$1,-SUMIFS('BD Factoraje'!$Q:$Q,'BD Factoraje'!$B:$B,$B$3,'BD Factoraje'!$G:$G,'Cartera Semanal Individual'!$A45,'BD Factoraje'!$C:$C,$B$2),0)+AS45-SUMIFS('BD Factoraje'!$R:$R,'BD Factoraje'!$B:$B,$B$3,'BD Factoraje'!$G:$G,'Cartera Semanal Individual'!$A45,'BD Factoraje'!$N:$N,'Cartera Semanal Individual'!AT$1,'BD Factoraje'!$C:$C,$B$2)</f>
        <v>0</v>
      </c>
      <c r="AU45" s="11">
        <f>IF('Cartera Semanal Individual'!$A45='Cartera Semanal Individual'!AU$1,-SUMIFS('BD Factoraje'!$Q:$Q,'BD Factoraje'!$B:$B,$B$3,'BD Factoraje'!$G:$G,'Cartera Semanal Individual'!$A45,'BD Factoraje'!$C:$C,$B$2),0)+AT45-SUMIFS('BD Factoraje'!$R:$R,'BD Factoraje'!$B:$B,$B$3,'BD Factoraje'!$G:$G,'Cartera Semanal Individual'!$A45,'BD Factoraje'!$N:$N,'Cartera Semanal Individual'!AU$1,'BD Factoraje'!$C:$C,$B$2)</f>
        <v>0</v>
      </c>
      <c r="AV45" s="11">
        <f>IF('Cartera Semanal Individual'!$A45='Cartera Semanal Individual'!AV$1,-SUMIFS('BD Factoraje'!$Q:$Q,'BD Factoraje'!$B:$B,$B$3,'BD Factoraje'!$G:$G,'Cartera Semanal Individual'!$A45,'BD Factoraje'!$C:$C,$B$2),0)+AU45-SUMIFS('BD Factoraje'!$R:$R,'BD Factoraje'!$B:$B,$B$3,'BD Factoraje'!$G:$G,'Cartera Semanal Individual'!$A45,'BD Factoraje'!$N:$N,'Cartera Semanal Individual'!AV$1,'BD Factoraje'!$C:$C,$B$2)</f>
        <v>0</v>
      </c>
      <c r="AW45" s="11">
        <f>IF('Cartera Semanal Individual'!$A45='Cartera Semanal Individual'!AW$1,-SUMIFS('BD Factoraje'!$Q:$Q,'BD Factoraje'!$B:$B,$B$3,'BD Factoraje'!$G:$G,'Cartera Semanal Individual'!$A45,'BD Factoraje'!$C:$C,$B$2),0)+AV45-SUMIFS('BD Factoraje'!$R:$R,'BD Factoraje'!$B:$B,$B$3,'BD Factoraje'!$G:$G,'Cartera Semanal Individual'!$A45,'BD Factoraje'!$N:$N,'Cartera Semanal Individual'!AW$1,'BD Factoraje'!$C:$C,$B$2)</f>
        <v>0</v>
      </c>
      <c r="AX45" s="11">
        <f>IF('Cartera Semanal Individual'!$A45='Cartera Semanal Individual'!AX$1,-SUMIFS('BD Factoraje'!$Q:$Q,'BD Factoraje'!$B:$B,$B$3,'BD Factoraje'!$G:$G,'Cartera Semanal Individual'!$A45,'BD Factoraje'!$C:$C,$B$2),0)+AW45-SUMIFS('BD Factoraje'!$R:$R,'BD Factoraje'!$B:$B,$B$3,'BD Factoraje'!$G:$G,'Cartera Semanal Individual'!$A45,'BD Factoraje'!$N:$N,'Cartera Semanal Individual'!AX$1,'BD Factoraje'!$C:$C,$B$2)</f>
        <v>0</v>
      </c>
      <c r="AY45" s="11">
        <f>IF('Cartera Semanal Individual'!$A45='Cartera Semanal Individual'!AY$1,-SUMIFS('BD Factoraje'!$Q:$Q,'BD Factoraje'!$B:$B,$B$3,'BD Factoraje'!$G:$G,'Cartera Semanal Individual'!$A45,'BD Factoraje'!$C:$C,$B$2),0)+AX45-SUMIFS('BD Factoraje'!$R:$R,'BD Factoraje'!$B:$B,$B$3,'BD Factoraje'!$G:$G,'Cartera Semanal Individual'!$A45,'BD Factoraje'!$N:$N,'Cartera Semanal Individual'!AY$1,'BD Factoraje'!$C:$C,$B$2)</f>
        <v>0</v>
      </c>
      <c r="AZ45" s="11">
        <f>IF('Cartera Semanal Individual'!$A45='Cartera Semanal Individual'!AZ$1,-SUMIFS('BD Factoraje'!$Q:$Q,'BD Factoraje'!$B:$B,$B$3,'BD Factoraje'!$G:$G,'Cartera Semanal Individual'!$A45,'BD Factoraje'!$C:$C,$B$2),0)+AY45-SUMIFS('BD Factoraje'!$R:$R,'BD Factoraje'!$B:$B,$B$3,'BD Factoraje'!$G:$G,'Cartera Semanal Individual'!$A45,'BD Factoraje'!$N:$N,'Cartera Semanal Individual'!AZ$1,'BD Factoraje'!$C:$C,$B$2)</f>
        <v>0</v>
      </c>
      <c r="BA45" s="11">
        <f>IF('Cartera Semanal Individual'!$A45='Cartera Semanal Individual'!BA$1,-SUMIFS('BD Factoraje'!$Q:$Q,'BD Factoraje'!$B:$B,$B$3,'BD Factoraje'!$G:$G,'Cartera Semanal Individual'!$A45,'BD Factoraje'!$C:$C,$B$2),0)+AZ45-SUMIFS('BD Factoraje'!$R:$R,'BD Factoraje'!$B:$B,$B$3,'BD Factoraje'!$G:$G,'Cartera Semanal Individual'!$A45,'BD Factoraje'!$N:$N,'Cartera Semanal Individual'!BA$1,'BD Factoraje'!$C:$C,$B$2)</f>
        <v>0</v>
      </c>
      <c r="BB45" s="11">
        <f>IF('Cartera Semanal Individual'!$A45='Cartera Semanal Individual'!BB$1,-SUMIFS('BD Factoraje'!$Q:$Q,'BD Factoraje'!$B:$B,$B$3,'BD Factoraje'!$G:$G,'Cartera Semanal Individual'!$A45,'BD Factoraje'!$C:$C,$B$2),0)+BA45-SUMIFS('BD Factoraje'!$R:$R,'BD Factoraje'!$B:$B,$B$3,'BD Factoraje'!$G:$G,'Cartera Semanal Individual'!$A45,'BD Factoraje'!$N:$N,'Cartera Semanal Individual'!BB$1,'BD Factoraje'!$C:$C,$B$2)</f>
        <v>0</v>
      </c>
      <c r="BC45" s="11">
        <f>IF('Cartera Semanal Individual'!$A45='Cartera Semanal Individual'!BC$1,-SUMIFS('BD Factoraje'!$Q:$Q,'BD Factoraje'!$B:$B,$B$3,'BD Factoraje'!$G:$G,'Cartera Semanal Individual'!$A45,'BD Factoraje'!$C:$C,$B$2),0)+BB45-SUMIFS('BD Factoraje'!$R:$R,'BD Factoraje'!$B:$B,$B$3,'BD Factoraje'!$G:$G,'Cartera Semanal Individual'!$A45,'BD Factoraje'!$N:$N,'Cartera Semanal Individual'!BC$1,'BD Factoraje'!$C:$C,$B$2)</f>
        <v>0</v>
      </c>
      <c r="BD45" s="11">
        <f>IF('Cartera Semanal Individual'!$A45='Cartera Semanal Individual'!BD$1,-SUMIFS('BD Factoraje'!$Q:$Q,'BD Factoraje'!$B:$B,$B$3,'BD Factoraje'!$G:$G,'Cartera Semanal Individual'!$A45,'BD Factoraje'!$C:$C,$B$2),0)+BC45-SUMIFS('BD Factoraje'!$R:$R,'BD Factoraje'!$B:$B,$B$3,'BD Factoraje'!$G:$G,'Cartera Semanal Individual'!$A45,'BD Factoraje'!$N:$N,'Cartera Semanal Individual'!BD$1,'BD Factoraje'!$C:$C,$B$2)</f>
        <v>0</v>
      </c>
      <c r="BE45" s="11">
        <f>IF('Cartera Semanal Individual'!$A45='Cartera Semanal Individual'!BE$1,-SUMIFS('BD Factoraje'!$Q:$Q,'BD Factoraje'!$B:$B,$B$3,'BD Factoraje'!$G:$G,'Cartera Semanal Individual'!$A45,'BD Factoraje'!$C:$C,$B$2),0)+BD45-SUMIFS('BD Factoraje'!$R:$R,'BD Factoraje'!$B:$B,$B$3,'BD Factoraje'!$G:$G,'Cartera Semanal Individual'!$A45,'BD Factoraje'!$N:$N,'Cartera Semanal Individual'!BE$1,'BD Factoraje'!$C:$C,$B$2)</f>
        <v>0</v>
      </c>
      <c r="BF45" s="11">
        <f>IF('Cartera Semanal Individual'!$A45='Cartera Semanal Individual'!BF$1,-SUMIFS('BD Factoraje'!$Q:$Q,'BD Factoraje'!$B:$B,$B$3,'BD Factoraje'!$G:$G,'Cartera Semanal Individual'!$A45,'BD Factoraje'!$C:$C,$B$2),0)+BE45-SUMIFS('BD Factoraje'!$R:$R,'BD Factoraje'!$B:$B,$B$3,'BD Factoraje'!$G:$G,'Cartera Semanal Individual'!$A45,'BD Factoraje'!$N:$N,'Cartera Semanal Individual'!BF$1,'BD Factoraje'!$C:$C,$B$2)</f>
        <v>0</v>
      </c>
      <c r="BG45" s="11">
        <f>IF('Cartera Semanal Individual'!$A45='Cartera Semanal Individual'!BG$1,-SUMIFS('BD Factoraje'!$Q:$Q,'BD Factoraje'!$B:$B,$B$3,'BD Factoraje'!$G:$G,'Cartera Semanal Individual'!$A45,'BD Factoraje'!$C:$C,$B$2),0)+BF45-SUMIFS('BD Factoraje'!$R:$R,'BD Factoraje'!$B:$B,$B$3,'BD Factoraje'!$G:$G,'Cartera Semanal Individual'!$A45,'BD Factoraje'!$N:$N,'Cartera Semanal Individual'!BG$1,'BD Factoraje'!$C:$C,$B$2)</f>
        <v>0</v>
      </c>
      <c r="BH45" s="11">
        <f>IF('Cartera Semanal Individual'!$A45='Cartera Semanal Individual'!BH$1,-SUMIFS('BD Factoraje'!$Q:$Q,'BD Factoraje'!$B:$B,$B$3,'BD Factoraje'!$G:$G,'Cartera Semanal Individual'!$A45,'BD Factoraje'!$C:$C,$B$2),0)+BG45-SUMIFS('BD Factoraje'!$R:$R,'BD Factoraje'!$B:$B,$B$3,'BD Factoraje'!$G:$G,'Cartera Semanal Individual'!$A45,'BD Factoraje'!$N:$N,'Cartera Semanal Individual'!BH$1,'BD Factoraje'!$C:$C,$B$2)</f>
        <v>0</v>
      </c>
      <c r="BI45" s="11">
        <f>IF('Cartera Semanal Individual'!$A45='Cartera Semanal Individual'!BI$1,-SUMIFS('BD Factoraje'!$Q:$Q,'BD Factoraje'!$B:$B,$B$3,'BD Factoraje'!$G:$G,'Cartera Semanal Individual'!$A45,'BD Factoraje'!$C:$C,$B$2),0)+BH45-SUMIFS('BD Factoraje'!$R:$R,'BD Factoraje'!$B:$B,$B$3,'BD Factoraje'!$G:$G,'Cartera Semanal Individual'!$A45,'BD Factoraje'!$N:$N,'Cartera Semanal Individual'!BI$1,'BD Factoraje'!$C:$C,$B$2)</f>
        <v>0</v>
      </c>
      <c r="BJ45" s="11">
        <f>IF('Cartera Semanal Individual'!$A45='Cartera Semanal Individual'!BJ$1,-SUMIFS('BD Factoraje'!$Q:$Q,'BD Factoraje'!$B:$B,$B$3,'BD Factoraje'!$G:$G,'Cartera Semanal Individual'!$A45,'BD Factoraje'!$C:$C,$B$2),0)+BI45-SUMIFS('BD Factoraje'!$R:$R,'BD Factoraje'!$B:$B,$B$3,'BD Factoraje'!$G:$G,'Cartera Semanal Individual'!$A45,'BD Factoraje'!$N:$N,'Cartera Semanal Individual'!BJ$1,'BD Factoraje'!$C:$C,$B$2)</f>
        <v>0</v>
      </c>
      <c r="BK45" s="11">
        <f>IF('Cartera Semanal Individual'!$A45='Cartera Semanal Individual'!BK$1,-SUMIFS('BD Factoraje'!$Q:$Q,'BD Factoraje'!$B:$B,$B$3,'BD Factoraje'!$G:$G,'Cartera Semanal Individual'!$A45,'BD Factoraje'!$C:$C,$B$2),0)+BJ45-SUMIFS('BD Factoraje'!$R:$R,'BD Factoraje'!$B:$B,$B$3,'BD Factoraje'!$G:$G,'Cartera Semanal Individual'!$A45,'BD Factoraje'!$N:$N,'Cartera Semanal Individual'!BK$1,'BD Factoraje'!$C:$C,$B$2)</f>
        <v>0</v>
      </c>
      <c r="BL45" s="11">
        <f>IF('Cartera Semanal Individual'!$A45='Cartera Semanal Individual'!BL$1,-SUMIFS('BD Factoraje'!$Q:$Q,'BD Factoraje'!$B:$B,$B$3,'BD Factoraje'!$G:$G,'Cartera Semanal Individual'!$A45,'BD Factoraje'!$C:$C,$B$2),0)+BK45-SUMIFS('BD Factoraje'!$R:$R,'BD Factoraje'!$B:$B,$B$3,'BD Factoraje'!$G:$G,'Cartera Semanal Individual'!$A45,'BD Factoraje'!$N:$N,'Cartera Semanal Individual'!BL$1,'BD Factoraje'!$C:$C,$B$2)</f>
        <v>0</v>
      </c>
      <c r="BM45" s="11">
        <f>IF('Cartera Semanal Individual'!$A45='Cartera Semanal Individual'!BM$1,-SUMIFS('BD Factoraje'!$Q:$Q,'BD Factoraje'!$B:$B,$B$3,'BD Factoraje'!$G:$G,'Cartera Semanal Individual'!$A45,'BD Factoraje'!$C:$C,$B$2),0)+BL45-SUMIFS('BD Factoraje'!$R:$R,'BD Factoraje'!$B:$B,$B$3,'BD Factoraje'!$G:$G,'Cartera Semanal Individual'!$A45,'BD Factoraje'!$N:$N,'Cartera Semanal Individual'!BM$1,'BD Factoraje'!$C:$C,$B$2)</f>
        <v>0</v>
      </c>
      <c r="BN45" s="11">
        <f>IF('Cartera Semanal Individual'!$A45='Cartera Semanal Individual'!BN$1,-SUMIFS('BD Factoraje'!$Q:$Q,'BD Factoraje'!$B:$B,$B$3,'BD Factoraje'!$G:$G,'Cartera Semanal Individual'!$A45,'BD Factoraje'!$C:$C,$B$2),0)+BM45-SUMIFS('BD Factoraje'!$R:$R,'BD Factoraje'!$B:$B,$B$3,'BD Factoraje'!$G:$G,'Cartera Semanal Individual'!$A45,'BD Factoraje'!$N:$N,'Cartera Semanal Individual'!BN$1,'BD Factoraje'!$C:$C,$B$2)</f>
        <v>0</v>
      </c>
      <c r="BO45" s="11">
        <f>IF('Cartera Semanal Individual'!$A45='Cartera Semanal Individual'!BO$1,-SUMIFS('BD Factoraje'!$Q:$Q,'BD Factoraje'!$B:$B,$B$3,'BD Factoraje'!$G:$G,'Cartera Semanal Individual'!$A45,'BD Factoraje'!$C:$C,$B$2),0)+BN45-SUMIFS('BD Factoraje'!$R:$R,'BD Factoraje'!$B:$B,$B$3,'BD Factoraje'!$G:$G,'Cartera Semanal Individual'!$A45,'BD Factoraje'!$N:$N,'Cartera Semanal Individual'!BO$1,'BD Factoraje'!$C:$C,$B$2)</f>
        <v>0</v>
      </c>
      <c r="BP45" s="11">
        <f>IF('Cartera Semanal Individual'!$A45='Cartera Semanal Individual'!BP$1,-SUMIFS('BD Factoraje'!$Q:$Q,'BD Factoraje'!$B:$B,$B$3,'BD Factoraje'!$G:$G,'Cartera Semanal Individual'!$A45,'BD Factoraje'!$C:$C,$B$2),0)+BO45-SUMIFS('BD Factoraje'!$R:$R,'BD Factoraje'!$B:$B,$B$3,'BD Factoraje'!$G:$G,'Cartera Semanal Individual'!$A45,'BD Factoraje'!$N:$N,'Cartera Semanal Individual'!BP$1,'BD Factoraje'!$C:$C,$B$2)</f>
        <v>0</v>
      </c>
      <c r="BQ45" s="11">
        <f>IF('Cartera Semanal Individual'!$A45='Cartera Semanal Individual'!BQ$1,-SUMIFS('BD Factoraje'!$Q:$Q,'BD Factoraje'!$B:$B,$B$3,'BD Factoraje'!$G:$G,'Cartera Semanal Individual'!$A45,'BD Factoraje'!$C:$C,$B$2),0)+BP45-SUMIFS('BD Factoraje'!$R:$R,'BD Factoraje'!$B:$B,$B$3,'BD Factoraje'!$G:$G,'Cartera Semanal Individual'!$A45,'BD Factoraje'!$N:$N,'Cartera Semanal Individual'!BQ$1,'BD Factoraje'!$C:$C,$B$2)</f>
        <v>0</v>
      </c>
      <c r="BR45" s="11">
        <f>IF('Cartera Semanal Individual'!$A45='Cartera Semanal Individual'!BR$1,-SUMIFS('BD Factoraje'!$Q:$Q,'BD Factoraje'!$B:$B,$B$3,'BD Factoraje'!$G:$G,'Cartera Semanal Individual'!$A45,'BD Factoraje'!$C:$C,$B$2),0)+BQ45-SUMIFS('BD Factoraje'!$R:$R,'BD Factoraje'!$B:$B,$B$3,'BD Factoraje'!$G:$G,'Cartera Semanal Individual'!$A45,'BD Factoraje'!$N:$N,'Cartera Semanal Individual'!BR$1,'BD Factoraje'!$C:$C,$B$2)</f>
        <v>0</v>
      </c>
      <c r="BS45" s="11">
        <f>IF('Cartera Semanal Individual'!$A45='Cartera Semanal Individual'!BS$1,-SUMIFS('BD Factoraje'!$Q:$Q,'BD Factoraje'!$B:$B,$B$3,'BD Factoraje'!$G:$G,'Cartera Semanal Individual'!$A45,'BD Factoraje'!$C:$C,$B$2),0)+BR45-SUMIFS('BD Factoraje'!$R:$R,'BD Factoraje'!$B:$B,$B$3,'BD Factoraje'!$G:$G,'Cartera Semanal Individual'!$A45,'BD Factoraje'!$N:$N,'Cartera Semanal Individual'!BS$1,'BD Factoraje'!$C:$C,$B$2)</f>
        <v>0</v>
      </c>
      <c r="BT45" s="11">
        <f>IF('Cartera Semanal Individual'!$A45='Cartera Semanal Individual'!BT$1,-SUMIFS('BD Factoraje'!$Q:$Q,'BD Factoraje'!$B:$B,$B$3,'BD Factoraje'!$G:$G,'Cartera Semanal Individual'!$A45,'BD Factoraje'!$C:$C,$B$2),0)+BS45-SUMIFS('BD Factoraje'!$R:$R,'BD Factoraje'!$B:$B,$B$3,'BD Factoraje'!$G:$G,'Cartera Semanal Individual'!$A45,'BD Factoraje'!$N:$N,'Cartera Semanal Individual'!BT$1,'BD Factoraje'!$C:$C,$B$2)</f>
        <v>0</v>
      </c>
      <c r="BU45" s="11">
        <f>IF('Cartera Semanal Individual'!$A45='Cartera Semanal Individual'!BU$1,-SUMIFS('BD Factoraje'!$Q:$Q,'BD Factoraje'!$B:$B,$B$3,'BD Factoraje'!$G:$G,'Cartera Semanal Individual'!$A45,'BD Factoraje'!$C:$C,$B$2),0)+BT45-SUMIFS('BD Factoraje'!$R:$R,'BD Factoraje'!$B:$B,$B$3,'BD Factoraje'!$G:$G,'Cartera Semanal Individual'!$A45,'BD Factoraje'!$N:$N,'Cartera Semanal Individual'!BU$1,'BD Factoraje'!$C:$C,$B$2)</f>
        <v>0</v>
      </c>
      <c r="BV45" s="11">
        <f>IF('Cartera Semanal Individual'!$A45='Cartera Semanal Individual'!BV$1,-SUMIFS('BD Factoraje'!$Q:$Q,'BD Factoraje'!$B:$B,$B$3,'BD Factoraje'!$G:$G,'Cartera Semanal Individual'!$A45,'BD Factoraje'!$C:$C,$B$2),0)+BU45-SUMIFS('BD Factoraje'!$R:$R,'BD Factoraje'!$B:$B,$B$3,'BD Factoraje'!$G:$G,'Cartera Semanal Individual'!$A45,'BD Factoraje'!$N:$N,'Cartera Semanal Individual'!BV$1,'BD Factoraje'!$C:$C,$B$2)</f>
        <v>0</v>
      </c>
      <c r="BW45" s="11">
        <f>IF('Cartera Semanal Individual'!$A45='Cartera Semanal Individual'!BW$1,-SUMIFS('BD Factoraje'!$Q:$Q,'BD Factoraje'!$B:$B,$B$3,'BD Factoraje'!$G:$G,'Cartera Semanal Individual'!$A45,'BD Factoraje'!$C:$C,$B$2),0)+BV45-SUMIFS('BD Factoraje'!$R:$R,'BD Factoraje'!$B:$B,$B$3,'BD Factoraje'!$G:$G,'Cartera Semanal Individual'!$A45,'BD Factoraje'!$N:$N,'Cartera Semanal Individual'!BW$1,'BD Factoraje'!$C:$C,$B$2)</f>
        <v>0</v>
      </c>
      <c r="BX45" s="11">
        <f>IF('Cartera Semanal Individual'!$A45='Cartera Semanal Individual'!BX$1,-SUMIFS('BD Factoraje'!$Q:$Q,'BD Factoraje'!$B:$B,$B$3,'BD Factoraje'!$G:$G,'Cartera Semanal Individual'!$A45,'BD Factoraje'!$C:$C,$B$2),0)+BW45-SUMIFS('BD Factoraje'!$R:$R,'BD Factoraje'!$B:$B,$B$3,'BD Factoraje'!$G:$G,'Cartera Semanal Individual'!$A45,'BD Factoraje'!$N:$N,'Cartera Semanal Individual'!BX$1,'BD Factoraje'!$C:$C,$B$2)</f>
        <v>0</v>
      </c>
      <c r="BY45" s="11">
        <f>IF('Cartera Semanal Individual'!$A45='Cartera Semanal Individual'!BY$1,-SUMIFS('BD Factoraje'!$Q:$Q,'BD Factoraje'!$B:$B,$B$3,'BD Factoraje'!$G:$G,'Cartera Semanal Individual'!$A45,'BD Factoraje'!$C:$C,$B$2),0)+BX45-SUMIFS('BD Factoraje'!$R:$R,'BD Factoraje'!$B:$B,$B$3,'BD Factoraje'!$G:$G,'Cartera Semanal Individual'!$A45,'BD Factoraje'!$N:$N,'Cartera Semanal Individual'!BY$1,'BD Factoraje'!$C:$C,$B$2)</f>
        <v>0</v>
      </c>
      <c r="BZ45" s="11">
        <f>IF('Cartera Semanal Individual'!$A45='Cartera Semanal Individual'!BZ$1,-SUMIFS('BD Factoraje'!$Q:$Q,'BD Factoraje'!$B:$B,$B$3,'BD Factoraje'!$G:$G,'Cartera Semanal Individual'!$A45,'BD Factoraje'!$C:$C,$B$2),0)+BY45-SUMIFS('BD Factoraje'!$R:$R,'BD Factoraje'!$B:$B,$B$3,'BD Factoraje'!$G:$G,'Cartera Semanal Individual'!$A45,'BD Factoraje'!$N:$N,'Cartera Semanal Individual'!BZ$1,'BD Factoraje'!$C:$C,$B$2)</f>
        <v>0</v>
      </c>
      <c r="CA45" s="11">
        <f>IF('Cartera Semanal Individual'!$A45='Cartera Semanal Individual'!CA$1,-SUMIFS('BD Factoraje'!$Q:$Q,'BD Factoraje'!$B:$B,$B$3,'BD Factoraje'!$G:$G,'Cartera Semanal Individual'!$A45,'BD Factoraje'!$C:$C,$B$2),0)+BZ45-SUMIFS('BD Factoraje'!$R:$R,'BD Factoraje'!$B:$B,$B$3,'BD Factoraje'!$G:$G,'Cartera Semanal Individual'!$A45,'BD Factoraje'!$N:$N,'Cartera Semanal Individual'!CA$1,'BD Factoraje'!$C:$C,$B$2)</f>
        <v>0</v>
      </c>
      <c r="CB45" s="11">
        <f>IF('Cartera Semanal Individual'!$A45='Cartera Semanal Individual'!CB$1,-SUMIFS('BD Factoraje'!$Q:$Q,'BD Factoraje'!$B:$B,$B$3,'BD Factoraje'!$G:$G,'Cartera Semanal Individual'!$A45,'BD Factoraje'!$C:$C,$B$2),0)+CA45-SUMIFS('BD Factoraje'!$R:$R,'BD Factoraje'!$B:$B,$B$3,'BD Factoraje'!$G:$G,'Cartera Semanal Individual'!$A45,'BD Factoraje'!$N:$N,'Cartera Semanal Individual'!CB$1,'BD Factoraje'!$C:$C,$B$2)</f>
        <v>0</v>
      </c>
      <c r="CC45" s="11">
        <f>IF('Cartera Semanal Individual'!$A45='Cartera Semanal Individual'!CC$1,-SUMIFS('BD Factoraje'!$Q:$Q,'BD Factoraje'!$B:$B,$B$3,'BD Factoraje'!$G:$G,'Cartera Semanal Individual'!$A45,'BD Factoraje'!$C:$C,$B$2),0)+CB45-SUMIFS('BD Factoraje'!$R:$R,'BD Factoraje'!$B:$B,$B$3,'BD Factoraje'!$G:$G,'Cartera Semanal Individual'!$A45,'BD Factoraje'!$N:$N,'Cartera Semanal Individual'!CC$1,'BD Factoraje'!$C:$C,$B$2)</f>
        <v>0</v>
      </c>
      <c r="CD45" s="11">
        <f>IF('Cartera Semanal Individual'!$A45='Cartera Semanal Individual'!CD$1,-SUMIFS('BD Factoraje'!$Q:$Q,'BD Factoraje'!$B:$B,$B$3,'BD Factoraje'!$G:$G,'Cartera Semanal Individual'!$A45,'BD Factoraje'!$C:$C,$B$2),0)+CC45-SUMIFS('BD Factoraje'!$R:$R,'BD Factoraje'!$B:$B,$B$3,'BD Factoraje'!$G:$G,'Cartera Semanal Individual'!$A45,'BD Factoraje'!$N:$N,'Cartera Semanal Individual'!CD$1,'BD Factoraje'!$C:$C,$B$2)</f>
        <v>0</v>
      </c>
      <c r="CE45" s="11">
        <f>IF('Cartera Semanal Individual'!$A45='Cartera Semanal Individual'!CE$1,-SUMIFS('BD Factoraje'!$Q:$Q,'BD Factoraje'!$B:$B,$B$3,'BD Factoraje'!$G:$G,'Cartera Semanal Individual'!$A45,'BD Factoraje'!$C:$C,$B$2),0)+CD45-SUMIFS('BD Factoraje'!$R:$R,'BD Factoraje'!$B:$B,$B$3,'BD Factoraje'!$G:$G,'Cartera Semanal Individual'!$A45,'BD Factoraje'!$N:$N,'Cartera Semanal Individual'!CE$1,'BD Factoraje'!$C:$C,$B$2)</f>
        <v>0</v>
      </c>
      <c r="CF45" s="11">
        <f>IF('Cartera Semanal Individual'!$A45='Cartera Semanal Individual'!CF$1,-SUMIFS('BD Factoraje'!$Q:$Q,'BD Factoraje'!$B:$B,$B$3,'BD Factoraje'!$G:$G,'Cartera Semanal Individual'!$A45,'BD Factoraje'!$C:$C,$B$2),0)+CE45-SUMIFS('BD Factoraje'!$R:$R,'BD Factoraje'!$B:$B,$B$3,'BD Factoraje'!$G:$G,'Cartera Semanal Individual'!$A45,'BD Factoraje'!$N:$N,'Cartera Semanal Individual'!CF$1,'BD Factoraje'!$C:$C,$B$2)</f>
        <v>0</v>
      </c>
      <c r="CG45" s="11">
        <f>IF('Cartera Semanal Individual'!$A45='Cartera Semanal Individual'!CG$1,-SUMIFS('BD Factoraje'!$Q:$Q,'BD Factoraje'!$B:$B,$B$3,'BD Factoraje'!$G:$G,'Cartera Semanal Individual'!$A45,'BD Factoraje'!$C:$C,$B$2),0)+CF45-SUMIFS('BD Factoraje'!$R:$R,'BD Factoraje'!$B:$B,$B$3,'BD Factoraje'!$G:$G,'Cartera Semanal Individual'!$A45,'BD Factoraje'!$N:$N,'Cartera Semanal Individual'!CG$1,'BD Factoraje'!$C:$C,$B$2)</f>
        <v>0</v>
      </c>
      <c r="CH45" s="11">
        <f>IF('Cartera Semanal Individual'!$A45='Cartera Semanal Individual'!CH$1,-SUMIFS('BD Factoraje'!$Q:$Q,'BD Factoraje'!$B:$B,$B$3,'BD Factoraje'!$G:$G,'Cartera Semanal Individual'!$A45,'BD Factoraje'!$C:$C,$B$2),0)+CG45-SUMIFS('BD Factoraje'!$R:$R,'BD Factoraje'!$B:$B,$B$3,'BD Factoraje'!$G:$G,'Cartera Semanal Individual'!$A45,'BD Factoraje'!$N:$N,'Cartera Semanal Individual'!CH$1,'BD Factoraje'!$C:$C,$B$2)</f>
        <v>0</v>
      </c>
      <c r="CI45" s="11">
        <f>IF('Cartera Semanal Individual'!$A45='Cartera Semanal Individual'!CI$1,-SUMIFS('BD Factoraje'!$Q:$Q,'BD Factoraje'!$B:$B,$B$3,'BD Factoraje'!$G:$G,'Cartera Semanal Individual'!$A45,'BD Factoraje'!$C:$C,$B$2),0)+CH45-SUMIFS('BD Factoraje'!$R:$R,'BD Factoraje'!$B:$B,$B$3,'BD Factoraje'!$G:$G,'Cartera Semanal Individual'!$A45,'BD Factoraje'!$N:$N,'Cartera Semanal Individual'!CI$1,'BD Factoraje'!$C:$C,$B$2)</f>
        <v>0</v>
      </c>
      <c r="CJ45" s="11">
        <f>IF('Cartera Semanal Individual'!$A45='Cartera Semanal Individual'!CJ$1,-SUMIFS('BD Factoraje'!$Q:$Q,'BD Factoraje'!$B:$B,$B$3,'BD Factoraje'!$G:$G,'Cartera Semanal Individual'!$A45,'BD Factoraje'!$C:$C,$B$2),0)+CI45-SUMIFS('BD Factoraje'!$R:$R,'BD Factoraje'!$B:$B,$B$3,'BD Factoraje'!$G:$G,'Cartera Semanal Individual'!$A45,'BD Factoraje'!$N:$N,'Cartera Semanal Individual'!CJ$1,'BD Factoraje'!$C:$C,$B$2)</f>
        <v>0</v>
      </c>
      <c r="CK45" s="11">
        <f>IF('Cartera Semanal Individual'!$A45='Cartera Semanal Individual'!CK$1,-SUMIFS('BD Factoraje'!$Q:$Q,'BD Factoraje'!$B:$B,$B$3,'BD Factoraje'!$G:$G,'Cartera Semanal Individual'!$A45,'BD Factoraje'!$C:$C,$B$2),0)+CJ45-SUMIFS('BD Factoraje'!$R:$R,'BD Factoraje'!$B:$B,$B$3,'BD Factoraje'!$G:$G,'Cartera Semanal Individual'!$A45,'BD Factoraje'!$N:$N,'Cartera Semanal Individual'!CK$1,'BD Factoraje'!$C:$C,$B$2)</f>
        <v>0</v>
      </c>
      <c r="CL45" s="11">
        <f>IF('Cartera Semanal Individual'!$A45='Cartera Semanal Individual'!CL$1,-SUMIFS('BD Factoraje'!$Q:$Q,'BD Factoraje'!$B:$B,$B$3,'BD Factoraje'!$G:$G,'Cartera Semanal Individual'!$A45,'BD Factoraje'!$C:$C,$B$2),0)+CK45-SUMIFS('BD Factoraje'!$R:$R,'BD Factoraje'!$B:$B,$B$3,'BD Factoraje'!$G:$G,'Cartera Semanal Individual'!$A45,'BD Factoraje'!$N:$N,'Cartera Semanal Individual'!CL$1,'BD Factoraje'!$C:$C,$B$2)</f>
        <v>0</v>
      </c>
      <c r="CM45" s="11">
        <f>IF('Cartera Semanal Individual'!$A45='Cartera Semanal Individual'!CM$1,-SUMIFS('BD Factoraje'!$Q:$Q,'BD Factoraje'!$B:$B,$B$3,'BD Factoraje'!$G:$G,'Cartera Semanal Individual'!$A45,'BD Factoraje'!$C:$C,$B$2),0)+CL45-SUMIFS('BD Factoraje'!$R:$R,'BD Factoraje'!$B:$B,$B$3,'BD Factoraje'!$G:$G,'Cartera Semanal Individual'!$A45,'BD Factoraje'!$N:$N,'Cartera Semanal Individual'!CM$1,'BD Factoraje'!$C:$C,$B$2)</f>
        <v>0</v>
      </c>
      <c r="CN45" s="11">
        <f>IF('Cartera Semanal Individual'!$A45='Cartera Semanal Individual'!CN$1,-SUMIFS('BD Factoraje'!$Q:$Q,'BD Factoraje'!$B:$B,$B$3,'BD Factoraje'!$G:$G,'Cartera Semanal Individual'!$A45,'BD Factoraje'!$C:$C,$B$2),0)+CM45-SUMIFS('BD Factoraje'!$R:$R,'BD Factoraje'!$B:$B,$B$3,'BD Factoraje'!$G:$G,'Cartera Semanal Individual'!$A45,'BD Factoraje'!$N:$N,'Cartera Semanal Individual'!CN$1,'BD Factoraje'!$C:$C,$B$2)</f>
        <v>0</v>
      </c>
      <c r="CO45" s="11">
        <f>IF('Cartera Semanal Individual'!$A45='Cartera Semanal Individual'!CO$1,-SUMIFS('BD Factoraje'!$Q:$Q,'BD Factoraje'!$B:$B,$B$3,'BD Factoraje'!$G:$G,'Cartera Semanal Individual'!$A45,'BD Factoraje'!$C:$C,$B$2),0)+CN45-SUMIFS('BD Factoraje'!$R:$R,'BD Factoraje'!$B:$B,$B$3,'BD Factoraje'!$G:$G,'Cartera Semanal Individual'!$A45,'BD Factoraje'!$N:$N,'Cartera Semanal Individual'!CO$1,'BD Factoraje'!$C:$C,$B$2)</f>
        <v>0</v>
      </c>
      <c r="CP45" s="11">
        <f>IF('Cartera Semanal Individual'!$A45='Cartera Semanal Individual'!CP$1,-SUMIFS('BD Factoraje'!$Q:$Q,'BD Factoraje'!$B:$B,$B$3,'BD Factoraje'!$G:$G,'Cartera Semanal Individual'!$A45,'BD Factoraje'!$C:$C,$B$2),0)+CO45-SUMIFS('BD Factoraje'!$R:$R,'BD Factoraje'!$B:$B,$B$3,'BD Factoraje'!$G:$G,'Cartera Semanal Individual'!$A45,'BD Factoraje'!$N:$N,'Cartera Semanal Individual'!CP$1,'BD Factoraje'!$C:$C,$B$2)</f>
        <v>0</v>
      </c>
      <c r="CQ45" s="11">
        <f>IF('Cartera Semanal Individual'!$A45='Cartera Semanal Individual'!CQ$1,-SUMIFS('BD Factoraje'!$Q:$Q,'BD Factoraje'!$B:$B,$B$3,'BD Factoraje'!$G:$G,'Cartera Semanal Individual'!$A45,'BD Factoraje'!$C:$C,$B$2),0)+CP45-SUMIFS('BD Factoraje'!$R:$R,'BD Factoraje'!$B:$B,$B$3,'BD Factoraje'!$G:$G,'Cartera Semanal Individual'!$A45,'BD Factoraje'!$N:$N,'Cartera Semanal Individual'!CQ$1,'BD Factoraje'!$C:$C,$B$2)</f>
        <v>0</v>
      </c>
      <c r="CR45" s="11">
        <f>IF('Cartera Semanal Individual'!$A45='Cartera Semanal Individual'!CR$1,-SUMIFS('BD Factoraje'!$Q:$Q,'BD Factoraje'!$B:$B,$B$3,'BD Factoraje'!$G:$G,'Cartera Semanal Individual'!$A45,'BD Factoraje'!$C:$C,$B$2),0)+CQ45-SUMIFS('BD Factoraje'!$R:$R,'BD Factoraje'!$B:$B,$B$3,'BD Factoraje'!$G:$G,'Cartera Semanal Individual'!$A45,'BD Factoraje'!$N:$N,'Cartera Semanal Individual'!CR$1,'BD Factoraje'!$C:$C,$B$2)</f>
        <v>0</v>
      </c>
      <c r="CS45" s="11">
        <f>IF('Cartera Semanal Individual'!$A45='Cartera Semanal Individual'!CS$1,-SUMIFS('BD Factoraje'!$Q:$Q,'BD Factoraje'!$B:$B,$B$3,'BD Factoraje'!$G:$G,'Cartera Semanal Individual'!$A45,'BD Factoraje'!$C:$C,$B$2),0)+CR45-SUMIFS('BD Factoraje'!$R:$R,'BD Factoraje'!$B:$B,$B$3,'BD Factoraje'!$G:$G,'Cartera Semanal Individual'!$A45,'BD Factoraje'!$N:$N,'Cartera Semanal Individual'!CS$1,'BD Factoraje'!$C:$C,$B$2)</f>
        <v>0</v>
      </c>
      <c r="CT45" s="11">
        <f>IF('Cartera Semanal Individual'!$A45='Cartera Semanal Individual'!CT$1,-SUMIFS('BD Factoraje'!$Q:$Q,'BD Factoraje'!$B:$B,$B$3,'BD Factoraje'!$G:$G,'Cartera Semanal Individual'!$A45,'BD Factoraje'!$C:$C,$B$2),0)+CS45-SUMIFS('BD Factoraje'!$R:$R,'BD Factoraje'!$B:$B,$B$3,'BD Factoraje'!$G:$G,'Cartera Semanal Individual'!$A45,'BD Factoraje'!$N:$N,'Cartera Semanal Individual'!CT$1,'BD Factoraje'!$C:$C,$B$2)</f>
        <v>0</v>
      </c>
      <c r="CU45" s="11">
        <f>IF('Cartera Semanal Individual'!$A45='Cartera Semanal Individual'!CU$1,-SUMIFS('BD Factoraje'!$Q:$Q,'BD Factoraje'!$B:$B,$B$3,'BD Factoraje'!$G:$G,'Cartera Semanal Individual'!$A45,'BD Factoraje'!$C:$C,$B$2),0)+CT45-SUMIFS('BD Factoraje'!$R:$R,'BD Factoraje'!$B:$B,$B$3,'BD Factoraje'!$G:$G,'Cartera Semanal Individual'!$A45,'BD Factoraje'!$N:$N,'Cartera Semanal Individual'!CU$1,'BD Factoraje'!$C:$C,$B$2)</f>
        <v>0</v>
      </c>
      <c r="CV45" s="11">
        <f>IF('Cartera Semanal Individual'!$A45='Cartera Semanal Individual'!CV$1,-SUMIFS('BD Factoraje'!$Q:$Q,'BD Factoraje'!$B:$B,$B$3,'BD Factoraje'!$G:$G,'Cartera Semanal Individual'!$A45,'BD Factoraje'!$C:$C,$B$2),0)+CU45-SUMIFS('BD Factoraje'!$R:$R,'BD Factoraje'!$B:$B,$B$3,'BD Factoraje'!$G:$G,'Cartera Semanal Individual'!$A45,'BD Factoraje'!$N:$N,'Cartera Semanal Individual'!CV$1,'BD Factoraje'!$C:$C,$B$2)</f>
        <v>0</v>
      </c>
    </row>
    <row r="46" spans="1:100" x14ac:dyDescent="0.25">
      <c r="A46" s="14">
        <v>55</v>
      </c>
      <c r="B46" s="31">
        <f t="shared" si="2"/>
        <v>42750</v>
      </c>
      <c r="C46" s="11">
        <f>IF('Cartera Semanal Individual'!$A46='Cartera Semanal Individual'!C$1,-SUMIFS('BD Factoraje'!$Q:$Q,'BD Factoraje'!$B:$B,$B$3,'BD Factoraje'!$G:$G,'Cartera Semanal Individual'!$A46,'BD Factoraje'!$C:$C,$B$2),0)</f>
        <v>0</v>
      </c>
      <c r="D46" s="11">
        <f>IF('Cartera Semanal Individual'!$A46='Cartera Semanal Individual'!D$1,-SUMIFS('BD Factoraje'!$Q:$Q,'BD Factoraje'!$B:$B,$B$3,'BD Factoraje'!$G:$G,'Cartera Semanal Individual'!$A46,'BD Factoraje'!$C:$C,$B$2),0)+C46-SUMIFS('BD Factoraje'!$R:$R,'BD Factoraje'!$B:$B,$B$3,'BD Factoraje'!$G:$G,'Cartera Semanal Individual'!$A46,'BD Factoraje'!$N:$N,'Cartera Semanal Individual'!D$1,'BD Factoraje'!$C:$C,$B$2)</f>
        <v>0</v>
      </c>
      <c r="E46" s="11">
        <f>IF('Cartera Semanal Individual'!$A46='Cartera Semanal Individual'!E$1,-SUMIFS('BD Factoraje'!$Q:$Q,'BD Factoraje'!$B:$B,$B$3,'BD Factoraje'!$G:$G,'Cartera Semanal Individual'!$A46,'BD Factoraje'!$C:$C,$B$2),0)+D46-SUMIFS('BD Factoraje'!$R:$R,'BD Factoraje'!$B:$B,$B$3,'BD Factoraje'!$G:$G,'Cartera Semanal Individual'!$A46,'BD Factoraje'!$N:$N,'Cartera Semanal Individual'!E$1,'BD Factoraje'!$C:$C,$B$2)</f>
        <v>0</v>
      </c>
      <c r="F46" s="11">
        <f>IF('Cartera Semanal Individual'!$A46='Cartera Semanal Individual'!F$1,-SUMIFS('BD Factoraje'!$Q:$Q,'BD Factoraje'!$B:$B,$B$3,'BD Factoraje'!$G:$G,'Cartera Semanal Individual'!$A46,'BD Factoraje'!$C:$C,$B$2),0)+E46-SUMIFS('BD Factoraje'!$R:$R,'BD Factoraje'!$B:$B,$B$3,'BD Factoraje'!$G:$G,'Cartera Semanal Individual'!$A46,'BD Factoraje'!$N:$N,'Cartera Semanal Individual'!F$1,'BD Factoraje'!$C:$C,$B$2)</f>
        <v>0</v>
      </c>
      <c r="G46" s="11">
        <f>IF('Cartera Semanal Individual'!$A46='Cartera Semanal Individual'!G$1,-SUMIFS('BD Factoraje'!$Q:$Q,'BD Factoraje'!$B:$B,$B$3,'BD Factoraje'!$G:$G,'Cartera Semanal Individual'!$A46,'BD Factoraje'!$C:$C,$B$2),0)+F46-SUMIFS('BD Factoraje'!$R:$R,'BD Factoraje'!$B:$B,$B$3,'BD Factoraje'!$G:$G,'Cartera Semanal Individual'!$A46,'BD Factoraje'!$N:$N,'Cartera Semanal Individual'!G$1,'BD Factoraje'!$C:$C,$B$2)</f>
        <v>0</v>
      </c>
      <c r="H46" s="11">
        <f>IF('Cartera Semanal Individual'!$A46='Cartera Semanal Individual'!H$1,-SUMIFS('BD Factoraje'!$Q:$Q,'BD Factoraje'!$B:$B,$B$3,'BD Factoraje'!$G:$G,'Cartera Semanal Individual'!$A46,'BD Factoraje'!$C:$C,$B$2),0)+G46-SUMIFS('BD Factoraje'!$R:$R,'BD Factoraje'!$B:$B,$B$3,'BD Factoraje'!$G:$G,'Cartera Semanal Individual'!$A46,'BD Factoraje'!$N:$N,'Cartera Semanal Individual'!H$1,'BD Factoraje'!$C:$C,$B$2)</f>
        <v>0</v>
      </c>
      <c r="I46" s="11">
        <f>IF('Cartera Semanal Individual'!$A46='Cartera Semanal Individual'!I$1,-SUMIFS('BD Factoraje'!$Q:$Q,'BD Factoraje'!$B:$B,$B$3,'BD Factoraje'!$G:$G,'Cartera Semanal Individual'!$A46,'BD Factoraje'!$C:$C,$B$2),0)+H46-SUMIFS('BD Factoraje'!$R:$R,'BD Factoraje'!$B:$B,$B$3,'BD Factoraje'!$G:$G,'Cartera Semanal Individual'!$A46,'BD Factoraje'!$N:$N,'Cartera Semanal Individual'!I$1,'BD Factoraje'!$C:$C,$B$2)</f>
        <v>0</v>
      </c>
      <c r="J46" s="11">
        <f>IF('Cartera Semanal Individual'!$A46='Cartera Semanal Individual'!J$1,-SUMIFS('BD Factoraje'!$Q:$Q,'BD Factoraje'!$B:$B,$B$3,'BD Factoraje'!$G:$G,'Cartera Semanal Individual'!$A46,'BD Factoraje'!$C:$C,$B$2),0)+I46-SUMIFS('BD Factoraje'!$R:$R,'BD Factoraje'!$B:$B,$B$3,'BD Factoraje'!$G:$G,'Cartera Semanal Individual'!$A46,'BD Factoraje'!$N:$N,'Cartera Semanal Individual'!J$1,'BD Factoraje'!$C:$C,$B$2)</f>
        <v>0</v>
      </c>
      <c r="K46" s="11">
        <f>IF('Cartera Semanal Individual'!$A46='Cartera Semanal Individual'!K$1,-SUMIFS('BD Factoraje'!$Q:$Q,'BD Factoraje'!$B:$B,$B$3,'BD Factoraje'!$G:$G,'Cartera Semanal Individual'!$A46,'BD Factoraje'!$C:$C,$B$2),0)+J46-SUMIFS('BD Factoraje'!$R:$R,'BD Factoraje'!$B:$B,$B$3,'BD Factoraje'!$G:$G,'Cartera Semanal Individual'!$A46,'BD Factoraje'!$N:$N,'Cartera Semanal Individual'!K$1,'BD Factoraje'!$C:$C,$B$2)</f>
        <v>0</v>
      </c>
      <c r="L46" s="11">
        <f>IF('Cartera Semanal Individual'!$A46='Cartera Semanal Individual'!L$1,-SUMIFS('BD Factoraje'!$Q:$Q,'BD Factoraje'!$B:$B,$B$3,'BD Factoraje'!$G:$G,'Cartera Semanal Individual'!$A46,'BD Factoraje'!$C:$C,$B$2),0)+K46-SUMIFS('BD Factoraje'!$R:$R,'BD Factoraje'!$B:$B,$B$3,'BD Factoraje'!$G:$G,'Cartera Semanal Individual'!$A46,'BD Factoraje'!$N:$N,'Cartera Semanal Individual'!L$1,'BD Factoraje'!$C:$C,$B$2)</f>
        <v>0</v>
      </c>
      <c r="M46" s="11">
        <f>IF('Cartera Semanal Individual'!$A46='Cartera Semanal Individual'!M$1,-SUMIFS('BD Factoraje'!$Q:$Q,'BD Factoraje'!$B:$B,$B$3,'BD Factoraje'!$G:$G,'Cartera Semanal Individual'!$A46,'BD Factoraje'!$C:$C,$B$2),0)+L46-SUMIFS('BD Factoraje'!$R:$R,'BD Factoraje'!$B:$B,$B$3,'BD Factoraje'!$G:$G,'Cartera Semanal Individual'!$A46,'BD Factoraje'!$N:$N,'Cartera Semanal Individual'!M$1,'BD Factoraje'!$C:$C,$B$2)</f>
        <v>0</v>
      </c>
      <c r="N46" s="11">
        <f>IF('Cartera Semanal Individual'!$A46='Cartera Semanal Individual'!N$1,-SUMIFS('BD Factoraje'!$Q:$Q,'BD Factoraje'!$B:$B,$B$3,'BD Factoraje'!$G:$G,'Cartera Semanal Individual'!$A46,'BD Factoraje'!$C:$C,$B$2),0)+M46-SUMIFS('BD Factoraje'!$R:$R,'BD Factoraje'!$B:$B,$B$3,'BD Factoraje'!$G:$G,'Cartera Semanal Individual'!$A46,'BD Factoraje'!$N:$N,'Cartera Semanal Individual'!N$1,'BD Factoraje'!$C:$C,$B$2)</f>
        <v>0</v>
      </c>
      <c r="O46" s="11">
        <f>IF('Cartera Semanal Individual'!$A46='Cartera Semanal Individual'!O$1,-SUMIFS('BD Factoraje'!$Q:$Q,'BD Factoraje'!$B:$B,$B$3,'BD Factoraje'!$G:$G,'Cartera Semanal Individual'!$A46,'BD Factoraje'!$C:$C,$B$2),0)+N46-SUMIFS('BD Factoraje'!$R:$R,'BD Factoraje'!$B:$B,$B$3,'BD Factoraje'!$G:$G,'Cartera Semanal Individual'!$A46,'BD Factoraje'!$N:$N,'Cartera Semanal Individual'!O$1,'BD Factoraje'!$C:$C,$B$2)</f>
        <v>0</v>
      </c>
      <c r="P46" s="11">
        <f>IF('Cartera Semanal Individual'!$A46='Cartera Semanal Individual'!P$1,-SUMIFS('BD Factoraje'!$Q:$Q,'BD Factoraje'!$B:$B,$B$3,'BD Factoraje'!$G:$G,'Cartera Semanal Individual'!$A46,'BD Factoraje'!$C:$C,$B$2),0)+O46-SUMIFS('BD Factoraje'!$R:$R,'BD Factoraje'!$B:$B,$B$3,'BD Factoraje'!$G:$G,'Cartera Semanal Individual'!$A46,'BD Factoraje'!$N:$N,'Cartera Semanal Individual'!P$1,'BD Factoraje'!$C:$C,$B$2)</f>
        <v>0</v>
      </c>
      <c r="Q46" s="11">
        <f>IF('Cartera Semanal Individual'!$A46='Cartera Semanal Individual'!Q$1,-SUMIFS('BD Factoraje'!$Q:$Q,'BD Factoraje'!$B:$B,$B$3,'BD Factoraje'!$G:$G,'Cartera Semanal Individual'!$A46,'BD Factoraje'!$C:$C,$B$2),0)+P46-SUMIFS('BD Factoraje'!$R:$R,'BD Factoraje'!$B:$B,$B$3,'BD Factoraje'!$G:$G,'Cartera Semanal Individual'!$A46,'BD Factoraje'!$N:$N,'Cartera Semanal Individual'!Q$1,'BD Factoraje'!$C:$C,$B$2)</f>
        <v>0</v>
      </c>
      <c r="R46" s="11">
        <f>IF('Cartera Semanal Individual'!$A46='Cartera Semanal Individual'!R$1,-SUMIFS('BD Factoraje'!$Q:$Q,'BD Factoraje'!$B:$B,$B$3,'BD Factoraje'!$G:$G,'Cartera Semanal Individual'!$A46,'BD Factoraje'!$C:$C,$B$2),0)+Q46-SUMIFS('BD Factoraje'!$R:$R,'BD Factoraje'!$B:$B,$B$3,'BD Factoraje'!$G:$G,'Cartera Semanal Individual'!$A46,'BD Factoraje'!$N:$N,'Cartera Semanal Individual'!R$1,'BD Factoraje'!$C:$C,$B$2)</f>
        <v>0</v>
      </c>
      <c r="S46" s="11">
        <f>IF('Cartera Semanal Individual'!$A46='Cartera Semanal Individual'!S$1,-SUMIFS('BD Factoraje'!$Q:$Q,'BD Factoraje'!$B:$B,$B$3,'BD Factoraje'!$G:$G,'Cartera Semanal Individual'!$A46,'BD Factoraje'!$C:$C,$B$2),0)+R46-SUMIFS('BD Factoraje'!$R:$R,'BD Factoraje'!$B:$B,$B$3,'BD Factoraje'!$G:$G,'Cartera Semanal Individual'!$A46,'BD Factoraje'!$N:$N,'Cartera Semanal Individual'!S$1,'BD Factoraje'!$C:$C,$B$2)</f>
        <v>0</v>
      </c>
      <c r="T46" s="11">
        <f>IF('Cartera Semanal Individual'!$A46='Cartera Semanal Individual'!T$1,-SUMIFS('BD Factoraje'!$Q:$Q,'BD Factoraje'!$B:$B,$B$3,'BD Factoraje'!$G:$G,'Cartera Semanal Individual'!$A46,'BD Factoraje'!$C:$C,$B$2),0)+S46-SUMIFS('BD Factoraje'!$R:$R,'BD Factoraje'!$B:$B,$B$3,'BD Factoraje'!$G:$G,'Cartera Semanal Individual'!$A46,'BD Factoraje'!$N:$N,'Cartera Semanal Individual'!T$1,'BD Factoraje'!$C:$C,$B$2)</f>
        <v>0</v>
      </c>
      <c r="U46" s="11">
        <f>IF('Cartera Semanal Individual'!$A46='Cartera Semanal Individual'!U$1,-SUMIFS('BD Factoraje'!$Q:$Q,'BD Factoraje'!$B:$B,$B$3,'BD Factoraje'!$G:$G,'Cartera Semanal Individual'!$A46,'BD Factoraje'!$C:$C,$B$2),0)+T46-SUMIFS('BD Factoraje'!$R:$R,'BD Factoraje'!$B:$B,$B$3,'BD Factoraje'!$G:$G,'Cartera Semanal Individual'!$A46,'BD Factoraje'!$N:$N,'Cartera Semanal Individual'!U$1,'BD Factoraje'!$C:$C,$B$2)</f>
        <v>0</v>
      </c>
      <c r="V46" s="11">
        <f>IF('Cartera Semanal Individual'!$A46='Cartera Semanal Individual'!V$1,-SUMIFS('BD Factoraje'!$Q:$Q,'BD Factoraje'!$B:$B,$B$3,'BD Factoraje'!$G:$G,'Cartera Semanal Individual'!$A46,'BD Factoraje'!$C:$C,$B$2),0)+U46-SUMIFS('BD Factoraje'!$R:$R,'BD Factoraje'!$B:$B,$B$3,'BD Factoraje'!$G:$G,'Cartera Semanal Individual'!$A46,'BD Factoraje'!$N:$N,'Cartera Semanal Individual'!V$1,'BD Factoraje'!$C:$C,$B$2)</f>
        <v>0</v>
      </c>
      <c r="W46" s="11">
        <f>IF('Cartera Semanal Individual'!$A46='Cartera Semanal Individual'!W$1,-SUMIFS('BD Factoraje'!$Q:$Q,'BD Factoraje'!$B:$B,$B$3,'BD Factoraje'!$G:$G,'Cartera Semanal Individual'!$A46,'BD Factoraje'!$C:$C,$B$2),0)+V46-SUMIFS('BD Factoraje'!$R:$R,'BD Factoraje'!$B:$B,$B$3,'BD Factoraje'!$G:$G,'Cartera Semanal Individual'!$A46,'BD Factoraje'!$N:$N,'Cartera Semanal Individual'!W$1,'BD Factoraje'!$C:$C,$B$2)</f>
        <v>0</v>
      </c>
      <c r="X46" s="11">
        <f>IF('Cartera Semanal Individual'!$A46='Cartera Semanal Individual'!X$1,-SUMIFS('BD Factoraje'!$Q:$Q,'BD Factoraje'!$B:$B,$B$3,'BD Factoraje'!$G:$G,'Cartera Semanal Individual'!$A46,'BD Factoraje'!$C:$C,$B$2),0)+W46-SUMIFS('BD Factoraje'!$R:$R,'BD Factoraje'!$B:$B,$B$3,'BD Factoraje'!$G:$G,'Cartera Semanal Individual'!$A46,'BD Factoraje'!$N:$N,'Cartera Semanal Individual'!X$1,'BD Factoraje'!$C:$C,$B$2)</f>
        <v>0</v>
      </c>
      <c r="Y46" s="11">
        <f>IF('Cartera Semanal Individual'!$A46='Cartera Semanal Individual'!Y$1,-SUMIFS('BD Factoraje'!$Q:$Q,'BD Factoraje'!$B:$B,$B$3,'BD Factoraje'!$G:$G,'Cartera Semanal Individual'!$A46,'BD Factoraje'!$C:$C,$B$2),0)+X46-SUMIFS('BD Factoraje'!$R:$R,'BD Factoraje'!$B:$B,$B$3,'BD Factoraje'!$G:$G,'Cartera Semanal Individual'!$A46,'BD Factoraje'!$N:$N,'Cartera Semanal Individual'!Y$1,'BD Factoraje'!$C:$C,$B$2)</f>
        <v>0</v>
      </c>
      <c r="Z46" s="11">
        <f>IF('Cartera Semanal Individual'!$A46='Cartera Semanal Individual'!Z$1,-SUMIFS('BD Factoraje'!$Q:$Q,'BD Factoraje'!$B:$B,$B$3,'BD Factoraje'!$G:$G,'Cartera Semanal Individual'!$A46,'BD Factoraje'!$C:$C,$B$2),0)+Y46-SUMIFS('BD Factoraje'!$R:$R,'BD Factoraje'!$B:$B,$B$3,'BD Factoraje'!$G:$G,'Cartera Semanal Individual'!$A46,'BD Factoraje'!$N:$N,'Cartera Semanal Individual'!Z$1,'BD Factoraje'!$C:$C,$B$2)</f>
        <v>0</v>
      </c>
      <c r="AA46" s="11">
        <f>IF('Cartera Semanal Individual'!$A46='Cartera Semanal Individual'!AA$1,-SUMIFS('BD Factoraje'!$Q:$Q,'BD Factoraje'!$B:$B,$B$3,'BD Factoraje'!$G:$G,'Cartera Semanal Individual'!$A46,'BD Factoraje'!$C:$C,$B$2),0)+Z46-SUMIFS('BD Factoraje'!$R:$R,'BD Factoraje'!$B:$B,$B$3,'BD Factoraje'!$G:$G,'Cartera Semanal Individual'!$A46,'BD Factoraje'!$N:$N,'Cartera Semanal Individual'!AA$1,'BD Factoraje'!$C:$C,$B$2)</f>
        <v>0</v>
      </c>
      <c r="AB46" s="11">
        <f>IF('Cartera Semanal Individual'!$A46='Cartera Semanal Individual'!AB$1,-SUMIFS('BD Factoraje'!$Q:$Q,'BD Factoraje'!$B:$B,$B$3,'BD Factoraje'!$G:$G,'Cartera Semanal Individual'!$A46,'BD Factoraje'!$C:$C,$B$2),0)+AA46-SUMIFS('BD Factoraje'!$R:$R,'BD Factoraje'!$B:$B,$B$3,'BD Factoraje'!$G:$G,'Cartera Semanal Individual'!$A46,'BD Factoraje'!$N:$N,'Cartera Semanal Individual'!AB$1,'BD Factoraje'!$C:$C,$B$2)</f>
        <v>0</v>
      </c>
      <c r="AC46" s="11">
        <f>IF('Cartera Semanal Individual'!$A46='Cartera Semanal Individual'!AC$1,-SUMIFS('BD Factoraje'!$Q:$Q,'BD Factoraje'!$B:$B,$B$3,'BD Factoraje'!$G:$G,'Cartera Semanal Individual'!$A46,'BD Factoraje'!$C:$C,$B$2),0)+AB46-SUMIFS('BD Factoraje'!$R:$R,'BD Factoraje'!$B:$B,$B$3,'BD Factoraje'!$G:$G,'Cartera Semanal Individual'!$A46,'BD Factoraje'!$N:$N,'Cartera Semanal Individual'!AC$1,'BD Factoraje'!$C:$C,$B$2)</f>
        <v>0</v>
      </c>
      <c r="AD46" s="11">
        <f>IF('Cartera Semanal Individual'!$A46='Cartera Semanal Individual'!AD$1,-SUMIFS('BD Factoraje'!$Q:$Q,'BD Factoraje'!$B:$B,$B$3,'BD Factoraje'!$G:$G,'Cartera Semanal Individual'!$A46,'BD Factoraje'!$C:$C,$B$2),0)+AC46-SUMIFS('BD Factoraje'!$R:$R,'BD Factoraje'!$B:$B,$B$3,'BD Factoraje'!$G:$G,'Cartera Semanal Individual'!$A46,'BD Factoraje'!$N:$N,'Cartera Semanal Individual'!AD$1,'BD Factoraje'!$C:$C,$B$2)</f>
        <v>0</v>
      </c>
      <c r="AE46" s="11">
        <f>IF('Cartera Semanal Individual'!$A46='Cartera Semanal Individual'!AE$1,-SUMIFS('BD Factoraje'!$Q:$Q,'BD Factoraje'!$B:$B,$B$3,'BD Factoraje'!$G:$G,'Cartera Semanal Individual'!$A46,'BD Factoraje'!$C:$C,$B$2),0)+AD46-SUMIFS('BD Factoraje'!$R:$R,'BD Factoraje'!$B:$B,$B$3,'BD Factoraje'!$G:$G,'Cartera Semanal Individual'!$A46,'BD Factoraje'!$N:$N,'Cartera Semanal Individual'!AE$1,'BD Factoraje'!$C:$C,$B$2)</f>
        <v>0</v>
      </c>
      <c r="AF46" s="11">
        <f>IF('Cartera Semanal Individual'!$A46='Cartera Semanal Individual'!AF$1,-SUMIFS('BD Factoraje'!$Q:$Q,'BD Factoraje'!$B:$B,$B$3,'BD Factoraje'!$G:$G,'Cartera Semanal Individual'!$A46,'BD Factoraje'!$C:$C,$B$2),0)+AE46-SUMIFS('BD Factoraje'!$R:$R,'BD Factoraje'!$B:$B,$B$3,'BD Factoraje'!$G:$G,'Cartera Semanal Individual'!$A46,'BD Factoraje'!$N:$N,'Cartera Semanal Individual'!AF$1,'BD Factoraje'!$C:$C,$B$2)</f>
        <v>0</v>
      </c>
      <c r="AG46" s="11">
        <f>IF('Cartera Semanal Individual'!$A46='Cartera Semanal Individual'!AG$1,-SUMIFS('BD Factoraje'!$Q:$Q,'BD Factoraje'!$B:$B,$B$3,'BD Factoraje'!$G:$G,'Cartera Semanal Individual'!$A46,'BD Factoraje'!$C:$C,$B$2),0)+AF46-SUMIFS('BD Factoraje'!$R:$R,'BD Factoraje'!$B:$B,$B$3,'BD Factoraje'!$G:$G,'Cartera Semanal Individual'!$A46,'BD Factoraje'!$N:$N,'Cartera Semanal Individual'!AG$1,'BD Factoraje'!$C:$C,$B$2)</f>
        <v>0</v>
      </c>
      <c r="AH46" s="11">
        <f>IF('Cartera Semanal Individual'!$A46='Cartera Semanal Individual'!AH$1,-SUMIFS('BD Factoraje'!$Q:$Q,'BD Factoraje'!$B:$B,$B$3,'BD Factoraje'!$G:$G,'Cartera Semanal Individual'!$A46,'BD Factoraje'!$C:$C,$B$2),0)+AG46-SUMIFS('BD Factoraje'!$R:$R,'BD Factoraje'!$B:$B,$B$3,'BD Factoraje'!$G:$G,'Cartera Semanal Individual'!$A46,'BD Factoraje'!$N:$N,'Cartera Semanal Individual'!AH$1,'BD Factoraje'!$C:$C,$B$2)</f>
        <v>0</v>
      </c>
      <c r="AI46" s="11">
        <f>IF('Cartera Semanal Individual'!$A46='Cartera Semanal Individual'!AI$1,-SUMIFS('BD Factoraje'!$Q:$Q,'BD Factoraje'!$B:$B,$B$3,'BD Factoraje'!$G:$G,'Cartera Semanal Individual'!$A46,'BD Factoraje'!$C:$C,$B$2),0)+AH46-SUMIFS('BD Factoraje'!$R:$R,'BD Factoraje'!$B:$B,$B$3,'BD Factoraje'!$G:$G,'Cartera Semanal Individual'!$A46,'BD Factoraje'!$N:$N,'Cartera Semanal Individual'!AI$1,'BD Factoraje'!$C:$C,$B$2)</f>
        <v>0</v>
      </c>
      <c r="AJ46" s="11">
        <f>IF('Cartera Semanal Individual'!$A46='Cartera Semanal Individual'!AJ$1,-SUMIFS('BD Factoraje'!$Q:$Q,'BD Factoraje'!$B:$B,$B$3,'BD Factoraje'!$G:$G,'Cartera Semanal Individual'!$A46,'BD Factoraje'!$C:$C,$B$2),0)+AI46-SUMIFS('BD Factoraje'!$R:$R,'BD Factoraje'!$B:$B,$B$3,'BD Factoraje'!$G:$G,'Cartera Semanal Individual'!$A46,'BD Factoraje'!$N:$N,'Cartera Semanal Individual'!AJ$1,'BD Factoraje'!$C:$C,$B$2)</f>
        <v>0</v>
      </c>
      <c r="AK46" s="11">
        <f>IF('Cartera Semanal Individual'!$A46='Cartera Semanal Individual'!AK$1,-SUMIFS('BD Factoraje'!$Q:$Q,'BD Factoraje'!$B:$B,$B$3,'BD Factoraje'!$G:$G,'Cartera Semanal Individual'!$A46,'BD Factoraje'!$C:$C,$B$2),0)+AJ46-SUMIFS('BD Factoraje'!$R:$R,'BD Factoraje'!$B:$B,$B$3,'BD Factoraje'!$G:$G,'Cartera Semanal Individual'!$A46,'BD Factoraje'!$N:$N,'Cartera Semanal Individual'!AK$1,'BD Factoraje'!$C:$C,$B$2)</f>
        <v>0</v>
      </c>
      <c r="AL46" s="11">
        <f>IF('Cartera Semanal Individual'!$A46='Cartera Semanal Individual'!AL$1,-SUMIFS('BD Factoraje'!$Q:$Q,'BD Factoraje'!$B:$B,$B$3,'BD Factoraje'!$G:$G,'Cartera Semanal Individual'!$A46,'BD Factoraje'!$C:$C,$B$2),0)+AK46-SUMIFS('BD Factoraje'!$R:$R,'BD Factoraje'!$B:$B,$B$3,'BD Factoraje'!$G:$G,'Cartera Semanal Individual'!$A46,'BD Factoraje'!$N:$N,'Cartera Semanal Individual'!AL$1,'BD Factoraje'!$C:$C,$B$2)</f>
        <v>0</v>
      </c>
      <c r="AM46" s="11">
        <f>IF('Cartera Semanal Individual'!$A46='Cartera Semanal Individual'!AM$1,-SUMIFS('BD Factoraje'!$Q:$Q,'BD Factoraje'!$B:$B,$B$3,'BD Factoraje'!$G:$G,'Cartera Semanal Individual'!$A46,'BD Factoraje'!$C:$C,$B$2),0)+AL46-SUMIFS('BD Factoraje'!$R:$R,'BD Factoraje'!$B:$B,$B$3,'BD Factoraje'!$G:$G,'Cartera Semanal Individual'!$A46,'BD Factoraje'!$N:$N,'Cartera Semanal Individual'!AM$1,'BD Factoraje'!$C:$C,$B$2)</f>
        <v>0</v>
      </c>
      <c r="AN46" s="11">
        <f>IF('Cartera Semanal Individual'!$A46='Cartera Semanal Individual'!AN$1,-SUMIFS('BD Factoraje'!$Q:$Q,'BD Factoraje'!$B:$B,$B$3,'BD Factoraje'!$G:$G,'Cartera Semanal Individual'!$A46,'BD Factoraje'!$C:$C,$B$2),0)+AM46-SUMIFS('BD Factoraje'!$R:$R,'BD Factoraje'!$B:$B,$B$3,'BD Factoraje'!$G:$G,'Cartera Semanal Individual'!$A46,'BD Factoraje'!$N:$N,'Cartera Semanal Individual'!AN$1,'BD Factoraje'!$C:$C,$B$2)</f>
        <v>0</v>
      </c>
      <c r="AO46" s="11">
        <f>IF('Cartera Semanal Individual'!$A46='Cartera Semanal Individual'!AO$1,-SUMIFS('BD Factoraje'!$Q:$Q,'BD Factoraje'!$B:$B,$B$3,'BD Factoraje'!$G:$G,'Cartera Semanal Individual'!$A46,'BD Factoraje'!$C:$C,$B$2),0)+AN46-SUMIFS('BD Factoraje'!$R:$R,'BD Factoraje'!$B:$B,$B$3,'BD Factoraje'!$G:$G,'Cartera Semanal Individual'!$A46,'BD Factoraje'!$N:$N,'Cartera Semanal Individual'!AO$1,'BD Factoraje'!$C:$C,$B$2)</f>
        <v>0</v>
      </c>
      <c r="AP46" s="11">
        <f>IF('Cartera Semanal Individual'!$A46='Cartera Semanal Individual'!AP$1,-SUMIFS('BD Factoraje'!$Q:$Q,'BD Factoraje'!$B:$B,$B$3,'BD Factoraje'!$G:$G,'Cartera Semanal Individual'!$A46,'BD Factoraje'!$C:$C,$B$2),0)+AO46-SUMIFS('BD Factoraje'!$R:$R,'BD Factoraje'!$B:$B,$B$3,'BD Factoraje'!$G:$G,'Cartera Semanal Individual'!$A46,'BD Factoraje'!$N:$N,'Cartera Semanal Individual'!AP$1,'BD Factoraje'!$C:$C,$B$2)</f>
        <v>0</v>
      </c>
      <c r="AQ46" s="11">
        <f>IF('Cartera Semanal Individual'!$A46='Cartera Semanal Individual'!AQ$1,-SUMIFS('BD Factoraje'!$Q:$Q,'BD Factoraje'!$B:$B,$B$3,'BD Factoraje'!$G:$G,'Cartera Semanal Individual'!$A46,'BD Factoraje'!$C:$C,$B$2),0)+AP46-SUMIFS('BD Factoraje'!$R:$R,'BD Factoraje'!$B:$B,$B$3,'BD Factoraje'!$G:$G,'Cartera Semanal Individual'!$A46,'BD Factoraje'!$N:$N,'Cartera Semanal Individual'!AQ$1,'BD Factoraje'!$C:$C,$B$2)</f>
        <v>0</v>
      </c>
      <c r="AR46" s="11">
        <f>IF('Cartera Semanal Individual'!$A46='Cartera Semanal Individual'!AR$1,-SUMIFS('BD Factoraje'!$Q:$Q,'BD Factoraje'!$B:$B,$B$3,'BD Factoraje'!$G:$G,'Cartera Semanal Individual'!$A46,'BD Factoraje'!$C:$C,$B$2),0)+AQ46-SUMIFS('BD Factoraje'!$R:$R,'BD Factoraje'!$B:$B,$B$3,'BD Factoraje'!$G:$G,'Cartera Semanal Individual'!$A46,'BD Factoraje'!$N:$N,'Cartera Semanal Individual'!AR$1,'BD Factoraje'!$C:$C,$B$2)</f>
        <v>0</v>
      </c>
      <c r="AS46" s="11">
        <f>IF('Cartera Semanal Individual'!$A46='Cartera Semanal Individual'!AS$1,-SUMIFS('BD Factoraje'!$Q:$Q,'BD Factoraje'!$B:$B,$B$3,'BD Factoraje'!$G:$G,'Cartera Semanal Individual'!$A46,'BD Factoraje'!$C:$C,$B$2),0)+AR46-SUMIFS('BD Factoraje'!$R:$R,'BD Factoraje'!$B:$B,$B$3,'BD Factoraje'!$G:$G,'Cartera Semanal Individual'!$A46,'BD Factoraje'!$N:$N,'Cartera Semanal Individual'!AS$1,'BD Factoraje'!$C:$C,$B$2)</f>
        <v>0</v>
      </c>
      <c r="AT46" s="11">
        <f>IF('Cartera Semanal Individual'!$A46='Cartera Semanal Individual'!AT$1,-SUMIFS('BD Factoraje'!$Q:$Q,'BD Factoraje'!$B:$B,$B$3,'BD Factoraje'!$G:$G,'Cartera Semanal Individual'!$A46,'BD Factoraje'!$C:$C,$B$2),0)+AS46-SUMIFS('BD Factoraje'!$R:$R,'BD Factoraje'!$B:$B,$B$3,'BD Factoraje'!$G:$G,'Cartera Semanal Individual'!$A46,'BD Factoraje'!$N:$N,'Cartera Semanal Individual'!AT$1,'BD Factoraje'!$C:$C,$B$2)</f>
        <v>0</v>
      </c>
      <c r="AU46" s="11">
        <f>IF('Cartera Semanal Individual'!$A46='Cartera Semanal Individual'!AU$1,-SUMIFS('BD Factoraje'!$Q:$Q,'BD Factoraje'!$B:$B,$B$3,'BD Factoraje'!$G:$G,'Cartera Semanal Individual'!$A46,'BD Factoraje'!$C:$C,$B$2),0)+AT46-SUMIFS('BD Factoraje'!$R:$R,'BD Factoraje'!$B:$B,$B$3,'BD Factoraje'!$G:$G,'Cartera Semanal Individual'!$A46,'BD Factoraje'!$N:$N,'Cartera Semanal Individual'!AU$1,'BD Factoraje'!$C:$C,$B$2)</f>
        <v>0</v>
      </c>
      <c r="AV46" s="11">
        <f>IF('Cartera Semanal Individual'!$A46='Cartera Semanal Individual'!AV$1,-SUMIFS('BD Factoraje'!$Q:$Q,'BD Factoraje'!$B:$B,$B$3,'BD Factoraje'!$G:$G,'Cartera Semanal Individual'!$A46,'BD Factoraje'!$C:$C,$B$2),0)+AU46-SUMIFS('BD Factoraje'!$R:$R,'BD Factoraje'!$B:$B,$B$3,'BD Factoraje'!$G:$G,'Cartera Semanal Individual'!$A46,'BD Factoraje'!$N:$N,'Cartera Semanal Individual'!AV$1,'BD Factoraje'!$C:$C,$B$2)</f>
        <v>0</v>
      </c>
      <c r="AW46" s="11">
        <f>IF('Cartera Semanal Individual'!$A46='Cartera Semanal Individual'!AW$1,-SUMIFS('BD Factoraje'!$Q:$Q,'BD Factoraje'!$B:$B,$B$3,'BD Factoraje'!$G:$G,'Cartera Semanal Individual'!$A46,'BD Factoraje'!$C:$C,$B$2),0)+AV46-SUMIFS('BD Factoraje'!$R:$R,'BD Factoraje'!$B:$B,$B$3,'BD Factoraje'!$G:$G,'Cartera Semanal Individual'!$A46,'BD Factoraje'!$N:$N,'Cartera Semanal Individual'!AW$1,'BD Factoraje'!$C:$C,$B$2)</f>
        <v>0</v>
      </c>
      <c r="AX46" s="11">
        <f>IF('Cartera Semanal Individual'!$A46='Cartera Semanal Individual'!AX$1,-SUMIFS('BD Factoraje'!$Q:$Q,'BD Factoraje'!$B:$B,$B$3,'BD Factoraje'!$G:$G,'Cartera Semanal Individual'!$A46,'BD Factoraje'!$C:$C,$B$2),0)+AW46-SUMIFS('BD Factoraje'!$R:$R,'BD Factoraje'!$B:$B,$B$3,'BD Factoraje'!$G:$G,'Cartera Semanal Individual'!$A46,'BD Factoraje'!$N:$N,'Cartera Semanal Individual'!AX$1,'BD Factoraje'!$C:$C,$B$2)</f>
        <v>0</v>
      </c>
      <c r="AY46" s="11">
        <f>IF('Cartera Semanal Individual'!$A46='Cartera Semanal Individual'!AY$1,-SUMIFS('BD Factoraje'!$Q:$Q,'BD Factoraje'!$B:$B,$B$3,'BD Factoraje'!$G:$G,'Cartera Semanal Individual'!$A46,'BD Factoraje'!$C:$C,$B$2),0)+AX46-SUMIFS('BD Factoraje'!$R:$R,'BD Factoraje'!$B:$B,$B$3,'BD Factoraje'!$G:$G,'Cartera Semanal Individual'!$A46,'BD Factoraje'!$N:$N,'Cartera Semanal Individual'!AY$1,'BD Factoraje'!$C:$C,$B$2)</f>
        <v>0</v>
      </c>
      <c r="AZ46" s="11">
        <f>IF('Cartera Semanal Individual'!$A46='Cartera Semanal Individual'!AZ$1,-SUMIFS('BD Factoraje'!$Q:$Q,'BD Factoraje'!$B:$B,$B$3,'BD Factoraje'!$G:$G,'Cartera Semanal Individual'!$A46,'BD Factoraje'!$C:$C,$B$2),0)+AY46-SUMIFS('BD Factoraje'!$R:$R,'BD Factoraje'!$B:$B,$B$3,'BD Factoraje'!$G:$G,'Cartera Semanal Individual'!$A46,'BD Factoraje'!$N:$N,'Cartera Semanal Individual'!AZ$1,'BD Factoraje'!$C:$C,$B$2)</f>
        <v>0</v>
      </c>
      <c r="BA46" s="11">
        <f>IF('Cartera Semanal Individual'!$A46='Cartera Semanal Individual'!BA$1,-SUMIFS('BD Factoraje'!$Q:$Q,'BD Factoraje'!$B:$B,$B$3,'BD Factoraje'!$G:$G,'Cartera Semanal Individual'!$A46,'BD Factoraje'!$C:$C,$B$2),0)+AZ46-SUMIFS('BD Factoraje'!$R:$R,'BD Factoraje'!$B:$B,$B$3,'BD Factoraje'!$G:$G,'Cartera Semanal Individual'!$A46,'BD Factoraje'!$N:$N,'Cartera Semanal Individual'!BA$1,'BD Factoraje'!$C:$C,$B$2)</f>
        <v>0</v>
      </c>
      <c r="BB46" s="11">
        <f>IF('Cartera Semanal Individual'!$A46='Cartera Semanal Individual'!BB$1,-SUMIFS('BD Factoraje'!$Q:$Q,'BD Factoraje'!$B:$B,$B$3,'BD Factoraje'!$G:$G,'Cartera Semanal Individual'!$A46,'BD Factoraje'!$C:$C,$B$2),0)+BA46-SUMIFS('BD Factoraje'!$R:$R,'BD Factoraje'!$B:$B,$B$3,'BD Factoraje'!$G:$G,'Cartera Semanal Individual'!$A46,'BD Factoraje'!$N:$N,'Cartera Semanal Individual'!BB$1,'BD Factoraje'!$C:$C,$B$2)</f>
        <v>0</v>
      </c>
      <c r="BC46" s="11">
        <f>IF('Cartera Semanal Individual'!$A46='Cartera Semanal Individual'!BC$1,-SUMIFS('BD Factoraje'!$Q:$Q,'BD Factoraje'!$B:$B,$B$3,'BD Factoraje'!$G:$G,'Cartera Semanal Individual'!$A46,'BD Factoraje'!$C:$C,$B$2),0)+BB46-SUMIFS('BD Factoraje'!$R:$R,'BD Factoraje'!$B:$B,$B$3,'BD Factoraje'!$G:$G,'Cartera Semanal Individual'!$A46,'BD Factoraje'!$N:$N,'Cartera Semanal Individual'!BC$1,'BD Factoraje'!$C:$C,$B$2)</f>
        <v>0</v>
      </c>
      <c r="BD46" s="11">
        <f>IF('Cartera Semanal Individual'!$A46='Cartera Semanal Individual'!BD$1,-SUMIFS('BD Factoraje'!$Q:$Q,'BD Factoraje'!$B:$B,$B$3,'BD Factoraje'!$G:$G,'Cartera Semanal Individual'!$A46,'BD Factoraje'!$C:$C,$B$2),0)+BC46-SUMIFS('BD Factoraje'!$R:$R,'BD Factoraje'!$B:$B,$B$3,'BD Factoraje'!$G:$G,'Cartera Semanal Individual'!$A46,'BD Factoraje'!$N:$N,'Cartera Semanal Individual'!BD$1,'BD Factoraje'!$C:$C,$B$2)</f>
        <v>0</v>
      </c>
      <c r="BE46" s="11">
        <f>IF('Cartera Semanal Individual'!$A46='Cartera Semanal Individual'!BE$1,-SUMIFS('BD Factoraje'!$Q:$Q,'BD Factoraje'!$B:$B,$B$3,'BD Factoraje'!$G:$G,'Cartera Semanal Individual'!$A46,'BD Factoraje'!$C:$C,$B$2),0)+BD46-SUMIFS('BD Factoraje'!$R:$R,'BD Factoraje'!$B:$B,$B$3,'BD Factoraje'!$G:$G,'Cartera Semanal Individual'!$A46,'BD Factoraje'!$N:$N,'Cartera Semanal Individual'!BE$1,'BD Factoraje'!$C:$C,$B$2)</f>
        <v>0</v>
      </c>
      <c r="BF46" s="11">
        <f>IF('Cartera Semanal Individual'!$A46='Cartera Semanal Individual'!BF$1,-SUMIFS('BD Factoraje'!$Q:$Q,'BD Factoraje'!$B:$B,$B$3,'BD Factoraje'!$G:$G,'Cartera Semanal Individual'!$A46,'BD Factoraje'!$C:$C,$B$2),0)+BE46-SUMIFS('BD Factoraje'!$R:$R,'BD Factoraje'!$B:$B,$B$3,'BD Factoraje'!$G:$G,'Cartera Semanal Individual'!$A46,'BD Factoraje'!$N:$N,'Cartera Semanal Individual'!BF$1,'BD Factoraje'!$C:$C,$B$2)</f>
        <v>0</v>
      </c>
      <c r="BG46" s="11">
        <f>IF('Cartera Semanal Individual'!$A46='Cartera Semanal Individual'!BG$1,-SUMIFS('BD Factoraje'!$Q:$Q,'BD Factoraje'!$B:$B,$B$3,'BD Factoraje'!$G:$G,'Cartera Semanal Individual'!$A46,'BD Factoraje'!$C:$C,$B$2),0)+BF46-SUMIFS('BD Factoraje'!$R:$R,'BD Factoraje'!$B:$B,$B$3,'BD Factoraje'!$G:$G,'Cartera Semanal Individual'!$A46,'BD Factoraje'!$N:$N,'Cartera Semanal Individual'!BG$1,'BD Factoraje'!$C:$C,$B$2)</f>
        <v>0</v>
      </c>
      <c r="BH46" s="11">
        <f>IF('Cartera Semanal Individual'!$A46='Cartera Semanal Individual'!BH$1,-SUMIFS('BD Factoraje'!$Q:$Q,'BD Factoraje'!$B:$B,$B$3,'BD Factoraje'!$G:$G,'Cartera Semanal Individual'!$A46,'BD Factoraje'!$C:$C,$B$2),0)+BG46-SUMIFS('BD Factoraje'!$R:$R,'BD Factoraje'!$B:$B,$B$3,'BD Factoraje'!$G:$G,'Cartera Semanal Individual'!$A46,'BD Factoraje'!$N:$N,'Cartera Semanal Individual'!BH$1,'BD Factoraje'!$C:$C,$B$2)</f>
        <v>0</v>
      </c>
      <c r="BI46" s="11">
        <f>IF('Cartera Semanal Individual'!$A46='Cartera Semanal Individual'!BI$1,-SUMIFS('BD Factoraje'!$Q:$Q,'BD Factoraje'!$B:$B,$B$3,'BD Factoraje'!$G:$G,'Cartera Semanal Individual'!$A46,'BD Factoraje'!$C:$C,$B$2),0)+BH46-SUMIFS('BD Factoraje'!$R:$R,'BD Factoraje'!$B:$B,$B$3,'BD Factoraje'!$G:$G,'Cartera Semanal Individual'!$A46,'BD Factoraje'!$N:$N,'Cartera Semanal Individual'!BI$1,'BD Factoraje'!$C:$C,$B$2)</f>
        <v>0</v>
      </c>
      <c r="BJ46" s="11">
        <f>IF('Cartera Semanal Individual'!$A46='Cartera Semanal Individual'!BJ$1,-SUMIFS('BD Factoraje'!$Q:$Q,'BD Factoraje'!$B:$B,$B$3,'BD Factoraje'!$G:$G,'Cartera Semanal Individual'!$A46,'BD Factoraje'!$C:$C,$B$2),0)+BI46-SUMIFS('BD Factoraje'!$R:$R,'BD Factoraje'!$B:$B,$B$3,'BD Factoraje'!$G:$G,'Cartera Semanal Individual'!$A46,'BD Factoraje'!$N:$N,'Cartera Semanal Individual'!BJ$1,'BD Factoraje'!$C:$C,$B$2)</f>
        <v>0</v>
      </c>
      <c r="BK46" s="11">
        <f>IF('Cartera Semanal Individual'!$A46='Cartera Semanal Individual'!BK$1,-SUMIFS('BD Factoraje'!$Q:$Q,'BD Factoraje'!$B:$B,$B$3,'BD Factoraje'!$G:$G,'Cartera Semanal Individual'!$A46,'BD Factoraje'!$C:$C,$B$2),0)+BJ46-SUMIFS('BD Factoraje'!$R:$R,'BD Factoraje'!$B:$B,$B$3,'BD Factoraje'!$G:$G,'Cartera Semanal Individual'!$A46,'BD Factoraje'!$N:$N,'Cartera Semanal Individual'!BK$1,'BD Factoraje'!$C:$C,$B$2)</f>
        <v>0</v>
      </c>
      <c r="BL46" s="11">
        <f>IF('Cartera Semanal Individual'!$A46='Cartera Semanal Individual'!BL$1,-SUMIFS('BD Factoraje'!$Q:$Q,'BD Factoraje'!$B:$B,$B$3,'BD Factoraje'!$G:$G,'Cartera Semanal Individual'!$A46,'BD Factoraje'!$C:$C,$B$2),0)+BK46-SUMIFS('BD Factoraje'!$R:$R,'BD Factoraje'!$B:$B,$B$3,'BD Factoraje'!$G:$G,'Cartera Semanal Individual'!$A46,'BD Factoraje'!$N:$N,'Cartera Semanal Individual'!BL$1,'BD Factoraje'!$C:$C,$B$2)</f>
        <v>0</v>
      </c>
      <c r="BM46" s="11">
        <f>IF('Cartera Semanal Individual'!$A46='Cartera Semanal Individual'!BM$1,-SUMIFS('BD Factoraje'!$Q:$Q,'BD Factoraje'!$B:$B,$B$3,'BD Factoraje'!$G:$G,'Cartera Semanal Individual'!$A46,'BD Factoraje'!$C:$C,$B$2),0)+BL46-SUMIFS('BD Factoraje'!$R:$R,'BD Factoraje'!$B:$B,$B$3,'BD Factoraje'!$G:$G,'Cartera Semanal Individual'!$A46,'BD Factoraje'!$N:$N,'Cartera Semanal Individual'!BM$1,'BD Factoraje'!$C:$C,$B$2)</f>
        <v>0</v>
      </c>
      <c r="BN46" s="11">
        <f>IF('Cartera Semanal Individual'!$A46='Cartera Semanal Individual'!BN$1,-SUMIFS('BD Factoraje'!$Q:$Q,'BD Factoraje'!$B:$B,$B$3,'BD Factoraje'!$G:$G,'Cartera Semanal Individual'!$A46,'BD Factoraje'!$C:$C,$B$2),0)+BM46-SUMIFS('BD Factoraje'!$R:$R,'BD Factoraje'!$B:$B,$B$3,'BD Factoraje'!$G:$G,'Cartera Semanal Individual'!$A46,'BD Factoraje'!$N:$N,'Cartera Semanal Individual'!BN$1,'BD Factoraje'!$C:$C,$B$2)</f>
        <v>0</v>
      </c>
      <c r="BO46" s="11">
        <f>IF('Cartera Semanal Individual'!$A46='Cartera Semanal Individual'!BO$1,-SUMIFS('BD Factoraje'!$Q:$Q,'BD Factoraje'!$B:$B,$B$3,'BD Factoraje'!$G:$G,'Cartera Semanal Individual'!$A46,'BD Factoraje'!$C:$C,$B$2),0)+BN46-SUMIFS('BD Factoraje'!$R:$R,'BD Factoraje'!$B:$B,$B$3,'BD Factoraje'!$G:$G,'Cartera Semanal Individual'!$A46,'BD Factoraje'!$N:$N,'Cartera Semanal Individual'!BO$1,'BD Factoraje'!$C:$C,$B$2)</f>
        <v>0</v>
      </c>
      <c r="BP46" s="11">
        <f>IF('Cartera Semanal Individual'!$A46='Cartera Semanal Individual'!BP$1,-SUMIFS('BD Factoraje'!$Q:$Q,'BD Factoraje'!$B:$B,$B$3,'BD Factoraje'!$G:$G,'Cartera Semanal Individual'!$A46,'BD Factoraje'!$C:$C,$B$2),0)+BO46-SUMIFS('BD Factoraje'!$R:$R,'BD Factoraje'!$B:$B,$B$3,'BD Factoraje'!$G:$G,'Cartera Semanal Individual'!$A46,'BD Factoraje'!$N:$N,'Cartera Semanal Individual'!BP$1,'BD Factoraje'!$C:$C,$B$2)</f>
        <v>0</v>
      </c>
      <c r="BQ46" s="11">
        <f>IF('Cartera Semanal Individual'!$A46='Cartera Semanal Individual'!BQ$1,-SUMIFS('BD Factoraje'!$Q:$Q,'BD Factoraje'!$B:$B,$B$3,'BD Factoraje'!$G:$G,'Cartera Semanal Individual'!$A46,'BD Factoraje'!$C:$C,$B$2),0)+BP46-SUMIFS('BD Factoraje'!$R:$R,'BD Factoraje'!$B:$B,$B$3,'BD Factoraje'!$G:$G,'Cartera Semanal Individual'!$A46,'BD Factoraje'!$N:$N,'Cartera Semanal Individual'!BQ$1,'BD Factoraje'!$C:$C,$B$2)</f>
        <v>0</v>
      </c>
      <c r="BR46" s="11">
        <f>IF('Cartera Semanal Individual'!$A46='Cartera Semanal Individual'!BR$1,-SUMIFS('BD Factoraje'!$Q:$Q,'BD Factoraje'!$B:$B,$B$3,'BD Factoraje'!$G:$G,'Cartera Semanal Individual'!$A46,'BD Factoraje'!$C:$C,$B$2),0)+BQ46-SUMIFS('BD Factoraje'!$R:$R,'BD Factoraje'!$B:$B,$B$3,'BD Factoraje'!$G:$G,'Cartera Semanal Individual'!$A46,'BD Factoraje'!$N:$N,'Cartera Semanal Individual'!BR$1,'BD Factoraje'!$C:$C,$B$2)</f>
        <v>0</v>
      </c>
      <c r="BS46" s="11">
        <f>IF('Cartera Semanal Individual'!$A46='Cartera Semanal Individual'!BS$1,-SUMIFS('BD Factoraje'!$Q:$Q,'BD Factoraje'!$B:$B,$B$3,'BD Factoraje'!$G:$G,'Cartera Semanal Individual'!$A46,'BD Factoraje'!$C:$C,$B$2),0)+BR46-SUMIFS('BD Factoraje'!$R:$R,'BD Factoraje'!$B:$B,$B$3,'BD Factoraje'!$G:$G,'Cartera Semanal Individual'!$A46,'BD Factoraje'!$N:$N,'Cartera Semanal Individual'!BS$1,'BD Factoraje'!$C:$C,$B$2)</f>
        <v>0</v>
      </c>
      <c r="BT46" s="11">
        <f>IF('Cartera Semanal Individual'!$A46='Cartera Semanal Individual'!BT$1,-SUMIFS('BD Factoraje'!$Q:$Q,'BD Factoraje'!$B:$B,$B$3,'BD Factoraje'!$G:$G,'Cartera Semanal Individual'!$A46,'BD Factoraje'!$C:$C,$B$2),0)+BS46-SUMIFS('BD Factoraje'!$R:$R,'BD Factoraje'!$B:$B,$B$3,'BD Factoraje'!$G:$G,'Cartera Semanal Individual'!$A46,'BD Factoraje'!$N:$N,'Cartera Semanal Individual'!BT$1,'BD Factoraje'!$C:$C,$B$2)</f>
        <v>0</v>
      </c>
      <c r="BU46" s="11">
        <f>IF('Cartera Semanal Individual'!$A46='Cartera Semanal Individual'!BU$1,-SUMIFS('BD Factoraje'!$Q:$Q,'BD Factoraje'!$B:$B,$B$3,'BD Factoraje'!$G:$G,'Cartera Semanal Individual'!$A46,'BD Factoraje'!$C:$C,$B$2),0)+BT46-SUMIFS('BD Factoraje'!$R:$R,'BD Factoraje'!$B:$B,$B$3,'BD Factoraje'!$G:$G,'Cartera Semanal Individual'!$A46,'BD Factoraje'!$N:$N,'Cartera Semanal Individual'!BU$1,'BD Factoraje'!$C:$C,$B$2)</f>
        <v>0</v>
      </c>
      <c r="BV46" s="11">
        <f>IF('Cartera Semanal Individual'!$A46='Cartera Semanal Individual'!BV$1,-SUMIFS('BD Factoraje'!$Q:$Q,'BD Factoraje'!$B:$B,$B$3,'BD Factoraje'!$G:$G,'Cartera Semanal Individual'!$A46,'BD Factoraje'!$C:$C,$B$2),0)+BU46-SUMIFS('BD Factoraje'!$R:$R,'BD Factoraje'!$B:$B,$B$3,'BD Factoraje'!$G:$G,'Cartera Semanal Individual'!$A46,'BD Factoraje'!$N:$N,'Cartera Semanal Individual'!BV$1,'BD Factoraje'!$C:$C,$B$2)</f>
        <v>0</v>
      </c>
      <c r="BW46" s="11">
        <f>IF('Cartera Semanal Individual'!$A46='Cartera Semanal Individual'!BW$1,-SUMIFS('BD Factoraje'!$Q:$Q,'BD Factoraje'!$B:$B,$B$3,'BD Factoraje'!$G:$G,'Cartera Semanal Individual'!$A46,'BD Factoraje'!$C:$C,$B$2),0)+BV46-SUMIFS('BD Factoraje'!$R:$R,'BD Factoraje'!$B:$B,$B$3,'BD Factoraje'!$G:$G,'Cartera Semanal Individual'!$A46,'BD Factoraje'!$N:$N,'Cartera Semanal Individual'!BW$1,'BD Factoraje'!$C:$C,$B$2)</f>
        <v>0</v>
      </c>
      <c r="BX46" s="11">
        <f>IF('Cartera Semanal Individual'!$A46='Cartera Semanal Individual'!BX$1,-SUMIFS('BD Factoraje'!$Q:$Q,'BD Factoraje'!$B:$B,$B$3,'BD Factoraje'!$G:$G,'Cartera Semanal Individual'!$A46,'BD Factoraje'!$C:$C,$B$2),0)+BW46-SUMIFS('BD Factoraje'!$R:$R,'BD Factoraje'!$B:$B,$B$3,'BD Factoraje'!$G:$G,'Cartera Semanal Individual'!$A46,'BD Factoraje'!$N:$N,'Cartera Semanal Individual'!BX$1,'BD Factoraje'!$C:$C,$B$2)</f>
        <v>0</v>
      </c>
      <c r="BY46" s="11">
        <f>IF('Cartera Semanal Individual'!$A46='Cartera Semanal Individual'!BY$1,-SUMIFS('BD Factoraje'!$Q:$Q,'BD Factoraje'!$B:$B,$B$3,'BD Factoraje'!$G:$G,'Cartera Semanal Individual'!$A46,'BD Factoraje'!$C:$C,$B$2),0)+BX46-SUMIFS('BD Factoraje'!$R:$R,'BD Factoraje'!$B:$B,$B$3,'BD Factoraje'!$G:$G,'Cartera Semanal Individual'!$A46,'BD Factoraje'!$N:$N,'Cartera Semanal Individual'!BY$1,'BD Factoraje'!$C:$C,$B$2)</f>
        <v>0</v>
      </c>
      <c r="BZ46" s="11">
        <f>IF('Cartera Semanal Individual'!$A46='Cartera Semanal Individual'!BZ$1,-SUMIFS('BD Factoraje'!$Q:$Q,'BD Factoraje'!$B:$B,$B$3,'BD Factoraje'!$G:$G,'Cartera Semanal Individual'!$A46,'BD Factoraje'!$C:$C,$B$2),0)+BY46-SUMIFS('BD Factoraje'!$R:$R,'BD Factoraje'!$B:$B,$B$3,'BD Factoraje'!$G:$G,'Cartera Semanal Individual'!$A46,'BD Factoraje'!$N:$N,'Cartera Semanal Individual'!BZ$1,'BD Factoraje'!$C:$C,$B$2)</f>
        <v>0</v>
      </c>
      <c r="CA46" s="11">
        <f>IF('Cartera Semanal Individual'!$A46='Cartera Semanal Individual'!CA$1,-SUMIFS('BD Factoraje'!$Q:$Q,'BD Factoraje'!$B:$B,$B$3,'BD Factoraje'!$G:$G,'Cartera Semanal Individual'!$A46,'BD Factoraje'!$C:$C,$B$2),0)+BZ46-SUMIFS('BD Factoraje'!$R:$R,'BD Factoraje'!$B:$B,$B$3,'BD Factoraje'!$G:$G,'Cartera Semanal Individual'!$A46,'BD Factoraje'!$N:$N,'Cartera Semanal Individual'!CA$1,'BD Factoraje'!$C:$C,$B$2)</f>
        <v>0</v>
      </c>
      <c r="CB46" s="11">
        <f>IF('Cartera Semanal Individual'!$A46='Cartera Semanal Individual'!CB$1,-SUMIFS('BD Factoraje'!$Q:$Q,'BD Factoraje'!$B:$B,$B$3,'BD Factoraje'!$G:$G,'Cartera Semanal Individual'!$A46,'BD Factoraje'!$C:$C,$B$2),0)+CA46-SUMIFS('BD Factoraje'!$R:$R,'BD Factoraje'!$B:$B,$B$3,'BD Factoraje'!$G:$G,'Cartera Semanal Individual'!$A46,'BD Factoraje'!$N:$N,'Cartera Semanal Individual'!CB$1,'BD Factoraje'!$C:$C,$B$2)</f>
        <v>0</v>
      </c>
      <c r="CC46" s="11">
        <f>IF('Cartera Semanal Individual'!$A46='Cartera Semanal Individual'!CC$1,-SUMIFS('BD Factoraje'!$Q:$Q,'BD Factoraje'!$B:$B,$B$3,'BD Factoraje'!$G:$G,'Cartera Semanal Individual'!$A46,'BD Factoraje'!$C:$C,$B$2),0)+CB46-SUMIFS('BD Factoraje'!$R:$R,'BD Factoraje'!$B:$B,$B$3,'BD Factoraje'!$G:$G,'Cartera Semanal Individual'!$A46,'BD Factoraje'!$N:$N,'Cartera Semanal Individual'!CC$1,'BD Factoraje'!$C:$C,$B$2)</f>
        <v>0</v>
      </c>
      <c r="CD46" s="11">
        <f>IF('Cartera Semanal Individual'!$A46='Cartera Semanal Individual'!CD$1,-SUMIFS('BD Factoraje'!$Q:$Q,'BD Factoraje'!$B:$B,$B$3,'BD Factoraje'!$G:$G,'Cartera Semanal Individual'!$A46,'BD Factoraje'!$C:$C,$B$2),0)+CC46-SUMIFS('BD Factoraje'!$R:$R,'BD Factoraje'!$B:$B,$B$3,'BD Factoraje'!$G:$G,'Cartera Semanal Individual'!$A46,'BD Factoraje'!$N:$N,'Cartera Semanal Individual'!CD$1,'BD Factoraje'!$C:$C,$B$2)</f>
        <v>0</v>
      </c>
      <c r="CE46" s="11">
        <f>IF('Cartera Semanal Individual'!$A46='Cartera Semanal Individual'!CE$1,-SUMIFS('BD Factoraje'!$Q:$Q,'BD Factoraje'!$B:$B,$B$3,'BD Factoraje'!$G:$G,'Cartera Semanal Individual'!$A46,'BD Factoraje'!$C:$C,$B$2),0)+CD46-SUMIFS('BD Factoraje'!$R:$R,'BD Factoraje'!$B:$B,$B$3,'BD Factoraje'!$G:$G,'Cartera Semanal Individual'!$A46,'BD Factoraje'!$N:$N,'Cartera Semanal Individual'!CE$1,'BD Factoraje'!$C:$C,$B$2)</f>
        <v>0</v>
      </c>
      <c r="CF46" s="11">
        <f>IF('Cartera Semanal Individual'!$A46='Cartera Semanal Individual'!CF$1,-SUMIFS('BD Factoraje'!$Q:$Q,'BD Factoraje'!$B:$B,$B$3,'BD Factoraje'!$G:$G,'Cartera Semanal Individual'!$A46,'BD Factoraje'!$C:$C,$B$2),0)+CE46-SUMIFS('BD Factoraje'!$R:$R,'BD Factoraje'!$B:$B,$B$3,'BD Factoraje'!$G:$G,'Cartera Semanal Individual'!$A46,'BD Factoraje'!$N:$N,'Cartera Semanal Individual'!CF$1,'BD Factoraje'!$C:$C,$B$2)</f>
        <v>0</v>
      </c>
      <c r="CG46" s="11">
        <f>IF('Cartera Semanal Individual'!$A46='Cartera Semanal Individual'!CG$1,-SUMIFS('BD Factoraje'!$Q:$Q,'BD Factoraje'!$B:$B,$B$3,'BD Factoraje'!$G:$G,'Cartera Semanal Individual'!$A46,'BD Factoraje'!$C:$C,$B$2),0)+CF46-SUMIFS('BD Factoraje'!$R:$R,'BD Factoraje'!$B:$B,$B$3,'BD Factoraje'!$G:$G,'Cartera Semanal Individual'!$A46,'BD Factoraje'!$N:$N,'Cartera Semanal Individual'!CG$1,'BD Factoraje'!$C:$C,$B$2)</f>
        <v>0</v>
      </c>
      <c r="CH46" s="11">
        <f>IF('Cartera Semanal Individual'!$A46='Cartera Semanal Individual'!CH$1,-SUMIFS('BD Factoraje'!$Q:$Q,'BD Factoraje'!$B:$B,$B$3,'BD Factoraje'!$G:$G,'Cartera Semanal Individual'!$A46,'BD Factoraje'!$C:$C,$B$2),0)+CG46-SUMIFS('BD Factoraje'!$R:$R,'BD Factoraje'!$B:$B,$B$3,'BD Factoraje'!$G:$G,'Cartera Semanal Individual'!$A46,'BD Factoraje'!$N:$N,'Cartera Semanal Individual'!CH$1,'BD Factoraje'!$C:$C,$B$2)</f>
        <v>0</v>
      </c>
      <c r="CI46" s="11">
        <f>IF('Cartera Semanal Individual'!$A46='Cartera Semanal Individual'!CI$1,-SUMIFS('BD Factoraje'!$Q:$Q,'BD Factoraje'!$B:$B,$B$3,'BD Factoraje'!$G:$G,'Cartera Semanal Individual'!$A46,'BD Factoraje'!$C:$C,$B$2),0)+CH46-SUMIFS('BD Factoraje'!$R:$R,'BD Factoraje'!$B:$B,$B$3,'BD Factoraje'!$G:$G,'Cartera Semanal Individual'!$A46,'BD Factoraje'!$N:$N,'Cartera Semanal Individual'!CI$1,'BD Factoraje'!$C:$C,$B$2)</f>
        <v>0</v>
      </c>
      <c r="CJ46" s="11">
        <f>IF('Cartera Semanal Individual'!$A46='Cartera Semanal Individual'!CJ$1,-SUMIFS('BD Factoraje'!$Q:$Q,'BD Factoraje'!$B:$B,$B$3,'BD Factoraje'!$G:$G,'Cartera Semanal Individual'!$A46,'BD Factoraje'!$C:$C,$B$2),0)+CI46-SUMIFS('BD Factoraje'!$R:$R,'BD Factoraje'!$B:$B,$B$3,'BD Factoraje'!$G:$G,'Cartera Semanal Individual'!$A46,'BD Factoraje'!$N:$N,'Cartera Semanal Individual'!CJ$1,'BD Factoraje'!$C:$C,$B$2)</f>
        <v>0</v>
      </c>
      <c r="CK46" s="11">
        <f>IF('Cartera Semanal Individual'!$A46='Cartera Semanal Individual'!CK$1,-SUMIFS('BD Factoraje'!$Q:$Q,'BD Factoraje'!$B:$B,$B$3,'BD Factoraje'!$G:$G,'Cartera Semanal Individual'!$A46,'BD Factoraje'!$C:$C,$B$2),0)+CJ46-SUMIFS('BD Factoraje'!$R:$R,'BD Factoraje'!$B:$B,$B$3,'BD Factoraje'!$G:$G,'Cartera Semanal Individual'!$A46,'BD Factoraje'!$N:$N,'Cartera Semanal Individual'!CK$1,'BD Factoraje'!$C:$C,$B$2)</f>
        <v>0</v>
      </c>
      <c r="CL46" s="11">
        <f>IF('Cartera Semanal Individual'!$A46='Cartera Semanal Individual'!CL$1,-SUMIFS('BD Factoraje'!$Q:$Q,'BD Factoraje'!$B:$B,$B$3,'BD Factoraje'!$G:$G,'Cartera Semanal Individual'!$A46,'BD Factoraje'!$C:$C,$B$2),0)+CK46-SUMIFS('BD Factoraje'!$R:$R,'BD Factoraje'!$B:$B,$B$3,'BD Factoraje'!$G:$G,'Cartera Semanal Individual'!$A46,'BD Factoraje'!$N:$N,'Cartera Semanal Individual'!CL$1,'BD Factoraje'!$C:$C,$B$2)</f>
        <v>0</v>
      </c>
      <c r="CM46" s="11">
        <f>IF('Cartera Semanal Individual'!$A46='Cartera Semanal Individual'!CM$1,-SUMIFS('BD Factoraje'!$Q:$Q,'BD Factoraje'!$B:$B,$B$3,'BD Factoraje'!$G:$G,'Cartera Semanal Individual'!$A46,'BD Factoraje'!$C:$C,$B$2),0)+CL46-SUMIFS('BD Factoraje'!$R:$R,'BD Factoraje'!$B:$B,$B$3,'BD Factoraje'!$G:$G,'Cartera Semanal Individual'!$A46,'BD Factoraje'!$N:$N,'Cartera Semanal Individual'!CM$1,'BD Factoraje'!$C:$C,$B$2)</f>
        <v>0</v>
      </c>
      <c r="CN46" s="11">
        <f>IF('Cartera Semanal Individual'!$A46='Cartera Semanal Individual'!CN$1,-SUMIFS('BD Factoraje'!$Q:$Q,'BD Factoraje'!$B:$B,$B$3,'BD Factoraje'!$G:$G,'Cartera Semanal Individual'!$A46,'BD Factoraje'!$C:$C,$B$2),0)+CM46-SUMIFS('BD Factoraje'!$R:$R,'BD Factoraje'!$B:$B,$B$3,'BD Factoraje'!$G:$G,'Cartera Semanal Individual'!$A46,'BD Factoraje'!$N:$N,'Cartera Semanal Individual'!CN$1,'BD Factoraje'!$C:$C,$B$2)</f>
        <v>0</v>
      </c>
      <c r="CO46" s="11">
        <f>IF('Cartera Semanal Individual'!$A46='Cartera Semanal Individual'!CO$1,-SUMIFS('BD Factoraje'!$Q:$Q,'BD Factoraje'!$B:$B,$B$3,'BD Factoraje'!$G:$G,'Cartera Semanal Individual'!$A46,'BD Factoraje'!$C:$C,$B$2),0)+CN46-SUMIFS('BD Factoraje'!$R:$R,'BD Factoraje'!$B:$B,$B$3,'BD Factoraje'!$G:$G,'Cartera Semanal Individual'!$A46,'BD Factoraje'!$N:$N,'Cartera Semanal Individual'!CO$1,'BD Factoraje'!$C:$C,$B$2)</f>
        <v>0</v>
      </c>
      <c r="CP46" s="11">
        <f>IF('Cartera Semanal Individual'!$A46='Cartera Semanal Individual'!CP$1,-SUMIFS('BD Factoraje'!$Q:$Q,'BD Factoraje'!$B:$B,$B$3,'BD Factoraje'!$G:$G,'Cartera Semanal Individual'!$A46,'BD Factoraje'!$C:$C,$B$2),0)+CO46-SUMIFS('BD Factoraje'!$R:$R,'BD Factoraje'!$B:$B,$B$3,'BD Factoraje'!$G:$G,'Cartera Semanal Individual'!$A46,'BD Factoraje'!$N:$N,'Cartera Semanal Individual'!CP$1,'BD Factoraje'!$C:$C,$B$2)</f>
        <v>0</v>
      </c>
      <c r="CQ46" s="11">
        <f>IF('Cartera Semanal Individual'!$A46='Cartera Semanal Individual'!CQ$1,-SUMIFS('BD Factoraje'!$Q:$Q,'BD Factoraje'!$B:$B,$B$3,'BD Factoraje'!$G:$G,'Cartera Semanal Individual'!$A46,'BD Factoraje'!$C:$C,$B$2),0)+CP46-SUMIFS('BD Factoraje'!$R:$R,'BD Factoraje'!$B:$B,$B$3,'BD Factoraje'!$G:$G,'Cartera Semanal Individual'!$A46,'BD Factoraje'!$N:$N,'Cartera Semanal Individual'!CQ$1,'BD Factoraje'!$C:$C,$B$2)</f>
        <v>0</v>
      </c>
      <c r="CR46" s="11">
        <f>IF('Cartera Semanal Individual'!$A46='Cartera Semanal Individual'!CR$1,-SUMIFS('BD Factoraje'!$Q:$Q,'BD Factoraje'!$B:$B,$B$3,'BD Factoraje'!$G:$G,'Cartera Semanal Individual'!$A46,'BD Factoraje'!$C:$C,$B$2),0)+CQ46-SUMIFS('BD Factoraje'!$R:$R,'BD Factoraje'!$B:$B,$B$3,'BD Factoraje'!$G:$G,'Cartera Semanal Individual'!$A46,'BD Factoraje'!$N:$N,'Cartera Semanal Individual'!CR$1,'BD Factoraje'!$C:$C,$B$2)</f>
        <v>0</v>
      </c>
      <c r="CS46" s="11">
        <f>IF('Cartera Semanal Individual'!$A46='Cartera Semanal Individual'!CS$1,-SUMIFS('BD Factoraje'!$Q:$Q,'BD Factoraje'!$B:$B,$B$3,'BD Factoraje'!$G:$G,'Cartera Semanal Individual'!$A46,'BD Factoraje'!$C:$C,$B$2),0)+CR46-SUMIFS('BD Factoraje'!$R:$R,'BD Factoraje'!$B:$B,$B$3,'BD Factoraje'!$G:$G,'Cartera Semanal Individual'!$A46,'BD Factoraje'!$N:$N,'Cartera Semanal Individual'!CS$1,'BD Factoraje'!$C:$C,$B$2)</f>
        <v>0</v>
      </c>
      <c r="CT46" s="11">
        <f>IF('Cartera Semanal Individual'!$A46='Cartera Semanal Individual'!CT$1,-SUMIFS('BD Factoraje'!$Q:$Q,'BD Factoraje'!$B:$B,$B$3,'BD Factoraje'!$G:$G,'Cartera Semanal Individual'!$A46,'BD Factoraje'!$C:$C,$B$2),0)+CS46-SUMIFS('BD Factoraje'!$R:$R,'BD Factoraje'!$B:$B,$B$3,'BD Factoraje'!$G:$G,'Cartera Semanal Individual'!$A46,'BD Factoraje'!$N:$N,'Cartera Semanal Individual'!CT$1,'BD Factoraje'!$C:$C,$B$2)</f>
        <v>0</v>
      </c>
      <c r="CU46" s="11">
        <f>IF('Cartera Semanal Individual'!$A46='Cartera Semanal Individual'!CU$1,-SUMIFS('BD Factoraje'!$Q:$Q,'BD Factoraje'!$B:$B,$B$3,'BD Factoraje'!$G:$G,'Cartera Semanal Individual'!$A46,'BD Factoraje'!$C:$C,$B$2),0)+CT46-SUMIFS('BD Factoraje'!$R:$R,'BD Factoraje'!$B:$B,$B$3,'BD Factoraje'!$G:$G,'Cartera Semanal Individual'!$A46,'BD Factoraje'!$N:$N,'Cartera Semanal Individual'!CU$1,'BD Factoraje'!$C:$C,$B$2)</f>
        <v>0</v>
      </c>
      <c r="CV46" s="11">
        <f>IF('Cartera Semanal Individual'!$A46='Cartera Semanal Individual'!CV$1,-SUMIFS('BD Factoraje'!$Q:$Q,'BD Factoraje'!$B:$B,$B$3,'BD Factoraje'!$G:$G,'Cartera Semanal Individual'!$A46,'BD Factoraje'!$C:$C,$B$2),0)+CU46-SUMIFS('BD Factoraje'!$R:$R,'BD Factoraje'!$B:$B,$B$3,'BD Factoraje'!$G:$G,'Cartera Semanal Individual'!$A46,'BD Factoraje'!$N:$N,'Cartera Semanal Individual'!CV$1,'BD Factoraje'!$C:$C,$B$2)</f>
        <v>0</v>
      </c>
    </row>
    <row r="47" spans="1:100" x14ac:dyDescent="0.25">
      <c r="A47" s="14">
        <v>56</v>
      </c>
      <c r="B47" s="31">
        <f t="shared" si="2"/>
        <v>42757</v>
      </c>
      <c r="C47" s="11">
        <f>IF('Cartera Semanal Individual'!$A47='Cartera Semanal Individual'!C$1,-SUMIFS('BD Factoraje'!$Q:$Q,'BD Factoraje'!$B:$B,$B$3,'BD Factoraje'!$G:$G,'Cartera Semanal Individual'!$A47,'BD Factoraje'!$C:$C,$B$2),0)</f>
        <v>0</v>
      </c>
      <c r="D47" s="11">
        <f>IF('Cartera Semanal Individual'!$A47='Cartera Semanal Individual'!D$1,-SUMIFS('BD Factoraje'!$Q:$Q,'BD Factoraje'!$B:$B,$B$3,'BD Factoraje'!$G:$G,'Cartera Semanal Individual'!$A47,'BD Factoraje'!$C:$C,$B$2),0)+C47-SUMIFS('BD Factoraje'!$R:$R,'BD Factoraje'!$B:$B,$B$3,'BD Factoraje'!$G:$G,'Cartera Semanal Individual'!$A47,'BD Factoraje'!$N:$N,'Cartera Semanal Individual'!D$1,'BD Factoraje'!$C:$C,$B$2)</f>
        <v>0</v>
      </c>
      <c r="E47" s="11">
        <f>IF('Cartera Semanal Individual'!$A47='Cartera Semanal Individual'!E$1,-SUMIFS('BD Factoraje'!$Q:$Q,'BD Factoraje'!$B:$B,$B$3,'BD Factoraje'!$G:$G,'Cartera Semanal Individual'!$A47,'BD Factoraje'!$C:$C,$B$2),0)+D47-SUMIFS('BD Factoraje'!$R:$R,'BD Factoraje'!$B:$B,$B$3,'BD Factoraje'!$G:$G,'Cartera Semanal Individual'!$A47,'BD Factoraje'!$N:$N,'Cartera Semanal Individual'!E$1,'BD Factoraje'!$C:$C,$B$2)</f>
        <v>0</v>
      </c>
      <c r="F47" s="11">
        <f>IF('Cartera Semanal Individual'!$A47='Cartera Semanal Individual'!F$1,-SUMIFS('BD Factoraje'!$Q:$Q,'BD Factoraje'!$B:$B,$B$3,'BD Factoraje'!$G:$G,'Cartera Semanal Individual'!$A47,'BD Factoraje'!$C:$C,$B$2),0)+E47-SUMIFS('BD Factoraje'!$R:$R,'BD Factoraje'!$B:$B,$B$3,'BD Factoraje'!$G:$G,'Cartera Semanal Individual'!$A47,'BD Factoraje'!$N:$N,'Cartera Semanal Individual'!F$1,'BD Factoraje'!$C:$C,$B$2)</f>
        <v>0</v>
      </c>
      <c r="G47" s="11">
        <f>IF('Cartera Semanal Individual'!$A47='Cartera Semanal Individual'!G$1,-SUMIFS('BD Factoraje'!$Q:$Q,'BD Factoraje'!$B:$B,$B$3,'BD Factoraje'!$G:$G,'Cartera Semanal Individual'!$A47,'BD Factoraje'!$C:$C,$B$2),0)+F47-SUMIFS('BD Factoraje'!$R:$R,'BD Factoraje'!$B:$B,$B$3,'BD Factoraje'!$G:$G,'Cartera Semanal Individual'!$A47,'BD Factoraje'!$N:$N,'Cartera Semanal Individual'!G$1,'BD Factoraje'!$C:$C,$B$2)</f>
        <v>0</v>
      </c>
      <c r="H47" s="11">
        <f>IF('Cartera Semanal Individual'!$A47='Cartera Semanal Individual'!H$1,-SUMIFS('BD Factoraje'!$Q:$Q,'BD Factoraje'!$B:$B,$B$3,'BD Factoraje'!$G:$G,'Cartera Semanal Individual'!$A47,'BD Factoraje'!$C:$C,$B$2),0)+G47-SUMIFS('BD Factoraje'!$R:$R,'BD Factoraje'!$B:$B,$B$3,'BD Factoraje'!$G:$G,'Cartera Semanal Individual'!$A47,'BD Factoraje'!$N:$N,'Cartera Semanal Individual'!H$1,'BD Factoraje'!$C:$C,$B$2)</f>
        <v>0</v>
      </c>
      <c r="I47" s="11">
        <f>IF('Cartera Semanal Individual'!$A47='Cartera Semanal Individual'!I$1,-SUMIFS('BD Factoraje'!$Q:$Q,'BD Factoraje'!$B:$B,$B$3,'BD Factoraje'!$G:$G,'Cartera Semanal Individual'!$A47,'BD Factoraje'!$C:$C,$B$2),0)+H47-SUMIFS('BD Factoraje'!$R:$R,'BD Factoraje'!$B:$B,$B$3,'BD Factoraje'!$G:$G,'Cartera Semanal Individual'!$A47,'BD Factoraje'!$N:$N,'Cartera Semanal Individual'!I$1,'BD Factoraje'!$C:$C,$B$2)</f>
        <v>0</v>
      </c>
      <c r="J47" s="11">
        <f>IF('Cartera Semanal Individual'!$A47='Cartera Semanal Individual'!J$1,-SUMIFS('BD Factoraje'!$Q:$Q,'BD Factoraje'!$B:$B,$B$3,'BD Factoraje'!$G:$G,'Cartera Semanal Individual'!$A47,'BD Factoraje'!$C:$C,$B$2),0)+I47-SUMIFS('BD Factoraje'!$R:$R,'BD Factoraje'!$B:$B,$B$3,'BD Factoraje'!$G:$G,'Cartera Semanal Individual'!$A47,'BD Factoraje'!$N:$N,'Cartera Semanal Individual'!J$1,'BD Factoraje'!$C:$C,$B$2)</f>
        <v>0</v>
      </c>
      <c r="K47" s="11">
        <f>IF('Cartera Semanal Individual'!$A47='Cartera Semanal Individual'!K$1,-SUMIFS('BD Factoraje'!$Q:$Q,'BD Factoraje'!$B:$B,$B$3,'BD Factoraje'!$G:$G,'Cartera Semanal Individual'!$A47,'BD Factoraje'!$C:$C,$B$2),0)+J47-SUMIFS('BD Factoraje'!$R:$R,'BD Factoraje'!$B:$B,$B$3,'BD Factoraje'!$G:$G,'Cartera Semanal Individual'!$A47,'BD Factoraje'!$N:$N,'Cartera Semanal Individual'!K$1,'BD Factoraje'!$C:$C,$B$2)</f>
        <v>0</v>
      </c>
      <c r="L47" s="11">
        <f>IF('Cartera Semanal Individual'!$A47='Cartera Semanal Individual'!L$1,-SUMIFS('BD Factoraje'!$Q:$Q,'BD Factoraje'!$B:$B,$B$3,'BD Factoraje'!$G:$G,'Cartera Semanal Individual'!$A47,'BD Factoraje'!$C:$C,$B$2),0)+K47-SUMIFS('BD Factoraje'!$R:$R,'BD Factoraje'!$B:$B,$B$3,'BD Factoraje'!$G:$G,'Cartera Semanal Individual'!$A47,'BD Factoraje'!$N:$N,'Cartera Semanal Individual'!L$1,'BD Factoraje'!$C:$C,$B$2)</f>
        <v>0</v>
      </c>
      <c r="M47" s="11">
        <f>IF('Cartera Semanal Individual'!$A47='Cartera Semanal Individual'!M$1,-SUMIFS('BD Factoraje'!$Q:$Q,'BD Factoraje'!$B:$B,$B$3,'BD Factoraje'!$G:$G,'Cartera Semanal Individual'!$A47,'BD Factoraje'!$C:$C,$B$2),0)+L47-SUMIFS('BD Factoraje'!$R:$R,'BD Factoraje'!$B:$B,$B$3,'BD Factoraje'!$G:$G,'Cartera Semanal Individual'!$A47,'BD Factoraje'!$N:$N,'Cartera Semanal Individual'!M$1,'BD Factoraje'!$C:$C,$B$2)</f>
        <v>0</v>
      </c>
      <c r="N47" s="11">
        <f>IF('Cartera Semanal Individual'!$A47='Cartera Semanal Individual'!N$1,-SUMIFS('BD Factoraje'!$Q:$Q,'BD Factoraje'!$B:$B,$B$3,'BD Factoraje'!$G:$G,'Cartera Semanal Individual'!$A47,'BD Factoraje'!$C:$C,$B$2),0)+M47-SUMIFS('BD Factoraje'!$R:$R,'BD Factoraje'!$B:$B,$B$3,'BD Factoraje'!$G:$G,'Cartera Semanal Individual'!$A47,'BD Factoraje'!$N:$N,'Cartera Semanal Individual'!N$1,'BD Factoraje'!$C:$C,$B$2)</f>
        <v>0</v>
      </c>
      <c r="O47" s="11">
        <f>IF('Cartera Semanal Individual'!$A47='Cartera Semanal Individual'!O$1,-SUMIFS('BD Factoraje'!$Q:$Q,'BD Factoraje'!$B:$B,$B$3,'BD Factoraje'!$G:$G,'Cartera Semanal Individual'!$A47,'BD Factoraje'!$C:$C,$B$2),0)+N47-SUMIFS('BD Factoraje'!$R:$R,'BD Factoraje'!$B:$B,$B$3,'BD Factoraje'!$G:$G,'Cartera Semanal Individual'!$A47,'BD Factoraje'!$N:$N,'Cartera Semanal Individual'!O$1,'BD Factoraje'!$C:$C,$B$2)</f>
        <v>0</v>
      </c>
      <c r="P47" s="11">
        <f>IF('Cartera Semanal Individual'!$A47='Cartera Semanal Individual'!P$1,-SUMIFS('BD Factoraje'!$Q:$Q,'BD Factoraje'!$B:$B,$B$3,'BD Factoraje'!$G:$G,'Cartera Semanal Individual'!$A47,'BD Factoraje'!$C:$C,$B$2),0)+O47-SUMIFS('BD Factoraje'!$R:$R,'BD Factoraje'!$B:$B,$B$3,'BD Factoraje'!$G:$G,'Cartera Semanal Individual'!$A47,'BD Factoraje'!$N:$N,'Cartera Semanal Individual'!P$1,'BD Factoraje'!$C:$C,$B$2)</f>
        <v>0</v>
      </c>
      <c r="Q47" s="11">
        <f>IF('Cartera Semanal Individual'!$A47='Cartera Semanal Individual'!Q$1,-SUMIFS('BD Factoraje'!$Q:$Q,'BD Factoraje'!$B:$B,$B$3,'BD Factoraje'!$G:$G,'Cartera Semanal Individual'!$A47,'BD Factoraje'!$C:$C,$B$2),0)+P47-SUMIFS('BD Factoraje'!$R:$R,'BD Factoraje'!$B:$B,$B$3,'BD Factoraje'!$G:$G,'Cartera Semanal Individual'!$A47,'BD Factoraje'!$N:$N,'Cartera Semanal Individual'!Q$1,'BD Factoraje'!$C:$C,$B$2)</f>
        <v>0</v>
      </c>
      <c r="R47" s="11">
        <f>IF('Cartera Semanal Individual'!$A47='Cartera Semanal Individual'!R$1,-SUMIFS('BD Factoraje'!$Q:$Q,'BD Factoraje'!$B:$B,$B$3,'BD Factoraje'!$G:$G,'Cartera Semanal Individual'!$A47,'BD Factoraje'!$C:$C,$B$2),0)+Q47-SUMIFS('BD Factoraje'!$R:$R,'BD Factoraje'!$B:$B,$B$3,'BD Factoraje'!$G:$G,'Cartera Semanal Individual'!$A47,'BD Factoraje'!$N:$N,'Cartera Semanal Individual'!R$1,'BD Factoraje'!$C:$C,$B$2)</f>
        <v>0</v>
      </c>
      <c r="S47" s="11">
        <f>IF('Cartera Semanal Individual'!$A47='Cartera Semanal Individual'!S$1,-SUMIFS('BD Factoraje'!$Q:$Q,'BD Factoraje'!$B:$B,$B$3,'BD Factoraje'!$G:$G,'Cartera Semanal Individual'!$A47,'BD Factoraje'!$C:$C,$B$2),0)+R47-SUMIFS('BD Factoraje'!$R:$R,'BD Factoraje'!$B:$B,$B$3,'BD Factoraje'!$G:$G,'Cartera Semanal Individual'!$A47,'BD Factoraje'!$N:$N,'Cartera Semanal Individual'!S$1,'BD Factoraje'!$C:$C,$B$2)</f>
        <v>0</v>
      </c>
      <c r="T47" s="11">
        <f>IF('Cartera Semanal Individual'!$A47='Cartera Semanal Individual'!T$1,-SUMIFS('BD Factoraje'!$Q:$Q,'BD Factoraje'!$B:$B,$B$3,'BD Factoraje'!$G:$G,'Cartera Semanal Individual'!$A47,'BD Factoraje'!$C:$C,$B$2),0)+S47-SUMIFS('BD Factoraje'!$R:$R,'BD Factoraje'!$B:$B,$B$3,'BD Factoraje'!$G:$G,'Cartera Semanal Individual'!$A47,'BD Factoraje'!$N:$N,'Cartera Semanal Individual'!T$1,'BD Factoraje'!$C:$C,$B$2)</f>
        <v>0</v>
      </c>
      <c r="U47" s="11">
        <f>IF('Cartera Semanal Individual'!$A47='Cartera Semanal Individual'!U$1,-SUMIFS('BD Factoraje'!$Q:$Q,'BD Factoraje'!$B:$B,$B$3,'BD Factoraje'!$G:$G,'Cartera Semanal Individual'!$A47,'BD Factoraje'!$C:$C,$B$2),0)+T47-SUMIFS('BD Factoraje'!$R:$R,'BD Factoraje'!$B:$B,$B$3,'BD Factoraje'!$G:$G,'Cartera Semanal Individual'!$A47,'BD Factoraje'!$N:$N,'Cartera Semanal Individual'!U$1,'BD Factoraje'!$C:$C,$B$2)</f>
        <v>0</v>
      </c>
      <c r="V47" s="11">
        <f>IF('Cartera Semanal Individual'!$A47='Cartera Semanal Individual'!V$1,-SUMIFS('BD Factoraje'!$Q:$Q,'BD Factoraje'!$B:$B,$B$3,'BD Factoraje'!$G:$G,'Cartera Semanal Individual'!$A47,'BD Factoraje'!$C:$C,$B$2),0)+U47-SUMIFS('BD Factoraje'!$R:$R,'BD Factoraje'!$B:$B,$B$3,'BD Factoraje'!$G:$G,'Cartera Semanal Individual'!$A47,'BD Factoraje'!$N:$N,'Cartera Semanal Individual'!V$1,'BD Factoraje'!$C:$C,$B$2)</f>
        <v>0</v>
      </c>
      <c r="W47" s="11">
        <f>IF('Cartera Semanal Individual'!$A47='Cartera Semanal Individual'!W$1,-SUMIFS('BD Factoraje'!$Q:$Q,'BD Factoraje'!$B:$B,$B$3,'BD Factoraje'!$G:$G,'Cartera Semanal Individual'!$A47,'BD Factoraje'!$C:$C,$B$2),0)+V47-SUMIFS('BD Factoraje'!$R:$R,'BD Factoraje'!$B:$B,$B$3,'BD Factoraje'!$G:$G,'Cartera Semanal Individual'!$A47,'BD Factoraje'!$N:$N,'Cartera Semanal Individual'!W$1,'BD Factoraje'!$C:$C,$B$2)</f>
        <v>0</v>
      </c>
      <c r="X47" s="11">
        <f>IF('Cartera Semanal Individual'!$A47='Cartera Semanal Individual'!X$1,-SUMIFS('BD Factoraje'!$Q:$Q,'BD Factoraje'!$B:$B,$B$3,'BD Factoraje'!$G:$G,'Cartera Semanal Individual'!$A47,'BD Factoraje'!$C:$C,$B$2),0)+W47-SUMIFS('BD Factoraje'!$R:$R,'BD Factoraje'!$B:$B,$B$3,'BD Factoraje'!$G:$G,'Cartera Semanal Individual'!$A47,'BD Factoraje'!$N:$N,'Cartera Semanal Individual'!X$1,'BD Factoraje'!$C:$C,$B$2)</f>
        <v>0</v>
      </c>
      <c r="Y47" s="11">
        <f>IF('Cartera Semanal Individual'!$A47='Cartera Semanal Individual'!Y$1,-SUMIFS('BD Factoraje'!$Q:$Q,'BD Factoraje'!$B:$B,$B$3,'BD Factoraje'!$G:$G,'Cartera Semanal Individual'!$A47,'BD Factoraje'!$C:$C,$B$2),0)+X47-SUMIFS('BD Factoraje'!$R:$R,'BD Factoraje'!$B:$B,$B$3,'BD Factoraje'!$G:$G,'Cartera Semanal Individual'!$A47,'BD Factoraje'!$N:$N,'Cartera Semanal Individual'!Y$1,'BD Factoraje'!$C:$C,$B$2)</f>
        <v>0</v>
      </c>
      <c r="Z47" s="11">
        <f>IF('Cartera Semanal Individual'!$A47='Cartera Semanal Individual'!Z$1,-SUMIFS('BD Factoraje'!$Q:$Q,'BD Factoraje'!$B:$B,$B$3,'BD Factoraje'!$G:$G,'Cartera Semanal Individual'!$A47,'BD Factoraje'!$C:$C,$B$2),0)+Y47-SUMIFS('BD Factoraje'!$R:$R,'BD Factoraje'!$B:$B,$B$3,'BD Factoraje'!$G:$G,'Cartera Semanal Individual'!$A47,'BD Factoraje'!$N:$N,'Cartera Semanal Individual'!Z$1,'BD Factoraje'!$C:$C,$B$2)</f>
        <v>0</v>
      </c>
      <c r="AA47" s="11">
        <f>IF('Cartera Semanal Individual'!$A47='Cartera Semanal Individual'!AA$1,-SUMIFS('BD Factoraje'!$Q:$Q,'BD Factoraje'!$B:$B,$B$3,'BD Factoraje'!$G:$G,'Cartera Semanal Individual'!$A47,'BD Factoraje'!$C:$C,$B$2),0)+Z47-SUMIFS('BD Factoraje'!$R:$R,'BD Factoraje'!$B:$B,$B$3,'BD Factoraje'!$G:$G,'Cartera Semanal Individual'!$A47,'BD Factoraje'!$N:$N,'Cartera Semanal Individual'!AA$1,'BD Factoraje'!$C:$C,$B$2)</f>
        <v>0</v>
      </c>
      <c r="AB47" s="11">
        <f>IF('Cartera Semanal Individual'!$A47='Cartera Semanal Individual'!AB$1,-SUMIFS('BD Factoraje'!$Q:$Q,'BD Factoraje'!$B:$B,$B$3,'BD Factoraje'!$G:$G,'Cartera Semanal Individual'!$A47,'BD Factoraje'!$C:$C,$B$2),0)+AA47-SUMIFS('BD Factoraje'!$R:$R,'BD Factoraje'!$B:$B,$B$3,'BD Factoraje'!$G:$G,'Cartera Semanal Individual'!$A47,'BD Factoraje'!$N:$N,'Cartera Semanal Individual'!AB$1,'BD Factoraje'!$C:$C,$B$2)</f>
        <v>0</v>
      </c>
      <c r="AC47" s="11">
        <f>IF('Cartera Semanal Individual'!$A47='Cartera Semanal Individual'!AC$1,-SUMIFS('BD Factoraje'!$Q:$Q,'BD Factoraje'!$B:$B,$B$3,'BD Factoraje'!$G:$G,'Cartera Semanal Individual'!$A47,'BD Factoraje'!$C:$C,$B$2),0)+AB47-SUMIFS('BD Factoraje'!$R:$R,'BD Factoraje'!$B:$B,$B$3,'BD Factoraje'!$G:$G,'Cartera Semanal Individual'!$A47,'BD Factoraje'!$N:$N,'Cartera Semanal Individual'!AC$1,'BD Factoraje'!$C:$C,$B$2)</f>
        <v>0</v>
      </c>
      <c r="AD47" s="11">
        <f>IF('Cartera Semanal Individual'!$A47='Cartera Semanal Individual'!AD$1,-SUMIFS('BD Factoraje'!$Q:$Q,'BD Factoraje'!$B:$B,$B$3,'BD Factoraje'!$G:$G,'Cartera Semanal Individual'!$A47,'BD Factoraje'!$C:$C,$B$2),0)+AC47-SUMIFS('BD Factoraje'!$R:$R,'BD Factoraje'!$B:$B,$B$3,'BD Factoraje'!$G:$G,'Cartera Semanal Individual'!$A47,'BD Factoraje'!$N:$N,'Cartera Semanal Individual'!AD$1,'BD Factoraje'!$C:$C,$B$2)</f>
        <v>0</v>
      </c>
      <c r="AE47" s="11">
        <f>IF('Cartera Semanal Individual'!$A47='Cartera Semanal Individual'!AE$1,-SUMIFS('BD Factoraje'!$Q:$Q,'BD Factoraje'!$B:$B,$B$3,'BD Factoraje'!$G:$G,'Cartera Semanal Individual'!$A47,'BD Factoraje'!$C:$C,$B$2),0)+AD47-SUMIFS('BD Factoraje'!$R:$R,'BD Factoraje'!$B:$B,$B$3,'BD Factoraje'!$G:$G,'Cartera Semanal Individual'!$A47,'BD Factoraje'!$N:$N,'Cartera Semanal Individual'!AE$1,'BD Factoraje'!$C:$C,$B$2)</f>
        <v>0</v>
      </c>
      <c r="AF47" s="11">
        <f>IF('Cartera Semanal Individual'!$A47='Cartera Semanal Individual'!AF$1,-SUMIFS('BD Factoraje'!$Q:$Q,'BD Factoraje'!$B:$B,$B$3,'BD Factoraje'!$G:$G,'Cartera Semanal Individual'!$A47,'BD Factoraje'!$C:$C,$B$2),0)+AE47-SUMIFS('BD Factoraje'!$R:$R,'BD Factoraje'!$B:$B,$B$3,'BD Factoraje'!$G:$G,'Cartera Semanal Individual'!$A47,'BD Factoraje'!$N:$N,'Cartera Semanal Individual'!AF$1,'BD Factoraje'!$C:$C,$B$2)</f>
        <v>0</v>
      </c>
      <c r="AG47" s="11">
        <f>IF('Cartera Semanal Individual'!$A47='Cartera Semanal Individual'!AG$1,-SUMIFS('BD Factoraje'!$Q:$Q,'BD Factoraje'!$B:$B,$B$3,'BD Factoraje'!$G:$G,'Cartera Semanal Individual'!$A47,'BD Factoraje'!$C:$C,$B$2),0)+AF47-SUMIFS('BD Factoraje'!$R:$R,'BD Factoraje'!$B:$B,$B$3,'BD Factoraje'!$G:$G,'Cartera Semanal Individual'!$A47,'BD Factoraje'!$N:$N,'Cartera Semanal Individual'!AG$1,'BD Factoraje'!$C:$C,$B$2)</f>
        <v>0</v>
      </c>
      <c r="AH47" s="11">
        <f>IF('Cartera Semanal Individual'!$A47='Cartera Semanal Individual'!AH$1,-SUMIFS('BD Factoraje'!$Q:$Q,'BD Factoraje'!$B:$B,$B$3,'BD Factoraje'!$G:$G,'Cartera Semanal Individual'!$A47,'BD Factoraje'!$C:$C,$B$2),0)+AG47-SUMIFS('BD Factoraje'!$R:$R,'BD Factoraje'!$B:$B,$B$3,'BD Factoraje'!$G:$G,'Cartera Semanal Individual'!$A47,'BD Factoraje'!$N:$N,'Cartera Semanal Individual'!AH$1,'BD Factoraje'!$C:$C,$B$2)</f>
        <v>0</v>
      </c>
      <c r="AI47" s="11">
        <f>IF('Cartera Semanal Individual'!$A47='Cartera Semanal Individual'!AI$1,-SUMIFS('BD Factoraje'!$Q:$Q,'BD Factoraje'!$B:$B,$B$3,'BD Factoraje'!$G:$G,'Cartera Semanal Individual'!$A47,'BD Factoraje'!$C:$C,$B$2),0)+AH47-SUMIFS('BD Factoraje'!$R:$R,'BD Factoraje'!$B:$B,$B$3,'BD Factoraje'!$G:$G,'Cartera Semanal Individual'!$A47,'BD Factoraje'!$N:$N,'Cartera Semanal Individual'!AI$1,'BD Factoraje'!$C:$C,$B$2)</f>
        <v>0</v>
      </c>
      <c r="AJ47" s="11">
        <f>IF('Cartera Semanal Individual'!$A47='Cartera Semanal Individual'!AJ$1,-SUMIFS('BD Factoraje'!$Q:$Q,'BD Factoraje'!$B:$B,$B$3,'BD Factoraje'!$G:$G,'Cartera Semanal Individual'!$A47,'BD Factoraje'!$C:$C,$B$2),0)+AI47-SUMIFS('BD Factoraje'!$R:$R,'BD Factoraje'!$B:$B,$B$3,'BD Factoraje'!$G:$G,'Cartera Semanal Individual'!$A47,'BD Factoraje'!$N:$N,'Cartera Semanal Individual'!AJ$1,'BD Factoraje'!$C:$C,$B$2)</f>
        <v>0</v>
      </c>
      <c r="AK47" s="11">
        <f>IF('Cartera Semanal Individual'!$A47='Cartera Semanal Individual'!AK$1,-SUMIFS('BD Factoraje'!$Q:$Q,'BD Factoraje'!$B:$B,$B$3,'BD Factoraje'!$G:$G,'Cartera Semanal Individual'!$A47,'BD Factoraje'!$C:$C,$B$2),0)+AJ47-SUMIFS('BD Factoraje'!$R:$R,'BD Factoraje'!$B:$B,$B$3,'BD Factoraje'!$G:$G,'Cartera Semanal Individual'!$A47,'BD Factoraje'!$N:$N,'Cartera Semanal Individual'!AK$1,'BD Factoraje'!$C:$C,$B$2)</f>
        <v>0</v>
      </c>
      <c r="AL47" s="11">
        <f>IF('Cartera Semanal Individual'!$A47='Cartera Semanal Individual'!AL$1,-SUMIFS('BD Factoraje'!$Q:$Q,'BD Factoraje'!$B:$B,$B$3,'BD Factoraje'!$G:$G,'Cartera Semanal Individual'!$A47,'BD Factoraje'!$C:$C,$B$2),0)+AK47-SUMIFS('BD Factoraje'!$R:$R,'BD Factoraje'!$B:$B,$B$3,'BD Factoraje'!$G:$G,'Cartera Semanal Individual'!$A47,'BD Factoraje'!$N:$N,'Cartera Semanal Individual'!AL$1,'BD Factoraje'!$C:$C,$B$2)</f>
        <v>0</v>
      </c>
      <c r="AM47" s="11">
        <f>IF('Cartera Semanal Individual'!$A47='Cartera Semanal Individual'!AM$1,-SUMIFS('BD Factoraje'!$Q:$Q,'BD Factoraje'!$B:$B,$B$3,'BD Factoraje'!$G:$G,'Cartera Semanal Individual'!$A47,'BD Factoraje'!$C:$C,$B$2),0)+AL47-SUMIFS('BD Factoraje'!$R:$R,'BD Factoraje'!$B:$B,$B$3,'BD Factoraje'!$G:$G,'Cartera Semanal Individual'!$A47,'BD Factoraje'!$N:$N,'Cartera Semanal Individual'!AM$1,'BD Factoraje'!$C:$C,$B$2)</f>
        <v>0</v>
      </c>
      <c r="AN47" s="11">
        <f>IF('Cartera Semanal Individual'!$A47='Cartera Semanal Individual'!AN$1,-SUMIFS('BD Factoraje'!$Q:$Q,'BD Factoraje'!$B:$B,$B$3,'BD Factoraje'!$G:$G,'Cartera Semanal Individual'!$A47,'BD Factoraje'!$C:$C,$B$2),0)+AM47-SUMIFS('BD Factoraje'!$R:$R,'BD Factoraje'!$B:$B,$B$3,'BD Factoraje'!$G:$G,'Cartera Semanal Individual'!$A47,'BD Factoraje'!$N:$N,'Cartera Semanal Individual'!AN$1,'BD Factoraje'!$C:$C,$B$2)</f>
        <v>0</v>
      </c>
      <c r="AO47" s="11">
        <f>IF('Cartera Semanal Individual'!$A47='Cartera Semanal Individual'!AO$1,-SUMIFS('BD Factoraje'!$Q:$Q,'BD Factoraje'!$B:$B,$B$3,'BD Factoraje'!$G:$G,'Cartera Semanal Individual'!$A47,'BD Factoraje'!$C:$C,$B$2),0)+AN47-SUMIFS('BD Factoraje'!$R:$R,'BD Factoraje'!$B:$B,$B$3,'BD Factoraje'!$G:$G,'Cartera Semanal Individual'!$A47,'BD Factoraje'!$N:$N,'Cartera Semanal Individual'!AO$1,'BD Factoraje'!$C:$C,$B$2)</f>
        <v>0</v>
      </c>
      <c r="AP47" s="11">
        <f>IF('Cartera Semanal Individual'!$A47='Cartera Semanal Individual'!AP$1,-SUMIFS('BD Factoraje'!$Q:$Q,'BD Factoraje'!$B:$B,$B$3,'BD Factoraje'!$G:$G,'Cartera Semanal Individual'!$A47,'BD Factoraje'!$C:$C,$B$2),0)+AO47-SUMIFS('BD Factoraje'!$R:$R,'BD Factoraje'!$B:$B,$B$3,'BD Factoraje'!$G:$G,'Cartera Semanal Individual'!$A47,'BD Factoraje'!$N:$N,'Cartera Semanal Individual'!AP$1,'BD Factoraje'!$C:$C,$B$2)</f>
        <v>0</v>
      </c>
      <c r="AQ47" s="11">
        <f>IF('Cartera Semanal Individual'!$A47='Cartera Semanal Individual'!AQ$1,-SUMIFS('BD Factoraje'!$Q:$Q,'BD Factoraje'!$B:$B,$B$3,'BD Factoraje'!$G:$G,'Cartera Semanal Individual'!$A47,'BD Factoraje'!$C:$C,$B$2),0)+AP47-SUMIFS('BD Factoraje'!$R:$R,'BD Factoraje'!$B:$B,$B$3,'BD Factoraje'!$G:$G,'Cartera Semanal Individual'!$A47,'BD Factoraje'!$N:$N,'Cartera Semanal Individual'!AQ$1,'BD Factoraje'!$C:$C,$B$2)</f>
        <v>0</v>
      </c>
      <c r="AR47" s="11">
        <f>IF('Cartera Semanal Individual'!$A47='Cartera Semanal Individual'!AR$1,-SUMIFS('BD Factoraje'!$Q:$Q,'BD Factoraje'!$B:$B,$B$3,'BD Factoraje'!$G:$G,'Cartera Semanal Individual'!$A47,'BD Factoraje'!$C:$C,$B$2),0)+AQ47-SUMIFS('BD Factoraje'!$R:$R,'BD Factoraje'!$B:$B,$B$3,'BD Factoraje'!$G:$G,'Cartera Semanal Individual'!$A47,'BD Factoraje'!$N:$N,'Cartera Semanal Individual'!AR$1,'BD Factoraje'!$C:$C,$B$2)</f>
        <v>0</v>
      </c>
      <c r="AS47" s="11">
        <f>IF('Cartera Semanal Individual'!$A47='Cartera Semanal Individual'!AS$1,-SUMIFS('BD Factoraje'!$Q:$Q,'BD Factoraje'!$B:$B,$B$3,'BD Factoraje'!$G:$G,'Cartera Semanal Individual'!$A47,'BD Factoraje'!$C:$C,$B$2),0)+AR47-SUMIFS('BD Factoraje'!$R:$R,'BD Factoraje'!$B:$B,$B$3,'BD Factoraje'!$G:$G,'Cartera Semanal Individual'!$A47,'BD Factoraje'!$N:$N,'Cartera Semanal Individual'!AS$1,'BD Factoraje'!$C:$C,$B$2)</f>
        <v>0</v>
      </c>
      <c r="AT47" s="11">
        <f>IF('Cartera Semanal Individual'!$A47='Cartera Semanal Individual'!AT$1,-SUMIFS('BD Factoraje'!$Q:$Q,'BD Factoraje'!$B:$B,$B$3,'BD Factoraje'!$G:$G,'Cartera Semanal Individual'!$A47,'BD Factoraje'!$C:$C,$B$2),0)+AS47-SUMIFS('BD Factoraje'!$R:$R,'BD Factoraje'!$B:$B,$B$3,'BD Factoraje'!$G:$G,'Cartera Semanal Individual'!$A47,'BD Factoraje'!$N:$N,'Cartera Semanal Individual'!AT$1,'BD Factoraje'!$C:$C,$B$2)</f>
        <v>0</v>
      </c>
      <c r="AU47" s="11">
        <f>IF('Cartera Semanal Individual'!$A47='Cartera Semanal Individual'!AU$1,-SUMIFS('BD Factoraje'!$Q:$Q,'BD Factoraje'!$B:$B,$B$3,'BD Factoraje'!$G:$G,'Cartera Semanal Individual'!$A47,'BD Factoraje'!$C:$C,$B$2),0)+AT47-SUMIFS('BD Factoraje'!$R:$R,'BD Factoraje'!$B:$B,$B$3,'BD Factoraje'!$G:$G,'Cartera Semanal Individual'!$A47,'BD Factoraje'!$N:$N,'Cartera Semanal Individual'!AU$1,'BD Factoraje'!$C:$C,$B$2)</f>
        <v>0</v>
      </c>
      <c r="AV47" s="11">
        <f>IF('Cartera Semanal Individual'!$A47='Cartera Semanal Individual'!AV$1,-SUMIFS('BD Factoraje'!$Q:$Q,'BD Factoraje'!$B:$B,$B$3,'BD Factoraje'!$G:$G,'Cartera Semanal Individual'!$A47,'BD Factoraje'!$C:$C,$B$2),0)+AU47-SUMIFS('BD Factoraje'!$R:$R,'BD Factoraje'!$B:$B,$B$3,'BD Factoraje'!$G:$G,'Cartera Semanal Individual'!$A47,'BD Factoraje'!$N:$N,'Cartera Semanal Individual'!AV$1,'BD Factoraje'!$C:$C,$B$2)</f>
        <v>0</v>
      </c>
      <c r="AW47" s="11">
        <f>IF('Cartera Semanal Individual'!$A47='Cartera Semanal Individual'!AW$1,-SUMIFS('BD Factoraje'!$Q:$Q,'BD Factoraje'!$B:$B,$B$3,'BD Factoraje'!$G:$G,'Cartera Semanal Individual'!$A47,'BD Factoraje'!$C:$C,$B$2),0)+AV47-SUMIFS('BD Factoraje'!$R:$R,'BD Factoraje'!$B:$B,$B$3,'BD Factoraje'!$G:$G,'Cartera Semanal Individual'!$A47,'BD Factoraje'!$N:$N,'Cartera Semanal Individual'!AW$1,'BD Factoraje'!$C:$C,$B$2)</f>
        <v>0</v>
      </c>
      <c r="AX47" s="11">
        <f>IF('Cartera Semanal Individual'!$A47='Cartera Semanal Individual'!AX$1,-SUMIFS('BD Factoraje'!$Q:$Q,'BD Factoraje'!$B:$B,$B$3,'BD Factoraje'!$G:$G,'Cartera Semanal Individual'!$A47,'BD Factoraje'!$C:$C,$B$2),0)+AW47-SUMIFS('BD Factoraje'!$R:$R,'BD Factoraje'!$B:$B,$B$3,'BD Factoraje'!$G:$G,'Cartera Semanal Individual'!$A47,'BD Factoraje'!$N:$N,'Cartera Semanal Individual'!AX$1,'BD Factoraje'!$C:$C,$B$2)</f>
        <v>0</v>
      </c>
      <c r="AY47" s="11">
        <f>IF('Cartera Semanal Individual'!$A47='Cartera Semanal Individual'!AY$1,-SUMIFS('BD Factoraje'!$Q:$Q,'BD Factoraje'!$B:$B,$B$3,'BD Factoraje'!$G:$G,'Cartera Semanal Individual'!$A47,'BD Factoraje'!$C:$C,$B$2),0)+AX47-SUMIFS('BD Factoraje'!$R:$R,'BD Factoraje'!$B:$B,$B$3,'BD Factoraje'!$G:$G,'Cartera Semanal Individual'!$A47,'BD Factoraje'!$N:$N,'Cartera Semanal Individual'!AY$1,'BD Factoraje'!$C:$C,$B$2)</f>
        <v>0</v>
      </c>
      <c r="AZ47" s="11">
        <f>IF('Cartera Semanal Individual'!$A47='Cartera Semanal Individual'!AZ$1,-SUMIFS('BD Factoraje'!$Q:$Q,'BD Factoraje'!$B:$B,$B$3,'BD Factoraje'!$G:$G,'Cartera Semanal Individual'!$A47,'BD Factoraje'!$C:$C,$B$2),0)+AY47-SUMIFS('BD Factoraje'!$R:$R,'BD Factoraje'!$B:$B,$B$3,'BD Factoraje'!$G:$G,'Cartera Semanal Individual'!$A47,'BD Factoraje'!$N:$N,'Cartera Semanal Individual'!AZ$1,'BD Factoraje'!$C:$C,$B$2)</f>
        <v>0</v>
      </c>
      <c r="BA47" s="11">
        <f>IF('Cartera Semanal Individual'!$A47='Cartera Semanal Individual'!BA$1,-SUMIFS('BD Factoraje'!$Q:$Q,'BD Factoraje'!$B:$B,$B$3,'BD Factoraje'!$G:$G,'Cartera Semanal Individual'!$A47,'BD Factoraje'!$C:$C,$B$2),0)+AZ47-SUMIFS('BD Factoraje'!$R:$R,'BD Factoraje'!$B:$B,$B$3,'BD Factoraje'!$G:$G,'Cartera Semanal Individual'!$A47,'BD Factoraje'!$N:$N,'Cartera Semanal Individual'!BA$1,'BD Factoraje'!$C:$C,$B$2)</f>
        <v>0</v>
      </c>
      <c r="BB47" s="11">
        <f>IF('Cartera Semanal Individual'!$A47='Cartera Semanal Individual'!BB$1,-SUMIFS('BD Factoraje'!$Q:$Q,'BD Factoraje'!$B:$B,$B$3,'BD Factoraje'!$G:$G,'Cartera Semanal Individual'!$A47,'BD Factoraje'!$C:$C,$B$2),0)+BA47-SUMIFS('BD Factoraje'!$R:$R,'BD Factoraje'!$B:$B,$B$3,'BD Factoraje'!$G:$G,'Cartera Semanal Individual'!$A47,'BD Factoraje'!$N:$N,'Cartera Semanal Individual'!BB$1,'BD Factoraje'!$C:$C,$B$2)</f>
        <v>0</v>
      </c>
      <c r="BC47" s="11">
        <f>IF('Cartera Semanal Individual'!$A47='Cartera Semanal Individual'!BC$1,-SUMIFS('BD Factoraje'!$Q:$Q,'BD Factoraje'!$B:$B,$B$3,'BD Factoraje'!$G:$G,'Cartera Semanal Individual'!$A47,'BD Factoraje'!$C:$C,$B$2),0)+BB47-SUMIFS('BD Factoraje'!$R:$R,'BD Factoraje'!$B:$B,$B$3,'BD Factoraje'!$G:$G,'Cartera Semanal Individual'!$A47,'BD Factoraje'!$N:$N,'Cartera Semanal Individual'!BC$1,'BD Factoraje'!$C:$C,$B$2)</f>
        <v>0</v>
      </c>
      <c r="BD47" s="11">
        <f>IF('Cartera Semanal Individual'!$A47='Cartera Semanal Individual'!BD$1,-SUMIFS('BD Factoraje'!$Q:$Q,'BD Factoraje'!$B:$B,$B$3,'BD Factoraje'!$G:$G,'Cartera Semanal Individual'!$A47,'BD Factoraje'!$C:$C,$B$2),0)+BC47-SUMIFS('BD Factoraje'!$R:$R,'BD Factoraje'!$B:$B,$B$3,'BD Factoraje'!$G:$G,'Cartera Semanal Individual'!$A47,'BD Factoraje'!$N:$N,'Cartera Semanal Individual'!BD$1,'BD Factoraje'!$C:$C,$B$2)</f>
        <v>0</v>
      </c>
      <c r="BE47" s="11">
        <f>IF('Cartera Semanal Individual'!$A47='Cartera Semanal Individual'!BE$1,-SUMIFS('BD Factoraje'!$Q:$Q,'BD Factoraje'!$B:$B,$B$3,'BD Factoraje'!$G:$G,'Cartera Semanal Individual'!$A47,'BD Factoraje'!$C:$C,$B$2),0)+BD47-SUMIFS('BD Factoraje'!$R:$R,'BD Factoraje'!$B:$B,$B$3,'BD Factoraje'!$G:$G,'Cartera Semanal Individual'!$A47,'BD Factoraje'!$N:$N,'Cartera Semanal Individual'!BE$1,'BD Factoraje'!$C:$C,$B$2)</f>
        <v>0</v>
      </c>
      <c r="BF47" s="11">
        <f>IF('Cartera Semanal Individual'!$A47='Cartera Semanal Individual'!BF$1,-SUMIFS('BD Factoraje'!$Q:$Q,'BD Factoraje'!$B:$B,$B$3,'BD Factoraje'!$G:$G,'Cartera Semanal Individual'!$A47,'BD Factoraje'!$C:$C,$B$2),0)+BE47-SUMIFS('BD Factoraje'!$R:$R,'BD Factoraje'!$B:$B,$B$3,'BD Factoraje'!$G:$G,'Cartera Semanal Individual'!$A47,'BD Factoraje'!$N:$N,'Cartera Semanal Individual'!BF$1,'BD Factoraje'!$C:$C,$B$2)</f>
        <v>0</v>
      </c>
      <c r="BG47" s="11">
        <f>IF('Cartera Semanal Individual'!$A47='Cartera Semanal Individual'!BG$1,-SUMIFS('BD Factoraje'!$Q:$Q,'BD Factoraje'!$B:$B,$B$3,'BD Factoraje'!$G:$G,'Cartera Semanal Individual'!$A47,'BD Factoraje'!$C:$C,$B$2),0)+BF47-SUMIFS('BD Factoraje'!$R:$R,'BD Factoraje'!$B:$B,$B$3,'BD Factoraje'!$G:$G,'Cartera Semanal Individual'!$A47,'BD Factoraje'!$N:$N,'Cartera Semanal Individual'!BG$1,'BD Factoraje'!$C:$C,$B$2)</f>
        <v>0</v>
      </c>
      <c r="BH47" s="11">
        <f>IF('Cartera Semanal Individual'!$A47='Cartera Semanal Individual'!BH$1,-SUMIFS('BD Factoraje'!$Q:$Q,'BD Factoraje'!$B:$B,$B$3,'BD Factoraje'!$G:$G,'Cartera Semanal Individual'!$A47,'BD Factoraje'!$C:$C,$B$2),0)+BG47-SUMIFS('BD Factoraje'!$R:$R,'BD Factoraje'!$B:$B,$B$3,'BD Factoraje'!$G:$G,'Cartera Semanal Individual'!$A47,'BD Factoraje'!$N:$N,'Cartera Semanal Individual'!BH$1,'BD Factoraje'!$C:$C,$B$2)</f>
        <v>0</v>
      </c>
      <c r="BI47" s="11">
        <f>IF('Cartera Semanal Individual'!$A47='Cartera Semanal Individual'!BI$1,-SUMIFS('BD Factoraje'!$Q:$Q,'BD Factoraje'!$B:$B,$B$3,'BD Factoraje'!$G:$G,'Cartera Semanal Individual'!$A47,'BD Factoraje'!$C:$C,$B$2),0)+BH47-SUMIFS('BD Factoraje'!$R:$R,'BD Factoraje'!$B:$B,$B$3,'BD Factoraje'!$G:$G,'Cartera Semanal Individual'!$A47,'BD Factoraje'!$N:$N,'Cartera Semanal Individual'!BI$1,'BD Factoraje'!$C:$C,$B$2)</f>
        <v>0</v>
      </c>
      <c r="BJ47" s="11">
        <f>IF('Cartera Semanal Individual'!$A47='Cartera Semanal Individual'!BJ$1,-SUMIFS('BD Factoraje'!$Q:$Q,'BD Factoraje'!$B:$B,$B$3,'BD Factoraje'!$G:$G,'Cartera Semanal Individual'!$A47,'BD Factoraje'!$C:$C,$B$2),0)+BI47-SUMIFS('BD Factoraje'!$R:$R,'BD Factoraje'!$B:$B,$B$3,'BD Factoraje'!$G:$G,'Cartera Semanal Individual'!$A47,'BD Factoraje'!$N:$N,'Cartera Semanal Individual'!BJ$1,'BD Factoraje'!$C:$C,$B$2)</f>
        <v>0</v>
      </c>
      <c r="BK47" s="11">
        <f>IF('Cartera Semanal Individual'!$A47='Cartera Semanal Individual'!BK$1,-SUMIFS('BD Factoraje'!$Q:$Q,'BD Factoraje'!$B:$B,$B$3,'BD Factoraje'!$G:$G,'Cartera Semanal Individual'!$A47,'BD Factoraje'!$C:$C,$B$2),0)+BJ47-SUMIFS('BD Factoraje'!$R:$R,'BD Factoraje'!$B:$B,$B$3,'BD Factoraje'!$G:$G,'Cartera Semanal Individual'!$A47,'BD Factoraje'!$N:$N,'Cartera Semanal Individual'!BK$1,'BD Factoraje'!$C:$C,$B$2)</f>
        <v>0</v>
      </c>
      <c r="BL47" s="11">
        <f>IF('Cartera Semanal Individual'!$A47='Cartera Semanal Individual'!BL$1,-SUMIFS('BD Factoraje'!$Q:$Q,'BD Factoraje'!$B:$B,$B$3,'BD Factoraje'!$G:$G,'Cartera Semanal Individual'!$A47,'BD Factoraje'!$C:$C,$B$2),0)+BK47-SUMIFS('BD Factoraje'!$R:$R,'BD Factoraje'!$B:$B,$B$3,'BD Factoraje'!$G:$G,'Cartera Semanal Individual'!$A47,'BD Factoraje'!$N:$N,'Cartera Semanal Individual'!BL$1,'BD Factoraje'!$C:$C,$B$2)</f>
        <v>0</v>
      </c>
      <c r="BM47" s="11">
        <f>IF('Cartera Semanal Individual'!$A47='Cartera Semanal Individual'!BM$1,-SUMIFS('BD Factoraje'!$Q:$Q,'BD Factoraje'!$B:$B,$B$3,'BD Factoraje'!$G:$G,'Cartera Semanal Individual'!$A47,'BD Factoraje'!$C:$C,$B$2),0)+BL47-SUMIFS('BD Factoraje'!$R:$R,'BD Factoraje'!$B:$B,$B$3,'BD Factoraje'!$G:$G,'Cartera Semanal Individual'!$A47,'BD Factoraje'!$N:$N,'Cartera Semanal Individual'!BM$1,'BD Factoraje'!$C:$C,$B$2)</f>
        <v>0</v>
      </c>
      <c r="BN47" s="11">
        <f>IF('Cartera Semanal Individual'!$A47='Cartera Semanal Individual'!BN$1,-SUMIFS('BD Factoraje'!$Q:$Q,'BD Factoraje'!$B:$B,$B$3,'BD Factoraje'!$G:$G,'Cartera Semanal Individual'!$A47,'BD Factoraje'!$C:$C,$B$2),0)+BM47-SUMIFS('BD Factoraje'!$R:$R,'BD Factoraje'!$B:$B,$B$3,'BD Factoraje'!$G:$G,'Cartera Semanal Individual'!$A47,'BD Factoraje'!$N:$N,'Cartera Semanal Individual'!BN$1,'BD Factoraje'!$C:$C,$B$2)</f>
        <v>0</v>
      </c>
      <c r="BO47" s="11">
        <f>IF('Cartera Semanal Individual'!$A47='Cartera Semanal Individual'!BO$1,-SUMIFS('BD Factoraje'!$Q:$Q,'BD Factoraje'!$B:$B,$B$3,'BD Factoraje'!$G:$G,'Cartera Semanal Individual'!$A47,'BD Factoraje'!$C:$C,$B$2),0)+BN47-SUMIFS('BD Factoraje'!$R:$R,'BD Factoraje'!$B:$B,$B$3,'BD Factoraje'!$G:$G,'Cartera Semanal Individual'!$A47,'BD Factoraje'!$N:$N,'Cartera Semanal Individual'!BO$1,'BD Factoraje'!$C:$C,$B$2)</f>
        <v>0</v>
      </c>
      <c r="BP47" s="11">
        <f>IF('Cartera Semanal Individual'!$A47='Cartera Semanal Individual'!BP$1,-SUMIFS('BD Factoraje'!$Q:$Q,'BD Factoraje'!$B:$B,$B$3,'BD Factoraje'!$G:$G,'Cartera Semanal Individual'!$A47,'BD Factoraje'!$C:$C,$B$2),0)+BO47-SUMIFS('BD Factoraje'!$R:$R,'BD Factoraje'!$B:$B,$B$3,'BD Factoraje'!$G:$G,'Cartera Semanal Individual'!$A47,'BD Factoraje'!$N:$N,'Cartera Semanal Individual'!BP$1,'BD Factoraje'!$C:$C,$B$2)</f>
        <v>0</v>
      </c>
      <c r="BQ47" s="11">
        <f>IF('Cartera Semanal Individual'!$A47='Cartera Semanal Individual'!BQ$1,-SUMIFS('BD Factoraje'!$Q:$Q,'BD Factoraje'!$B:$B,$B$3,'BD Factoraje'!$G:$G,'Cartera Semanal Individual'!$A47,'BD Factoraje'!$C:$C,$B$2),0)+BP47-SUMIFS('BD Factoraje'!$R:$R,'BD Factoraje'!$B:$B,$B$3,'BD Factoraje'!$G:$G,'Cartera Semanal Individual'!$A47,'BD Factoraje'!$N:$N,'Cartera Semanal Individual'!BQ$1,'BD Factoraje'!$C:$C,$B$2)</f>
        <v>0</v>
      </c>
      <c r="BR47" s="11">
        <f>IF('Cartera Semanal Individual'!$A47='Cartera Semanal Individual'!BR$1,-SUMIFS('BD Factoraje'!$Q:$Q,'BD Factoraje'!$B:$B,$B$3,'BD Factoraje'!$G:$G,'Cartera Semanal Individual'!$A47,'BD Factoraje'!$C:$C,$B$2),0)+BQ47-SUMIFS('BD Factoraje'!$R:$R,'BD Factoraje'!$B:$B,$B$3,'BD Factoraje'!$G:$G,'Cartera Semanal Individual'!$A47,'BD Factoraje'!$N:$N,'Cartera Semanal Individual'!BR$1,'BD Factoraje'!$C:$C,$B$2)</f>
        <v>0</v>
      </c>
      <c r="BS47" s="11">
        <f>IF('Cartera Semanal Individual'!$A47='Cartera Semanal Individual'!BS$1,-SUMIFS('BD Factoraje'!$Q:$Q,'BD Factoraje'!$B:$B,$B$3,'BD Factoraje'!$G:$G,'Cartera Semanal Individual'!$A47,'BD Factoraje'!$C:$C,$B$2),0)+BR47-SUMIFS('BD Factoraje'!$R:$R,'BD Factoraje'!$B:$B,$B$3,'BD Factoraje'!$G:$G,'Cartera Semanal Individual'!$A47,'BD Factoraje'!$N:$N,'Cartera Semanal Individual'!BS$1,'BD Factoraje'!$C:$C,$B$2)</f>
        <v>0</v>
      </c>
      <c r="BT47" s="11">
        <f>IF('Cartera Semanal Individual'!$A47='Cartera Semanal Individual'!BT$1,-SUMIFS('BD Factoraje'!$Q:$Q,'BD Factoraje'!$B:$B,$B$3,'BD Factoraje'!$G:$G,'Cartera Semanal Individual'!$A47,'BD Factoraje'!$C:$C,$B$2),0)+BS47-SUMIFS('BD Factoraje'!$R:$R,'BD Factoraje'!$B:$B,$B$3,'BD Factoraje'!$G:$G,'Cartera Semanal Individual'!$A47,'BD Factoraje'!$N:$N,'Cartera Semanal Individual'!BT$1,'BD Factoraje'!$C:$C,$B$2)</f>
        <v>0</v>
      </c>
      <c r="BU47" s="11">
        <f>IF('Cartera Semanal Individual'!$A47='Cartera Semanal Individual'!BU$1,-SUMIFS('BD Factoraje'!$Q:$Q,'BD Factoraje'!$B:$B,$B$3,'BD Factoraje'!$G:$G,'Cartera Semanal Individual'!$A47,'BD Factoraje'!$C:$C,$B$2),0)+BT47-SUMIFS('BD Factoraje'!$R:$R,'BD Factoraje'!$B:$B,$B$3,'BD Factoraje'!$G:$G,'Cartera Semanal Individual'!$A47,'BD Factoraje'!$N:$N,'Cartera Semanal Individual'!BU$1,'BD Factoraje'!$C:$C,$B$2)</f>
        <v>0</v>
      </c>
      <c r="BV47" s="11">
        <f>IF('Cartera Semanal Individual'!$A47='Cartera Semanal Individual'!BV$1,-SUMIFS('BD Factoraje'!$Q:$Q,'BD Factoraje'!$B:$B,$B$3,'BD Factoraje'!$G:$G,'Cartera Semanal Individual'!$A47,'BD Factoraje'!$C:$C,$B$2),0)+BU47-SUMIFS('BD Factoraje'!$R:$R,'BD Factoraje'!$B:$B,$B$3,'BD Factoraje'!$G:$G,'Cartera Semanal Individual'!$A47,'BD Factoraje'!$N:$N,'Cartera Semanal Individual'!BV$1,'BD Factoraje'!$C:$C,$B$2)</f>
        <v>0</v>
      </c>
      <c r="BW47" s="11">
        <f>IF('Cartera Semanal Individual'!$A47='Cartera Semanal Individual'!BW$1,-SUMIFS('BD Factoraje'!$Q:$Q,'BD Factoraje'!$B:$B,$B$3,'BD Factoraje'!$G:$G,'Cartera Semanal Individual'!$A47,'BD Factoraje'!$C:$C,$B$2),0)+BV47-SUMIFS('BD Factoraje'!$R:$R,'BD Factoraje'!$B:$B,$B$3,'BD Factoraje'!$G:$G,'Cartera Semanal Individual'!$A47,'BD Factoraje'!$N:$N,'Cartera Semanal Individual'!BW$1,'BD Factoraje'!$C:$C,$B$2)</f>
        <v>0</v>
      </c>
      <c r="BX47" s="11">
        <f>IF('Cartera Semanal Individual'!$A47='Cartera Semanal Individual'!BX$1,-SUMIFS('BD Factoraje'!$Q:$Q,'BD Factoraje'!$B:$B,$B$3,'BD Factoraje'!$G:$G,'Cartera Semanal Individual'!$A47,'BD Factoraje'!$C:$C,$B$2),0)+BW47-SUMIFS('BD Factoraje'!$R:$R,'BD Factoraje'!$B:$B,$B$3,'BD Factoraje'!$G:$G,'Cartera Semanal Individual'!$A47,'BD Factoraje'!$N:$N,'Cartera Semanal Individual'!BX$1,'BD Factoraje'!$C:$C,$B$2)</f>
        <v>0</v>
      </c>
      <c r="BY47" s="11">
        <f>IF('Cartera Semanal Individual'!$A47='Cartera Semanal Individual'!BY$1,-SUMIFS('BD Factoraje'!$Q:$Q,'BD Factoraje'!$B:$B,$B$3,'BD Factoraje'!$G:$G,'Cartera Semanal Individual'!$A47,'BD Factoraje'!$C:$C,$B$2),0)+BX47-SUMIFS('BD Factoraje'!$R:$R,'BD Factoraje'!$B:$B,$B$3,'BD Factoraje'!$G:$G,'Cartera Semanal Individual'!$A47,'BD Factoraje'!$N:$N,'Cartera Semanal Individual'!BY$1,'BD Factoraje'!$C:$C,$B$2)</f>
        <v>0</v>
      </c>
      <c r="BZ47" s="11">
        <f>IF('Cartera Semanal Individual'!$A47='Cartera Semanal Individual'!BZ$1,-SUMIFS('BD Factoraje'!$Q:$Q,'BD Factoraje'!$B:$B,$B$3,'BD Factoraje'!$G:$G,'Cartera Semanal Individual'!$A47,'BD Factoraje'!$C:$C,$B$2),0)+BY47-SUMIFS('BD Factoraje'!$R:$R,'BD Factoraje'!$B:$B,$B$3,'BD Factoraje'!$G:$G,'Cartera Semanal Individual'!$A47,'BD Factoraje'!$N:$N,'Cartera Semanal Individual'!BZ$1,'BD Factoraje'!$C:$C,$B$2)</f>
        <v>0</v>
      </c>
      <c r="CA47" s="11">
        <f>IF('Cartera Semanal Individual'!$A47='Cartera Semanal Individual'!CA$1,-SUMIFS('BD Factoraje'!$Q:$Q,'BD Factoraje'!$B:$B,$B$3,'BD Factoraje'!$G:$G,'Cartera Semanal Individual'!$A47,'BD Factoraje'!$C:$C,$B$2),0)+BZ47-SUMIFS('BD Factoraje'!$R:$R,'BD Factoraje'!$B:$B,$B$3,'BD Factoraje'!$G:$G,'Cartera Semanal Individual'!$A47,'BD Factoraje'!$N:$N,'Cartera Semanal Individual'!CA$1,'BD Factoraje'!$C:$C,$B$2)</f>
        <v>0</v>
      </c>
      <c r="CB47" s="11">
        <f>IF('Cartera Semanal Individual'!$A47='Cartera Semanal Individual'!CB$1,-SUMIFS('BD Factoraje'!$Q:$Q,'BD Factoraje'!$B:$B,$B$3,'BD Factoraje'!$G:$G,'Cartera Semanal Individual'!$A47,'BD Factoraje'!$C:$C,$B$2),0)+CA47-SUMIFS('BD Factoraje'!$R:$R,'BD Factoraje'!$B:$B,$B$3,'BD Factoraje'!$G:$G,'Cartera Semanal Individual'!$A47,'BD Factoraje'!$N:$N,'Cartera Semanal Individual'!CB$1,'BD Factoraje'!$C:$C,$B$2)</f>
        <v>0</v>
      </c>
      <c r="CC47" s="11">
        <f>IF('Cartera Semanal Individual'!$A47='Cartera Semanal Individual'!CC$1,-SUMIFS('BD Factoraje'!$Q:$Q,'BD Factoraje'!$B:$B,$B$3,'BD Factoraje'!$G:$G,'Cartera Semanal Individual'!$A47,'BD Factoraje'!$C:$C,$B$2),0)+CB47-SUMIFS('BD Factoraje'!$R:$R,'BD Factoraje'!$B:$B,$B$3,'BD Factoraje'!$G:$G,'Cartera Semanal Individual'!$A47,'BD Factoraje'!$N:$N,'Cartera Semanal Individual'!CC$1,'BD Factoraje'!$C:$C,$B$2)</f>
        <v>0</v>
      </c>
      <c r="CD47" s="11">
        <f>IF('Cartera Semanal Individual'!$A47='Cartera Semanal Individual'!CD$1,-SUMIFS('BD Factoraje'!$Q:$Q,'BD Factoraje'!$B:$B,$B$3,'BD Factoraje'!$G:$G,'Cartera Semanal Individual'!$A47,'BD Factoraje'!$C:$C,$B$2),0)+CC47-SUMIFS('BD Factoraje'!$R:$R,'BD Factoraje'!$B:$B,$B$3,'BD Factoraje'!$G:$G,'Cartera Semanal Individual'!$A47,'BD Factoraje'!$N:$N,'Cartera Semanal Individual'!CD$1,'BD Factoraje'!$C:$C,$B$2)</f>
        <v>0</v>
      </c>
      <c r="CE47" s="11">
        <f>IF('Cartera Semanal Individual'!$A47='Cartera Semanal Individual'!CE$1,-SUMIFS('BD Factoraje'!$Q:$Q,'BD Factoraje'!$B:$B,$B$3,'BD Factoraje'!$G:$G,'Cartera Semanal Individual'!$A47,'BD Factoraje'!$C:$C,$B$2),0)+CD47-SUMIFS('BD Factoraje'!$R:$R,'BD Factoraje'!$B:$B,$B$3,'BD Factoraje'!$G:$G,'Cartera Semanal Individual'!$A47,'BD Factoraje'!$N:$N,'Cartera Semanal Individual'!CE$1,'BD Factoraje'!$C:$C,$B$2)</f>
        <v>0</v>
      </c>
      <c r="CF47" s="11">
        <f>IF('Cartera Semanal Individual'!$A47='Cartera Semanal Individual'!CF$1,-SUMIFS('BD Factoraje'!$Q:$Q,'BD Factoraje'!$B:$B,$B$3,'BD Factoraje'!$G:$G,'Cartera Semanal Individual'!$A47,'BD Factoraje'!$C:$C,$B$2),0)+CE47-SUMIFS('BD Factoraje'!$R:$R,'BD Factoraje'!$B:$B,$B$3,'BD Factoraje'!$G:$G,'Cartera Semanal Individual'!$A47,'BD Factoraje'!$N:$N,'Cartera Semanal Individual'!CF$1,'BD Factoraje'!$C:$C,$B$2)</f>
        <v>0</v>
      </c>
      <c r="CG47" s="11">
        <f>IF('Cartera Semanal Individual'!$A47='Cartera Semanal Individual'!CG$1,-SUMIFS('BD Factoraje'!$Q:$Q,'BD Factoraje'!$B:$B,$B$3,'BD Factoraje'!$G:$G,'Cartera Semanal Individual'!$A47,'BD Factoraje'!$C:$C,$B$2),0)+CF47-SUMIFS('BD Factoraje'!$R:$R,'BD Factoraje'!$B:$B,$B$3,'BD Factoraje'!$G:$G,'Cartera Semanal Individual'!$A47,'BD Factoraje'!$N:$N,'Cartera Semanal Individual'!CG$1,'BD Factoraje'!$C:$C,$B$2)</f>
        <v>0</v>
      </c>
      <c r="CH47" s="11">
        <f>IF('Cartera Semanal Individual'!$A47='Cartera Semanal Individual'!CH$1,-SUMIFS('BD Factoraje'!$Q:$Q,'BD Factoraje'!$B:$B,$B$3,'BD Factoraje'!$G:$G,'Cartera Semanal Individual'!$A47,'BD Factoraje'!$C:$C,$B$2),0)+CG47-SUMIFS('BD Factoraje'!$R:$R,'BD Factoraje'!$B:$B,$B$3,'BD Factoraje'!$G:$G,'Cartera Semanal Individual'!$A47,'BD Factoraje'!$N:$N,'Cartera Semanal Individual'!CH$1,'BD Factoraje'!$C:$C,$B$2)</f>
        <v>0</v>
      </c>
      <c r="CI47" s="11">
        <f>IF('Cartera Semanal Individual'!$A47='Cartera Semanal Individual'!CI$1,-SUMIFS('BD Factoraje'!$Q:$Q,'BD Factoraje'!$B:$B,$B$3,'BD Factoraje'!$G:$G,'Cartera Semanal Individual'!$A47,'BD Factoraje'!$C:$C,$B$2),0)+CH47-SUMIFS('BD Factoraje'!$R:$R,'BD Factoraje'!$B:$B,$B$3,'BD Factoraje'!$G:$G,'Cartera Semanal Individual'!$A47,'BD Factoraje'!$N:$N,'Cartera Semanal Individual'!CI$1,'BD Factoraje'!$C:$C,$B$2)</f>
        <v>0</v>
      </c>
      <c r="CJ47" s="11">
        <f>IF('Cartera Semanal Individual'!$A47='Cartera Semanal Individual'!CJ$1,-SUMIFS('BD Factoraje'!$Q:$Q,'BD Factoraje'!$B:$B,$B$3,'BD Factoraje'!$G:$G,'Cartera Semanal Individual'!$A47,'BD Factoraje'!$C:$C,$B$2),0)+CI47-SUMIFS('BD Factoraje'!$R:$R,'BD Factoraje'!$B:$B,$B$3,'BD Factoraje'!$G:$G,'Cartera Semanal Individual'!$A47,'BD Factoraje'!$N:$N,'Cartera Semanal Individual'!CJ$1,'BD Factoraje'!$C:$C,$B$2)</f>
        <v>0</v>
      </c>
      <c r="CK47" s="11">
        <f>IF('Cartera Semanal Individual'!$A47='Cartera Semanal Individual'!CK$1,-SUMIFS('BD Factoraje'!$Q:$Q,'BD Factoraje'!$B:$B,$B$3,'BD Factoraje'!$G:$G,'Cartera Semanal Individual'!$A47,'BD Factoraje'!$C:$C,$B$2),0)+CJ47-SUMIFS('BD Factoraje'!$R:$R,'BD Factoraje'!$B:$B,$B$3,'BD Factoraje'!$G:$G,'Cartera Semanal Individual'!$A47,'BD Factoraje'!$N:$N,'Cartera Semanal Individual'!CK$1,'BD Factoraje'!$C:$C,$B$2)</f>
        <v>0</v>
      </c>
      <c r="CL47" s="11">
        <f>IF('Cartera Semanal Individual'!$A47='Cartera Semanal Individual'!CL$1,-SUMIFS('BD Factoraje'!$Q:$Q,'BD Factoraje'!$B:$B,$B$3,'BD Factoraje'!$G:$G,'Cartera Semanal Individual'!$A47,'BD Factoraje'!$C:$C,$B$2),0)+CK47-SUMIFS('BD Factoraje'!$R:$R,'BD Factoraje'!$B:$B,$B$3,'BD Factoraje'!$G:$G,'Cartera Semanal Individual'!$A47,'BD Factoraje'!$N:$N,'Cartera Semanal Individual'!CL$1,'BD Factoraje'!$C:$C,$B$2)</f>
        <v>0</v>
      </c>
      <c r="CM47" s="11">
        <f>IF('Cartera Semanal Individual'!$A47='Cartera Semanal Individual'!CM$1,-SUMIFS('BD Factoraje'!$Q:$Q,'BD Factoraje'!$B:$B,$B$3,'BD Factoraje'!$G:$G,'Cartera Semanal Individual'!$A47,'BD Factoraje'!$C:$C,$B$2),0)+CL47-SUMIFS('BD Factoraje'!$R:$R,'BD Factoraje'!$B:$B,$B$3,'BD Factoraje'!$G:$G,'Cartera Semanal Individual'!$A47,'BD Factoraje'!$N:$N,'Cartera Semanal Individual'!CM$1,'BD Factoraje'!$C:$C,$B$2)</f>
        <v>0</v>
      </c>
      <c r="CN47" s="11">
        <f>IF('Cartera Semanal Individual'!$A47='Cartera Semanal Individual'!CN$1,-SUMIFS('BD Factoraje'!$Q:$Q,'BD Factoraje'!$B:$B,$B$3,'BD Factoraje'!$G:$G,'Cartera Semanal Individual'!$A47,'BD Factoraje'!$C:$C,$B$2),0)+CM47-SUMIFS('BD Factoraje'!$R:$R,'BD Factoraje'!$B:$B,$B$3,'BD Factoraje'!$G:$G,'Cartera Semanal Individual'!$A47,'BD Factoraje'!$N:$N,'Cartera Semanal Individual'!CN$1,'BD Factoraje'!$C:$C,$B$2)</f>
        <v>0</v>
      </c>
      <c r="CO47" s="11">
        <f>IF('Cartera Semanal Individual'!$A47='Cartera Semanal Individual'!CO$1,-SUMIFS('BD Factoraje'!$Q:$Q,'BD Factoraje'!$B:$B,$B$3,'BD Factoraje'!$G:$G,'Cartera Semanal Individual'!$A47,'BD Factoraje'!$C:$C,$B$2),0)+CN47-SUMIFS('BD Factoraje'!$R:$R,'BD Factoraje'!$B:$B,$B$3,'BD Factoraje'!$G:$G,'Cartera Semanal Individual'!$A47,'BD Factoraje'!$N:$N,'Cartera Semanal Individual'!CO$1,'BD Factoraje'!$C:$C,$B$2)</f>
        <v>0</v>
      </c>
      <c r="CP47" s="11">
        <f>IF('Cartera Semanal Individual'!$A47='Cartera Semanal Individual'!CP$1,-SUMIFS('BD Factoraje'!$Q:$Q,'BD Factoraje'!$B:$B,$B$3,'BD Factoraje'!$G:$G,'Cartera Semanal Individual'!$A47,'BD Factoraje'!$C:$C,$B$2),0)+CO47-SUMIFS('BD Factoraje'!$R:$R,'BD Factoraje'!$B:$B,$B$3,'BD Factoraje'!$G:$G,'Cartera Semanal Individual'!$A47,'BD Factoraje'!$N:$N,'Cartera Semanal Individual'!CP$1,'BD Factoraje'!$C:$C,$B$2)</f>
        <v>0</v>
      </c>
      <c r="CQ47" s="11">
        <f>IF('Cartera Semanal Individual'!$A47='Cartera Semanal Individual'!CQ$1,-SUMIFS('BD Factoraje'!$Q:$Q,'BD Factoraje'!$B:$B,$B$3,'BD Factoraje'!$G:$G,'Cartera Semanal Individual'!$A47,'BD Factoraje'!$C:$C,$B$2),0)+CP47-SUMIFS('BD Factoraje'!$R:$R,'BD Factoraje'!$B:$B,$B$3,'BD Factoraje'!$G:$G,'Cartera Semanal Individual'!$A47,'BD Factoraje'!$N:$N,'Cartera Semanal Individual'!CQ$1,'BD Factoraje'!$C:$C,$B$2)</f>
        <v>0</v>
      </c>
      <c r="CR47" s="11">
        <f>IF('Cartera Semanal Individual'!$A47='Cartera Semanal Individual'!CR$1,-SUMIFS('BD Factoraje'!$Q:$Q,'BD Factoraje'!$B:$B,$B$3,'BD Factoraje'!$G:$G,'Cartera Semanal Individual'!$A47,'BD Factoraje'!$C:$C,$B$2),0)+CQ47-SUMIFS('BD Factoraje'!$R:$R,'BD Factoraje'!$B:$B,$B$3,'BD Factoraje'!$G:$G,'Cartera Semanal Individual'!$A47,'BD Factoraje'!$N:$N,'Cartera Semanal Individual'!CR$1,'BD Factoraje'!$C:$C,$B$2)</f>
        <v>0</v>
      </c>
      <c r="CS47" s="11">
        <f>IF('Cartera Semanal Individual'!$A47='Cartera Semanal Individual'!CS$1,-SUMIFS('BD Factoraje'!$Q:$Q,'BD Factoraje'!$B:$B,$B$3,'BD Factoraje'!$G:$G,'Cartera Semanal Individual'!$A47,'BD Factoraje'!$C:$C,$B$2),0)+CR47-SUMIFS('BD Factoraje'!$R:$R,'BD Factoraje'!$B:$B,$B$3,'BD Factoraje'!$G:$G,'Cartera Semanal Individual'!$A47,'BD Factoraje'!$N:$N,'Cartera Semanal Individual'!CS$1,'BD Factoraje'!$C:$C,$B$2)</f>
        <v>0</v>
      </c>
      <c r="CT47" s="11">
        <f>IF('Cartera Semanal Individual'!$A47='Cartera Semanal Individual'!CT$1,-SUMIFS('BD Factoraje'!$Q:$Q,'BD Factoraje'!$B:$B,$B$3,'BD Factoraje'!$G:$G,'Cartera Semanal Individual'!$A47,'BD Factoraje'!$C:$C,$B$2),0)+CS47-SUMIFS('BD Factoraje'!$R:$R,'BD Factoraje'!$B:$B,$B$3,'BD Factoraje'!$G:$G,'Cartera Semanal Individual'!$A47,'BD Factoraje'!$N:$N,'Cartera Semanal Individual'!CT$1,'BD Factoraje'!$C:$C,$B$2)</f>
        <v>0</v>
      </c>
      <c r="CU47" s="11">
        <f>IF('Cartera Semanal Individual'!$A47='Cartera Semanal Individual'!CU$1,-SUMIFS('BD Factoraje'!$Q:$Q,'BD Factoraje'!$B:$B,$B$3,'BD Factoraje'!$G:$G,'Cartera Semanal Individual'!$A47,'BD Factoraje'!$C:$C,$B$2),0)+CT47-SUMIFS('BD Factoraje'!$R:$R,'BD Factoraje'!$B:$B,$B$3,'BD Factoraje'!$G:$G,'Cartera Semanal Individual'!$A47,'BD Factoraje'!$N:$N,'Cartera Semanal Individual'!CU$1,'BD Factoraje'!$C:$C,$B$2)</f>
        <v>0</v>
      </c>
      <c r="CV47" s="11">
        <f>IF('Cartera Semanal Individual'!$A47='Cartera Semanal Individual'!CV$1,-SUMIFS('BD Factoraje'!$Q:$Q,'BD Factoraje'!$B:$B,$B$3,'BD Factoraje'!$G:$G,'Cartera Semanal Individual'!$A47,'BD Factoraje'!$C:$C,$B$2),0)+CU47-SUMIFS('BD Factoraje'!$R:$R,'BD Factoraje'!$B:$B,$B$3,'BD Factoraje'!$G:$G,'Cartera Semanal Individual'!$A47,'BD Factoraje'!$N:$N,'Cartera Semanal Individual'!CV$1,'BD Factoraje'!$C:$C,$B$2)</f>
        <v>0</v>
      </c>
    </row>
    <row r="48" spans="1:100" x14ac:dyDescent="0.25">
      <c r="A48" s="14">
        <v>57</v>
      </c>
      <c r="B48" s="31">
        <f t="shared" si="2"/>
        <v>42764</v>
      </c>
      <c r="C48" s="11">
        <f>IF('Cartera Semanal Individual'!$A48='Cartera Semanal Individual'!C$1,-SUMIFS('BD Factoraje'!$Q:$Q,'BD Factoraje'!$B:$B,$B$3,'BD Factoraje'!$G:$G,'Cartera Semanal Individual'!$A48,'BD Factoraje'!$C:$C,$B$2),0)</f>
        <v>0</v>
      </c>
      <c r="D48" s="11">
        <f>IF('Cartera Semanal Individual'!$A48='Cartera Semanal Individual'!D$1,-SUMIFS('BD Factoraje'!$Q:$Q,'BD Factoraje'!$B:$B,$B$3,'BD Factoraje'!$G:$G,'Cartera Semanal Individual'!$A48,'BD Factoraje'!$C:$C,$B$2),0)+C48-SUMIFS('BD Factoraje'!$R:$R,'BD Factoraje'!$B:$B,$B$3,'BD Factoraje'!$G:$G,'Cartera Semanal Individual'!$A48,'BD Factoraje'!$N:$N,'Cartera Semanal Individual'!D$1,'BD Factoraje'!$C:$C,$B$2)</f>
        <v>0</v>
      </c>
      <c r="E48" s="11">
        <f>IF('Cartera Semanal Individual'!$A48='Cartera Semanal Individual'!E$1,-SUMIFS('BD Factoraje'!$Q:$Q,'BD Factoraje'!$B:$B,$B$3,'BD Factoraje'!$G:$G,'Cartera Semanal Individual'!$A48,'BD Factoraje'!$C:$C,$B$2),0)+D48-SUMIFS('BD Factoraje'!$R:$R,'BD Factoraje'!$B:$B,$B$3,'BD Factoraje'!$G:$G,'Cartera Semanal Individual'!$A48,'BD Factoraje'!$N:$N,'Cartera Semanal Individual'!E$1,'BD Factoraje'!$C:$C,$B$2)</f>
        <v>0</v>
      </c>
      <c r="F48" s="11">
        <f>IF('Cartera Semanal Individual'!$A48='Cartera Semanal Individual'!F$1,-SUMIFS('BD Factoraje'!$Q:$Q,'BD Factoraje'!$B:$B,$B$3,'BD Factoraje'!$G:$G,'Cartera Semanal Individual'!$A48,'BD Factoraje'!$C:$C,$B$2),0)+E48-SUMIFS('BD Factoraje'!$R:$R,'BD Factoraje'!$B:$B,$B$3,'BD Factoraje'!$G:$G,'Cartera Semanal Individual'!$A48,'BD Factoraje'!$N:$N,'Cartera Semanal Individual'!F$1,'BD Factoraje'!$C:$C,$B$2)</f>
        <v>0</v>
      </c>
      <c r="G48" s="11">
        <f>IF('Cartera Semanal Individual'!$A48='Cartera Semanal Individual'!G$1,-SUMIFS('BD Factoraje'!$Q:$Q,'BD Factoraje'!$B:$B,$B$3,'BD Factoraje'!$G:$G,'Cartera Semanal Individual'!$A48,'BD Factoraje'!$C:$C,$B$2),0)+F48-SUMIFS('BD Factoraje'!$R:$R,'BD Factoraje'!$B:$B,$B$3,'BD Factoraje'!$G:$G,'Cartera Semanal Individual'!$A48,'BD Factoraje'!$N:$N,'Cartera Semanal Individual'!G$1,'BD Factoraje'!$C:$C,$B$2)</f>
        <v>0</v>
      </c>
      <c r="H48" s="11">
        <f>IF('Cartera Semanal Individual'!$A48='Cartera Semanal Individual'!H$1,-SUMIFS('BD Factoraje'!$Q:$Q,'BD Factoraje'!$B:$B,$B$3,'BD Factoraje'!$G:$G,'Cartera Semanal Individual'!$A48,'BD Factoraje'!$C:$C,$B$2),0)+G48-SUMIFS('BD Factoraje'!$R:$R,'BD Factoraje'!$B:$B,$B$3,'BD Factoraje'!$G:$G,'Cartera Semanal Individual'!$A48,'BD Factoraje'!$N:$N,'Cartera Semanal Individual'!H$1,'BD Factoraje'!$C:$C,$B$2)</f>
        <v>0</v>
      </c>
      <c r="I48" s="11">
        <f>IF('Cartera Semanal Individual'!$A48='Cartera Semanal Individual'!I$1,-SUMIFS('BD Factoraje'!$Q:$Q,'BD Factoraje'!$B:$B,$B$3,'BD Factoraje'!$G:$G,'Cartera Semanal Individual'!$A48,'BD Factoraje'!$C:$C,$B$2),0)+H48-SUMIFS('BD Factoraje'!$R:$R,'BD Factoraje'!$B:$B,$B$3,'BD Factoraje'!$G:$G,'Cartera Semanal Individual'!$A48,'BD Factoraje'!$N:$N,'Cartera Semanal Individual'!I$1,'BD Factoraje'!$C:$C,$B$2)</f>
        <v>0</v>
      </c>
      <c r="J48" s="11">
        <f>IF('Cartera Semanal Individual'!$A48='Cartera Semanal Individual'!J$1,-SUMIFS('BD Factoraje'!$Q:$Q,'BD Factoraje'!$B:$B,$B$3,'BD Factoraje'!$G:$G,'Cartera Semanal Individual'!$A48,'BD Factoraje'!$C:$C,$B$2),0)+I48-SUMIFS('BD Factoraje'!$R:$R,'BD Factoraje'!$B:$B,$B$3,'BD Factoraje'!$G:$G,'Cartera Semanal Individual'!$A48,'BD Factoraje'!$N:$N,'Cartera Semanal Individual'!J$1,'BD Factoraje'!$C:$C,$B$2)</f>
        <v>0</v>
      </c>
      <c r="K48" s="11">
        <f>IF('Cartera Semanal Individual'!$A48='Cartera Semanal Individual'!K$1,-SUMIFS('BD Factoraje'!$Q:$Q,'BD Factoraje'!$B:$B,$B$3,'BD Factoraje'!$G:$G,'Cartera Semanal Individual'!$A48,'BD Factoraje'!$C:$C,$B$2),0)+J48-SUMIFS('BD Factoraje'!$R:$R,'BD Factoraje'!$B:$B,$B$3,'BD Factoraje'!$G:$G,'Cartera Semanal Individual'!$A48,'BD Factoraje'!$N:$N,'Cartera Semanal Individual'!K$1,'BD Factoraje'!$C:$C,$B$2)</f>
        <v>0</v>
      </c>
      <c r="L48" s="11">
        <f>IF('Cartera Semanal Individual'!$A48='Cartera Semanal Individual'!L$1,-SUMIFS('BD Factoraje'!$Q:$Q,'BD Factoraje'!$B:$B,$B$3,'BD Factoraje'!$G:$G,'Cartera Semanal Individual'!$A48,'BD Factoraje'!$C:$C,$B$2),0)+K48-SUMIFS('BD Factoraje'!$R:$R,'BD Factoraje'!$B:$B,$B$3,'BD Factoraje'!$G:$G,'Cartera Semanal Individual'!$A48,'BD Factoraje'!$N:$N,'Cartera Semanal Individual'!L$1,'BD Factoraje'!$C:$C,$B$2)</f>
        <v>0</v>
      </c>
      <c r="M48" s="11">
        <f>IF('Cartera Semanal Individual'!$A48='Cartera Semanal Individual'!M$1,-SUMIFS('BD Factoraje'!$Q:$Q,'BD Factoraje'!$B:$B,$B$3,'BD Factoraje'!$G:$G,'Cartera Semanal Individual'!$A48,'BD Factoraje'!$C:$C,$B$2),0)+L48-SUMIFS('BD Factoraje'!$R:$R,'BD Factoraje'!$B:$B,$B$3,'BD Factoraje'!$G:$G,'Cartera Semanal Individual'!$A48,'BD Factoraje'!$N:$N,'Cartera Semanal Individual'!M$1,'BD Factoraje'!$C:$C,$B$2)</f>
        <v>0</v>
      </c>
      <c r="N48" s="11">
        <f>IF('Cartera Semanal Individual'!$A48='Cartera Semanal Individual'!N$1,-SUMIFS('BD Factoraje'!$Q:$Q,'BD Factoraje'!$B:$B,$B$3,'BD Factoraje'!$G:$G,'Cartera Semanal Individual'!$A48,'BD Factoraje'!$C:$C,$B$2),0)+M48-SUMIFS('BD Factoraje'!$R:$R,'BD Factoraje'!$B:$B,$B$3,'BD Factoraje'!$G:$G,'Cartera Semanal Individual'!$A48,'BD Factoraje'!$N:$N,'Cartera Semanal Individual'!N$1,'BD Factoraje'!$C:$C,$B$2)</f>
        <v>0</v>
      </c>
      <c r="O48" s="11">
        <f>IF('Cartera Semanal Individual'!$A48='Cartera Semanal Individual'!O$1,-SUMIFS('BD Factoraje'!$Q:$Q,'BD Factoraje'!$B:$B,$B$3,'BD Factoraje'!$G:$G,'Cartera Semanal Individual'!$A48,'BD Factoraje'!$C:$C,$B$2),0)+N48-SUMIFS('BD Factoraje'!$R:$R,'BD Factoraje'!$B:$B,$B$3,'BD Factoraje'!$G:$G,'Cartera Semanal Individual'!$A48,'BD Factoraje'!$N:$N,'Cartera Semanal Individual'!O$1,'BD Factoraje'!$C:$C,$B$2)</f>
        <v>0</v>
      </c>
      <c r="P48" s="11">
        <f>IF('Cartera Semanal Individual'!$A48='Cartera Semanal Individual'!P$1,-SUMIFS('BD Factoraje'!$Q:$Q,'BD Factoraje'!$B:$B,$B$3,'BD Factoraje'!$G:$G,'Cartera Semanal Individual'!$A48,'BD Factoraje'!$C:$C,$B$2),0)+O48-SUMIFS('BD Factoraje'!$R:$R,'BD Factoraje'!$B:$B,$B$3,'BD Factoraje'!$G:$G,'Cartera Semanal Individual'!$A48,'BD Factoraje'!$N:$N,'Cartera Semanal Individual'!P$1,'BD Factoraje'!$C:$C,$B$2)</f>
        <v>0</v>
      </c>
      <c r="Q48" s="11">
        <f>IF('Cartera Semanal Individual'!$A48='Cartera Semanal Individual'!Q$1,-SUMIFS('BD Factoraje'!$Q:$Q,'BD Factoraje'!$B:$B,$B$3,'BD Factoraje'!$G:$G,'Cartera Semanal Individual'!$A48,'BD Factoraje'!$C:$C,$B$2),0)+P48-SUMIFS('BD Factoraje'!$R:$R,'BD Factoraje'!$B:$B,$B$3,'BD Factoraje'!$G:$G,'Cartera Semanal Individual'!$A48,'BD Factoraje'!$N:$N,'Cartera Semanal Individual'!Q$1,'BD Factoraje'!$C:$C,$B$2)</f>
        <v>0</v>
      </c>
      <c r="R48" s="11">
        <f>IF('Cartera Semanal Individual'!$A48='Cartera Semanal Individual'!R$1,-SUMIFS('BD Factoraje'!$Q:$Q,'BD Factoraje'!$B:$B,$B$3,'BD Factoraje'!$G:$G,'Cartera Semanal Individual'!$A48,'BD Factoraje'!$C:$C,$B$2),0)+Q48-SUMIFS('BD Factoraje'!$R:$R,'BD Factoraje'!$B:$B,$B$3,'BD Factoraje'!$G:$G,'Cartera Semanal Individual'!$A48,'BD Factoraje'!$N:$N,'Cartera Semanal Individual'!R$1,'BD Factoraje'!$C:$C,$B$2)</f>
        <v>0</v>
      </c>
      <c r="S48" s="11">
        <f>IF('Cartera Semanal Individual'!$A48='Cartera Semanal Individual'!S$1,-SUMIFS('BD Factoraje'!$Q:$Q,'BD Factoraje'!$B:$B,$B$3,'BD Factoraje'!$G:$G,'Cartera Semanal Individual'!$A48,'BD Factoraje'!$C:$C,$B$2),0)+R48-SUMIFS('BD Factoraje'!$R:$R,'BD Factoraje'!$B:$B,$B$3,'BD Factoraje'!$G:$G,'Cartera Semanal Individual'!$A48,'BD Factoraje'!$N:$N,'Cartera Semanal Individual'!S$1,'BD Factoraje'!$C:$C,$B$2)</f>
        <v>0</v>
      </c>
      <c r="T48" s="11">
        <f>IF('Cartera Semanal Individual'!$A48='Cartera Semanal Individual'!T$1,-SUMIFS('BD Factoraje'!$Q:$Q,'BD Factoraje'!$B:$B,$B$3,'BD Factoraje'!$G:$G,'Cartera Semanal Individual'!$A48,'BD Factoraje'!$C:$C,$B$2),0)+S48-SUMIFS('BD Factoraje'!$R:$R,'BD Factoraje'!$B:$B,$B$3,'BD Factoraje'!$G:$G,'Cartera Semanal Individual'!$A48,'BD Factoraje'!$N:$N,'Cartera Semanal Individual'!T$1,'BD Factoraje'!$C:$C,$B$2)</f>
        <v>0</v>
      </c>
      <c r="U48" s="11">
        <f>IF('Cartera Semanal Individual'!$A48='Cartera Semanal Individual'!U$1,-SUMIFS('BD Factoraje'!$Q:$Q,'BD Factoraje'!$B:$B,$B$3,'BD Factoraje'!$G:$G,'Cartera Semanal Individual'!$A48,'BD Factoraje'!$C:$C,$B$2),0)+T48-SUMIFS('BD Factoraje'!$R:$R,'BD Factoraje'!$B:$B,$B$3,'BD Factoraje'!$G:$G,'Cartera Semanal Individual'!$A48,'BD Factoraje'!$N:$N,'Cartera Semanal Individual'!U$1,'BD Factoraje'!$C:$C,$B$2)</f>
        <v>0</v>
      </c>
      <c r="V48" s="11">
        <f>IF('Cartera Semanal Individual'!$A48='Cartera Semanal Individual'!V$1,-SUMIFS('BD Factoraje'!$Q:$Q,'BD Factoraje'!$B:$B,$B$3,'BD Factoraje'!$G:$G,'Cartera Semanal Individual'!$A48,'BD Factoraje'!$C:$C,$B$2),0)+U48-SUMIFS('BD Factoraje'!$R:$R,'BD Factoraje'!$B:$B,$B$3,'BD Factoraje'!$G:$G,'Cartera Semanal Individual'!$A48,'BD Factoraje'!$N:$N,'Cartera Semanal Individual'!V$1,'BD Factoraje'!$C:$C,$B$2)</f>
        <v>0</v>
      </c>
      <c r="W48" s="11">
        <f>IF('Cartera Semanal Individual'!$A48='Cartera Semanal Individual'!W$1,-SUMIFS('BD Factoraje'!$Q:$Q,'BD Factoraje'!$B:$B,$B$3,'BD Factoraje'!$G:$G,'Cartera Semanal Individual'!$A48,'BD Factoraje'!$C:$C,$B$2),0)+V48-SUMIFS('BD Factoraje'!$R:$R,'BD Factoraje'!$B:$B,$B$3,'BD Factoraje'!$G:$G,'Cartera Semanal Individual'!$A48,'BD Factoraje'!$N:$N,'Cartera Semanal Individual'!W$1,'BD Factoraje'!$C:$C,$B$2)</f>
        <v>0</v>
      </c>
      <c r="X48" s="11">
        <f>IF('Cartera Semanal Individual'!$A48='Cartera Semanal Individual'!X$1,-SUMIFS('BD Factoraje'!$Q:$Q,'BD Factoraje'!$B:$B,$B$3,'BD Factoraje'!$G:$G,'Cartera Semanal Individual'!$A48,'BD Factoraje'!$C:$C,$B$2),0)+W48-SUMIFS('BD Factoraje'!$R:$R,'BD Factoraje'!$B:$B,$B$3,'BD Factoraje'!$G:$G,'Cartera Semanal Individual'!$A48,'BD Factoraje'!$N:$N,'Cartera Semanal Individual'!X$1,'BD Factoraje'!$C:$C,$B$2)</f>
        <v>0</v>
      </c>
      <c r="Y48" s="11">
        <f>IF('Cartera Semanal Individual'!$A48='Cartera Semanal Individual'!Y$1,-SUMIFS('BD Factoraje'!$Q:$Q,'BD Factoraje'!$B:$B,$B$3,'BD Factoraje'!$G:$G,'Cartera Semanal Individual'!$A48,'BD Factoraje'!$C:$C,$B$2),0)+X48-SUMIFS('BD Factoraje'!$R:$R,'BD Factoraje'!$B:$B,$B$3,'BD Factoraje'!$G:$G,'Cartera Semanal Individual'!$A48,'BD Factoraje'!$N:$N,'Cartera Semanal Individual'!Y$1,'BD Factoraje'!$C:$C,$B$2)</f>
        <v>0</v>
      </c>
      <c r="Z48" s="11">
        <f>IF('Cartera Semanal Individual'!$A48='Cartera Semanal Individual'!Z$1,-SUMIFS('BD Factoraje'!$Q:$Q,'BD Factoraje'!$B:$B,$B$3,'BD Factoraje'!$G:$G,'Cartera Semanal Individual'!$A48,'BD Factoraje'!$C:$C,$B$2),0)+Y48-SUMIFS('BD Factoraje'!$R:$R,'BD Factoraje'!$B:$B,$B$3,'BD Factoraje'!$G:$G,'Cartera Semanal Individual'!$A48,'BD Factoraje'!$N:$N,'Cartera Semanal Individual'!Z$1,'BD Factoraje'!$C:$C,$B$2)</f>
        <v>0</v>
      </c>
      <c r="AA48" s="11">
        <f>IF('Cartera Semanal Individual'!$A48='Cartera Semanal Individual'!AA$1,-SUMIFS('BD Factoraje'!$Q:$Q,'BD Factoraje'!$B:$B,$B$3,'BD Factoraje'!$G:$G,'Cartera Semanal Individual'!$A48,'BD Factoraje'!$C:$C,$B$2),0)+Z48-SUMIFS('BD Factoraje'!$R:$R,'BD Factoraje'!$B:$B,$B$3,'BD Factoraje'!$G:$G,'Cartera Semanal Individual'!$A48,'BD Factoraje'!$N:$N,'Cartera Semanal Individual'!AA$1,'BD Factoraje'!$C:$C,$B$2)</f>
        <v>0</v>
      </c>
      <c r="AB48" s="11">
        <f>IF('Cartera Semanal Individual'!$A48='Cartera Semanal Individual'!AB$1,-SUMIFS('BD Factoraje'!$Q:$Q,'BD Factoraje'!$B:$B,$B$3,'BD Factoraje'!$G:$G,'Cartera Semanal Individual'!$A48,'BD Factoraje'!$C:$C,$B$2),0)+AA48-SUMIFS('BD Factoraje'!$R:$R,'BD Factoraje'!$B:$B,$B$3,'BD Factoraje'!$G:$G,'Cartera Semanal Individual'!$A48,'BD Factoraje'!$N:$N,'Cartera Semanal Individual'!AB$1,'BD Factoraje'!$C:$C,$B$2)</f>
        <v>0</v>
      </c>
      <c r="AC48" s="11">
        <f>IF('Cartera Semanal Individual'!$A48='Cartera Semanal Individual'!AC$1,-SUMIFS('BD Factoraje'!$Q:$Q,'BD Factoraje'!$B:$B,$B$3,'BD Factoraje'!$G:$G,'Cartera Semanal Individual'!$A48,'BD Factoraje'!$C:$C,$B$2),0)+AB48-SUMIFS('BD Factoraje'!$R:$R,'BD Factoraje'!$B:$B,$B$3,'BD Factoraje'!$G:$G,'Cartera Semanal Individual'!$A48,'BD Factoraje'!$N:$N,'Cartera Semanal Individual'!AC$1,'BD Factoraje'!$C:$C,$B$2)</f>
        <v>0</v>
      </c>
      <c r="AD48" s="11">
        <f>IF('Cartera Semanal Individual'!$A48='Cartera Semanal Individual'!AD$1,-SUMIFS('BD Factoraje'!$Q:$Q,'BD Factoraje'!$B:$B,$B$3,'BD Factoraje'!$G:$G,'Cartera Semanal Individual'!$A48,'BD Factoraje'!$C:$C,$B$2),0)+AC48-SUMIFS('BD Factoraje'!$R:$R,'BD Factoraje'!$B:$B,$B$3,'BD Factoraje'!$G:$G,'Cartera Semanal Individual'!$A48,'BD Factoraje'!$N:$N,'Cartera Semanal Individual'!AD$1,'BD Factoraje'!$C:$C,$B$2)</f>
        <v>0</v>
      </c>
      <c r="AE48" s="11">
        <f>IF('Cartera Semanal Individual'!$A48='Cartera Semanal Individual'!AE$1,-SUMIFS('BD Factoraje'!$Q:$Q,'BD Factoraje'!$B:$B,$B$3,'BD Factoraje'!$G:$G,'Cartera Semanal Individual'!$A48,'BD Factoraje'!$C:$C,$B$2),0)+AD48-SUMIFS('BD Factoraje'!$R:$R,'BD Factoraje'!$B:$B,$B$3,'BD Factoraje'!$G:$G,'Cartera Semanal Individual'!$A48,'BD Factoraje'!$N:$N,'Cartera Semanal Individual'!AE$1,'BD Factoraje'!$C:$C,$B$2)</f>
        <v>0</v>
      </c>
      <c r="AF48" s="11">
        <f>IF('Cartera Semanal Individual'!$A48='Cartera Semanal Individual'!AF$1,-SUMIFS('BD Factoraje'!$Q:$Q,'BD Factoraje'!$B:$B,$B$3,'BD Factoraje'!$G:$G,'Cartera Semanal Individual'!$A48,'BD Factoraje'!$C:$C,$B$2),0)+AE48-SUMIFS('BD Factoraje'!$R:$R,'BD Factoraje'!$B:$B,$B$3,'BD Factoraje'!$G:$G,'Cartera Semanal Individual'!$A48,'BD Factoraje'!$N:$N,'Cartera Semanal Individual'!AF$1,'BD Factoraje'!$C:$C,$B$2)</f>
        <v>0</v>
      </c>
      <c r="AG48" s="11">
        <f>IF('Cartera Semanal Individual'!$A48='Cartera Semanal Individual'!AG$1,-SUMIFS('BD Factoraje'!$Q:$Q,'BD Factoraje'!$B:$B,$B$3,'BD Factoraje'!$G:$G,'Cartera Semanal Individual'!$A48,'BD Factoraje'!$C:$C,$B$2),0)+AF48-SUMIFS('BD Factoraje'!$R:$R,'BD Factoraje'!$B:$B,$B$3,'BD Factoraje'!$G:$G,'Cartera Semanal Individual'!$A48,'BD Factoraje'!$N:$N,'Cartera Semanal Individual'!AG$1,'BD Factoraje'!$C:$C,$B$2)</f>
        <v>0</v>
      </c>
      <c r="AH48" s="11">
        <f>IF('Cartera Semanal Individual'!$A48='Cartera Semanal Individual'!AH$1,-SUMIFS('BD Factoraje'!$Q:$Q,'BD Factoraje'!$B:$B,$B$3,'BD Factoraje'!$G:$G,'Cartera Semanal Individual'!$A48,'BD Factoraje'!$C:$C,$B$2),0)+AG48-SUMIFS('BD Factoraje'!$R:$R,'BD Factoraje'!$B:$B,$B$3,'BD Factoraje'!$G:$G,'Cartera Semanal Individual'!$A48,'BD Factoraje'!$N:$N,'Cartera Semanal Individual'!AH$1,'BD Factoraje'!$C:$C,$B$2)</f>
        <v>0</v>
      </c>
      <c r="AI48" s="11">
        <f>IF('Cartera Semanal Individual'!$A48='Cartera Semanal Individual'!AI$1,-SUMIFS('BD Factoraje'!$Q:$Q,'BD Factoraje'!$B:$B,$B$3,'BD Factoraje'!$G:$G,'Cartera Semanal Individual'!$A48,'BD Factoraje'!$C:$C,$B$2),0)+AH48-SUMIFS('BD Factoraje'!$R:$R,'BD Factoraje'!$B:$B,$B$3,'BD Factoraje'!$G:$G,'Cartera Semanal Individual'!$A48,'BD Factoraje'!$N:$N,'Cartera Semanal Individual'!AI$1,'BD Factoraje'!$C:$C,$B$2)</f>
        <v>0</v>
      </c>
      <c r="AJ48" s="11">
        <f>IF('Cartera Semanal Individual'!$A48='Cartera Semanal Individual'!AJ$1,-SUMIFS('BD Factoraje'!$Q:$Q,'BD Factoraje'!$B:$B,$B$3,'BD Factoraje'!$G:$G,'Cartera Semanal Individual'!$A48,'BD Factoraje'!$C:$C,$B$2),0)+AI48-SUMIFS('BD Factoraje'!$R:$R,'BD Factoraje'!$B:$B,$B$3,'BD Factoraje'!$G:$G,'Cartera Semanal Individual'!$A48,'BD Factoraje'!$N:$N,'Cartera Semanal Individual'!AJ$1,'BD Factoraje'!$C:$C,$B$2)</f>
        <v>0</v>
      </c>
      <c r="AK48" s="11">
        <f>IF('Cartera Semanal Individual'!$A48='Cartera Semanal Individual'!AK$1,-SUMIFS('BD Factoraje'!$Q:$Q,'BD Factoraje'!$B:$B,$B$3,'BD Factoraje'!$G:$G,'Cartera Semanal Individual'!$A48,'BD Factoraje'!$C:$C,$B$2),0)+AJ48-SUMIFS('BD Factoraje'!$R:$R,'BD Factoraje'!$B:$B,$B$3,'BD Factoraje'!$G:$G,'Cartera Semanal Individual'!$A48,'BD Factoraje'!$N:$N,'Cartera Semanal Individual'!AK$1,'BD Factoraje'!$C:$C,$B$2)</f>
        <v>0</v>
      </c>
      <c r="AL48" s="11">
        <f>IF('Cartera Semanal Individual'!$A48='Cartera Semanal Individual'!AL$1,-SUMIFS('BD Factoraje'!$Q:$Q,'BD Factoraje'!$B:$B,$B$3,'BD Factoraje'!$G:$G,'Cartera Semanal Individual'!$A48,'BD Factoraje'!$C:$C,$B$2),0)+AK48-SUMIFS('BD Factoraje'!$R:$R,'BD Factoraje'!$B:$B,$B$3,'BD Factoraje'!$G:$G,'Cartera Semanal Individual'!$A48,'BD Factoraje'!$N:$N,'Cartera Semanal Individual'!AL$1,'BD Factoraje'!$C:$C,$B$2)</f>
        <v>0</v>
      </c>
      <c r="AM48" s="11">
        <f>IF('Cartera Semanal Individual'!$A48='Cartera Semanal Individual'!AM$1,-SUMIFS('BD Factoraje'!$Q:$Q,'BD Factoraje'!$B:$B,$B$3,'BD Factoraje'!$G:$G,'Cartera Semanal Individual'!$A48,'BD Factoraje'!$C:$C,$B$2),0)+AL48-SUMIFS('BD Factoraje'!$R:$R,'BD Factoraje'!$B:$B,$B$3,'BD Factoraje'!$G:$G,'Cartera Semanal Individual'!$A48,'BD Factoraje'!$N:$N,'Cartera Semanal Individual'!AM$1,'BD Factoraje'!$C:$C,$B$2)</f>
        <v>0</v>
      </c>
      <c r="AN48" s="11">
        <f>IF('Cartera Semanal Individual'!$A48='Cartera Semanal Individual'!AN$1,-SUMIFS('BD Factoraje'!$Q:$Q,'BD Factoraje'!$B:$B,$B$3,'BD Factoraje'!$G:$G,'Cartera Semanal Individual'!$A48,'BD Factoraje'!$C:$C,$B$2),0)+AM48-SUMIFS('BD Factoraje'!$R:$R,'BD Factoraje'!$B:$B,$B$3,'BD Factoraje'!$G:$G,'Cartera Semanal Individual'!$A48,'BD Factoraje'!$N:$N,'Cartera Semanal Individual'!AN$1,'BD Factoraje'!$C:$C,$B$2)</f>
        <v>0</v>
      </c>
      <c r="AO48" s="11">
        <f>IF('Cartera Semanal Individual'!$A48='Cartera Semanal Individual'!AO$1,-SUMIFS('BD Factoraje'!$Q:$Q,'BD Factoraje'!$B:$B,$B$3,'BD Factoraje'!$G:$G,'Cartera Semanal Individual'!$A48,'BD Factoraje'!$C:$C,$B$2),0)+AN48-SUMIFS('BD Factoraje'!$R:$R,'BD Factoraje'!$B:$B,$B$3,'BD Factoraje'!$G:$G,'Cartera Semanal Individual'!$A48,'BD Factoraje'!$N:$N,'Cartera Semanal Individual'!AO$1,'BD Factoraje'!$C:$C,$B$2)</f>
        <v>0</v>
      </c>
      <c r="AP48" s="11">
        <f>IF('Cartera Semanal Individual'!$A48='Cartera Semanal Individual'!AP$1,-SUMIFS('BD Factoraje'!$Q:$Q,'BD Factoraje'!$B:$B,$B$3,'BD Factoraje'!$G:$G,'Cartera Semanal Individual'!$A48,'BD Factoraje'!$C:$C,$B$2),0)+AO48-SUMIFS('BD Factoraje'!$R:$R,'BD Factoraje'!$B:$B,$B$3,'BD Factoraje'!$G:$G,'Cartera Semanal Individual'!$A48,'BD Factoraje'!$N:$N,'Cartera Semanal Individual'!AP$1,'BD Factoraje'!$C:$C,$B$2)</f>
        <v>0</v>
      </c>
      <c r="AQ48" s="11">
        <f>IF('Cartera Semanal Individual'!$A48='Cartera Semanal Individual'!AQ$1,-SUMIFS('BD Factoraje'!$Q:$Q,'BD Factoraje'!$B:$B,$B$3,'BD Factoraje'!$G:$G,'Cartera Semanal Individual'!$A48,'BD Factoraje'!$C:$C,$B$2),0)+AP48-SUMIFS('BD Factoraje'!$R:$R,'BD Factoraje'!$B:$B,$B$3,'BD Factoraje'!$G:$G,'Cartera Semanal Individual'!$A48,'BD Factoraje'!$N:$N,'Cartera Semanal Individual'!AQ$1,'BD Factoraje'!$C:$C,$B$2)</f>
        <v>0</v>
      </c>
      <c r="AR48" s="11">
        <f>IF('Cartera Semanal Individual'!$A48='Cartera Semanal Individual'!AR$1,-SUMIFS('BD Factoraje'!$Q:$Q,'BD Factoraje'!$B:$B,$B$3,'BD Factoraje'!$G:$G,'Cartera Semanal Individual'!$A48,'BD Factoraje'!$C:$C,$B$2),0)+AQ48-SUMIFS('BD Factoraje'!$R:$R,'BD Factoraje'!$B:$B,$B$3,'BD Factoraje'!$G:$G,'Cartera Semanal Individual'!$A48,'BD Factoraje'!$N:$N,'Cartera Semanal Individual'!AR$1,'BD Factoraje'!$C:$C,$B$2)</f>
        <v>0</v>
      </c>
      <c r="AS48" s="11">
        <f>IF('Cartera Semanal Individual'!$A48='Cartera Semanal Individual'!AS$1,-SUMIFS('BD Factoraje'!$Q:$Q,'BD Factoraje'!$B:$B,$B$3,'BD Factoraje'!$G:$G,'Cartera Semanal Individual'!$A48,'BD Factoraje'!$C:$C,$B$2),0)+AR48-SUMIFS('BD Factoraje'!$R:$R,'BD Factoraje'!$B:$B,$B$3,'BD Factoraje'!$G:$G,'Cartera Semanal Individual'!$A48,'BD Factoraje'!$N:$N,'Cartera Semanal Individual'!AS$1,'BD Factoraje'!$C:$C,$B$2)</f>
        <v>0</v>
      </c>
      <c r="AT48" s="11">
        <f>IF('Cartera Semanal Individual'!$A48='Cartera Semanal Individual'!AT$1,-SUMIFS('BD Factoraje'!$Q:$Q,'BD Factoraje'!$B:$B,$B$3,'BD Factoraje'!$G:$G,'Cartera Semanal Individual'!$A48,'BD Factoraje'!$C:$C,$B$2),0)+AS48-SUMIFS('BD Factoraje'!$R:$R,'BD Factoraje'!$B:$B,$B$3,'BD Factoraje'!$G:$G,'Cartera Semanal Individual'!$A48,'BD Factoraje'!$N:$N,'Cartera Semanal Individual'!AT$1,'BD Factoraje'!$C:$C,$B$2)</f>
        <v>0</v>
      </c>
      <c r="AU48" s="11">
        <f>IF('Cartera Semanal Individual'!$A48='Cartera Semanal Individual'!AU$1,-SUMIFS('BD Factoraje'!$Q:$Q,'BD Factoraje'!$B:$B,$B$3,'BD Factoraje'!$G:$G,'Cartera Semanal Individual'!$A48,'BD Factoraje'!$C:$C,$B$2),0)+AT48-SUMIFS('BD Factoraje'!$R:$R,'BD Factoraje'!$B:$B,$B$3,'BD Factoraje'!$G:$G,'Cartera Semanal Individual'!$A48,'BD Factoraje'!$N:$N,'Cartera Semanal Individual'!AU$1,'BD Factoraje'!$C:$C,$B$2)</f>
        <v>0</v>
      </c>
      <c r="AV48" s="11">
        <f>IF('Cartera Semanal Individual'!$A48='Cartera Semanal Individual'!AV$1,-SUMIFS('BD Factoraje'!$Q:$Q,'BD Factoraje'!$B:$B,$B$3,'BD Factoraje'!$G:$G,'Cartera Semanal Individual'!$A48,'BD Factoraje'!$C:$C,$B$2),0)+AU48-SUMIFS('BD Factoraje'!$R:$R,'BD Factoraje'!$B:$B,$B$3,'BD Factoraje'!$G:$G,'Cartera Semanal Individual'!$A48,'BD Factoraje'!$N:$N,'Cartera Semanal Individual'!AV$1,'BD Factoraje'!$C:$C,$B$2)</f>
        <v>0</v>
      </c>
      <c r="AW48" s="11">
        <f>IF('Cartera Semanal Individual'!$A48='Cartera Semanal Individual'!AW$1,-SUMIFS('BD Factoraje'!$Q:$Q,'BD Factoraje'!$B:$B,$B$3,'BD Factoraje'!$G:$G,'Cartera Semanal Individual'!$A48,'BD Factoraje'!$C:$C,$B$2),0)+AV48-SUMIFS('BD Factoraje'!$R:$R,'BD Factoraje'!$B:$B,$B$3,'BD Factoraje'!$G:$G,'Cartera Semanal Individual'!$A48,'BD Factoraje'!$N:$N,'Cartera Semanal Individual'!AW$1,'BD Factoraje'!$C:$C,$B$2)</f>
        <v>0</v>
      </c>
      <c r="AX48" s="11">
        <f>IF('Cartera Semanal Individual'!$A48='Cartera Semanal Individual'!AX$1,-SUMIFS('BD Factoraje'!$Q:$Q,'BD Factoraje'!$B:$B,$B$3,'BD Factoraje'!$G:$G,'Cartera Semanal Individual'!$A48,'BD Factoraje'!$C:$C,$B$2),0)+AW48-SUMIFS('BD Factoraje'!$R:$R,'BD Factoraje'!$B:$B,$B$3,'BD Factoraje'!$G:$G,'Cartera Semanal Individual'!$A48,'BD Factoraje'!$N:$N,'Cartera Semanal Individual'!AX$1,'BD Factoraje'!$C:$C,$B$2)</f>
        <v>0</v>
      </c>
      <c r="AY48" s="11">
        <f>IF('Cartera Semanal Individual'!$A48='Cartera Semanal Individual'!AY$1,-SUMIFS('BD Factoraje'!$Q:$Q,'BD Factoraje'!$B:$B,$B$3,'BD Factoraje'!$G:$G,'Cartera Semanal Individual'!$A48,'BD Factoraje'!$C:$C,$B$2),0)+AX48-SUMIFS('BD Factoraje'!$R:$R,'BD Factoraje'!$B:$B,$B$3,'BD Factoraje'!$G:$G,'Cartera Semanal Individual'!$A48,'BD Factoraje'!$N:$N,'Cartera Semanal Individual'!AY$1,'BD Factoraje'!$C:$C,$B$2)</f>
        <v>0</v>
      </c>
      <c r="AZ48" s="11">
        <f>IF('Cartera Semanal Individual'!$A48='Cartera Semanal Individual'!AZ$1,-SUMIFS('BD Factoraje'!$Q:$Q,'BD Factoraje'!$B:$B,$B$3,'BD Factoraje'!$G:$G,'Cartera Semanal Individual'!$A48,'BD Factoraje'!$C:$C,$B$2),0)+AY48-SUMIFS('BD Factoraje'!$R:$R,'BD Factoraje'!$B:$B,$B$3,'BD Factoraje'!$G:$G,'Cartera Semanal Individual'!$A48,'BD Factoraje'!$N:$N,'Cartera Semanal Individual'!AZ$1,'BD Factoraje'!$C:$C,$B$2)</f>
        <v>0</v>
      </c>
      <c r="BA48" s="11">
        <f>IF('Cartera Semanal Individual'!$A48='Cartera Semanal Individual'!BA$1,-SUMIFS('BD Factoraje'!$Q:$Q,'BD Factoraje'!$B:$B,$B$3,'BD Factoraje'!$G:$G,'Cartera Semanal Individual'!$A48,'BD Factoraje'!$C:$C,$B$2),0)+AZ48-SUMIFS('BD Factoraje'!$R:$R,'BD Factoraje'!$B:$B,$B$3,'BD Factoraje'!$G:$G,'Cartera Semanal Individual'!$A48,'BD Factoraje'!$N:$N,'Cartera Semanal Individual'!BA$1,'BD Factoraje'!$C:$C,$B$2)</f>
        <v>0</v>
      </c>
      <c r="BB48" s="11">
        <f>IF('Cartera Semanal Individual'!$A48='Cartera Semanal Individual'!BB$1,-SUMIFS('BD Factoraje'!$Q:$Q,'BD Factoraje'!$B:$B,$B$3,'BD Factoraje'!$G:$G,'Cartera Semanal Individual'!$A48,'BD Factoraje'!$C:$C,$B$2),0)+BA48-SUMIFS('BD Factoraje'!$R:$R,'BD Factoraje'!$B:$B,$B$3,'BD Factoraje'!$G:$G,'Cartera Semanal Individual'!$A48,'BD Factoraje'!$N:$N,'Cartera Semanal Individual'!BB$1,'BD Factoraje'!$C:$C,$B$2)</f>
        <v>0</v>
      </c>
      <c r="BC48" s="11">
        <f>IF('Cartera Semanal Individual'!$A48='Cartera Semanal Individual'!BC$1,-SUMIFS('BD Factoraje'!$Q:$Q,'BD Factoraje'!$B:$B,$B$3,'BD Factoraje'!$G:$G,'Cartera Semanal Individual'!$A48,'BD Factoraje'!$C:$C,$B$2),0)+BB48-SUMIFS('BD Factoraje'!$R:$R,'BD Factoraje'!$B:$B,$B$3,'BD Factoraje'!$G:$G,'Cartera Semanal Individual'!$A48,'BD Factoraje'!$N:$N,'Cartera Semanal Individual'!BC$1,'BD Factoraje'!$C:$C,$B$2)</f>
        <v>0</v>
      </c>
      <c r="BD48" s="11">
        <f>IF('Cartera Semanal Individual'!$A48='Cartera Semanal Individual'!BD$1,-SUMIFS('BD Factoraje'!$Q:$Q,'BD Factoraje'!$B:$B,$B$3,'BD Factoraje'!$G:$G,'Cartera Semanal Individual'!$A48,'BD Factoraje'!$C:$C,$B$2),0)+BC48-SUMIFS('BD Factoraje'!$R:$R,'BD Factoraje'!$B:$B,$B$3,'BD Factoraje'!$G:$G,'Cartera Semanal Individual'!$A48,'BD Factoraje'!$N:$N,'Cartera Semanal Individual'!BD$1,'BD Factoraje'!$C:$C,$B$2)</f>
        <v>0</v>
      </c>
      <c r="BE48" s="11">
        <f>IF('Cartera Semanal Individual'!$A48='Cartera Semanal Individual'!BE$1,-SUMIFS('BD Factoraje'!$Q:$Q,'BD Factoraje'!$B:$B,$B$3,'BD Factoraje'!$G:$G,'Cartera Semanal Individual'!$A48,'BD Factoraje'!$C:$C,$B$2),0)+BD48-SUMIFS('BD Factoraje'!$R:$R,'BD Factoraje'!$B:$B,$B$3,'BD Factoraje'!$G:$G,'Cartera Semanal Individual'!$A48,'BD Factoraje'!$N:$N,'Cartera Semanal Individual'!BE$1,'BD Factoraje'!$C:$C,$B$2)</f>
        <v>0</v>
      </c>
      <c r="BF48" s="11">
        <f>IF('Cartera Semanal Individual'!$A48='Cartera Semanal Individual'!BF$1,-SUMIFS('BD Factoraje'!$Q:$Q,'BD Factoraje'!$B:$B,$B$3,'BD Factoraje'!$G:$G,'Cartera Semanal Individual'!$A48,'BD Factoraje'!$C:$C,$B$2),0)+BE48-SUMIFS('BD Factoraje'!$R:$R,'BD Factoraje'!$B:$B,$B$3,'BD Factoraje'!$G:$G,'Cartera Semanal Individual'!$A48,'BD Factoraje'!$N:$N,'Cartera Semanal Individual'!BF$1,'BD Factoraje'!$C:$C,$B$2)</f>
        <v>0</v>
      </c>
      <c r="BG48" s="11">
        <f>IF('Cartera Semanal Individual'!$A48='Cartera Semanal Individual'!BG$1,-SUMIFS('BD Factoraje'!$Q:$Q,'BD Factoraje'!$B:$B,$B$3,'BD Factoraje'!$G:$G,'Cartera Semanal Individual'!$A48,'BD Factoraje'!$C:$C,$B$2),0)+BF48-SUMIFS('BD Factoraje'!$R:$R,'BD Factoraje'!$B:$B,$B$3,'BD Factoraje'!$G:$G,'Cartera Semanal Individual'!$A48,'BD Factoraje'!$N:$N,'Cartera Semanal Individual'!BG$1,'BD Factoraje'!$C:$C,$B$2)</f>
        <v>0</v>
      </c>
      <c r="BH48" s="11">
        <f>IF('Cartera Semanal Individual'!$A48='Cartera Semanal Individual'!BH$1,-SUMIFS('BD Factoraje'!$Q:$Q,'BD Factoraje'!$B:$B,$B$3,'BD Factoraje'!$G:$G,'Cartera Semanal Individual'!$A48,'BD Factoraje'!$C:$C,$B$2),0)+BG48-SUMIFS('BD Factoraje'!$R:$R,'BD Factoraje'!$B:$B,$B$3,'BD Factoraje'!$G:$G,'Cartera Semanal Individual'!$A48,'BD Factoraje'!$N:$N,'Cartera Semanal Individual'!BH$1,'BD Factoraje'!$C:$C,$B$2)</f>
        <v>0</v>
      </c>
      <c r="BI48" s="11">
        <f>IF('Cartera Semanal Individual'!$A48='Cartera Semanal Individual'!BI$1,-SUMIFS('BD Factoraje'!$Q:$Q,'BD Factoraje'!$B:$B,$B$3,'BD Factoraje'!$G:$G,'Cartera Semanal Individual'!$A48,'BD Factoraje'!$C:$C,$B$2),0)+BH48-SUMIFS('BD Factoraje'!$R:$R,'BD Factoraje'!$B:$B,$B$3,'BD Factoraje'!$G:$G,'Cartera Semanal Individual'!$A48,'BD Factoraje'!$N:$N,'Cartera Semanal Individual'!BI$1,'BD Factoraje'!$C:$C,$B$2)</f>
        <v>0</v>
      </c>
      <c r="BJ48" s="11">
        <f>IF('Cartera Semanal Individual'!$A48='Cartera Semanal Individual'!BJ$1,-SUMIFS('BD Factoraje'!$Q:$Q,'BD Factoraje'!$B:$B,$B$3,'BD Factoraje'!$G:$G,'Cartera Semanal Individual'!$A48,'BD Factoraje'!$C:$C,$B$2),0)+BI48-SUMIFS('BD Factoraje'!$R:$R,'BD Factoraje'!$B:$B,$B$3,'BD Factoraje'!$G:$G,'Cartera Semanal Individual'!$A48,'BD Factoraje'!$N:$N,'Cartera Semanal Individual'!BJ$1,'BD Factoraje'!$C:$C,$B$2)</f>
        <v>0</v>
      </c>
      <c r="BK48" s="11">
        <f>IF('Cartera Semanal Individual'!$A48='Cartera Semanal Individual'!BK$1,-SUMIFS('BD Factoraje'!$Q:$Q,'BD Factoraje'!$B:$B,$B$3,'BD Factoraje'!$G:$G,'Cartera Semanal Individual'!$A48,'BD Factoraje'!$C:$C,$B$2),0)+BJ48-SUMIFS('BD Factoraje'!$R:$R,'BD Factoraje'!$B:$B,$B$3,'BD Factoraje'!$G:$G,'Cartera Semanal Individual'!$A48,'BD Factoraje'!$N:$N,'Cartera Semanal Individual'!BK$1,'BD Factoraje'!$C:$C,$B$2)</f>
        <v>0</v>
      </c>
      <c r="BL48" s="11">
        <f>IF('Cartera Semanal Individual'!$A48='Cartera Semanal Individual'!BL$1,-SUMIFS('BD Factoraje'!$Q:$Q,'BD Factoraje'!$B:$B,$B$3,'BD Factoraje'!$G:$G,'Cartera Semanal Individual'!$A48,'BD Factoraje'!$C:$C,$B$2),0)+BK48-SUMIFS('BD Factoraje'!$R:$R,'BD Factoraje'!$B:$B,$B$3,'BD Factoraje'!$G:$G,'Cartera Semanal Individual'!$A48,'BD Factoraje'!$N:$N,'Cartera Semanal Individual'!BL$1,'BD Factoraje'!$C:$C,$B$2)</f>
        <v>0</v>
      </c>
      <c r="BM48" s="11">
        <f>IF('Cartera Semanal Individual'!$A48='Cartera Semanal Individual'!BM$1,-SUMIFS('BD Factoraje'!$Q:$Q,'BD Factoraje'!$B:$B,$B$3,'BD Factoraje'!$G:$G,'Cartera Semanal Individual'!$A48,'BD Factoraje'!$C:$C,$B$2),0)+BL48-SUMIFS('BD Factoraje'!$R:$R,'BD Factoraje'!$B:$B,$B$3,'BD Factoraje'!$G:$G,'Cartera Semanal Individual'!$A48,'BD Factoraje'!$N:$N,'Cartera Semanal Individual'!BM$1,'BD Factoraje'!$C:$C,$B$2)</f>
        <v>0</v>
      </c>
      <c r="BN48" s="11">
        <f>IF('Cartera Semanal Individual'!$A48='Cartera Semanal Individual'!BN$1,-SUMIFS('BD Factoraje'!$Q:$Q,'BD Factoraje'!$B:$B,$B$3,'BD Factoraje'!$G:$G,'Cartera Semanal Individual'!$A48,'BD Factoraje'!$C:$C,$B$2),0)+BM48-SUMIFS('BD Factoraje'!$R:$R,'BD Factoraje'!$B:$B,$B$3,'BD Factoraje'!$G:$G,'Cartera Semanal Individual'!$A48,'BD Factoraje'!$N:$N,'Cartera Semanal Individual'!BN$1,'BD Factoraje'!$C:$C,$B$2)</f>
        <v>0</v>
      </c>
      <c r="BO48" s="11">
        <f>IF('Cartera Semanal Individual'!$A48='Cartera Semanal Individual'!BO$1,-SUMIFS('BD Factoraje'!$Q:$Q,'BD Factoraje'!$B:$B,$B$3,'BD Factoraje'!$G:$G,'Cartera Semanal Individual'!$A48,'BD Factoraje'!$C:$C,$B$2),0)+BN48-SUMIFS('BD Factoraje'!$R:$R,'BD Factoraje'!$B:$B,$B$3,'BD Factoraje'!$G:$G,'Cartera Semanal Individual'!$A48,'BD Factoraje'!$N:$N,'Cartera Semanal Individual'!BO$1,'BD Factoraje'!$C:$C,$B$2)</f>
        <v>0</v>
      </c>
      <c r="BP48" s="11">
        <f>IF('Cartera Semanal Individual'!$A48='Cartera Semanal Individual'!BP$1,-SUMIFS('BD Factoraje'!$Q:$Q,'BD Factoraje'!$B:$B,$B$3,'BD Factoraje'!$G:$G,'Cartera Semanal Individual'!$A48,'BD Factoraje'!$C:$C,$B$2),0)+BO48-SUMIFS('BD Factoraje'!$R:$R,'BD Factoraje'!$B:$B,$B$3,'BD Factoraje'!$G:$G,'Cartera Semanal Individual'!$A48,'BD Factoraje'!$N:$N,'Cartera Semanal Individual'!BP$1,'BD Factoraje'!$C:$C,$B$2)</f>
        <v>0</v>
      </c>
      <c r="BQ48" s="11">
        <f>IF('Cartera Semanal Individual'!$A48='Cartera Semanal Individual'!BQ$1,-SUMIFS('BD Factoraje'!$Q:$Q,'BD Factoraje'!$B:$B,$B$3,'BD Factoraje'!$G:$G,'Cartera Semanal Individual'!$A48,'BD Factoraje'!$C:$C,$B$2),0)+BP48-SUMIFS('BD Factoraje'!$R:$R,'BD Factoraje'!$B:$B,$B$3,'BD Factoraje'!$G:$G,'Cartera Semanal Individual'!$A48,'BD Factoraje'!$N:$N,'Cartera Semanal Individual'!BQ$1,'BD Factoraje'!$C:$C,$B$2)</f>
        <v>0</v>
      </c>
      <c r="BR48" s="11">
        <f>IF('Cartera Semanal Individual'!$A48='Cartera Semanal Individual'!BR$1,-SUMIFS('BD Factoraje'!$Q:$Q,'BD Factoraje'!$B:$B,$B$3,'BD Factoraje'!$G:$G,'Cartera Semanal Individual'!$A48,'BD Factoraje'!$C:$C,$B$2),0)+BQ48-SUMIFS('BD Factoraje'!$R:$R,'BD Factoraje'!$B:$B,$B$3,'BD Factoraje'!$G:$G,'Cartera Semanal Individual'!$A48,'BD Factoraje'!$N:$N,'Cartera Semanal Individual'!BR$1,'BD Factoraje'!$C:$C,$B$2)</f>
        <v>0</v>
      </c>
      <c r="BS48" s="11">
        <f>IF('Cartera Semanal Individual'!$A48='Cartera Semanal Individual'!BS$1,-SUMIFS('BD Factoraje'!$Q:$Q,'BD Factoraje'!$B:$B,$B$3,'BD Factoraje'!$G:$G,'Cartera Semanal Individual'!$A48,'BD Factoraje'!$C:$C,$B$2),0)+BR48-SUMIFS('BD Factoraje'!$R:$R,'BD Factoraje'!$B:$B,$B$3,'BD Factoraje'!$G:$G,'Cartera Semanal Individual'!$A48,'BD Factoraje'!$N:$N,'Cartera Semanal Individual'!BS$1,'BD Factoraje'!$C:$C,$B$2)</f>
        <v>0</v>
      </c>
      <c r="BT48" s="11">
        <f>IF('Cartera Semanal Individual'!$A48='Cartera Semanal Individual'!BT$1,-SUMIFS('BD Factoraje'!$Q:$Q,'BD Factoraje'!$B:$B,$B$3,'BD Factoraje'!$G:$G,'Cartera Semanal Individual'!$A48,'BD Factoraje'!$C:$C,$B$2),0)+BS48-SUMIFS('BD Factoraje'!$R:$R,'BD Factoraje'!$B:$B,$B$3,'BD Factoraje'!$G:$G,'Cartera Semanal Individual'!$A48,'BD Factoraje'!$N:$N,'Cartera Semanal Individual'!BT$1,'BD Factoraje'!$C:$C,$B$2)</f>
        <v>0</v>
      </c>
      <c r="BU48" s="11">
        <f>IF('Cartera Semanal Individual'!$A48='Cartera Semanal Individual'!BU$1,-SUMIFS('BD Factoraje'!$Q:$Q,'BD Factoraje'!$B:$B,$B$3,'BD Factoraje'!$G:$G,'Cartera Semanal Individual'!$A48,'BD Factoraje'!$C:$C,$B$2),0)+BT48-SUMIFS('BD Factoraje'!$R:$R,'BD Factoraje'!$B:$B,$B$3,'BD Factoraje'!$G:$G,'Cartera Semanal Individual'!$A48,'BD Factoraje'!$N:$N,'Cartera Semanal Individual'!BU$1,'BD Factoraje'!$C:$C,$B$2)</f>
        <v>0</v>
      </c>
      <c r="BV48" s="11">
        <f>IF('Cartera Semanal Individual'!$A48='Cartera Semanal Individual'!BV$1,-SUMIFS('BD Factoraje'!$Q:$Q,'BD Factoraje'!$B:$B,$B$3,'BD Factoraje'!$G:$G,'Cartera Semanal Individual'!$A48,'BD Factoraje'!$C:$C,$B$2),0)+BU48-SUMIFS('BD Factoraje'!$R:$R,'BD Factoraje'!$B:$B,$B$3,'BD Factoraje'!$G:$G,'Cartera Semanal Individual'!$A48,'BD Factoraje'!$N:$N,'Cartera Semanal Individual'!BV$1,'BD Factoraje'!$C:$C,$B$2)</f>
        <v>0</v>
      </c>
      <c r="BW48" s="11">
        <f>IF('Cartera Semanal Individual'!$A48='Cartera Semanal Individual'!BW$1,-SUMIFS('BD Factoraje'!$Q:$Q,'BD Factoraje'!$B:$B,$B$3,'BD Factoraje'!$G:$G,'Cartera Semanal Individual'!$A48,'BD Factoraje'!$C:$C,$B$2),0)+BV48-SUMIFS('BD Factoraje'!$R:$R,'BD Factoraje'!$B:$B,$B$3,'BD Factoraje'!$G:$G,'Cartera Semanal Individual'!$A48,'BD Factoraje'!$N:$N,'Cartera Semanal Individual'!BW$1,'BD Factoraje'!$C:$C,$B$2)</f>
        <v>0</v>
      </c>
      <c r="BX48" s="11">
        <f>IF('Cartera Semanal Individual'!$A48='Cartera Semanal Individual'!BX$1,-SUMIFS('BD Factoraje'!$Q:$Q,'BD Factoraje'!$B:$B,$B$3,'BD Factoraje'!$G:$G,'Cartera Semanal Individual'!$A48,'BD Factoraje'!$C:$C,$B$2),0)+BW48-SUMIFS('BD Factoraje'!$R:$R,'BD Factoraje'!$B:$B,$B$3,'BD Factoraje'!$G:$G,'Cartera Semanal Individual'!$A48,'BD Factoraje'!$N:$N,'Cartera Semanal Individual'!BX$1,'BD Factoraje'!$C:$C,$B$2)</f>
        <v>0</v>
      </c>
      <c r="BY48" s="11">
        <f>IF('Cartera Semanal Individual'!$A48='Cartera Semanal Individual'!BY$1,-SUMIFS('BD Factoraje'!$Q:$Q,'BD Factoraje'!$B:$B,$B$3,'BD Factoraje'!$G:$G,'Cartera Semanal Individual'!$A48,'BD Factoraje'!$C:$C,$B$2),0)+BX48-SUMIFS('BD Factoraje'!$R:$R,'BD Factoraje'!$B:$B,$B$3,'BD Factoraje'!$G:$G,'Cartera Semanal Individual'!$A48,'BD Factoraje'!$N:$N,'Cartera Semanal Individual'!BY$1,'BD Factoraje'!$C:$C,$B$2)</f>
        <v>0</v>
      </c>
      <c r="BZ48" s="11">
        <f>IF('Cartera Semanal Individual'!$A48='Cartera Semanal Individual'!BZ$1,-SUMIFS('BD Factoraje'!$Q:$Q,'BD Factoraje'!$B:$B,$B$3,'BD Factoraje'!$G:$G,'Cartera Semanal Individual'!$A48,'BD Factoraje'!$C:$C,$B$2),0)+BY48-SUMIFS('BD Factoraje'!$R:$R,'BD Factoraje'!$B:$B,$B$3,'BD Factoraje'!$G:$G,'Cartera Semanal Individual'!$A48,'BD Factoraje'!$N:$N,'Cartera Semanal Individual'!BZ$1,'BD Factoraje'!$C:$C,$B$2)</f>
        <v>0</v>
      </c>
      <c r="CA48" s="11">
        <f>IF('Cartera Semanal Individual'!$A48='Cartera Semanal Individual'!CA$1,-SUMIFS('BD Factoraje'!$Q:$Q,'BD Factoraje'!$B:$B,$B$3,'BD Factoraje'!$G:$G,'Cartera Semanal Individual'!$A48,'BD Factoraje'!$C:$C,$B$2),0)+BZ48-SUMIFS('BD Factoraje'!$R:$R,'BD Factoraje'!$B:$B,$B$3,'BD Factoraje'!$G:$G,'Cartera Semanal Individual'!$A48,'BD Factoraje'!$N:$N,'Cartera Semanal Individual'!CA$1,'BD Factoraje'!$C:$C,$B$2)</f>
        <v>0</v>
      </c>
      <c r="CB48" s="11">
        <f>IF('Cartera Semanal Individual'!$A48='Cartera Semanal Individual'!CB$1,-SUMIFS('BD Factoraje'!$Q:$Q,'BD Factoraje'!$B:$B,$B$3,'BD Factoraje'!$G:$G,'Cartera Semanal Individual'!$A48,'BD Factoraje'!$C:$C,$B$2),0)+CA48-SUMIFS('BD Factoraje'!$R:$R,'BD Factoraje'!$B:$B,$B$3,'BD Factoraje'!$G:$G,'Cartera Semanal Individual'!$A48,'BD Factoraje'!$N:$N,'Cartera Semanal Individual'!CB$1,'BD Factoraje'!$C:$C,$B$2)</f>
        <v>0</v>
      </c>
      <c r="CC48" s="11">
        <f>IF('Cartera Semanal Individual'!$A48='Cartera Semanal Individual'!CC$1,-SUMIFS('BD Factoraje'!$Q:$Q,'BD Factoraje'!$B:$B,$B$3,'BD Factoraje'!$G:$G,'Cartera Semanal Individual'!$A48,'BD Factoraje'!$C:$C,$B$2),0)+CB48-SUMIFS('BD Factoraje'!$R:$R,'BD Factoraje'!$B:$B,$B$3,'BD Factoraje'!$G:$G,'Cartera Semanal Individual'!$A48,'BD Factoraje'!$N:$N,'Cartera Semanal Individual'!CC$1,'BD Factoraje'!$C:$C,$B$2)</f>
        <v>0</v>
      </c>
      <c r="CD48" s="11">
        <f>IF('Cartera Semanal Individual'!$A48='Cartera Semanal Individual'!CD$1,-SUMIFS('BD Factoraje'!$Q:$Q,'BD Factoraje'!$B:$B,$B$3,'BD Factoraje'!$G:$G,'Cartera Semanal Individual'!$A48,'BD Factoraje'!$C:$C,$B$2),0)+CC48-SUMIFS('BD Factoraje'!$R:$R,'BD Factoraje'!$B:$B,$B$3,'BD Factoraje'!$G:$G,'Cartera Semanal Individual'!$A48,'BD Factoraje'!$N:$N,'Cartera Semanal Individual'!CD$1,'BD Factoraje'!$C:$C,$B$2)</f>
        <v>0</v>
      </c>
      <c r="CE48" s="11">
        <f>IF('Cartera Semanal Individual'!$A48='Cartera Semanal Individual'!CE$1,-SUMIFS('BD Factoraje'!$Q:$Q,'BD Factoraje'!$B:$B,$B$3,'BD Factoraje'!$G:$G,'Cartera Semanal Individual'!$A48,'BD Factoraje'!$C:$C,$B$2),0)+CD48-SUMIFS('BD Factoraje'!$R:$R,'BD Factoraje'!$B:$B,$B$3,'BD Factoraje'!$G:$G,'Cartera Semanal Individual'!$A48,'BD Factoraje'!$N:$N,'Cartera Semanal Individual'!CE$1,'BD Factoraje'!$C:$C,$B$2)</f>
        <v>0</v>
      </c>
      <c r="CF48" s="11">
        <f>IF('Cartera Semanal Individual'!$A48='Cartera Semanal Individual'!CF$1,-SUMIFS('BD Factoraje'!$Q:$Q,'BD Factoraje'!$B:$B,$B$3,'BD Factoraje'!$G:$G,'Cartera Semanal Individual'!$A48,'BD Factoraje'!$C:$C,$B$2),0)+CE48-SUMIFS('BD Factoraje'!$R:$R,'BD Factoraje'!$B:$B,$B$3,'BD Factoraje'!$G:$G,'Cartera Semanal Individual'!$A48,'BD Factoraje'!$N:$N,'Cartera Semanal Individual'!CF$1,'BD Factoraje'!$C:$C,$B$2)</f>
        <v>0</v>
      </c>
      <c r="CG48" s="11">
        <f>IF('Cartera Semanal Individual'!$A48='Cartera Semanal Individual'!CG$1,-SUMIFS('BD Factoraje'!$Q:$Q,'BD Factoraje'!$B:$B,$B$3,'BD Factoraje'!$G:$G,'Cartera Semanal Individual'!$A48,'BD Factoraje'!$C:$C,$B$2),0)+CF48-SUMIFS('BD Factoraje'!$R:$R,'BD Factoraje'!$B:$B,$B$3,'BD Factoraje'!$G:$G,'Cartera Semanal Individual'!$A48,'BD Factoraje'!$N:$N,'Cartera Semanal Individual'!CG$1,'BD Factoraje'!$C:$C,$B$2)</f>
        <v>0</v>
      </c>
      <c r="CH48" s="11">
        <f>IF('Cartera Semanal Individual'!$A48='Cartera Semanal Individual'!CH$1,-SUMIFS('BD Factoraje'!$Q:$Q,'BD Factoraje'!$B:$B,$B$3,'BD Factoraje'!$G:$G,'Cartera Semanal Individual'!$A48,'BD Factoraje'!$C:$C,$B$2),0)+CG48-SUMIFS('BD Factoraje'!$R:$R,'BD Factoraje'!$B:$B,$B$3,'BD Factoraje'!$G:$G,'Cartera Semanal Individual'!$A48,'BD Factoraje'!$N:$N,'Cartera Semanal Individual'!CH$1,'BD Factoraje'!$C:$C,$B$2)</f>
        <v>0</v>
      </c>
      <c r="CI48" s="11">
        <f>IF('Cartera Semanal Individual'!$A48='Cartera Semanal Individual'!CI$1,-SUMIFS('BD Factoraje'!$Q:$Q,'BD Factoraje'!$B:$B,$B$3,'BD Factoraje'!$G:$G,'Cartera Semanal Individual'!$A48,'BD Factoraje'!$C:$C,$B$2),0)+CH48-SUMIFS('BD Factoraje'!$R:$R,'BD Factoraje'!$B:$B,$B$3,'BD Factoraje'!$G:$G,'Cartera Semanal Individual'!$A48,'BD Factoraje'!$N:$N,'Cartera Semanal Individual'!CI$1,'BD Factoraje'!$C:$C,$B$2)</f>
        <v>0</v>
      </c>
      <c r="CJ48" s="11">
        <f>IF('Cartera Semanal Individual'!$A48='Cartera Semanal Individual'!CJ$1,-SUMIFS('BD Factoraje'!$Q:$Q,'BD Factoraje'!$B:$B,$B$3,'BD Factoraje'!$G:$G,'Cartera Semanal Individual'!$A48,'BD Factoraje'!$C:$C,$B$2),0)+CI48-SUMIFS('BD Factoraje'!$R:$R,'BD Factoraje'!$B:$B,$B$3,'BD Factoraje'!$G:$G,'Cartera Semanal Individual'!$A48,'BD Factoraje'!$N:$N,'Cartera Semanal Individual'!CJ$1,'BD Factoraje'!$C:$C,$B$2)</f>
        <v>0</v>
      </c>
      <c r="CK48" s="11">
        <f>IF('Cartera Semanal Individual'!$A48='Cartera Semanal Individual'!CK$1,-SUMIFS('BD Factoraje'!$Q:$Q,'BD Factoraje'!$B:$B,$B$3,'BD Factoraje'!$G:$G,'Cartera Semanal Individual'!$A48,'BD Factoraje'!$C:$C,$B$2),0)+CJ48-SUMIFS('BD Factoraje'!$R:$R,'BD Factoraje'!$B:$B,$B$3,'BD Factoraje'!$G:$G,'Cartera Semanal Individual'!$A48,'BD Factoraje'!$N:$N,'Cartera Semanal Individual'!CK$1,'BD Factoraje'!$C:$C,$B$2)</f>
        <v>0</v>
      </c>
      <c r="CL48" s="11">
        <f>IF('Cartera Semanal Individual'!$A48='Cartera Semanal Individual'!CL$1,-SUMIFS('BD Factoraje'!$Q:$Q,'BD Factoraje'!$B:$B,$B$3,'BD Factoraje'!$G:$G,'Cartera Semanal Individual'!$A48,'BD Factoraje'!$C:$C,$B$2),0)+CK48-SUMIFS('BD Factoraje'!$R:$R,'BD Factoraje'!$B:$B,$B$3,'BD Factoraje'!$G:$G,'Cartera Semanal Individual'!$A48,'BD Factoraje'!$N:$N,'Cartera Semanal Individual'!CL$1,'BD Factoraje'!$C:$C,$B$2)</f>
        <v>0</v>
      </c>
      <c r="CM48" s="11">
        <f>IF('Cartera Semanal Individual'!$A48='Cartera Semanal Individual'!CM$1,-SUMIFS('BD Factoraje'!$Q:$Q,'BD Factoraje'!$B:$B,$B$3,'BD Factoraje'!$G:$G,'Cartera Semanal Individual'!$A48,'BD Factoraje'!$C:$C,$B$2),0)+CL48-SUMIFS('BD Factoraje'!$R:$R,'BD Factoraje'!$B:$B,$B$3,'BD Factoraje'!$G:$G,'Cartera Semanal Individual'!$A48,'BD Factoraje'!$N:$N,'Cartera Semanal Individual'!CM$1,'BD Factoraje'!$C:$C,$B$2)</f>
        <v>0</v>
      </c>
      <c r="CN48" s="11">
        <f>IF('Cartera Semanal Individual'!$A48='Cartera Semanal Individual'!CN$1,-SUMIFS('BD Factoraje'!$Q:$Q,'BD Factoraje'!$B:$B,$B$3,'BD Factoraje'!$G:$G,'Cartera Semanal Individual'!$A48,'BD Factoraje'!$C:$C,$B$2),0)+CM48-SUMIFS('BD Factoraje'!$R:$R,'BD Factoraje'!$B:$B,$B$3,'BD Factoraje'!$G:$G,'Cartera Semanal Individual'!$A48,'BD Factoraje'!$N:$N,'Cartera Semanal Individual'!CN$1,'BD Factoraje'!$C:$C,$B$2)</f>
        <v>0</v>
      </c>
      <c r="CO48" s="11">
        <f>IF('Cartera Semanal Individual'!$A48='Cartera Semanal Individual'!CO$1,-SUMIFS('BD Factoraje'!$Q:$Q,'BD Factoraje'!$B:$B,$B$3,'BD Factoraje'!$G:$G,'Cartera Semanal Individual'!$A48,'BD Factoraje'!$C:$C,$B$2),0)+CN48-SUMIFS('BD Factoraje'!$R:$R,'BD Factoraje'!$B:$B,$B$3,'BD Factoraje'!$G:$G,'Cartera Semanal Individual'!$A48,'BD Factoraje'!$N:$N,'Cartera Semanal Individual'!CO$1,'BD Factoraje'!$C:$C,$B$2)</f>
        <v>0</v>
      </c>
      <c r="CP48" s="11">
        <f>IF('Cartera Semanal Individual'!$A48='Cartera Semanal Individual'!CP$1,-SUMIFS('BD Factoraje'!$Q:$Q,'BD Factoraje'!$B:$B,$B$3,'BD Factoraje'!$G:$G,'Cartera Semanal Individual'!$A48,'BD Factoraje'!$C:$C,$B$2),0)+CO48-SUMIFS('BD Factoraje'!$R:$R,'BD Factoraje'!$B:$B,$B$3,'BD Factoraje'!$G:$G,'Cartera Semanal Individual'!$A48,'BD Factoraje'!$N:$N,'Cartera Semanal Individual'!CP$1,'BD Factoraje'!$C:$C,$B$2)</f>
        <v>0</v>
      </c>
      <c r="CQ48" s="11">
        <f>IF('Cartera Semanal Individual'!$A48='Cartera Semanal Individual'!CQ$1,-SUMIFS('BD Factoraje'!$Q:$Q,'BD Factoraje'!$B:$B,$B$3,'BD Factoraje'!$G:$G,'Cartera Semanal Individual'!$A48,'BD Factoraje'!$C:$C,$B$2),0)+CP48-SUMIFS('BD Factoraje'!$R:$R,'BD Factoraje'!$B:$B,$B$3,'BD Factoraje'!$G:$G,'Cartera Semanal Individual'!$A48,'BD Factoraje'!$N:$N,'Cartera Semanal Individual'!CQ$1,'BD Factoraje'!$C:$C,$B$2)</f>
        <v>0</v>
      </c>
      <c r="CR48" s="11">
        <f>IF('Cartera Semanal Individual'!$A48='Cartera Semanal Individual'!CR$1,-SUMIFS('BD Factoraje'!$Q:$Q,'BD Factoraje'!$B:$B,$B$3,'BD Factoraje'!$G:$G,'Cartera Semanal Individual'!$A48,'BD Factoraje'!$C:$C,$B$2),0)+CQ48-SUMIFS('BD Factoraje'!$R:$R,'BD Factoraje'!$B:$B,$B$3,'BD Factoraje'!$G:$G,'Cartera Semanal Individual'!$A48,'BD Factoraje'!$N:$N,'Cartera Semanal Individual'!CR$1,'BD Factoraje'!$C:$C,$B$2)</f>
        <v>0</v>
      </c>
      <c r="CS48" s="11">
        <f>IF('Cartera Semanal Individual'!$A48='Cartera Semanal Individual'!CS$1,-SUMIFS('BD Factoraje'!$Q:$Q,'BD Factoraje'!$B:$B,$B$3,'BD Factoraje'!$G:$G,'Cartera Semanal Individual'!$A48,'BD Factoraje'!$C:$C,$B$2),0)+CR48-SUMIFS('BD Factoraje'!$R:$R,'BD Factoraje'!$B:$B,$B$3,'BD Factoraje'!$G:$G,'Cartera Semanal Individual'!$A48,'BD Factoraje'!$N:$N,'Cartera Semanal Individual'!CS$1,'BD Factoraje'!$C:$C,$B$2)</f>
        <v>0</v>
      </c>
      <c r="CT48" s="11">
        <f>IF('Cartera Semanal Individual'!$A48='Cartera Semanal Individual'!CT$1,-SUMIFS('BD Factoraje'!$Q:$Q,'BD Factoraje'!$B:$B,$B$3,'BD Factoraje'!$G:$G,'Cartera Semanal Individual'!$A48,'BD Factoraje'!$C:$C,$B$2),0)+CS48-SUMIFS('BD Factoraje'!$R:$R,'BD Factoraje'!$B:$B,$B$3,'BD Factoraje'!$G:$G,'Cartera Semanal Individual'!$A48,'BD Factoraje'!$N:$N,'Cartera Semanal Individual'!CT$1,'BD Factoraje'!$C:$C,$B$2)</f>
        <v>0</v>
      </c>
      <c r="CU48" s="11">
        <f>IF('Cartera Semanal Individual'!$A48='Cartera Semanal Individual'!CU$1,-SUMIFS('BD Factoraje'!$Q:$Q,'BD Factoraje'!$B:$B,$B$3,'BD Factoraje'!$G:$G,'Cartera Semanal Individual'!$A48,'BD Factoraje'!$C:$C,$B$2),0)+CT48-SUMIFS('BD Factoraje'!$R:$R,'BD Factoraje'!$B:$B,$B$3,'BD Factoraje'!$G:$G,'Cartera Semanal Individual'!$A48,'BD Factoraje'!$N:$N,'Cartera Semanal Individual'!CU$1,'BD Factoraje'!$C:$C,$B$2)</f>
        <v>0</v>
      </c>
      <c r="CV48" s="11">
        <f>IF('Cartera Semanal Individual'!$A48='Cartera Semanal Individual'!CV$1,-SUMIFS('BD Factoraje'!$Q:$Q,'BD Factoraje'!$B:$B,$B$3,'BD Factoraje'!$G:$G,'Cartera Semanal Individual'!$A48,'BD Factoraje'!$C:$C,$B$2),0)+CU48-SUMIFS('BD Factoraje'!$R:$R,'BD Factoraje'!$B:$B,$B$3,'BD Factoraje'!$G:$G,'Cartera Semanal Individual'!$A48,'BD Factoraje'!$N:$N,'Cartera Semanal Individual'!CV$1,'BD Factoraje'!$C:$C,$B$2)</f>
        <v>0</v>
      </c>
    </row>
    <row r="49" spans="1:100" x14ac:dyDescent="0.25">
      <c r="A49" s="14">
        <v>58</v>
      </c>
      <c r="B49" s="31">
        <f t="shared" si="2"/>
        <v>42771</v>
      </c>
      <c r="C49" s="11">
        <f>IF('Cartera Semanal Individual'!$A49='Cartera Semanal Individual'!C$1,-SUMIFS('BD Factoraje'!$Q:$Q,'BD Factoraje'!$B:$B,$B$3,'BD Factoraje'!$G:$G,'Cartera Semanal Individual'!$A49,'BD Factoraje'!$C:$C,$B$2),0)</f>
        <v>0</v>
      </c>
      <c r="D49" s="11">
        <f>IF('Cartera Semanal Individual'!$A49='Cartera Semanal Individual'!D$1,-SUMIFS('BD Factoraje'!$Q:$Q,'BD Factoraje'!$B:$B,$B$3,'BD Factoraje'!$G:$G,'Cartera Semanal Individual'!$A49,'BD Factoraje'!$C:$C,$B$2),0)+C49-SUMIFS('BD Factoraje'!$R:$R,'BD Factoraje'!$B:$B,$B$3,'BD Factoraje'!$G:$G,'Cartera Semanal Individual'!$A49,'BD Factoraje'!$N:$N,'Cartera Semanal Individual'!D$1,'BD Factoraje'!$C:$C,$B$2)</f>
        <v>0</v>
      </c>
      <c r="E49" s="11">
        <f>IF('Cartera Semanal Individual'!$A49='Cartera Semanal Individual'!E$1,-SUMIFS('BD Factoraje'!$Q:$Q,'BD Factoraje'!$B:$B,$B$3,'BD Factoraje'!$G:$G,'Cartera Semanal Individual'!$A49,'BD Factoraje'!$C:$C,$B$2),0)+D49-SUMIFS('BD Factoraje'!$R:$R,'BD Factoraje'!$B:$B,$B$3,'BD Factoraje'!$G:$G,'Cartera Semanal Individual'!$A49,'BD Factoraje'!$N:$N,'Cartera Semanal Individual'!E$1,'BD Factoraje'!$C:$C,$B$2)</f>
        <v>0</v>
      </c>
      <c r="F49" s="11">
        <f>IF('Cartera Semanal Individual'!$A49='Cartera Semanal Individual'!F$1,-SUMIFS('BD Factoraje'!$Q:$Q,'BD Factoraje'!$B:$B,$B$3,'BD Factoraje'!$G:$G,'Cartera Semanal Individual'!$A49,'BD Factoraje'!$C:$C,$B$2),0)+E49-SUMIFS('BD Factoraje'!$R:$R,'BD Factoraje'!$B:$B,$B$3,'BD Factoraje'!$G:$G,'Cartera Semanal Individual'!$A49,'BD Factoraje'!$N:$N,'Cartera Semanal Individual'!F$1,'BD Factoraje'!$C:$C,$B$2)</f>
        <v>0</v>
      </c>
      <c r="G49" s="11">
        <f>IF('Cartera Semanal Individual'!$A49='Cartera Semanal Individual'!G$1,-SUMIFS('BD Factoraje'!$Q:$Q,'BD Factoraje'!$B:$B,$B$3,'BD Factoraje'!$G:$G,'Cartera Semanal Individual'!$A49,'BD Factoraje'!$C:$C,$B$2),0)+F49-SUMIFS('BD Factoraje'!$R:$R,'BD Factoraje'!$B:$B,$B$3,'BD Factoraje'!$G:$G,'Cartera Semanal Individual'!$A49,'BD Factoraje'!$N:$N,'Cartera Semanal Individual'!G$1,'BD Factoraje'!$C:$C,$B$2)</f>
        <v>0</v>
      </c>
      <c r="H49" s="11">
        <f>IF('Cartera Semanal Individual'!$A49='Cartera Semanal Individual'!H$1,-SUMIFS('BD Factoraje'!$Q:$Q,'BD Factoraje'!$B:$B,$B$3,'BD Factoraje'!$G:$G,'Cartera Semanal Individual'!$A49,'BD Factoraje'!$C:$C,$B$2),0)+G49-SUMIFS('BD Factoraje'!$R:$R,'BD Factoraje'!$B:$B,$B$3,'BD Factoraje'!$G:$G,'Cartera Semanal Individual'!$A49,'BD Factoraje'!$N:$N,'Cartera Semanal Individual'!H$1,'BD Factoraje'!$C:$C,$B$2)</f>
        <v>0</v>
      </c>
      <c r="I49" s="11">
        <f>IF('Cartera Semanal Individual'!$A49='Cartera Semanal Individual'!I$1,-SUMIFS('BD Factoraje'!$Q:$Q,'BD Factoraje'!$B:$B,$B$3,'BD Factoraje'!$G:$G,'Cartera Semanal Individual'!$A49,'BD Factoraje'!$C:$C,$B$2),0)+H49-SUMIFS('BD Factoraje'!$R:$R,'BD Factoraje'!$B:$B,$B$3,'BD Factoraje'!$G:$G,'Cartera Semanal Individual'!$A49,'BD Factoraje'!$N:$N,'Cartera Semanal Individual'!I$1,'BD Factoraje'!$C:$C,$B$2)</f>
        <v>0</v>
      </c>
      <c r="J49" s="11">
        <f>IF('Cartera Semanal Individual'!$A49='Cartera Semanal Individual'!J$1,-SUMIFS('BD Factoraje'!$Q:$Q,'BD Factoraje'!$B:$B,$B$3,'BD Factoraje'!$G:$G,'Cartera Semanal Individual'!$A49,'BD Factoraje'!$C:$C,$B$2),0)+I49-SUMIFS('BD Factoraje'!$R:$R,'BD Factoraje'!$B:$B,$B$3,'BD Factoraje'!$G:$G,'Cartera Semanal Individual'!$A49,'BD Factoraje'!$N:$N,'Cartera Semanal Individual'!J$1,'BD Factoraje'!$C:$C,$B$2)</f>
        <v>0</v>
      </c>
      <c r="K49" s="11">
        <f>IF('Cartera Semanal Individual'!$A49='Cartera Semanal Individual'!K$1,-SUMIFS('BD Factoraje'!$Q:$Q,'BD Factoraje'!$B:$B,$B$3,'BD Factoraje'!$G:$G,'Cartera Semanal Individual'!$A49,'BD Factoraje'!$C:$C,$B$2),0)+J49-SUMIFS('BD Factoraje'!$R:$R,'BD Factoraje'!$B:$B,$B$3,'BD Factoraje'!$G:$G,'Cartera Semanal Individual'!$A49,'BD Factoraje'!$N:$N,'Cartera Semanal Individual'!K$1,'BD Factoraje'!$C:$C,$B$2)</f>
        <v>0</v>
      </c>
      <c r="L49" s="11">
        <f>IF('Cartera Semanal Individual'!$A49='Cartera Semanal Individual'!L$1,-SUMIFS('BD Factoraje'!$Q:$Q,'BD Factoraje'!$B:$B,$B$3,'BD Factoraje'!$G:$G,'Cartera Semanal Individual'!$A49,'BD Factoraje'!$C:$C,$B$2),0)+K49-SUMIFS('BD Factoraje'!$R:$R,'BD Factoraje'!$B:$B,$B$3,'BD Factoraje'!$G:$G,'Cartera Semanal Individual'!$A49,'BD Factoraje'!$N:$N,'Cartera Semanal Individual'!L$1,'BD Factoraje'!$C:$C,$B$2)</f>
        <v>0</v>
      </c>
      <c r="M49" s="11">
        <f>IF('Cartera Semanal Individual'!$A49='Cartera Semanal Individual'!M$1,-SUMIFS('BD Factoraje'!$Q:$Q,'BD Factoraje'!$B:$B,$B$3,'BD Factoraje'!$G:$G,'Cartera Semanal Individual'!$A49,'BD Factoraje'!$C:$C,$B$2),0)+L49-SUMIFS('BD Factoraje'!$R:$R,'BD Factoraje'!$B:$B,$B$3,'BD Factoraje'!$G:$G,'Cartera Semanal Individual'!$A49,'BD Factoraje'!$N:$N,'Cartera Semanal Individual'!M$1,'BD Factoraje'!$C:$C,$B$2)</f>
        <v>0</v>
      </c>
      <c r="N49" s="11">
        <f>IF('Cartera Semanal Individual'!$A49='Cartera Semanal Individual'!N$1,-SUMIFS('BD Factoraje'!$Q:$Q,'BD Factoraje'!$B:$B,$B$3,'BD Factoraje'!$G:$G,'Cartera Semanal Individual'!$A49,'BD Factoraje'!$C:$C,$B$2),0)+M49-SUMIFS('BD Factoraje'!$R:$R,'BD Factoraje'!$B:$B,$B$3,'BD Factoraje'!$G:$G,'Cartera Semanal Individual'!$A49,'BD Factoraje'!$N:$N,'Cartera Semanal Individual'!N$1,'BD Factoraje'!$C:$C,$B$2)</f>
        <v>0</v>
      </c>
      <c r="O49" s="11">
        <f>IF('Cartera Semanal Individual'!$A49='Cartera Semanal Individual'!O$1,-SUMIFS('BD Factoraje'!$Q:$Q,'BD Factoraje'!$B:$B,$B$3,'BD Factoraje'!$G:$G,'Cartera Semanal Individual'!$A49,'BD Factoraje'!$C:$C,$B$2),0)+N49-SUMIFS('BD Factoraje'!$R:$R,'BD Factoraje'!$B:$B,$B$3,'BD Factoraje'!$G:$G,'Cartera Semanal Individual'!$A49,'BD Factoraje'!$N:$N,'Cartera Semanal Individual'!O$1,'BD Factoraje'!$C:$C,$B$2)</f>
        <v>0</v>
      </c>
      <c r="P49" s="11">
        <f>IF('Cartera Semanal Individual'!$A49='Cartera Semanal Individual'!P$1,-SUMIFS('BD Factoraje'!$Q:$Q,'BD Factoraje'!$B:$B,$B$3,'BD Factoraje'!$G:$G,'Cartera Semanal Individual'!$A49,'BD Factoraje'!$C:$C,$B$2),0)+O49-SUMIFS('BD Factoraje'!$R:$R,'BD Factoraje'!$B:$B,$B$3,'BD Factoraje'!$G:$G,'Cartera Semanal Individual'!$A49,'BD Factoraje'!$N:$N,'Cartera Semanal Individual'!P$1,'BD Factoraje'!$C:$C,$B$2)</f>
        <v>0</v>
      </c>
      <c r="Q49" s="11">
        <f>IF('Cartera Semanal Individual'!$A49='Cartera Semanal Individual'!Q$1,-SUMIFS('BD Factoraje'!$Q:$Q,'BD Factoraje'!$B:$B,$B$3,'BD Factoraje'!$G:$G,'Cartera Semanal Individual'!$A49,'BD Factoraje'!$C:$C,$B$2),0)+P49-SUMIFS('BD Factoraje'!$R:$R,'BD Factoraje'!$B:$B,$B$3,'BD Factoraje'!$G:$G,'Cartera Semanal Individual'!$A49,'BD Factoraje'!$N:$N,'Cartera Semanal Individual'!Q$1,'BD Factoraje'!$C:$C,$B$2)</f>
        <v>0</v>
      </c>
      <c r="R49" s="11">
        <f>IF('Cartera Semanal Individual'!$A49='Cartera Semanal Individual'!R$1,-SUMIFS('BD Factoraje'!$Q:$Q,'BD Factoraje'!$B:$B,$B$3,'BD Factoraje'!$G:$G,'Cartera Semanal Individual'!$A49,'BD Factoraje'!$C:$C,$B$2),0)+Q49-SUMIFS('BD Factoraje'!$R:$R,'BD Factoraje'!$B:$B,$B$3,'BD Factoraje'!$G:$G,'Cartera Semanal Individual'!$A49,'BD Factoraje'!$N:$N,'Cartera Semanal Individual'!R$1,'BD Factoraje'!$C:$C,$B$2)</f>
        <v>0</v>
      </c>
      <c r="S49" s="11">
        <f>IF('Cartera Semanal Individual'!$A49='Cartera Semanal Individual'!S$1,-SUMIFS('BD Factoraje'!$Q:$Q,'BD Factoraje'!$B:$B,$B$3,'BD Factoraje'!$G:$G,'Cartera Semanal Individual'!$A49,'BD Factoraje'!$C:$C,$B$2),0)+R49-SUMIFS('BD Factoraje'!$R:$R,'BD Factoraje'!$B:$B,$B$3,'BD Factoraje'!$G:$G,'Cartera Semanal Individual'!$A49,'BD Factoraje'!$N:$N,'Cartera Semanal Individual'!S$1,'BD Factoraje'!$C:$C,$B$2)</f>
        <v>0</v>
      </c>
      <c r="T49" s="11">
        <f>IF('Cartera Semanal Individual'!$A49='Cartera Semanal Individual'!T$1,-SUMIFS('BD Factoraje'!$Q:$Q,'BD Factoraje'!$B:$B,$B$3,'BD Factoraje'!$G:$G,'Cartera Semanal Individual'!$A49,'BD Factoraje'!$C:$C,$B$2),0)+S49-SUMIFS('BD Factoraje'!$R:$R,'BD Factoraje'!$B:$B,$B$3,'BD Factoraje'!$G:$G,'Cartera Semanal Individual'!$A49,'BD Factoraje'!$N:$N,'Cartera Semanal Individual'!T$1,'BD Factoraje'!$C:$C,$B$2)</f>
        <v>0</v>
      </c>
      <c r="U49" s="11">
        <f>IF('Cartera Semanal Individual'!$A49='Cartera Semanal Individual'!U$1,-SUMIFS('BD Factoraje'!$Q:$Q,'BD Factoraje'!$B:$B,$B$3,'BD Factoraje'!$G:$G,'Cartera Semanal Individual'!$A49,'BD Factoraje'!$C:$C,$B$2),0)+T49-SUMIFS('BD Factoraje'!$R:$R,'BD Factoraje'!$B:$B,$B$3,'BD Factoraje'!$G:$G,'Cartera Semanal Individual'!$A49,'BD Factoraje'!$N:$N,'Cartera Semanal Individual'!U$1,'BD Factoraje'!$C:$C,$B$2)</f>
        <v>0</v>
      </c>
      <c r="V49" s="11">
        <f>IF('Cartera Semanal Individual'!$A49='Cartera Semanal Individual'!V$1,-SUMIFS('BD Factoraje'!$Q:$Q,'BD Factoraje'!$B:$B,$B$3,'BD Factoraje'!$G:$G,'Cartera Semanal Individual'!$A49,'BD Factoraje'!$C:$C,$B$2),0)+U49-SUMIFS('BD Factoraje'!$R:$R,'BD Factoraje'!$B:$B,$B$3,'BD Factoraje'!$G:$G,'Cartera Semanal Individual'!$A49,'BD Factoraje'!$N:$N,'Cartera Semanal Individual'!V$1,'BD Factoraje'!$C:$C,$B$2)</f>
        <v>0</v>
      </c>
      <c r="W49" s="11">
        <f>IF('Cartera Semanal Individual'!$A49='Cartera Semanal Individual'!W$1,-SUMIFS('BD Factoraje'!$Q:$Q,'BD Factoraje'!$B:$B,$B$3,'BD Factoraje'!$G:$G,'Cartera Semanal Individual'!$A49,'BD Factoraje'!$C:$C,$B$2),0)+V49-SUMIFS('BD Factoraje'!$R:$R,'BD Factoraje'!$B:$B,$B$3,'BD Factoraje'!$G:$G,'Cartera Semanal Individual'!$A49,'BD Factoraje'!$N:$N,'Cartera Semanal Individual'!W$1,'BD Factoraje'!$C:$C,$B$2)</f>
        <v>0</v>
      </c>
      <c r="X49" s="11">
        <f>IF('Cartera Semanal Individual'!$A49='Cartera Semanal Individual'!X$1,-SUMIFS('BD Factoraje'!$Q:$Q,'BD Factoraje'!$B:$B,$B$3,'BD Factoraje'!$G:$G,'Cartera Semanal Individual'!$A49,'BD Factoraje'!$C:$C,$B$2),0)+W49-SUMIFS('BD Factoraje'!$R:$R,'BD Factoraje'!$B:$B,$B$3,'BD Factoraje'!$G:$G,'Cartera Semanal Individual'!$A49,'BD Factoraje'!$N:$N,'Cartera Semanal Individual'!X$1,'BD Factoraje'!$C:$C,$B$2)</f>
        <v>0</v>
      </c>
      <c r="Y49" s="11">
        <f>IF('Cartera Semanal Individual'!$A49='Cartera Semanal Individual'!Y$1,-SUMIFS('BD Factoraje'!$Q:$Q,'BD Factoraje'!$B:$B,$B$3,'BD Factoraje'!$G:$G,'Cartera Semanal Individual'!$A49,'BD Factoraje'!$C:$C,$B$2),0)+X49-SUMIFS('BD Factoraje'!$R:$R,'BD Factoraje'!$B:$B,$B$3,'BD Factoraje'!$G:$G,'Cartera Semanal Individual'!$A49,'BD Factoraje'!$N:$N,'Cartera Semanal Individual'!Y$1,'BD Factoraje'!$C:$C,$B$2)</f>
        <v>0</v>
      </c>
      <c r="Z49" s="11">
        <f>IF('Cartera Semanal Individual'!$A49='Cartera Semanal Individual'!Z$1,-SUMIFS('BD Factoraje'!$Q:$Q,'BD Factoraje'!$B:$B,$B$3,'BD Factoraje'!$G:$G,'Cartera Semanal Individual'!$A49,'BD Factoraje'!$C:$C,$B$2),0)+Y49-SUMIFS('BD Factoraje'!$R:$R,'BD Factoraje'!$B:$B,$B$3,'BD Factoraje'!$G:$G,'Cartera Semanal Individual'!$A49,'BD Factoraje'!$N:$N,'Cartera Semanal Individual'!Z$1,'BD Factoraje'!$C:$C,$B$2)</f>
        <v>0</v>
      </c>
      <c r="AA49" s="11">
        <f>IF('Cartera Semanal Individual'!$A49='Cartera Semanal Individual'!AA$1,-SUMIFS('BD Factoraje'!$Q:$Q,'BD Factoraje'!$B:$B,$B$3,'BD Factoraje'!$G:$G,'Cartera Semanal Individual'!$A49,'BD Factoraje'!$C:$C,$B$2),0)+Z49-SUMIFS('BD Factoraje'!$R:$R,'BD Factoraje'!$B:$B,$B$3,'BD Factoraje'!$G:$G,'Cartera Semanal Individual'!$A49,'BD Factoraje'!$N:$N,'Cartera Semanal Individual'!AA$1,'BD Factoraje'!$C:$C,$B$2)</f>
        <v>0</v>
      </c>
      <c r="AB49" s="11">
        <f>IF('Cartera Semanal Individual'!$A49='Cartera Semanal Individual'!AB$1,-SUMIFS('BD Factoraje'!$Q:$Q,'BD Factoraje'!$B:$B,$B$3,'BD Factoraje'!$G:$G,'Cartera Semanal Individual'!$A49,'BD Factoraje'!$C:$C,$B$2),0)+AA49-SUMIFS('BD Factoraje'!$R:$R,'BD Factoraje'!$B:$B,$B$3,'BD Factoraje'!$G:$G,'Cartera Semanal Individual'!$A49,'BD Factoraje'!$N:$N,'Cartera Semanal Individual'!AB$1,'BD Factoraje'!$C:$C,$B$2)</f>
        <v>0</v>
      </c>
      <c r="AC49" s="11">
        <f>IF('Cartera Semanal Individual'!$A49='Cartera Semanal Individual'!AC$1,-SUMIFS('BD Factoraje'!$Q:$Q,'BD Factoraje'!$B:$B,$B$3,'BD Factoraje'!$G:$G,'Cartera Semanal Individual'!$A49,'BD Factoraje'!$C:$C,$B$2),0)+AB49-SUMIFS('BD Factoraje'!$R:$R,'BD Factoraje'!$B:$B,$B$3,'BD Factoraje'!$G:$G,'Cartera Semanal Individual'!$A49,'BD Factoraje'!$N:$N,'Cartera Semanal Individual'!AC$1,'BD Factoraje'!$C:$C,$B$2)</f>
        <v>0</v>
      </c>
      <c r="AD49" s="11">
        <f>IF('Cartera Semanal Individual'!$A49='Cartera Semanal Individual'!AD$1,-SUMIFS('BD Factoraje'!$Q:$Q,'BD Factoraje'!$B:$B,$B$3,'BD Factoraje'!$G:$G,'Cartera Semanal Individual'!$A49,'BD Factoraje'!$C:$C,$B$2),0)+AC49-SUMIFS('BD Factoraje'!$R:$R,'BD Factoraje'!$B:$B,$B$3,'BD Factoraje'!$G:$G,'Cartera Semanal Individual'!$A49,'BD Factoraje'!$N:$N,'Cartera Semanal Individual'!AD$1,'BD Factoraje'!$C:$C,$B$2)</f>
        <v>0</v>
      </c>
      <c r="AE49" s="11">
        <f>IF('Cartera Semanal Individual'!$A49='Cartera Semanal Individual'!AE$1,-SUMIFS('BD Factoraje'!$Q:$Q,'BD Factoraje'!$B:$B,$B$3,'BD Factoraje'!$G:$G,'Cartera Semanal Individual'!$A49,'BD Factoraje'!$C:$C,$B$2),0)+AD49-SUMIFS('BD Factoraje'!$R:$R,'BD Factoraje'!$B:$B,$B$3,'BD Factoraje'!$G:$G,'Cartera Semanal Individual'!$A49,'BD Factoraje'!$N:$N,'Cartera Semanal Individual'!AE$1,'BD Factoraje'!$C:$C,$B$2)</f>
        <v>0</v>
      </c>
      <c r="AF49" s="11">
        <f>IF('Cartera Semanal Individual'!$A49='Cartera Semanal Individual'!AF$1,-SUMIFS('BD Factoraje'!$Q:$Q,'BD Factoraje'!$B:$B,$B$3,'BD Factoraje'!$G:$G,'Cartera Semanal Individual'!$A49,'BD Factoraje'!$C:$C,$B$2),0)+AE49-SUMIFS('BD Factoraje'!$R:$R,'BD Factoraje'!$B:$B,$B$3,'BD Factoraje'!$G:$G,'Cartera Semanal Individual'!$A49,'BD Factoraje'!$N:$N,'Cartera Semanal Individual'!AF$1,'BD Factoraje'!$C:$C,$B$2)</f>
        <v>0</v>
      </c>
      <c r="AG49" s="11">
        <f>IF('Cartera Semanal Individual'!$A49='Cartera Semanal Individual'!AG$1,-SUMIFS('BD Factoraje'!$Q:$Q,'BD Factoraje'!$B:$B,$B$3,'BD Factoraje'!$G:$G,'Cartera Semanal Individual'!$A49,'BD Factoraje'!$C:$C,$B$2),0)+AF49-SUMIFS('BD Factoraje'!$R:$R,'BD Factoraje'!$B:$B,$B$3,'BD Factoraje'!$G:$G,'Cartera Semanal Individual'!$A49,'BD Factoraje'!$N:$N,'Cartera Semanal Individual'!AG$1,'BD Factoraje'!$C:$C,$B$2)</f>
        <v>0</v>
      </c>
      <c r="AH49" s="11">
        <f>IF('Cartera Semanal Individual'!$A49='Cartera Semanal Individual'!AH$1,-SUMIFS('BD Factoraje'!$Q:$Q,'BD Factoraje'!$B:$B,$B$3,'BD Factoraje'!$G:$G,'Cartera Semanal Individual'!$A49,'BD Factoraje'!$C:$C,$B$2),0)+AG49-SUMIFS('BD Factoraje'!$R:$R,'BD Factoraje'!$B:$B,$B$3,'BD Factoraje'!$G:$G,'Cartera Semanal Individual'!$A49,'BD Factoraje'!$N:$N,'Cartera Semanal Individual'!AH$1,'BD Factoraje'!$C:$C,$B$2)</f>
        <v>0</v>
      </c>
      <c r="AI49" s="11">
        <f>IF('Cartera Semanal Individual'!$A49='Cartera Semanal Individual'!AI$1,-SUMIFS('BD Factoraje'!$Q:$Q,'BD Factoraje'!$B:$B,$B$3,'BD Factoraje'!$G:$G,'Cartera Semanal Individual'!$A49,'BD Factoraje'!$C:$C,$B$2),0)+AH49-SUMIFS('BD Factoraje'!$R:$R,'BD Factoraje'!$B:$B,$B$3,'BD Factoraje'!$G:$G,'Cartera Semanal Individual'!$A49,'BD Factoraje'!$N:$N,'Cartera Semanal Individual'!AI$1,'BD Factoraje'!$C:$C,$B$2)</f>
        <v>0</v>
      </c>
      <c r="AJ49" s="11">
        <f>IF('Cartera Semanal Individual'!$A49='Cartera Semanal Individual'!AJ$1,-SUMIFS('BD Factoraje'!$Q:$Q,'BD Factoraje'!$B:$B,$B$3,'BD Factoraje'!$G:$G,'Cartera Semanal Individual'!$A49,'BD Factoraje'!$C:$C,$B$2),0)+AI49-SUMIFS('BD Factoraje'!$R:$R,'BD Factoraje'!$B:$B,$B$3,'BD Factoraje'!$G:$G,'Cartera Semanal Individual'!$A49,'BD Factoraje'!$N:$N,'Cartera Semanal Individual'!AJ$1,'BD Factoraje'!$C:$C,$B$2)</f>
        <v>0</v>
      </c>
      <c r="AK49" s="11">
        <f>IF('Cartera Semanal Individual'!$A49='Cartera Semanal Individual'!AK$1,-SUMIFS('BD Factoraje'!$Q:$Q,'BD Factoraje'!$B:$B,$B$3,'BD Factoraje'!$G:$G,'Cartera Semanal Individual'!$A49,'BD Factoraje'!$C:$C,$B$2),0)+AJ49-SUMIFS('BD Factoraje'!$R:$R,'BD Factoraje'!$B:$B,$B$3,'BD Factoraje'!$G:$G,'Cartera Semanal Individual'!$A49,'BD Factoraje'!$N:$N,'Cartera Semanal Individual'!AK$1,'BD Factoraje'!$C:$C,$B$2)</f>
        <v>0</v>
      </c>
      <c r="AL49" s="11">
        <f>IF('Cartera Semanal Individual'!$A49='Cartera Semanal Individual'!AL$1,-SUMIFS('BD Factoraje'!$Q:$Q,'BD Factoraje'!$B:$B,$B$3,'BD Factoraje'!$G:$G,'Cartera Semanal Individual'!$A49,'BD Factoraje'!$C:$C,$B$2),0)+AK49-SUMIFS('BD Factoraje'!$R:$R,'BD Factoraje'!$B:$B,$B$3,'BD Factoraje'!$G:$G,'Cartera Semanal Individual'!$A49,'BD Factoraje'!$N:$N,'Cartera Semanal Individual'!AL$1,'BD Factoraje'!$C:$C,$B$2)</f>
        <v>0</v>
      </c>
      <c r="AM49" s="11">
        <f>IF('Cartera Semanal Individual'!$A49='Cartera Semanal Individual'!AM$1,-SUMIFS('BD Factoraje'!$Q:$Q,'BD Factoraje'!$B:$B,$B$3,'BD Factoraje'!$G:$G,'Cartera Semanal Individual'!$A49,'BD Factoraje'!$C:$C,$B$2),0)+AL49-SUMIFS('BD Factoraje'!$R:$R,'BD Factoraje'!$B:$B,$B$3,'BD Factoraje'!$G:$G,'Cartera Semanal Individual'!$A49,'BD Factoraje'!$N:$N,'Cartera Semanal Individual'!AM$1,'BD Factoraje'!$C:$C,$B$2)</f>
        <v>0</v>
      </c>
      <c r="AN49" s="11">
        <f>IF('Cartera Semanal Individual'!$A49='Cartera Semanal Individual'!AN$1,-SUMIFS('BD Factoraje'!$Q:$Q,'BD Factoraje'!$B:$B,$B$3,'BD Factoraje'!$G:$G,'Cartera Semanal Individual'!$A49,'BD Factoraje'!$C:$C,$B$2),0)+AM49-SUMIFS('BD Factoraje'!$R:$R,'BD Factoraje'!$B:$B,$B$3,'BD Factoraje'!$G:$G,'Cartera Semanal Individual'!$A49,'BD Factoraje'!$N:$N,'Cartera Semanal Individual'!AN$1,'BD Factoraje'!$C:$C,$B$2)</f>
        <v>0</v>
      </c>
      <c r="AO49" s="11">
        <f>IF('Cartera Semanal Individual'!$A49='Cartera Semanal Individual'!AO$1,-SUMIFS('BD Factoraje'!$Q:$Q,'BD Factoraje'!$B:$B,$B$3,'BD Factoraje'!$G:$G,'Cartera Semanal Individual'!$A49,'BD Factoraje'!$C:$C,$B$2),0)+AN49-SUMIFS('BD Factoraje'!$R:$R,'BD Factoraje'!$B:$B,$B$3,'BD Factoraje'!$G:$G,'Cartera Semanal Individual'!$A49,'BD Factoraje'!$N:$N,'Cartera Semanal Individual'!AO$1,'BD Factoraje'!$C:$C,$B$2)</f>
        <v>0</v>
      </c>
      <c r="AP49" s="11">
        <f>IF('Cartera Semanal Individual'!$A49='Cartera Semanal Individual'!AP$1,-SUMIFS('BD Factoraje'!$Q:$Q,'BD Factoraje'!$B:$B,$B$3,'BD Factoraje'!$G:$G,'Cartera Semanal Individual'!$A49,'BD Factoraje'!$C:$C,$B$2),0)+AO49-SUMIFS('BD Factoraje'!$R:$R,'BD Factoraje'!$B:$B,$B$3,'BD Factoraje'!$G:$G,'Cartera Semanal Individual'!$A49,'BD Factoraje'!$N:$N,'Cartera Semanal Individual'!AP$1,'BD Factoraje'!$C:$C,$B$2)</f>
        <v>0</v>
      </c>
      <c r="AQ49" s="11">
        <f>IF('Cartera Semanal Individual'!$A49='Cartera Semanal Individual'!AQ$1,-SUMIFS('BD Factoraje'!$Q:$Q,'BD Factoraje'!$B:$B,$B$3,'BD Factoraje'!$G:$G,'Cartera Semanal Individual'!$A49,'BD Factoraje'!$C:$C,$B$2),0)+AP49-SUMIFS('BD Factoraje'!$R:$R,'BD Factoraje'!$B:$B,$B$3,'BD Factoraje'!$G:$G,'Cartera Semanal Individual'!$A49,'BD Factoraje'!$N:$N,'Cartera Semanal Individual'!AQ$1,'BD Factoraje'!$C:$C,$B$2)</f>
        <v>0</v>
      </c>
      <c r="AR49" s="11">
        <f>IF('Cartera Semanal Individual'!$A49='Cartera Semanal Individual'!AR$1,-SUMIFS('BD Factoraje'!$Q:$Q,'BD Factoraje'!$B:$B,$B$3,'BD Factoraje'!$G:$G,'Cartera Semanal Individual'!$A49,'BD Factoraje'!$C:$C,$B$2),0)+AQ49-SUMIFS('BD Factoraje'!$R:$R,'BD Factoraje'!$B:$B,$B$3,'BD Factoraje'!$G:$G,'Cartera Semanal Individual'!$A49,'BD Factoraje'!$N:$N,'Cartera Semanal Individual'!AR$1,'BD Factoraje'!$C:$C,$B$2)</f>
        <v>0</v>
      </c>
      <c r="AS49" s="11">
        <f>IF('Cartera Semanal Individual'!$A49='Cartera Semanal Individual'!AS$1,-SUMIFS('BD Factoraje'!$Q:$Q,'BD Factoraje'!$B:$B,$B$3,'BD Factoraje'!$G:$G,'Cartera Semanal Individual'!$A49,'BD Factoraje'!$C:$C,$B$2),0)+AR49-SUMIFS('BD Factoraje'!$R:$R,'BD Factoraje'!$B:$B,$B$3,'BD Factoraje'!$G:$G,'Cartera Semanal Individual'!$A49,'BD Factoraje'!$N:$N,'Cartera Semanal Individual'!AS$1,'BD Factoraje'!$C:$C,$B$2)</f>
        <v>0</v>
      </c>
      <c r="AT49" s="11">
        <f>IF('Cartera Semanal Individual'!$A49='Cartera Semanal Individual'!AT$1,-SUMIFS('BD Factoraje'!$Q:$Q,'BD Factoraje'!$B:$B,$B$3,'BD Factoraje'!$G:$G,'Cartera Semanal Individual'!$A49,'BD Factoraje'!$C:$C,$B$2),0)+AS49-SUMIFS('BD Factoraje'!$R:$R,'BD Factoraje'!$B:$B,$B$3,'BD Factoraje'!$G:$G,'Cartera Semanal Individual'!$A49,'BD Factoraje'!$N:$N,'Cartera Semanal Individual'!AT$1,'BD Factoraje'!$C:$C,$B$2)</f>
        <v>0</v>
      </c>
      <c r="AU49" s="11">
        <f>IF('Cartera Semanal Individual'!$A49='Cartera Semanal Individual'!AU$1,-SUMIFS('BD Factoraje'!$Q:$Q,'BD Factoraje'!$B:$B,$B$3,'BD Factoraje'!$G:$G,'Cartera Semanal Individual'!$A49,'BD Factoraje'!$C:$C,$B$2),0)+AT49-SUMIFS('BD Factoraje'!$R:$R,'BD Factoraje'!$B:$B,$B$3,'BD Factoraje'!$G:$G,'Cartera Semanal Individual'!$A49,'BD Factoraje'!$N:$N,'Cartera Semanal Individual'!AU$1,'BD Factoraje'!$C:$C,$B$2)</f>
        <v>0</v>
      </c>
      <c r="AV49" s="11">
        <f>IF('Cartera Semanal Individual'!$A49='Cartera Semanal Individual'!AV$1,-SUMIFS('BD Factoraje'!$Q:$Q,'BD Factoraje'!$B:$B,$B$3,'BD Factoraje'!$G:$G,'Cartera Semanal Individual'!$A49,'BD Factoraje'!$C:$C,$B$2),0)+AU49-SUMIFS('BD Factoraje'!$R:$R,'BD Factoraje'!$B:$B,$B$3,'BD Factoraje'!$G:$G,'Cartera Semanal Individual'!$A49,'BD Factoraje'!$N:$N,'Cartera Semanal Individual'!AV$1,'BD Factoraje'!$C:$C,$B$2)</f>
        <v>0</v>
      </c>
      <c r="AW49" s="11">
        <f>IF('Cartera Semanal Individual'!$A49='Cartera Semanal Individual'!AW$1,-SUMIFS('BD Factoraje'!$Q:$Q,'BD Factoraje'!$B:$B,$B$3,'BD Factoraje'!$G:$G,'Cartera Semanal Individual'!$A49,'BD Factoraje'!$C:$C,$B$2),0)+AV49-SUMIFS('BD Factoraje'!$R:$R,'BD Factoraje'!$B:$B,$B$3,'BD Factoraje'!$G:$G,'Cartera Semanal Individual'!$A49,'BD Factoraje'!$N:$N,'Cartera Semanal Individual'!AW$1,'BD Factoraje'!$C:$C,$B$2)</f>
        <v>0</v>
      </c>
      <c r="AX49" s="11">
        <f>IF('Cartera Semanal Individual'!$A49='Cartera Semanal Individual'!AX$1,-SUMIFS('BD Factoraje'!$Q:$Q,'BD Factoraje'!$B:$B,$B$3,'BD Factoraje'!$G:$G,'Cartera Semanal Individual'!$A49,'BD Factoraje'!$C:$C,$B$2),0)+AW49-SUMIFS('BD Factoraje'!$R:$R,'BD Factoraje'!$B:$B,$B$3,'BD Factoraje'!$G:$G,'Cartera Semanal Individual'!$A49,'BD Factoraje'!$N:$N,'Cartera Semanal Individual'!AX$1,'BD Factoraje'!$C:$C,$B$2)</f>
        <v>0</v>
      </c>
      <c r="AY49" s="11">
        <f>IF('Cartera Semanal Individual'!$A49='Cartera Semanal Individual'!AY$1,-SUMIFS('BD Factoraje'!$Q:$Q,'BD Factoraje'!$B:$B,$B$3,'BD Factoraje'!$G:$G,'Cartera Semanal Individual'!$A49,'BD Factoraje'!$C:$C,$B$2),0)+AX49-SUMIFS('BD Factoraje'!$R:$R,'BD Factoraje'!$B:$B,$B$3,'BD Factoraje'!$G:$G,'Cartera Semanal Individual'!$A49,'BD Factoraje'!$N:$N,'Cartera Semanal Individual'!AY$1,'BD Factoraje'!$C:$C,$B$2)</f>
        <v>0</v>
      </c>
      <c r="AZ49" s="11">
        <f>IF('Cartera Semanal Individual'!$A49='Cartera Semanal Individual'!AZ$1,-SUMIFS('BD Factoraje'!$Q:$Q,'BD Factoraje'!$B:$B,$B$3,'BD Factoraje'!$G:$G,'Cartera Semanal Individual'!$A49,'BD Factoraje'!$C:$C,$B$2),0)+AY49-SUMIFS('BD Factoraje'!$R:$R,'BD Factoraje'!$B:$B,$B$3,'BD Factoraje'!$G:$G,'Cartera Semanal Individual'!$A49,'BD Factoraje'!$N:$N,'Cartera Semanal Individual'!AZ$1,'BD Factoraje'!$C:$C,$B$2)</f>
        <v>0</v>
      </c>
      <c r="BA49" s="11">
        <f>IF('Cartera Semanal Individual'!$A49='Cartera Semanal Individual'!BA$1,-SUMIFS('BD Factoraje'!$Q:$Q,'BD Factoraje'!$B:$B,$B$3,'BD Factoraje'!$G:$G,'Cartera Semanal Individual'!$A49,'BD Factoraje'!$C:$C,$B$2),0)+AZ49-SUMIFS('BD Factoraje'!$R:$R,'BD Factoraje'!$B:$B,$B$3,'BD Factoraje'!$G:$G,'Cartera Semanal Individual'!$A49,'BD Factoraje'!$N:$N,'Cartera Semanal Individual'!BA$1,'BD Factoraje'!$C:$C,$B$2)</f>
        <v>0</v>
      </c>
      <c r="BB49" s="11">
        <f>IF('Cartera Semanal Individual'!$A49='Cartera Semanal Individual'!BB$1,-SUMIFS('BD Factoraje'!$Q:$Q,'BD Factoraje'!$B:$B,$B$3,'BD Factoraje'!$G:$G,'Cartera Semanal Individual'!$A49,'BD Factoraje'!$C:$C,$B$2),0)+BA49-SUMIFS('BD Factoraje'!$R:$R,'BD Factoraje'!$B:$B,$B$3,'BD Factoraje'!$G:$G,'Cartera Semanal Individual'!$A49,'BD Factoraje'!$N:$N,'Cartera Semanal Individual'!BB$1,'BD Factoraje'!$C:$C,$B$2)</f>
        <v>0</v>
      </c>
      <c r="BC49" s="11">
        <f>IF('Cartera Semanal Individual'!$A49='Cartera Semanal Individual'!BC$1,-SUMIFS('BD Factoraje'!$Q:$Q,'BD Factoraje'!$B:$B,$B$3,'BD Factoraje'!$G:$G,'Cartera Semanal Individual'!$A49,'BD Factoraje'!$C:$C,$B$2),0)+BB49-SUMIFS('BD Factoraje'!$R:$R,'BD Factoraje'!$B:$B,$B$3,'BD Factoraje'!$G:$G,'Cartera Semanal Individual'!$A49,'BD Factoraje'!$N:$N,'Cartera Semanal Individual'!BC$1,'BD Factoraje'!$C:$C,$B$2)</f>
        <v>0</v>
      </c>
      <c r="BD49" s="11">
        <f>IF('Cartera Semanal Individual'!$A49='Cartera Semanal Individual'!BD$1,-SUMIFS('BD Factoraje'!$Q:$Q,'BD Factoraje'!$B:$B,$B$3,'BD Factoraje'!$G:$G,'Cartera Semanal Individual'!$A49,'BD Factoraje'!$C:$C,$B$2),0)+BC49-SUMIFS('BD Factoraje'!$R:$R,'BD Factoraje'!$B:$B,$B$3,'BD Factoraje'!$G:$G,'Cartera Semanal Individual'!$A49,'BD Factoraje'!$N:$N,'Cartera Semanal Individual'!BD$1,'BD Factoraje'!$C:$C,$B$2)</f>
        <v>0</v>
      </c>
      <c r="BE49" s="11">
        <f>IF('Cartera Semanal Individual'!$A49='Cartera Semanal Individual'!BE$1,-SUMIFS('BD Factoraje'!$Q:$Q,'BD Factoraje'!$B:$B,$B$3,'BD Factoraje'!$G:$G,'Cartera Semanal Individual'!$A49,'BD Factoraje'!$C:$C,$B$2),0)+BD49-SUMIFS('BD Factoraje'!$R:$R,'BD Factoraje'!$B:$B,$B$3,'BD Factoraje'!$G:$G,'Cartera Semanal Individual'!$A49,'BD Factoraje'!$N:$N,'Cartera Semanal Individual'!BE$1,'BD Factoraje'!$C:$C,$B$2)</f>
        <v>0</v>
      </c>
      <c r="BF49" s="11">
        <f>IF('Cartera Semanal Individual'!$A49='Cartera Semanal Individual'!BF$1,-SUMIFS('BD Factoraje'!$Q:$Q,'BD Factoraje'!$B:$B,$B$3,'BD Factoraje'!$G:$G,'Cartera Semanal Individual'!$A49,'BD Factoraje'!$C:$C,$B$2),0)+BE49-SUMIFS('BD Factoraje'!$R:$R,'BD Factoraje'!$B:$B,$B$3,'BD Factoraje'!$G:$G,'Cartera Semanal Individual'!$A49,'BD Factoraje'!$N:$N,'Cartera Semanal Individual'!BF$1,'BD Factoraje'!$C:$C,$B$2)</f>
        <v>0</v>
      </c>
      <c r="BG49" s="11">
        <f>IF('Cartera Semanal Individual'!$A49='Cartera Semanal Individual'!BG$1,-SUMIFS('BD Factoraje'!$Q:$Q,'BD Factoraje'!$B:$B,$B$3,'BD Factoraje'!$G:$G,'Cartera Semanal Individual'!$A49,'BD Factoraje'!$C:$C,$B$2),0)+BF49-SUMIFS('BD Factoraje'!$R:$R,'BD Factoraje'!$B:$B,$B$3,'BD Factoraje'!$G:$G,'Cartera Semanal Individual'!$A49,'BD Factoraje'!$N:$N,'Cartera Semanal Individual'!BG$1,'BD Factoraje'!$C:$C,$B$2)</f>
        <v>0</v>
      </c>
      <c r="BH49" s="11">
        <f>IF('Cartera Semanal Individual'!$A49='Cartera Semanal Individual'!BH$1,-SUMIFS('BD Factoraje'!$Q:$Q,'BD Factoraje'!$B:$B,$B$3,'BD Factoraje'!$G:$G,'Cartera Semanal Individual'!$A49,'BD Factoraje'!$C:$C,$B$2),0)+BG49-SUMIFS('BD Factoraje'!$R:$R,'BD Factoraje'!$B:$B,$B$3,'BD Factoraje'!$G:$G,'Cartera Semanal Individual'!$A49,'BD Factoraje'!$N:$N,'Cartera Semanal Individual'!BH$1,'BD Factoraje'!$C:$C,$B$2)</f>
        <v>0</v>
      </c>
      <c r="BI49" s="11">
        <f>IF('Cartera Semanal Individual'!$A49='Cartera Semanal Individual'!BI$1,-SUMIFS('BD Factoraje'!$Q:$Q,'BD Factoraje'!$B:$B,$B$3,'BD Factoraje'!$G:$G,'Cartera Semanal Individual'!$A49,'BD Factoraje'!$C:$C,$B$2),0)+BH49-SUMIFS('BD Factoraje'!$R:$R,'BD Factoraje'!$B:$B,$B$3,'BD Factoraje'!$G:$G,'Cartera Semanal Individual'!$A49,'BD Factoraje'!$N:$N,'Cartera Semanal Individual'!BI$1,'BD Factoraje'!$C:$C,$B$2)</f>
        <v>0</v>
      </c>
      <c r="BJ49" s="11">
        <f>IF('Cartera Semanal Individual'!$A49='Cartera Semanal Individual'!BJ$1,-SUMIFS('BD Factoraje'!$Q:$Q,'BD Factoraje'!$B:$B,$B$3,'BD Factoraje'!$G:$G,'Cartera Semanal Individual'!$A49,'BD Factoraje'!$C:$C,$B$2),0)+BI49-SUMIFS('BD Factoraje'!$R:$R,'BD Factoraje'!$B:$B,$B$3,'BD Factoraje'!$G:$G,'Cartera Semanal Individual'!$A49,'BD Factoraje'!$N:$N,'Cartera Semanal Individual'!BJ$1,'BD Factoraje'!$C:$C,$B$2)</f>
        <v>0</v>
      </c>
      <c r="BK49" s="11">
        <f>IF('Cartera Semanal Individual'!$A49='Cartera Semanal Individual'!BK$1,-SUMIFS('BD Factoraje'!$Q:$Q,'BD Factoraje'!$B:$B,$B$3,'BD Factoraje'!$G:$G,'Cartera Semanal Individual'!$A49,'BD Factoraje'!$C:$C,$B$2),0)+BJ49-SUMIFS('BD Factoraje'!$R:$R,'BD Factoraje'!$B:$B,$B$3,'BD Factoraje'!$G:$G,'Cartera Semanal Individual'!$A49,'BD Factoraje'!$N:$N,'Cartera Semanal Individual'!BK$1,'BD Factoraje'!$C:$C,$B$2)</f>
        <v>0</v>
      </c>
      <c r="BL49" s="11">
        <f>IF('Cartera Semanal Individual'!$A49='Cartera Semanal Individual'!BL$1,-SUMIFS('BD Factoraje'!$Q:$Q,'BD Factoraje'!$B:$B,$B$3,'BD Factoraje'!$G:$G,'Cartera Semanal Individual'!$A49,'BD Factoraje'!$C:$C,$B$2),0)+BK49-SUMIFS('BD Factoraje'!$R:$R,'BD Factoraje'!$B:$B,$B$3,'BD Factoraje'!$G:$G,'Cartera Semanal Individual'!$A49,'BD Factoraje'!$N:$N,'Cartera Semanal Individual'!BL$1,'BD Factoraje'!$C:$C,$B$2)</f>
        <v>0</v>
      </c>
      <c r="BM49" s="11">
        <f>IF('Cartera Semanal Individual'!$A49='Cartera Semanal Individual'!BM$1,-SUMIFS('BD Factoraje'!$Q:$Q,'BD Factoraje'!$B:$B,$B$3,'BD Factoraje'!$G:$G,'Cartera Semanal Individual'!$A49,'BD Factoraje'!$C:$C,$B$2),0)+BL49-SUMIFS('BD Factoraje'!$R:$R,'BD Factoraje'!$B:$B,$B$3,'BD Factoraje'!$G:$G,'Cartera Semanal Individual'!$A49,'BD Factoraje'!$N:$N,'Cartera Semanal Individual'!BM$1,'BD Factoraje'!$C:$C,$B$2)</f>
        <v>0</v>
      </c>
      <c r="BN49" s="11">
        <f>IF('Cartera Semanal Individual'!$A49='Cartera Semanal Individual'!BN$1,-SUMIFS('BD Factoraje'!$Q:$Q,'BD Factoraje'!$B:$B,$B$3,'BD Factoraje'!$G:$G,'Cartera Semanal Individual'!$A49,'BD Factoraje'!$C:$C,$B$2),0)+BM49-SUMIFS('BD Factoraje'!$R:$R,'BD Factoraje'!$B:$B,$B$3,'BD Factoraje'!$G:$G,'Cartera Semanal Individual'!$A49,'BD Factoraje'!$N:$N,'Cartera Semanal Individual'!BN$1,'BD Factoraje'!$C:$C,$B$2)</f>
        <v>0</v>
      </c>
      <c r="BO49" s="11">
        <f>IF('Cartera Semanal Individual'!$A49='Cartera Semanal Individual'!BO$1,-SUMIFS('BD Factoraje'!$Q:$Q,'BD Factoraje'!$B:$B,$B$3,'BD Factoraje'!$G:$G,'Cartera Semanal Individual'!$A49,'BD Factoraje'!$C:$C,$B$2),0)+BN49-SUMIFS('BD Factoraje'!$R:$R,'BD Factoraje'!$B:$B,$B$3,'BD Factoraje'!$G:$G,'Cartera Semanal Individual'!$A49,'BD Factoraje'!$N:$N,'Cartera Semanal Individual'!BO$1,'BD Factoraje'!$C:$C,$B$2)</f>
        <v>0</v>
      </c>
      <c r="BP49" s="11">
        <f>IF('Cartera Semanal Individual'!$A49='Cartera Semanal Individual'!BP$1,-SUMIFS('BD Factoraje'!$Q:$Q,'BD Factoraje'!$B:$B,$B$3,'BD Factoraje'!$G:$G,'Cartera Semanal Individual'!$A49,'BD Factoraje'!$C:$C,$B$2),0)+BO49-SUMIFS('BD Factoraje'!$R:$R,'BD Factoraje'!$B:$B,$B$3,'BD Factoraje'!$G:$G,'Cartera Semanal Individual'!$A49,'BD Factoraje'!$N:$N,'Cartera Semanal Individual'!BP$1,'BD Factoraje'!$C:$C,$B$2)</f>
        <v>0</v>
      </c>
      <c r="BQ49" s="11">
        <f>IF('Cartera Semanal Individual'!$A49='Cartera Semanal Individual'!BQ$1,-SUMIFS('BD Factoraje'!$Q:$Q,'BD Factoraje'!$B:$B,$B$3,'BD Factoraje'!$G:$G,'Cartera Semanal Individual'!$A49,'BD Factoraje'!$C:$C,$B$2),0)+BP49-SUMIFS('BD Factoraje'!$R:$R,'BD Factoraje'!$B:$B,$B$3,'BD Factoraje'!$G:$G,'Cartera Semanal Individual'!$A49,'BD Factoraje'!$N:$N,'Cartera Semanal Individual'!BQ$1,'BD Factoraje'!$C:$C,$B$2)</f>
        <v>0</v>
      </c>
      <c r="BR49" s="11">
        <f>IF('Cartera Semanal Individual'!$A49='Cartera Semanal Individual'!BR$1,-SUMIFS('BD Factoraje'!$Q:$Q,'BD Factoraje'!$B:$B,$B$3,'BD Factoraje'!$G:$G,'Cartera Semanal Individual'!$A49,'BD Factoraje'!$C:$C,$B$2),0)+BQ49-SUMIFS('BD Factoraje'!$R:$R,'BD Factoraje'!$B:$B,$B$3,'BD Factoraje'!$G:$G,'Cartera Semanal Individual'!$A49,'BD Factoraje'!$N:$N,'Cartera Semanal Individual'!BR$1,'BD Factoraje'!$C:$C,$B$2)</f>
        <v>0</v>
      </c>
      <c r="BS49" s="11">
        <f>IF('Cartera Semanal Individual'!$A49='Cartera Semanal Individual'!BS$1,-SUMIFS('BD Factoraje'!$Q:$Q,'BD Factoraje'!$B:$B,$B$3,'BD Factoraje'!$G:$G,'Cartera Semanal Individual'!$A49,'BD Factoraje'!$C:$C,$B$2),0)+BR49-SUMIFS('BD Factoraje'!$R:$R,'BD Factoraje'!$B:$B,$B$3,'BD Factoraje'!$G:$G,'Cartera Semanal Individual'!$A49,'BD Factoraje'!$N:$N,'Cartera Semanal Individual'!BS$1,'BD Factoraje'!$C:$C,$B$2)</f>
        <v>0</v>
      </c>
      <c r="BT49" s="11">
        <f>IF('Cartera Semanal Individual'!$A49='Cartera Semanal Individual'!BT$1,-SUMIFS('BD Factoraje'!$Q:$Q,'BD Factoraje'!$B:$B,$B$3,'BD Factoraje'!$G:$G,'Cartera Semanal Individual'!$A49,'BD Factoraje'!$C:$C,$B$2),0)+BS49-SUMIFS('BD Factoraje'!$R:$R,'BD Factoraje'!$B:$B,$B$3,'BD Factoraje'!$G:$G,'Cartera Semanal Individual'!$A49,'BD Factoraje'!$N:$N,'Cartera Semanal Individual'!BT$1,'BD Factoraje'!$C:$C,$B$2)</f>
        <v>0</v>
      </c>
      <c r="BU49" s="11">
        <f>IF('Cartera Semanal Individual'!$A49='Cartera Semanal Individual'!BU$1,-SUMIFS('BD Factoraje'!$Q:$Q,'BD Factoraje'!$B:$B,$B$3,'BD Factoraje'!$G:$G,'Cartera Semanal Individual'!$A49,'BD Factoraje'!$C:$C,$B$2),0)+BT49-SUMIFS('BD Factoraje'!$R:$R,'BD Factoraje'!$B:$B,$B$3,'BD Factoraje'!$G:$G,'Cartera Semanal Individual'!$A49,'BD Factoraje'!$N:$N,'Cartera Semanal Individual'!BU$1,'BD Factoraje'!$C:$C,$B$2)</f>
        <v>0</v>
      </c>
      <c r="BV49" s="11">
        <f>IF('Cartera Semanal Individual'!$A49='Cartera Semanal Individual'!BV$1,-SUMIFS('BD Factoraje'!$Q:$Q,'BD Factoraje'!$B:$B,$B$3,'BD Factoraje'!$G:$G,'Cartera Semanal Individual'!$A49,'BD Factoraje'!$C:$C,$B$2),0)+BU49-SUMIFS('BD Factoraje'!$R:$R,'BD Factoraje'!$B:$B,$B$3,'BD Factoraje'!$G:$G,'Cartera Semanal Individual'!$A49,'BD Factoraje'!$N:$N,'Cartera Semanal Individual'!BV$1,'BD Factoraje'!$C:$C,$B$2)</f>
        <v>0</v>
      </c>
      <c r="BW49" s="11">
        <f>IF('Cartera Semanal Individual'!$A49='Cartera Semanal Individual'!BW$1,-SUMIFS('BD Factoraje'!$Q:$Q,'BD Factoraje'!$B:$B,$B$3,'BD Factoraje'!$G:$G,'Cartera Semanal Individual'!$A49,'BD Factoraje'!$C:$C,$B$2),0)+BV49-SUMIFS('BD Factoraje'!$R:$R,'BD Factoraje'!$B:$B,$B$3,'BD Factoraje'!$G:$G,'Cartera Semanal Individual'!$A49,'BD Factoraje'!$N:$N,'Cartera Semanal Individual'!BW$1,'BD Factoraje'!$C:$C,$B$2)</f>
        <v>0</v>
      </c>
      <c r="BX49" s="11">
        <f>IF('Cartera Semanal Individual'!$A49='Cartera Semanal Individual'!BX$1,-SUMIFS('BD Factoraje'!$Q:$Q,'BD Factoraje'!$B:$B,$B$3,'BD Factoraje'!$G:$G,'Cartera Semanal Individual'!$A49,'BD Factoraje'!$C:$C,$B$2),0)+BW49-SUMIFS('BD Factoraje'!$R:$R,'BD Factoraje'!$B:$B,$B$3,'BD Factoraje'!$G:$G,'Cartera Semanal Individual'!$A49,'BD Factoraje'!$N:$N,'Cartera Semanal Individual'!BX$1,'BD Factoraje'!$C:$C,$B$2)</f>
        <v>0</v>
      </c>
      <c r="BY49" s="11">
        <f>IF('Cartera Semanal Individual'!$A49='Cartera Semanal Individual'!BY$1,-SUMIFS('BD Factoraje'!$Q:$Q,'BD Factoraje'!$B:$B,$B$3,'BD Factoraje'!$G:$G,'Cartera Semanal Individual'!$A49,'BD Factoraje'!$C:$C,$B$2),0)+BX49-SUMIFS('BD Factoraje'!$R:$R,'BD Factoraje'!$B:$B,$B$3,'BD Factoraje'!$G:$G,'Cartera Semanal Individual'!$A49,'BD Factoraje'!$N:$N,'Cartera Semanal Individual'!BY$1,'BD Factoraje'!$C:$C,$B$2)</f>
        <v>0</v>
      </c>
      <c r="BZ49" s="11">
        <f>IF('Cartera Semanal Individual'!$A49='Cartera Semanal Individual'!BZ$1,-SUMIFS('BD Factoraje'!$Q:$Q,'BD Factoraje'!$B:$B,$B$3,'BD Factoraje'!$G:$G,'Cartera Semanal Individual'!$A49,'BD Factoraje'!$C:$C,$B$2),0)+BY49-SUMIFS('BD Factoraje'!$R:$R,'BD Factoraje'!$B:$B,$B$3,'BD Factoraje'!$G:$G,'Cartera Semanal Individual'!$A49,'BD Factoraje'!$N:$N,'Cartera Semanal Individual'!BZ$1,'BD Factoraje'!$C:$C,$B$2)</f>
        <v>0</v>
      </c>
      <c r="CA49" s="11">
        <f>IF('Cartera Semanal Individual'!$A49='Cartera Semanal Individual'!CA$1,-SUMIFS('BD Factoraje'!$Q:$Q,'BD Factoraje'!$B:$B,$B$3,'BD Factoraje'!$G:$G,'Cartera Semanal Individual'!$A49,'BD Factoraje'!$C:$C,$B$2),0)+BZ49-SUMIFS('BD Factoraje'!$R:$R,'BD Factoraje'!$B:$B,$B$3,'BD Factoraje'!$G:$G,'Cartera Semanal Individual'!$A49,'BD Factoraje'!$N:$N,'Cartera Semanal Individual'!CA$1,'BD Factoraje'!$C:$C,$B$2)</f>
        <v>0</v>
      </c>
      <c r="CB49" s="11">
        <f>IF('Cartera Semanal Individual'!$A49='Cartera Semanal Individual'!CB$1,-SUMIFS('BD Factoraje'!$Q:$Q,'BD Factoraje'!$B:$B,$B$3,'BD Factoraje'!$G:$G,'Cartera Semanal Individual'!$A49,'BD Factoraje'!$C:$C,$B$2),0)+CA49-SUMIFS('BD Factoraje'!$R:$R,'BD Factoraje'!$B:$B,$B$3,'BD Factoraje'!$G:$G,'Cartera Semanal Individual'!$A49,'BD Factoraje'!$N:$N,'Cartera Semanal Individual'!CB$1,'BD Factoraje'!$C:$C,$B$2)</f>
        <v>0</v>
      </c>
      <c r="CC49" s="11">
        <f>IF('Cartera Semanal Individual'!$A49='Cartera Semanal Individual'!CC$1,-SUMIFS('BD Factoraje'!$Q:$Q,'BD Factoraje'!$B:$B,$B$3,'BD Factoraje'!$G:$G,'Cartera Semanal Individual'!$A49,'BD Factoraje'!$C:$C,$B$2),0)+CB49-SUMIFS('BD Factoraje'!$R:$R,'BD Factoraje'!$B:$B,$B$3,'BD Factoraje'!$G:$G,'Cartera Semanal Individual'!$A49,'BD Factoraje'!$N:$N,'Cartera Semanal Individual'!CC$1,'BD Factoraje'!$C:$C,$B$2)</f>
        <v>0</v>
      </c>
      <c r="CD49" s="11">
        <f>IF('Cartera Semanal Individual'!$A49='Cartera Semanal Individual'!CD$1,-SUMIFS('BD Factoraje'!$Q:$Q,'BD Factoraje'!$B:$B,$B$3,'BD Factoraje'!$G:$G,'Cartera Semanal Individual'!$A49,'BD Factoraje'!$C:$C,$B$2),0)+CC49-SUMIFS('BD Factoraje'!$R:$R,'BD Factoraje'!$B:$B,$B$3,'BD Factoraje'!$G:$G,'Cartera Semanal Individual'!$A49,'BD Factoraje'!$N:$N,'Cartera Semanal Individual'!CD$1,'BD Factoraje'!$C:$C,$B$2)</f>
        <v>0</v>
      </c>
      <c r="CE49" s="11">
        <f>IF('Cartera Semanal Individual'!$A49='Cartera Semanal Individual'!CE$1,-SUMIFS('BD Factoraje'!$Q:$Q,'BD Factoraje'!$B:$B,$B$3,'BD Factoraje'!$G:$G,'Cartera Semanal Individual'!$A49,'BD Factoraje'!$C:$C,$B$2),0)+CD49-SUMIFS('BD Factoraje'!$R:$R,'BD Factoraje'!$B:$B,$B$3,'BD Factoraje'!$G:$G,'Cartera Semanal Individual'!$A49,'BD Factoraje'!$N:$N,'Cartera Semanal Individual'!CE$1,'BD Factoraje'!$C:$C,$B$2)</f>
        <v>0</v>
      </c>
      <c r="CF49" s="11">
        <f>IF('Cartera Semanal Individual'!$A49='Cartera Semanal Individual'!CF$1,-SUMIFS('BD Factoraje'!$Q:$Q,'BD Factoraje'!$B:$B,$B$3,'BD Factoraje'!$G:$G,'Cartera Semanal Individual'!$A49,'BD Factoraje'!$C:$C,$B$2),0)+CE49-SUMIFS('BD Factoraje'!$R:$R,'BD Factoraje'!$B:$B,$B$3,'BD Factoraje'!$G:$G,'Cartera Semanal Individual'!$A49,'BD Factoraje'!$N:$N,'Cartera Semanal Individual'!CF$1,'BD Factoraje'!$C:$C,$B$2)</f>
        <v>0</v>
      </c>
      <c r="CG49" s="11">
        <f>IF('Cartera Semanal Individual'!$A49='Cartera Semanal Individual'!CG$1,-SUMIFS('BD Factoraje'!$Q:$Q,'BD Factoraje'!$B:$B,$B$3,'BD Factoraje'!$G:$G,'Cartera Semanal Individual'!$A49,'BD Factoraje'!$C:$C,$B$2),0)+CF49-SUMIFS('BD Factoraje'!$R:$R,'BD Factoraje'!$B:$B,$B$3,'BD Factoraje'!$G:$G,'Cartera Semanal Individual'!$A49,'BD Factoraje'!$N:$N,'Cartera Semanal Individual'!CG$1,'BD Factoraje'!$C:$C,$B$2)</f>
        <v>0</v>
      </c>
      <c r="CH49" s="11">
        <f>IF('Cartera Semanal Individual'!$A49='Cartera Semanal Individual'!CH$1,-SUMIFS('BD Factoraje'!$Q:$Q,'BD Factoraje'!$B:$B,$B$3,'BD Factoraje'!$G:$G,'Cartera Semanal Individual'!$A49,'BD Factoraje'!$C:$C,$B$2),0)+CG49-SUMIFS('BD Factoraje'!$R:$R,'BD Factoraje'!$B:$B,$B$3,'BD Factoraje'!$G:$G,'Cartera Semanal Individual'!$A49,'BD Factoraje'!$N:$N,'Cartera Semanal Individual'!CH$1,'BD Factoraje'!$C:$C,$B$2)</f>
        <v>0</v>
      </c>
      <c r="CI49" s="11">
        <f>IF('Cartera Semanal Individual'!$A49='Cartera Semanal Individual'!CI$1,-SUMIFS('BD Factoraje'!$Q:$Q,'BD Factoraje'!$B:$B,$B$3,'BD Factoraje'!$G:$G,'Cartera Semanal Individual'!$A49,'BD Factoraje'!$C:$C,$B$2),0)+CH49-SUMIFS('BD Factoraje'!$R:$R,'BD Factoraje'!$B:$B,$B$3,'BD Factoraje'!$G:$G,'Cartera Semanal Individual'!$A49,'BD Factoraje'!$N:$N,'Cartera Semanal Individual'!CI$1,'BD Factoraje'!$C:$C,$B$2)</f>
        <v>0</v>
      </c>
      <c r="CJ49" s="11">
        <f>IF('Cartera Semanal Individual'!$A49='Cartera Semanal Individual'!CJ$1,-SUMIFS('BD Factoraje'!$Q:$Q,'BD Factoraje'!$B:$B,$B$3,'BD Factoraje'!$G:$G,'Cartera Semanal Individual'!$A49,'BD Factoraje'!$C:$C,$B$2),0)+CI49-SUMIFS('BD Factoraje'!$R:$R,'BD Factoraje'!$B:$B,$B$3,'BD Factoraje'!$G:$G,'Cartera Semanal Individual'!$A49,'BD Factoraje'!$N:$N,'Cartera Semanal Individual'!CJ$1,'BD Factoraje'!$C:$C,$B$2)</f>
        <v>0</v>
      </c>
      <c r="CK49" s="11">
        <f>IF('Cartera Semanal Individual'!$A49='Cartera Semanal Individual'!CK$1,-SUMIFS('BD Factoraje'!$Q:$Q,'BD Factoraje'!$B:$B,$B$3,'BD Factoraje'!$G:$G,'Cartera Semanal Individual'!$A49,'BD Factoraje'!$C:$C,$B$2),0)+CJ49-SUMIFS('BD Factoraje'!$R:$R,'BD Factoraje'!$B:$B,$B$3,'BD Factoraje'!$G:$G,'Cartera Semanal Individual'!$A49,'BD Factoraje'!$N:$N,'Cartera Semanal Individual'!CK$1,'BD Factoraje'!$C:$C,$B$2)</f>
        <v>0</v>
      </c>
      <c r="CL49" s="11">
        <f>IF('Cartera Semanal Individual'!$A49='Cartera Semanal Individual'!CL$1,-SUMIFS('BD Factoraje'!$Q:$Q,'BD Factoraje'!$B:$B,$B$3,'BD Factoraje'!$G:$G,'Cartera Semanal Individual'!$A49,'BD Factoraje'!$C:$C,$B$2),0)+CK49-SUMIFS('BD Factoraje'!$R:$R,'BD Factoraje'!$B:$B,$B$3,'BD Factoraje'!$G:$G,'Cartera Semanal Individual'!$A49,'BD Factoraje'!$N:$N,'Cartera Semanal Individual'!CL$1,'BD Factoraje'!$C:$C,$B$2)</f>
        <v>0</v>
      </c>
      <c r="CM49" s="11">
        <f>IF('Cartera Semanal Individual'!$A49='Cartera Semanal Individual'!CM$1,-SUMIFS('BD Factoraje'!$Q:$Q,'BD Factoraje'!$B:$B,$B$3,'BD Factoraje'!$G:$G,'Cartera Semanal Individual'!$A49,'BD Factoraje'!$C:$C,$B$2),0)+CL49-SUMIFS('BD Factoraje'!$R:$R,'BD Factoraje'!$B:$B,$B$3,'BD Factoraje'!$G:$G,'Cartera Semanal Individual'!$A49,'BD Factoraje'!$N:$N,'Cartera Semanal Individual'!CM$1,'BD Factoraje'!$C:$C,$B$2)</f>
        <v>0</v>
      </c>
      <c r="CN49" s="11">
        <f>IF('Cartera Semanal Individual'!$A49='Cartera Semanal Individual'!CN$1,-SUMIFS('BD Factoraje'!$Q:$Q,'BD Factoraje'!$B:$B,$B$3,'BD Factoraje'!$G:$G,'Cartera Semanal Individual'!$A49,'BD Factoraje'!$C:$C,$B$2),0)+CM49-SUMIFS('BD Factoraje'!$R:$R,'BD Factoraje'!$B:$B,$B$3,'BD Factoraje'!$G:$G,'Cartera Semanal Individual'!$A49,'BD Factoraje'!$N:$N,'Cartera Semanal Individual'!CN$1,'BD Factoraje'!$C:$C,$B$2)</f>
        <v>0</v>
      </c>
      <c r="CO49" s="11">
        <f>IF('Cartera Semanal Individual'!$A49='Cartera Semanal Individual'!CO$1,-SUMIFS('BD Factoraje'!$Q:$Q,'BD Factoraje'!$B:$B,$B$3,'BD Factoraje'!$G:$G,'Cartera Semanal Individual'!$A49,'BD Factoraje'!$C:$C,$B$2),0)+CN49-SUMIFS('BD Factoraje'!$R:$R,'BD Factoraje'!$B:$B,$B$3,'BD Factoraje'!$G:$G,'Cartera Semanal Individual'!$A49,'BD Factoraje'!$N:$N,'Cartera Semanal Individual'!CO$1,'BD Factoraje'!$C:$C,$B$2)</f>
        <v>0</v>
      </c>
      <c r="CP49" s="11">
        <f>IF('Cartera Semanal Individual'!$A49='Cartera Semanal Individual'!CP$1,-SUMIFS('BD Factoraje'!$Q:$Q,'BD Factoraje'!$B:$B,$B$3,'BD Factoraje'!$G:$G,'Cartera Semanal Individual'!$A49,'BD Factoraje'!$C:$C,$B$2),0)+CO49-SUMIFS('BD Factoraje'!$R:$R,'BD Factoraje'!$B:$B,$B$3,'BD Factoraje'!$G:$G,'Cartera Semanal Individual'!$A49,'BD Factoraje'!$N:$N,'Cartera Semanal Individual'!CP$1,'BD Factoraje'!$C:$C,$B$2)</f>
        <v>0</v>
      </c>
      <c r="CQ49" s="11">
        <f>IF('Cartera Semanal Individual'!$A49='Cartera Semanal Individual'!CQ$1,-SUMIFS('BD Factoraje'!$Q:$Q,'BD Factoraje'!$B:$B,$B$3,'BD Factoraje'!$G:$G,'Cartera Semanal Individual'!$A49,'BD Factoraje'!$C:$C,$B$2),0)+CP49-SUMIFS('BD Factoraje'!$R:$R,'BD Factoraje'!$B:$B,$B$3,'BD Factoraje'!$G:$G,'Cartera Semanal Individual'!$A49,'BD Factoraje'!$N:$N,'Cartera Semanal Individual'!CQ$1,'BD Factoraje'!$C:$C,$B$2)</f>
        <v>0</v>
      </c>
      <c r="CR49" s="11">
        <f>IF('Cartera Semanal Individual'!$A49='Cartera Semanal Individual'!CR$1,-SUMIFS('BD Factoraje'!$Q:$Q,'BD Factoraje'!$B:$B,$B$3,'BD Factoraje'!$G:$G,'Cartera Semanal Individual'!$A49,'BD Factoraje'!$C:$C,$B$2),0)+CQ49-SUMIFS('BD Factoraje'!$R:$R,'BD Factoraje'!$B:$B,$B$3,'BD Factoraje'!$G:$G,'Cartera Semanal Individual'!$A49,'BD Factoraje'!$N:$N,'Cartera Semanal Individual'!CR$1,'BD Factoraje'!$C:$C,$B$2)</f>
        <v>0</v>
      </c>
      <c r="CS49" s="11">
        <f>IF('Cartera Semanal Individual'!$A49='Cartera Semanal Individual'!CS$1,-SUMIFS('BD Factoraje'!$Q:$Q,'BD Factoraje'!$B:$B,$B$3,'BD Factoraje'!$G:$G,'Cartera Semanal Individual'!$A49,'BD Factoraje'!$C:$C,$B$2),0)+CR49-SUMIFS('BD Factoraje'!$R:$R,'BD Factoraje'!$B:$B,$B$3,'BD Factoraje'!$G:$G,'Cartera Semanal Individual'!$A49,'BD Factoraje'!$N:$N,'Cartera Semanal Individual'!CS$1,'BD Factoraje'!$C:$C,$B$2)</f>
        <v>0</v>
      </c>
      <c r="CT49" s="11">
        <f>IF('Cartera Semanal Individual'!$A49='Cartera Semanal Individual'!CT$1,-SUMIFS('BD Factoraje'!$Q:$Q,'BD Factoraje'!$B:$B,$B$3,'BD Factoraje'!$G:$G,'Cartera Semanal Individual'!$A49,'BD Factoraje'!$C:$C,$B$2),0)+CS49-SUMIFS('BD Factoraje'!$R:$R,'BD Factoraje'!$B:$B,$B$3,'BD Factoraje'!$G:$G,'Cartera Semanal Individual'!$A49,'BD Factoraje'!$N:$N,'Cartera Semanal Individual'!CT$1,'BD Factoraje'!$C:$C,$B$2)</f>
        <v>0</v>
      </c>
      <c r="CU49" s="11">
        <f>IF('Cartera Semanal Individual'!$A49='Cartera Semanal Individual'!CU$1,-SUMIFS('BD Factoraje'!$Q:$Q,'BD Factoraje'!$B:$B,$B$3,'BD Factoraje'!$G:$G,'Cartera Semanal Individual'!$A49,'BD Factoraje'!$C:$C,$B$2),0)+CT49-SUMIFS('BD Factoraje'!$R:$R,'BD Factoraje'!$B:$B,$B$3,'BD Factoraje'!$G:$G,'Cartera Semanal Individual'!$A49,'BD Factoraje'!$N:$N,'Cartera Semanal Individual'!CU$1,'BD Factoraje'!$C:$C,$B$2)</f>
        <v>0</v>
      </c>
      <c r="CV49" s="11">
        <f>IF('Cartera Semanal Individual'!$A49='Cartera Semanal Individual'!CV$1,-SUMIFS('BD Factoraje'!$Q:$Q,'BD Factoraje'!$B:$B,$B$3,'BD Factoraje'!$G:$G,'Cartera Semanal Individual'!$A49,'BD Factoraje'!$C:$C,$B$2),0)+CU49-SUMIFS('BD Factoraje'!$R:$R,'BD Factoraje'!$B:$B,$B$3,'BD Factoraje'!$G:$G,'Cartera Semanal Individual'!$A49,'BD Factoraje'!$N:$N,'Cartera Semanal Individual'!CV$1,'BD Factoraje'!$C:$C,$B$2)</f>
        <v>0</v>
      </c>
    </row>
    <row r="50" spans="1:100" x14ac:dyDescent="0.25">
      <c r="A50" s="14">
        <v>59</v>
      </c>
      <c r="B50" s="31">
        <f t="shared" si="2"/>
        <v>42778</v>
      </c>
      <c r="C50" s="11">
        <f>IF('Cartera Semanal Individual'!$A50='Cartera Semanal Individual'!C$1,-SUMIFS('BD Factoraje'!$Q:$Q,'BD Factoraje'!$B:$B,$B$3,'BD Factoraje'!$G:$G,'Cartera Semanal Individual'!$A50,'BD Factoraje'!$C:$C,$B$2),0)</f>
        <v>0</v>
      </c>
      <c r="D50" s="11">
        <f>IF('Cartera Semanal Individual'!$A50='Cartera Semanal Individual'!D$1,-SUMIFS('BD Factoraje'!$Q:$Q,'BD Factoraje'!$B:$B,$B$3,'BD Factoraje'!$G:$G,'Cartera Semanal Individual'!$A50,'BD Factoraje'!$C:$C,$B$2),0)+C50-SUMIFS('BD Factoraje'!$R:$R,'BD Factoraje'!$B:$B,$B$3,'BD Factoraje'!$G:$G,'Cartera Semanal Individual'!$A50,'BD Factoraje'!$N:$N,'Cartera Semanal Individual'!D$1,'BD Factoraje'!$C:$C,$B$2)</f>
        <v>0</v>
      </c>
      <c r="E50" s="11">
        <f>IF('Cartera Semanal Individual'!$A50='Cartera Semanal Individual'!E$1,-SUMIFS('BD Factoraje'!$Q:$Q,'BD Factoraje'!$B:$B,$B$3,'BD Factoraje'!$G:$G,'Cartera Semanal Individual'!$A50,'BD Factoraje'!$C:$C,$B$2),0)+D50-SUMIFS('BD Factoraje'!$R:$R,'BD Factoraje'!$B:$B,$B$3,'BD Factoraje'!$G:$G,'Cartera Semanal Individual'!$A50,'BD Factoraje'!$N:$N,'Cartera Semanal Individual'!E$1,'BD Factoraje'!$C:$C,$B$2)</f>
        <v>0</v>
      </c>
      <c r="F50" s="11">
        <f>IF('Cartera Semanal Individual'!$A50='Cartera Semanal Individual'!F$1,-SUMIFS('BD Factoraje'!$Q:$Q,'BD Factoraje'!$B:$B,$B$3,'BD Factoraje'!$G:$G,'Cartera Semanal Individual'!$A50,'BD Factoraje'!$C:$C,$B$2),0)+E50-SUMIFS('BD Factoraje'!$R:$R,'BD Factoraje'!$B:$B,$B$3,'BD Factoraje'!$G:$G,'Cartera Semanal Individual'!$A50,'BD Factoraje'!$N:$N,'Cartera Semanal Individual'!F$1,'BD Factoraje'!$C:$C,$B$2)</f>
        <v>0</v>
      </c>
      <c r="G50" s="11">
        <f>IF('Cartera Semanal Individual'!$A50='Cartera Semanal Individual'!G$1,-SUMIFS('BD Factoraje'!$Q:$Q,'BD Factoraje'!$B:$B,$B$3,'BD Factoraje'!$G:$G,'Cartera Semanal Individual'!$A50,'BD Factoraje'!$C:$C,$B$2),0)+F50-SUMIFS('BD Factoraje'!$R:$R,'BD Factoraje'!$B:$B,$B$3,'BD Factoraje'!$G:$G,'Cartera Semanal Individual'!$A50,'BD Factoraje'!$N:$N,'Cartera Semanal Individual'!G$1,'BD Factoraje'!$C:$C,$B$2)</f>
        <v>0</v>
      </c>
      <c r="H50" s="11">
        <f>IF('Cartera Semanal Individual'!$A50='Cartera Semanal Individual'!H$1,-SUMIFS('BD Factoraje'!$Q:$Q,'BD Factoraje'!$B:$B,$B$3,'BD Factoraje'!$G:$G,'Cartera Semanal Individual'!$A50,'BD Factoraje'!$C:$C,$B$2),0)+G50-SUMIFS('BD Factoraje'!$R:$R,'BD Factoraje'!$B:$B,$B$3,'BD Factoraje'!$G:$G,'Cartera Semanal Individual'!$A50,'BD Factoraje'!$N:$N,'Cartera Semanal Individual'!H$1,'BD Factoraje'!$C:$C,$B$2)</f>
        <v>0</v>
      </c>
      <c r="I50" s="11">
        <f>IF('Cartera Semanal Individual'!$A50='Cartera Semanal Individual'!I$1,-SUMIFS('BD Factoraje'!$Q:$Q,'BD Factoraje'!$B:$B,$B$3,'BD Factoraje'!$G:$G,'Cartera Semanal Individual'!$A50,'BD Factoraje'!$C:$C,$B$2),0)+H50-SUMIFS('BD Factoraje'!$R:$R,'BD Factoraje'!$B:$B,$B$3,'BD Factoraje'!$G:$G,'Cartera Semanal Individual'!$A50,'BD Factoraje'!$N:$N,'Cartera Semanal Individual'!I$1,'BD Factoraje'!$C:$C,$B$2)</f>
        <v>0</v>
      </c>
      <c r="J50" s="11">
        <f>IF('Cartera Semanal Individual'!$A50='Cartera Semanal Individual'!J$1,-SUMIFS('BD Factoraje'!$Q:$Q,'BD Factoraje'!$B:$B,$B$3,'BD Factoraje'!$G:$G,'Cartera Semanal Individual'!$A50,'BD Factoraje'!$C:$C,$B$2),0)+I50-SUMIFS('BD Factoraje'!$R:$R,'BD Factoraje'!$B:$B,$B$3,'BD Factoraje'!$G:$G,'Cartera Semanal Individual'!$A50,'BD Factoraje'!$N:$N,'Cartera Semanal Individual'!J$1,'BD Factoraje'!$C:$C,$B$2)</f>
        <v>0</v>
      </c>
      <c r="K50" s="11">
        <f>IF('Cartera Semanal Individual'!$A50='Cartera Semanal Individual'!K$1,-SUMIFS('BD Factoraje'!$Q:$Q,'BD Factoraje'!$B:$B,$B$3,'BD Factoraje'!$G:$G,'Cartera Semanal Individual'!$A50,'BD Factoraje'!$C:$C,$B$2),0)+J50-SUMIFS('BD Factoraje'!$R:$R,'BD Factoraje'!$B:$B,$B$3,'BD Factoraje'!$G:$G,'Cartera Semanal Individual'!$A50,'BD Factoraje'!$N:$N,'Cartera Semanal Individual'!K$1,'BD Factoraje'!$C:$C,$B$2)</f>
        <v>0</v>
      </c>
      <c r="L50" s="11">
        <f>IF('Cartera Semanal Individual'!$A50='Cartera Semanal Individual'!L$1,-SUMIFS('BD Factoraje'!$Q:$Q,'BD Factoraje'!$B:$B,$B$3,'BD Factoraje'!$G:$G,'Cartera Semanal Individual'!$A50,'BD Factoraje'!$C:$C,$B$2),0)+K50-SUMIFS('BD Factoraje'!$R:$R,'BD Factoraje'!$B:$B,$B$3,'BD Factoraje'!$G:$G,'Cartera Semanal Individual'!$A50,'BD Factoraje'!$N:$N,'Cartera Semanal Individual'!L$1,'BD Factoraje'!$C:$C,$B$2)</f>
        <v>0</v>
      </c>
      <c r="M50" s="11">
        <f>IF('Cartera Semanal Individual'!$A50='Cartera Semanal Individual'!M$1,-SUMIFS('BD Factoraje'!$Q:$Q,'BD Factoraje'!$B:$B,$B$3,'BD Factoraje'!$G:$G,'Cartera Semanal Individual'!$A50,'BD Factoraje'!$C:$C,$B$2),0)+L50-SUMIFS('BD Factoraje'!$R:$R,'BD Factoraje'!$B:$B,$B$3,'BD Factoraje'!$G:$G,'Cartera Semanal Individual'!$A50,'BD Factoraje'!$N:$N,'Cartera Semanal Individual'!M$1,'BD Factoraje'!$C:$C,$B$2)</f>
        <v>0</v>
      </c>
      <c r="N50" s="11">
        <f>IF('Cartera Semanal Individual'!$A50='Cartera Semanal Individual'!N$1,-SUMIFS('BD Factoraje'!$Q:$Q,'BD Factoraje'!$B:$B,$B$3,'BD Factoraje'!$G:$G,'Cartera Semanal Individual'!$A50,'BD Factoraje'!$C:$C,$B$2),0)+M50-SUMIFS('BD Factoraje'!$R:$R,'BD Factoraje'!$B:$B,$B$3,'BD Factoraje'!$G:$G,'Cartera Semanal Individual'!$A50,'BD Factoraje'!$N:$N,'Cartera Semanal Individual'!N$1,'BD Factoraje'!$C:$C,$B$2)</f>
        <v>0</v>
      </c>
      <c r="O50" s="11">
        <f>IF('Cartera Semanal Individual'!$A50='Cartera Semanal Individual'!O$1,-SUMIFS('BD Factoraje'!$Q:$Q,'BD Factoraje'!$B:$B,$B$3,'BD Factoraje'!$G:$G,'Cartera Semanal Individual'!$A50,'BD Factoraje'!$C:$C,$B$2),0)+N50-SUMIFS('BD Factoraje'!$R:$R,'BD Factoraje'!$B:$B,$B$3,'BD Factoraje'!$G:$G,'Cartera Semanal Individual'!$A50,'BD Factoraje'!$N:$N,'Cartera Semanal Individual'!O$1,'BD Factoraje'!$C:$C,$B$2)</f>
        <v>0</v>
      </c>
      <c r="P50" s="11">
        <f>IF('Cartera Semanal Individual'!$A50='Cartera Semanal Individual'!P$1,-SUMIFS('BD Factoraje'!$Q:$Q,'BD Factoraje'!$B:$B,$B$3,'BD Factoraje'!$G:$G,'Cartera Semanal Individual'!$A50,'BD Factoraje'!$C:$C,$B$2),0)+O50-SUMIFS('BD Factoraje'!$R:$R,'BD Factoraje'!$B:$B,$B$3,'BD Factoraje'!$G:$G,'Cartera Semanal Individual'!$A50,'BD Factoraje'!$N:$N,'Cartera Semanal Individual'!P$1,'BD Factoraje'!$C:$C,$B$2)</f>
        <v>0</v>
      </c>
      <c r="Q50" s="11">
        <f>IF('Cartera Semanal Individual'!$A50='Cartera Semanal Individual'!Q$1,-SUMIFS('BD Factoraje'!$Q:$Q,'BD Factoraje'!$B:$B,$B$3,'BD Factoraje'!$G:$G,'Cartera Semanal Individual'!$A50,'BD Factoraje'!$C:$C,$B$2),0)+P50-SUMIFS('BD Factoraje'!$R:$R,'BD Factoraje'!$B:$B,$B$3,'BD Factoraje'!$G:$G,'Cartera Semanal Individual'!$A50,'BD Factoraje'!$N:$N,'Cartera Semanal Individual'!Q$1,'BD Factoraje'!$C:$C,$B$2)</f>
        <v>0</v>
      </c>
      <c r="R50" s="11">
        <f>IF('Cartera Semanal Individual'!$A50='Cartera Semanal Individual'!R$1,-SUMIFS('BD Factoraje'!$Q:$Q,'BD Factoraje'!$B:$B,$B$3,'BD Factoraje'!$G:$G,'Cartera Semanal Individual'!$A50,'BD Factoraje'!$C:$C,$B$2),0)+Q50-SUMIFS('BD Factoraje'!$R:$R,'BD Factoraje'!$B:$B,$B$3,'BD Factoraje'!$G:$G,'Cartera Semanal Individual'!$A50,'BD Factoraje'!$N:$N,'Cartera Semanal Individual'!R$1,'BD Factoraje'!$C:$C,$B$2)</f>
        <v>0</v>
      </c>
      <c r="S50" s="11">
        <f>IF('Cartera Semanal Individual'!$A50='Cartera Semanal Individual'!S$1,-SUMIFS('BD Factoraje'!$Q:$Q,'BD Factoraje'!$B:$B,$B$3,'BD Factoraje'!$G:$G,'Cartera Semanal Individual'!$A50,'BD Factoraje'!$C:$C,$B$2),0)+R50-SUMIFS('BD Factoraje'!$R:$R,'BD Factoraje'!$B:$B,$B$3,'BD Factoraje'!$G:$G,'Cartera Semanal Individual'!$A50,'BD Factoraje'!$N:$N,'Cartera Semanal Individual'!S$1,'BD Factoraje'!$C:$C,$B$2)</f>
        <v>0</v>
      </c>
      <c r="T50" s="11">
        <f>IF('Cartera Semanal Individual'!$A50='Cartera Semanal Individual'!T$1,-SUMIFS('BD Factoraje'!$Q:$Q,'BD Factoraje'!$B:$B,$B$3,'BD Factoraje'!$G:$G,'Cartera Semanal Individual'!$A50,'BD Factoraje'!$C:$C,$B$2),0)+S50-SUMIFS('BD Factoraje'!$R:$R,'BD Factoraje'!$B:$B,$B$3,'BD Factoraje'!$G:$G,'Cartera Semanal Individual'!$A50,'BD Factoraje'!$N:$N,'Cartera Semanal Individual'!T$1,'BD Factoraje'!$C:$C,$B$2)</f>
        <v>0</v>
      </c>
      <c r="U50" s="11">
        <f>IF('Cartera Semanal Individual'!$A50='Cartera Semanal Individual'!U$1,-SUMIFS('BD Factoraje'!$Q:$Q,'BD Factoraje'!$B:$B,$B$3,'BD Factoraje'!$G:$G,'Cartera Semanal Individual'!$A50,'BD Factoraje'!$C:$C,$B$2),0)+T50-SUMIFS('BD Factoraje'!$R:$R,'BD Factoraje'!$B:$B,$B$3,'BD Factoraje'!$G:$G,'Cartera Semanal Individual'!$A50,'BD Factoraje'!$N:$N,'Cartera Semanal Individual'!U$1,'BD Factoraje'!$C:$C,$B$2)</f>
        <v>0</v>
      </c>
      <c r="V50" s="11">
        <f>IF('Cartera Semanal Individual'!$A50='Cartera Semanal Individual'!V$1,-SUMIFS('BD Factoraje'!$Q:$Q,'BD Factoraje'!$B:$B,$B$3,'BD Factoraje'!$G:$G,'Cartera Semanal Individual'!$A50,'BD Factoraje'!$C:$C,$B$2),0)+U50-SUMIFS('BD Factoraje'!$R:$R,'BD Factoraje'!$B:$B,$B$3,'BD Factoraje'!$G:$G,'Cartera Semanal Individual'!$A50,'BD Factoraje'!$N:$N,'Cartera Semanal Individual'!V$1,'BD Factoraje'!$C:$C,$B$2)</f>
        <v>0</v>
      </c>
      <c r="W50" s="11">
        <f>IF('Cartera Semanal Individual'!$A50='Cartera Semanal Individual'!W$1,-SUMIFS('BD Factoraje'!$Q:$Q,'BD Factoraje'!$B:$B,$B$3,'BD Factoraje'!$G:$G,'Cartera Semanal Individual'!$A50,'BD Factoraje'!$C:$C,$B$2),0)+V50-SUMIFS('BD Factoraje'!$R:$R,'BD Factoraje'!$B:$B,$B$3,'BD Factoraje'!$G:$G,'Cartera Semanal Individual'!$A50,'BD Factoraje'!$N:$N,'Cartera Semanal Individual'!W$1,'BD Factoraje'!$C:$C,$B$2)</f>
        <v>0</v>
      </c>
      <c r="X50" s="11">
        <f>IF('Cartera Semanal Individual'!$A50='Cartera Semanal Individual'!X$1,-SUMIFS('BD Factoraje'!$Q:$Q,'BD Factoraje'!$B:$B,$B$3,'BD Factoraje'!$G:$G,'Cartera Semanal Individual'!$A50,'BD Factoraje'!$C:$C,$B$2),0)+W50-SUMIFS('BD Factoraje'!$R:$R,'BD Factoraje'!$B:$B,$B$3,'BD Factoraje'!$G:$G,'Cartera Semanal Individual'!$A50,'BD Factoraje'!$N:$N,'Cartera Semanal Individual'!X$1,'BD Factoraje'!$C:$C,$B$2)</f>
        <v>0</v>
      </c>
      <c r="Y50" s="11">
        <f>IF('Cartera Semanal Individual'!$A50='Cartera Semanal Individual'!Y$1,-SUMIFS('BD Factoraje'!$Q:$Q,'BD Factoraje'!$B:$B,$B$3,'BD Factoraje'!$G:$G,'Cartera Semanal Individual'!$A50,'BD Factoraje'!$C:$C,$B$2),0)+X50-SUMIFS('BD Factoraje'!$R:$R,'BD Factoraje'!$B:$B,$B$3,'BD Factoraje'!$G:$G,'Cartera Semanal Individual'!$A50,'BD Factoraje'!$N:$N,'Cartera Semanal Individual'!Y$1,'BD Factoraje'!$C:$C,$B$2)</f>
        <v>0</v>
      </c>
      <c r="Z50" s="11">
        <f>IF('Cartera Semanal Individual'!$A50='Cartera Semanal Individual'!Z$1,-SUMIFS('BD Factoraje'!$Q:$Q,'BD Factoraje'!$B:$B,$B$3,'BD Factoraje'!$G:$G,'Cartera Semanal Individual'!$A50,'BD Factoraje'!$C:$C,$B$2),0)+Y50-SUMIFS('BD Factoraje'!$R:$R,'BD Factoraje'!$B:$B,$B$3,'BD Factoraje'!$G:$G,'Cartera Semanal Individual'!$A50,'BD Factoraje'!$N:$N,'Cartera Semanal Individual'!Z$1,'BD Factoraje'!$C:$C,$B$2)</f>
        <v>0</v>
      </c>
      <c r="AA50" s="11">
        <f>IF('Cartera Semanal Individual'!$A50='Cartera Semanal Individual'!AA$1,-SUMIFS('BD Factoraje'!$Q:$Q,'BD Factoraje'!$B:$B,$B$3,'BD Factoraje'!$G:$G,'Cartera Semanal Individual'!$A50,'BD Factoraje'!$C:$C,$B$2),0)+Z50-SUMIFS('BD Factoraje'!$R:$R,'BD Factoraje'!$B:$B,$B$3,'BD Factoraje'!$G:$G,'Cartera Semanal Individual'!$A50,'BD Factoraje'!$N:$N,'Cartera Semanal Individual'!AA$1,'BD Factoraje'!$C:$C,$B$2)</f>
        <v>0</v>
      </c>
      <c r="AB50" s="11">
        <f>IF('Cartera Semanal Individual'!$A50='Cartera Semanal Individual'!AB$1,-SUMIFS('BD Factoraje'!$Q:$Q,'BD Factoraje'!$B:$B,$B$3,'BD Factoraje'!$G:$G,'Cartera Semanal Individual'!$A50,'BD Factoraje'!$C:$C,$B$2),0)+AA50-SUMIFS('BD Factoraje'!$R:$R,'BD Factoraje'!$B:$B,$B$3,'BD Factoraje'!$G:$G,'Cartera Semanal Individual'!$A50,'BD Factoraje'!$N:$N,'Cartera Semanal Individual'!AB$1,'BD Factoraje'!$C:$C,$B$2)</f>
        <v>0</v>
      </c>
      <c r="AC50" s="11">
        <f>IF('Cartera Semanal Individual'!$A50='Cartera Semanal Individual'!AC$1,-SUMIFS('BD Factoraje'!$Q:$Q,'BD Factoraje'!$B:$B,$B$3,'BD Factoraje'!$G:$G,'Cartera Semanal Individual'!$A50,'BD Factoraje'!$C:$C,$B$2),0)+AB50-SUMIFS('BD Factoraje'!$R:$R,'BD Factoraje'!$B:$B,$B$3,'BD Factoraje'!$G:$G,'Cartera Semanal Individual'!$A50,'BD Factoraje'!$N:$N,'Cartera Semanal Individual'!AC$1,'BD Factoraje'!$C:$C,$B$2)</f>
        <v>0</v>
      </c>
      <c r="AD50" s="11">
        <f>IF('Cartera Semanal Individual'!$A50='Cartera Semanal Individual'!AD$1,-SUMIFS('BD Factoraje'!$Q:$Q,'BD Factoraje'!$B:$B,$B$3,'BD Factoraje'!$G:$G,'Cartera Semanal Individual'!$A50,'BD Factoraje'!$C:$C,$B$2),0)+AC50-SUMIFS('BD Factoraje'!$R:$R,'BD Factoraje'!$B:$B,$B$3,'BD Factoraje'!$G:$G,'Cartera Semanal Individual'!$A50,'BD Factoraje'!$N:$N,'Cartera Semanal Individual'!AD$1,'BD Factoraje'!$C:$C,$B$2)</f>
        <v>0</v>
      </c>
      <c r="AE50" s="11">
        <f>IF('Cartera Semanal Individual'!$A50='Cartera Semanal Individual'!AE$1,-SUMIFS('BD Factoraje'!$Q:$Q,'BD Factoraje'!$B:$B,$B$3,'BD Factoraje'!$G:$G,'Cartera Semanal Individual'!$A50,'BD Factoraje'!$C:$C,$B$2),0)+AD50-SUMIFS('BD Factoraje'!$R:$R,'BD Factoraje'!$B:$B,$B$3,'BD Factoraje'!$G:$G,'Cartera Semanal Individual'!$A50,'BD Factoraje'!$N:$N,'Cartera Semanal Individual'!AE$1,'BD Factoraje'!$C:$C,$B$2)</f>
        <v>0</v>
      </c>
      <c r="AF50" s="11">
        <f>IF('Cartera Semanal Individual'!$A50='Cartera Semanal Individual'!AF$1,-SUMIFS('BD Factoraje'!$Q:$Q,'BD Factoraje'!$B:$B,$B$3,'BD Factoraje'!$G:$G,'Cartera Semanal Individual'!$A50,'BD Factoraje'!$C:$C,$B$2),0)+AE50-SUMIFS('BD Factoraje'!$R:$R,'BD Factoraje'!$B:$B,$B$3,'BD Factoraje'!$G:$G,'Cartera Semanal Individual'!$A50,'BD Factoraje'!$N:$N,'Cartera Semanal Individual'!AF$1,'BD Factoraje'!$C:$C,$B$2)</f>
        <v>0</v>
      </c>
      <c r="AG50" s="11">
        <f>IF('Cartera Semanal Individual'!$A50='Cartera Semanal Individual'!AG$1,-SUMIFS('BD Factoraje'!$Q:$Q,'BD Factoraje'!$B:$B,$B$3,'BD Factoraje'!$G:$G,'Cartera Semanal Individual'!$A50,'BD Factoraje'!$C:$C,$B$2),0)+AF50-SUMIFS('BD Factoraje'!$R:$R,'BD Factoraje'!$B:$B,$B$3,'BD Factoraje'!$G:$G,'Cartera Semanal Individual'!$A50,'BD Factoraje'!$N:$N,'Cartera Semanal Individual'!AG$1,'BD Factoraje'!$C:$C,$B$2)</f>
        <v>0</v>
      </c>
      <c r="AH50" s="11">
        <f>IF('Cartera Semanal Individual'!$A50='Cartera Semanal Individual'!AH$1,-SUMIFS('BD Factoraje'!$Q:$Q,'BD Factoraje'!$B:$B,$B$3,'BD Factoraje'!$G:$G,'Cartera Semanal Individual'!$A50,'BD Factoraje'!$C:$C,$B$2),0)+AG50-SUMIFS('BD Factoraje'!$R:$R,'BD Factoraje'!$B:$B,$B$3,'BD Factoraje'!$G:$G,'Cartera Semanal Individual'!$A50,'BD Factoraje'!$N:$N,'Cartera Semanal Individual'!AH$1,'BD Factoraje'!$C:$C,$B$2)</f>
        <v>0</v>
      </c>
      <c r="AI50" s="11">
        <f>IF('Cartera Semanal Individual'!$A50='Cartera Semanal Individual'!AI$1,-SUMIFS('BD Factoraje'!$Q:$Q,'BD Factoraje'!$B:$B,$B$3,'BD Factoraje'!$G:$G,'Cartera Semanal Individual'!$A50,'BD Factoraje'!$C:$C,$B$2),0)+AH50-SUMIFS('BD Factoraje'!$R:$R,'BD Factoraje'!$B:$B,$B$3,'BD Factoraje'!$G:$G,'Cartera Semanal Individual'!$A50,'BD Factoraje'!$N:$N,'Cartera Semanal Individual'!AI$1,'BD Factoraje'!$C:$C,$B$2)</f>
        <v>0</v>
      </c>
      <c r="AJ50" s="11">
        <f>IF('Cartera Semanal Individual'!$A50='Cartera Semanal Individual'!AJ$1,-SUMIFS('BD Factoraje'!$Q:$Q,'BD Factoraje'!$B:$B,$B$3,'BD Factoraje'!$G:$G,'Cartera Semanal Individual'!$A50,'BD Factoraje'!$C:$C,$B$2),0)+AI50-SUMIFS('BD Factoraje'!$R:$R,'BD Factoraje'!$B:$B,$B$3,'BD Factoraje'!$G:$G,'Cartera Semanal Individual'!$A50,'BD Factoraje'!$N:$N,'Cartera Semanal Individual'!AJ$1,'BD Factoraje'!$C:$C,$B$2)</f>
        <v>0</v>
      </c>
      <c r="AK50" s="11">
        <f>IF('Cartera Semanal Individual'!$A50='Cartera Semanal Individual'!AK$1,-SUMIFS('BD Factoraje'!$Q:$Q,'BD Factoraje'!$B:$B,$B$3,'BD Factoraje'!$G:$G,'Cartera Semanal Individual'!$A50,'BD Factoraje'!$C:$C,$B$2),0)+AJ50-SUMIFS('BD Factoraje'!$R:$R,'BD Factoraje'!$B:$B,$B$3,'BD Factoraje'!$G:$G,'Cartera Semanal Individual'!$A50,'BD Factoraje'!$N:$N,'Cartera Semanal Individual'!AK$1,'BD Factoraje'!$C:$C,$B$2)</f>
        <v>0</v>
      </c>
      <c r="AL50" s="11">
        <f>IF('Cartera Semanal Individual'!$A50='Cartera Semanal Individual'!AL$1,-SUMIFS('BD Factoraje'!$Q:$Q,'BD Factoraje'!$B:$B,$B$3,'BD Factoraje'!$G:$G,'Cartera Semanal Individual'!$A50,'BD Factoraje'!$C:$C,$B$2),0)+AK50-SUMIFS('BD Factoraje'!$R:$R,'BD Factoraje'!$B:$B,$B$3,'BD Factoraje'!$G:$G,'Cartera Semanal Individual'!$A50,'BD Factoraje'!$N:$N,'Cartera Semanal Individual'!AL$1,'BD Factoraje'!$C:$C,$B$2)</f>
        <v>0</v>
      </c>
      <c r="AM50" s="11">
        <f>IF('Cartera Semanal Individual'!$A50='Cartera Semanal Individual'!AM$1,-SUMIFS('BD Factoraje'!$Q:$Q,'BD Factoraje'!$B:$B,$B$3,'BD Factoraje'!$G:$G,'Cartera Semanal Individual'!$A50,'BD Factoraje'!$C:$C,$B$2),0)+AL50-SUMIFS('BD Factoraje'!$R:$R,'BD Factoraje'!$B:$B,$B$3,'BD Factoraje'!$G:$G,'Cartera Semanal Individual'!$A50,'BD Factoraje'!$N:$N,'Cartera Semanal Individual'!AM$1,'BD Factoraje'!$C:$C,$B$2)</f>
        <v>0</v>
      </c>
      <c r="AN50" s="11">
        <f>IF('Cartera Semanal Individual'!$A50='Cartera Semanal Individual'!AN$1,-SUMIFS('BD Factoraje'!$Q:$Q,'BD Factoraje'!$B:$B,$B$3,'BD Factoraje'!$G:$G,'Cartera Semanal Individual'!$A50,'BD Factoraje'!$C:$C,$B$2),0)+AM50-SUMIFS('BD Factoraje'!$R:$R,'BD Factoraje'!$B:$B,$B$3,'BD Factoraje'!$G:$G,'Cartera Semanal Individual'!$A50,'BD Factoraje'!$N:$N,'Cartera Semanal Individual'!AN$1,'BD Factoraje'!$C:$C,$B$2)</f>
        <v>0</v>
      </c>
      <c r="AO50" s="11">
        <f>IF('Cartera Semanal Individual'!$A50='Cartera Semanal Individual'!AO$1,-SUMIFS('BD Factoraje'!$Q:$Q,'BD Factoraje'!$B:$B,$B$3,'BD Factoraje'!$G:$G,'Cartera Semanal Individual'!$A50,'BD Factoraje'!$C:$C,$B$2),0)+AN50-SUMIFS('BD Factoraje'!$R:$R,'BD Factoraje'!$B:$B,$B$3,'BD Factoraje'!$G:$G,'Cartera Semanal Individual'!$A50,'BD Factoraje'!$N:$N,'Cartera Semanal Individual'!AO$1,'BD Factoraje'!$C:$C,$B$2)</f>
        <v>0</v>
      </c>
      <c r="AP50" s="11">
        <f>IF('Cartera Semanal Individual'!$A50='Cartera Semanal Individual'!AP$1,-SUMIFS('BD Factoraje'!$Q:$Q,'BD Factoraje'!$B:$B,$B$3,'BD Factoraje'!$G:$G,'Cartera Semanal Individual'!$A50,'BD Factoraje'!$C:$C,$B$2),0)+AO50-SUMIFS('BD Factoraje'!$R:$R,'BD Factoraje'!$B:$B,$B$3,'BD Factoraje'!$G:$G,'Cartera Semanal Individual'!$A50,'BD Factoraje'!$N:$N,'Cartera Semanal Individual'!AP$1,'BD Factoraje'!$C:$C,$B$2)</f>
        <v>0</v>
      </c>
      <c r="AQ50" s="11">
        <f>IF('Cartera Semanal Individual'!$A50='Cartera Semanal Individual'!AQ$1,-SUMIFS('BD Factoraje'!$Q:$Q,'BD Factoraje'!$B:$B,$B$3,'BD Factoraje'!$G:$G,'Cartera Semanal Individual'!$A50,'BD Factoraje'!$C:$C,$B$2),0)+AP50-SUMIFS('BD Factoraje'!$R:$R,'BD Factoraje'!$B:$B,$B$3,'BD Factoraje'!$G:$G,'Cartera Semanal Individual'!$A50,'BD Factoraje'!$N:$N,'Cartera Semanal Individual'!AQ$1,'BD Factoraje'!$C:$C,$B$2)</f>
        <v>0</v>
      </c>
      <c r="AR50" s="11">
        <f>IF('Cartera Semanal Individual'!$A50='Cartera Semanal Individual'!AR$1,-SUMIFS('BD Factoraje'!$Q:$Q,'BD Factoraje'!$B:$B,$B$3,'BD Factoraje'!$G:$G,'Cartera Semanal Individual'!$A50,'BD Factoraje'!$C:$C,$B$2),0)+AQ50-SUMIFS('BD Factoraje'!$R:$R,'BD Factoraje'!$B:$B,$B$3,'BD Factoraje'!$G:$G,'Cartera Semanal Individual'!$A50,'BD Factoraje'!$N:$N,'Cartera Semanal Individual'!AR$1,'BD Factoraje'!$C:$C,$B$2)</f>
        <v>0</v>
      </c>
      <c r="AS50" s="11">
        <f>IF('Cartera Semanal Individual'!$A50='Cartera Semanal Individual'!AS$1,-SUMIFS('BD Factoraje'!$Q:$Q,'BD Factoraje'!$B:$B,$B$3,'BD Factoraje'!$G:$G,'Cartera Semanal Individual'!$A50,'BD Factoraje'!$C:$C,$B$2),0)+AR50-SUMIFS('BD Factoraje'!$R:$R,'BD Factoraje'!$B:$B,$B$3,'BD Factoraje'!$G:$G,'Cartera Semanal Individual'!$A50,'BD Factoraje'!$N:$N,'Cartera Semanal Individual'!AS$1,'BD Factoraje'!$C:$C,$B$2)</f>
        <v>0</v>
      </c>
      <c r="AT50" s="11">
        <f>IF('Cartera Semanal Individual'!$A50='Cartera Semanal Individual'!AT$1,-SUMIFS('BD Factoraje'!$Q:$Q,'BD Factoraje'!$B:$B,$B$3,'BD Factoraje'!$G:$G,'Cartera Semanal Individual'!$A50,'BD Factoraje'!$C:$C,$B$2),0)+AS50-SUMIFS('BD Factoraje'!$R:$R,'BD Factoraje'!$B:$B,$B$3,'BD Factoraje'!$G:$G,'Cartera Semanal Individual'!$A50,'BD Factoraje'!$N:$N,'Cartera Semanal Individual'!AT$1,'BD Factoraje'!$C:$C,$B$2)</f>
        <v>0</v>
      </c>
      <c r="AU50" s="11">
        <f>IF('Cartera Semanal Individual'!$A50='Cartera Semanal Individual'!AU$1,-SUMIFS('BD Factoraje'!$Q:$Q,'BD Factoraje'!$B:$B,$B$3,'BD Factoraje'!$G:$G,'Cartera Semanal Individual'!$A50,'BD Factoraje'!$C:$C,$B$2),0)+AT50-SUMIFS('BD Factoraje'!$R:$R,'BD Factoraje'!$B:$B,$B$3,'BD Factoraje'!$G:$G,'Cartera Semanal Individual'!$A50,'BD Factoraje'!$N:$N,'Cartera Semanal Individual'!AU$1,'BD Factoraje'!$C:$C,$B$2)</f>
        <v>0</v>
      </c>
      <c r="AV50" s="11">
        <f>IF('Cartera Semanal Individual'!$A50='Cartera Semanal Individual'!AV$1,-SUMIFS('BD Factoraje'!$Q:$Q,'BD Factoraje'!$B:$B,$B$3,'BD Factoraje'!$G:$G,'Cartera Semanal Individual'!$A50,'BD Factoraje'!$C:$C,$B$2),0)+AU50-SUMIFS('BD Factoraje'!$R:$R,'BD Factoraje'!$B:$B,$B$3,'BD Factoraje'!$G:$G,'Cartera Semanal Individual'!$A50,'BD Factoraje'!$N:$N,'Cartera Semanal Individual'!AV$1,'BD Factoraje'!$C:$C,$B$2)</f>
        <v>0</v>
      </c>
      <c r="AW50" s="11">
        <f>IF('Cartera Semanal Individual'!$A50='Cartera Semanal Individual'!AW$1,-SUMIFS('BD Factoraje'!$Q:$Q,'BD Factoraje'!$B:$B,$B$3,'BD Factoraje'!$G:$G,'Cartera Semanal Individual'!$A50,'BD Factoraje'!$C:$C,$B$2),0)+AV50-SUMIFS('BD Factoraje'!$R:$R,'BD Factoraje'!$B:$B,$B$3,'BD Factoraje'!$G:$G,'Cartera Semanal Individual'!$A50,'BD Factoraje'!$N:$N,'Cartera Semanal Individual'!AW$1,'BD Factoraje'!$C:$C,$B$2)</f>
        <v>0</v>
      </c>
      <c r="AX50" s="11">
        <f>IF('Cartera Semanal Individual'!$A50='Cartera Semanal Individual'!AX$1,-SUMIFS('BD Factoraje'!$Q:$Q,'BD Factoraje'!$B:$B,$B$3,'BD Factoraje'!$G:$G,'Cartera Semanal Individual'!$A50,'BD Factoraje'!$C:$C,$B$2),0)+AW50-SUMIFS('BD Factoraje'!$R:$R,'BD Factoraje'!$B:$B,$B$3,'BD Factoraje'!$G:$G,'Cartera Semanal Individual'!$A50,'BD Factoraje'!$N:$N,'Cartera Semanal Individual'!AX$1,'BD Factoraje'!$C:$C,$B$2)</f>
        <v>0</v>
      </c>
      <c r="AY50" s="11">
        <f>IF('Cartera Semanal Individual'!$A50='Cartera Semanal Individual'!AY$1,-SUMIFS('BD Factoraje'!$Q:$Q,'BD Factoraje'!$B:$B,$B$3,'BD Factoraje'!$G:$G,'Cartera Semanal Individual'!$A50,'BD Factoraje'!$C:$C,$B$2),0)+AX50-SUMIFS('BD Factoraje'!$R:$R,'BD Factoraje'!$B:$B,$B$3,'BD Factoraje'!$G:$G,'Cartera Semanal Individual'!$A50,'BD Factoraje'!$N:$N,'Cartera Semanal Individual'!AY$1,'BD Factoraje'!$C:$C,$B$2)</f>
        <v>0</v>
      </c>
      <c r="AZ50" s="11">
        <f>IF('Cartera Semanal Individual'!$A50='Cartera Semanal Individual'!AZ$1,-SUMIFS('BD Factoraje'!$Q:$Q,'BD Factoraje'!$B:$B,$B$3,'BD Factoraje'!$G:$G,'Cartera Semanal Individual'!$A50,'BD Factoraje'!$C:$C,$B$2),0)+AY50-SUMIFS('BD Factoraje'!$R:$R,'BD Factoraje'!$B:$B,$B$3,'BD Factoraje'!$G:$G,'Cartera Semanal Individual'!$A50,'BD Factoraje'!$N:$N,'Cartera Semanal Individual'!AZ$1,'BD Factoraje'!$C:$C,$B$2)</f>
        <v>0</v>
      </c>
      <c r="BA50" s="11">
        <f>IF('Cartera Semanal Individual'!$A50='Cartera Semanal Individual'!BA$1,-SUMIFS('BD Factoraje'!$Q:$Q,'BD Factoraje'!$B:$B,$B$3,'BD Factoraje'!$G:$G,'Cartera Semanal Individual'!$A50,'BD Factoraje'!$C:$C,$B$2),0)+AZ50-SUMIFS('BD Factoraje'!$R:$R,'BD Factoraje'!$B:$B,$B$3,'BD Factoraje'!$G:$G,'Cartera Semanal Individual'!$A50,'BD Factoraje'!$N:$N,'Cartera Semanal Individual'!BA$1,'BD Factoraje'!$C:$C,$B$2)</f>
        <v>0</v>
      </c>
      <c r="BB50" s="11">
        <f>IF('Cartera Semanal Individual'!$A50='Cartera Semanal Individual'!BB$1,-SUMIFS('BD Factoraje'!$Q:$Q,'BD Factoraje'!$B:$B,$B$3,'BD Factoraje'!$G:$G,'Cartera Semanal Individual'!$A50,'BD Factoraje'!$C:$C,$B$2),0)+BA50-SUMIFS('BD Factoraje'!$R:$R,'BD Factoraje'!$B:$B,$B$3,'BD Factoraje'!$G:$G,'Cartera Semanal Individual'!$A50,'BD Factoraje'!$N:$N,'Cartera Semanal Individual'!BB$1,'BD Factoraje'!$C:$C,$B$2)</f>
        <v>0</v>
      </c>
      <c r="BC50" s="11">
        <f>IF('Cartera Semanal Individual'!$A50='Cartera Semanal Individual'!BC$1,-SUMIFS('BD Factoraje'!$Q:$Q,'BD Factoraje'!$B:$B,$B$3,'BD Factoraje'!$G:$G,'Cartera Semanal Individual'!$A50,'BD Factoraje'!$C:$C,$B$2),0)+BB50-SUMIFS('BD Factoraje'!$R:$R,'BD Factoraje'!$B:$B,$B$3,'BD Factoraje'!$G:$G,'Cartera Semanal Individual'!$A50,'BD Factoraje'!$N:$N,'Cartera Semanal Individual'!BC$1,'BD Factoraje'!$C:$C,$B$2)</f>
        <v>0</v>
      </c>
      <c r="BD50" s="11">
        <f>IF('Cartera Semanal Individual'!$A50='Cartera Semanal Individual'!BD$1,-SUMIFS('BD Factoraje'!$Q:$Q,'BD Factoraje'!$B:$B,$B$3,'BD Factoraje'!$G:$G,'Cartera Semanal Individual'!$A50,'BD Factoraje'!$C:$C,$B$2),0)+BC50-SUMIFS('BD Factoraje'!$R:$R,'BD Factoraje'!$B:$B,$B$3,'BD Factoraje'!$G:$G,'Cartera Semanal Individual'!$A50,'BD Factoraje'!$N:$N,'Cartera Semanal Individual'!BD$1,'BD Factoraje'!$C:$C,$B$2)</f>
        <v>0</v>
      </c>
      <c r="BE50" s="11">
        <f>IF('Cartera Semanal Individual'!$A50='Cartera Semanal Individual'!BE$1,-SUMIFS('BD Factoraje'!$Q:$Q,'BD Factoraje'!$B:$B,$B$3,'BD Factoraje'!$G:$G,'Cartera Semanal Individual'!$A50,'BD Factoraje'!$C:$C,$B$2),0)+BD50-SUMIFS('BD Factoraje'!$R:$R,'BD Factoraje'!$B:$B,$B$3,'BD Factoraje'!$G:$G,'Cartera Semanal Individual'!$A50,'BD Factoraje'!$N:$N,'Cartera Semanal Individual'!BE$1,'BD Factoraje'!$C:$C,$B$2)</f>
        <v>0</v>
      </c>
      <c r="BF50" s="11">
        <f>IF('Cartera Semanal Individual'!$A50='Cartera Semanal Individual'!BF$1,-SUMIFS('BD Factoraje'!$Q:$Q,'BD Factoraje'!$B:$B,$B$3,'BD Factoraje'!$G:$G,'Cartera Semanal Individual'!$A50,'BD Factoraje'!$C:$C,$B$2),0)+BE50-SUMIFS('BD Factoraje'!$R:$R,'BD Factoraje'!$B:$B,$B$3,'BD Factoraje'!$G:$G,'Cartera Semanal Individual'!$A50,'BD Factoraje'!$N:$N,'Cartera Semanal Individual'!BF$1,'BD Factoraje'!$C:$C,$B$2)</f>
        <v>0</v>
      </c>
      <c r="BG50" s="11">
        <f>IF('Cartera Semanal Individual'!$A50='Cartera Semanal Individual'!BG$1,-SUMIFS('BD Factoraje'!$Q:$Q,'BD Factoraje'!$B:$B,$B$3,'BD Factoraje'!$G:$G,'Cartera Semanal Individual'!$A50,'BD Factoraje'!$C:$C,$B$2),0)+BF50-SUMIFS('BD Factoraje'!$R:$R,'BD Factoraje'!$B:$B,$B$3,'BD Factoraje'!$G:$G,'Cartera Semanal Individual'!$A50,'BD Factoraje'!$N:$N,'Cartera Semanal Individual'!BG$1,'BD Factoraje'!$C:$C,$B$2)</f>
        <v>0</v>
      </c>
      <c r="BH50" s="11">
        <f>IF('Cartera Semanal Individual'!$A50='Cartera Semanal Individual'!BH$1,-SUMIFS('BD Factoraje'!$Q:$Q,'BD Factoraje'!$B:$B,$B$3,'BD Factoraje'!$G:$G,'Cartera Semanal Individual'!$A50,'BD Factoraje'!$C:$C,$B$2),0)+BG50-SUMIFS('BD Factoraje'!$R:$R,'BD Factoraje'!$B:$B,$B$3,'BD Factoraje'!$G:$G,'Cartera Semanal Individual'!$A50,'BD Factoraje'!$N:$N,'Cartera Semanal Individual'!BH$1,'BD Factoraje'!$C:$C,$B$2)</f>
        <v>0</v>
      </c>
      <c r="BI50" s="11">
        <f>IF('Cartera Semanal Individual'!$A50='Cartera Semanal Individual'!BI$1,-SUMIFS('BD Factoraje'!$Q:$Q,'BD Factoraje'!$B:$B,$B$3,'BD Factoraje'!$G:$G,'Cartera Semanal Individual'!$A50,'BD Factoraje'!$C:$C,$B$2),0)+BH50-SUMIFS('BD Factoraje'!$R:$R,'BD Factoraje'!$B:$B,$B$3,'BD Factoraje'!$G:$G,'Cartera Semanal Individual'!$A50,'BD Factoraje'!$N:$N,'Cartera Semanal Individual'!BI$1,'BD Factoraje'!$C:$C,$B$2)</f>
        <v>0</v>
      </c>
      <c r="BJ50" s="11">
        <f>IF('Cartera Semanal Individual'!$A50='Cartera Semanal Individual'!BJ$1,-SUMIFS('BD Factoraje'!$Q:$Q,'BD Factoraje'!$B:$B,$B$3,'BD Factoraje'!$G:$G,'Cartera Semanal Individual'!$A50,'BD Factoraje'!$C:$C,$B$2),0)+BI50-SUMIFS('BD Factoraje'!$R:$R,'BD Factoraje'!$B:$B,$B$3,'BD Factoraje'!$G:$G,'Cartera Semanal Individual'!$A50,'BD Factoraje'!$N:$N,'Cartera Semanal Individual'!BJ$1,'BD Factoraje'!$C:$C,$B$2)</f>
        <v>0</v>
      </c>
      <c r="BK50" s="11">
        <f>IF('Cartera Semanal Individual'!$A50='Cartera Semanal Individual'!BK$1,-SUMIFS('BD Factoraje'!$Q:$Q,'BD Factoraje'!$B:$B,$B$3,'BD Factoraje'!$G:$G,'Cartera Semanal Individual'!$A50,'BD Factoraje'!$C:$C,$B$2),0)+BJ50-SUMIFS('BD Factoraje'!$R:$R,'BD Factoraje'!$B:$B,$B$3,'BD Factoraje'!$G:$G,'Cartera Semanal Individual'!$A50,'BD Factoraje'!$N:$N,'Cartera Semanal Individual'!BK$1,'BD Factoraje'!$C:$C,$B$2)</f>
        <v>0</v>
      </c>
      <c r="BL50" s="11">
        <f>IF('Cartera Semanal Individual'!$A50='Cartera Semanal Individual'!BL$1,-SUMIFS('BD Factoraje'!$Q:$Q,'BD Factoraje'!$B:$B,$B$3,'BD Factoraje'!$G:$G,'Cartera Semanal Individual'!$A50,'BD Factoraje'!$C:$C,$B$2),0)+BK50-SUMIFS('BD Factoraje'!$R:$R,'BD Factoraje'!$B:$B,$B$3,'BD Factoraje'!$G:$G,'Cartera Semanal Individual'!$A50,'BD Factoraje'!$N:$N,'Cartera Semanal Individual'!BL$1,'BD Factoraje'!$C:$C,$B$2)</f>
        <v>0</v>
      </c>
      <c r="BM50" s="11">
        <f>IF('Cartera Semanal Individual'!$A50='Cartera Semanal Individual'!BM$1,-SUMIFS('BD Factoraje'!$Q:$Q,'BD Factoraje'!$B:$B,$B$3,'BD Factoraje'!$G:$G,'Cartera Semanal Individual'!$A50,'BD Factoraje'!$C:$C,$B$2),0)+BL50-SUMIFS('BD Factoraje'!$R:$R,'BD Factoraje'!$B:$B,$B$3,'BD Factoraje'!$G:$G,'Cartera Semanal Individual'!$A50,'BD Factoraje'!$N:$N,'Cartera Semanal Individual'!BM$1,'BD Factoraje'!$C:$C,$B$2)</f>
        <v>0</v>
      </c>
      <c r="BN50" s="11">
        <f>IF('Cartera Semanal Individual'!$A50='Cartera Semanal Individual'!BN$1,-SUMIFS('BD Factoraje'!$Q:$Q,'BD Factoraje'!$B:$B,$B$3,'BD Factoraje'!$G:$G,'Cartera Semanal Individual'!$A50,'BD Factoraje'!$C:$C,$B$2),0)+BM50-SUMIFS('BD Factoraje'!$R:$R,'BD Factoraje'!$B:$B,$B$3,'BD Factoraje'!$G:$G,'Cartera Semanal Individual'!$A50,'BD Factoraje'!$N:$N,'Cartera Semanal Individual'!BN$1,'BD Factoraje'!$C:$C,$B$2)</f>
        <v>0</v>
      </c>
      <c r="BO50" s="11">
        <f>IF('Cartera Semanal Individual'!$A50='Cartera Semanal Individual'!BO$1,-SUMIFS('BD Factoraje'!$Q:$Q,'BD Factoraje'!$B:$B,$B$3,'BD Factoraje'!$G:$G,'Cartera Semanal Individual'!$A50,'BD Factoraje'!$C:$C,$B$2),0)+BN50-SUMIFS('BD Factoraje'!$R:$R,'BD Factoraje'!$B:$B,$B$3,'BD Factoraje'!$G:$G,'Cartera Semanal Individual'!$A50,'BD Factoraje'!$N:$N,'Cartera Semanal Individual'!BO$1,'BD Factoraje'!$C:$C,$B$2)</f>
        <v>0</v>
      </c>
      <c r="BP50" s="11">
        <f>IF('Cartera Semanal Individual'!$A50='Cartera Semanal Individual'!BP$1,-SUMIFS('BD Factoraje'!$Q:$Q,'BD Factoraje'!$B:$B,$B$3,'BD Factoraje'!$G:$G,'Cartera Semanal Individual'!$A50,'BD Factoraje'!$C:$C,$B$2),0)+BO50-SUMIFS('BD Factoraje'!$R:$R,'BD Factoraje'!$B:$B,$B$3,'BD Factoraje'!$G:$G,'Cartera Semanal Individual'!$A50,'BD Factoraje'!$N:$N,'Cartera Semanal Individual'!BP$1,'BD Factoraje'!$C:$C,$B$2)</f>
        <v>0</v>
      </c>
      <c r="BQ50" s="11">
        <f>IF('Cartera Semanal Individual'!$A50='Cartera Semanal Individual'!BQ$1,-SUMIFS('BD Factoraje'!$Q:$Q,'BD Factoraje'!$B:$B,$B$3,'BD Factoraje'!$G:$G,'Cartera Semanal Individual'!$A50,'BD Factoraje'!$C:$C,$B$2),0)+BP50-SUMIFS('BD Factoraje'!$R:$R,'BD Factoraje'!$B:$B,$B$3,'BD Factoraje'!$G:$G,'Cartera Semanal Individual'!$A50,'BD Factoraje'!$N:$N,'Cartera Semanal Individual'!BQ$1,'BD Factoraje'!$C:$C,$B$2)</f>
        <v>0</v>
      </c>
      <c r="BR50" s="11">
        <f>IF('Cartera Semanal Individual'!$A50='Cartera Semanal Individual'!BR$1,-SUMIFS('BD Factoraje'!$Q:$Q,'BD Factoraje'!$B:$B,$B$3,'BD Factoraje'!$G:$G,'Cartera Semanal Individual'!$A50,'BD Factoraje'!$C:$C,$B$2),0)+BQ50-SUMIFS('BD Factoraje'!$R:$R,'BD Factoraje'!$B:$B,$B$3,'BD Factoraje'!$G:$G,'Cartera Semanal Individual'!$A50,'BD Factoraje'!$N:$N,'Cartera Semanal Individual'!BR$1,'BD Factoraje'!$C:$C,$B$2)</f>
        <v>0</v>
      </c>
      <c r="BS50" s="11">
        <f>IF('Cartera Semanal Individual'!$A50='Cartera Semanal Individual'!BS$1,-SUMIFS('BD Factoraje'!$Q:$Q,'BD Factoraje'!$B:$B,$B$3,'BD Factoraje'!$G:$G,'Cartera Semanal Individual'!$A50,'BD Factoraje'!$C:$C,$B$2),0)+BR50-SUMIFS('BD Factoraje'!$R:$R,'BD Factoraje'!$B:$B,$B$3,'BD Factoraje'!$G:$G,'Cartera Semanal Individual'!$A50,'BD Factoraje'!$N:$N,'Cartera Semanal Individual'!BS$1,'BD Factoraje'!$C:$C,$B$2)</f>
        <v>0</v>
      </c>
      <c r="BT50" s="11">
        <f>IF('Cartera Semanal Individual'!$A50='Cartera Semanal Individual'!BT$1,-SUMIFS('BD Factoraje'!$Q:$Q,'BD Factoraje'!$B:$B,$B$3,'BD Factoraje'!$G:$G,'Cartera Semanal Individual'!$A50,'BD Factoraje'!$C:$C,$B$2),0)+BS50-SUMIFS('BD Factoraje'!$R:$R,'BD Factoraje'!$B:$B,$B$3,'BD Factoraje'!$G:$G,'Cartera Semanal Individual'!$A50,'BD Factoraje'!$N:$N,'Cartera Semanal Individual'!BT$1,'BD Factoraje'!$C:$C,$B$2)</f>
        <v>0</v>
      </c>
      <c r="BU50" s="11">
        <f>IF('Cartera Semanal Individual'!$A50='Cartera Semanal Individual'!BU$1,-SUMIFS('BD Factoraje'!$Q:$Q,'BD Factoraje'!$B:$B,$B$3,'BD Factoraje'!$G:$G,'Cartera Semanal Individual'!$A50,'BD Factoraje'!$C:$C,$B$2),0)+BT50-SUMIFS('BD Factoraje'!$R:$R,'BD Factoraje'!$B:$B,$B$3,'BD Factoraje'!$G:$G,'Cartera Semanal Individual'!$A50,'BD Factoraje'!$N:$N,'Cartera Semanal Individual'!BU$1,'BD Factoraje'!$C:$C,$B$2)</f>
        <v>0</v>
      </c>
      <c r="BV50" s="11">
        <f>IF('Cartera Semanal Individual'!$A50='Cartera Semanal Individual'!BV$1,-SUMIFS('BD Factoraje'!$Q:$Q,'BD Factoraje'!$B:$B,$B$3,'BD Factoraje'!$G:$G,'Cartera Semanal Individual'!$A50,'BD Factoraje'!$C:$C,$B$2),0)+BU50-SUMIFS('BD Factoraje'!$R:$R,'BD Factoraje'!$B:$B,$B$3,'BD Factoraje'!$G:$G,'Cartera Semanal Individual'!$A50,'BD Factoraje'!$N:$N,'Cartera Semanal Individual'!BV$1,'BD Factoraje'!$C:$C,$B$2)</f>
        <v>0</v>
      </c>
      <c r="BW50" s="11">
        <f>IF('Cartera Semanal Individual'!$A50='Cartera Semanal Individual'!BW$1,-SUMIFS('BD Factoraje'!$Q:$Q,'BD Factoraje'!$B:$B,$B$3,'BD Factoraje'!$G:$G,'Cartera Semanal Individual'!$A50,'BD Factoraje'!$C:$C,$B$2),0)+BV50-SUMIFS('BD Factoraje'!$R:$R,'BD Factoraje'!$B:$B,$B$3,'BD Factoraje'!$G:$G,'Cartera Semanal Individual'!$A50,'BD Factoraje'!$N:$N,'Cartera Semanal Individual'!BW$1,'BD Factoraje'!$C:$C,$B$2)</f>
        <v>0</v>
      </c>
      <c r="BX50" s="11">
        <f>IF('Cartera Semanal Individual'!$A50='Cartera Semanal Individual'!BX$1,-SUMIFS('BD Factoraje'!$Q:$Q,'BD Factoraje'!$B:$B,$B$3,'BD Factoraje'!$G:$G,'Cartera Semanal Individual'!$A50,'BD Factoraje'!$C:$C,$B$2),0)+BW50-SUMIFS('BD Factoraje'!$R:$R,'BD Factoraje'!$B:$B,$B$3,'BD Factoraje'!$G:$G,'Cartera Semanal Individual'!$A50,'BD Factoraje'!$N:$N,'Cartera Semanal Individual'!BX$1,'BD Factoraje'!$C:$C,$B$2)</f>
        <v>0</v>
      </c>
      <c r="BY50" s="11">
        <f>IF('Cartera Semanal Individual'!$A50='Cartera Semanal Individual'!BY$1,-SUMIFS('BD Factoraje'!$Q:$Q,'BD Factoraje'!$B:$B,$B$3,'BD Factoraje'!$G:$G,'Cartera Semanal Individual'!$A50,'BD Factoraje'!$C:$C,$B$2),0)+BX50-SUMIFS('BD Factoraje'!$R:$R,'BD Factoraje'!$B:$B,$B$3,'BD Factoraje'!$G:$G,'Cartera Semanal Individual'!$A50,'BD Factoraje'!$N:$N,'Cartera Semanal Individual'!BY$1,'BD Factoraje'!$C:$C,$B$2)</f>
        <v>0</v>
      </c>
      <c r="BZ50" s="11">
        <f>IF('Cartera Semanal Individual'!$A50='Cartera Semanal Individual'!BZ$1,-SUMIFS('BD Factoraje'!$Q:$Q,'BD Factoraje'!$B:$B,$B$3,'BD Factoraje'!$G:$G,'Cartera Semanal Individual'!$A50,'BD Factoraje'!$C:$C,$B$2),0)+BY50-SUMIFS('BD Factoraje'!$R:$R,'BD Factoraje'!$B:$B,$B$3,'BD Factoraje'!$G:$G,'Cartera Semanal Individual'!$A50,'BD Factoraje'!$N:$N,'Cartera Semanal Individual'!BZ$1,'BD Factoraje'!$C:$C,$B$2)</f>
        <v>0</v>
      </c>
      <c r="CA50" s="11">
        <f>IF('Cartera Semanal Individual'!$A50='Cartera Semanal Individual'!CA$1,-SUMIFS('BD Factoraje'!$Q:$Q,'BD Factoraje'!$B:$B,$B$3,'BD Factoraje'!$G:$G,'Cartera Semanal Individual'!$A50,'BD Factoraje'!$C:$C,$B$2),0)+BZ50-SUMIFS('BD Factoraje'!$R:$R,'BD Factoraje'!$B:$B,$B$3,'BD Factoraje'!$G:$G,'Cartera Semanal Individual'!$A50,'BD Factoraje'!$N:$N,'Cartera Semanal Individual'!CA$1,'BD Factoraje'!$C:$C,$B$2)</f>
        <v>0</v>
      </c>
      <c r="CB50" s="11">
        <f>IF('Cartera Semanal Individual'!$A50='Cartera Semanal Individual'!CB$1,-SUMIFS('BD Factoraje'!$Q:$Q,'BD Factoraje'!$B:$B,$B$3,'BD Factoraje'!$G:$G,'Cartera Semanal Individual'!$A50,'BD Factoraje'!$C:$C,$B$2),0)+CA50-SUMIFS('BD Factoraje'!$R:$R,'BD Factoraje'!$B:$B,$B$3,'BD Factoraje'!$G:$G,'Cartera Semanal Individual'!$A50,'BD Factoraje'!$N:$N,'Cartera Semanal Individual'!CB$1,'BD Factoraje'!$C:$C,$B$2)</f>
        <v>0</v>
      </c>
      <c r="CC50" s="11">
        <f>IF('Cartera Semanal Individual'!$A50='Cartera Semanal Individual'!CC$1,-SUMIFS('BD Factoraje'!$Q:$Q,'BD Factoraje'!$B:$B,$B$3,'BD Factoraje'!$G:$G,'Cartera Semanal Individual'!$A50,'BD Factoraje'!$C:$C,$B$2),0)+CB50-SUMIFS('BD Factoraje'!$R:$R,'BD Factoraje'!$B:$B,$B$3,'BD Factoraje'!$G:$G,'Cartera Semanal Individual'!$A50,'BD Factoraje'!$N:$N,'Cartera Semanal Individual'!CC$1,'BD Factoraje'!$C:$C,$B$2)</f>
        <v>0</v>
      </c>
      <c r="CD50" s="11">
        <f>IF('Cartera Semanal Individual'!$A50='Cartera Semanal Individual'!CD$1,-SUMIFS('BD Factoraje'!$Q:$Q,'BD Factoraje'!$B:$B,$B$3,'BD Factoraje'!$G:$G,'Cartera Semanal Individual'!$A50,'BD Factoraje'!$C:$C,$B$2),0)+CC50-SUMIFS('BD Factoraje'!$R:$R,'BD Factoraje'!$B:$B,$B$3,'BD Factoraje'!$G:$G,'Cartera Semanal Individual'!$A50,'BD Factoraje'!$N:$N,'Cartera Semanal Individual'!CD$1,'BD Factoraje'!$C:$C,$B$2)</f>
        <v>0</v>
      </c>
      <c r="CE50" s="11">
        <f>IF('Cartera Semanal Individual'!$A50='Cartera Semanal Individual'!CE$1,-SUMIFS('BD Factoraje'!$Q:$Q,'BD Factoraje'!$B:$B,$B$3,'BD Factoraje'!$G:$G,'Cartera Semanal Individual'!$A50,'BD Factoraje'!$C:$C,$B$2),0)+CD50-SUMIFS('BD Factoraje'!$R:$R,'BD Factoraje'!$B:$B,$B$3,'BD Factoraje'!$G:$G,'Cartera Semanal Individual'!$A50,'BD Factoraje'!$N:$N,'Cartera Semanal Individual'!CE$1,'BD Factoraje'!$C:$C,$B$2)</f>
        <v>0</v>
      </c>
      <c r="CF50" s="11">
        <f>IF('Cartera Semanal Individual'!$A50='Cartera Semanal Individual'!CF$1,-SUMIFS('BD Factoraje'!$Q:$Q,'BD Factoraje'!$B:$B,$B$3,'BD Factoraje'!$G:$G,'Cartera Semanal Individual'!$A50,'BD Factoraje'!$C:$C,$B$2),0)+CE50-SUMIFS('BD Factoraje'!$R:$R,'BD Factoraje'!$B:$B,$B$3,'BD Factoraje'!$G:$G,'Cartera Semanal Individual'!$A50,'BD Factoraje'!$N:$N,'Cartera Semanal Individual'!CF$1,'BD Factoraje'!$C:$C,$B$2)</f>
        <v>0</v>
      </c>
      <c r="CG50" s="11">
        <f>IF('Cartera Semanal Individual'!$A50='Cartera Semanal Individual'!CG$1,-SUMIFS('BD Factoraje'!$Q:$Q,'BD Factoraje'!$B:$B,$B$3,'BD Factoraje'!$G:$G,'Cartera Semanal Individual'!$A50,'BD Factoraje'!$C:$C,$B$2),0)+CF50-SUMIFS('BD Factoraje'!$R:$R,'BD Factoraje'!$B:$B,$B$3,'BD Factoraje'!$G:$G,'Cartera Semanal Individual'!$A50,'BD Factoraje'!$N:$N,'Cartera Semanal Individual'!CG$1,'BD Factoraje'!$C:$C,$B$2)</f>
        <v>0</v>
      </c>
      <c r="CH50" s="11">
        <f>IF('Cartera Semanal Individual'!$A50='Cartera Semanal Individual'!CH$1,-SUMIFS('BD Factoraje'!$Q:$Q,'BD Factoraje'!$B:$B,$B$3,'BD Factoraje'!$G:$G,'Cartera Semanal Individual'!$A50,'BD Factoraje'!$C:$C,$B$2),0)+CG50-SUMIFS('BD Factoraje'!$R:$R,'BD Factoraje'!$B:$B,$B$3,'BD Factoraje'!$G:$G,'Cartera Semanal Individual'!$A50,'BD Factoraje'!$N:$N,'Cartera Semanal Individual'!CH$1,'BD Factoraje'!$C:$C,$B$2)</f>
        <v>0</v>
      </c>
      <c r="CI50" s="11">
        <f>IF('Cartera Semanal Individual'!$A50='Cartera Semanal Individual'!CI$1,-SUMIFS('BD Factoraje'!$Q:$Q,'BD Factoraje'!$B:$B,$B$3,'BD Factoraje'!$G:$G,'Cartera Semanal Individual'!$A50,'BD Factoraje'!$C:$C,$B$2),0)+CH50-SUMIFS('BD Factoraje'!$R:$R,'BD Factoraje'!$B:$B,$B$3,'BD Factoraje'!$G:$G,'Cartera Semanal Individual'!$A50,'BD Factoraje'!$N:$N,'Cartera Semanal Individual'!CI$1,'BD Factoraje'!$C:$C,$B$2)</f>
        <v>0</v>
      </c>
      <c r="CJ50" s="11">
        <f>IF('Cartera Semanal Individual'!$A50='Cartera Semanal Individual'!CJ$1,-SUMIFS('BD Factoraje'!$Q:$Q,'BD Factoraje'!$B:$B,$B$3,'BD Factoraje'!$G:$G,'Cartera Semanal Individual'!$A50,'BD Factoraje'!$C:$C,$B$2),0)+CI50-SUMIFS('BD Factoraje'!$R:$R,'BD Factoraje'!$B:$B,$B$3,'BD Factoraje'!$G:$G,'Cartera Semanal Individual'!$A50,'BD Factoraje'!$N:$N,'Cartera Semanal Individual'!CJ$1,'BD Factoraje'!$C:$C,$B$2)</f>
        <v>0</v>
      </c>
      <c r="CK50" s="11">
        <f>IF('Cartera Semanal Individual'!$A50='Cartera Semanal Individual'!CK$1,-SUMIFS('BD Factoraje'!$Q:$Q,'BD Factoraje'!$B:$B,$B$3,'BD Factoraje'!$G:$G,'Cartera Semanal Individual'!$A50,'BD Factoraje'!$C:$C,$B$2),0)+CJ50-SUMIFS('BD Factoraje'!$R:$R,'BD Factoraje'!$B:$B,$B$3,'BD Factoraje'!$G:$G,'Cartera Semanal Individual'!$A50,'BD Factoraje'!$N:$N,'Cartera Semanal Individual'!CK$1,'BD Factoraje'!$C:$C,$B$2)</f>
        <v>0</v>
      </c>
      <c r="CL50" s="11">
        <f>IF('Cartera Semanal Individual'!$A50='Cartera Semanal Individual'!CL$1,-SUMIFS('BD Factoraje'!$Q:$Q,'BD Factoraje'!$B:$B,$B$3,'BD Factoraje'!$G:$G,'Cartera Semanal Individual'!$A50,'BD Factoraje'!$C:$C,$B$2),0)+CK50-SUMIFS('BD Factoraje'!$R:$R,'BD Factoraje'!$B:$B,$B$3,'BD Factoraje'!$G:$G,'Cartera Semanal Individual'!$A50,'BD Factoraje'!$N:$N,'Cartera Semanal Individual'!CL$1,'BD Factoraje'!$C:$C,$B$2)</f>
        <v>0</v>
      </c>
      <c r="CM50" s="11">
        <f>IF('Cartera Semanal Individual'!$A50='Cartera Semanal Individual'!CM$1,-SUMIFS('BD Factoraje'!$Q:$Q,'BD Factoraje'!$B:$B,$B$3,'BD Factoraje'!$G:$G,'Cartera Semanal Individual'!$A50,'BD Factoraje'!$C:$C,$B$2),0)+CL50-SUMIFS('BD Factoraje'!$R:$R,'BD Factoraje'!$B:$B,$B$3,'BD Factoraje'!$G:$G,'Cartera Semanal Individual'!$A50,'BD Factoraje'!$N:$N,'Cartera Semanal Individual'!CM$1,'BD Factoraje'!$C:$C,$B$2)</f>
        <v>0</v>
      </c>
      <c r="CN50" s="11">
        <f>IF('Cartera Semanal Individual'!$A50='Cartera Semanal Individual'!CN$1,-SUMIFS('BD Factoraje'!$Q:$Q,'BD Factoraje'!$B:$B,$B$3,'BD Factoraje'!$G:$G,'Cartera Semanal Individual'!$A50,'BD Factoraje'!$C:$C,$B$2),0)+CM50-SUMIFS('BD Factoraje'!$R:$R,'BD Factoraje'!$B:$B,$B$3,'BD Factoraje'!$G:$G,'Cartera Semanal Individual'!$A50,'BD Factoraje'!$N:$N,'Cartera Semanal Individual'!CN$1,'BD Factoraje'!$C:$C,$B$2)</f>
        <v>0</v>
      </c>
      <c r="CO50" s="11">
        <f>IF('Cartera Semanal Individual'!$A50='Cartera Semanal Individual'!CO$1,-SUMIFS('BD Factoraje'!$Q:$Q,'BD Factoraje'!$B:$B,$B$3,'BD Factoraje'!$G:$G,'Cartera Semanal Individual'!$A50,'BD Factoraje'!$C:$C,$B$2),0)+CN50-SUMIFS('BD Factoraje'!$R:$R,'BD Factoraje'!$B:$B,$B$3,'BD Factoraje'!$G:$G,'Cartera Semanal Individual'!$A50,'BD Factoraje'!$N:$N,'Cartera Semanal Individual'!CO$1,'BD Factoraje'!$C:$C,$B$2)</f>
        <v>0</v>
      </c>
      <c r="CP50" s="11">
        <f>IF('Cartera Semanal Individual'!$A50='Cartera Semanal Individual'!CP$1,-SUMIFS('BD Factoraje'!$Q:$Q,'BD Factoraje'!$B:$B,$B$3,'BD Factoraje'!$G:$G,'Cartera Semanal Individual'!$A50,'BD Factoraje'!$C:$C,$B$2),0)+CO50-SUMIFS('BD Factoraje'!$R:$R,'BD Factoraje'!$B:$B,$B$3,'BD Factoraje'!$G:$G,'Cartera Semanal Individual'!$A50,'BD Factoraje'!$N:$N,'Cartera Semanal Individual'!CP$1,'BD Factoraje'!$C:$C,$B$2)</f>
        <v>0</v>
      </c>
      <c r="CQ50" s="11">
        <f>IF('Cartera Semanal Individual'!$A50='Cartera Semanal Individual'!CQ$1,-SUMIFS('BD Factoraje'!$Q:$Q,'BD Factoraje'!$B:$B,$B$3,'BD Factoraje'!$G:$G,'Cartera Semanal Individual'!$A50,'BD Factoraje'!$C:$C,$B$2),0)+CP50-SUMIFS('BD Factoraje'!$R:$R,'BD Factoraje'!$B:$B,$B$3,'BD Factoraje'!$G:$G,'Cartera Semanal Individual'!$A50,'BD Factoraje'!$N:$N,'Cartera Semanal Individual'!CQ$1,'BD Factoraje'!$C:$C,$B$2)</f>
        <v>0</v>
      </c>
      <c r="CR50" s="11">
        <f>IF('Cartera Semanal Individual'!$A50='Cartera Semanal Individual'!CR$1,-SUMIFS('BD Factoraje'!$Q:$Q,'BD Factoraje'!$B:$B,$B$3,'BD Factoraje'!$G:$G,'Cartera Semanal Individual'!$A50,'BD Factoraje'!$C:$C,$B$2),0)+CQ50-SUMIFS('BD Factoraje'!$R:$R,'BD Factoraje'!$B:$B,$B$3,'BD Factoraje'!$G:$G,'Cartera Semanal Individual'!$A50,'BD Factoraje'!$N:$N,'Cartera Semanal Individual'!CR$1,'BD Factoraje'!$C:$C,$B$2)</f>
        <v>0</v>
      </c>
      <c r="CS50" s="11">
        <f>IF('Cartera Semanal Individual'!$A50='Cartera Semanal Individual'!CS$1,-SUMIFS('BD Factoraje'!$Q:$Q,'BD Factoraje'!$B:$B,$B$3,'BD Factoraje'!$G:$G,'Cartera Semanal Individual'!$A50,'BD Factoraje'!$C:$C,$B$2),0)+CR50-SUMIFS('BD Factoraje'!$R:$R,'BD Factoraje'!$B:$B,$B$3,'BD Factoraje'!$G:$G,'Cartera Semanal Individual'!$A50,'BD Factoraje'!$N:$N,'Cartera Semanal Individual'!CS$1,'BD Factoraje'!$C:$C,$B$2)</f>
        <v>0</v>
      </c>
      <c r="CT50" s="11">
        <f>IF('Cartera Semanal Individual'!$A50='Cartera Semanal Individual'!CT$1,-SUMIFS('BD Factoraje'!$Q:$Q,'BD Factoraje'!$B:$B,$B$3,'BD Factoraje'!$G:$G,'Cartera Semanal Individual'!$A50,'BD Factoraje'!$C:$C,$B$2),0)+CS50-SUMIFS('BD Factoraje'!$R:$R,'BD Factoraje'!$B:$B,$B$3,'BD Factoraje'!$G:$G,'Cartera Semanal Individual'!$A50,'BD Factoraje'!$N:$N,'Cartera Semanal Individual'!CT$1,'BD Factoraje'!$C:$C,$B$2)</f>
        <v>0</v>
      </c>
      <c r="CU50" s="11">
        <f>IF('Cartera Semanal Individual'!$A50='Cartera Semanal Individual'!CU$1,-SUMIFS('BD Factoraje'!$Q:$Q,'BD Factoraje'!$B:$B,$B$3,'BD Factoraje'!$G:$G,'Cartera Semanal Individual'!$A50,'BD Factoraje'!$C:$C,$B$2),0)+CT50-SUMIFS('BD Factoraje'!$R:$R,'BD Factoraje'!$B:$B,$B$3,'BD Factoraje'!$G:$G,'Cartera Semanal Individual'!$A50,'BD Factoraje'!$N:$N,'Cartera Semanal Individual'!CU$1,'BD Factoraje'!$C:$C,$B$2)</f>
        <v>0</v>
      </c>
      <c r="CV50" s="11">
        <f>IF('Cartera Semanal Individual'!$A50='Cartera Semanal Individual'!CV$1,-SUMIFS('BD Factoraje'!$Q:$Q,'BD Factoraje'!$B:$B,$B$3,'BD Factoraje'!$G:$G,'Cartera Semanal Individual'!$A50,'BD Factoraje'!$C:$C,$B$2),0)+CU50-SUMIFS('BD Factoraje'!$R:$R,'BD Factoraje'!$B:$B,$B$3,'BD Factoraje'!$G:$G,'Cartera Semanal Individual'!$A50,'BD Factoraje'!$N:$N,'Cartera Semanal Individual'!CV$1,'BD Factoraje'!$C:$C,$B$2)</f>
        <v>0</v>
      </c>
    </row>
    <row r="51" spans="1:100" s="12" customFormat="1" x14ac:dyDescent="0.25">
      <c r="A51" s="14">
        <v>60</v>
      </c>
      <c r="B51" s="31">
        <f t="shared" si="2"/>
        <v>42785</v>
      </c>
      <c r="C51" s="11">
        <f>IF('Cartera Semanal Individual'!$A51='Cartera Semanal Individual'!C$1,-SUMIFS('BD Factoraje'!$Q:$Q,'BD Factoraje'!$B:$B,$B$3,'BD Factoraje'!$G:$G,'Cartera Semanal Individual'!$A51,'BD Factoraje'!$C:$C,$B$2),0)</f>
        <v>0</v>
      </c>
      <c r="D51" s="11">
        <f>IF('Cartera Semanal Individual'!$A51='Cartera Semanal Individual'!D$1,-SUMIFS('BD Factoraje'!$Q:$Q,'BD Factoraje'!$B:$B,$B$3,'BD Factoraje'!$G:$G,'Cartera Semanal Individual'!$A51,'BD Factoraje'!$C:$C,$B$2),0)+C51-SUMIFS('BD Factoraje'!$R:$R,'BD Factoraje'!$B:$B,$B$3,'BD Factoraje'!$G:$G,'Cartera Semanal Individual'!$A51,'BD Factoraje'!$N:$N,'Cartera Semanal Individual'!D$1,'BD Factoraje'!$C:$C,$B$2)</f>
        <v>0</v>
      </c>
      <c r="E51" s="11">
        <f>IF('Cartera Semanal Individual'!$A51='Cartera Semanal Individual'!E$1,-SUMIFS('BD Factoraje'!$Q:$Q,'BD Factoraje'!$B:$B,$B$3,'BD Factoraje'!$G:$G,'Cartera Semanal Individual'!$A51,'BD Factoraje'!$C:$C,$B$2),0)+D51-SUMIFS('BD Factoraje'!$R:$R,'BD Factoraje'!$B:$B,$B$3,'BD Factoraje'!$G:$G,'Cartera Semanal Individual'!$A51,'BD Factoraje'!$N:$N,'Cartera Semanal Individual'!E$1,'BD Factoraje'!$C:$C,$B$2)</f>
        <v>0</v>
      </c>
      <c r="F51" s="11">
        <f>IF('Cartera Semanal Individual'!$A51='Cartera Semanal Individual'!F$1,-SUMIFS('BD Factoraje'!$Q:$Q,'BD Factoraje'!$B:$B,$B$3,'BD Factoraje'!$G:$G,'Cartera Semanal Individual'!$A51,'BD Factoraje'!$C:$C,$B$2),0)+E51-SUMIFS('BD Factoraje'!$R:$R,'BD Factoraje'!$B:$B,$B$3,'BD Factoraje'!$G:$G,'Cartera Semanal Individual'!$A51,'BD Factoraje'!$N:$N,'Cartera Semanal Individual'!F$1,'BD Factoraje'!$C:$C,$B$2)</f>
        <v>0</v>
      </c>
      <c r="G51" s="11">
        <f>IF('Cartera Semanal Individual'!$A51='Cartera Semanal Individual'!G$1,-SUMIFS('BD Factoraje'!$Q:$Q,'BD Factoraje'!$B:$B,$B$3,'BD Factoraje'!$G:$G,'Cartera Semanal Individual'!$A51,'BD Factoraje'!$C:$C,$B$2),0)+F51-SUMIFS('BD Factoraje'!$R:$R,'BD Factoraje'!$B:$B,$B$3,'BD Factoraje'!$G:$G,'Cartera Semanal Individual'!$A51,'BD Factoraje'!$N:$N,'Cartera Semanal Individual'!G$1,'BD Factoraje'!$C:$C,$B$2)</f>
        <v>0</v>
      </c>
      <c r="H51" s="11">
        <f>IF('Cartera Semanal Individual'!$A51='Cartera Semanal Individual'!H$1,-SUMIFS('BD Factoraje'!$Q:$Q,'BD Factoraje'!$B:$B,$B$3,'BD Factoraje'!$G:$G,'Cartera Semanal Individual'!$A51,'BD Factoraje'!$C:$C,$B$2),0)+G51-SUMIFS('BD Factoraje'!$R:$R,'BD Factoraje'!$B:$B,$B$3,'BD Factoraje'!$G:$G,'Cartera Semanal Individual'!$A51,'BD Factoraje'!$N:$N,'Cartera Semanal Individual'!H$1,'BD Factoraje'!$C:$C,$B$2)</f>
        <v>0</v>
      </c>
      <c r="I51" s="11">
        <f>IF('Cartera Semanal Individual'!$A51='Cartera Semanal Individual'!I$1,-SUMIFS('BD Factoraje'!$Q:$Q,'BD Factoraje'!$B:$B,$B$3,'BD Factoraje'!$G:$G,'Cartera Semanal Individual'!$A51,'BD Factoraje'!$C:$C,$B$2),0)+H51-SUMIFS('BD Factoraje'!$R:$R,'BD Factoraje'!$B:$B,$B$3,'BD Factoraje'!$G:$G,'Cartera Semanal Individual'!$A51,'BD Factoraje'!$N:$N,'Cartera Semanal Individual'!I$1,'BD Factoraje'!$C:$C,$B$2)</f>
        <v>0</v>
      </c>
      <c r="J51" s="11">
        <f>IF('Cartera Semanal Individual'!$A51='Cartera Semanal Individual'!J$1,-SUMIFS('BD Factoraje'!$Q:$Q,'BD Factoraje'!$B:$B,$B$3,'BD Factoraje'!$G:$G,'Cartera Semanal Individual'!$A51,'BD Factoraje'!$C:$C,$B$2),0)+I51-SUMIFS('BD Factoraje'!$R:$R,'BD Factoraje'!$B:$B,$B$3,'BD Factoraje'!$G:$G,'Cartera Semanal Individual'!$A51,'BD Factoraje'!$N:$N,'Cartera Semanal Individual'!J$1,'BD Factoraje'!$C:$C,$B$2)</f>
        <v>0</v>
      </c>
      <c r="K51" s="11">
        <f>IF('Cartera Semanal Individual'!$A51='Cartera Semanal Individual'!K$1,-SUMIFS('BD Factoraje'!$Q:$Q,'BD Factoraje'!$B:$B,$B$3,'BD Factoraje'!$G:$G,'Cartera Semanal Individual'!$A51,'BD Factoraje'!$C:$C,$B$2),0)+J51-SUMIFS('BD Factoraje'!$R:$R,'BD Factoraje'!$B:$B,$B$3,'BD Factoraje'!$G:$G,'Cartera Semanal Individual'!$A51,'BD Factoraje'!$N:$N,'Cartera Semanal Individual'!K$1,'BD Factoraje'!$C:$C,$B$2)</f>
        <v>0</v>
      </c>
      <c r="L51" s="11">
        <f>IF('Cartera Semanal Individual'!$A51='Cartera Semanal Individual'!L$1,-SUMIFS('BD Factoraje'!$Q:$Q,'BD Factoraje'!$B:$B,$B$3,'BD Factoraje'!$G:$G,'Cartera Semanal Individual'!$A51,'BD Factoraje'!$C:$C,$B$2),0)+K51-SUMIFS('BD Factoraje'!$R:$R,'BD Factoraje'!$B:$B,$B$3,'BD Factoraje'!$G:$G,'Cartera Semanal Individual'!$A51,'BD Factoraje'!$N:$N,'Cartera Semanal Individual'!L$1,'BD Factoraje'!$C:$C,$B$2)</f>
        <v>0</v>
      </c>
      <c r="M51" s="11">
        <f>IF('Cartera Semanal Individual'!$A51='Cartera Semanal Individual'!M$1,-SUMIFS('BD Factoraje'!$Q:$Q,'BD Factoraje'!$B:$B,$B$3,'BD Factoraje'!$G:$G,'Cartera Semanal Individual'!$A51,'BD Factoraje'!$C:$C,$B$2),0)+L51-SUMIFS('BD Factoraje'!$R:$R,'BD Factoraje'!$B:$B,$B$3,'BD Factoraje'!$G:$G,'Cartera Semanal Individual'!$A51,'BD Factoraje'!$N:$N,'Cartera Semanal Individual'!M$1,'BD Factoraje'!$C:$C,$B$2)</f>
        <v>0</v>
      </c>
      <c r="N51" s="11">
        <f>IF('Cartera Semanal Individual'!$A51='Cartera Semanal Individual'!N$1,-SUMIFS('BD Factoraje'!$Q:$Q,'BD Factoraje'!$B:$B,$B$3,'BD Factoraje'!$G:$G,'Cartera Semanal Individual'!$A51,'BD Factoraje'!$C:$C,$B$2),0)+M51-SUMIFS('BD Factoraje'!$R:$R,'BD Factoraje'!$B:$B,$B$3,'BD Factoraje'!$G:$G,'Cartera Semanal Individual'!$A51,'BD Factoraje'!$N:$N,'Cartera Semanal Individual'!N$1,'BD Factoraje'!$C:$C,$B$2)</f>
        <v>0</v>
      </c>
      <c r="O51" s="11">
        <f>IF('Cartera Semanal Individual'!$A51='Cartera Semanal Individual'!O$1,-SUMIFS('BD Factoraje'!$Q:$Q,'BD Factoraje'!$B:$B,$B$3,'BD Factoraje'!$G:$G,'Cartera Semanal Individual'!$A51,'BD Factoraje'!$C:$C,$B$2),0)+N51-SUMIFS('BD Factoraje'!$R:$R,'BD Factoraje'!$B:$B,$B$3,'BD Factoraje'!$G:$G,'Cartera Semanal Individual'!$A51,'BD Factoraje'!$N:$N,'Cartera Semanal Individual'!O$1,'BD Factoraje'!$C:$C,$B$2)</f>
        <v>0</v>
      </c>
      <c r="P51" s="11">
        <f>IF('Cartera Semanal Individual'!$A51='Cartera Semanal Individual'!P$1,-SUMIFS('BD Factoraje'!$Q:$Q,'BD Factoraje'!$B:$B,$B$3,'BD Factoraje'!$G:$G,'Cartera Semanal Individual'!$A51,'BD Factoraje'!$C:$C,$B$2),0)+O51-SUMIFS('BD Factoraje'!$R:$R,'BD Factoraje'!$B:$B,$B$3,'BD Factoraje'!$G:$G,'Cartera Semanal Individual'!$A51,'BD Factoraje'!$N:$N,'Cartera Semanal Individual'!P$1,'BD Factoraje'!$C:$C,$B$2)</f>
        <v>0</v>
      </c>
      <c r="Q51" s="11">
        <f>IF('Cartera Semanal Individual'!$A51='Cartera Semanal Individual'!Q$1,-SUMIFS('BD Factoraje'!$Q:$Q,'BD Factoraje'!$B:$B,$B$3,'BD Factoraje'!$G:$G,'Cartera Semanal Individual'!$A51,'BD Factoraje'!$C:$C,$B$2),0)+P51-SUMIFS('BD Factoraje'!$R:$R,'BD Factoraje'!$B:$B,$B$3,'BD Factoraje'!$G:$G,'Cartera Semanal Individual'!$A51,'BD Factoraje'!$N:$N,'Cartera Semanal Individual'!Q$1,'BD Factoraje'!$C:$C,$B$2)</f>
        <v>0</v>
      </c>
      <c r="R51" s="11">
        <f>IF('Cartera Semanal Individual'!$A51='Cartera Semanal Individual'!R$1,-SUMIFS('BD Factoraje'!$Q:$Q,'BD Factoraje'!$B:$B,$B$3,'BD Factoraje'!$G:$G,'Cartera Semanal Individual'!$A51,'BD Factoraje'!$C:$C,$B$2),0)+Q51-SUMIFS('BD Factoraje'!$R:$R,'BD Factoraje'!$B:$B,$B$3,'BD Factoraje'!$G:$G,'Cartera Semanal Individual'!$A51,'BD Factoraje'!$N:$N,'Cartera Semanal Individual'!R$1,'BD Factoraje'!$C:$C,$B$2)</f>
        <v>0</v>
      </c>
      <c r="S51" s="11">
        <f>IF('Cartera Semanal Individual'!$A51='Cartera Semanal Individual'!S$1,-SUMIFS('BD Factoraje'!$Q:$Q,'BD Factoraje'!$B:$B,$B$3,'BD Factoraje'!$G:$G,'Cartera Semanal Individual'!$A51,'BD Factoraje'!$C:$C,$B$2),0)+R51-SUMIFS('BD Factoraje'!$R:$R,'BD Factoraje'!$B:$B,$B$3,'BD Factoraje'!$G:$G,'Cartera Semanal Individual'!$A51,'BD Factoraje'!$N:$N,'Cartera Semanal Individual'!S$1,'BD Factoraje'!$C:$C,$B$2)</f>
        <v>0</v>
      </c>
      <c r="T51" s="11">
        <f>IF('Cartera Semanal Individual'!$A51='Cartera Semanal Individual'!T$1,-SUMIFS('BD Factoraje'!$Q:$Q,'BD Factoraje'!$B:$B,$B$3,'BD Factoraje'!$G:$G,'Cartera Semanal Individual'!$A51,'BD Factoraje'!$C:$C,$B$2),0)+S51-SUMIFS('BD Factoraje'!$R:$R,'BD Factoraje'!$B:$B,$B$3,'BD Factoraje'!$G:$G,'Cartera Semanal Individual'!$A51,'BD Factoraje'!$N:$N,'Cartera Semanal Individual'!T$1,'BD Factoraje'!$C:$C,$B$2)</f>
        <v>0</v>
      </c>
      <c r="U51" s="11">
        <f>IF('Cartera Semanal Individual'!$A51='Cartera Semanal Individual'!U$1,-SUMIFS('BD Factoraje'!$Q:$Q,'BD Factoraje'!$B:$B,$B$3,'BD Factoraje'!$G:$G,'Cartera Semanal Individual'!$A51,'BD Factoraje'!$C:$C,$B$2),0)+T51-SUMIFS('BD Factoraje'!$R:$R,'BD Factoraje'!$B:$B,$B$3,'BD Factoraje'!$G:$G,'Cartera Semanal Individual'!$A51,'BD Factoraje'!$N:$N,'Cartera Semanal Individual'!U$1,'BD Factoraje'!$C:$C,$B$2)</f>
        <v>0</v>
      </c>
      <c r="V51" s="11">
        <f>IF('Cartera Semanal Individual'!$A51='Cartera Semanal Individual'!V$1,-SUMIFS('BD Factoraje'!$Q:$Q,'BD Factoraje'!$B:$B,$B$3,'BD Factoraje'!$G:$G,'Cartera Semanal Individual'!$A51,'BD Factoraje'!$C:$C,$B$2),0)+U51-SUMIFS('BD Factoraje'!$R:$R,'BD Factoraje'!$B:$B,$B$3,'BD Factoraje'!$G:$G,'Cartera Semanal Individual'!$A51,'BD Factoraje'!$N:$N,'Cartera Semanal Individual'!V$1,'BD Factoraje'!$C:$C,$B$2)</f>
        <v>0</v>
      </c>
      <c r="W51" s="11">
        <f>IF('Cartera Semanal Individual'!$A51='Cartera Semanal Individual'!W$1,-SUMIFS('BD Factoraje'!$Q:$Q,'BD Factoraje'!$B:$B,$B$3,'BD Factoraje'!$G:$G,'Cartera Semanal Individual'!$A51,'BD Factoraje'!$C:$C,$B$2),0)+V51-SUMIFS('BD Factoraje'!$R:$R,'BD Factoraje'!$B:$B,$B$3,'BD Factoraje'!$G:$G,'Cartera Semanal Individual'!$A51,'BD Factoraje'!$N:$N,'Cartera Semanal Individual'!W$1,'BD Factoraje'!$C:$C,$B$2)</f>
        <v>0</v>
      </c>
      <c r="X51" s="11">
        <f>IF('Cartera Semanal Individual'!$A51='Cartera Semanal Individual'!X$1,-SUMIFS('BD Factoraje'!$Q:$Q,'BD Factoraje'!$B:$B,$B$3,'BD Factoraje'!$G:$G,'Cartera Semanal Individual'!$A51,'BD Factoraje'!$C:$C,$B$2),0)+W51-SUMIFS('BD Factoraje'!$R:$R,'BD Factoraje'!$B:$B,$B$3,'BD Factoraje'!$G:$G,'Cartera Semanal Individual'!$A51,'BD Factoraje'!$N:$N,'Cartera Semanal Individual'!X$1,'BD Factoraje'!$C:$C,$B$2)</f>
        <v>0</v>
      </c>
      <c r="Y51" s="11">
        <f>IF('Cartera Semanal Individual'!$A51='Cartera Semanal Individual'!Y$1,-SUMIFS('BD Factoraje'!$Q:$Q,'BD Factoraje'!$B:$B,$B$3,'BD Factoraje'!$G:$G,'Cartera Semanal Individual'!$A51,'BD Factoraje'!$C:$C,$B$2),0)+X51-SUMIFS('BD Factoraje'!$R:$R,'BD Factoraje'!$B:$B,$B$3,'BD Factoraje'!$G:$G,'Cartera Semanal Individual'!$A51,'BD Factoraje'!$N:$N,'Cartera Semanal Individual'!Y$1,'BD Factoraje'!$C:$C,$B$2)</f>
        <v>0</v>
      </c>
      <c r="Z51" s="11">
        <f>IF('Cartera Semanal Individual'!$A51='Cartera Semanal Individual'!Z$1,-SUMIFS('BD Factoraje'!$Q:$Q,'BD Factoraje'!$B:$B,$B$3,'BD Factoraje'!$G:$G,'Cartera Semanal Individual'!$A51,'BD Factoraje'!$C:$C,$B$2),0)+Y51-SUMIFS('BD Factoraje'!$R:$R,'BD Factoraje'!$B:$B,$B$3,'BD Factoraje'!$G:$G,'Cartera Semanal Individual'!$A51,'BD Factoraje'!$N:$N,'Cartera Semanal Individual'!Z$1,'BD Factoraje'!$C:$C,$B$2)</f>
        <v>0</v>
      </c>
      <c r="AA51" s="11">
        <f>IF('Cartera Semanal Individual'!$A51='Cartera Semanal Individual'!AA$1,-SUMIFS('BD Factoraje'!$Q:$Q,'BD Factoraje'!$B:$B,$B$3,'BD Factoraje'!$G:$G,'Cartera Semanal Individual'!$A51,'BD Factoraje'!$C:$C,$B$2),0)+Z51-SUMIFS('BD Factoraje'!$R:$R,'BD Factoraje'!$B:$B,$B$3,'BD Factoraje'!$G:$G,'Cartera Semanal Individual'!$A51,'BD Factoraje'!$N:$N,'Cartera Semanal Individual'!AA$1,'BD Factoraje'!$C:$C,$B$2)</f>
        <v>0</v>
      </c>
      <c r="AB51" s="11">
        <f>IF('Cartera Semanal Individual'!$A51='Cartera Semanal Individual'!AB$1,-SUMIFS('BD Factoraje'!$Q:$Q,'BD Factoraje'!$B:$B,$B$3,'BD Factoraje'!$G:$G,'Cartera Semanal Individual'!$A51,'BD Factoraje'!$C:$C,$B$2),0)+AA51-SUMIFS('BD Factoraje'!$R:$R,'BD Factoraje'!$B:$B,$B$3,'BD Factoraje'!$G:$G,'Cartera Semanal Individual'!$A51,'BD Factoraje'!$N:$N,'Cartera Semanal Individual'!AB$1,'BD Factoraje'!$C:$C,$B$2)</f>
        <v>0</v>
      </c>
      <c r="AC51" s="11">
        <f>IF('Cartera Semanal Individual'!$A51='Cartera Semanal Individual'!AC$1,-SUMIFS('BD Factoraje'!$Q:$Q,'BD Factoraje'!$B:$B,$B$3,'BD Factoraje'!$G:$G,'Cartera Semanal Individual'!$A51,'BD Factoraje'!$C:$C,$B$2),0)+AB51-SUMIFS('BD Factoraje'!$R:$R,'BD Factoraje'!$B:$B,$B$3,'BD Factoraje'!$G:$G,'Cartera Semanal Individual'!$A51,'BD Factoraje'!$N:$N,'Cartera Semanal Individual'!AC$1,'BD Factoraje'!$C:$C,$B$2)</f>
        <v>0</v>
      </c>
      <c r="AD51" s="11">
        <f>IF('Cartera Semanal Individual'!$A51='Cartera Semanal Individual'!AD$1,-SUMIFS('BD Factoraje'!$Q:$Q,'BD Factoraje'!$B:$B,$B$3,'BD Factoraje'!$G:$G,'Cartera Semanal Individual'!$A51,'BD Factoraje'!$C:$C,$B$2),0)+AC51-SUMIFS('BD Factoraje'!$R:$R,'BD Factoraje'!$B:$B,$B$3,'BD Factoraje'!$G:$G,'Cartera Semanal Individual'!$A51,'BD Factoraje'!$N:$N,'Cartera Semanal Individual'!AD$1,'BD Factoraje'!$C:$C,$B$2)</f>
        <v>0</v>
      </c>
      <c r="AE51" s="11">
        <f>IF('Cartera Semanal Individual'!$A51='Cartera Semanal Individual'!AE$1,-SUMIFS('BD Factoraje'!$Q:$Q,'BD Factoraje'!$B:$B,$B$3,'BD Factoraje'!$G:$G,'Cartera Semanal Individual'!$A51,'BD Factoraje'!$C:$C,$B$2),0)+AD51-SUMIFS('BD Factoraje'!$R:$R,'BD Factoraje'!$B:$B,$B$3,'BD Factoraje'!$G:$G,'Cartera Semanal Individual'!$A51,'BD Factoraje'!$N:$N,'Cartera Semanal Individual'!AE$1,'BD Factoraje'!$C:$C,$B$2)</f>
        <v>0</v>
      </c>
      <c r="AF51" s="11">
        <f>IF('Cartera Semanal Individual'!$A51='Cartera Semanal Individual'!AF$1,-SUMIFS('BD Factoraje'!$Q:$Q,'BD Factoraje'!$B:$B,$B$3,'BD Factoraje'!$G:$G,'Cartera Semanal Individual'!$A51,'BD Factoraje'!$C:$C,$B$2),0)+AE51-SUMIFS('BD Factoraje'!$R:$R,'BD Factoraje'!$B:$B,$B$3,'BD Factoraje'!$G:$G,'Cartera Semanal Individual'!$A51,'BD Factoraje'!$N:$N,'Cartera Semanal Individual'!AF$1,'BD Factoraje'!$C:$C,$B$2)</f>
        <v>0</v>
      </c>
      <c r="AG51" s="11">
        <f>IF('Cartera Semanal Individual'!$A51='Cartera Semanal Individual'!AG$1,-SUMIFS('BD Factoraje'!$Q:$Q,'BD Factoraje'!$B:$B,$B$3,'BD Factoraje'!$G:$G,'Cartera Semanal Individual'!$A51,'BD Factoraje'!$C:$C,$B$2),0)+AF51-SUMIFS('BD Factoraje'!$R:$R,'BD Factoraje'!$B:$B,$B$3,'BD Factoraje'!$G:$G,'Cartera Semanal Individual'!$A51,'BD Factoraje'!$N:$N,'Cartera Semanal Individual'!AG$1,'BD Factoraje'!$C:$C,$B$2)</f>
        <v>0</v>
      </c>
      <c r="AH51" s="11">
        <f>IF('Cartera Semanal Individual'!$A51='Cartera Semanal Individual'!AH$1,-SUMIFS('BD Factoraje'!$Q:$Q,'BD Factoraje'!$B:$B,$B$3,'BD Factoraje'!$G:$G,'Cartera Semanal Individual'!$A51,'BD Factoraje'!$C:$C,$B$2),0)+AG51-SUMIFS('BD Factoraje'!$R:$R,'BD Factoraje'!$B:$B,$B$3,'BD Factoraje'!$G:$G,'Cartera Semanal Individual'!$A51,'BD Factoraje'!$N:$N,'Cartera Semanal Individual'!AH$1,'BD Factoraje'!$C:$C,$B$2)</f>
        <v>0</v>
      </c>
      <c r="AI51" s="11">
        <f>IF('Cartera Semanal Individual'!$A51='Cartera Semanal Individual'!AI$1,-SUMIFS('BD Factoraje'!$Q:$Q,'BD Factoraje'!$B:$B,$B$3,'BD Factoraje'!$G:$G,'Cartera Semanal Individual'!$A51,'BD Factoraje'!$C:$C,$B$2),0)+AH51-SUMIFS('BD Factoraje'!$R:$R,'BD Factoraje'!$B:$B,$B$3,'BD Factoraje'!$G:$G,'Cartera Semanal Individual'!$A51,'BD Factoraje'!$N:$N,'Cartera Semanal Individual'!AI$1,'BD Factoraje'!$C:$C,$B$2)</f>
        <v>0</v>
      </c>
      <c r="AJ51" s="11">
        <f>IF('Cartera Semanal Individual'!$A51='Cartera Semanal Individual'!AJ$1,-SUMIFS('BD Factoraje'!$Q:$Q,'BD Factoraje'!$B:$B,$B$3,'BD Factoraje'!$G:$G,'Cartera Semanal Individual'!$A51,'BD Factoraje'!$C:$C,$B$2),0)+AI51-SUMIFS('BD Factoraje'!$R:$R,'BD Factoraje'!$B:$B,$B$3,'BD Factoraje'!$G:$G,'Cartera Semanal Individual'!$A51,'BD Factoraje'!$N:$N,'Cartera Semanal Individual'!AJ$1,'BD Factoraje'!$C:$C,$B$2)</f>
        <v>0</v>
      </c>
      <c r="AK51" s="11">
        <f>IF('Cartera Semanal Individual'!$A51='Cartera Semanal Individual'!AK$1,-SUMIFS('BD Factoraje'!$Q:$Q,'BD Factoraje'!$B:$B,$B$3,'BD Factoraje'!$G:$G,'Cartera Semanal Individual'!$A51,'BD Factoraje'!$C:$C,$B$2),0)+AJ51-SUMIFS('BD Factoraje'!$R:$R,'BD Factoraje'!$B:$B,$B$3,'BD Factoraje'!$G:$G,'Cartera Semanal Individual'!$A51,'BD Factoraje'!$N:$N,'Cartera Semanal Individual'!AK$1,'BD Factoraje'!$C:$C,$B$2)</f>
        <v>0</v>
      </c>
      <c r="AL51" s="11">
        <f>IF('Cartera Semanal Individual'!$A51='Cartera Semanal Individual'!AL$1,-SUMIFS('BD Factoraje'!$Q:$Q,'BD Factoraje'!$B:$B,$B$3,'BD Factoraje'!$G:$G,'Cartera Semanal Individual'!$A51,'BD Factoraje'!$C:$C,$B$2),0)+AK51-SUMIFS('BD Factoraje'!$R:$R,'BD Factoraje'!$B:$B,$B$3,'BD Factoraje'!$G:$G,'Cartera Semanal Individual'!$A51,'BD Factoraje'!$N:$N,'Cartera Semanal Individual'!AL$1,'BD Factoraje'!$C:$C,$B$2)</f>
        <v>0</v>
      </c>
      <c r="AM51" s="11">
        <f>IF('Cartera Semanal Individual'!$A51='Cartera Semanal Individual'!AM$1,-SUMIFS('BD Factoraje'!$Q:$Q,'BD Factoraje'!$B:$B,$B$3,'BD Factoraje'!$G:$G,'Cartera Semanal Individual'!$A51,'BD Factoraje'!$C:$C,$B$2),0)+AL51-SUMIFS('BD Factoraje'!$R:$R,'BD Factoraje'!$B:$B,$B$3,'BD Factoraje'!$G:$G,'Cartera Semanal Individual'!$A51,'BD Factoraje'!$N:$N,'Cartera Semanal Individual'!AM$1,'BD Factoraje'!$C:$C,$B$2)</f>
        <v>0</v>
      </c>
      <c r="AN51" s="11">
        <f>IF('Cartera Semanal Individual'!$A51='Cartera Semanal Individual'!AN$1,-SUMIFS('BD Factoraje'!$Q:$Q,'BD Factoraje'!$B:$B,$B$3,'BD Factoraje'!$G:$G,'Cartera Semanal Individual'!$A51,'BD Factoraje'!$C:$C,$B$2),0)+AM51-SUMIFS('BD Factoraje'!$R:$R,'BD Factoraje'!$B:$B,$B$3,'BD Factoraje'!$G:$G,'Cartera Semanal Individual'!$A51,'BD Factoraje'!$N:$N,'Cartera Semanal Individual'!AN$1,'BD Factoraje'!$C:$C,$B$2)</f>
        <v>0</v>
      </c>
      <c r="AO51" s="11">
        <f>IF('Cartera Semanal Individual'!$A51='Cartera Semanal Individual'!AO$1,-SUMIFS('BD Factoraje'!$Q:$Q,'BD Factoraje'!$B:$B,$B$3,'BD Factoraje'!$G:$G,'Cartera Semanal Individual'!$A51,'BD Factoraje'!$C:$C,$B$2),0)+AN51-SUMIFS('BD Factoraje'!$R:$R,'BD Factoraje'!$B:$B,$B$3,'BD Factoraje'!$G:$G,'Cartera Semanal Individual'!$A51,'BD Factoraje'!$N:$N,'Cartera Semanal Individual'!AO$1,'BD Factoraje'!$C:$C,$B$2)</f>
        <v>0</v>
      </c>
      <c r="AP51" s="11">
        <f>IF('Cartera Semanal Individual'!$A51='Cartera Semanal Individual'!AP$1,-SUMIFS('BD Factoraje'!$Q:$Q,'BD Factoraje'!$B:$B,$B$3,'BD Factoraje'!$G:$G,'Cartera Semanal Individual'!$A51,'BD Factoraje'!$C:$C,$B$2),0)+AO51-SUMIFS('BD Factoraje'!$R:$R,'BD Factoraje'!$B:$B,$B$3,'BD Factoraje'!$G:$G,'Cartera Semanal Individual'!$A51,'BD Factoraje'!$N:$N,'Cartera Semanal Individual'!AP$1,'BD Factoraje'!$C:$C,$B$2)</f>
        <v>0</v>
      </c>
      <c r="AQ51" s="11">
        <f>IF('Cartera Semanal Individual'!$A51='Cartera Semanal Individual'!AQ$1,-SUMIFS('BD Factoraje'!$Q:$Q,'BD Factoraje'!$B:$B,$B$3,'BD Factoraje'!$G:$G,'Cartera Semanal Individual'!$A51,'BD Factoraje'!$C:$C,$B$2),0)+AP51-SUMIFS('BD Factoraje'!$R:$R,'BD Factoraje'!$B:$B,$B$3,'BD Factoraje'!$G:$G,'Cartera Semanal Individual'!$A51,'BD Factoraje'!$N:$N,'Cartera Semanal Individual'!AQ$1,'BD Factoraje'!$C:$C,$B$2)</f>
        <v>0</v>
      </c>
      <c r="AR51" s="11">
        <f>IF('Cartera Semanal Individual'!$A51='Cartera Semanal Individual'!AR$1,-SUMIFS('BD Factoraje'!$Q:$Q,'BD Factoraje'!$B:$B,$B$3,'BD Factoraje'!$G:$G,'Cartera Semanal Individual'!$A51,'BD Factoraje'!$C:$C,$B$2),0)+AQ51-SUMIFS('BD Factoraje'!$R:$R,'BD Factoraje'!$B:$B,$B$3,'BD Factoraje'!$G:$G,'Cartera Semanal Individual'!$A51,'BD Factoraje'!$N:$N,'Cartera Semanal Individual'!AR$1,'BD Factoraje'!$C:$C,$B$2)</f>
        <v>0</v>
      </c>
      <c r="AS51" s="11">
        <f>IF('Cartera Semanal Individual'!$A51='Cartera Semanal Individual'!AS$1,-SUMIFS('BD Factoraje'!$Q:$Q,'BD Factoraje'!$B:$B,$B$3,'BD Factoraje'!$G:$G,'Cartera Semanal Individual'!$A51,'BD Factoraje'!$C:$C,$B$2),0)+AR51-SUMIFS('BD Factoraje'!$R:$R,'BD Factoraje'!$B:$B,$B$3,'BD Factoraje'!$G:$G,'Cartera Semanal Individual'!$A51,'BD Factoraje'!$N:$N,'Cartera Semanal Individual'!AS$1,'BD Factoraje'!$C:$C,$B$2)</f>
        <v>0</v>
      </c>
      <c r="AT51" s="11">
        <f>IF('Cartera Semanal Individual'!$A51='Cartera Semanal Individual'!AT$1,-SUMIFS('BD Factoraje'!$Q:$Q,'BD Factoraje'!$B:$B,$B$3,'BD Factoraje'!$G:$G,'Cartera Semanal Individual'!$A51,'BD Factoraje'!$C:$C,$B$2),0)+AS51-SUMIFS('BD Factoraje'!$R:$R,'BD Factoraje'!$B:$B,$B$3,'BD Factoraje'!$G:$G,'Cartera Semanal Individual'!$A51,'BD Factoraje'!$N:$N,'Cartera Semanal Individual'!AT$1,'BD Factoraje'!$C:$C,$B$2)</f>
        <v>0</v>
      </c>
      <c r="AU51" s="11">
        <f>IF('Cartera Semanal Individual'!$A51='Cartera Semanal Individual'!AU$1,-SUMIFS('BD Factoraje'!$Q:$Q,'BD Factoraje'!$B:$B,$B$3,'BD Factoraje'!$G:$G,'Cartera Semanal Individual'!$A51,'BD Factoraje'!$C:$C,$B$2),0)+AT51-SUMIFS('BD Factoraje'!$R:$R,'BD Factoraje'!$B:$B,$B$3,'BD Factoraje'!$G:$G,'Cartera Semanal Individual'!$A51,'BD Factoraje'!$N:$N,'Cartera Semanal Individual'!AU$1,'BD Factoraje'!$C:$C,$B$2)</f>
        <v>0</v>
      </c>
      <c r="AV51" s="11">
        <f>IF('Cartera Semanal Individual'!$A51='Cartera Semanal Individual'!AV$1,-SUMIFS('BD Factoraje'!$Q:$Q,'BD Factoraje'!$B:$B,$B$3,'BD Factoraje'!$G:$G,'Cartera Semanal Individual'!$A51,'BD Factoraje'!$C:$C,$B$2),0)+AU51-SUMIFS('BD Factoraje'!$R:$R,'BD Factoraje'!$B:$B,$B$3,'BD Factoraje'!$G:$G,'Cartera Semanal Individual'!$A51,'BD Factoraje'!$N:$N,'Cartera Semanal Individual'!AV$1,'BD Factoraje'!$C:$C,$B$2)</f>
        <v>0</v>
      </c>
      <c r="AW51" s="11">
        <f>IF('Cartera Semanal Individual'!$A51='Cartera Semanal Individual'!AW$1,-SUMIFS('BD Factoraje'!$Q:$Q,'BD Factoraje'!$B:$B,$B$3,'BD Factoraje'!$G:$G,'Cartera Semanal Individual'!$A51,'BD Factoraje'!$C:$C,$B$2),0)+AV51-SUMIFS('BD Factoraje'!$R:$R,'BD Factoraje'!$B:$B,$B$3,'BD Factoraje'!$G:$G,'Cartera Semanal Individual'!$A51,'BD Factoraje'!$N:$N,'Cartera Semanal Individual'!AW$1,'BD Factoraje'!$C:$C,$B$2)</f>
        <v>0</v>
      </c>
      <c r="AX51" s="11">
        <f>IF('Cartera Semanal Individual'!$A51='Cartera Semanal Individual'!AX$1,-SUMIFS('BD Factoraje'!$Q:$Q,'BD Factoraje'!$B:$B,$B$3,'BD Factoraje'!$G:$G,'Cartera Semanal Individual'!$A51,'BD Factoraje'!$C:$C,$B$2),0)+AW51-SUMIFS('BD Factoraje'!$R:$R,'BD Factoraje'!$B:$B,$B$3,'BD Factoraje'!$G:$G,'Cartera Semanal Individual'!$A51,'BD Factoraje'!$N:$N,'Cartera Semanal Individual'!AX$1,'BD Factoraje'!$C:$C,$B$2)</f>
        <v>0</v>
      </c>
      <c r="AY51" s="11">
        <f>IF('Cartera Semanal Individual'!$A51='Cartera Semanal Individual'!AY$1,-SUMIFS('BD Factoraje'!$Q:$Q,'BD Factoraje'!$B:$B,$B$3,'BD Factoraje'!$G:$G,'Cartera Semanal Individual'!$A51,'BD Factoraje'!$C:$C,$B$2),0)+AX51-SUMIFS('BD Factoraje'!$R:$R,'BD Factoraje'!$B:$B,$B$3,'BD Factoraje'!$G:$G,'Cartera Semanal Individual'!$A51,'BD Factoraje'!$N:$N,'Cartera Semanal Individual'!AY$1,'BD Factoraje'!$C:$C,$B$2)</f>
        <v>0</v>
      </c>
      <c r="AZ51" s="11">
        <f>IF('Cartera Semanal Individual'!$A51='Cartera Semanal Individual'!AZ$1,-SUMIFS('BD Factoraje'!$Q:$Q,'BD Factoraje'!$B:$B,$B$3,'BD Factoraje'!$G:$G,'Cartera Semanal Individual'!$A51,'BD Factoraje'!$C:$C,$B$2),0)+AY51-SUMIFS('BD Factoraje'!$R:$R,'BD Factoraje'!$B:$B,$B$3,'BD Factoraje'!$G:$G,'Cartera Semanal Individual'!$A51,'BD Factoraje'!$N:$N,'Cartera Semanal Individual'!AZ$1,'BD Factoraje'!$C:$C,$B$2)</f>
        <v>0</v>
      </c>
      <c r="BA51" s="11">
        <f>IF('Cartera Semanal Individual'!$A51='Cartera Semanal Individual'!BA$1,-SUMIFS('BD Factoraje'!$Q:$Q,'BD Factoraje'!$B:$B,$B$3,'BD Factoraje'!$G:$G,'Cartera Semanal Individual'!$A51,'BD Factoraje'!$C:$C,$B$2),0)+AZ51-SUMIFS('BD Factoraje'!$R:$R,'BD Factoraje'!$B:$B,$B$3,'BD Factoraje'!$G:$G,'Cartera Semanal Individual'!$A51,'BD Factoraje'!$N:$N,'Cartera Semanal Individual'!BA$1,'BD Factoraje'!$C:$C,$B$2)</f>
        <v>0</v>
      </c>
      <c r="BB51" s="11">
        <f>IF('Cartera Semanal Individual'!$A51='Cartera Semanal Individual'!BB$1,-SUMIFS('BD Factoraje'!$Q:$Q,'BD Factoraje'!$B:$B,$B$3,'BD Factoraje'!$G:$G,'Cartera Semanal Individual'!$A51,'BD Factoraje'!$C:$C,$B$2),0)+BA51-SUMIFS('BD Factoraje'!$R:$R,'BD Factoraje'!$B:$B,$B$3,'BD Factoraje'!$G:$G,'Cartera Semanal Individual'!$A51,'BD Factoraje'!$N:$N,'Cartera Semanal Individual'!BB$1,'BD Factoraje'!$C:$C,$B$2)</f>
        <v>0</v>
      </c>
      <c r="BC51" s="11">
        <f>IF('Cartera Semanal Individual'!$A51='Cartera Semanal Individual'!BC$1,-SUMIFS('BD Factoraje'!$Q:$Q,'BD Factoraje'!$B:$B,$B$3,'BD Factoraje'!$G:$G,'Cartera Semanal Individual'!$A51,'BD Factoraje'!$C:$C,$B$2),0)+BB51-SUMIFS('BD Factoraje'!$R:$R,'BD Factoraje'!$B:$B,$B$3,'BD Factoraje'!$G:$G,'Cartera Semanal Individual'!$A51,'BD Factoraje'!$N:$N,'Cartera Semanal Individual'!BC$1,'BD Factoraje'!$C:$C,$B$2)</f>
        <v>0</v>
      </c>
      <c r="BD51" s="11">
        <f>IF('Cartera Semanal Individual'!$A51='Cartera Semanal Individual'!BD$1,-SUMIFS('BD Factoraje'!$Q:$Q,'BD Factoraje'!$B:$B,$B$3,'BD Factoraje'!$G:$G,'Cartera Semanal Individual'!$A51,'BD Factoraje'!$C:$C,$B$2),0)+BC51-SUMIFS('BD Factoraje'!$R:$R,'BD Factoraje'!$B:$B,$B$3,'BD Factoraje'!$G:$G,'Cartera Semanal Individual'!$A51,'BD Factoraje'!$N:$N,'Cartera Semanal Individual'!BD$1,'BD Factoraje'!$C:$C,$B$2)</f>
        <v>0</v>
      </c>
      <c r="BE51" s="11">
        <f>IF('Cartera Semanal Individual'!$A51='Cartera Semanal Individual'!BE$1,-SUMIFS('BD Factoraje'!$Q:$Q,'BD Factoraje'!$B:$B,$B$3,'BD Factoraje'!$G:$G,'Cartera Semanal Individual'!$A51,'BD Factoraje'!$C:$C,$B$2),0)+BD51-SUMIFS('BD Factoraje'!$R:$R,'BD Factoraje'!$B:$B,$B$3,'BD Factoraje'!$G:$G,'Cartera Semanal Individual'!$A51,'BD Factoraje'!$N:$N,'Cartera Semanal Individual'!BE$1,'BD Factoraje'!$C:$C,$B$2)</f>
        <v>0</v>
      </c>
      <c r="BF51" s="11">
        <f>IF('Cartera Semanal Individual'!$A51='Cartera Semanal Individual'!BF$1,-SUMIFS('BD Factoraje'!$Q:$Q,'BD Factoraje'!$B:$B,$B$3,'BD Factoraje'!$G:$G,'Cartera Semanal Individual'!$A51,'BD Factoraje'!$C:$C,$B$2),0)+BE51-SUMIFS('BD Factoraje'!$R:$R,'BD Factoraje'!$B:$B,$B$3,'BD Factoraje'!$G:$G,'Cartera Semanal Individual'!$A51,'BD Factoraje'!$N:$N,'Cartera Semanal Individual'!BF$1,'BD Factoraje'!$C:$C,$B$2)</f>
        <v>0</v>
      </c>
      <c r="BG51" s="11">
        <f>IF('Cartera Semanal Individual'!$A51='Cartera Semanal Individual'!BG$1,-SUMIFS('BD Factoraje'!$Q:$Q,'BD Factoraje'!$B:$B,$B$3,'BD Factoraje'!$G:$G,'Cartera Semanal Individual'!$A51,'BD Factoraje'!$C:$C,$B$2),0)+BF51-SUMIFS('BD Factoraje'!$R:$R,'BD Factoraje'!$B:$B,$B$3,'BD Factoraje'!$G:$G,'Cartera Semanal Individual'!$A51,'BD Factoraje'!$N:$N,'Cartera Semanal Individual'!BG$1,'BD Factoraje'!$C:$C,$B$2)</f>
        <v>0</v>
      </c>
      <c r="BH51" s="11">
        <f>IF('Cartera Semanal Individual'!$A51='Cartera Semanal Individual'!BH$1,-SUMIFS('BD Factoraje'!$Q:$Q,'BD Factoraje'!$B:$B,$B$3,'BD Factoraje'!$G:$G,'Cartera Semanal Individual'!$A51,'BD Factoraje'!$C:$C,$B$2),0)+BG51-SUMIFS('BD Factoraje'!$R:$R,'BD Factoraje'!$B:$B,$B$3,'BD Factoraje'!$G:$G,'Cartera Semanal Individual'!$A51,'BD Factoraje'!$N:$N,'Cartera Semanal Individual'!BH$1,'BD Factoraje'!$C:$C,$B$2)</f>
        <v>0</v>
      </c>
      <c r="BI51" s="11">
        <f>IF('Cartera Semanal Individual'!$A51='Cartera Semanal Individual'!BI$1,-SUMIFS('BD Factoraje'!$Q:$Q,'BD Factoraje'!$B:$B,$B$3,'BD Factoraje'!$G:$G,'Cartera Semanal Individual'!$A51,'BD Factoraje'!$C:$C,$B$2),0)+BH51-SUMIFS('BD Factoraje'!$R:$R,'BD Factoraje'!$B:$B,$B$3,'BD Factoraje'!$G:$G,'Cartera Semanal Individual'!$A51,'BD Factoraje'!$N:$N,'Cartera Semanal Individual'!BI$1,'BD Factoraje'!$C:$C,$B$2)</f>
        <v>0</v>
      </c>
      <c r="BJ51" s="11">
        <f>IF('Cartera Semanal Individual'!$A51='Cartera Semanal Individual'!BJ$1,-SUMIFS('BD Factoraje'!$Q:$Q,'BD Factoraje'!$B:$B,$B$3,'BD Factoraje'!$G:$G,'Cartera Semanal Individual'!$A51,'BD Factoraje'!$C:$C,$B$2),0)+BI51-SUMIFS('BD Factoraje'!$R:$R,'BD Factoraje'!$B:$B,$B$3,'BD Factoraje'!$G:$G,'Cartera Semanal Individual'!$A51,'BD Factoraje'!$N:$N,'Cartera Semanal Individual'!BJ$1,'BD Factoraje'!$C:$C,$B$2)</f>
        <v>0</v>
      </c>
      <c r="BK51" s="11">
        <f>IF('Cartera Semanal Individual'!$A51='Cartera Semanal Individual'!BK$1,-SUMIFS('BD Factoraje'!$Q:$Q,'BD Factoraje'!$B:$B,$B$3,'BD Factoraje'!$G:$G,'Cartera Semanal Individual'!$A51,'BD Factoraje'!$C:$C,$B$2),0)+BJ51-SUMIFS('BD Factoraje'!$R:$R,'BD Factoraje'!$B:$B,$B$3,'BD Factoraje'!$G:$G,'Cartera Semanal Individual'!$A51,'BD Factoraje'!$N:$N,'Cartera Semanal Individual'!BK$1,'BD Factoraje'!$C:$C,$B$2)</f>
        <v>0</v>
      </c>
      <c r="BL51" s="11">
        <f>IF('Cartera Semanal Individual'!$A51='Cartera Semanal Individual'!BL$1,-SUMIFS('BD Factoraje'!$Q:$Q,'BD Factoraje'!$B:$B,$B$3,'BD Factoraje'!$G:$G,'Cartera Semanal Individual'!$A51,'BD Factoraje'!$C:$C,$B$2),0)+BK51-SUMIFS('BD Factoraje'!$R:$R,'BD Factoraje'!$B:$B,$B$3,'BD Factoraje'!$G:$G,'Cartera Semanal Individual'!$A51,'BD Factoraje'!$N:$N,'Cartera Semanal Individual'!BL$1,'BD Factoraje'!$C:$C,$B$2)</f>
        <v>0</v>
      </c>
      <c r="BM51" s="11">
        <f>IF('Cartera Semanal Individual'!$A51='Cartera Semanal Individual'!BM$1,-SUMIFS('BD Factoraje'!$Q:$Q,'BD Factoraje'!$B:$B,$B$3,'BD Factoraje'!$G:$G,'Cartera Semanal Individual'!$A51,'BD Factoraje'!$C:$C,$B$2),0)+BL51-SUMIFS('BD Factoraje'!$R:$R,'BD Factoraje'!$B:$B,$B$3,'BD Factoraje'!$G:$G,'Cartera Semanal Individual'!$A51,'BD Factoraje'!$N:$N,'Cartera Semanal Individual'!BM$1,'BD Factoraje'!$C:$C,$B$2)</f>
        <v>0</v>
      </c>
      <c r="BN51" s="11">
        <f>IF('Cartera Semanal Individual'!$A51='Cartera Semanal Individual'!BN$1,-SUMIFS('BD Factoraje'!$Q:$Q,'BD Factoraje'!$B:$B,$B$3,'BD Factoraje'!$G:$G,'Cartera Semanal Individual'!$A51,'BD Factoraje'!$C:$C,$B$2),0)+BM51-SUMIFS('BD Factoraje'!$R:$R,'BD Factoraje'!$B:$B,$B$3,'BD Factoraje'!$G:$G,'Cartera Semanal Individual'!$A51,'BD Factoraje'!$N:$N,'Cartera Semanal Individual'!BN$1,'BD Factoraje'!$C:$C,$B$2)</f>
        <v>0</v>
      </c>
      <c r="BO51" s="11">
        <f>IF('Cartera Semanal Individual'!$A51='Cartera Semanal Individual'!BO$1,-SUMIFS('BD Factoraje'!$Q:$Q,'BD Factoraje'!$B:$B,$B$3,'BD Factoraje'!$G:$G,'Cartera Semanal Individual'!$A51,'BD Factoraje'!$C:$C,$B$2),0)+BN51-SUMIFS('BD Factoraje'!$R:$R,'BD Factoraje'!$B:$B,$B$3,'BD Factoraje'!$G:$G,'Cartera Semanal Individual'!$A51,'BD Factoraje'!$N:$N,'Cartera Semanal Individual'!BO$1,'BD Factoraje'!$C:$C,$B$2)</f>
        <v>0</v>
      </c>
      <c r="BP51" s="11">
        <f>IF('Cartera Semanal Individual'!$A51='Cartera Semanal Individual'!BP$1,-SUMIFS('BD Factoraje'!$Q:$Q,'BD Factoraje'!$B:$B,$B$3,'BD Factoraje'!$G:$G,'Cartera Semanal Individual'!$A51,'BD Factoraje'!$C:$C,$B$2),0)+BO51-SUMIFS('BD Factoraje'!$R:$R,'BD Factoraje'!$B:$B,$B$3,'BD Factoraje'!$G:$G,'Cartera Semanal Individual'!$A51,'BD Factoraje'!$N:$N,'Cartera Semanal Individual'!BP$1,'BD Factoraje'!$C:$C,$B$2)</f>
        <v>0</v>
      </c>
      <c r="BQ51" s="11">
        <f>IF('Cartera Semanal Individual'!$A51='Cartera Semanal Individual'!BQ$1,-SUMIFS('BD Factoraje'!$Q:$Q,'BD Factoraje'!$B:$B,$B$3,'BD Factoraje'!$G:$G,'Cartera Semanal Individual'!$A51,'BD Factoraje'!$C:$C,$B$2),0)+BP51-SUMIFS('BD Factoraje'!$R:$R,'BD Factoraje'!$B:$B,$B$3,'BD Factoraje'!$G:$G,'Cartera Semanal Individual'!$A51,'BD Factoraje'!$N:$N,'Cartera Semanal Individual'!BQ$1,'BD Factoraje'!$C:$C,$B$2)</f>
        <v>0</v>
      </c>
      <c r="BR51" s="11">
        <f>IF('Cartera Semanal Individual'!$A51='Cartera Semanal Individual'!BR$1,-SUMIFS('BD Factoraje'!$Q:$Q,'BD Factoraje'!$B:$B,$B$3,'BD Factoraje'!$G:$G,'Cartera Semanal Individual'!$A51,'BD Factoraje'!$C:$C,$B$2),0)+BQ51-SUMIFS('BD Factoraje'!$R:$R,'BD Factoraje'!$B:$B,$B$3,'BD Factoraje'!$G:$G,'Cartera Semanal Individual'!$A51,'BD Factoraje'!$N:$N,'Cartera Semanal Individual'!BR$1,'BD Factoraje'!$C:$C,$B$2)</f>
        <v>0</v>
      </c>
      <c r="BS51" s="11">
        <f>IF('Cartera Semanal Individual'!$A51='Cartera Semanal Individual'!BS$1,-SUMIFS('BD Factoraje'!$Q:$Q,'BD Factoraje'!$B:$B,$B$3,'BD Factoraje'!$G:$G,'Cartera Semanal Individual'!$A51,'BD Factoraje'!$C:$C,$B$2),0)+BR51-SUMIFS('BD Factoraje'!$R:$R,'BD Factoraje'!$B:$B,$B$3,'BD Factoraje'!$G:$G,'Cartera Semanal Individual'!$A51,'BD Factoraje'!$N:$N,'Cartera Semanal Individual'!BS$1,'BD Factoraje'!$C:$C,$B$2)</f>
        <v>0</v>
      </c>
      <c r="BT51" s="11">
        <f>IF('Cartera Semanal Individual'!$A51='Cartera Semanal Individual'!BT$1,-SUMIFS('BD Factoraje'!$Q:$Q,'BD Factoraje'!$B:$B,$B$3,'BD Factoraje'!$G:$G,'Cartera Semanal Individual'!$A51,'BD Factoraje'!$C:$C,$B$2),0)+BS51-SUMIFS('BD Factoraje'!$R:$R,'BD Factoraje'!$B:$B,$B$3,'BD Factoraje'!$G:$G,'Cartera Semanal Individual'!$A51,'BD Factoraje'!$N:$N,'Cartera Semanal Individual'!BT$1,'BD Factoraje'!$C:$C,$B$2)</f>
        <v>0</v>
      </c>
      <c r="BU51" s="11">
        <f>IF('Cartera Semanal Individual'!$A51='Cartera Semanal Individual'!BU$1,-SUMIFS('BD Factoraje'!$Q:$Q,'BD Factoraje'!$B:$B,$B$3,'BD Factoraje'!$G:$G,'Cartera Semanal Individual'!$A51,'BD Factoraje'!$C:$C,$B$2),0)+BT51-SUMIFS('BD Factoraje'!$R:$R,'BD Factoraje'!$B:$B,$B$3,'BD Factoraje'!$G:$G,'Cartera Semanal Individual'!$A51,'BD Factoraje'!$N:$N,'Cartera Semanal Individual'!BU$1,'BD Factoraje'!$C:$C,$B$2)</f>
        <v>0</v>
      </c>
      <c r="BV51" s="11">
        <f>IF('Cartera Semanal Individual'!$A51='Cartera Semanal Individual'!BV$1,-SUMIFS('BD Factoraje'!$Q:$Q,'BD Factoraje'!$B:$B,$B$3,'BD Factoraje'!$G:$G,'Cartera Semanal Individual'!$A51,'BD Factoraje'!$C:$C,$B$2),0)+BU51-SUMIFS('BD Factoraje'!$R:$R,'BD Factoraje'!$B:$B,$B$3,'BD Factoraje'!$G:$G,'Cartera Semanal Individual'!$A51,'BD Factoraje'!$N:$N,'Cartera Semanal Individual'!BV$1,'BD Factoraje'!$C:$C,$B$2)</f>
        <v>0</v>
      </c>
      <c r="BW51" s="11">
        <f>IF('Cartera Semanal Individual'!$A51='Cartera Semanal Individual'!BW$1,-SUMIFS('BD Factoraje'!$Q:$Q,'BD Factoraje'!$B:$B,$B$3,'BD Factoraje'!$G:$G,'Cartera Semanal Individual'!$A51,'BD Factoraje'!$C:$C,$B$2),0)+BV51-SUMIFS('BD Factoraje'!$R:$R,'BD Factoraje'!$B:$B,$B$3,'BD Factoraje'!$G:$G,'Cartera Semanal Individual'!$A51,'BD Factoraje'!$N:$N,'Cartera Semanal Individual'!BW$1,'BD Factoraje'!$C:$C,$B$2)</f>
        <v>0</v>
      </c>
      <c r="BX51" s="11">
        <f>IF('Cartera Semanal Individual'!$A51='Cartera Semanal Individual'!BX$1,-SUMIFS('BD Factoraje'!$Q:$Q,'BD Factoraje'!$B:$B,$B$3,'BD Factoraje'!$G:$G,'Cartera Semanal Individual'!$A51,'BD Factoraje'!$C:$C,$B$2),0)+BW51-SUMIFS('BD Factoraje'!$R:$R,'BD Factoraje'!$B:$B,$B$3,'BD Factoraje'!$G:$G,'Cartera Semanal Individual'!$A51,'BD Factoraje'!$N:$N,'Cartera Semanal Individual'!BX$1,'BD Factoraje'!$C:$C,$B$2)</f>
        <v>0</v>
      </c>
      <c r="BY51" s="11">
        <f>IF('Cartera Semanal Individual'!$A51='Cartera Semanal Individual'!BY$1,-SUMIFS('BD Factoraje'!$Q:$Q,'BD Factoraje'!$B:$B,$B$3,'BD Factoraje'!$G:$G,'Cartera Semanal Individual'!$A51,'BD Factoraje'!$C:$C,$B$2),0)+BX51-SUMIFS('BD Factoraje'!$R:$R,'BD Factoraje'!$B:$B,$B$3,'BD Factoraje'!$G:$G,'Cartera Semanal Individual'!$A51,'BD Factoraje'!$N:$N,'Cartera Semanal Individual'!BY$1,'BD Factoraje'!$C:$C,$B$2)</f>
        <v>0</v>
      </c>
      <c r="BZ51" s="11">
        <f>IF('Cartera Semanal Individual'!$A51='Cartera Semanal Individual'!BZ$1,-SUMIFS('BD Factoraje'!$Q:$Q,'BD Factoraje'!$B:$B,$B$3,'BD Factoraje'!$G:$G,'Cartera Semanal Individual'!$A51,'BD Factoraje'!$C:$C,$B$2),0)+BY51-SUMIFS('BD Factoraje'!$R:$R,'BD Factoraje'!$B:$B,$B$3,'BD Factoraje'!$G:$G,'Cartera Semanal Individual'!$A51,'BD Factoraje'!$N:$N,'Cartera Semanal Individual'!BZ$1,'BD Factoraje'!$C:$C,$B$2)</f>
        <v>0</v>
      </c>
      <c r="CA51" s="11">
        <f>IF('Cartera Semanal Individual'!$A51='Cartera Semanal Individual'!CA$1,-SUMIFS('BD Factoraje'!$Q:$Q,'BD Factoraje'!$B:$B,$B$3,'BD Factoraje'!$G:$G,'Cartera Semanal Individual'!$A51,'BD Factoraje'!$C:$C,$B$2),0)+BZ51-SUMIFS('BD Factoraje'!$R:$R,'BD Factoraje'!$B:$B,$B$3,'BD Factoraje'!$G:$G,'Cartera Semanal Individual'!$A51,'BD Factoraje'!$N:$N,'Cartera Semanal Individual'!CA$1,'BD Factoraje'!$C:$C,$B$2)</f>
        <v>0</v>
      </c>
      <c r="CB51" s="11">
        <f>IF('Cartera Semanal Individual'!$A51='Cartera Semanal Individual'!CB$1,-SUMIFS('BD Factoraje'!$Q:$Q,'BD Factoraje'!$B:$B,$B$3,'BD Factoraje'!$G:$G,'Cartera Semanal Individual'!$A51,'BD Factoraje'!$C:$C,$B$2),0)+CA51-SUMIFS('BD Factoraje'!$R:$R,'BD Factoraje'!$B:$B,$B$3,'BD Factoraje'!$G:$G,'Cartera Semanal Individual'!$A51,'BD Factoraje'!$N:$N,'Cartera Semanal Individual'!CB$1,'BD Factoraje'!$C:$C,$B$2)</f>
        <v>0</v>
      </c>
      <c r="CC51" s="11">
        <f>IF('Cartera Semanal Individual'!$A51='Cartera Semanal Individual'!CC$1,-SUMIFS('BD Factoraje'!$Q:$Q,'BD Factoraje'!$B:$B,$B$3,'BD Factoraje'!$G:$G,'Cartera Semanal Individual'!$A51,'BD Factoraje'!$C:$C,$B$2),0)+CB51-SUMIFS('BD Factoraje'!$R:$R,'BD Factoraje'!$B:$B,$B$3,'BD Factoraje'!$G:$G,'Cartera Semanal Individual'!$A51,'BD Factoraje'!$N:$N,'Cartera Semanal Individual'!CC$1,'BD Factoraje'!$C:$C,$B$2)</f>
        <v>0</v>
      </c>
      <c r="CD51" s="11">
        <f>IF('Cartera Semanal Individual'!$A51='Cartera Semanal Individual'!CD$1,-SUMIFS('BD Factoraje'!$Q:$Q,'BD Factoraje'!$B:$B,$B$3,'BD Factoraje'!$G:$G,'Cartera Semanal Individual'!$A51,'BD Factoraje'!$C:$C,$B$2),0)+CC51-SUMIFS('BD Factoraje'!$R:$R,'BD Factoraje'!$B:$B,$B$3,'BD Factoraje'!$G:$G,'Cartera Semanal Individual'!$A51,'BD Factoraje'!$N:$N,'Cartera Semanal Individual'!CD$1,'BD Factoraje'!$C:$C,$B$2)</f>
        <v>0</v>
      </c>
      <c r="CE51" s="11">
        <f>IF('Cartera Semanal Individual'!$A51='Cartera Semanal Individual'!CE$1,-SUMIFS('BD Factoraje'!$Q:$Q,'BD Factoraje'!$B:$B,$B$3,'BD Factoraje'!$G:$G,'Cartera Semanal Individual'!$A51,'BD Factoraje'!$C:$C,$B$2),0)+CD51-SUMIFS('BD Factoraje'!$R:$R,'BD Factoraje'!$B:$B,$B$3,'BD Factoraje'!$G:$G,'Cartera Semanal Individual'!$A51,'BD Factoraje'!$N:$N,'Cartera Semanal Individual'!CE$1,'BD Factoraje'!$C:$C,$B$2)</f>
        <v>0</v>
      </c>
      <c r="CF51" s="11">
        <f>IF('Cartera Semanal Individual'!$A51='Cartera Semanal Individual'!CF$1,-SUMIFS('BD Factoraje'!$Q:$Q,'BD Factoraje'!$B:$B,$B$3,'BD Factoraje'!$G:$G,'Cartera Semanal Individual'!$A51,'BD Factoraje'!$C:$C,$B$2),0)+CE51-SUMIFS('BD Factoraje'!$R:$R,'BD Factoraje'!$B:$B,$B$3,'BD Factoraje'!$G:$G,'Cartera Semanal Individual'!$A51,'BD Factoraje'!$N:$N,'Cartera Semanal Individual'!CF$1,'BD Factoraje'!$C:$C,$B$2)</f>
        <v>0</v>
      </c>
      <c r="CG51" s="11">
        <f>IF('Cartera Semanal Individual'!$A51='Cartera Semanal Individual'!CG$1,-SUMIFS('BD Factoraje'!$Q:$Q,'BD Factoraje'!$B:$B,$B$3,'BD Factoraje'!$G:$G,'Cartera Semanal Individual'!$A51,'BD Factoraje'!$C:$C,$B$2),0)+CF51-SUMIFS('BD Factoraje'!$R:$R,'BD Factoraje'!$B:$B,$B$3,'BD Factoraje'!$G:$G,'Cartera Semanal Individual'!$A51,'BD Factoraje'!$N:$N,'Cartera Semanal Individual'!CG$1,'BD Factoraje'!$C:$C,$B$2)</f>
        <v>0</v>
      </c>
      <c r="CH51" s="11">
        <f>IF('Cartera Semanal Individual'!$A51='Cartera Semanal Individual'!CH$1,-SUMIFS('BD Factoraje'!$Q:$Q,'BD Factoraje'!$B:$B,$B$3,'BD Factoraje'!$G:$G,'Cartera Semanal Individual'!$A51,'BD Factoraje'!$C:$C,$B$2),0)+CG51-SUMIFS('BD Factoraje'!$R:$R,'BD Factoraje'!$B:$B,$B$3,'BD Factoraje'!$G:$G,'Cartera Semanal Individual'!$A51,'BD Factoraje'!$N:$N,'Cartera Semanal Individual'!CH$1,'BD Factoraje'!$C:$C,$B$2)</f>
        <v>0</v>
      </c>
      <c r="CI51" s="11">
        <f>IF('Cartera Semanal Individual'!$A51='Cartera Semanal Individual'!CI$1,-SUMIFS('BD Factoraje'!$Q:$Q,'BD Factoraje'!$B:$B,$B$3,'BD Factoraje'!$G:$G,'Cartera Semanal Individual'!$A51,'BD Factoraje'!$C:$C,$B$2),0)+CH51-SUMIFS('BD Factoraje'!$R:$R,'BD Factoraje'!$B:$B,$B$3,'BD Factoraje'!$G:$G,'Cartera Semanal Individual'!$A51,'BD Factoraje'!$N:$N,'Cartera Semanal Individual'!CI$1,'BD Factoraje'!$C:$C,$B$2)</f>
        <v>0</v>
      </c>
      <c r="CJ51" s="11">
        <f>IF('Cartera Semanal Individual'!$A51='Cartera Semanal Individual'!CJ$1,-SUMIFS('BD Factoraje'!$Q:$Q,'BD Factoraje'!$B:$B,$B$3,'BD Factoraje'!$G:$G,'Cartera Semanal Individual'!$A51,'BD Factoraje'!$C:$C,$B$2),0)+CI51-SUMIFS('BD Factoraje'!$R:$R,'BD Factoraje'!$B:$B,$B$3,'BD Factoraje'!$G:$G,'Cartera Semanal Individual'!$A51,'BD Factoraje'!$N:$N,'Cartera Semanal Individual'!CJ$1,'BD Factoraje'!$C:$C,$B$2)</f>
        <v>0</v>
      </c>
      <c r="CK51" s="11">
        <f>IF('Cartera Semanal Individual'!$A51='Cartera Semanal Individual'!CK$1,-SUMIFS('BD Factoraje'!$Q:$Q,'BD Factoraje'!$B:$B,$B$3,'BD Factoraje'!$G:$G,'Cartera Semanal Individual'!$A51,'BD Factoraje'!$C:$C,$B$2),0)+CJ51-SUMIFS('BD Factoraje'!$R:$R,'BD Factoraje'!$B:$B,$B$3,'BD Factoraje'!$G:$G,'Cartera Semanal Individual'!$A51,'BD Factoraje'!$N:$N,'Cartera Semanal Individual'!CK$1,'BD Factoraje'!$C:$C,$B$2)</f>
        <v>0</v>
      </c>
      <c r="CL51" s="11">
        <f>IF('Cartera Semanal Individual'!$A51='Cartera Semanal Individual'!CL$1,-SUMIFS('BD Factoraje'!$Q:$Q,'BD Factoraje'!$B:$B,$B$3,'BD Factoraje'!$G:$G,'Cartera Semanal Individual'!$A51,'BD Factoraje'!$C:$C,$B$2),0)+CK51-SUMIFS('BD Factoraje'!$R:$R,'BD Factoraje'!$B:$B,$B$3,'BD Factoraje'!$G:$G,'Cartera Semanal Individual'!$A51,'BD Factoraje'!$N:$N,'Cartera Semanal Individual'!CL$1,'BD Factoraje'!$C:$C,$B$2)</f>
        <v>0</v>
      </c>
      <c r="CM51" s="11">
        <f>IF('Cartera Semanal Individual'!$A51='Cartera Semanal Individual'!CM$1,-SUMIFS('BD Factoraje'!$Q:$Q,'BD Factoraje'!$B:$B,$B$3,'BD Factoraje'!$G:$G,'Cartera Semanal Individual'!$A51,'BD Factoraje'!$C:$C,$B$2),0)+CL51-SUMIFS('BD Factoraje'!$R:$R,'BD Factoraje'!$B:$B,$B$3,'BD Factoraje'!$G:$G,'Cartera Semanal Individual'!$A51,'BD Factoraje'!$N:$N,'Cartera Semanal Individual'!CM$1,'BD Factoraje'!$C:$C,$B$2)</f>
        <v>0</v>
      </c>
      <c r="CN51" s="11">
        <f>IF('Cartera Semanal Individual'!$A51='Cartera Semanal Individual'!CN$1,-SUMIFS('BD Factoraje'!$Q:$Q,'BD Factoraje'!$B:$B,$B$3,'BD Factoraje'!$G:$G,'Cartera Semanal Individual'!$A51,'BD Factoraje'!$C:$C,$B$2),0)+CM51-SUMIFS('BD Factoraje'!$R:$R,'BD Factoraje'!$B:$B,$B$3,'BD Factoraje'!$G:$G,'Cartera Semanal Individual'!$A51,'BD Factoraje'!$N:$N,'Cartera Semanal Individual'!CN$1,'BD Factoraje'!$C:$C,$B$2)</f>
        <v>0</v>
      </c>
      <c r="CO51" s="11">
        <f>IF('Cartera Semanal Individual'!$A51='Cartera Semanal Individual'!CO$1,-SUMIFS('BD Factoraje'!$Q:$Q,'BD Factoraje'!$B:$B,$B$3,'BD Factoraje'!$G:$G,'Cartera Semanal Individual'!$A51,'BD Factoraje'!$C:$C,$B$2),0)+CN51-SUMIFS('BD Factoraje'!$R:$R,'BD Factoraje'!$B:$B,$B$3,'BD Factoraje'!$G:$G,'Cartera Semanal Individual'!$A51,'BD Factoraje'!$N:$N,'Cartera Semanal Individual'!CO$1,'BD Factoraje'!$C:$C,$B$2)</f>
        <v>0</v>
      </c>
      <c r="CP51" s="11">
        <f>IF('Cartera Semanal Individual'!$A51='Cartera Semanal Individual'!CP$1,-SUMIFS('BD Factoraje'!$Q:$Q,'BD Factoraje'!$B:$B,$B$3,'BD Factoraje'!$G:$G,'Cartera Semanal Individual'!$A51,'BD Factoraje'!$C:$C,$B$2),0)+CO51-SUMIFS('BD Factoraje'!$R:$R,'BD Factoraje'!$B:$B,$B$3,'BD Factoraje'!$G:$G,'Cartera Semanal Individual'!$A51,'BD Factoraje'!$N:$N,'Cartera Semanal Individual'!CP$1,'BD Factoraje'!$C:$C,$B$2)</f>
        <v>0</v>
      </c>
      <c r="CQ51" s="11">
        <f>IF('Cartera Semanal Individual'!$A51='Cartera Semanal Individual'!CQ$1,-SUMIFS('BD Factoraje'!$Q:$Q,'BD Factoraje'!$B:$B,$B$3,'BD Factoraje'!$G:$G,'Cartera Semanal Individual'!$A51,'BD Factoraje'!$C:$C,$B$2),0)+CP51-SUMIFS('BD Factoraje'!$R:$R,'BD Factoraje'!$B:$B,$B$3,'BD Factoraje'!$G:$G,'Cartera Semanal Individual'!$A51,'BD Factoraje'!$N:$N,'Cartera Semanal Individual'!CQ$1,'BD Factoraje'!$C:$C,$B$2)</f>
        <v>0</v>
      </c>
      <c r="CR51" s="11">
        <f>IF('Cartera Semanal Individual'!$A51='Cartera Semanal Individual'!CR$1,-SUMIFS('BD Factoraje'!$Q:$Q,'BD Factoraje'!$B:$B,$B$3,'BD Factoraje'!$G:$G,'Cartera Semanal Individual'!$A51,'BD Factoraje'!$C:$C,$B$2),0)+CQ51-SUMIFS('BD Factoraje'!$R:$R,'BD Factoraje'!$B:$B,$B$3,'BD Factoraje'!$G:$G,'Cartera Semanal Individual'!$A51,'BD Factoraje'!$N:$N,'Cartera Semanal Individual'!CR$1,'BD Factoraje'!$C:$C,$B$2)</f>
        <v>0</v>
      </c>
      <c r="CS51" s="11">
        <f>IF('Cartera Semanal Individual'!$A51='Cartera Semanal Individual'!CS$1,-SUMIFS('BD Factoraje'!$Q:$Q,'BD Factoraje'!$B:$B,$B$3,'BD Factoraje'!$G:$G,'Cartera Semanal Individual'!$A51,'BD Factoraje'!$C:$C,$B$2),0)+CR51-SUMIFS('BD Factoraje'!$R:$R,'BD Factoraje'!$B:$B,$B$3,'BD Factoraje'!$G:$G,'Cartera Semanal Individual'!$A51,'BD Factoraje'!$N:$N,'Cartera Semanal Individual'!CS$1,'BD Factoraje'!$C:$C,$B$2)</f>
        <v>0</v>
      </c>
      <c r="CT51" s="11">
        <f>IF('Cartera Semanal Individual'!$A51='Cartera Semanal Individual'!CT$1,-SUMIFS('BD Factoraje'!$Q:$Q,'BD Factoraje'!$B:$B,$B$3,'BD Factoraje'!$G:$G,'Cartera Semanal Individual'!$A51,'BD Factoraje'!$C:$C,$B$2),0)+CS51-SUMIFS('BD Factoraje'!$R:$R,'BD Factoraje'!$B:$B,$B$3,'BD Factoraje'!$G:$G,'Cartera Semanal Individual'!$A51,'BD Factoraje'!$N:$N,'Cartera Semanal Individual'!CT$1,'BD Factoraje'!$C:$C,$B$2)</f>
        <v>0</v>
      </c>
      <c r="CU51" s="11">
        <f>IF('Cartera Semanal Individual'!$A51='Cartera Semanal Individual'!CU$1,-SUMIFS('BD Factoraje'!$Q:$Q,'BD Factoraje'!$B:$B,$B$3,'BD Factoraje'!$G:$G,'Cartera Semanal Individual'!$A51,'BD Factoraje'!$C:$C,$B$2),0)+CT51-SUMIFS('BD Factoraje'!$R:$R,'BD Factoraje'!$B:$B,$B$3,'BD Factoraje'!$G:$G,'Cartera Semanal Individual'!$A51,'BD Factoraje'!$N:$N,'Cartera Semanal Individual'!CU$1,'BD Factoraje'!$C:$C,$B$2)</f>
        <v>0</v>
      </c>
      <c r="CV51" s="11">
        <f>IF('Cartera Semanal Individual'!$A51='Cartera Semanal Individual'!CV$1,-SUMIFS('BD Factoraje'!$Q:$Q,'BD Factoraje'!$B:$B,$B$3,'BD Factoraje'!$G:$G,'Cartera Semanal Individual'!$A51,'BD Factoraje'!$C:$C,$B$2),0)+CU51-SUMIFS('BD Factoraje'!$R:$R,'BD Factoraje'!$B:$B,$B$3,'BD Factoraje'!$G:$G,'Cartera Semanal Individual'!$A51,'BD Factoraje'!$N:$N,'Cartera Semanal Individual'!CV$1,'BD Factoraje'!$C:$C,$B$2)</f>
        <v>0</v>
      </c>
    </row>
    <row r="52" spans="1:100" s="12" customFormat="1" x14ac:dyDescent="0.25">
      <c r="A52" s="14">
        <v>61</v>
      </c>
      <c r="B52" s="31">
        <f t="shared" si="2"/>
        <v>42792</v>
      </c>
      <c r="C52" s="11">
        <f>IF('Cartera Semanal Individual'!$A52='Cartera Semanal Individual'!C$1,-SUMIFS('BD Factoraje'!$Q:$Q,'BD Factoraje'!$B:$B,$B$3,'BD Factoraje'!$G:$G,'Cartera Semanal Individual'!$A52,'BD Factoraje'!$C:$C,$B$2),0)</f>
        <v>0</v>
      </c>
      <c r="D52" s="11">
        <f>IF('Cartera Semanal Individual'!$A52='Cartera Semanal Individual'!D$1,-SUMIFS('BD Factoraje'!$Q:$Q,'BD Factoraje'!$B:$B,$B$3,'BD Factoraje'!$G:$G,'Cartera Semanal Individual'!$A52,'BD Factoraje'!$C:$C,$B$2),0)+C52-SUMIFS('BD Factoraje'!$R:$R,'BD Factoraje'!$B:$B,$B$3,'BD Factoraje'!$G:$G,'Cartera Semanal Individual'!$A52,'BD Factoraje'!$N:$N,'Cartera Semanal Individual'!D$1,'BD Factoraje'!$C:$C,$B$2)</f>
        <v>0</v>
      </c>
      <c r="E52" s="11">
        <f>IF('Cartera Semanal Individual'!$A52='Cartera Semanal Individual'!E$1,-SUMIFS('BD Factoraje'!$Q:$Q,'BD Factoraje'!$B:$B,$B$3,'BD Factoraje'!$G:$G,'Cartera Semanal Individual'!$A52,'BD Factoraje'!$C:$C,$B$2),0)+D52-SUMIFS('BD Factoraje'!$R:$R,'BD Factoraje'!$B:$B,$B$3,'BD Factoraje'!$G:$G,'Cartera Semanal Individual'!$A52,'BD Factoraje'!$N:$N,'Cartera Semanal Individual'!E$1,'BD Factoraje'!$C:$C,$B$2)</f>
        <v>0</v>
      </c>
      <c r="F52" s="11">
        <f>IF('Cartera Semanal Individual'!$A52='Cartera Semanal Individual'!F$1,-SUMIFS('BD Factoraje'!$Q:$Q,'BD Factoraje'!$B:$B,$B$3,'BD Factoraje'!$G:$G,'Cartera Semanal Individual'!$A52,'BD Factoraje'!$C:$C,$B$2),0)+E52-SUMIFS('BD Factoraje'!$R:$R,'BD Factoraje'!$B:$B,$B$3,'BD Factoraje'!$G:$G,'Cartera Semanal Individual'!$A52,'BD Factoraje'!$N:$N,'Cartera Semanal Individual'!F$1,'BD Factoraje'!$C:$C,$B$2)</f>
        <v>0</v>
      </c>
      <c r="G52" s="11">
        <f>IF('Cartera Semanal Individual'!$A52='Cartera Semanal Individual'!G$1,-SUMIFS('BD Factoraje'!$Q:$Q,'BD Factoraje'!$B:$B,$B$3,'BD Factoraje'!$G:$G,'Cartera Semanal Individual'!$A52,'BD Factoraje'!$C:$C,$B$2),0)+F52-SUMIFS('BD Factoraje'!$R:$R,'BD Factoraje'!$B:$B,$B$3,'BD Factoraje'!$G:$G,'Cartera Semanal Individual'!$A52,'BD Factoraje'!$N:$N,'Cartera Semanal Individual'!G$1,'BD Factoraje'!$C:$C,$B$2)</f>
        <v>0</v>
      </c>
      <c r="H52" s="11">
        <f>IF('Cartera Semanal Individual'!$A52='Cartera Semanal Individual'!H$1,-SUMIFS('BD Factoraje'!$Q:$Q,'BD Factoraje'!$B:$B,$B$3,'BD Factoraje'!$G:$G,'Cartera Semanal Individual'!$A52,'BD Factoraje'!$C:$C,$B$2),0)+G52-SUMIFS('BD Factoraje'!$R:$R,'BD Factoraje'!$B:$B,$B$3,'BD Factoraje'!$G:$G,'Cartera Semanal Individual'!$A52,'BD Factoraje'!$N:$N,'Cartera Semanal Individual'!H$1,'BD Factoraje'!$C:$C,$B$2)</f>
        <v>0</v>
      </c>
      <c r="I52" s="11">
        <f>IF('Cartera Semanal Individual'!$A52='Cartera Semanal Individual'!I$1,-SUMIFS('BD Factoraje'!$Q:$Q,'BD Factoraje'!$B:$B,$B$3,'BD Factoraje'!$G:$G,'Cartera Semanal Individual'!$A52,'BD Factoraje'!$C:$C,$B$2),0)+H52-SUMIFS('BD Factoraje'!$R:$R,'BD Factoraje'!$B:$B,$B$3,'BD Factoraje'!$G:$G,'Cartera Semanal Individual'!$A52,'BD Factoraje'!$N:$N,'Cartera Semanal Individual'!I$1,'BD Factoraje'!$C:$C,$B$2)</f>
        <v>0</v>
      </c>
      <c r="J52" s="11">
        <f>IF('Cartera Semanal Individual'!$A52='Cartera Semanal Individual'!J$1,-SUMIFS('BD Factoraje'!$Q:$Q,'BD Factoraje'!$B:$B,$B$3,'BD Factoraje'!$G:$G,'Cartera Semanal Individual'!$A52,'BD Factoraje'!$C:$C,$B$2),0)+I52-SUMIFS('BD Factoraje'!$R:$R,'BD Factoraje'!$B:$B,$B$3,'BD Factoraje'!$G:$G,'Cartera Semanal Individual'!$A52,'BD Factoraje'!$N:$N,'Cartera Semanal Individual'!J$1,'BD Factoraje'!$C:$C,$B$2)</f>
        <v>0</v>
      </c>
      <c r="K52" s="11">
        <f>IF('Cartera Semanal Individual'!$A52='Cartera Semanal Individual'!K$1,-SUMIFS('BD Factoraje'!$Q:$Q,'BD Factoraje'!$B:$B,$B$3,'BD Factoraje'!$G:$G,'Cartera Semanal Individual'!$A52,'BD Factoraje'!$C:$C,$B$2),0)+J52-SUMIFS('BD Factoraje'!$R:$R,'BD Factoraje'!$B:$B,$B$3,'BD Factoraje'!$G:$G,'Cartera Semanal Individual'!$A52,'BD Factoraje'!$N:$N,'Cartera Semanal Individual'!K$1,'BD Factoraje'!$C:$C,$B$2)</f>
        <v>0</v>
      </c>
      <c r="L52" s="11">
        <f>IF('Cartera Semanal Individual'!$A52='Cartera Semanal Individual'!L$1,-SUMIFS('BD Factoraje'!$Q:$Q,'BD Factoraje'!$B:$B,$B$3,'BD Factoraje'!$G:$G,'Cartera Semanal Individual'!$A52,'BD Factoraje'!$C:$C,$B$2),0)+K52-SUMIFS('BD Factoraje'!$R:$R,'BD Factoraje'!$B:$B,$B$3,'BD Factoraje'!$G:$G,'Cartera Semanal Individual'!$A52,'BD Factoraje'!$N:$N,'Cartera Semanal Individual'!L$1,'BD Factoraje'!$C:$C,$B$2)</f>
        <v>0</v>
      </c>
      <c r="M52" s="11">
        <f>IF('Cartera Semanal Individual'!$A52='Cartera Semanal Individual'!M$1,-SUMIFS('BD Factoraje'!$Q:$Q,'BD Factoraje'!$B:$B,$B$3,'BD Factoraje'!$G:$G,'Cartera Semanal Individual'!$A52,'BD Factoraje'!$C:$C,$B$2),0)+L52-SUMIFS('BD Factoraje'!$R:$R,'BD Factoraje'!$B:$B,$B$3,'BD Factoraje'!$G:$G,'Cartera Semanal Individual'!$A52,'BD Factoraje'!$N:$N,'Cartera Semanal Individual'!M$1,'BD Factoraje'!$C:$C,$B$2)</f>
        <v>0</v>
      </c>
      <c r="N52" s="11">
        <f>IF('Cartera Semanal Individual'!$A52='Cartera Semanal Individual'!N$1,-SUMIFS('BD Factoraje'!$Q:$Q,'BD Factoraje'!$B:$B,$B$3,'BD Factoraje'!$G:$G,'Cartera Semanal Individual'!$A52,'BD Factoraje'!$C:$C,$B$2),0)+M52-SUMIFS('BD Factoraje'!$R:$R,'BD Factoraje'!$B:$B,$B$3,'BD Factoraje'!$G:$G,'Cartera Semanal Individual'!$A52,'BD Factoraje'!$N:$N,'Cartera Semanal Individual'!N$1,'BD Factoraje'!$C:$C,$B$2)</f>
        <v>0</v>
      </c>
      <c r="O52" s="11">
        <f>IF('Cartera Semanal Individual'!$A52='Cartera Semanal Individual'!O$1,-SUMIFS('BD Factoraje'!$Q:$Q,'BD Factoraje'!$B:$B,$B$3,'BD Factoraje'!$G:$G,'Cartera Semanal Individual'!$A52,'BD Factoraje'!$C:$C,$B$2),0)+N52-SUMIFS('BD Factoraje'!$R:$R,'BD Factoraje'!$B:$B,$B$3,'BD Factoraje'!$G:$G,'Cartera Semanal Individual'!$A52,'BD Factoraje'!$N:$N,'Cartera Semanal Individual'!O$1,'BD Factoraje'!$C:$C,$B$2)</f>
        <v>0</v>
      </c>
      <c r="P52" s="11">
        <f>IF('Cartera Semanal Individual'!$A52='Cartera Semanal Individual'!P$1,-SUMIFS('BD Factoraje'!$Q:$Q,'BD Factoraje'!$B:$B,$B$3,'BD Factoraje'!$G:$G,'Cartera Semanal Individual'!$A52,'BD Factoraje'!$C:$C,$B$2),0)+O52-SUMIFS('BD Factoraje'!$R:$R,'BD Factoraje'!$B:$B,$B$3,'BD Factoraje'!$G:$G,'Cartera Semanal Individual'!$A52,'BD Factoraje'!$N:$N,'Cartera Semanal Individual'!P$1,'BD Factoraje'!$C:$C,$B$2)</f>
        <v>0</v>
      </c>
      <c r="Q52" s="11">
        <f>IF('Cartera Semanal Individual'!$A52='Cartera Semanal Individual'!Q$1,-SUMIFS('BD Factoraje'!$Q:$Q,'BD Factoraje'!$B:$B,$B$3,'BD Factoraje'!$G:$G,'Cartera Semanal Individual'!$A52,'BD Factoraje'!$C:$C,$B$2),0)+P52-SUMIFS('BD Factoraje'!$R:$R,'BD Factoraje'!$B:$B,$B$3,'BD Factoraje'!$G:$G,'Cartera Semanal Individual'!$A52,'BD Factoraje'!$N:$N,'Cartera Semanal Individual'!Q$1,'BD Factoraje'!$C:$C,$B$2)</f>
        <v>0</v>
      </c>
      <c r="R52" s="11">
        <f>IF('Cartera Semanal Individual'!$A52='Cartera Semanal Individual'!R$1,-SUMIFS('BD Factoraje'!$Q:$Q,'BD Factoraje'!$B:$B,$B$3,'BD Factoraje'!$G:$G,'Cartera Semanal Individual'!$A52,'BD Factoraje'!$C:$C,$B$2),0)+Q52-SUMIFS('BD Factoraje'!$R:$R,'BD Factoraje'!$B:$B,$B$3,'BD Factoraje'!$G:$G,'Cartera Semanal Individual'!$A52,'BD Factoraje'!$N:$N,'Cartera Semanal Individual'!R$1,'BD Factoraje'!$C:$C,$B$2)</f>
        <v>0</v>
      </c>
      <c r="S52" s="11">
        <f>IF('Cartera Semanal Individual'!$A52='Cartera Semanal Individual'!S$1,-SUMIFS('BD Factoraje'!$Q:$Q,'BD Factoraje'!$B:$B,$B$3,'BD Factoraje'!$G:$G,'Cartera Semanal Individual'!$A52,'BD Factoraje'!$C:$C,$B$2),0)+R52-SUMIFS('BD Factoraje'!$R:$R,'BD Factoraje'!$B:$B,$B$3,'BD Factoraje'!$G:$G,'Cartera Semanal Individual'!$A52,'BD Factoraje'!$N:$N,'Cartera Semanal Individual'!S$1,'BD Factoraje'!$C:$C,$B$2)</f>
        <v>0</v>
      </c>
      <c r="T52" s="11">
        <f>IF('Cartera Semanal Individual'!$A52='Cartera Semanal Individual'!T$1,-SUMIFS('BD Factoraje'!$Q:$Q,'BD Factoraje'!$B:$B,$B$3,'BD Factoraje'!$G:$G,'Cartera Semanal Individual'!$A52,'BD Factoraje'!$C:$C,$B$2),0)+S52-SUMIFS('BD Factoraje'!$R:$R,'BD Factoraje'!$B:$B,$B$3,'BD Factoraje'!$G:$G,'Cartera Semanal Individual'!$A52,'BD Factoraje'!$N:$N,'Cartera Semanal Individual'!T$1,'BD Factoraje'!$C:$C,$B$2)</f>
        <v>0</v>
      </c>
      <c r="U52" s="11">
        <f>IF('Cartera Semanal Individual'!$A52='Cartera Semanal Individual'!U$1,-SUMIFS('BD Factoraje'!$Q:$Q,'BD Factoraje'!$B:$B,$B$3,'BD Factoraje'!$G:$G,'Cartera Semanal Individual'!$A52,'BD Factoraje'!$C:$C,$B$2),0)+T52-SUMIFS('BD Factoraje'!$R:$R,'BD Factoraje'!$B:$B,$B$3,'BD Factoraje'!$G:$G,'Cartera Semanal Individual'!$A52,'BD Factoraje'!$N:$N,'Cartera Semanal Individual'!U$1,'BD Factoraje'!$C:$C,$B$2)</f>
        <v>0</v>
      </c>
      <c r="V52" s="11">
        <f>IF('Cartera Semanal Individual'!$A52='Cartera Semanal Individual'!V$1,-SUMIFS('BD Factoraje'!$Q:$Q,'BD Factoraje'!$B:$B,$B$3,'BD Factoraje'!$G:$G,'Cartera Semanal Individual'!$A52,'BD Factoraje'!$C:$C,$B$2),0)+U52-SUMIFS('BD Factoraje'!$R:$R,'BD Factoraje'!$B:$B,$B$3,'BD Factoraje'!$G:$G,'Cartera Semanal Individual'!$A52,'BD Factoraje'!$N:$N,'Cartera Semanal Individual'!V$1,'BD Factoraje'!$C:$C,$B$2)</f>
        <v>0</v>
      </c>
      <c r="W52" s="11">
        <f>IF('Cartera Semanal Individual'!$A52='Cartera Semanal Individual'!W$1,-SUMIFS('BD Factoraje'!$Q:$Q,'BD Factoraje'!$B:$B,$B$3,'BD Factoraje'!$G:$G,'Cartera Semanal Individual'!$A52,'BD Factoraje'!$C:$C,$B$2),0)+V52-SUMIFS('BD Factoraje'!$R:$R,'BD Factoraje'!$B:$B,$B$3,'BD Factoraje'!$G:$G,'Cartera Semanal Individual'!$A52,'BD Factoraje'!$N:$N,'Cartera Semanal Individual'!W$1,'BD Factoraje'!$C:$C,$B$2)</f>
        <v>0</v>
      </c>
      <c r="X52" s="11">
        <f>IF('Cartera Semanal Individual'!$A52='Cartera Semanal Individual'!X$1,-SUMIFS('BD Factoraje'!$Q:$Q,'BD Factoraje'!$B:$B,$B$3,'BD Factoraje'!$G:$G,'Cartera Semanal Individual'!$A52,'BD Factoraje'!$C:$C,$B$2),0)+W52-SUMIFS('BD Factoraje'!$R:$R,'BD Factoraje'!$B:$B,$B$3,'BD Factoraje'!$G:$G,'Cartera Semanal Individual'!$A52,'BD Factoraje'!$N:$N,'Cartera Semanal Individual'!X$1,'BD Factoraje'!$C:$C,$B$2)</f>
        <v>0</v>
      </c>
      <c r="Y52" s="11">
        <f>IF('Cartera Semanal Individual'!$A52='Cartera Semanal Individual'!Y$1,-SUMIFS('BD Factoraje'!$Q:$Q,'BD Factoraje'!$B:$B,$B$3,'BD Factoraje'!$G:$G,'Cartera Semanal Individual'!$A52,'BD Factoraje'!$C:$C,$B$2),0)+X52-SUMIFS('BD Factoraje'!$R:$R,'BD Factoraje'!$B:$B,$B$3,'BD Factoraje'!$G:$G,'Cartera Semanal Individual'!$A52,'BD Factoraje'!$N:$N,'Cartera Semanal Individual'!Y$1,'BD Factoraje'!$C:$C,$B$2)</f>
        <v>0</v>
      </c>
      <c r="Z52" s="11">
        <f>IF('Cartera Semanal Individual'!$A52='Cartera Semanal Individual'!Z$1,-SUMIFS('BD Factoraje'!$Q:$Q,'BD Factoraje'!$B:$B,$B$3,'BD Factoraje'!$G:$G,'Cartera Semanal Individual'!$A52,'BD Factoraje'!$C:$C,$B$2),0)+Y52-SUMIFS('BD Factoraje'!$R:$R,'BD Factoraje'!$B:$B,$B$3,'BD Factoraje'!$G:$G,'Cartera Semanal Individual'!$A52,'BD Factoraje'!$N:$N,'Cartera Semanal Individual'!Z$1,'BD Factoraje'!$C:$C,$B$2)</f>
        <v>0</v>
      </c>
      <c r="AA52" s="11">
        <f>IF('Cartera Semanal Individual'!$A52='Cartera Semanal Individual'!AA$1,-SUMIFS('BD Factoraje'!$Q:$Q,'BD Factoraje'!$B:$B,$B$3,'BD Factoraje'!$G:$G,'Cartera Semanal Individual'!$A52,'BD Factoraje'!$C:$C,$B$2),0)+Z52-SUMIFS('BD Factoraje'!$R:$R,'BD Factoraje'!$B:$B,$B$3,'BD Factoraje'!$G:$G,'Cartera Semanal Individual'!$A52,'BD Factoraje'!$N:$N,'Cartera Semanal Individual'!AA$1,'BD Factoraje'!$C:$C,$B$2)</f>
        <v>0</v>
      </c>
      <c r="AB52" s="11">
        <f>IF('Cartera Semanal Individual'!$A52='Cartera Semanal Individual'!AB$1,-SUMIFS('BD Factoraje'!$Q:$Q,'BD Factoraje'!$B:$B,$B$3,'BD Factoraje'!$G:$G,'Cartera Semanal Individual'!$A52,'BD Factoraje'!$C:$C,$B$2),0)+AA52-SUMIFS('BD Factoraje'!$R:$R,'BD Factoraje'!$B:$B,$B$3,'BD Factoraje'!$G:$G,'Cartera Semanal Individual'!$A52,'BD Factoraje'!$N:$N,'Cartera Semanal Individual'!AB$1,'BD Factoraje'!$C:$C,$B$2)</f>
        <v>0</v>
      </c>
      <c r="AC52" s="11">
        <f>IF('Cartera Semanal Individual'!$A52='Cartera Semanal Individual'!AC$1,-SUMIFS('BD Factoraje'!$Q:$Q,'BD Factoraje'!$B:$B,$B$3,'BD Factoraje'!$G:$G,'Cartera Semanal Individual'!$A52,'BD Factoraje'!$C:$C,$B$2),0)+AB52-SUMIFS('BD Factoraje'!$R:$R,'BD Factoraje'!$B:$B,$B$3,'BD Factoraje'!$G:$G,'Cartera Semanal Individual'!$A52,'BD Factoraje'!$N:$N,'Cartera Semanal Individual'!AC$1,'BD Factoraje'!$C:$C,$B$2)</f>
        <v>0</v>
      </c>
      <c r="AD52" s="11">
        <f>IF('Cartera Semanal Individual'!$A52='Cartera Semanal Individual'!AD$1,-SUMIFS('BD Factoraje'!$Q:$Q,'BD Factoraje'!$B:$B,$B$3,'BD Factoraje'!$G:$G,'Cartera Semanal Individual'!$A52,'BD Factoraje'!$C:$C,$B$2),0)+AC52-SUMIFS('BD Factoraje'!$R:$R,'BD Factoraje'!$B:$B,$B$3,'BD Factoraje'!$G:$G,'Cartera Semanal Individual'!$A52,'BD Factoraje'!$N:$N,'Cartera Semanal Individual'!AD$1,'BD Factoraje'!$C:$C,$B$2)</f>
        <v>0</v>
      </c>
      <c r="AE52" s="11">
        <f>IF('Cartera Semanal Individual'!$A52='Cartera Semanal Individual'!AE$1,-SUMIFS('BD Factoraje'!$Q:$Q,'BD Factoraje'!$B:$B,$B$3,'BD Factoraje'!$G:$G,'Cartera Semanal Individual'!$A52,'BD Factoraje'!$C:$C,$B$2),0)+AD52-SUMIFS('BD Factoraje'!$R:$R,'BD Factoraje'!$B:$B,$B$3,'BD Factoraje'!$G:$G,'Cartera Semanal Individual'!$A52,'BD Factoraje'!$N:$N,'Cartera Semanal Individual'!AE$1,'BD Factoraje'!$C:$C,$B$2)</f>
        <v>0</v>
      </c>
      <c r="AF52" s="11">
        <f>IF('Cartera Semanal Individual'!$A52='Cartera Semanal Individual'!AF$1,-SUMIFS('BD Factoraje'!$Q:$Q,'BD Factoraje'!$B:$B,$B$3,'BD Factoraje'!$G:$G,'Cartera Semanal Individual'!$A52,'BD Factoraje'!$C:$C,$B$2),0)+AE52-SUMIFS('BD Factoraje'!$R:$R,'BD Factoraje'!$B:$B,$B$3,'BD Factoraje'!$G:$G,'Cartera Semanal Individual'!$A52,'BD Factoraje'!$N:$N,'Cartera Semanal Individual'!AF$1,'BD Factoraje'!$C:$C,$B$2)</f>
        <v>0</v>
      </c>
      <c r="AG52" s="11">
        <f>IF('Cartera Semanal Individual'!$A52='Cartera Semanal Individual'!AG$1,-SUMIFS('BD Factoraje'!$Q:$Q,'BD Factoraje'!$B:$B,$B$3,'BD Factoraje'!$G:$G,'Cartera Semanal Individual'!$A52,'BD Factoraje'!$C:$C,$B$2),0)+AF52-SUMIFS('BD Factoraje'!$R:$R,'BD Factoraje'!$B:$B,$B$3,'BD Factoraje'!$G:$G,'Cartera Semanal Individual'!$A52,'BD Factoraje'!$N:$N,'Cartera Semanal Individual'!AG$1,'BD Factoraje'!$C:$C,$B$2)</f>
        <v>0</v>
      </c>
      <c r="AH52" s="11">
        <f>IF('Cartera Semanal Individual'!$A52='Cartera Semanal Individual'!AH$1,-SUMIFS('BD Factoraje'!$Q:$Q,'BD Factoraje'!$B:$B,$B$3,'BD Factoraje'!$G:$G,'Cartera Semanal Individual'!$A52,'BD Factoraje'!$C:$C,$B$2),0)+AG52-SUMIFS('BD Factoraje'!$R:$R,'BD Factoraje'!$B:$B,$B$3,'BD Factoraje'!$G:$G,'Cartera Semanal Individual'!$A52,'BD Factoraje'!$N:$N,'Cartera Semanal Individual'!AH$1,'BD Factoraje'!$C:$C,$B$2)</f>
        <v>0</v>
      </c>
      <c r="AI52" s="11">
        <f>IF('Cartera Semanal Individual'!$A52='Cartera Semanal Individual'!AI$1,-SUMIFS('BD Factoraje'!$Q:$Q,'BD Factoraje'!$B:$B,$B$3,'BD Factoraje'!$G:$G,'Cartera Semanal Individual'!$A52,'BD Factoraje'!$C:$C,$B$2),0)+AH52-SUMIFS('BD Factoraje'!$R:$R,'BD Factoraje'!$B:$B,$B$3,'BD Factoraje'!$G:$G,'Cartera Semanal Individual'!$A52,'BD Factoraje'!$N:$N,'Cartera Semanal Individual'!AI$1,'BD Factoraje'!$C:$C,$B$2)</f>
        <v>0</v>
      </c>
      <c r="AJ52" s="11">
        <f>IF('Cartera Semanal Individual'!$A52='Cartera Semanal Individual'!AJ$1,-SUMIFS('BD Factoraje'!$Q:$Q,'BD Factoraje'!$B:$B,$B$3,'BD Factoraje'!$G:$G,'Cartera Semanal Individual'!$A52,'BD Factoraje'!$C:$C,$B$2),0)+AI52-SUMIFS('BD Factoraje'!$R:$R,'BD Factoraje'!$B:$B,$B$3,'BD Factoraje'!$G:$G,'Cartera Semanal Individual'!$A52,'BD Factoraje'!$N:$N,'Cartera Semanal Individual'!AJ$1,'BD Factoraje'!$C:$C,$B$2)</f>
        <v>0</v>
      </c>
      <c r="AK52" s="11">
        <f>IF('Cartera Semanal Individual'!$A52='Cartera Semanal Individual'!AK$1,-SUMIFS('BD Factoraje'!$Q:$Q,'BD Factoraje'!$B:$B,$B$3,'BD Factoraje'!$G:$G,'Cartera Semanal Individual'!$A52,'BD Factoraje'!$C:$C,$B$2),0)+AJ52-SUMIFS('BD Factoraje'!$R:$R,'BD Factoraje'!$B:$B,$B$3,'BD Factoraje'!$G:$G,'Cartera Semanal Individual'!$A52,'BD Factoraje'!$N:$N,'Cartera Semanal Individual'!AK$1,'BD Factoraje'!$C:$C,$B$2)</f>
        <v>0</v>
      </c>
      <c r="AL52" s="11">
        <f>IF('Cartera Semanal Individual'!$A52='Cartera Semanal Individual'!AL$1,-SUMIFS('BD Factoraje'!$Q:$Q,'BD Factoraje'!$B:$B,$B$3,'BD Factoraje'!$G:$G,'Cartera Semanal Individual'!$A52,'BD Factoraje'!$C:$C,$B$2),0)+AK52-SUMIFS('BD Factoraje'!$R:$R,'BD Factoraje'!$B:$B,$B$3,'BD Factoraje'!$G:$G,'Cartera Semanal Individual'!$A52,'BD Factoraje'!$N:$N,'Cartera Semanal Individual'!AL$1,'BD Factoraje'!$C:$C,$B$2)</f>
        <v>0</v>
      </c>
      <c r="AM52" s="11">
        <f>IF('Cartera Semanal Individual'!$A52='Cartera Semanal Individual'!AM$1,-SUMIFS('BD Factoraje'!$Q:$Q,'BD Factoraje'!$B:$B,$B$3,'BD Factoraje'!$G:$G,'Cartera Semanal Individual'!$A52,'BD Factoraje'!$C:$C,$B$2),0)+AL52-SUMIFS('BD Factoraje'!$R:$R,'BD Factoraje'!$B:$B,$B$3,'BD Factoraje'!$G:$G,'Cartera Semanal Individual'!$A52,'BD Factoraje'!$N:$N,'Cartera Semanal Individual'!AM$1,'BD Factoraje'!$C:$C,$B$2)</f>
        <v>0</v>
      </c>
      <c r="AN52" s="11">
        <f>IF('Cartera Semanal Individual'!$A52='Cartera Semanal Individual'!AN$1,-SUMIFS('BD Factoraje'!$Q:$Q,'BD Factoraje'!$B:$B,$B$3,'BD Factoraje'!$G:$G,'Cartera Semanal Individual'!$A52,'BD Factoraje'!$C:$C,$B$2),0)+AM52-SUMIFS('BD Factoraje'!$R:$R,'BD Factoraje'!$B:$B,$B$3,'BD Factoraje'!$G:$G,'Cartera Semanal Individual'!$A52,'BD Factoraje'!$N:$N,'Cartera Semanal Individual'!AN$1,'BD Factoraje'!$C:$C,$B$2)</f>
        <v>0</v>
      </c>
      <c r="AO52" s="11">
        <f>IF('Cartera Semanal Individual'!$A52='Cartera Semanal Individual'!AO$1,-SUMIFS('BD Factoraje'!$Q:$Q,'BD Factoraje'!$B:$B,$B$3,'BD Factoraje'!$G:$G,'Cartera Semanal Individual'!$A52,'BD Factoraje'!$C:$C,$B$2),0)+AN52-SUMIFS('BD Factoraje'!$R:$R,'BD Factoraje'!$B:$B,$B$3,'BD Factoraje'!$G:$G,'Cartera Semanal Individual'!$A52,'BD Factoraje'!$N:$N,'Cartera Semanal Individual'!AO$1,'BD Factoraje'!$C:$C,$B$2)</f>
        <v>0</v>
      </c>
      <c r="AP52" s="11">
        <f>IF('Cartera Semanal Individual'!$A52='Cartera Semanal Individual'!AP$1,-SUMIFS('BD Factoraje'!$Q:$Q,'BD Factoraje'!$B:$B,$B$3,'BD Factoraje'!$G:$G,'Cartera Semanal Individual'!$A52,'BD Factoraje'!$C:$C,$B$2),0)+AO52-SUMIFS('BD Factoraje'!$R:$R,'BD Factoraje'!$B:$B,$B$3,'BD Factoraje'!$G:$G,'Cartera Semanal Individual'!$A52,'BD Factoraje'!$N:$N,'Cartera Semanal Individual'!AP$1,'BD Factoraje'!$C:$C,$B$2)</f>
        <v>0</v>
      </c>
      <c r="AQ52" s="11">
        <f>IF('Cartera Semanal Individual'!$A52='Cartera Semanal Individual'!AQ$1,-SUMIFS('BD Factoraje'!$Q:$Q,'BD Factoraje'!$B:$B,$B$3,'BD Factoraje'!$G:$G,'Cartera Semanal Individual'!$A52,'BD Factoraje'!$C:$C,$B$2),0)+AP52-SUMIFS('BD Factoraje'!$R:$R,'BD Factoraje'!$B:$B,$B$3,'BD Factoraje'!$G:$G,'Cartera Semanal Individual'!$A52,'BD Factoraje'!$N:$N,'Cartera Semanal Individual'!AQ$1,'BD Factoraje'!$C:$C,$B$2)</f>
        <v>0</v>
      </c>
      <c r="AR52" s="11">
        <f>IF('Cartera Semanal Individual'!$A52='Cartera Semanal Individual'!AR$1,-SUMIFS('BD Factoraje'!$Q:$Q,'BD Factoraje'!$B:$B,$B$3,'BD Factoraje'!$G:$G,'Cartera Semanal Individual'!$A52,'BD Factoraje'!$C:$C,$B$2),0)+AQ52-SUMIFS('BD Factoraje'!$R:$R,'BD Factoraje'!$B:$B,$B$3,'BD Factoraje'!$G:$G,'Cartera Semanal Individual'!$A52,'BD Factoraje'!$N:$N,'Cartera Semanal Individual'!AR$1,'BD Factoraje'!$C:$C,$B$2)</f>
        <v>0</v>
      </c>
      <c r="AS52" s="11">
        <f>IF('Cartera Semanal Individual'!$A52='Cartera Semanal Individual'!AS$1,-SUMIFS('BD Factoraje'!$Q:$Q,'BD Factoraje'!$B:$B,$B$3,'BD Factoraje'!$G:$G,'Cartera Semanal Individual'!$A52,'BD Factoraje'!$C:$C,$B$2),0)+AR52-SUMIFS('BD Factoraje'!$R:$R,'BD Factoraje'!$B:$B,$B$3,'BD Factoraje'!$G:$G,'Cartera Semanal Individual'!$A52,'BD Factoraje'!$N:$N,'Cartera Semanal Individual'!AS$1,'BD Factoraje'!$C:$C,$B$2)</f>
        <v>0</v>
      </c>
      <c r="AT52" s="11">
        <f>IF('Cartera Semanal Individual'!$A52='Cartera Semanal Individual'!AT$1,-SUMIFS('BD Factoraje'!$Q:$Q,'BD Factoraje'!$B:$B,$B$3,'BD Factoraje'!$G:$G,'Cartera Semanal Individual'!$A52,'BD Factoraje'!$C:$C,$B$2),0)+AS52-SUMIFS('BD Factoraje'!$R:$R,'BD Factoraje'!$B:$B,$B$3,'BD Factoraje'!$G:$G,'Cartera Semanal Individual'!$A52,'BD Factoraje'!$N:$N,'Cartera Semanal Individual'!AT$1,'BD Factoraje'!$C:$C,$B$2)</f>
        <v>0</v>
      </c>
      <c r="AU52" s="11">
        <f>IF('Cartera Semanal Individual'!$A52='Cartera Semanal Individual'!AU$1,-SUMIFS('BD Factoraje'!$Q:$Q,'BD Factoraje'!$B:$B,$B$3,'BD Factoraje'!$G:$G,'Cartera Semanal Individual'!$A52,'BD Factoraje'!$C:$C,$B$2),0)+AT52-SUMIFS('BD Factoraje'!$R:$R,'BD Factoraje'!$B:$B,$B$3,'BD Factoraje'!$G:$G,'Cartera Semanal Individual'!$A52,'BD Factoraje'!$N:$N,'Cartera Semanal Individual'!AU$1,'BD Factoraje'!$C:$C,$B$2)</f>
        <v>0</v>
      </c>
      <c r="AV52" s="11">
        <f>IF('Cartera Semanal Individual'!$A52='Cartera Semanal Individual'!AV$1,-SUMIFS('BD Factoraje'!$Q:$Q,'BD Factoraje'!$B:$B,$B$3,'BD Factoraje'!$G:$G,'Cartera Semanal Individual'!$A52,'BD Factoraje'!$C:$C,$B$2),0)+AU52-SUMIFS('BD Factoraje'!$R:$R,'BD Factoraje'!$B:$B,$B$3,'BD Factoraje'!$G:$G,'Cartera Semanal Individual'!$A52,'BD Factoraje'!$N:$N,'Cartera Semanal Individual'!AV$1,'BD Factoraje'!$C:$C,$B$2)</f>
        <v>0</v>
      </c>
      <c r="AW52" s="11">
        <f>IF('Cartera Semanal Individual'!$A52='Cartera Semanal Individual'!AW$1,-SUMIFS('BD Factoraje'!$Q:$Q,'BD Factoraje'!$B:$B,$B$3,'BD Factoraje'!$G:$G,'Cartera Semanal Individual'!$A52,'BD Factoraje'!$C:$C,$B$2),0)+AV52-SUMIFS('BD Factoraje'!$R:$R,'BD Factoraje'!$B:$B,$B$3,'BD Factoraje'!$G:$G,'Cartera Semanal Individual'!$A52,'BD Factoraje'!$N:$N,'Cartera Semanal Individual'!AW$1,'BD Factoraje'!$C:$C,$B$2)</f>
        <v>0</v>
      </c>
      <c r="AX52" s="11">
        <f>IF('Cartera Semanal Individual'!$A52='Cartera Semanal Individual'!AX$1,-SUMIFS('BD Factoraje'!$Q:$Q,'BD Factoraje'!$B:$B,$B$3,'BD Factoraje'!$G:$G,'Cartera Semanal Individual'!$A52,'BD Factoraje'!$C:$C,$B$2),0)+AW52-SUMIFS('BD Factoraje'!$R:$R,'BD Factoraje'!$B:$B,$B$3,'BD Factoraje'!$G:$G,'Cartera Semanal Individual'!$A52,'BD Factoraje'!$N:$N,'Cartera Semanal Individual'!AX$1,'BD Factoraje'!$C:$C,$B$2)</f>
        <v>0</v>
      </c>
      <c r="AY52" s="11">
        <f>IF('Cartera Semanal Individual'!$A52='Cartera Semanal Individual'!AY$1,-SUMIFS('BD Factoraje'!$Q:$Q,'BD Factoraje'!$B:$B,$B$3,'BD Factoraje'!$G:$G,'Cartera Semanal Individual'!$A52,'BD Factoraje'!$C:$C,$B$2),0)+AX52-SUMIFS('BD Factoraje'!$R:$R,'BD Factoraje'!$B:$B,$B$3,'BD Factoraje'!$G:$G,'Cartera Semanal Individual'!$A52,'BD Factoraje'!$N:$N,'Cartera Semanal Individual'!AY$1,'BD Factoraje'!$C:$C,$B$2)</f>
        <v>0</v>
      </c>
      <c r="AZ52" s="11">
        <f>IF('Cartera Semanal Individual'!$A52='Cartera Semanal Individual'!AZ$1,-SUMIFS('BD Factoraje'!$Q:$Q,'BD Factoraje'!$B:$B,$B$3,'BD Factoraje'!$G:$G,'Cartera Semanal Individual'!$A52,'BD Factoraje'!$C:$C,$B$2),0)+AY52-SUMIFS('BD Factoraje'!$R:$R,'BD Factoraje'!$B:$B,$B$3,'BD Factoraje'!$G:$G,'Cartera Semanal Individual'!$A52,'BD Factoraje'!$N:$N,'Cartera Semanal Individual'!AZ$1,'BD Factoraje'!$C:$C,$B$2)</f>
        <v>0</v>
      </c>
      <c r="BA52" s="11">
        <f>IF('Cartera Semanal Individual'!$A52='Cartera Semanal Individual'!BA$1,-SUMIFS('BD Factoraje'!$Q:$Q,'BD Factoraje'!$B:$B,$B$3,'BD Factoraje'!$G:$G,'Cartera Semanal Individual'!$A52,'BD Factoraje'!$C:$C,$B$2),0)+AZ52-SUMIFS('BD Factoraje'!$R:$R,'BD Factoraje'!$B:$B,$B$3,'BD Factoraje'!$G:$G,'Cartera Semanal Individual'!$A52,'BD Factoraje'!$N:$N,'Cartera Semanal Individual'!BA$1,'BD Factoraje'!$C:$C,$B$2)</f>
        <v>0</v>
      </c>
      <c r="BB52" s="11">
        <f>IF('Cartera Semanal Individual'!$A52='Cartera Semanal Individual'!BB$1,-SUMIFS('BD Factoraje'!$Q:$Q,'BD Factoraje'!$B:$B,$B$3,'BD Factoraje'!$G:$G,'Cartera Semanal Individual'!$A52,'BD Factoraje'!$C:$C,$B$2),0)+BA52-SUMIFS('BD Factoraje'!$R:$R,'BD Factoraje'!$B:$B,$B$3,'BD Factoraje'!$G:$G,'Cartera Semanal Individual'!$A52,'BD Factoraje'!$N:$N,'Cartera Semanal Individual'!BB$1,'BD Factoraje'!$C:$C,$B$2)</f>
        <v>0</v>
      </c>
      <c r="BC52" s="11">
        <f>IF('Cartera Semanal Individual'!$A52='Cartera Semanal Individual'!BC$1,-SUMIFS('BD Factoraje'!$Q:$Q,'BD Factoraje'!$B:$B,$B$3,'BD Factoraje'!$G:$G,'Cartera Semanal Individual'!$A52,'BD Factoraje'!$C:$C,$B$2),0)+BB52-SUMIFS('BD Factoraje'!$R:$R,'BD Factoraje'!$B:$B,$B$3,'BD Factoraje'!$G:$G,'Cartera Semanal Individual'!$A52,'BD Factoraje'!$N:$N,'Cartera Semanal Individual'!BC$1,'BD Factoraje'!$C:$C,$B$2)</f>
        <v>0</v>
      </c>
      <c r="BD52" s="11">
        <f>IF('Cartera Semanal Individual'!$A52='Cartera Semanal Individual'!BD$1,-SUMIFS('BD Factoraje'!$Q:$Q,'BD Factoraje'!$B:$B,$B$3,'BD Factoraje'!$G:$G,'Cartera Semanal Individual'!$A52,'BD Factoraje'!$C:$C,$B$2),0)+BC52-SUMIFS('BD Factoraje'!$R:$R,'BD Factoraje'!$B:$B,$B$3,'BD Factoraje'!$G:$G,'Cartera Semanal Individual'!$A52,'BD Factoraje'!$N:$N,'Cartera Semanal Individual'!BD$1,'BD Factoraje'!$C:$C,$B$2)</f>
        <v>0</v>
      </c>
      <c r="BE52" s="11">
        <f>IF('Cartera Semanal Individual'!$A52='Cartera Semanal Individual'!BE$1,-SUMIFS('BD Factoraje'!$Q:$Q,'BD Factoraje'!$B:$B,$B$3,'BD Factoraje'!$G:$G,'Cartera Semanal Individual'!$A52,'BD Factoraje'!$C:$C,$B$2),0)+BD52-SUMIFS('BD Factoraje'!$R:$R,'BD Factoraje'!$B:$B,$B$3,'BD Factoraje'!$G:$G,'Cartera Semanal Individual'!$A52,'BD Factoraje'!$N:$N,'Cartera Semanal Individual'!BE$1,'BD Factoraje'!$C:$C,$B$2)</f>
        <v>0</v>
      </c>
      <c r="BF52" s="11">
        <f>IF('Cartera Semanal Individual'!$A52='Cartera Semanal Individual'!BF$1,-SUMIFS('BD Factoraje'!$Q:$Q,'BD Factoraje'!$B:$B,$B$3,'BD Factoraje'!$G:$G,'Cartera Semanal Individual'!$A52,'BD Factoraje'!$C:$C,$B$2),0)+BE52-SUMIFS('BD Factoraje'!$R:$R,'BD Factoraje'!$B:$B,$B$3,'BD Factoraje'!$G:$G,'Cartera Semanal Individual'!$A52,'BD Factoraje'!$N:$N,'Cartera Semanal Individual'!BF$1,'BD Factoraje'!$C:$C,$B$2)</f>
        <v>0</v>
      </c>
      <c r="BG52" s="11">
        <f>IF('Cartera Semanal Individual'!$A52='Cartera Semanal Individual'!BG$1,-SUMIFS('BD Factoraje'!$Q:$Q,'BD Factoraje'!$B:$B,$B$3,'BD Factoraje'!$G:$G,'Cartera Semanal Individual'!$A52,'BD Factoraje'!$C:$C,$B$2),0)+BF52-SUMIFS('BD Factoraje'!$R:$R,'BD Factoraje'!$B:$B,$B$3,'BD Factoraje'!$G:$G,'Cartera Semanal Individual'!$A52,'BD Factoraje'!$N:$N,'Cartera Semanal Individual'!BG$1,'BD Factoraje'!$C:$C,$B$2)</f>
        <v>0</v>
      </c>
      <c r="BH52" s="11">
        <f>IF('Cartera Semanal Individual'!$A52='Cartera Semanal Individual'!BH$1,-SUMIFS('BD Factoraje'!$Q:$Q,'BD Factoraje'!$B:$B,$B$3,'BD Factoraje'!$G:$G,'Cartera Semanal Individual'!$A52,'BD Factoraje'!$C:$C,$B$2),0)+BG52-SUMIFS('BD Factoraje'!$R:$R,'BD Factoraje'!$B:$B,$B$3,'BD Factoraje'!$G:$G,'Cartera Semanal Individual'!$A52,'BD Factoraje'!$N:$N,'Cartera Semanal Individual'!BH$1,'BD Factoraje'!$C:$C,$B$2)</f>
        <v>0</v>
      </c>
      <c r="BI52" s="11">
        <f>IF('Cartera Semanal Individual'!$A52='Cartera Semanal Individual'!BI$1,-SUMIFS('BD Factoraje'!$Q:$Q,'BD Factoraje'!$B:$B,$B$3,'BD Factoraje'!$G:$G,'Cartera Semanal Individual'!$A52,'BD Factoraje'!$C:$C,$B$2),0)+BH52-SUMIFS('BD Factoraje'!$R:$R,'BD Factoraje'!$B:$B,$B$3,'BD Factoraje'!$G:$G,'Cartera Semanal Individual'!$A52,'BD Factoraje'!$N:$N,'Cartera Semanal Individual'!BI$1,'BD Factoraje'!$C:$C,$B$2)</f>
        <v>0</v>
      </c>
      <c r="BJ52" s="11">
        <f>IF('Cartera Semanal Individual'!$A52='Cartera Semanal Individual'!BJ$1,-SUMIFS('BD Factoraje'!$Q:$Q,'BD Factoraje'!$B:$B,$B$3,'BD Factoraje'!$G:$G,'Cartera Semanal Individual'!$A52,'BD Factoraje'!$C:$C,$B$2),0)+BI52-SUMIFS('BD Factoraje'!$R:$R,'BD Factoraje'!$B:$B,$B$3,'BD Factoraje'!$G:$G,'Cartera Semanal Individual'!$A52,'BD Factoraje'!$N:$N,'Cartera Semanal Individual'!BJ$1,'BD Factoraje'!$C:$C,$B$2)</f>
        <v>0</v>
      </c>
      <c r="BK52" s="11">
        <f>IF('Cartera Semanal Individual'!$A52='Cartera Semanal Individual'!BK$1,-SUMIFS('BD Factoraje'!$Q:$Q,'BD Factoraje'!$B:$B,$B$3,'BD Factoraje'!$G:$G,'Cartera Semanal Individual'!$A52,'BD Factoraje'!$C:$C,$B$2),0)+BJ52-SUMIFS('BD Factoraje'!$R:$R,'BD Factoraje'!$B:$B,$B$3,'BD Factoraje'!$G:$G,'Cartera Semanal Individual'!$A52,'BD Factoraje'!$N:$N,'Cartera Semanal Individual'!BK$1,'BD Factoraje'!$C:$C,$B$2)</f>
        <v>0</v>
      </c>
      <c r="BL52" s="11">
        <f>IF('Cartera Semanal Individual'!$A52='Cartera Semanal Individual'!BL$1,-SUMIFS('BD Factoraje'!$Q:$Q,'BD Factoraje'!$B:$B,$B$3,'BD Factoraje'!$G:$G,'Cartera Semanal Individual'!$A52,'BD Factoraje'!$C:$C,$B$2),0)+BK52-SUMIFS('BD Factoraje'!$R:$R,'BD Factoraje'!$B:$B,$B$3,'BD Factoraje'!$G:$G,'Cartera Semanal Individual'!$A52,'BD Factoraje'!$N:$N,'Cartera Semanal Individual'!BL$1,'BD Factoraje'!$C:$C,$B$2)</f>
        <v>0</v>
      </c>
      <c r="BM52" s="11">
        <f>IF('Cartera Semanal Individual'!$A52='Cartera Semanal Individual'!BM$1,-SUMIFS('BD Factoraje'!$Q:$Q,'BD Factoraje'!$B:$B,$B$3,'BD Factoraje'!$G:$G,'Cartera Semanal Individual'!$A52,'BD Factoraje'!$C:$C,$B$2),0)+BL52-SUMIFS('BD Factoraje'!$R:$R,'BD Factoraje'!$B:$B,$B$3,'BD Factoraje'!$G:$G,'Cartera Semanal Individual'!$A52,'BD Factoraje'!$N:$N,'Cartera Semanal Individual'!BM$1,'BD Factoraje'!$C:$C,$B$2)</f>
        <v>0</v>
      </c>
      <c r="BN52" s="11">
        <f>IF('Cartera Semanal Individual'!$A52='Cartera Semanal Individual'!BN$1,-SUMIFS('BD Factoraje'!$Q:$Q,'BD Factoraje'!$B:$B,$B$3,'BD Factoraje'!$G:$G,'Cartera Semanal Individual'!$A52,'BD Factoraje'!$C:$C,$B$2),0)+BM52-SUMIFS('BD Factoraje'!$R:$R,'BD Factoraje'!$B:$B,$B$3,'BD Factoraje'!$G:$G,'Cartera Semanal Individual'!$A52,'BD Factoraje'!$N:$N,'Cartera Semanal Individual'!BN$1,'BD Factoraje'!$C:$C,$B$2)</f>
        <v>0</v>
      </c>
      <c r="BO52" s="11">
        <f>IF('Cartera Semanal Individual'!$A52='Cartera Semanal Individual'!BO$1,-SUMIFS('BD Factoraje'!$Q:$Q,'BD Factoraje'!$B:$B,$B$3,'BD Factoraje'!$G:$G,'Cartera Semanal Individual'!$A52,'BD Factoraje'!$C:$C,$B$2),0)+BN52-SUMIFS('BD Factoraje'!$R:$R,'BD Factoraje'!$B:$B,$B$3,'BD Factoraje'!$G:$G,'Cartera Semanal Individual'!$A52,'BD Factoraje'!$N:$N,'Cartera Semanal Individual'!BO$1,'BD Factoraje'!$C:$C,$B$2)</f>
        <v>0</v>
      </c>
      <c r="BP52" s="11">
        <f>IF('Cartera Semanal Individual'!$A52='Cartera Semanal Individual'!BP$1,-SUMIFS('BD Factoraje'!$Q:$Q,'BD Factoraje'!$B:$B,$B$3,'BD Factoraje'!$G:$G,'Cartera Semanal Individual'!$A52,'BD Factoraje'!$C:$C,$B$2),0)+BO52-SUMIFS('BD Factoraje'!$R:$R,'BD Factoraje'!$B:$B,$B$3,'BD Factoraje'!$G:$G,'Cartera Semanal Individual'!$A52,'BD Factoraje'!$N:$N,'Cartera Semanal Individual'!BP$1,'BD Factoraje'!$C:$C,$B$2)</f>
        <v>0</v>
      </c>
      <c r="BQ52" s="11">
        <f>IF('Cartera Semanal Individual'!$A52='Cartera Semanal Individual'!BQ$1,-SUMIFS('BD Factoraje'!$Q:$Q,'BD Factoraje'!$B:$B,$B$3,'BD Factoraje'!$G:$G,'Cartera Semanal Individual'!$A52,'BD Factoraje'!$C:$C,$B$2),0)+BP52-SUMIFS('BD Factoraje'!$R:$R,'BD Factoraje'!$B:$B,$B$3,'BD Factoraje'!$G:$G,'Cartera Semanal Individual'!$A52,'BD Factoraje'!$N:$N,'Cartera Semanal Individual'!BQ$1,'BD Factoraje'!$C:$C,$B$2)</f>
        <v>0</v>
      </c>
      <c r="BR52" s="11">
        <f>IF('Cartera Semanal Individual'!$A52='Cartera Semanal Individual'!BR$1,-SUMIFS('BD Factoraje'!$Q:$Q,'BD Factoraje'!$B:$B,$B$3,'BD Factoraje'!$G:$G,'Cartera Semanal Individual'!$A52,'BD Factoraje'!$C:$C,$B$2),0)+BQ52-SUMIFS('BD Factoraje'!$R:$R,'BD Factoraje'!$B:$B,$B$3,'BD Factoraje'!$G:$G,'Cartera Semanal Individual'!$A52,'BD Factoraje'!$N:$N,'Cartera Semanal Individual'!BR$1,'BD Factoraje'!$C:$C,$B$2)</f>
        <v>0</v>
      </c>
      <c r="BS52" s="11">
        <f>IF('Cartera Semanal Individual'!$A52='Cartera Semanal Individual'!BS$1,-SUMIFS('BD Factoraje'!$Q:$Q,'BD Factoraje'!$B:$B,$B$3,'BD Factoraje'!$G:$G,'Cartera Semanal Individual'!$A52,'BD Factoraje'!$C:$C,$B$2),0)+BR52-SUMIFS('BD Factoraje'!$R:$R,'BD Factoraje'!$B:$B,$B$3,'BD Factoraje'!$G:$G,'Cartera Semanal Individual'!$A52,'BD Factoraje'!$N:$N,'Cartera Semanal Individual'!BS$1,'BD Factoraje'!$C:$C,$B$2)</f>
        <v>0</v>
      </c>
      <c r="BT52" s="11">
        <f>IF('Cartera Semanal Individual'!$A52='Cartera Semanal Individual'!BT$1,-SUMIFS('BD Factoraje'!$Q:$Q,'BD Factoraje'!$B:$B,$B$3,'BD Factoraje'!$G:$G,'Cartera Semanal Individual'!$A52,'BD Factoraje'!$C:$C,$B$2),0)+BS52-SUMIFS('BD Factoraje'!$R:$R,'BD Factoraje'!$B:$B,$B$3,'BD Factoraje'!$G:$G,'Cartera Semanal Individual'!$A52,'BD Factoraje'!$N:$N,'Cartera Semanal Individual'!BT$1,'BD Factoraje'!$C:$C,$B$2)</f>
        <v>0</v>
      </c>
      <c r="BU52" s="11">
        <f>IF('Cartera Semanal Individual'!$A52='Cartera Semanal Individual'!BU$1,-SUMIFS('BD Factoraje'!$Q:$Q,'BD Factoraje'!$B:$B,$B$3,'BD Factoraje'!$G:$G,'Cartera Semanal Individual'!$A52,'BD Factoraje'!$C:$C,$B$2),0)+BT52-SUMIFS('BD Factoraje'!$R:$R,'BD Factoraje'!$B:$B,$B$3,'BD Factoraje'!$G:$G,'Cartera Semanal Individual'!$A52,'BD Factoraje'!$N:$N,'Cartera Semanal Individual'!BU$1,'BD Factoraje'!$C:$C,$B$2)</f>
        <v>0</v>
      </c>
      <c r="BV52" s="11">
        <f>IF('Cartera Semanal Individual'!$A52='Cartera Semanal Individual'!BV$1,-SUMIFS('BD Factoraje'!$Q:$Q,'BD Factoraje'!$B:$B,$B$3,'BD Factoraje'!$G:$G,'Cartera Semanal Individual'!$A52,'BD Factoraje'!$C:$C,$B$2),0)+BU52-SUMIFS('BD Factoraje'!$R:$R,'BD Factoraje'!$B:$B,$B$3,'BD Factoraje'!$G:$G,'Cartera Semanal Individual'!$A52,'BD Factoraje'!$N:$N,'Cartera Semanal Individual'!BV$1,'BD Factoraje'!$C:$C,$B$2)</f>
        <v>0</v>
      </c>
      <c r="BW52" s="11">
        <f>IF('Cartera Semanal Individual'!$A52='Cartera Semanal Individual'!BW$1,-SUMIFS('BD Factoraje'!$Q:$Q,'BD Factoraje'!$B:$B,$B$3,'BD Factoraje'!$G:$G,'Cartera Semanal Individual'!$A52,'BD Factoraje'!$C:$C,$B$2),0)+BV52-SUMIFS('BD Factoraje'!$R:$R,'BD Factoraje'!$B:$B,$B$3,'BD Factoraje'!$G:$G,'Cartera Semanal Individual'!$A52,'BD Factoraje'!$N:$N,'Cartera Semanal Individual'!BW$1,'BD Factoraje'!$C:$C,$B$2)</f>
        <v>0</v>
      </c>
      <c r="BX52" s="11">
        <f>IF('Cartera Semanal Individual'!$A52='Cartera Semanal Individual'!BX$1,-SUMIFS('BD Factoraje'!$Q:$Q,'BD Factoraje'!$B:$B,$B$3,'BD Factoraje'!$G:$G,'Cartera Semanal Individual'!$A52,'BD Factoraje'!$C:$C,$B$2),0)+BW52-SUMIFS('BD Factoraje'!$R:$R,'BD Factoraje'!$B:$B,$B$3,'BD Factoraje'!$G:$G,'Cartera Semanal Individual'!$A52,'BD Factoraje'!$N:$N,'Cartera Semanal Individual'!BX$1,'BD Factoraje'!$C:$C,$B$2)</f>
        <v>0</v>
      </c>
      <c r="BY52" s="11">
        <f>IF('Cartera Semanal Individual'!$A52='Cartera Semanal Individual'!BY$1,-SUMIFS('BD Factoraje'!$Q:$Q,'BD Factoraje'!$B:$B,$B$3,'BD Factoraje'!$G:$G,'Cartera Semanal Individual'!$A52,'BD Factoraje'!$C:$C,$B$2),0)+BX52-SUMIFS('BD Factoraje'!$R:$R,'BD Factoraje'!$B:$B,$B$3,'BD Factoraje'!$G:$G,'Cartera Semanal Individual'!$A52,'BD Factoraje'!$N:$N,'Cartera Semanal Individual'!BY$1,'BD Factoraje'!$C:$C,$B$2)</f>
        <v>0</v>
      </c>
      <c r="BZ52" s="11">
        <f>IF('Cartera Semanal Individual'!$A52='Cartera Semanal Individual'!BZ$1,-SUMIFS('BD Factoraje'!$Q:$Q,'BD Factoraje'!$B:$B,$B$3,'BD Factoraje'!$G:$G,'Cartera Semanal Individual'!$A52,'BD Factoraje'!$C:$C,$B$2),0)+BY52-SUMIFS('BD Factoraje'!$R:$R,'BD Factoraje'!$B:$B,$B$3,'BD Factoraje'!$G:$G,'Cartera Semanal Individual'!$A52,'BD Factoraje'!$N:$N,'Cartera Semanal Individual'!BZ$1,'BD Factoraje'!$C:$C,$B$2)</f>
        <v>0</v>
      </c>
      <c r="CA52" s="11">
        <f>IF('Cartera Semanal Individual'!$A52='Cartera Semanal Individual'!CA$1,-SUMIFS('BD Factoraje'!$Q:$Q,'BD Factoraje'!$B:$B,$B$3,'BD Factoraje'!$G:$G,'Cartera Semanal Individual'!$A52,'BD Factoraje'!$C:$C,$B$2),0)+BZ52-SUMIFS('BD Factoraje'!$R:$R,'BD Factoraje'!$B:$B,$B$3,'BD Factoraje'!$G:$G,'Cartera Semanal Individual'!$A52,'BD Factoraje'!$N:$N,'Cartera Semanal Individual'!CA$1,'BD Factoraje'!$C:$C,$B$2)</f>
        <v>0</v>
      </c>
      <c r="CB52" s="11">
        <f>IF('Cartera Semanal Individual'!$A52='Cartera Semanal Individual'!CB$1,-SUMIFS('BD Factoraje'!$Q:$Q,'BD Factoraje'!$B:$B,$B$3,'BD Factoraje'!$G:$G,'Cartera Semanal Individual'!$A52,'BD Factoraje'!$C:$C,$B$2),0)+CA52-SUMIFS('BD Factoraje'!$R:$R,'BD Factoraje'!$B:$B,$B$3,'BD Factoraje'!$G:$G,'Cartera Semanal Individual'!$A52,'BD Factoraje'!$N:$N,'Cartera Semanal Individual'!CB$1,'BD Factoraje'!$C:$C,$B$2)</f>
        <v>0</v>
      </c>
      <c r="CC52" s="11">
        <f>IF('Cartera Semanal Individual'!$A52='Cartera Semanal Individual'!CC$1,-SUMIFS('BD Factoraje'!$Q:$Q,'BD Factoraje'!$B:$B,$B$3,'BD Factoraje'!$G:$G,'Cartera Semanal Individual'!$A52,'BD Factoraje'!$C:$C,$B$2),0)+CB52-SUMIFS('BD Factoraje'!$R:$R,'BD Factoraje'!$B:$B,$B$3,'BD Factoraje'!$G:$G,'Cartera Semanal Individual'!$A52,'BD Factoraje'!$N:$N,'Cartera Semanal Individual'!CC$1,'BD Factoraje'!$C:$C,$B$2)</f>
        <v>0</v>
      </c>
      <c r="CD52" s="11">
        <f>IF('Cartera Semanal Individual'!$A52='Cartera Semanal Individual'!CD$1,-SUMIFS('BD Factoraje'!$Q:$Q,'BD Factoraje'!$B:$B,$B$3,'BD Factoraje'!$G:$G,'Cartera Semanal Individual'!$A52,'BD Factoraje'!$C:$C,$B$2),0)+CC52-SUMIFS('BD Factoraje'!$R:$R,'BD Factoraje'!$B:$B,$B$3,'BD Factoraje'!$G:$G,'Cartera Semanal Individual'!$A52,'BD Factoraje'!$N:$N,'Cartera Semanal Individual'!CD$1,'BD Factoraje'!$C:$C,$B$2)</f>
        <v>0</v>
      </c>
      <c r="CE52" s="11">
        <f>IF('Cartera Semanal Individual'!$A52='Cartera Semanal Individual'!CE$1,-SUMIFS('BD Factoraje'!$Q:$Q,'BD Factoraje'!$B:$B,$B$3,'BD Factoraje'!$G:$G,'Cartera Semanal Individual'!$A52,'BD Factoraje'!$C:$C,$B$2),0)+CD52-SUMIFS('BD Factoraje'!$R:$R,'BD Factoraje'!$B:$B,$B$3,'BD Factoraje'!$G:$G,'Cartera Semanal Individual'!$A52,'BD Factoraje'!$N:$N,'Cartera Semanal Individual'!CE$1,'BD Factoraje'!$C:$C,$B$2)</f>
        <v>0</v>
      </c>
      <c r="CF52" s="11">
        <f>IF('Cartera Semanal Individual'!$A52='Cartera Semanal Individual'!CF$1,-SUMIFS('BD Factoraje'!$Q:$Q,'BD Factoraje'!$B:$B,$B$3,'BD Factoraje'!$G:$G,'Cartera Semanal Individual'!$A52,'BD Factoraje'!$C:$C,$B$2),0)+CE52-SUMIFS('BD Factoraje'!$R:$R,'BD Factoraje'!$B:$B,$B$3,'BD Factoraje'!$G:$G,'Cartera Semanal Individual'!$A52,'BD Factoraje'!$N:$N,'Cartera Semanal Individual'!CF$1,'BD Factoraje'!$C:$C,$B$2)</f>
        <v>0</v>
      </c>
      <c r="CG52" s="11">
        <f>IF('Cartera Semanal Individual'!$A52='Cartera Semanal Individual'!CG$1,-SUMIFS('BD Factoraje'!$Q:$Q,'BD Factoraje'!$B:$B,$B$3,'BD Factoraje'!$G:$G,'Cartera Semanal Individual'!$A52,'BD Factoraje'!$C:$C,$B$2),0)+CF52-SUMIFS('BD Factoraje'!$R:$R,'BD Factoraje'!$B:$B,$B$3,'BD Factoraje'!$G:$G,'Cartera Semanal Individual'!$A52,'BD Factoraje'!$N:$N,'Cartera Semanal Individual'!CG$1,'BD Factoraje'!$C:$C,$B$2)</f>
        <v>0</v>
      </c>
      <c r="CH52" s="11">
        <f>IF('Cartera Semanal Individual'!$A52='Cartera Semanal Individual'!CH$1,-SUMIFS('BD Factoraje'!$Q:$Q,'BD Factoraje'!$B:$B,$B$3,'BD Factoraje'!$G:$G,'Cartera Semanal Individual'!$A52,'BD Factoraje'!$C:$C,$B$2),0)+CG52-SUMIFS('BD Factoraje'!$R:$R,'BD Factoraje'!$B:$B,$B$3,'BD Factoraje'!$G:$G,'Cartera Semanal Individual'!$A52,'BD Factoraje'!$N:$N,'Cartera Semanal Individual'!CH$1,'BD Factoraje'!$C:$C,$B$2)</f>
        <v>0</v>
      </c>
      <c r="CI52" s="11">
        <f>IF('Cartera Semanal Individual'!$A52='Cartera Semanal Individual'!CI$1,-SUMIFS('BD Factoraje'!$Q:$Q,'BD Factoraje'!$B:$B,$B$3,'BD Factoraje'!$G:$G,'Cartera Semanal Individual'!$A52,'BD Factoraje'!$C:$C,$B$2),0)+CH52-SUMIFS('BD Factoraje'!$R:$R,'BD Factoraje'!$B:$B,$B$3,'BD Factoraje'!$G:$G,'Cartera Semanal Individual'!$A52,'BD Factoraje'!$N:$N,'Cartera Semanal Individual'!CI$1,'BD Factoraje'!$C:$C,$B$2)</f>
        <v>0</v>
      </c>
      <c r="CJ52" s="11">
        <f>IF('Cartera Semanal Individual'!$A52='Cartera Semanal Individual'!CJ$1,-SUMIFS('BD Factoraje'!$Q:$Q,'BD Factoraje'!$B:$B,$B$3,'BD Factoraje'!$G:$G,'Cartera Semanal Individual'!$A52,'BD Factoraje'!$C:$C,$B$2),0)+CI52-SUMIFS('BD Factoraje'!$R:$R,'BD Factoraje'!$B:$B,$B$3,'BD Factoraje'!$G:$G,'Cartera Semanal Individual'!$A52,'BD Factoraje'!$N:$N,'Cartera Semanal Individual'!CJ$1,'BD Factoraje'!$C:$C,$B$2)</f>
        <v>0</v>
      </c>
      <c r="CK52" s="11">
        <f>IF('Cartera Semanal Individual'!$A52='Cartera Semanal Individual'!CK$1,-SUMIFS('BD Factoraje'!$Q:$Q,'BD Factoraje'!$B:$B,$B$3,'BD Factoraje'!$G:$G,'Cartera Semanal Individual'!$A52,'BD Factoraje'!$C:$C,$B$2),0)+CJ52-SUMIFS('BD Factoraje'!$R:$R,'BD Factoraje'!$B:$B,$B$3,'BD Factoraje'!$G:$G,'Cartera Semanal Individual'!$A52,'BD Factoraje'!$N:$N,'Cartera Semanal Individual'!CK$1,'BD Factoraje'!$C:$C,$B$2)</f>
        <v>0</v>
      </c>
      <c r="CL52" s="11">
        <f>IF('Cartera Semanal Individual'!$A52='Cartera Semanal Individual'!CL$1,-SUMIFS('BD Factoraje'!$Q:$Q,'BD Factoraje'!$B:$B,$B$3,'BD Factoraje'!$G:$G,'Cartera Semanal Individual'!$A52,'BD Factoraje'!$C:$C,$B$2),0)+CK52-SUMIFS('BD Factoraje'!$R:$R,'BD Factoraje'!$B:$B,$B$3,'BD Factoraje'!$G:$G,'Cartera Semanal Individual'!$A52,'BD Factoraje'!$N:$N,'Cartera Semanal Individual'!CL$1,'BD Factoraje'!$C:$C,$B$2)</f>
        <v>0</v>
      </c>
      <c r="CM52" s="11">
        <f>IF('Cartera Semanal Individual'!$A52='Cartera Semanal Individual'!CM$1,-SUMIFS('BD Factoraje'!$Q:$Q,'BD Factoraje'!$B:$B,$B$3,'BD Factoraje'!$G:$G,'Cartera Semanal Individual'!$A52,'BD Factoraje'!$C:$C,$B$2),0)+CL52-SUMIFS('BD Factoraje'!$R:$R,'BD Factoraje'!$B:$B,$B$3,'BD Factoraje'!$G:$G,'Cartera Semanal Individual'!$A52,'BD Factoraje'!$N:$N,'Cartera Semanal Individual'!CM$1,'BD Factoraje'!$C:$C,$B$2)</f>
        <v>0</v>
      </c>
      <c r="CN52" s="11">
        <f>IF('Cartera Semanal Individual'!$A52='Cartera Semanal Individual'!CN$1,-SUMIFS('BD Factoraje'!$Q:$Q,'BD Factoraje'!$B:$B,$B$3,'BD Factoraje'!$G:$G,'Cartera Semanal Individual'!$A52,'BD Factoraje'!$C:$C,$B$2),0)+CM52-SUMIFS('BD Factoraje'!$R:$R,'BD Factoraje'!$B:$B,$B$3,'BD Factoraje'!$G:$G,'Cartera Semanal Individual'!$A52,'BD Factoraje'!$N:$N,'Cartera Semanal Individual'!CN$1,'BD Factoraje'!$C:$C,$B$2)</f>
        <v>0</v>
      </c>
      <c r="CO52" s="11">
        <f>IF('Cartera Semanal Individual'!$A52='Cartera Semanal Individual'!CO$1,-SUMIFS('BD Factoraje'!$Q:$Q,'BD Factoraje'!$B:$B,$B$3,'BD Factoraje'!$G:$G,'Cartera Semanal Individual'!$A52,'BD Factoraje'!$C:$C,$B$2),0)+CN52-SUMIFS('BD Factoraje'!$R:$R,'BD Factoraje'!$B:$B,$B$3,'BD Factoraje'!$G:$G,'Cartera Semanal Individual'!$A52,'BD Factoraje'!$N:$N,'Cartera Semanal Individual'!CO$1,'BD Factoraje'!$C:$C,$B$2)</f>
        <v>0</v>
      </c>
      <c r="CP52" s="11">
        <f>IF('Cartera Semanal Individual'!$A52='Cartera Semanal Individual'!CP$1,-SUMIFS('BD Factoraje'!$Q:$Q,'BD Factoraje'!$B:$B,$B$3,'BD Factoraje'!$G:$G,'Cartera Semanal Individual'!$A52,'BD Factoraje'!$C:$C,$B$2),0)+CO52-SUMIFS('BD Factoraje'!$R:$R,'BD Factoraje'!$B:$B,$B$3,'BD Factoraje'!$G:$G,'Cartera Semanal Individual'!$A52,'BD Factoraje'!$N:$N,'Cartera Semanal Individual'!CP$1,'BD Factoraje'!$C:$C,$B$2)</f>
        <v>0</v>
      </c>
      <c r="CQ52" s="11">
        <f>IF('Cartera Semanal Individual'!$A52='Cartera Semanal Individual'!CQ$1,-SUMIFS('BD Factoraje'!$Q:$Q,'BD Factoraje'!$B:$B,$B$3,'BD Factoraje'!$G:$G,'Cartera Semanal Individual'!$A52,'BD Factoraje'!$C:$C,$B$2),0)+CP52-SUMIFS('BD Factoraje'!$R:$R,'BD Factoraje'!$B:$B,$B$3,'BD Factoraje'!$G:$G,'Cartera Semanal Individual'!$A52,'BD Factoraje'!$N:$N,'Cartera Semanal Individual'!CQ$1,'BD Factoraje'!$C:$C,$B$2)</f>
        <v>0</v>
      </c>
      <c r="CR52" s="11">
        <f>IF('Cartera Semanal Individual'!$A52='Cartera Semanal Individual'!CR$1,-SUMIFS('BD Factoraje'!$Q:$Q,'BD Factoraje'!$B:$B,$B$3,'BD Factoraje'!$G:$G,'Cartera Semanal Individual'!$A52,'BD Factoraje'!$C:$C,$B$2),0)+CQ52-SUMIFS('BD Factoraje'!$R:$R,'BD Factoraje'!$B:$B,$B$3,'BD Factoraje'!$G:$G,'Cartera Semanal Individual'!$A52,'BD Factoraje'!$N:$N,'Cartera Semanal Individual'!CR$1,'BD Factoraje'!$C:$C,$B$2)</f>
        <v>0</v>
      </c>
      <c r="CS52" s="11">
        <f>IF('Cartera Semanal Individual'!$A52='Cartera Semanal Individual'!CS$1,-SUMIFS('BD Factoraje'!$Q:$Q,'BD Factoraje'!$B:$B,$B$3,'BD Factoraje'!$G:$G,'Cartera Semanal Individual'!$A52,'BD Factoraje'!$C:$C,$B$2),0)+CR52-SUMIFS('BD Factoraje'!$R:$R,'BD Factoraje'!$B:$B,$B$3,'BD Factoraje'!$G:$G,'Cartera Semanal Individual'!$A52,'BD Factoraje'!$N:$N,'Cartera Semanal Individual'!CS$1,'BD Factoraje'!$C:$C,$B$2)</f>
        <v>0</v>
      </c>
      <c r="CT52" s="11">
        <f>IF('Cartera Semanal Individual'!$A52='Cartera Semanal Individual'!CT$1,-SUMIFS('BD Factoraje'!$Q:$Q,'BD Factoraje'!$B:$B,$B$3,'BD Factoraje'!$G:$G,'Cartera Semanal Individual'!$A52,'BD Factoraje'!$C:$C,$B$2),0)+CS52-SUMIFS('BD Factoraje'!$R:$R,'BD Factoraje'!$B:$B,$B$3,'BD Factoraje'!$G:$G,'Cartera Semanal Individual'!$A52,'BD Factoraje'!$N:$N,'Cartera Semanal Individual'!CT$1,'BD Factoraje'!$C:$C,$B$2)</f>
        <v>0</v>
      </c>
      <c r="CU52" s="11">
        <f>IF('Cartera Semanal Individual'!$A52='Cartera Semanal Individual'!CU$1,-SUMIFS('BD Factoraje'!$Q:$Q,'BD Factoraje'!$B:$B,$B$3,'BD Factoraje'!$G:$G,'Cartera Semanal Individual'!$A52,'BD Factoraje'!$C:$C,$B$2),0)+CT52-SUMIFS('BD Factoraje'!$R:$R,'BD Factoraje'!$B:$B,$B$3,'BD Factoraje'!$G:$G,'Cartera Semanal Individual'!$A52,'BD Factoraje'!$N:$N,'Cartera Semanal Individual'!CU$1,'BD Factoraje'!$C:$C,$B$2)</f>
        <v>0</v>
      </c>
      <c r="CV52" s="11">
        <f>IF('Cartera Semanal Individual'!$A52='Cartera Semanal Individual'!CV$1,-SUMIFS('BD Factoraje'!$Q:$Q,'BD Factoraje'!$B:$B,$B$3,'BD Factoraje'!$G:$G,'Cartera Semanal Individual'!$A52,'BD Factoraje'!$C:$C,$B$2),0)+CU52-SUMIFS('BD Factoraje'!$R:$R,'BD Factoraje'!$B:$B,$B$3,'BD Factoraje'!$G:$G,'Cartera Semanal Individual'!$A52,'BD Factoraje'!$N:$N,'Cartera Semanal Individual'!CV$1,'BD Factoraje'!$C:$C,$B$2)</f>
        <v>0</v>
      </c>
    </row>
    <row r="53" spans="1:100" s="12" customFormat="1" x14ac:dyDescent="0.25">
      <c r="A53" s="14">
        <v>62</v>
      </c>
      <c r="B53" s="31">
        <f t="shared" si="2"/>
        <v>42799</v>
      </c>
      <c r="C53" s="11">
        <f>IF('Cartera Semanal Individual'!$A53='Cartera Semanal Individual'!C$1,-SUMIFS('BD Factoraje'!$Q:$Q,'BD Factoraje'!$B:$B,$B$3,'BD Factoraje'!$G:$G,'Cartera Semanal Individual'!$A53,'BD Factoraje'!$C:$C,$B$2),0)</f>
        <v>0</v>
      </c>
      <c r="D53" s="11">
        <f>IF('Cartera Semanal Individual'!$A53='Cartera Semanal Individual'!D$1,-SUMIFS('BD Factoraje'!$Q:$Q,'BD Factoraje'!$B:$B,$B$3,'BD Factoraje'!$G:$G,'Cartera Semanal Individual'!$A53,'BD Factoraje'!$C:$C,$B$2),0)+C53-SUMIFS('BD Factoraje'!$R:$R,'BD Factoraje'!$B:$B,$B$3,'BD Factoraje'!$G:$G,'Cartera Semanal Individual'!$A53,'BD Factoraje'!$N:$N,'Cartera Semanal Individual'!D$1,'BD Factoraje'!$C:$C,$B$2)</f>
        <v>0</v>
      </c>
      <c r="E53" s="11">
        <f>IF('Cartera Semanal Individual'!$A53='Cartera Semanal Individual'!E$1,-SUMIFS('BD Factoraje'!$Q:$Q,'BD Factoraje'!$B:$B,$B$3,'BD Factoraje'!$G:$G,'Cartera Semanal Individual'!$A53,'BD Factoraje'!$C:$C,$B$2),0)+D53-SUMIFS('BD Factoraje'!$R:$R,'BD Factoraje'!$B:$B,$B$3,'BD Factoraje'!$G:$G,'Cartera Semanal Individual'!$A53,'BD Factoraje'!$N:$N,'Cartera Semanal Individual'!E$1,'BD Factoraje'!$C:$C,$B$2)</f>
        <v>0</v>
      </c>
      <c r="F53" s="11">
        <f>IF('Cartera Semanal Individual'!$A53='Cartera Semanal Individual'!F$1,-SUMIFS('BD Factoraje'!$Q:$Q,'BD Factoraje'!$B:$B,$B$3,'BD Factoraje'!$G:$G,'Cartera Semanal Individual'!$A53,'BD Factoraje'!$C:$C,$B$2),0)+E53-SUMIFS('BD Factoraje'!$R:$R,'BD Factoraje'!$B:$B,$B$3,'BD Factoraje'!$G:$G,'Cartera Semanal Individual'!$A53,'BD Factoraje'!$N:$N,'Cartera Semanal Individual'!F$1,'BD Factoraje'!$C:$C,$B$2)</f>
        <v>0</v>
      </c>
      <c r="G53" s="11">
        <f>IF('Cartera Semanal Individual'!$A53='Cartera Semanal Individual'!G$1,-SUMIFS('BD Factoraje'!$Q:$Q,'BD Factoraje'!$B:$B,$B$3,'BD Factoraje'!$G:$G,'Cartera Semanal Individual'!$A53,'BD Factoraje'!$C:$C,$B$2),0)+F53-SUMIFS('BD Factoraje'!$R:$R,'BD Factoraje'!$B:$B,$B$3,'BD Factoraje'!$G:$G,'Cartera Semanal Individual'!$A53,'BD Factoraje'!$N:$N,'Cartera Semanal Individual'!G$1,'BD Factoraje'!$C:$C,$B$2)</f>
        <v>0</v>
      </c>
      <c r="H53" s="11">
        <f>IF('Cartera Semanal Individual'!$A53='Cartera Semanal Individual'!H$1,-SUMIFS('BD Factoraje'!$Q:$Q,'BD Factoraje'!$B:$B,$B$3,'BD Factoraje'!$G:$G,'Cartera Semanal Individual'!$A53,'BD Factoraje'!$C:$C,$B$2),0)+G53-SUMIFS('BD Factoraje'!$R:$R,'BD Factoraje'!$B:$B,$B$3,'BD Factoraje'!$G:$G,'Cartera Semanal Individual'!$A53,'BD Factoraje'!$N:$N,'Cartera Semanal Individual'!H$1,'BD Factoraje'!$C:$C,$B$2)</f>
        <v>0</v>
      </c>
      <c r="I53" s="11">
        <f>IF('Cartera Semanal Individual'!$A53='Cartera Semanal Individual'!I$1,-SUMIFS('BD Factoraje'!$Q:$Q,'BD Factoraje'!$B:$B,$B$3,'BD Factoraje'!$G:$G,'Cartera Semanal Individual'!$A53,'BD Factoraje'!$C:$C,$B$2),0)+H53-SUMIFS('BD Factoraje'!$R:$R,'BD Factoraje'!$B:$B,$B$3,'BD Factoraje'!$G:$G,'Cartera Semanal Individual'!$A53,'BD Factoraje'!$N:$N,'Cartera Semanal Individual'!I$1,'BD Factoraje'!$C:$C,$B$2)</f>
        <v>0</v>
      </c>
      <c r="J53" s="11">
        <f>IF('Cartera Semanal Individual'!$A53='Cartera Semanal Individual'!J$1,-SUMIFS('BD Factoraje'!$Q:$Q,'BD Factoraje'!$B:$B,$B$3,'BD Factoraje'!$G:$G,'Cartera Semanal Individual'!$A53,'BD Factoraje'!$C:$C,$B$2),0)+I53-SUMIFS('BD Factoraje'!$R:$R,'BD Factoraje'!$B:$B,$B$3,'BD Factoraje'!$G:$G,'Cartera Semanal Individual'!$A53,'BD Factoraje'!$N:$N,'Cartera Semanal Individual'!J$1,'BD Factoraje'!$C:$C,$B$2)</f>
        <v>0</v>
      </c>
      <c r="K53" s="11">
        <f>IF('Cartera Semanal Individual'!$A53='Cartera Semanal Individual'!K$1,-SUMIFS('BD Factoraje'!$Q:$Q,'BD Factoraje'!$B:$B,$B$3,'BD Factoraje'!$G:$G,'Cartera Semanal Individual'!$A53,'BD Factoraje'!$C:$C,$B$2),0)+J53-SUMIFS('BD Factoraje'!$R:$R,'BD Factoraje'!$B:$B,$B$3,'BD Factoraje'!$G:$G,'Cartera Semanal Individual'!$A53,'BD Factoraje'!$N:$N,'Cartera Semanal Individual'!K$1,'BD Factoraje'!$C:$C,$B$2)</f>
        <v>0</v>
      </c>
      <c r="L53" s="11">
        <f>IF('Cartera Semanal Individual'!$A53='Cartera Semanal Individual'!L$1,-SUMIFS('BD Factoraje'!$Q:$Q,'BD Factoraje'!$B:$B,$B$3,'BD Factoraje'!$G:$G,'Cartera Semanal Individual'!$A53,'BD Factoraje'!$C:$C,$B$2),0)+K53-SUMIFS('BD Factoraje'!$R:$R,'BD Factoraje'!$B:$B,$B$3,'BD Factoraje'!$G:$G,'Cartera Semanal Individual'!$A53,'BD Factoraje'!$N:$N,'Cartera Semanal Individual'!L$1,'BD Factoraje'!$C:$C,$B$2)</f>
        <v>0</v>
      </c>
      <c r="M53" s="11">
        <f>IF('Cartera Semanal Individual'!$A53='Cartera Semanal Individual'!M$1,-SUMIFS('BD Factoraje'!$Q:$Q,'BD Factoraje'!$B:$B,$B$3,'BD Factoraje'!$G:$G,'Cartera Semanal Individual'!$A53,'BD Factoraje'!$C:$C,$B$2),0)+L53-SUMIFS('BD Factoraje'!$R:$R,'BD Factoraje'!$B:$B,$B$3,'BD Factoraje'!$G:$G,'Cartera Semanal Individual'!$A53,'BD Factoraje'!$N:$N,'Cartera Semanal Individual'!M$1,'BD Factoraje'!$C:$C,$B$2)</f>
        <v>0</v>
      </c>
      <c r="N53" s="11">
        <f>IF('Cartera Semanal Individual'!$A53='Cartera Semanal Individual'!N$1,-SUMIFS('BD Factoraje'!$Q:$Q,'BD Factoraje'!$B:$B,$B$3,'BD Factoraje'!$G:$G,'Cartera Semanal Individual'!$A53,'BD Factoraje'!$C:$C,$B$2),0)+M53-SUMIFS('BD Factoraje'!$R:$R,'BD Factoraje'!$B:$B,$B$3,'BD Factoraje'!$G:$G,'Cartera Semanal Individual'!$A53,'BD Factoraje'!$N:$N,'Cartera Semanal Individual'!N$1,'BD Factoraje'!$C:$C,$B$2)</f>
        <v>0</v>
      </c>
      <c r="O53" s="11">
        <f>IF('Cartera Semanal Individual'!$A53='Cartera Semanal Individual'!O$1,-SUMIFS('BD Factoraje'!$Q:$Q,'BD Factoraje'!$B:$B,$B$3,'BD Factoraje'!$G:$G,'Cartera Semanal Individual'!$A53,'BD Factoraje'!$C:$C,$B$2),0)+N53-SUMIFS('BD Factoraje'!$R:$R,'BD Factoraje'!$B:$B,$B$3,'BD Factoraje'!$G:$G,'Cartera Semanal Individual'!$A53,'BD Factoraje'!$N:$N,'Cartera Semanal Individual'!O$1,'BD Factoraje'!$C:$C,$B$2)</f>
        <v>0</v>
      </c>
      <c r="P53" s="11">
        <f>IF('Cartera Semanal Individual'!$A53='Cartera Semanal Individual'!P$1,-SUMIFS('BD Factoraje'!$Q:$Q,'BD Factoraje'!$B:$B,$B$3,'BD Factoraje'!$G:$G,'Cartera Semanal Individual'!$A53,'BD Factoraje'!$C:$C,$B$2),0)+O53-SUMIFS('BD Factoraje'!$R:$R,'BD Factoraje'!$B:$B,$B$3,'BD Factoraje'!$G:$G,'Cartera Semanal Individual'!$A53,'BD Factoraje'!$N:$N,'Cartera Semanal Individual'!P$1,'BD Factoraje'!$C:$C,$B$2)</f>
        <v>0</v>
      </c>
      <c r="Q53" s="11">
        <f>IF('Cartera Semanal Individual'!$A53='Cartera Semanal Individual'!Q$1,-SUMIFS('BD Factoraje'!$Q:$Q,'BD Factoraje'!$B:$B,$B$3,'BD Factoraje'!$G:$G,'Cartera Semanal Individual'!$A53,'BD Factoraje'!$C:$C,$B$2),0)+P53-SUMIFS('BD Factoraje'!$R:$R,'BD Factoraje'!$B:$B,$B$3,'BD Factoraje'!$G:$G,'Cartera Semanal Individual'!$A53,'BD Factoraje'!$N:$N,'Cartera Semanal Individual'!Q$1,'BD Factoraje'!$C:$C,$B$2)</f>
        <v>0</v>
      </c>
      <c r="R53" s="11">
        <f>IF('Cartera Semanal Individual'!$A53='Cartera Semanal Individual'!R$1,-SUMIFS('BD Factoraje'!$Q:$Q,'BD Factoraje'!$B:$B,$B$3,'BD Factoraje'!$G:$G,'Cartera Semanal Individual'!$A53,'BD Factoraje'!$C:$C,$B$2),0)+Q53-SUMIFS('BD Factoraje'!$R:$R,'BD Factoraje'!$B:$B,$B$3,'BD Factoraje'!$G:$G,'Cartera Semanal Individual'!$A53,'BD Factoraje'!$N:$N,'Cartera Semanal Individual'!R$1,'BD Factoraje'!$C:$C,$B$2)</f>
        <v>0</v>
      </c>
      <c r="S53" s="11">
        <f>IF('Cartera Semanal Individual'!$A53='Cartera Semanal Individual'!S$1,-SUMIFS('BD Factoraje'!$Q:$Q,'BD Factoraje'!$B:$B,$B$3,'BD Factoraje'!$G:$G,'Cartera Semanal Individual'!$A53,'BD Factoraje'!$C:$C,$B$2),0)+R53-SUMIFS('BD Factoraje'!$R:$R,'BD Factoraje'!$B:$B,$B$3,'BD Factoraje'!$G:$G,'Cartera Semanal Individual'!$A53,'BD Factoraje'!$N:$N,'Cartera Semanal Individual'!S$1,'BD Factoraje'!$C:$C,$B$2)</f>
        <v>0</v>
      </c>
      <c r="T53" s="11">
        <f>IF('Cartera Semanal Individual'!$A53='Cartera Semanal Individual'!T$1,-SUMIFS('BD Factoraje'!$Q:$Q,'BD Factoraje'!$B:$B,$B$3,'BD Factoraje'!$G:$G,'Cartera Semanal Individual'!$A53,'BD Factoraje'!$C:$C,$B$2),0)+S53-SUMIFS('BD Factoraje'!$R:$R,'BD Factoraje'!$B:$B,$B$3,'BD Factoraje'!$G:$G,'Cartera Semanal Individual'!$A53,'BD Factoraje'!$N:$N,'Cartera Semanal Individual'!T$1,'BD Factoraje'!$C:$C,$B$2)</f>
        <v>0</v>
      </c>
      <c r="U53" s="11">
        <f>IF('Cartera Semanal Individual'!$A53='Cartera Semanal Individual'!U$1,-SUMIFS('BD Factoraje'!$Q:$Q,'BD Factoraje'!$B:$B,$B$3,'BD Factoraje'!$G:$G,'Cartera Semanal Individual'!$A53,'BD Factoraje'!$C:$C,$B$2),0)+T53-SUMIFS('BD Factoraje'!$R:$R,'BD Factoraje'!$B:$B,$B$3,'BD Factoraje'!$G:$G,'Cartera Semanal Individual'!$A53,'BD Factoraje'!$N:$N,'Cartera Semanal Individual'!U$1,'BD Factoraje'!$C:$C,$B$2)</f>
        <v>0</v>
      </c>
      <c r="V53" s="11">
        <f>IF('Cartera Semanal Individual'!$A53='Cartera Semanal Individual'!V$1,-SUMIFS('BD Factoraje'!$Q:$Q,'BD Factoraje'!$B:$B,$B$3,'BD Factoraje'!$G:$G,'Cartera Semanal Individual'!$A53,'BD Factoraje'!$C:$C,$B$2),0)+U53-SUMIFS('BD Factoraje'!$R:$R,'BD Factoraje'!$B:$B,$B$3,'BD Factoraje'!$G:$G,'Cartera Semanal Individual'!$A53,'BD Factoraje'!$N:$N,'Cartera Semanal Individual'!V$1,'BD Factoraje'!$C:$C,$B$2)</f>
        <v>0</v>
      </c>
      <c r="W53" s="11">
        <f>IF('Cartera Semanal Individual'!$A53='Cartera Semanal Individual'!W$1,-SUMIFS('BD Factoraje'!$Q:$Q,'BD Factoraje'!$B:$B,$B$3,'BD Factoraje'!$G:$G,'Cartera Semanal Individual'!$A53,'BD Factoraje'!$C:$C,$B$2),0)+V53-SUMIFS('BD Factoraje'!$R:$R,'BD Factoraje'!$B:$B,$B$3,'BD Factoraje'!$G:$G,'Cartera Semanal Individual'!$A53,'BD Factoraje'!$N:$N,'Cartera Semanal Individual'!W$1,'BD Factoraje'!$C:$C,$B$2)</f>
        <v>0</v>
      </c>
      <c r="X53" s="11">
        <f>IF('Cartera Semanal Individual'!$A53='Cartera Semanal Individual'!X$1,-SUMIFS('BD Factoraje'!$Q:$Q,'BD Factoraje'!$B:$B,$B$3,'BD Factoraje'!$G:$G,'Cartera Semanal Individual'!$A53,'BD Factoraje'!$C:$C,$B$2),0)+W53-SUMIFS('BD Factoraje'!$R:$R,'BD Factoraje'!$B:$B,$B$3,'BD Factoraje'!$G:$G,'Cartera Semanal Individual'!$A53,'BD Factoraje'!$N:$N,'Cartera Semanal Individual'!X$1,'BD Factoraje'!$C:$C,$B$2)</f>
        <v>0</v>
      </c>
      <c r="Y53" s="11">
        <f>IF('Cartera Semanal Individual'!$A53='Cartera Semanal Individual'!Y$1,-SUMIFS('BD Factoraje'!$Q:$Q,'BD Factoraje'!$B:$B,$B$3,'BD Factoraje'!$G:$G,'Cartera Semanal Individual'!$A53,'BD Factoraje'!$C:$C,$B$2),0)+X53-SUMIFS('BD Factoraje'!$R:$R,'BD Factoraje'!$B:$B,$B$3,'BD Factoraje'!$G:$G,'Cartera Semanal Individual'!$A53,'BD Factoraje'!$N:$N,'Cartera Semanal Individual'!Y$1,'BD Factoraje'!$C:$C,$B$2)</f>
        <v>0</v>
      </c>
      <c r="Z53" s="11">
        <f>IF('Cartera Semanal Individual'!$A53='Cartera Semanal Individual'!Z$1,-SUMIFS('BD Factoraje'!$Q:$Q,'BD Factoraje'!$B:$B,$B$3,'BD Factoraje'!$G:$G,'Cartera Semanal Individual'!$A53,'BD Factoraje'!$C:$C,$B$2),0)+Y53-SUMIFS('BD Factoraje'!$R:$R,'BD Factoraje'!$B:$B,$B$3,'BD Factoraje'!$G:$G,'Cartera Semanal Individual'!$A53,'BD Factoraje'!$N:$N,'Cartera Semanal Individual'!Z$1,'BD Factoraje'!$C:$C,$B$2)</f>
        <v>0</v>
      </c>
      <c r="AA53" s="11">
        <f>IF('Cartera Semanal Individual'!$A53='Cartera Semanal Individual'!AA$1,-SUMIFS('BD Factoraje'!$Q:$Q,'BD Factoraje'!$B:$B,$B$3,'BD Factoraje'!$G:$G,'Cartera Semanal Individual'!$A53,'BD Factoraje'!$C:$C,$B$2),0)+Z53-SUMIFS('BD Factoraje'!$R:$R,'BD Factoraje'!$B:$B,$B$3,'BD Factoraje'!$G:$G,'Cartera Semanal Individual'!$A53,'BD Factoraje'!$N:$N,'Cartera Semanal Individual'!AA$1,'BD Factoraje'!$C:$C,$B$2)</f>
        <v>0</v>
      </c>
      <c r="AB53" s="11">
        <f>IF('Cartera Semanal Individual'!$A53='Cartera Semanal Individual'!AB$1,-SUMIFS('BD Factoraje'!$Q:$Q,'BD Factoraje'!$B:$B,$B$3,'BD Factoraje'!$G:$G,'Cartera Semanal Individual'!$A53,'BD Factoraje'!$C:$C,$B$2),0)+AA53-SUMIFS('BD Factoraje'!$R:$R,'BD Factoraje'!$B:$B,$B$3,'BD Factoraje'!$G:$G,'Cartera Semanal Individual'!$A53,'BD Factoraje'!$N:$N,'Cartera Semanal Individual'!AB$1,'BD Factoraje'!$C:$C,$B$2)</f>
        <v>0</v>
      </c>
      <c r="AC53" s="11">
        <f>IF('Cartera Semanal Individual'!$A53='Cartera Semanal Individual'!AC$1,-SUMIFS('BD Factoraje'!$Q:$Q,'BD Factoraje'!$B:$B,$B$3,'BD Factoraje'!$G:$G,'Cartera Semanal Individual'!$A53,'BD Factoraje'!$C:$C,$B$2),0)+AB53-SUMIFS('BD Factoraje'!$R:$R,'BD Factoraje'!$B:$B,$B$3,'BD Factoraje'!$G:$G,'Cartera Semanal Individual'!$A53,'BD Factoraje'!$N:$N,'Cartera Semanal Individual'!AC$1,'BD Factoraje'!$C:$C,$B$2)</f>
        <v>0</v>
      </c>
      <c r="AD53" s="11">
        <f>IF('Cartera Semanal Individual'!$A53='Cartera Semanal Individual'!AD$1,-SUMIFS('BD Factoraje'!$Q:$Q,'BD Factoraje'!$B:$B,$B$3,'BD Factoraje'!$G:$G,'Cartera Semanal Individual'!$A53,'BD Factoraje'!$C:$C,$B$2),0)+AC53-SUMIFS('BD Factoraje'!$R:$R,'BD Factoraje'!$B:$B,$B$3,'BD Factoraje'!$G:$G,'Cartera Semanal Individual'!$A53,'BD Factoraje'!$N:$N,'Cartera Semanal Individual'!AD$1,'BD Factoraje'!$C:$C,$B$2)</f>
        <v>0</v>
      </c>
      <c r="AE53" s="11">
        <f>IF('Cartera Semanal Individual'!$A53='Cartera Semanal Individual'!AE$1,-SUMIFS('BD Factoraje'!$Q:$Q,'BD Factoraje'!$B:$B,$B$3,'BD Factoraje'!$G:$G,'Cartera Semanal Individual'!$A53,'BD Factoraje'!$C:$C,$B$2),0)+AD53-SUMIFS('BD Factoraje'!$R:$R,'BD Factoraje'!$B:$B,$B$3,'BD Factoraje'!$G:$G,'Cartera Semanal Individual'!$A53,'BD Factoraje'!$N:$N,'Cartera Semanal Individual'!AE$1,'BD Factoraje'!$C:$C,$B$2)</f>
        <v>0</v>
      </c>
      <c r="AF53" s="11">
        <f>IF('Cartera Semanal Individual'!$A53='Cartera Semanal Individual'!AF$1,-SUMIFS('BD Factoraje'!$Q:$Q,'BD Factoraje'!$B:$B,$B$3,'BD Factoraje'!$G:$G,'Cartera Semanal Individual'!$A53,'BD Factoraje'!$C:$C,$B$2),0)+AE53-SUMIFS('BD Factoraje'!$R:$R,'BD Factoraje'!$B:$B,$B$3,'BD Factoraje'!$G:$G,'Cartera Semanal Individual'!$A53,'BD Factoraje'!$N:$N,'Cartera Semanal Individual'!AF$1,'BD Factoraje'!$C:$C,$B$2)</f>
        <v>0</v>
      </c>
      <c r="AG53" s="11">
        <f>IF('Cartera Semanal Individual'!$A53='Cartera Semanal Individual'!AG$1,-SUMIFS('BD Factoraje'!$Q:$Q,'BD Factoraje'!$B:$B,$B$3,'BD Factoraje'!$G:$G,'Cartera Semanal Individual'!$A53,'BD Factoraje'!$C:$C,$B$2),0)+AF53-SUMIFS('BD Factoraje'!$R:$R,'BD Factoraje'!$B:$B,$B$3,'BD Factoraje'!$G:$G,'Cartera Semanal Individual'!$A53,'BD Factoraje'!$N:$N,'Cartera Semanal Individual'!AG$1,'BD Factoraje'!$C:$C,$B$2)</f>
        <v>0</v>
      </c>
      <c r="AH53" s="11">
        <f>IF('Cartera Semanal Individual'!$A53='Cartera Semanal Individual'!AH$1,-SUMIFS('BD Factoraje'!$Q:$Q,'BD Factoraje'!$B:$B,$B$3,'BD Factoraje'!$G:$G,'Cartera Semanal Individual'!$A53,'BD Factoraje'!$C:$C,$B$2),0)+AG53-SUMIFS('BD Factoraje'!$R:$R,'BD Factoraje'!$B:$B,$B$3,'BD Factoraje'!$G:$G,'Cartera Semanal Individual'!$A53,'BD Factoraje'!$N:$N,'Cartera Semanal Individual'!AH$1,'BD Factoraje'!$C:$C,$B$2)</f>
        <v>0</v>
      </c>
      <c r="AI53" s="11">
        <f>IF('Cartera Semanal Individual'!$A53='Cartera Semanal Individual'!AI$1,-SUMIFS('BD Factoraje'!$Q:$Q,'BD Factoraje'!$B:$B,$B$3,'BD Factoraje'!$G:$G,'Cartera Semanal Individual'!$A53,'BD Factoraje'!$C:$C,$B$2),0)+AH53-SUMIFS('BD Factoraje'!$R:$R,'BD Factoraje'!$B:$B,$B$3,'BD Factoraje'!$G:$G,'Cartera Semanal Individual'!$A53,'BD Factoraje'!$N:$N,'Cartera Semanal Individual'!AI$1,'BD Factoraje'!$C:$C,$B$2)</f>
        <v>0</v>
      </c>
      <c r="AJ53" s="11">
        <f>IF('Cartera Semanal Individual'!$A53='Cartera Semanal Individual'!AJ$1,-SUMIFS('BD Factoraje'!$Q:$Q,'BD Factoraje'!$B:$B,$B$3,'BD Factoraje'!$G:$G,'Cartera Semanal Individual'!$A53,'BD Factoraje'!$C:$C,$B$2),0)+AI53-SUMIFS('BD Factoraje'!$R:$R,'BD Factoraje'!$B:$B,$B$3,'BD Factoraje'!$G:$G,'Cartera Semanal Individual'!$A53,'BD Factoraje'!$N:$N,'Cartera Semanal Individual'!AJ$1,'BD Factoraje'!$C:$C,$B$2)</f>
        <v>0</v>
      </c>
      <c r="AK53" s="11">
        <f>IF('Cartera Semanal Individual'!$A53='Cartera Semanal Individual'!AK$1,-SUMIFS('BD Factoraje'!$Q:$Q,'BD Factoraje'!$B:$B,$B$3,'BD Factoraje'!$G:$G,'Cartera Semanal Individual'!$A53,'BD Factoraje'!$C:$C,$B$2),0)+AJ53-SUMIFS('BD Factoraje'!$R:$R,'BD Factoraje'!$B:$B,$B$3,'BD Factoraje'!$G:$G,'Cartera Semanal Individual'!$A53,'BD Factoraje'!$N:$N,'Cartera Semanal Individual'!AK$1,'BD Factoraje'!$C:$C,$B$2)</f>
        <v>0</v>
      </c>
      <c r="AL53" s="11">
        <f>IF('Cartera Semanal Individual'!$A53='Cartera Semanal Individual'!AL$1,-SUMIFS('BD Factoraje'!$Q:$Q,'BD Factoraje'!$B:$B,$B$3,'BD Factoraje'!$G:$G,'Cartera Semanal Individual'!$A53,'BD Factoraje'!$C:$C,$B$2),0)+AK53-SUMIFS('BD Factoraje'!$R:$R,'BD Factoraje'!$B:$B,$B$3,'BD Factoraje'!$G:$G,'Cartera Semanal Individual'!$A53,'BD Factoraje'!$N:$N,'Cartera Semanal Individual'!AL$1,'BD Factoraje'!$C:$C,$B$2)</f>
        <v>0</v>
      </c>
      <c r="AM53" s="11">
        <f>IF('Cartera Semanal Individual'!$A53='Cartera Semanal Individual'!AM$1,-SUMIFS('BD Factoraje'!$Q:$Q,'BD Factoraje'!$B:$B,$B$3,'BD Factoraje'!$G:$G,'Cartera Semanal Individual'!$A53,'BD Factoraje'!$C:$C,$B$2),0)+AL53-SUMIFS('BD Factoraje'!$R:$R,'BD Factoraje'!$B:$B,$B$3,'BD Factoraje'!$G:$G,'Cartera Semanal Individual'!$A53,'BD Factoraje'!$N:$N,'Cartera Semanal Individual'!AM$1,'BD Factoraje'!$C:$C,$B$2)</f>
        <v>0</v>
      </c>
      <c r="AN53" s="11">
        <f>IF('Cartera Semanal Individual'!$A53='Cartera Semanal Individual'!AN$1,-SUMIFS('BD Factoraje'!$Q:$Q,'BD Factoraje'!$B:$B,$B$3,'BD Factoraje'!$G:$G,'Cartera Semanal Individual'!$A53,'BD Factoraje'!$C:$C,$B$2),0)+AM53-SUMIFS('BD Factoraje'!$R:$R,'BD Factoraje'!$B:$B,$B$3,'BD Factoraje'!$G:$G,'Cartera Semanal Individual'!$A53,'BD Factoraje'!$N:$N,'Cartera Semanal Individual'!AN$1,'BD Factoraje'!$C:$C,$B$2)</f>
        <v>0</v>
      </c>
      <c r="AO53" s="11">
        <f>IF('Cartera Semanal Individual'!$A53='Cartera Semanal Individual'!AO$1,-SUMIFS('BD Factoraje'!$Q:$Q,'BD Factoraje'!$B:$B,$B$3,'BD Factoraje'!$G:$G,'Cartera Semanal Individual'!$A53,'BD Factoraje'!$C:$C,$B$2),0)+AN53-SUMIFS('BD Factoraje'!$R:$R,'BD Factoraje'!$B:$B,$B$3,'BD Factoraje'!$G:$G,'Cartera Semanal Individual'!$A53,'BD Factoraje'!$N:$N,'Cartera Semanal Individual'!AO$1,'BD Factoraje'!$C:$C,$B$2)</f>
        <v>0</v>
      </c>
      <c r="AP53" s="11">
        <f>IF('Cartera Semanal Individual'!$A53='Cartera Semanal Individual'!AP$1,-SUMIFS('BD Factoraje'!$Q:$Q,'BD Factoraje'!$B:$B,$B$3,'BD Factoraje'!$G:$G,'Cartera Semanal Individual'!$A53,'BD Factoraje'!$C:$C,$B$2),0)+AO53-SUMIFS('BD Factoraje'!$R:$R,'BD Factoraje'!$B:$B,$B$3,'BD Factoraje'!$G:$G,'Cartera Semanal Individual'!$A53,'BD Factoraje'!$N:$N,'Cartera Semanal Individual'!AP$1,'BD Factoraje'!$C:$C,$B$2)</f>
        <v>0</v>
      </c>
      <c r="AQ53" s="11">
        <f>IF('Cartera Semanal Individual'!$A53='Cartera Semanal Individual'!AQ$1,-SUMIFS('BD Factoraje'!$Q:$Q,'BD Factoraje'!$B:$B,$B$3,'BD Factoraje'!$G:$G,'Cartera Semanal Individual'!$A53,'BD Factoraje'!$C:$C,$B$2),0)+AP53-SUMIFS('BD Factoraje'!$R:$R,'BD Factoraje'!$B:$B,$B$3,'BD Factoraje'!$G:$G,'Cartera Semanal Individual'!$A53,'BD Factoraje'!$N:$N,'Cartera Semanal Individual'!AQ$1,'BD Factoraje'!$C:$C,$B$2)</f>
        <v>0</v>
      </c>
      <c r="AR53" s="11">
        <f>IF('Cartera Semanal Individual'!$A53='Cartera Semanal Individual'!AR$1,-SUMIFS('BD Factoraje'!$Q:$Q,'BD Factoraje'!$B:$B,$B$3,'BD Factoraje'!$G:$G,'Cartera Semanal Individual'!$A53,'BD Factoraje'!$C:$C,$B$2),0)+AQ53-SUMIFS('BD Factoraje'!$R:$R,'BD Factoraje'!$B:$B,$B$3,'BD Factoraje'!$G:$G,'Cartera Semanal Individual'!$A53,'BD Factoraje'!$N:$N,'Cartera Semanal Individual'!AR$1,'BD Factoraje'!$C:$C,$B$2)</f>
        <v>0</v>
      </c>
      <c r="AS53" s="11">
        <f>IF('Cartera Semanal Individual'!$A53='Cartera Semanal Individual'!AS$1,-SUMIFS('BD Factoraje'!$Q:$Q,'BD Factoraje'!$B:$B,$B$3,'BD Factoraje'!$G:$G,'Cartera Semanal Individual'!$A53,'BD Factoraje'!$C:$C,$B$2),0)+AR53-SUMIFS('BD Factoraje'!$R:$R,'BD Factoraje'!$B:$B,$B$3,'BD Factoraje'!$G:$G,'Cartera Semanal Individual'!$A53,'BD Factoraje'!$N:$N,'Cartera Semanal Individual'!AS$1,'BD Factoraje'!$C:$C,$B$2)</f>
        <v>0</v>
      </c>
      <c r="AT53" s="11">
        <f>IF('Cartera Semanal Individual'!$A53='Cartera Semanal Individual'!AT$1,-SUMIFS('BD Factoraje'!$Q:$Q,'BD Factoraje'!$B:$B,$B$3,'BD Factoraje'!$G:$G,'Cartera Semanal Individual'!$A53,'BD Factoraje'!$C:$C,$B$2),0)+AS53-SUMIFS('BD Factoraje'!$R:$R,'BD Factoraje'!$B:$B,$B$3,'BD Factoraje'!$G:$G,'Cartera Semanal Individual'!$A53,'BD Factoraje'!$N:$N,'Cartera Semanal Individual'!AT$1,'BD Factoraje'!$C:$C,$B$2)</f>
        <v>0</v>
      </c>
      <c r="AU53" s="11">
        <f>IF('Cartera Semanal Individual'!$A53='Cartera Semanal Individual'!AU$1,-SUMIFS('BD Factoraje'!$Q:$Q,'BD Factoraje'!$B:$B,$B$3,'BD Factoraje'!$G:$G,'Cartera Semanal Individual'!$A53,'BD Factoraje'!$C:$C,$B$2),0)+AT53-SUMIFS('BD Factoraje'!$R:$R,'BD Factoraje'!$B:$B,$B$3,'BD Factoraje'!$G:$G,'Cartera Semanal Individual'!$A53,'BD Factoraje'!$N:$N,'Cartera Semanal Individual'!AU$1,'BD Factoraje'!$C:$C,$B$2)</f>
        <v>0</v>
      </c>
      <c r="AV53" s="11">
        <f>IF('Cartera Semanal Individual'!$A53='Cartera Semanal Individual'!AV$1,-SUMIFS('BD Factoraje'!$Q:$Q,'BD Factoraje'!$B:$B,$B$3,'BD Factoraje'!$G:$G,'Cartera Semanal Individual'!$A53,'BD Factoraje'!$C:$C,$B$2),0)+AU53-SUMIFS('BD Factoraje'!$R:$R,'BD Factoraje'!$B:$B,$B$3,'BD Factoraje'!$G:$G,'Cartera Semanal Individual'!$A53,'BD Factoraje'!$N:$N,'Cartera Semanal Individual'!AV$1,'BD Factoraje'!$C:$C,$B$2)</f>
        <v>0</v>
      </c>
      <c r="AW53" s="11">
        <f>IF('Cartera Semanal Individual'!$A53='Cartera Semanal Individual'!AW$1,-SUMIFS('BD Factoraje'!$Q:$Q,'BD Factoraje'!$B:$B,$B$3,'BD Factoraje'!$G:$G,'Cartera Semanal Individual'!$A53,'BD Factoraje'!$C:$C,$B$2),0)+AV53-SUMIFS('BD Factoraje'!$R:$R,'BD Factoraje'!$B:$B,$B$3,'BD Factoraje'!$G:$G,'Cartera Semanal Individual'!$A53,'BD Factoraje'!$N:$N,'Cartera Semanal Individual'!AW$1,'BD Factoraje'!$C:$C,$B$2)</f>
        <v>0</v>
      </c>
      <c r="AX53" s="11">
        <f>IF('Cartera Semanal Individual'!$A53='Cartera Semanal Individual'!AX$1,-SUMIFS('BD Factoraje'!$Q:$Q,'BD Factoraje'!$B:$B,$B$3,'BD Factoraje'!$G:$G,'Cartera Semanal Individual'!$A53,'BD Factoraje'!$C:$C,$B$2),0)+AW53-SUMIFS('BD Factoraje'!$R:$R,'BD Factoraje'!$B:$B,$B$3,'BD Factoraje'!$G:$G,'Cartera Semanal Individual'!$A53,'BD Factoraje'!$N:$N,'Cartera Semanal Individual'!AX$1,'BD Factoraje'!$C:$C,$B$2)</f>
        <v>0</v>
      </c>
      <c r="AY53" s="11">
        <f>IF('Cartera Semanal Individual'!$A53='Cartera Semanal Individual'!AY$1,-SUMIFS('BD Factoraje'!$Q:$Q,'BD Factoraje'!$B:$B,$B$3,'BD Factoraje'!$G:$G,'Cartera Semanal Individual'!$A53,'BD Factoraje'!$C:$C,$B$2),0)+AX53-SUMIFS('BD Factoraje'!$R:$R,'BD Factoraje'!$B:$B,$B$3,'BD Factoraje'!$G:$G,'Cartera Semanal Individual'!$A53,'BD Factoraje'!$N:$N,'Cartera Semanal Individual'!AY$1,'BD Factoraje'!$C:$C,$B$2)</f>
        <v>385623.19</v>
      </c>
      <c r="AZ53" s="11">
        <f>IF('Cartera Semanal Individual'!$A53='Cartera Semanal Individual'!AZ$1,-SUMIFS('BD Factoraje'!$Q:$Q,'BD Factoraje'!$B:$B,$B$3,'BD Factoraje'!$G:$G,'Cartera Semanal Individual'!$A53,'BD Factoraje'!$C:$C,$B$2),0)+AY53-SUMIFS('BD Factoraje'!$R:$R,'BD Factoraje'!$B:$B,$B$3,'BD Factoraje'!$G:$G,'Cartera Semanal Individual'!$A53,'BD Factoraje'!$N:$N,'Cartera Semanal Individual'!AZ$1,'BD Factoraje'!$C:$C,$B$2)</f>
        <v>385623.19</v>
      </c>
      <c r="BA53" s="11">
        <f>IF('Cartera Semanal Individual'!$A53='Cartera Semanal Individual'!BA$1,-SUMIFS('BD Factoraje'!$Q:$Q,'BD Factoraje'!$B:$B,$B$3,'BD Factoraje'!$G:$G,'Cartera Semanal Individual'!$A53,'BD Factoraje'!$C:$C,$B$2),0)+AZ53-SUMIFS('BD Factoraje'!$R:$R,'BD Factoraje'!$B:$B,$B$3,'BD Factoraje'!$G:$G,'Cartera Semanal Individual'!$A53,'BD Factoraje'!$N:$N,'Cartera Semanal Individual'!BA$1,'BD Factoraje'!$C:$C,$B$2)</f>
        <v>385623.19</v>
      </c>
      <c r="BB53" s="11">
        <f>IF('Cartera Semanal Individual'!$A53='Cartera Semanal Individual'!BB$1,-SUMIFS('BD Factoraje'!$Q:$Q,'BD Factoraje'!$B:$B,$B$3,'BD Factoraje'!$G:$G,'Cartera Semanal Individual'!$A53,'BD Factoraje'!$C:$C,$B$2),0)+BA53-SUMIFS('BD Factoraje'!$R:$R,'BD Factoraje'!$B:$B,$B$3,'BD Factoraje'!$G:$G,'Cartera Semanal Individual'!$A53,'BD Factoraje'!$N:$N,'Cartera Semanal Individual'!BB$1,'BD Factoraje'!$C:$C,$B$2)</f>
        <v>385623.19</v>
      </c>
      <c r="BC53" s="11">
        <f>IF('Cartera Semanal Individual'!$A53='Cartera Semanal Individual'!BC$1,-SUMIFS('BD Factoraje'!$Q:$Q,'BD Factoraje'!$B:$B,$B$3,'BD Factoraje'!$G:$G,'Cartera Semanal Individual'!$A53,'BD Factoraje'!$C:$C,$B$2),0)+BB53-SUMIFS('BD Factoraje'!$R:$R,'BD Factoraje'!$B:$B,$B$3,'BD Factoraje'!$G:$G,'Cartera Semanal Individual'!$A53,'BD Factoraje'!$N:$N,'Cartera Semanal Individual'!BC$1,'BD Factoraje'!$C:$C,$B$2)</f>
        <v>385623.19</v>
      </c>
      <c r="BD53" s="11">
        <f>IF('Cartera Semanal Individual'!$A53='Cartera Semanal Individual'!BD$1,-SUMIFS('BD Factoraje'!$Q:$Q,'BD Factoraje'!$B:$B,$B$3,'BD Factoraje'!$G:$G,'Cartera Semanal Individual'!$A53,'BD Factoraje'!$C:$C,$B$2),0)+BC53-SUMIFS('BD Factoraje'!$R:$R,'BD Factoraje'!$B:$B,$B$3,'BD Factoraje'!$G:$G,'Cartera Semanal Individual'!$A53,'BD Factoraje'!$N:$N,'Cartera Semanal Individual'!BD$1,'BD Factoraje'!$C:$C,$B$2)</f>
        <v>385623.19</v>
      </c>
      <c r="BE53" s="11">
        <f>IF('Cartera Semanal Individual'!$A53='Cartera Semanal Individual'!BE$1,-SUMIFS('BD Factoraje'!$Q:$Q,'BD Factoraje'!$B:$B,$B$3,'BD Factoraje'!$G:$G,'Cartera Semanal Individual'!$A53,'BD Factoraje'!$C:$C,$B$2),0)+BD53-SUMIFS('BD Factoraje'!$R:$R,'BD Factoraje'!$B:$B,$B$3,'BD Factoraje'!$G:$G,'Cartera Semanal Individual'!$A53,'BD Factoraje'!$N:$N,'Cartera Semanal Individual'!BE$1,'BD Factoraje'!$C:$C,$B$2)</f>
        <v>385623.19</v>
      </c>
      <c r="BF53" s="11">
        <f>IF('Cartera Semanal Individual'!$A53='Cartera Semanal Individual'!BF$1,-SUMIFS('BD Factoraje'!$Q:$Q,'BD Factoraje'!$B:$B,$B$3,'BD Factoraje'!$G:$G,'Cartera Semanal Individual'!$A53,'BD Factoraje'!$C:$C,$B$2),0)+BE53-SUMIFS('BD Factoraje'!$R:$R,'BD Factoraje'!$B:$B,$B$3,'BD Factoraje'!$G:$G,'Cartera Semanal Individual'!$A53,'BD Factoraje'!$N:$N,'Cartera Semanal Individual'!BF$1,'BD Factoraje'!$C:$C,$B$2)</f>
        <v>385623.19</v>
      </c>
      <c r="BG53" s="11">
        <f>IF('Cartera Semanal Individual'!$A53='Cartera Semanal Individual'!BG$1,-SUMIFS('BD Factoraje'!$Q:$Q,'BD Factoraje'!$B:$B,$B$3,'BD Factoraje'!$G:$G,'Cartera Semanal Individual'!$A53,'BD Factoraje'!$C:$C,$B$2),0)+BF53-SUMIFS('BD Factoraje'!$R:$R,'BD Factoraje'!$B:$B,$B$3,'BD Factoraje'!$G:$G,'Cartera Semanal Individual'!$A53,'BD Factoraje'!$N:$N,'Cartera Semanal Individual'!BG$1,'BD Factoraje'!$C:$C,$B$2)</f>
        <v>385623.19</v>
      </c>
      <c r="BH53" s="11">
        <f>IF('Cartera Semanal Individual'!$A53='Cartera Semanal Individual'!BH$1,-SUMIFS('BD Factoraje'!$Q:$Q,'BD Factoraje'!$B:$B,$B$3,'BD Factoraje'!$G:$G,'Cartera Semanal Individual'!$A53,'BD Factoraje'!$C:$C,$B$2),0)+BG53-SUMIFS('BD Factoraje'!$R:$R,'BD Factoraje'!$B:$B,$B$3,'BD Factoraje'!$G:$G,'Cartera Semanal Individual'!$A53,'BD Factoraje'!$N:$N,'Cartera Semanal Individual'!BH$1,'BD Factoraje'!$C:$C,$B$2)</f>
        <v>385623.19</v>
      </c>
      <c r="BI53" s="11">
        <f>IF('Cartera Semanal Individual'!$A53='Cartera Semanal Individual'!BI$1,-SUMIFS('BD Factoraje'!$Q:$Q,'BD Factoraje'!$B:$B,$B$3,'BD Factoraje'!$G:$G,'Cartera Semanal Individual'!$A53,'BD Factoraje'!$C:$C,$B$2),0)+BH53-SUMIFS('BD Factoraje'!$R:$R,'BD Factoraje'!$B:$B,$B$3,'BD Factoraje'!$G:$G,'Cartera Semanal Individual'!$A53,'BD Factoraje'!$N:$N,'Cartera Semanal Individual'!BI$1,'BD Factoraje'!$C:$C,$B$2)</f>
        <v>385623.19</v>
      </c>
      <c r="BJ53" s="11">
        <f>IF('Cartera Semanal Individual'!$A53='Cartera Semanal Individual'!BJ$1,-SUMIFS('BD Factoraje'!$Q:$Q,'BD Factoraje'!$B:$B,$B$3,'BD Factoraje'!$G:$G,'Cartera Semanal Individual'!$A53,'BD Factoraje'!$C:$C,$B$2),0)+BI53-SUMIFS('BD Factoraje'!$R:$R,'BD Factoraje'!$B:$B,$B$3,'BD Factoraje'!$G:$G,'Cartera Semanal Individual'!$A53,'BD Factoraje'!$N:$N,'Cartera Semanal Individual'!BJ$1,'BD Factoraje'!$C:$C,$B$2)</f>
        <v>385623.19</v>
      </c>
      <c r="BK53" s="11">
        <f>IF('Cartera Semanal Individual'!$A53='Cartera Semanal Individual'!BK$1,-SUMIFS('BD Factoraje'!$Q:$Q,'BD Factoraje'!$B:$B,$B$3,'BD Factoraje'!$G:$G,'Cartera Semanal Individual'!$A53,'BD Factoraje'!$C:$C,$B$2),0)+BJ53-SUMIFS('BD Factoraje'!$R:$R,'BD Factoraje'!$B:$B,$B$3,'BD Factoraje'!$G:$G,'Cartera Semanal Individual'!$A53,'BD Factoraje'!$N:$N,'Cartera Semanal Individual'!BK$1,'BD Factoraje'!$C:$C,$B$2)</f>
        <v>385623.19</v>
      </c>
      <c r="BL53" s="11">
        <f>IF('Cartera Semanal Individual'!$A53='Cartera Semanal Individual'!BL$1,-SUMIFS('BD Factoraje'!$Q:$Q,'BD Factoraje'!$B:$B,$B$3,'BD Factoraje'!$G:$G,'Cartera Semanal Individual'!$A53,'BD Factoraje'!$C:$C,$B$2),0)+BK53-SUMIFS('BD Factoraje'!$R:$R,'BD Factoraje'!$B:$B,$B$3,'BD Factoraje'!$G:$G,'Cartera Semanal Individual'!$A53,'BD Factoraje'!$N:$N,'Cartera Semanal Individual'!BL$1,'BD Factoraje'!$C:$C,$B$2)</f>
        <v>385623.19</v>
      </c>
      <c r="BM53" s="11">
        <f>IF('Cartera Semanal Individual'!$A53='Cartera Semanal Individual'!BM$1,-SUMIFS('BD Factoraje'!$Q:$Q,'BD Factoraje'!$B:$B,$B$3,'BD Factoraje'!$G:$G,'Cartera Semanal Individual'!$A53,'BD Factoraje'!$C:$C,$B$2),0)+BL53-SUMIFS('BD Factoraje'!$R:$R,'BD Factoraje'!$B:$B,$B$3,'BD Factoraje'!$G:$G,'Cartera Semanal Individual'!$A53,'BD Factoraje'!$N:$N,'Cartera Semanal Individual'!BM$1,'BD Factoraje'!$C:$C,$B$2)</f>
        <v>385623.19</v>
      </c>
      <c r="BN53" s="11">
        <f>IF('Cartera Semanal Individual'!$A53='Cartera Semanal Individual'!BN$1,-SUMIFS('BD Factoraje'!$Q:$Q,'BD Factoraje'!$B:$B,$B$3,'BD Factoraje'!$G:$G,'Cartera Semanal Individual'!$A53,'BD Factoraje'!$C:$C,$B$2),0)+BM53-SUMIFS('BD Factoraje'!$R:$R,'BD Factoraje'!$B:$B,$B$3,'BD Factoraje'!$G:$G,'Cartera Semanal Individual'!$A53,'BD Factoraje'!$N:$N,'Cartera Semanal Individual'!BN$1,'BD Factoraje'!$C:$C,$B$2)</f>
        <v>385623.19</v>
      </c>
      <c r="BO53" s="11">
        <f>IF('Cartera Semanal Individual'!$A53='Cartera Semanal Individual'!BO$1,-SUMIFS('BD Factoraje'!$Q:$Q,'BD Factoraje'!$B:$B,$B$3,'BD Factoraje'!$G:$G,'Cartera Semanal Individual'!$A53,'BD Factoraje'!$C:$C,$B$2),0)+BN53-SUMIFS('BD Factoraje'!$R:$R,'BD Factoraje'!$B:$B,$B$3,'BD Factoraje'!$G:$G,'Cartera Semanal Individual'!$A53,'BD Factoraje'!$N:$N,'Cartera Semanal Individual'!BO$1,'BD Factoraje'!$C:$C,$B$2)</f>
        <v>385623.19</v>
      </c>
      <c r="BP53" s="11">
        <f>IF('Cartera Semanal Individual'!$A53='Cartera Semanal Individual'!BP$1,-SUMIFS('BD Factoraje'!$Q:$Q,'BD Factoraje'!$B:$B,$B$3,'BD Factoraje'!$G:$G,'Cartera Semanal Individual'!$A53,'BD Factoraje'!$C:$C,$B$2),0)+BO53-SUMIFS('BD Factoraje'!$R:$R,'BD Factoraje'!$B:$B,$B$3,'BD Factoraje'!$G:$G,'Cartera Semanal Individual'!$A53,'BD Factoraje'!$N:$N,'Cartera Semanal Individual'!BP$1,'BD Factoraje'!$C:$C,$B$2)</f>
        <v>385623.19</v>
      </c>
      <c r="BQ53" s="11">
        <f>IF('Cartera Semanal Individual'!$A53='Cartera Semanal Individual'!BQ$1,-SUMIFS('BD Factoraje'!$Q:$Q,'BD Factoraje'!$B:$B,$B$3,'BD Factoraje'!$G:$G,'Cartera Semanal Individual'!$A53,'BD Factoraje'!$C:$C,$B$2),0)+BP53-SUMIFS('BD Factoraje'!$R:$R,'BD Factoraje'!$B:$B,$B$3,'BD Factoraje'!$G:$G,'Cartera Semanal Individual'!$A53,'BD Factoraje'!$N:$N,'Cartera Semanal Individual'!BQ$1,'BD Factoraje'!$C:$C,$B$2)</f>
        <v>385623.19</v>
      </c>
      <c r="BR53" s="11">
        <f>IF('Cartera Semanal Individual'!$A53='Cartera Semanal Individual'!BR$1,-SUMIFS('BD Factoraje'!$Q:$Q,'BD Factoraje'!$B:$B,$B$3,'BD Factoraje'!$G:$G,'Cartera Semanal Individual'!$A53,'BD Factoraje'!$C:$C,$B$2),0)+BQ53-SUMIFS('BD Factoraje'!$R:$R,'BD Factoraje'!$B:$B,$B$3,'BD Factoraje'!$G:$G,'Cartera Semanal Individual'!$A53,'BD Factoraje'!$N:$N,'Cartera Semanal Individual'!BR$1,'BD Factoraje'!$C:$C,$B$2)</f>
        <v>0</v>
      </c>
      <c r="BS53" s="11">
        <f>IF('Cartera Semanal Individual'!$A53='Cartera Semanal Individual'!BS$1,-SUMIFS('BD Factoraje'!$Q:$Q,'BD Factoraje'!$B:$B,$B$3,'BD Factoraje'!$G:$G,'Cartera Semanal Individual'!$A53,'BD Factoraje'!$C:$C,$B$2),0)+BR53-SUMIFS('BD Factoraje'!$R:$R,'BD Factoraje'!$B:$B,$B$3,'BD Factoraje'!$G:$G,'Cartera Semanal Individual'!$A53,'BD Factoraje'!$N:$N,'Cartera Semanal Individual'!BS$1,'BD Factoraje'!$C:$C,$B$2)</f>
        <v>0</v>
      </c>
      <c r="BT53" s="11">
        <f>IF('Cartera Semanal Individual'!$A53='Cartera Semanal Individual'!BT$1,-SUMIFS('BD Factoraje'!$Q:$Q,'BD Factoraje'!$B:$B,$B$3,'BD Factoraje'!$G:$G,'Cartera Semanal Individual'!$A53,'BD Factoraje'!$C:$C,$B$2),0)+BS53-SUMIFS('BD Factoraje'!$R:$R,'BD Factoraje'!$B:$B,$B$3,'BD Factoraje'!$G:$G,'Cartera Semanal Individual'!$A53,'BD Factoraje'!$N:$N,'Cartera Semanal Individual'!BT$1,'BD Factoraje'!$C:$C,$B$2)</f>
        <v>0</v>
      </c>
      <c r="BU53" s="11">
        <f>IF('Cartera Semanal Individual'!$A53='Cartera Semanal Individual'!BU$1,-SUMIFS('BD Factoraje'!$Q:$Q,'BD Factoraje'!$B:$B,$B$3,'BD Factoraje'!$G:$G,'Cartera Semanal Individual'!$A53,'BD Factoraje'!$C:$C,$B$2),0)+BT53-SUMIFS('BD Factoraje'!$R:$R,'BD Factoraje'!$B:$B,$B$3,'BD Factoraje'!$G:$G,'Cartera Semanal Individual'!$A53,'BD Factoraje'!$N:$N,'Cartera Semanal Individual'!BU$1,'BD Factoraje'!$C:$C,$B$2)</f>
        <v>0</v>
      </c>
      <c r="BV53" s="11">
        <f>IF('Cartera Semanal Individual'!$A53='Cartera Semanal Individual'!BV$1,-SUMIFS('BD Factoraje'!$Q:$Q,'BD Factoraje'!$B:$B,$B$3,'BD Factoraje'!$G:$G,'Cartera Semanal Individual'!$A53,'BD Factoraje'!$C:$C,$B$2),0)+BU53-SUMIFS('BD Factoraje'!$R:$R,'BD Factoraje'!$B:$B,$B$3,'BD Factoraje'!$G:$G,'Cartera Semanal Individual'!$A53,'BD Factoraje'!$N:$N,'Cartera Semanal Individual'!BV$1,'BD Factoraje'!$C:$C,$B$2)</f>
        <v>0</v>
      </c>
      <c r="BW53" s="11">
        <f>IF('Cartera Semanal Individual'!$A53='Cartera Semanal Individual'!BW$1,-SUMIFS('BD Factoraje'!$Q:$Q,'BD Factoraje'!$B:$B,$B$3,'BD Factoraje'!$G:$G,'Cartera Semanal Individual'!$A53,'BD Factoraje'!$C:$C,$B$2),0)+BV53-SUMIFS('BD Factoraje'!$R:$R,'BD Factoraje'!$B:$B,$B$3,'BD Factoraje'!$G:$G,'Cartera Semanal Individual'!$A53,'BD Factoraje'!$N:$N,'Cartera Semanal Individual'!BW$1,'BD Factoraje'!$C:$C,$B$2)</f>
        <v>0</v>
      </c>
      <c r="BX53" s="11">
        <f>IF('Cartera Semanal Individual'!$A53='Cartera Semanal Individual'!BX$1,-SUMIFS('BD Factoraje'!$Q:$Q,'BD Factoraje'!$B:$B,$B$3,'BD Factoraje'!$G:$G,'Cartera Semanal Individual'!$A53,'BD Factoraje'!$C:$C,$B$2),0)+BW53-SUMIFS('BD Factoraje'!$R:$R,'BD Factoraje'!$B:$B,$B$3,'BD Factoraje'!$G:$G,'Cartera Semanal Individual'!$A53,'BD Factoraje'!$N:$N,'Cartera Semanal Individual'!BX$1,'BD Factoraje'!$C:$C,$B$2)</f>
        <v>0</v>
      </c>
      <c r="BY53" s="11">
        <f>IF('Cartera Semanal Individual'!$A53='Cartera Semanal Individual'!BY$1,-SUMIFS('BD Factoraje'!$Q:$Q,'BD Factoraje'!$B:$B,$B$3,'BD Factoraje'!$G:$G,'Cartera Semanal Individual'!$A53,'BD Factoraje'!$C:$C,$B$2),0)+BX53-SUMIFS('BD Factoraje'!$R:$R,'BD Factoraje'!$B:$B,$B$3,'BD Factoraje'!$G:$G,'Cartera Semanal Individual'!$A53,'BD Factoraje'!$N:$N,'Cartera Semanal Individual'!BY$1,'BD Factoraje'!$C:$C,$B$2)</f>
        <v>0</v>
      </c>
      <c r="BZ53" s="11">
        <f>IF('Cartera Semanal Individual'!$A53='Cartera Semanal Individual'!BZ$1,-SUMIFS('BD Factoraje'!$Q:$Q,'BD Factoraje'!$B:$B,$B$3,'BD Factoraje'!$G:$G,'Cartera Semanal Individual'!$A53,'BD Factoraje'!$C:$C,$B$2),0)+BY53-SUMIFS('BD Factoraje'!$R:$R,'BD Factoraje'!$B:$B,$B$3,'BD Factoraje'!$G:$G,'Cartera Semanal Individual'!$A53,'BD Factoraje'!$N:$N,'Cartera Semanal Individual'!BZ$1,'BD Factoraje'!$C:$C,$B$2)</f>
        <v>0</v>
      </c>
      <c r="CA53" s="11">
        <f>IF('Cartera Semanal Individual'!$A53='Cartera Semanal Individual'!CA$1,-SUMIFS('BD Factoraje'!$Q:$Q,'BD Factoraje'!$B:$B,$B$3,'BD Factoraje'!$G:$G,'Cartera Semanal Individual'!$A53,'BD Factoraje'!$C:$C,$B$2),0)+BZ53-SUMIFS('BD Factoraje'!$R:$R,'BD Factoraje'!$B:$B,$B$3,'BD Factoraje'!$G:$G,'Cartera Semanal Individual'!$A53,'BD Factoraje'!$N:$N,'Cartera Semanal Individual'!CA$1,'BD Factoraje'!$C:$C,$B$2)</f>
        <v>0</v>
      </c>
      <c r="CB53" s="11">
        <f>IF('Cartera Semanal Individual'!$A53='Cartera Semanal Individual'!CB$1,-SUMIFS('BD Factoraje'!$Q:$Q,'BD Factoraje'!$B:$B,$B$3,'BD Factoraje'!$G:$G,'Cartera Semanal Individual'!$A53,'BD Factoraje'!$C:$C,$B$2),0)+CA53-SUMIFS('BD Factoraje'!$R:$R,'BD Factoraje'!$B:$B,$B$3,'BD Factoraje'!$G:$G,'Cartera Semanal Individual'!$A53,'BD Factoraje'!$N:$N,'Cartera Semanal Individual'!CB$1,'BD Factoraje'!$C:$C,$B$2)</f>
        <v>0</v>
      </c>
      <c r="CC53" s="11">
        <f>IF('Cartera Semanal Individual'!$A53='Cartera Semanal Individual'!CC$1,-SUMIFS('BD Factoraje'!$Q:$Q,'BD Factoraje'!$B:$B,$B$3,'BD Factoraje'!$G:$G,'Cartera Semanal Individual'!$A53,'BD Factoraje'!$C:$C,$B$2),0)+CB53-SUMIFS('BD Factoraje'!$R:$R,'BD Factoraje'!$B:$B,$B$3,'BD Factoraje'!$G:$G,'Cartera Semanal Individual'!$A53,'BD Factoraje'!$N:$N,'Cartera Semanal Individual'!CC$1,'BD Factoraje'!$C:$C,$B$2)</f>
        <v>0</v>
      </c>
      <c r="CD53" s="11">
        <f>IF('Cartera Semanal Individual'!$A53='Cartera Semanal Individual'!CD$1,-SUMIFS('BD Factoraje'!$Q:$Q,'BD Factoraje'!$B:$B,$B$3,'BD Factoraje'!$G:$G,'Cartera Semanal Individual'!$A53,'BD Factoraje'!$C:$C,$B$2),0)+CC53-SUMIFS('BD Factoraje'!$R:$R,'BD Factoraje'!$B:$B,$B$3,'BD Factoraje'!$G:$G,'Cartera Semanal Individual'!$A53,'BD Factoraje'!$N:$N,'Cartera Semanal Individual'!CD$1,'BD Factoraje'!$C:$C,$B$2)</f>
        <v>0</v>
      </c>
      <c r="CE53" s="11">
        <f>IF('Cartera Semanal Individual'!$A53='Cartera Semanal Individual'!CE$1,-SUMIFS('BD Factoraje'!$Q:$Q,'BD Factoraje'!$B:$B,$B$3,'BD Factoraje'!$G:$G,'Cartera Semanal Individual'!$A53,'BD Factoraje'!$C:$C,$B$2),0)+CD53-SUMIFS('BD Factoraje'!$R:$R,'BD Factoraje'!$B:$B,$B$3,'BD Factoraje'!$G:$G,'Cartera Semanal Individual'!$A53,'BD Factoraje'!$N:$N,'Cartera Semanal Individual'!CE$1,'BD Factoraje'!$C:$C,$B$2)</f>
        <v>0</v>
      </c>
      <c r="CF53" s="11">
        <f>IF('Cartera Semanal Individual'!$A53='Cartera Semanal Individual'!CF$1,-SUMIFS('BD Factoraje'!$Q:$Q,'BD Factoraje'!$B:$B,$B$3,'BD Factoraje'!$G:$G,'Cartera Semanal Individual'!$A53,'BD Factoraje'!$C:$C,$B$2),0)+CE53-SUMIFS('BD Factoraje'!$R:$R,'BD Factoraje'!$B:$B,$B$3,'BD Factoraje'!$G:$G,'Cartera Semanal Individual'!$A53,'BD Factoraje'!$N:$N,'Cartera Semanal Individual'!CF$1,'BD Factoraje'!$C:$C,$B$2)</f>
        <v>0</v>
      </c>
      <c r="CG53" s="11">
        <f>IF('Cartera Semanal Individual'!$A53='Cartera Semanal Individual'!CG$1,-SUMIFS('BD Factoraje'!$Q:$Q,'BD Factoraje'!$B:$B,$B$3,'BD Factoraje'!$G:$G,'Cartera Semanal Individual'!$A53,'BD Factoraje'!$C:$C,$B$2),0)+CF53-SUMIFS('BD Factoraje'!$R:$R,'BD Factoraje'!$B:$B,$B$3,'BD Factoraje'!$G:$G,'Cartera Semanal Individual'!$A53,'BD Factoraje'!$N:$N,'Cartera Semanal Individual'!CG$1,'BD Factoraje'!$C:$C,$B$2)</f>
        <v>0</v>
      </c>
      <c r="CH53" s="11">
        <f>IF('Cartera Semanal Individual'!$A53='Cartera Semanal Individual'!CH$1,-SUMIFS('BD Factoraje'!$Q:$Q,'BD Factoraje'!$B:$B,$B$3,'BD Factoraje'!$G:$G,'Cartera Semanal Individual'!$A53,'BD Factoraje'!$C:$C,$B$2),0)+CG53-SUMIFS('BD Factoraje'!$R:$R,'BD Factoraje'!$B:$B,$B$3,'BD Factoraje'!$G:$G,'Cartera Semanal Individual'!$A53,'BD Factoraje'!$N:$N,'Cartera Semanal Individual'!CH$1,'BD Factoraje'!$C:$C,$B$2)</f>
        <v>0</v>
      </c>
      <c r="CI53" s="11">
        <f>IF('Cartera Semanal Individual'!$A53='Cartera Semanal Individual'!CI$1,-SUMIFS('BD Factoraje'!$Q:$Q,'BD Factoraje'!$B:$B,$B$3,'BD Factoraje'!$G:$G,'Cartera Semanal Individual'!$A53,'BD Factoraje'!$C:$C,$B$2),0)+CH53-SUMIFS('BD Factoraje'!$R:$R,'BD Factoraje'!$B:$B,$B$3,'BD Factoraje'!$G:$G,'Cartera Semanal Individual'!$A53,'BD Factoraje'!$N:$N,'Cartera Semanal Individual'!CI$1,'BD Factoraje'!$C:$C,$B$2)</f>
        <v>0</v>
      </c>
      <c r="CJ53" s="11">
        <f>IF('Cartera Semanal Individual'!$A53='Cartera Semanal Individual'!CJ$1,-SUMIFS('BD Factoraje'!$Q:$Q,'BD Factoraje'!$B:$B,$B$3,'BD Factoraje'!$G:$G,'Cartera Semanal Individual'!$A53,'BD Factoraje'!$C:$C,$B$2),0)+CI53-SUMIFS('BD Factoraje'!$R:$R,'BD Factoraje'!$B:$B,$B$3,'BD Factoraje'!$G:$G,'Cartera Semanal Individual'!$A53,'BD Factoraje'!$N:$N,'Cartera Semanal Individual'!CJ$1,'BD Factoraje'!$C:$C,$B$2)</f>
        <v>0</v>
      </c>
      <c r="CK53" s="11">
        <f>IF('Cartera Semanal Individual'!$A53='Cartera Semanal Individual'!CK$1,-SUMIFS('BD Factoraje'!$Q:$Q,'BD Factoraje'!$B:$B,$B$3,'BD Factoraje'!$G:$G,'Cartera Semanal Individual'!$A53,'BD Factoraje'!$C:$C,$B$2),0)+CJ53-SUMIFS('BD Factoraje'!$R:$R,'BD Factoraje'!$B:$B,$B$3,'BD Factoraje'!$G:$G,'Cartera Semanal Individual'!$A53,'BD Factoraje'!$N:$N,'Cartera Semanal Individual'!CK$1,'BD Factoraje'!$C:$C,$B$2)</f>
        <v>0</v>
      </c>
      <c r="CL53" s="11">
        <f>IF('Cartera Semanal Individual'!$A53='Cartera Semanal Individual'!CL$1,-SUMIFS('BD Factoraje'!$Q:$Q,'BD Factoraje'!$B:$B,$B$3,'BD Factoraje'!$G:$G,'Cartera Semanal Individual'!$A53,'BD Factoraje'!$C:$C,$B$2),0)+CK53-SUMIFS('BD Factoraje'!$R:$R,'BD Factoraje'!$B:$B,$B$3,'BD Factoraje'!$G:$G,'Cartera Semanal Individual'!$A53,'BD Factoraje'!$N:$N,'Cartera Semanal Individual'!CL$1,'BD Factoraje'!$C:$C,$B$2)</f>
        <v>0</v>
      </c>
      <c r="CM53" s="11">
        <f>IF('Cartera Semanal Individual'!$A53='Cartera Semanal Individual'!CM$1,-SUMIFS('BD Factoraje'!$Q:$Q,'BD Factoraje'!$B:$B,$B$3,'BD Factoraje'!$G:$G,'Cartera Semanal Individual'!$A53,'BD Factoraje'!$C:$C,$B$2),0)+CL53-SUMIFS('BD Factoraje'!$R:$R,'BD Factoraje'!$B:$B,$B$3,'BD Factoraje'!$G:$G,'Cartera Semanal Individual'!$A53,'BD Factoraje'!$N:$N,'Cartera Semanal Individual'!CM$1,'BD Factoraje'!$C:$C,$B$2)</f>
        <v>0</v>
      </c>
      <c r="CN53" s="11">
        <f>IF('Cartera Semanal Individual'!$A53='Cartera Semanal Individual'!CN$1,-SUMIFS('BD Factoraje'!$Q:$Q,'BD Factoraje'!$B:$B,$B$3,'BD Factoraje'!$G:$G,'Cartera Semanal Individual'!$A53,'BD Factoraje'!$C:$C,$B$2),0)+CM53-SUMIFS('BD Factoraje'!$R:$R,'BD Factoraje'!$B:$B,$B$3,'BD Factoraje'!$G:$G,'Cartera Semanal Individual'!$A53,'BD Factoraje'!$N:$N,'Cartera Semanal Individual'!CN$1,'BD Factoraje'!$C:$C,$B$2)</f>
        <v>0</v>
      </c>
      <c r="CO53" s="11">
        <f>IF('Cartera Semanal Individual'!$A53='Cartera Semanal Individual'!CO$1,-SUMIFS('BD Factoraje'!$Q:$Q,'BD Factoraje'!$B:$B,$B$3,'BD Factoraje'!$G:$G,'Cartera Semanal Individual'!$A53,'BD Factoraje'!$C:$C,$B$2),0)+CN53-SUMIFS('BD Factoraje'!$R:$R,'BD Factoraje'!$B:$B,$B$3,'BD Factoraje'!$G:$G,'Cartera Semanal Individual'!$A53,'BD Factoraje'!$N:$N,'Cartera Semanal Individual'!CO$1,'BD Factoraje'!$C:$C,$B$2)</f>
        <v>0</v>
      </c>
      <c r="CP53" s="11">
        <f>IF('Cartera Semanal Individual'!$A53='Cartera Semanal Individual'!CP$1,-SUMIFS('BD Factoraje'!$Q:$Q,'BD Factoraje'!$B:$B,$B$3,'BD Factoraje'!$G:$G,'Cartera Semanal Individual'!$A53,'BD Factoraje'!$C:$C,$B$2),0)+CO53-SUMIFS('BD Factoraje'!$R:$R,'BD Factoraje'!$B:$B,$B$3,'BD Factoraje'!$G:$G,'Cartera Semanal Individual'!$A53,'BD Factoraje'!$N:$N,'Cartera Semanal Individual'!CP$1,'BD Factoraje'!$C:$C,$B$2)</f>
        <v>0</v>
      </c>
      <c r="CQ53" s="11">
        <f>IF('Cartera Semanal Individual'!$A53='Cartera Semanal Individual'!CQ$1,-SUMIFS('BD Factoraje'!$Q:$Q,'BD Factoraje'!$B:$B,$B$3,'BD Factoraje'!$G:$G,'Cartera Semanal Individual'!$A53,'BD Factoraje'!$C:$C,$B$2),0)+CP53-SUMIFS('BD Factoraje'!$R:$R,'BD Factoraje'!$B:$B,$B$3,'BD Factoraje'!$G:$G,'Cartera Semanal Individual'!$A53,'BD Factoraje'!$N:$N,'Cartera Semanal Individual'!CQ$1,'BD Factoraje'!$C:$C,$B$2)</f>
        <v>0</v>
      </c>
      <c r="CR53" s="11">
        <f>IF('Cartera Semanal Individual'!$A53='Cartera Semanal Individual'!CR$1,-SUMIFS('BD Factoraje'!$Q:$Q,'BD Factoraje'!$B:$B,$B$3,'BD Factoraje'!$G:$G,'Cartera Semanal Individual'!$A53,'BD Factoraje'!$C:$C,$B$2),0)+CQ53-SUMIFS('BD Factoraje'!$R:$R,'BD Factoraje'!$B:$B,$B$3,'BD Factoraje'!$G:$G,'Cartera Semanal Individual'!$A53,'BD Factoraje'!$N:$N,'Cartera Semanal Individual'!CR$1,'BD Factoraje'!$C:$C,$B$2)</f>
        <v>0</v>
      </c>
      <c r="CS53" s="11">
        <f>IF('Cartera Semanal Individual'!$A53='Cartera Semanal Individual'!CS$1,-SUMIFS('BD Factoraje'!$Q:$Q,'BD Factoraje'!$B:$B,$B$3,'BD Factoraje'!$G:$G,'Cartera Semanal Individual'!$A53,'BD Factoraje'!$C:$C,$B$2),0)+CR53-SUMIFS('BD Factoraje'!$R:$R,'BD Factoraje'!$B:$B,$B$3,'BD Factoraje'!$G:$G,'Cartera Semanal Individual'!$A53,'BD Factoraje'!$N:$N,'Cartera Semanal Individual'!CS$1,'BD Factoraje'!$C:$C,$B$2)</f>
        <v>0</v>
      </c>
      <c r="CT53" s="11">
        <f>IF('Cartera Semanal Individual'!$A53='Cartera Semanal Individual'!CT$1,-SUMIFS('BD Factoraje'!$Q:$Q,'BD Factoraje'!$B:$B,$B$3,'BD Factoraje'!$G:$G,'Cartera Semanal Individual'!$A53,'BD Factoraje'!$C:$C,$B$2),0)+CS53-SUMIFS('BD Factoraje'!$R:$R,'BD Factoraje'!$B:$B,$B$3,'BD Factoraje'!$G:$G,'Cartera Semanal Individual'!$A53,'BD Factoraje'!$N:$N,'Cartera Semanal Individual'!CT$1,'BD Factoraje'!$C:$C,$B$2)</f>
        <v>0</v>
      </c>
      <c r="CU53" s="11">
        <f>IF('Cartera Semanal Individual'!$A53='Cartera Semanal Individual'!CU$1,-SUMIFS('BD Factoraje'!$Q:$Q,'BD Factoraje'!$B:$B,$B$3,'BD Factoraje'!$G:$G,'Cartera Semanal Individual'!$A53,'BD Factoraje'!$C:$C,$B$2),0)+CT53-SUMIFS('BD Factoraje'!$R:$R,'BD Factoraje'!$B:$B,$B$3,'BD Factoraje'!$G:$G,'Cartera Semanal Individual'!$A53,'BD Factoraje'!$N:$N,'Cartera Semanal Individual'!CU$1,'BD Factoraje'!$C:$C,$B$2)</f>
        <v>0</v>
      </c>
      <c r="CV53" s="11">
        <f>IF('Cartera Semanal Individual'!$A53='Cartera Semanal Individual'!CV$1,-SUMIFS('BD Factoraje'!$Q:$Q,'BD Factoraje'!$B:$B,$B$3,'BD Factoraje'!$G:$G,'Cartera Semanal Individual'!$A53,'BD Factoraje'!$C:$C,$B$2),0)+CU53-SUMIFS('BD Factoraje'!$R:$R,'BD Factoraje'!$B:$B,$B$3,'BD Factoraje'!$G:$G,'Cartera Semanal Individual'!$A53,'BD Factoraje'!$N:$N,'Cartera Semanal Individual'!CV$1,'BD Factoraje'!$C:$C,$B$2)</f>
        <v>0</v>
      </c>
    </row>
    <row r="54" spans="1:100" s="12" customFormat="1" x14ac:dyDescent="0.25">
      <c r="A54" s="14">
        <v>63</v>
      </c>
      <c r="B54" s="31">
        <f t="shared" si="2"/>
        <v>42806</v>
      </c>
      <c r="C54" s="11">
        <f>IF('Cartera Semanal Individual'!$A54='Cartera Semanal Individual'!C$1,-SUMIFS('BD Factoraje'!$Q:$Q,'BD Factoraje'!$B:$B,$B$3,'BD Factoraje'!$G:$G,'Cartera Semanal Individual'!$A54,'BD Factoraje'!$C:$C,$B$2),0)</f>
        <v>0</v>
      </c>
      <c r="D54" s="11">
        <f>IF('Cartera Semanal Individual'!$A54='Cartera Semanal Individual'!D$1,-SUMIFS('BD Factoraje'!$Q:$Q,'BD Factoraje'!$B:$B,$B$3,'BD Factoraje'!$G:$G,'Cartera Semanal Individual'!$A54,'BD Factoraje'!$C:$C,$B$2),0)+C54-SUMIFS('BD Factoraje'!$R:$R,'BD Factoraje'!$B:$B,$B$3,'BD Factoraje'!$G:$G,'Cartera Semanal Individual'!$A54,'BD Factoraje'!$N:$N,'Cartera Semanal Individual'!D$1,'BD Factoraje'!$C:$C,$B$2)</f>
        <v>0</v>
      </c>
      <c r="E54" s="11">
        <f>IF('Cartera Semanal Individual'!$A54='Cartera Semanal Individual'!E$1,-SUMIFS('BD Factoraje'!$Q:$Q,'BD Factoraje'!$B:$B,$B$3,'BD Factoraje'!$G:$G,'Cartera Semanal Individual'!$A54,'BD Factoraje'!$C:$C,$B$2),0)+D54-SUMIFS('BD Factoraje'!$R:$R,'BD Factoraje'!$B:$B,$B$3,'BD Factoraje'!$G:$G,'Cartera Semanal Individual'!$A54,'BD Factoraje'!$N:$N,'Cartera Semanal Individual'!E$1,'BD Factoraje'!$C:$C,$B$2)</f>
        <v>0</v>
      </c>
      <c r="F54" s="11">
        <f>IF('Cartera Semanal Individual'!$A54='Cartera Semanal Individual'!F$1,-SUMIFS('BD Factoraje'!$Q:$Q,'BD Factoraje'!$B:$B,$B$3,'BD Factoraje'!$G:$G,'Cartera Semanal Individual'!$A54,'BD Factoraje'!$C:$C,$B$2),0)+E54-SUMIFS('BD Factoraje'!$R:$R,'BD Factoraje'!$B:$B,$B$3,'BD Factoraje'!$G:$G,'Cartera Semanal Individual'!$A54,'BD Factoraje'!$N:$N,'Cartera Semanal Individual'!F$1,'BD Factoraje'!$C:$C,$B$2)</f>
        <v>0</v>
      </c>
      <c r="G54" s="11">
        <f>IF('Cartera Semanal Individual'!$A54='Cartera Semanal Individual'!G$1,-SUMIFS('BD Factoraje'!$Q:$Q,'BD Factoraje'!$B:$B,$B$3,'BD Factoraje'!$G:$G,'Cartera Semanal Individual'!$A54,'BD Factoraje'!$C:$C,$B$2),0)+F54-SUMIFS('BD Factoraje'!$R:$R,'BD Factoraje'!$B:$B,$B$3,'BD Factoraje'!$G:$G,'Cartera Semanal Individual'!$A54,'BD Factoraje'!$N:$N,'Cartera Semanal Individual'!G$1,'BD Factoraje'!$C:$C,$B$2)</f>
        <v>0</v>
      </c>
      <c r="H54" s="11">
        <f>IF('Cartera Semanal Individual'!$A54='Cartera Semanal Individual'!H$1,-SUMIFS('BD Factoraje'!$Q:$Q,'BD Factoraje'!$B:$B,$B$3,'BD Factoraje'!$G:$G,'Cartera Semanal Individual'!$A54,'BD Factoraje'!$C:$C,$B$2),0)+G54-SUMIFS('BD Factoraje'!$R:$R,'BD Factoraje'!$B:$B,$B$3,'BD Factoraje'!$G:$G,'Cartera Semanal Individual'!$A54,'BD Factoraje'!$N:$N,'Cartera Semanal Individual'!H$1,'BD Factoraje'!$C:$C,$B$2)</f>
        <v>0</v>
      </c>
      <c r="I54" s="11">
        <f>IF('Cartera Semanal Individual'!$A54='Cartera Semanal Individual'!I$1,-SUMIFS('BD Factoraje'!$Q:$Q,'BD Factoraje'!$B:$B,$B$3,'BD Factoraje'!$G:$G,'Cartera Semanal Individual'!$A54,'BD Factoraje'!$C:$C,$B$2),0)+H54-SUMIFS('BD Factoraje'!$R:$R,'BD Factoraje'!$B:$B,$B$3,'BD Factoraje'!$G:$G,'Cartera Semanal Individual'!$A54,'BD Factoraje'!$N:$N,'Cartera Semanal Individual'!I$1,'BD Factoraje'!$C:$C,$B$2)</f>
        <v>0</v>
      </c>
      <c r="J54" s="11">
        <f>IF('Cartera Semanal Individual'!$A54='Cartera Semanal Individual'!J$1,-SUMIFS('BD Factoraje'!$Q:$Q,'BD Factoraje'!$B:$B,$B$3,'BD Factoraje'!$G:$G,'Cartera Semanal Individual'!$A54,'BD Factoraje'!$C:$C,$B$2),0)+I54-SUMIFS('BD Factoraje'!$R:$R,'BD Factoraje'!$B:$B,$B$3,'BD Factoraje'!$G:$G,'Cartera Semanal Individual'!$A54,'BD Factoraje'!$N:$N,'Cartera Semanal Individual'!J$1,'BD Factoraje'!$C:$C,$B$2)</f>
        <v>0</v>
      </c>
      <c r="K54" s="11">
        <f>IF('Cartera Semanal Individual'!$A54='Cartera Semanal Individual'!K$1,-SUMIFS('BD Factoraje'!$Q:$Q,'BD Factoraje'!$B:$B,$B$3,'BD Factoraje'!$G:$G,'Cartera Semanal Individual'!$A54,'BD Factoraje'!$C:$C,$B$2),0)+J54-SUMIFS('BD Factoraje'!$R:$R,'BD Factoraje'!$B:$B,$B$3,'BD Factoraje'!$G:$G,'Cartera Semanal Individual'!$A54,'BD Factoraje'!$N:$N,'Cartera Semanal Individual'!K$1,'BD Factoraje'!$C:$C,$B$2)</f>
        <v>0</v>
      </c>
      <c r="L54" s="11">
        <f>IF('Cartera Semanal Individual'!$A54='Cartera Semanal Individual'!L$1,-SUMIFS('BD Factoraje'!$Q:$Q,'BD Factoraje'!$B:$B,$B$3,'BD Factoraje'!$G:$G,'Cartera Semanal Individual'!$A54,'BD Factoraje'!$C:$C,$B$2),0)+K54-SUMIFS('BD Factoraje'!$R:$R,'BD Factoraje'!$B:$B,$B$3,'BD Factoraje'!$G:$G,'Cartera Semanal Individual'!$A54,'BD Factoraje'!$N:$N,'Cartera Semanal Individual'!L$1,'BD Factoraje'!$C:$C,$B$2)</f>
        <v>0</v>
      </c>
      <c r="M54" s="11">
        <f>IF('Cartera Semanal Individual'!$A54='Cartera Semanal Individual'!M$1,-SUMIFS('BD Factoraje'!$Q:$Q,'BD Factoraje'!$B:$B,$B$3,'BD Factoraje'!$G:$G,'Cartera Semanal Individual'!$A54,'BD Factoraje'!$C:$C,$B$2),0)+L54-SUMIFS('BD Factoraje'!$R:$R,'BD Factoraje'!$B:$B,$B$3,'BD Factoraje'!$G:$G,'Cartera Semanal Individual'!$A54,'BD Factoraje'!$N:$N,'Cartera Semanal Individual'!M$1,'BD Factoraje'!$C:$C,$B$2)</f>
        <v>0</v>
      </c>
      <c r="N54" s="11">
        <f>IF('Cartera Semanal Individual'!$A54='Cartera Semanal Individual'!N$1,-SUMIFS('BD Factoraje'!$Q:$Q,'BD Factoraje'!$B:$B,$B$3,'BD Factoraje'!$G:$G,'Cartera Semanal Individual'!$A54,'BD Factoraje'!$C:$C,$B$2),0)+M54-SUMIFS('BD Factoraje'!$R:$R,'BD Factoraje'!$B:$B,$B$3,'BD Factoraje'!$G:$G,'Cartera Semanal Individual'!$A54,'BD Factoraje'!$N:$N,'Cartera Semanal Individual'!N$1,'BD Factoraje'!$C:$C,$B$2)</f>
        <v>0</v>
      </c>
      <c r="O54" s="11">
        <f>IF('Cartera Semanal Individual'!$A54='Cartera Semanal Individual'!O$1,-SUMIFS('BD Factoraje'!$Q:$Q,'BD Factoraje'!$B:$B,$B$3,'BD Factoraje'!$G:$G,'Cartera Semanal Individual'!$A54,'BD Factoraje'!$C:$C,$B$2),0)+N54-SUMIFS('BD Factoraje'!$R:$R,'BD Factoraje'!$B:$B,$B$3,'BD Factoraje'!$G:$G,'Cartera Semanal Individual'!$A54,'BD Factoraje'!$N:$N,'Cartera Semanal Individual'!O$1,'BD Factoraje'!$C:$C,$B$2)</f>
        <v>0</v>
      </c>
      <c r="P54" s="11">
        <f>IF('Cartera Semanal Individual'!$A54='Cartera Semanal Individual'!P$1,-SUMIFS('BD Factoraje'!$Q:$Q,'BD Factoraje'!$B:$B,$B$3,'BD Factoraje'!$G:$G,'Cartera Semanal Individual'!$A54,'BD Factoraje'!$C:$C,$B$2),0)+O54-SUMIFS('BD Factoraje'!$R:$R,'BD Factoraje'!$B:$B,$B$3,'BD Factoraje'!$G:$G,'Cartera Semanal Individual'!$A54,'BD Factoraje'!$N:$N,'Cartera Semanal Individual'!P$1,'BD Factoraje'!$C:$C,$B$2)</f>
        <v>0</v>
      </c>
      <c r="Q54" s="11">
        <f>IF('Cartera Semanal Individual'!$A54='Cartera Semanal Individual'!Q$1,-SUMIFS('BD Factoraje'!$Q:$Q,'BD Factoraje'!$B:$B,$B$3,'BD Factoraje'!$G:$G,'Cartera Semanal Individual'!$A54,'BD Factoraje'!$C:$C,$B$2),0)+P54-SUMIFS('BD Factoraje'!$R:$R,'BD Factoraje'!$B:$B,$B$3,'BD Factoraje'!$G:$G,'Cartera Semanal Individual'!$A54,'BD Factoraje'!$N:$N,'Cartera Semanal Individual'!Q$1,'BD Factoraje'!$C:$C,$B$2)</f>
        <v>0</v>
      </c>
      <c r="R54" s="11">
        <f>IF('Cartera Semanal Individual'!$A54='Cartera Semanal Individual'!R$1,-SUMIFS('BD Factoraje'!$Q:$Q,'BD Factoraje'!$B:$B,$B$3,'BD Factoraje'!$G:$G,'Cartera Semanal Individual'!$A54,'BD Factoraje'!$C:$C,$B$2),0)+Q54-SUMIFS('BD Factoraje'!$R:$R,'BD Factoraje'!$B:$B,$B$3,'BD Factoraje'!$G:$G,'Cartera Semanal Individual'!$A54,'BD Factoraje'!$N:$N,'Cartera Semanal Individual'!R$1,'BD Factoraje'!$C:$C,$B$2)</f>
        <v>0</v>
      </c>
      <c r="S54" s="11">
        <f>IF('Cartera Semanal Individual'!$A54='Cartera Semanal Individual'!S$1,-SUMIFS('BD Factoraje'!$Q:$Q,'BD Factoraje'!$B:$B,$B$3,'BD Factoraje'!$G:$G,'Cartera Semanal Individual'!$A54,'BD Factoraje'!$C:$C,$B$2),0)+R54-SUMIFS('BD Factoraje'!$R:$R,'BD Factoraje'!$B:$B,$B$3,'BD Factoraje'!$G:$G,'Cartera Semanal Individual'!$A54,'BD Factoraje'!$N:$N,'Cartera Semanal Individual'!S$1,'BD Factoraje'!$C:$C,$B$2)</f>
        <v>0</v>
      </c>
      <c r="T54" s="11">
        <f>IF('Cartera Semanal Individual'!$A54='Cartera Semanal Individual'!T$1,-SUMIFS('BD Factoraje'!$Q:$Q,'BD Factoraje'!$B:$B,$B$3,'BD Factoraje'!$G:$G,'Cartera Semanal Individual'!$A54,'BD Factoraje'!$C:$C,$B$2),0)+S54-SUMIFS('BD Factoraje'!$R:$R,'BD Factoraje'!$B:$B,$B$3,'BD Factoraje'!$G:$G,'Cartera Semanal Individual'!$A54,'BD Factoraje'!$N:$N,'Cartera Semanal Individual'!T$1,'BD Factoraje'!$C:$C,$B$2)</f>
        <v>0</v>
      </c>
      <c r="U54" s="11">
        <f>IF('Cartera Semanal Individual'!$A54='Cartera Semanal Individual'!U$1,-SUMIFS('BD Factoraje'!$Q:$Q,'BD Factoraje'!$B:$B,$B$3,'BD Factoraje'!$G:$G,'Cartera Semanal Individual'!$A54,'BD Factoraje'!$C:$C,$B$2),0)+T54-SUMIFS('BD Factoraje'!$R:$R,'BD Factoraje'!$B:$B,$B$3,'BD Factoraje'!$G:$G,'Cartera Semanal Individual'!$A54,'BD Factoraje'!$N:$N,'Cartera Semanal Individual'!U$1,'BD Factoraje'!$C:$C,$B$2)</f>
        <v>0</v>
      </c>
      <c r="V54" s="11">
        <f>IF('Cartera Semanal Individual'!$A54='Cartera Semanal Individual'!V$1,-SUMIFS('BD Factoraje'!$Q:$Q,'BD Factoraje'!$B:$B,$B$3,'BD Factoraje'!$G:$G,'Cartera Semanal Individual'!$A54,'BD Factoraje'!$C:$C,$B$2),0)+U54-SUMIFS('BD Factoraje'!$R:$R,'BD Factoraje'!$B:$B,$B$3,'BD Factoraje'!$G:$G,'Cartera Semanal Individual'!$A54,'BD Factoraje'!$N:$N,'Cartera Semanal Individual'!V$1,'BD Factoraje'!$C:$C,$B$2)</f>
        <v>0</v>
      </c>
      <c r="W54" s="11">
        <f>IF('Cartera Semanal Individual'!$A54='Cartera Semanal Individual'!W$1,-SUMIFS('BD Factoraje'!$Q:$Q,'BD Factoraje'!$B:$B,$B$3,'BD Factoraje'!$G:$G,'Cartera Semanal Individual'!$A54,'BD Factoraje'!$C:$C,$B$2),0)+V54-SUMIFS('BD Factoraje'!$R:$R,'BD Factoraje'!$B:$B,$B$3,'BD Factoraje'!$G:$G,'Cartera Semanal Individual'!$A54,'BD Factoraje'!$N:$N,'Cartera Semanal Individual'!W$1,'BD Factoraje'!$C:$C,$B$2)</f>
        <v>0</v>
      </c>
      <c r="X54" s="11">
        <f>IF('Cartera Semanal Individual'!$A54='Cartera Semanal Individual'!X$1,-SUMIFS('BD Factoraje'!$Q:$Q,'BD Factoraje'!$B:$B,$B$3,'BD Factoraje'!$G:$G,'Cartera Semanal Individual'!$A54,'BD Factoraje'!$C:$C,$B$2),0)+W54-SUMIFS('BD Factoraje'!$R:$R,'BD Factoraje'!$B:$B,$B$3,'BD Factoraje'!$G:$G,'Cartera Semanal Individual'!$A54,'BD Factoraje'!$N:$N,'Cartera Semanal Individual'!X$1,'BD Factoraje'!$C:$C,$B$2)</f>
        <v>0</v>
      </c>
      <c r="Y54" s="11">
        <f>IF('Cartera Semanal Individual'!$A54='Cartera Semanal Individual'!Y$1,-SUMIFS('BD Factoraje'!$Q:$Q,'BD Factoraje'!$B:$B,$B$3,'BD Factoraje'!$G:$G,'Cartera Semanal Individual'!$A54,'BD Factoraje'!$C:$C,$B$2),0)+X54-SUMIFS('BD Factoraje'!$R:$R,'BD Factoraje'!$B:$B,$B$3,'BD Factoraje'!$G:$G,'Cartera Semanal Individual'!$A54,'BD Factoraje'!$N:$N,'Cartera Semanal Individual'!Y$1,'BD Factoraje'!$C:$C,$B$2)</f>
        <v>0</v>
      </c>
      <c r="Z54" s="11">
        <f>IF('Cartera Semanal Individual'!$A54='Cartera Semanal Individual'!Z$1,-SUMIFS('BD Factoraje'!$Q:$Q,'BD Factoraje'!$B:$B,$B$3,'BD Factoraje'!$G:$G,'Cartera Semanal Individual'!$A54,'BD Factoraje'!$C:$C,$B$2),0)+Y54-SUMIFS('BD Factoraje'!$R:$R,'BD Factoraje'!$B:$B,$B$3,'BD Factoraje'!$G:$G,'Cartera Semanal Individual'!$A54,'BD Factoraje'!$N:$N,'Cartera Semanal Individual'!Z$1,'BD Factoraje'!$C:$C,$B$2)</f>
        <v>0</v>
      </c>
      <c r="AA54" s="11">
        <f>IF('Cartera Semanal Individual'!$A54='Cartera Semanal Individual'!AA$1,-SUMIFS('BD Factoraje'!$Q:$Q,'BD Factoraje'!$B:$B,$B$3,'BD Factoraje'!$G:$G,'Cartera Semanal Individual'!$A54,'BD Factoraje'!$C:$C,$B$2),0)+Z54-SUMIFS('BD Factoraje'!$R:$R,'BD Factoraje'!$B:$B,$B$3,'BD Factoraje'!$G:$G,'Cartera Semanal Individual'!$A54,'BD Factoraje'!$N:$N,'Cartera Semanal Individual'!AA$1,'BD Factoraje'!$C:$C,$B$2)</f>
        <v>0</v>
      </c>
      <c r="AB54" s="11">
        <f>IF('Cartera Semanal Individual'!$A54='Cartera Semanal Individual'!AB$1,-SUMIFS('BD Factoraje'!$Q:$Q,'BD Factoraje'!$B:$B,$B$3,'BD Factoraje'!$G:$G,'Cartera Semanal Individual'!$A54,'BD Factoraje'!$C:$C,$B$2),0)+AA54-SUMIFS('BD Factoraje'!$R:$R,'BD Factoraje'!$B:$B,$B$3,'BD Factoraje'!$G:$G,'Cartera Semanal Individual'!$A54,'BD Factoraje'!$N:$N,'Cartera Semanal Individual'!AB$1,'BD Factoraje'!$C:$C,$B$2)</f>
        <v>0</v>
      </c>
      <c r="AC54" s="11">
        <f>IF('Cartera Semanal Individual'!$A54='Cartera Semanal Individual'!AC$1,-SUMIFS('BD Factoraje'!$Q:$Q,'BD Factoraje'!$B:$B,$B$3,'BD Factoraje'!$G:$G,'Cartera Semanal Individual'!$A54,'BD Factoraje'!$C:$C,$B$2),0)+AB54-SUMIFS('BD Factoraje'!$R:$R,'BD Factoraje'!$B:$B,$B$3,'BD Factoraje'!$G:$G,'Cartera Semanal Individual'!$A54,'BD Factoraje'!$N:$N,'Cartera Semanal Individual'!AC$1,'BD Factoraje'!$C:$C,$B$2)</f>
        <v>0</v>
      </c>
      <c r="AD54" s="11">
        <f>IF('Cartera Semanal Individual'!$A54='Cartera Semanal Individual'!AD$1,-SUMIFS('BD Factoraje'!$Q:$Q,'BD Factoraje'!$B:$B,$B$3,'BD Factoraje'!$G:$G,'Cartera Semanal Individual'!$A54,'BD Factoraje'!$C:$C,$B$2),0)+AC54-SUMIFS('BD Factoraje'!$R:$R,'BD Factoraje'!$B:$B,$B$3,'BD Factoraje'!$G:$G,'Cartera Semanal Individual'!$A54,'BD Factoraje'!$N:$N,'Cartera Semanal Individual'!AD$1,'BD Factoraje'!$C:$C,$B$2)</f>
        <v>0</v>
      </c>
      <c r="AE54" s="11">
        <f>IF('Cartera Semanal Individual'!$A54='Cartera Semanal Individual'!AE$1,-SUMIFS('BD Factoraje'!$Q:$Q,'BD Factoraje'!$B:$B,$B$3,'BD Factoraje'!$G:$G,'Cartera Semanal Individual'!$A54,'BD Factoraje'!$C:$C,$B$2),0)+AD54-SUMIFS('BD Factoraje'!$R:$R,'BD Factoraje'!$B:$B,$B$3,'BD Factoraje'!$G:$G,'Cartera Semanal Individual'!$A54,'BD Factoraje'!$N:$N,'Cartera Semanal Individual'!AE$1,'BD Factoraje'!$C:$C,$B$2)</f>
        <v>0</v>
      </c>
      <c r="AF54" s="11">
        <f>IF('Cartera Semanal Individual'!$A54='Cartera Semanal Individual'!AF$1,-SUMIFS('BD Factoraje'!$Q:$Q,'BD Factoraje'!$B:$B,$B$3,'BD Factoraje'!$G:$G,'Cartera Semanal Individual'!$A54,'BD Factoraje'!$C:$C,$B$2),0)+AE54-SUMIFS('BD Factoraje'!$R:$R,'BD Factoraje'!$B:$B,$B$3,'BD Factoraje'!$G:$G,'Cartera Semanal Individual'!$A54,'BD Factoraje'!$N:$N,'Cartera Semanal Individual'!AF$1,'BD Factoraje'!$C:$C,$B$2)</f>
        <v>0</v>
      </c>
      <c r="AG54" s="11">
        <f>IF('Cartera Semanal Individual'!$A54='Cartera Semanal Individual'!AG$1,-SUMIFS('BD Factoraje'!$Q:$Q,'BD Factoraje'!$B:$B,$B$3,'BD Factoraje'!$G:$G,'Cartera Semanal Individual'!$A54,'BD Factoraje'!$C:$C,$B$2),0)+AF54-SUMIFS('BD Factoraje'!$R:$R,'BD Factoraje'!$B:$B,$B$3,'BD Factoraje'!$G:$G,'Cartera Semanal Individual'!$A54,'BD Factoraje'!$N:$N,'Cartera Semanal Individual'!AG$1,'BD Factoraje'!$C:$C,$B$2)</f>
        <v>0</v>
      </c>
      <c r="AH54" s="11">
        <f>IF('Cartera Semanal Individual'!$A54='Cartera Semanal Individual'!AH$1,-SUMIFS('BD Factoraje'!$Q:$Q,'BD Factoraje'!$B:$B,$B$3,'BD Factoraje'!$G:$G,'Cartera Semanal Individual'!$A54,'BD Factoraje'!$C:$C,$B$2),0)+AG54-SUMIFS('BD Factoraje'!$R:$R,'BD Factoraje'!$B:$B,$B$3,'BD Factoraje'!$G:$G,'Cartera Semanal Individual'!$A54,'BD Factoraje'!$N:$N,'Cartera Semanal Individual'!AH$1,'BD Factoraje'!$C:$C,$B$2)</f>
        <v>0</v>
      </c>
      <c r="AI54" s="11">
        <f>IF('Cartera Semanal Individual'!$A54='Cartera Semanal Individual'!AI$1,-SUMIFS('BD Factoraje'!$Q:$Q,'BD Factoraje'!$B:$B,$B$3,'BD Factoraje'!$G:$G,'Cartera Semanal Individual'!$A54,'BD Factoraje'!$C:$C,$B$2),0)+AH54-SUMIFS('BD Factoraje'!$R:$R,'BD Factoraje'!$B:$B,$B$3,'BD Factoraje'!$G:$G,'Cartera Semanal Individual'!$A54,'BD Factoraje'!$N:$N,'Cartera Semanal Individual'!AI$1,'BD Factoraje'!$C:$C,$B$2)</f>
        <v>0</v>
      </c>
      <c r="AJ54" s="11">
        <f>IF('Cartera Semanal Individual'!$A54='Cartera Semanal Individual'!AJ$1,-SUMIFS('BD Factoraje'!$Q:$Q,'BD Factoraje'!$B:$B,$B$3,'BD Factoraje'!$G:$G,'Cartera Semanal Individual'!$A54,'BD Factoraje'!$C:$C,$B$2),0)+AI54-SUMIFS('BD Factoraje'!$R:$R,'BD Factoraje'!$B:$B,$B$3,'BD Factoraje'!$G:$G,'Cartera Semanal Individual'!$A54,'BD Factoraje'!$N:$N,'Cartera Semanal Individual'!AJ$1,'BD Factoraje'!$C:$C,$B$2)</f>
        <v>0</v>
      </c>
      <c r="AK54" s="11">
        <f>IF('Cartera Semanal Individual'!$A54='Cartera Semanal Individual'!AK$1,-SUMIFS('BD Factoraje'!$Q:$Q,'BD Factoraje'!$B:$B,$B$3,'BD Factoraje'!$G:$G,'Cartera Semanal Individual'!$A54,'BD Factoraje'!$C:$C,$B$2),0)+AJ54-SUMIFS('BD Factoraje'!$R:$R,'BD Factoraje'!$B:$B,$B$3,'BD Factoraje'!$G:$G,'Cartera Semanal Individual'!$A54,'BD Factoraje'!$N:$N,'Cartera Semanal Individual'!AK$1,'BD Factoraje'!$C:$C,$B$2)</f>
        <v>0</v>
      </c>
      <c r="AL54" s="11">
        <f>IF('Cartera Semanal Individual'!$A54='Cartera Semanal Individual'!AL$1,-SUMIFS('BD Factoraje'!$Q:$Q,'BD Factoraje'!$B:$B,$B$3,'BD Factoraje'!$G:$G,'Cartera Semanal Individual'!$A54,'BD Factoraje'!$C:$C,$B$2),0)+AK54-SUMIFS('BD Factoraje'!$R:$R,'BD Factoraje'!$B:$B,$B$3,'BD Factoraje'!$G:$G,'Cartera Semanal Individual'!$A54,'BD Factoraje'!$N:$N,'Cartera Semanal Individual'!AL$1,'BD Factoraje'!$C:$C,$B$2)</f>
        <v>0</v>
      </c>
      <c r="AM54" s="11">
        <f>IF('Cartera Semanal Individual'!$A54='Cartera Semanal Individual'!AM$1,-SUMIFS('BD Factoraje'!$Q:$Q,'BD Factoraje'!$B:$B,$B$3,'BD Factoraje'!$G:$G,'Cartera Semanal Individual'!$A54,'BD Factoraje'!$C:$C,$B$2),0)+AL54-SUMIFS('BD Factoraje'!$R:$R,'BD Factoraje'!$B:$B,$B$3,'BD Factoraje'!$G:$G,'Cartera Semanal Individual'!$A54,'BD Factoraje'!$N:$N,'Cartera Semanal Individual'!AM$1,'BD Factoraje'!$C:$C,$B$2)</f>
        <v>0</v>
      </c>
      <c r="AN54" s="11">
        <f>IF('Cartera Semanal Individual'!$A54='Cartera Semanal Individual'!AN$1,-SUMIFS('BD Factoraje'!$Q:$Q,'BD Factoraje'!$B:$B,$B$3,'BD Factoraje'!$G:$G,'Cartera Semanal Individual'!$A54,'BD Factoraje'!$C:$C,$B$2),0)+AM54-SUMIFS('BD Factoraje'!$R:$R,'BD Factoraje'!$B:$B,$B$3,'BD Factoraje'!$G:$G,'Cartera Semanal Individual'!$A54,'BD Factoraje'!$N:$N,'Cartera Semanal Individual'!AN$1,'BD Factoraje'!$C:$C,$B$2)</f>
        <v>0</v>
      </c>
      <c r="AO54" s="11">
        <f>IF('Cartera Semanal Individual'!$A54='Cartera Semanal Individual'!AO$1,-SUMIFS('BD Factoraje'!$Q:$Q,'BD Factoraje'!$B:$B,$B$3,'BD Factoraje'!$G:$G,'Cartera Semanal Individual'!$A54,'BD Factoraje'!$C:$C,$B$2),0)+AN54-SUMIFS('BD Factoraje'!$R:$R,'BD Factoraje'!$B:$B,$B$3,'BD Factoraje'!$G:$G,'Cartera Semanal Individual'!$A54,'BD Factoraje'!$N:$N,'Cartera Semanal Individual'!AO$1,'BD Factoraje'!$C:$C,$B$2)</f>
        <v>0</v>
      </c>
      <c r="AP54" s="11">
        <f>IF('Cartera Semanal Individual'!$A54='Cartera Semanal Individual'!AP$1,-SUMIFS('BD Factoraje'!$Q:$Q,'BD Factoraje'!$B:$B,$B$3,'BD Factoraje'!$G:$G,'Cartera Semanal Individual'!$A54,'BD Factoraje'!$C:$C,$B$2),0)+AO54-SUMIFS('BD Factoraje'!$R:$R,'BD Factoraje'!$B:$B,$B$3,'BD Factoraje'!$G:$G,'Cartera Semanal Individual'!$A54,'BD Factoraje'!$N:$N,'Cartera Semanal Individual'!AP$1,'BD Factoraje'!$C:$C,$B$2)</f>
        <v>0</v>
      </c>
      <c r="AQ54" s="11">
        <f>IF('Cartera Semanal Individual'!$A54='Cartera Semanal Individual'!AQ$1,-SUMIFS('BD Factoraje'!$Q:$Q,'BD Factoraje'!$B:$B,$B$3,'BD Factoraje'!$G:$G,'Cartera Semanal Individual'!$A54,'BD Factoraje'!$C:$C,$B$2),0)+AP54-SUMIFS('BD Factoraje'!$R:$R,'BD Factoraje'!$B:$B,$B$3,'BD Factoraje'!$G:$G,'Cartera Semanal Individual'!$A54,'BD Factoraje'!$N:$N,'Cartera Semanal Individual'!AQ$1,'BD Factoraje'!$C:$C,$B$2)</f>
        <v>0</v>
      </c>
      <c r="AR54" s="11">
        <f>IF('Cartera Semanal Individual'!$A54='Cartera Semanal Individual'!AR$1,-SUMIFS('BD Factoraje'!$Q:$Q,'BD Factoraje'!$B:$B,$B$3,'BD Factoraje'!$G:$G,'Cartera Semanal Individual'!$A54,'BD Factoraje'!$C:$C,$B$2),0)+AQ54-SUMIFS('BD Factoraje'!$R:$R,'BD Factoraje'!$B:$B,$B$3,'BD Factoraje'!$G:$G,'Cartera Semanal Individual'!$A54,'BD Factoraje'!$N:$N,'Cartera Semanal Individual'!AR$1,'BD Factoraje'!$C:$C,$B$2)</f>
        <v>0</v>
      </c>
      <c r="AS54" s="11">
        <f>IF('Cartera Semanal Individual'!$A54='Cartera Semanal Individual'!AS$1,-SUMIFS('BD Factoraje'!$Q:$Q,'BD Factoraje'!$B:$B,$B$3,'BD Factoraje'!$G:$G,'Cartera Semanal Individual'!$A54,'BD Factoraje'!$C:$C,$B$2),0)+AR54-SUMIFS('BD Factoraje'!$R:$R,'BD Factoraje'!$B:$B,$B$3,'BD Factoraje'!$G:$G,'Cartera Semanal Individual'!$A54,'BD Factoraje'!$N:$N,'Cartera Semanal Individual'!AS$1,'BD Factoraje'!$C:$C,$B$2)</f>
        <v>0</v>
      </c>
      <c r="AT54" s="11">
        <f>IF('Cartera Semanal Individual'!$A54='Cartera Semanal Individual'!AT$1,-SUMIFS('BD Factoraje'!$Q:$Q,'BD Factoraje'!$B:$B,$B$3,'BD Factoraje'!$G:$G,'Cartera Semanal Individual'!$A54,'BD Factoraje'!$C:$C,$B$2),0)+AS54-SUMIFS('BD Factoraje'!$R:$R,'BD Factoraje'!$B:$B,$B$3,'BD Factoraje'!$G:$G,'Cartera Semanal Individual'!$A54,'BD Factoraje'!$N:$N,'Cartera Semanal Individual'!AT$1,'BD Factoraje'!$C:$C,$B$2)</f>
        <v>0</v>
      </c>
      <c r="AU54" s="11">
        <f>IF('Cartera Semanal Individual'!$A54='Cartera Semanal Individual'!AU$1,-SUMIFS('BD Factoraje'!$Q:$Q,'BD Factoraje'!$B:$B,$B$3,'BD Factoraje'!$G:$G,'Cartera Semanal Individual'!$A54,'BD Factoraje'!$C:$C,$B$2),0)+AT54-SUMIFS('BD Factoraje'!$R:$R,'BD Factoraje'!$B:$B,$B$3,'BD Factoraje'!$G:$G,'Cartera Semanal Individual'!$A54,'BD Factoraje'!$N:$N,'Cartera Semanal Individual'!AU$1,'BD Factoraje'!$C:$C,$B$2)</f>
        <v>0</v>
      </c>
      <c r="AV54" s="11">
        <f>IF('Cartera Semanal Individual'!$A54='Cartera Semanal Individual'!AV$1,-SUMIFS('BD Factoraje'!$Q:$Q,'BD Factoraje'!$B:$B,$B$3,'BD Factoraje'!$G:$G,'Cartera Semanal Individual'!$A54,'BD Factoraje'!$C:$C,$B$2),0)+AU54-SUMIFS('BD Factoraje'!$R:$R,'BD Factoraje'!$B:$B,$B$3,'BD Factoraje'!$G:$G,'Cartera Semanal Individual'!$A54,'BD Factoraje'!$N:$N,'Cartera Semanal Individual'!AV$1,'BD Factoraje'!$C:$C,$B$2)</f>
        <v>0</v>
      </c>
      <c r="AW54" s="11">
        <f>IF('Cartera Semanal Individual'!$A54='Cartera Semanal Individual'!AW$1,-SUMIFS('BD Factoraje'!$Q:$Q,'BD Factoraje'!$B:$B,$B$3,'BD Factoraje'!$G:$G,'Cartera Semanal Individual'!$A54,'BD Factoraje'!$C:$C,$B$2),0)+AV54-SUMIFS('BD Factoraje'!$R:$R,'BD Factoraje'!$B:$B,$B$3,'BD Factoraje'!$G:$G,'Cartera Semanal Individual'!$A54,'BD Factoraje'!$N:$N,'Cartera Semanal Individual'!AW$1,'BD Factoraje'!$C:$C,$B$2)</f>
        <v>0</v>
      </c>
      <c r="AX54" s="11">
        <f>IF('Cartera Semanal Individual'!$A54='Cartera Semanal Individual'!AX$1,-SUMIFS('BD Factoraje'!$Q:$Q,'BD Factoraje'!$B:$B,$B$3,'BD Factoraje'!$G:$G,'Cartera Semanal Individual'!$A54,'BD Factoraje'!$C:$C,$B$2),0)+AW54-SUMIFS('BD Factoraje'!$R:$R,'BD Factoraje'!$B:$B,$B$3,'BD Factoraje'!$G:$G,'Cartera Semanal Individual'!$A54,'BD Factoraje'!$N:$N,'Cartera Semanal Individual'!AX$1,'BD Factoraje'!$C:$C,$B$2)</f>
        <v>0</v>
      </c>
      <c r="AY54" s="11">
        <f>IF('Cartera Semanal Individual'!$A54='Cartera Semanal Individual'!AY$1,-SUMIFS('BD Factoraje'!$Q:$Q,'BD Factoraje'!$B:$B,$B$3,'BD Factoraje'!$G:$G,'Cartera Semanal Individual'!$A54,'BD Factoraje'!$C:$C,$B$2),0)+AX54-SUMIFS('BD Factoraje'!$R:$R,'BD Factoraje'!$B:$B,$B$3,'BD Factoraje'!$G:$G,'Cartera Semanal Individual'!$A54,'BD Factoraje'!$N:$N,'Cartera Semanal Individual'!AY$1,'BD Factoraje'!$C:$C,$B$2)</f>
        <v>0</v>
      </c>
      <c r="AZ54" s="11">
        <f>IF('Cartera Semanal Individual'!$A54='Cartera Semanal Individual'!AZ$1,-SUMIFS('BD Factoraje'!$Q:$Q,'BD Factoraje'!$B:$B,$B$3,'BD Factoraje'!$G:$G,'Cartera Semanal Individual'!$A54,'BD Factoraje'!$C:$C,$B$2),0)+AY54-SUMIFS('BD Factoraje'!$R:$R,'BD Factoraje'!$B:$B,$B$3,'BD Factoraje'!$G:$G,'Cartera Semanal Individual'!$A54,'BD Factoraje'!$N:$N,'Cartera Semanal Individual'!AZ$1,'BD Factoraje'!$C:$C,$B$2)</f>
        <v>0</v>
      </c>
      <c r="BA54" s="11">
        <f>IF('Cartera Semanal Individual'!$A54='Cartera Semanal Individual'!BA$1,-SUMIFS('BD Factoraje'!$Q:$Q,'BD Factoraje'!$B:$B,$B$3,'BD Factoraje'!$G:$G,'Cartera Semanal Individual'!$A54,'BD Factoraje'!$C:$C,$B$2),0)+AZ54-SUMIFS('BD Factoraje'!$R:$R,'BD Factoraje'!$B:$B,$B$3,'BD Factoraje'!$G:$G,'Cartera Semanal Individual'!$A54,'BD Factoraje'!$N:$N,'Cartera Semanal Individual'!BA$1,'BD Factoraje'!$C:$C,$B$2)</f>
        <v>0</v>
      </c>
      <c r="BB54" s="11">
        <f>IF('Cartera Semanal Individual'!$A54='Cartera Semanal Individual'!BB$1,-SUMIFS('BD Factoraje'!$Q:$Q,'BD Factoraje'!$B:$B,$B$3,'BD Factoraje'!$G:$G,'Cartera Semanal Individual'!$A54,'BD Factoraje'!$C:$C,$B$2),0)+BA54-SUMIFS('BD Factoraje'!$R:$R,'BD Factoraje'!$B:$B,$B$3,'BD Factoraje'!$G:$G,'Cartera Semanal Individual'!$A54,'BD Factoraje'!$N:$N,'Cartera Semanal Individual'!BB$1,'BD Factoraje'!$C:$C,$B$2)</f>
        <v>0</v>
      </c>
      <c r="BC54" s="11">
        <f>IF('Cartera Semanal Individual'!$A54='Cartera Semanal Individual'!BC$1,-SUMIFS('BD Factoraje'!$Q:$Q,'BD Factoraje'!$B:$B,$B$3,'BD Factoraje'!$G:$G,'Cartera Semanal Individual'!$A54,'BD Factoraje'!$C:$C,$B$2),0)+BB54-SUMIFS('BD Factoraje'!$R:$R,'BD Factoraje'!$B:$B,$B$3,'BD Factoraje'!$G:$G,'Cartera Semanal Individual'!$A54,'BD Factoraje'!$N:$N,'Cartera Semanal Individual'!BC$1,'BD Factoraje'!$C:$C,$B$2)</f>
        <v>0</v>
      </c>
      <c r="BD54" s="11">
        <f>IF('Cartera Semanal Individual'!$A54='Cartera Semanal Individual'!BD$1,-SUMIFS('BD Factoraje'!$Q:$Q,'BD Factoraje'!$B:$B,$B$3,'BD Factoraje'!$G:$G,'Cartera Semanal Individual'!$A54,'BD Factoraje'!$C:$C,$B$2),0)+BC54-SUMIFS('BD Factoraje'!$R:$R,'BD Factoraje'!$B:$B,$B$3,'BD Factoraje'!$G:$G,'Cartera Semanal Individual'!$A54,'BD Factoraje'!$N:$N,'Cartera Semanal Individual'!BD$1,'BD Factoraje'!$C:$C,$B$2)</f>
        <v>0</v>
      </c>
      <c r="BE54" s="11">
        <f>IF('Cartera Semanal Individual'!$A54='Cartera Semanal Individual'!BE$1,-SUMIFS('BD Factoraje'!$Q:$Q,'BD Factoraje'!$B:$B,$B$3,'BD Factoraje'!$G:$G,'Cartera Semanal Individual'!$A54,'BD Factoraje'!$C:$C,$B$2),0)+BD54-SUMIFS('BD Factoraje'!$R:$R,'BD Factoraje'!$B:$B,$B$3,'BD Factoraje'!$G:$G,'Cartera Semanal Individual'!$A54,'BD Factoraje'!$N:$N,'Cartera Semanal Individual'!BE$1,'BD Factoraje'!$C:$C,$B$2)</f>
        <v>0</v>
      </c>
      <c r="BF54" s="11">
        <f>IF('Cartera Semanal Individual'!$A54='Cartera Semanal Individual'!BF$1,-SUMIFS('BD Factoraje'!$Q:$Q,'BD Factoraje'!$B:$B,$B$3,'BD Factoraje'!$G:$G,'Cartera Semanal Individual'!$A54,'BD Factoraje'!$C:$C,$B$2),0)+BE54-SUMIFS('BD Factoraje'!$R:$R,'BD Factoraje'!$B:$B,$B$3,'BD Factoraje'!$G:$G,'Cartera Semanal Individual'!$A54,'BD Factoraje'!$N:$N,'Cartera Semanal Individual'!BF$1,'BD Factoraje'!$C:$C,$B$2)</f>
        <v>0</v>
      </c>
      <c r="BG54" s="11">
        <f>IF('Cartera Semanal Individual'!$A54='Cartera Semanal Individual'!BG$1,-SUMIFS('BD Factoraje'!$Q:$Q,'BD Factoraje'!$B:$B,$B$3,'BD Factoraje'!$G:$G,'Cartera Semanal Individual'!$A54,'BD Factoraje'!$C:$C,$B$2),0)+BF54-SUMIFS('BD Factoraje'!$R:$R,'BD Factoraje'!$B:$B,$B$3,'BD Factoraje'!$G:$G,'Cartera Semanal Individual'!$A54,'BD Factoraje'!$N:$N,'Cartera Semanal Individual'!BG$1,'BD Factoraje'!$C:$C,$B$2)</f>
        <v>0</v>
      </c>
      <c r="BH54" s="11">
        <f>IF('Cartera Semanal Individual'!$A54='Cartera Semanal Individual'!BH$1,-SUMIFS('BD Factoraje'!$Q:$Q,'BD Factoraje'!$B:$B,$B$3,'BD Factoraje'!$G:$G,'Cartera Semanal Individual'!$A54,'BD Factoraje'!$C:$C,$B$2),0)+BG54-SUMIFS('BD Factoraje'!$R:$R,'BD Factoraje'!$B:$B,$B$3,'BD Factoraje'!$G:$G,'Cartera Semanal Individual'!$A54,'BD Factoraje'!$N:$N,'Cartera Semanal Individual'!BH$1,'BD Factoraje'!$C:$C,$B$2)</f>
        <v>0</v>
      </c>
      <c r="BI54" s="11">
        <f>IF('Cartera Semanal Individual'!$A54='Cartera Semanal Individual'!BI$1,-SUMIFS('BD Factoraje'!$Q:$Q,'BD Factoraje'!$B:$B,$B$3,'BD Factoraje'!$G:$G,'Cartera Semanal Individual'!$A54,'BD Factoraje'!$C:$C,$B$2),0)+BH54-SUMIFS('BD Factoraje'!$R:$R,'BD Factoraje'!$B:$B,$B$3,'BD Factoraje'!$G:$G,'Cartera Semanal Individual'!$A54,'BD Factoraje'!$N:$N,'Cartera Semanal Individual'!BI$1,'BD Factoraje'!$C:$C,$B$2)</f>
        <v>0</v>
      </c>
      <c r="BJ54" s="11">
        <f>IF('Cartera Semanal Individual'!$A54='Cartera Semanal Individual'!BJ$1,-SUMIFS('BD Factoraje'!$Q:$Q,'BD Factoraje'!$B:$B,$B$3,'BD Factoraje'!$G:$G,'Cartera Semanal Individual'!$A54,'BD Factoraje'!$C:$C,$B$2),0)+BI54-SUMIFS('BD Factoraje'!$R:$R,'BD Factoraje'!$B:$B,$B$3,'BD Factoraje'!$G:$G,'Cartera Semanal Individual'!$A54,'BD Factoraje'!$N:$N,'Cartera Semanal Individual'!BJ$1,'BD Factoraje'!$C:$C,$B$2)</f>
        <v>0</v>
      </c>
      <c r="BK54" s="11">
        <f>IF('Cartera Semanal Individual'!$A54='Cartera Semanal Individual'!BK$1,-SUMIFS('BD Factoraje'!$Q:$Q,'BD Factoraje'!$B:$B,$B$3,'BD Factoraje'!$G:$G,'Cartera Semanal Individual'!$A54,'BD Factoraje'!$C:$C,$B$2),0)+BJ54-SUMIFS('BD Factoraje'!$R:$R,'BD Factoraje'!$B:$B,$B$3,'BD Factoraje'!$G:$G,'Cartera Semanal Individual'!$A54,'BD Factoraje'!$N:$N,'Cartera Semanal Individual'!BK$1,'BD Factoraje'!$C:$C,$B$2)</f>
        <v>0</v>
      </c>
      <c r="BL54" s="11">
        <f>IF('Cartera Semanal Individual'!$A54='Cartera Semanal Individual'!BL$1,-SUMIFS('BD Factoraje'!$Q:$Q,'BD Factoraje'!$B:$B,$B$3,'BD Factoraje'!$G:$G,'Cartera Semanal Individual'!$A54,'BD Factoraje'!$C:$C,$B$2),0)+BK54-SUMIFS('BD Factoraje'!$R:$R,'BD Factoraje'!$B:$B,$B$3,'BD Factoraje'!$G:$G,'Cartera Semanal Individual'!$A54,'BD Factoraje'!$N:$N,'Cartera Semanal Individual'!BL$1,'BD Factoraje'!$C:$C,$B$2)</f>
        <v>0</v>
      </c>
      <c r="BM54" s="11">
        <f>IF('Cartera Semanal Individual'!$A54='Cartera Semanal Individual'!BM$1,-SUMIFS('BD Factoraje'!$Q:$Q,'BD Factoraje'!$B:$B,$B$3,'BD Factoraje'!$G:$G,'Cartera Semanal Individual'!$A54,'BD Factoraje'!$C:$C,$B$2),0)+BL54-SUMIFS('BD Factoraje'!$R:$R,'BD Factoraje'!$B:$B,$B$3,'BD Factoraje'!$G:$G,'Cartera Semanal Individual'!$A54,'BD Factoraje'!$N:$N,'Cartera Semanal Individual'!BM$1,'BD Factoraje'!$C:$C,$B$2)</f>
        <v>0</v>
      </c>
      <c r="BN54" s="11">
        <f>IF('Cartera Semanal Individual'!$A54='Cartera Semanal Individual'!BN$1,-SUMIFS('BD Factoraje'!$Q:$Q,'BD Factoraje'!$B:$B,$B$3,'BD Factoraje'!$G:$G,'Cartera Semanal Individual'!$A54,'BD Factoraje'!$C:$C,$B$2),0)+BM54-SUMIFS('BD Factoraje'!$R:$R,'BD Factoraje'!$B:$B,$B$3,'BD Factoraje'!$G:$G,'Cartera Semanal Individual'!$A54,'BD Factoraje'!$N:$N,'Cartera Semanal Individual'!BN$1,'BD Factoraje'!$C:$C,$B$2)</f>
        <v>0</v>
      </c>
      <c r="BO54" s="11">
        <f>IF('Cartera Semanal Individual'!$A54='Cartera Semanal Individual'!BO$1,-SUMIFS('BD Factoraje'!$Q:$Q,'BD Factoraje'!$B:$B,$B$3,'BD Factoraje'!$G:$G,'Cartera Semanal Individual'!$A54,'BD Factoraje'!$C:$C,$B$2),0)+BN54-SUMIFS('BD Factoraje'!$R:$R,'BD Factoraje'!$B:$B,$B$3,'BD Factoraje'!$G:$G,'Cartera Semanal Individual'!$A54,'BD Factoraje'!$N:$N,'Cartera Semanal Individual'!BO$1,'BD Factoraje'!$C:$C,$B$2)</f>
        <v>0</v>
      </c>
      <c r="BP54" s="11">
        <f>IF('Cartera Semanal Individual'!$A54='Cartera Semanal Individual'!BP$1,-SUMIFS('BD Factoraje'!$Q:$Q,'BD Factoraje'!$B:$B,$B$3,'BD Factoraje'!$G:$G,'Cartera Semanal Individual'!$A54,'BD Factoraje'!$C:$C,$B$2),0)+BO54-SUMIFS('BD Factoraje'!$R:$R,'BD Factoraje'!$B:$B,$B$3,'BD Factoraje'!$G:$G,'Cartera Semanal Individual'!$A54,'BD Factoraje'!$N:$N,'Cartera Semanal Individual'!BP$1,'BD Factoraje'!$C:$C,$B$2)</f>
        <v>0</v>
      </c>
      <c r="BQ54" s="11">
        <f>IF('Cartera Semanal Individual'!$A54='Cartera Semanal Individual'!BQ$1,-SUMIFS('BD Factoraje'!$Q:$Q,'BD Factoraje'!$B:$B,$B$3,'BD Factoraje'!$G:$G,'Cartera Semanal Individual'!$A54,'BD Factoraje'!$C:$C,$B$2),0)+BP54-SUMIFS('BD Factoraje'!$R:$R,'BD Factoraje'!$B:$B,$B$3,'BD Factoraje'!$G:$G,'Cartera Semanal Individual'!$A54,'BD Factoraje'!$N:$N,'Cartera Semanal Individual'!BQ$1,'BD Factoraje'!$C:$C,$B$2)</f>
        <v>0</v>
      </c>
      <c r="BR54" s="11">
        <f>IF('Cartera Semanal Individual'!$A54='Cartera Semanal Individual'!BR$1,-SUMIFS('BD Factoraje'!$Q:$Q,'BD Factoraje'!$B:$B,$B$3,'BD Factoraje'!$G:$G,'Cartera Semanal Individual'!$A54,'BD Factoraje'!$C:$C,$B$2),0)+BQ54-SUMIFS('BD Factoraje'!$R:$R,'BD Factoraje'!$B:$B,$B$3,'BD Factoraje'!$G:$G,'Cartera Semanal Individual'!$A54,'BD Factoraje'!$N:$N,'Cartera Semanal Individual'!BR$1,'BD Factoraje'!$C:$C,$B$2)</f>
        <v>0</v>
      </c>
      <c r="BS54" s="11">
        <f>IF('Cartera Semanal Individual'!$A54='Cartera Semanal Individual'!BS$1,-SUMIFS('BD Factoraje'!$Q:$Q,'BD Factoraje'!$B:$B,$B$3,'BD Factoraje'!$G:$G,'Cartera Semanal Individual'!$A54,'BD Factoraje'!$C:$C,$B$2),0)+BR54-SUMIFS('BD Factoraje'!$R:$R,'BD Factoraje'!$B:$B,$B$3,'BD Factoraje'!$G:$G,'Cartera Semanal Individual'!$A54,'BD Factoraje'!$N:$N,'Cartera Semanal Individual'!BS$1,'BD Factoraje'!$C:$C,$B$2)</f>
        <v>0</v>
      </c>
      <c r="BT54" s="11">
        <f>IF('Cartera Semanal Individual'!$A54='Cartera Semanal Individual'!BT$1,-SUMIFS('BD Factoraje'!$Q:$Q,'BD Factoraje'!$B:$B,$B$3,'BD Factoraje'!$G:$G,'Cartera Semanal Individual'!$A54,'BD Factoraje'!$C:$C,$B$2),0)+BS54-SUMIFS('BD Factoraje'!$R:$R,'BD Factoraje'!$B:$B,$B$3,'BD Factoraje'!$G:$G,'Cartera Semanal Individual'!$A54,'BD Factoraje'!$N:$N,'Cartera Semanal Individual'!BT$1,'BD Factoraje'!$C:$C,$B$2)</f>
        <v>0</v>
      </c>
      <c r="BU54" s="11">
        <f>IF('Cartera Semanal Individual'!$A54='Cartera Semanal Individual'!BU$1,-SUMIFS('BD Factoraje'!$Q:$Q,'BD Factoraje'!$B:$B,$B$3,'BD Factoraje'!$G:$G,'Cartera Semanal Individual'!$A54,'BD Factoraje'!$C:$C,$B$2),0)+BT54-SUMIFS('BD Factoraje'!$R:$R,'BD Factoraje'!$B:$B,$B$3,'BD Factoraje'!$G:$G,'Cartera Semanal Individual'!$A54,'BD Factoraje'!$N:$N,'Cartera Semanal Individual'!BU$1,'BD Factoraje'!$C:$C,$B$2)</f>
        <v>0</v>
      </c>
      <c r="BV54" s="11">
        <f>IF('Cartera Semanal Individual'!$A54='Cartera Semanal Individual'!BV$1,-SUMIFS('BD Factoraje'!$Q:$Q,'BD Factoraje'!$B:$B,$B$3,'BD Factoraje'!$G:$G,'Cartera Semanal Individual'!$A54,'BD Factoraje'!$C:$C,$B$2),0)+BU54-SUMIFS('BD Factoraje'!$R:$R,'BD Factoraje'!$B:$B,$B$3,'BD Factoraje'!$G:$G,'Cartera Semanal Individual'!$A54,'BD Factoraje'!$N:$N,'Cartera Semanal Individual'!BV$1,'BD Factoraje'!$C:$C,$B$2)</f>
        <v>0</v>
      </c>
      <c r="BW54" s="11">
        <f>IF('Cartera Semanal Individual'!$A54='Cartera Semanal Individual'!BW$1,-SUMIFS('BD Factoraje'!$Q:$Q,'BD Factoraje'!$B:$B,$B$3,'BD Factoraje'!$G:$G,'Cartera Semanal Individual'!$A54,'BD Factoraje'!$C:$C,$B$2),0)+BV54-SUMIFS('BD Factoraje'!$R:$R,'BD Factoraje'!$B:$B,$B$3,'BD Factoraje'!$G:$G,'Cartera Semanal Individual'!$A54,'BD Factoraje'!$N:$N,'Cartera Semanal Individual'!BW$1,'BD Factoraje'!$C:$C,$B$2)</f>
        <v>0</v>
      </c>
      <c r="BX54" s="11">
        <f>IF('Cartera Semanal Individual'!$A54='Cartera Semanal Individual'!BX$1,-SUMIFS('BD Factoraje'!$Q:$Q,'BD Factoraje'!$B:$B,$B$3,'BD Factoraje'!$G:$G,'Cartera Semanal Individual'!$A54,'BD Factoraje'!$C:$C,$B$2),0)+BW54-SUMIFS('BD Factoraje'!$R:$R,'BD Factoraje'!$B:$B,$B$3,'BD Factoraje'!$G:$G,'Cartera Semanal Individual'!$A54,'BD Factoraje'!$N:$N,'Cartera Semanal Individual'!BX$1,'BD Factoraje'!$C:$C,$B$2)</f>
        <v>0</v>
      </c>
      <c r="BY54" s="11">
        <f>IF('Cartera Semanal Individual'!$A54='Cartera Semanal Individual'!BY$1,-SUMIFS('BD Factoraje'!$Q:$Q,'BD Factoraje'!$B:$B,$B$3,'BD Factoraje'!$G:$G,'Cartera Semanal Individual'!$A54,'BD Factoraje'!$C:$C,$B$2),0)+BX54-SUMIFS('BD Factoraje'!$R:$R,'BD Factoraje'!$B:$B,$B$3,'BD Factoraje'!$G:$G,'Cartera Semanal Individual'!$A54,'BD Factoraje'!$N:$N,'Cartera Semanal Individual'!BY$1,'BD Factoraje'!$C:$C,$B$2)</f>
        <v>0</v>
      </c>
      <c r="BZ54" s="11">
        <f>IF('Cartera Semanal Individual'!$A54='Cartera Semanal Individual'!BZ$1,-SUMIFS('BD Factoraje'!$Q:$Q,'BD Factoraje'!$B:$B,$B$3,'BD Factoraje'!$G:$G,'Cartera Semanal Individual'!$A54,'BD Factoraje'!$C:$C,$B$2),0)+BY54-SUMIFS('BD Factoraje'!$R:$R,'BD Factoraje'!$B:$B,$B$3,'BD Factoraje'!$G:$G,'Cartera Semanal Individual'!$A54,'BD Factoraje'!$N:$N,'Cartera Semanal Individual'!BZ$1,'BD Factoraje'!$C:$C,$B$2)</f>
        <v>0</v>
      </c>
      <c r="CA54" s="11">
        <f>IF('Cartera Semanal Individual'!$A54='Cartera Semanal Individual'!CA$1,-SUMIFS('BD Factoraje'!$Q:$Q,'BD Factoraje'!$B:$B,$B$3,'BD Factoraje'!$G:$G,'Cartera Semanal Individual'!$A54,'BD Factoraje'!$C:$C,$B$2),0)+BZ54-SUMIFS('BD Factoraje'!$R:$R,'BD Factoraje'!$B:$B,$B$3,'BD Factoraje'!$G:$G,'Cartera Semanal Individual'!$A54,'BD Factoraje'!$N:$N,'Cartera Semanal Individual'!CA$1,'BD Factoraje'!$C:$C,$B$2)</f>
        <v>0</v>
      </c>
      <c r="CB54" s="11">
        <f>IF('Cartera Semanal Individual'!$A54='Cartera Semanal Individual'!CB$1,-SUMIFS('BD Factoraje'!$Q:$Q,'BD Factoraje'!$B:$B,$B$3,'BD Factoraje'!$G:$G,'Cartera Semanal Individual'!$A54,'BD Factoraje'!$C:$C,$B$2),0)+CA54-SUMIFS('BD Factoraje'!$R:$R,'BD Factoraje'!$B:$B,$B$3,'BD Factoraje'!$G:$G,'Cartera Semanal Individual'!$A54,'BD Factoraje'!$N:$N,'Cartera Semanal Individual'!CB$1,'BD Factoraje'!$C:$C,$B$2)</f>
        <v>0</v>
      </c>
      <c r="CC54" s="11">
        <f>IF('Cartera Semanal Individual'!$A54='Cartera Semanal Individual'!CC$1,-SUMIFS('BD Factoraje'!$Q:$Q,'BD Factoraje'!$B:$B,$B$3,'BD Factoraje'!$G:$G,'Cartera Semanal Individual'!$A54,'BD Factoraje'!$C:$C,$B$2),0)+CB54-SUMIFS('BD Factoraje'!$R:$R,'BD Factoraje'!$B:$B,$B$3,'BD Factoraje'!$G:$G,'Cartera Semanal Individual'!$A54,'BD Factoraje'!$N:$N,'Cartera Semanal Individual'!CC$1,'BD Factoraje'!$C:$C,$B$2)</f>
        <v>0</v>
      </c>
      <c r="CD54" s="11">
        <f>IF('Cartera Semanal Individual'!$A54='Cartera Semanal Individual'!CD$1,-SUMIFS('BD Factoraje'!$Q:$Q,'BD Factoraje'!$B:$B,$B$3,'BD Factoraje'!$G:$G,'Cartera Semanal Individual'!$A54,'BD Factoraje'!$C:$C,$B$2),0)+CC54-SUMIFS('BD Factoraje'!$R:$R,'BD Factoraje'!$B:$B,$B$3,'BD Factoraje'!$G:$G,'Cartera Semanal Individual'!$A54,'BD Factoraje'!$N:$N,'Cartera Semanal Individual'!CD$1,'BD Factoraje'!$C:$C,$B$2)</f>
        <v>0</v>
      </c>
      <c r="CE54" s="11">
        <f>IF('Cartera Semanal Individual'!$A54='Cartera Semanal Individual'!CE$1,-SUMIFS('BD Factoraje'!$Q:$Q,'BD Factoraje'!$B:$B,$B$3,'BD Factoraje'!$G:$G,'Cartera Semanal Individual'!$A54,'BD Factoraje'!$C:$C,$B$2),0)+CD54-SUMIFS('BD Factoraje'!$R:$R,'BD Factoraje'!$B:$B,$B$3,'BD Factoraje'!$G:$G,'Cartera Semanal Individual'!$A54,'BD Factoraje'!$N:$N,'Cartera Semanal Individual'!CE$1,'BD Factoraje'!$C:$C,$B$2)</f>
        <v>0</v>
      </c>
      <c r="CF54" s="11">
        <f>IF('Cartera Semanal Individual'!$A54='Cartera Semanal Individual'!CF$1,-SUMIFS('BD Factoraje'!$Q:$Q,'BD Factoraje'!$B:$B,$B$3,'BD Factoraje'!$G:$G,'Cartera Semanal Individual'!$A54,'BD Factoraje'!$C:$C,$B$2),0)+CE54-SUMIFS('BD Factoraje'!$R:$R,'BD Factoraje'!$B:$B,$B$3,'BD Factoraje'!$G:$G,'Cartera Semanal Individual'!$A54,'BD Factoraje'!$N:$N,'Cartera Semanal Individual'!CF$1,'BD Factoraje'!$C:$C,$B$2)</f>
        <v>0</v>
      </c>
      <c r="CG54" s="11">
        <f>IF('Cartera Semanal Individual'!$A54='Cartera Semanal Individual'!CG$1,-SUMIFS('BD Factoraje'!$Q:$Q,'BD Factoraje'!$B:$B,$B$3,'BD Factoraje'!$G:$G,'Cartera Semanal Individual'!$A54,'BD Factoraje'!$C:$C,$B$2),0)+CF54-SUMIFS('BD Factoraje'!$R:$R,'BD Factoraje'!$B:$B,$B$3,'BD Factoraje'!$G:$G,'Cartera Semanal Individual'!$A54,'BD Factoraje'!$N:$N,'Cartera Semanal Individual'!CG$1,'BD Factoraje'!$C:$C,$B$2)</f>
        <v>0</v>
      </c>
      <c r="CH54" s="11">
        <f>IF('Cartera Semanal Individual'!$A54='Cartera Semanal Individual'!CH$1,-SUMIFS('BD Factoraje'!$Q:$Q,'BD Factoraje'!$B:$B,$B$3,'BD Factoraje'!$G:$G,'Cartera Semanal Individual'!$A54,'BD Factoraje'!$C:$C,$B$2),0)+CG54-SUMIFS('BD Factoraje'!$R:$R,'BD Factoraje'!$B:$B,$B$3,'BD Factoraje'!$G:$G,'Cartera Semanal Individual'!$A54,'BD Factoraje'!$N:$N,'Cartera Semanal Individual'!CH$1,'BD Factoraje'!$C:$C,$B$2)</f>
        <v>0</v>
      </c>
      <c r="CI54" s="11">
        <f>IF('Cartera Semanal Individual'!$A54='Cartera Semanal Individual'!CI$1,-SUMIFS('BD Factoraje'!$Q:$Q,'BD Factoraje'!$B:$B,$B$3,'BD Factoraje'!$G:$G,'Cartera Semanal Individual'!$A54,'BD Factoraje'!$C:$C,$B$2),0)+CH54-SUMIFS('BD Factoraje'!$R:$R,'BD Factoraje'!$B:$B,$B$3,'BD Factoraje'!$G:$G,'Cartera Semanal Individual'!$A54,'BD Factoraje'!$N:$N,'Cartera Semanal Individual'!CI$1,'BD Factoraje'!$C:$C,$B$2)</f>
        <v>0</v>
      </c>
      <c r="CJ54" s="11">
        <f>IF('Cartera Semanal Individual'!$A54='Cartera Semanal Individual'!CJ$1,-SUMIFS('BD Factoraje'!$Q:$Q,'BD Factoraje'!$B:$B,$B$3,'BD Factoraje'!$G:$G,'Cartera Semanal Individual'!$A54,'BD Factoraje'!$C:$C,$B$2),0)+CI54-SUMIFS('BD Factoraje'!$R:$R,'BD Factoraje'!$B:$B,$B$3,'BD Factoraje'!$G:$G,'Cartera Semanal Individual'!$A54,'BD Factoraje'!$N:$N,'Cartera Semanal Individual'!CJ$1,'BD Factoraje'!$C:$C,$B$2)</f>
        <v>0</v>
      </c>
      <c r="CK54" s="11">
        <f>IF('Cartera Semanal Individual'!$A54='Cartera Semanal Individual'!CK$1,-SUMIFS('BD Factoraje'!$Q:$Q,'BD Factoraje'!$B:$B,$B$3,'BD Factoraje'!$G:$G,'Cartera Semanal Individual'!$A54,'BD Factoraje'!$C:$C,$B$2),0)+CJ54-SUMIFS('BD Factoraje'!$R:$R,'BD Factoraje'!$B:$B,$B$3,'BD Factoraje'!$G:$G,'Cartera Semanal Individual'!$A54,'BD Factoraje'!$N:$N,'Cartera Semanal Individual'!CK$1,'BD Factoraje'!$C:$C,$B$2)</f>
        <v>0</v>
      </c>
      <c r="CL54" s="11">
        <f>IF('Cartera Semanal Individual'!$A54='Cartera Semanal Individual'!CL$1,-SUMIFS('BD Factoraje'!$Q:$Q,'BD Factoraje'!$B:$B,$B$3,'BD Factoraje'!$G:$G,'Cartera Semanal Individual'!$A54,'BD Factoraje'!$C:$C,$B$2),0)+CK54-SUMIFS('BD Factoraje'!$R:$R,'BD Factoraje'!$B:$B,$B$3,'BD Factoraje'!$G:$G,'Cartera Semanal Individual'!$A54,'BD Factoraje'!$N:$N,'Cartera Semanal Individual'!CL$1,'BD Factoraje'!$C:$C,$B$2)</f>
        <v>0</v>
      </c>
      <c r="CM54" s="11">
        <f>IF('Cartera Semanal Individual'!$A54='Cartera Semanal Individual'!CM$1,-SUMIFS('BD Factoraje'!$Q:$Q,'BD Factoraje'!$B:$B,$B$3,'BD Factoraje'!$G:$G,'Cartera Semanal Individual'!$A54,'BD Factoraje'!$C:$C,$B$2),0)+CL54-SUMIFS('BD Factoraje'!$R:$R,'BD Factoraje'!$B:$B,$B$3,'BD Factoraje'!$G:$G,'Cartera Semanal Individual'!$A54,'BD Factoraje'!$N:$N,'Cartera Semanal Individual'!CM$1,'BD Factoraje'!$C:$C,$B$2)</f>
        <v>0</v>
      </c>
      <c r="CN54" s="11">
        <f>IF('Cartera Semanal Individual'!$A54='Cartera Semanal Individual'!CN$1,-SUMIFS('BD Factoraje'!$Q:$Q,'BD Factoraje'!$B:$B,$B$3,'BD Factoraje'!$G:$G,'Cartera Semanal Individual'!$A54,'BD Factoraje'!$C:$C,$B$2),0)+CM54-SUMIFS('BD Factoraje'!$R:$R,'BD Factoraje'!$B:$B,$B$3,'BD Factoraje'!$G:$G,'Cartera Semanal Individual'!$A54,'BD Factoraje'!$N:$N,'Cartera Semanal Individual'!CN$1,'BD Factoraje'!$C:$C,$B$2)</f>
        <v>0</v>
      </c>
      <c r="CO54" s="11">
        <f>IF('Cartera Semanal Individual'!$A54='Cartera Semanal Individual'!CO$1,-SUMIFS('BD Factoraje'!$Q:$Q,'BD Factoraje'!$B:$B,$B$3,'BD Factoraje'!$G:$G,'Cartera Semanal Individual'!$A54,'BD Factoraje'!$C:$C,$B$2),0)+CN54-SUMIFS('BD Factoraje'!$R:$R,'BD Factoraje'!$B:$B,$B$3,'BD Factoraje'!$G:$G,'Cartera Semanal Individual'!$A54,'BD Factoraje'!$N:$N,'Cartera Semanal Individual'!CO$1,'BD Factoraje'!$C:$C,$B$2)</f>
        <v>0</v>
      </c>
      <c r="CP54" s="11">
        <f>IF('Cartera Semanal Individual'!$A54='Cartera Semanal Individual'!CP$1,-SUMIFS('BD Factoraje'!$Q:$Q,'BD Factoraje'!$B:$B,$B$3,'BD Factoraje'!$G:$G,'Cartera Semanal Individual'!$A54,'BD Factoraje'!$C:$C,$B$2),0)+CO54-SUMIFS('BD Factoraje'!$R:$R,'BD Factoraje'!$B:$B,$B$3,'BD Factoraje'!$G:$G,'Cartera Semanal Individual'!$A54,'BD Factoraje'!$N:$N,'Cartera Semanal Individual'!CP$1,'BD Factoraje'!$C:$C,$B$2)</f>
        <v>0</v>
      </c>
      <c r="CQ54" s="11">
        <f>IF('Cartera Semanal Individual'!$A54='Cartera Semanal Individual'!CQ$1,-SUMIFS('BD Factoraje'!$Q:$Q,'BD Factoraje'!$B:$B,$B$3,'BD Factoraje'!$G:$G,'Cartera Semanal Individual'!$A54,'BD Factoraje'!$C:$C,$B$2),0)+CP54-SUMIFS('BD Factoraje'!$R:$R,'BD Factoraje'!$B:$B,$B$3,'BD Factoraje'!$G:$G,'Cartera Semanal Individual'!$A54,'BD Factoraje'!$N:$N,'Cartera Semanal Individual'!CQ$1,'BD Factoraje'!$C:$C,$B$2)</f>
        <v>0</v>
      </c>
      <c r="CR54" s="11">
        <f>IF('Cartera Semanal Individual'!$A54='Cartera Semanal Individual'!CR$1,-SUMIFS('BD Factoraje'!$Q:$Q,'BD Factoraje'!$B:$B,$B$3,'BD Factoraje'!$G:$G,'Cartera Semanal Individual'!$A54,'BD Factoraje'!$C:$C,$B$2),0)+CQ54-SUMIFS('BD Factoraje'!$R:$R,'BD Factoraje'!$B:$B,$B$3,'BD Factoraje'!$G:$G,'Cartera Semanal Individual'!$A54,'BD Factoraje'!$N:$N,'Cartera Semanal Individual'!CR$1,'BD Factoraje'!$C:$C,$B$2)</f>
        <v>0</v>
      </c>
      <c r="CS54" s="11">
        <f>IF('Cartera Semanal Individual'!$A54='Cartera Semanal Individual'!CS$1,-SUMIFS('BD Factoraje'!$Q:$Q,'BD Factoraje'!$B:$B,$B$3,'BD Factoraje'!$G:$G,'Cartera Semanal Individual'!$A54,'BD Factoraje'!$C:$C,$B$2),0)+CR54-SUMIFS('BD Factoraje'!$R:$R,'BD Factoraje'!$B:$B,$B$3,'BD Factoraje'!$G:$G,'Cartera Semanal Individual'!$A54,'BD Factoraje'!$N:$N,'Cartera Semanal Individual'!CS$1,'BD Factoraje'!$C:$C,$B$2)</f>
        <v>0</v>
      </c>
      <c r="CT54" s="11">
        <f>IF('Cartera Semanal Individual'!$A54='Cartera Semanal Individual'!CT$1,-SUMIFS('BD Factoraje'!$Q:$Q,'BD Factoraje'!$B:$B,$B$3,'BD Factoraje'!$G:$G,'Cartera Semanal Individual'!$A54,'BD Factoraje'!$C:$C,$B$2),0)+CS54-SUMIFS('BD Factoraje'!$R:$R,'BD Factoraje'!$B:$B,$B$3,'BD Factoraje'!$G:$G,'Cartera Semanal Individual'!$A54,'BD Factoraje'!$N:$N,'Cartera Semanal Individual'!CT$1,'BD Factoraje'!$C:$C,$B$2)</f>
        <v>0</v>
      </c>
      <c r="CU54" s="11">
        <f>IF('Cartera Semanal Individual'!$A54='Cartera Semanal Individual'!CU$1,-SUMIFS('BD Factoraje'!$Q:$Q,'BD Factoraje'!$B:$B,$B$3,'BD Factoraje'!$G:$G,'Cartera Semanal Individual'!$A54,'BD Factoraje'!$C:$C,$B$2),0)+CT54-SUMIFS('BD Factoraje'!$R:$R,'BD Factoraje'!$B:$B,$B$3,'BD Factoraje'!$G:$G,'Cartera Semanal Individual'!$A54,'BD Factoraje'!$N:$N,'Cartera Semanal Individual'!CU$1,'BD Factoraje'!$C:$C,$B$2)</f>
        <v>0</v>
      </c>
      <c r="CV54" s="11">
        <f>IF('Cartera Semanal Individual'!$A54='Cartera Semanal Individual'!CV$1,-SUMIFS('BD Factoraje'!$Q:$Q,'BD Factoraje'!$B:$B,$B$3,'BD Factoraje'!$G:$G,'Cartera Semanal Individual'!$A54,'BD Factoraje'!$C:$C,$B$2),0)+CU54-SUMIFS('BD Factoraje'!$R:$R,'BD Factoraje'!$B:$B,$B$3,'BD Factoraje'!$G:$G,'Cartera Semanal Individual'!$A54,'BD Factoraje'!$N:$N,'Cartera Semanal Individual'!CV$1,'BD Factoraje'!$C:$C,$B$2)</f>
        <v>0</v>
      </c>
    </row>
    <row r="55" spans="1:100" s="12" customFormat="1" x14ac:dyDescent="0.25">
      <c r="A55" s="14">
        <v>64</v>
      </c>
      <c r="B55" s="31">
        <f t="shared" si="2"/>
        <v>42813</v>
      </c>
      <c r="C55" s="11">
        <f>IF('Cartera Semanal Individual'!$A55='Cartera Semanal Individual'!C$1,-SUMIFS('BD Factoraje'!$Q:$Q,'BD Factoraje'!$B:$B,$B$3,'BD Factoraje'!$G:$G,'Cartera Semanal Individual'!$A55,'BD Factoraje'!$C:$C,$B$2),0)</f>
        <v>0</v>
      </c>
      <c r="D55" s="11">
        <f>IF('Cartera Semanal Individual'!$A55='Cartera Semanal Individual'!D$1,-SUMIFS('BD Factoraje'!$Q:$Q,'BD Factoraje'!$B:$B,$B$3,'BD Factoraje'!$G:$G,'Cartera Semanal Individual'!$A55,'BD Factoraje'!$C:$C,$B$2),0)+C55-SUMIFS('BD Factoraje'!$R:$R,'BD Factoraje'!$B:$B,$B$3,'BD Factoraje'!$G:$G,'Cartera Semanal Individual'!$A55,'BD Factoraje'!$N:$N,'Cartera Semanal Individual'!D$1,'BD Factoraje'!$C:$C,$B$2)</f>
        <v>0</v>
      </c>
      <c r="E55" s="11">
        <f>IF('Cartera Semanal Individual'!$A55='Cartera Semanal Individual'!E$1,-SUMIFS('BD Factoraje'!$Q:$Q,'BD Factoraje'!$B:$B,$B$3,'BD Factoraje'!$G:$G,'Cartera Semanal Individual'!$A55,'BD Factoraje'!$C:$C,$B$2),0)+D55-SUMIFS('BD Factoraje'!$R:$R,'BD Factoraje'!$B:$B,$B$3,'BD Factoraje'!$G:$G,'Cartera Semanal Individual'!$A55,'BD Factoraje'!$N:$N,'Cartera Semanal Individual'!E$1,'BD Factoraje'!$C:$C,$B$2)</f>
        <v>0</v>
      </c>
      <c r="F55" s="11">
        <f>IF('Cartera Semanal Individual'!$A55='Cartera Semanal Individual'!F$1,-SUMIFS('BD Factoraje'!$Q:$Q,'BD Factoraje'!$B:$B,$B$3,'BD Factoraje'!$G:$G,'Cartera Semanal Individual'!$A55,'BD Factoraje'!$C:$C,$B$2),0)+E55-SUMIFS('BD Factoraje'!$R:$R,'BD Factoraje'!$B:$B,$B$3,'BD Factoraje'!$G:$G,'Cartera Semanal Individual'!$A55,'BD Factoraje'!$N:$N,'Cartera Semanal Individual'!F$1,'BD Factoraje'!$C:$C,$B$2)</f>
        <v>0</v>
      </c>
      <c r="G55" s="11">
        <f>IF('Cartera Semanal Individual'!$A55='Cartera Semanal Individual'!G$1,-SUMIFS('BD Factoraje'!$Q:$Q,'BD Factoraje'!$B:$B,$B$3,'BD Factoraje'!$G:$G,'Cartera Semanal Individual'!$A55,'BD Factoraje'!$C:$C,$B$2),0)+F55-SUMIFS('BD Factoraje'!$R:$R,'BD Factoraje'!$B:$B,$B$3,'BD Factoraje'!$G:$G,'Cartera Semanal Individual'!$A55,'BD Factoraje'!$N:$N,'Cartera Semanal Individual'!G$1,'BD Factoraje'!$C:$C,$B$2)</f>
        <v>0</v>
      </c>
      <c r="H55" s="11">
        <f>IF('Cartera Semanal Individual'!$A55='Cartera Semanal Individual'!H$1,-SUMIFS('BD Factoraje'!$Q:$Q,'BD Factoraje'!$B:$B,$B$3,'BD Factoraje'!$G:$G,'Cartera Semanal Individual'!$A55,'BD Factoraje'!$C:$C,$B$2),0)+G55-SUMIFS('BD Factoraje'!$R:$R,'BD Factoraje'!$B:$B,$B$3,'BD Factoraje'!$G:$G,'Cartera Semanal Individual'!$A55,'BD Factoraje'!$N:$N,'Cartera Semanal Individual'!H$1,'BD Factoraje'!$C:$C,$B$2)</f>
        <v>0</v>
      </c>
      <c r="I55" s="11">
        <f>IF('Cartera Semanal Individual'!$A55='Cartera Semanal Individual'!I$1,-SUMIFS('BD Factoraje'!$Q:$Q,'BD Factoraje'!$B:$B,$B$3,'BD Factoraje'!$G:$G,'Cartera Semanal Individual'!$A55,'BD Factoraje'!$C:$C,$B$2),0)+H55-SUMIFS('BD Factoraje'!$R:$R,'BD Factoraje'!$B:$B,$B$3,'BD Factoraje'!$G:$G,'Cartera Semanal Individual'!$A55,'BD Factoraje'!$N:$N,'Cartera Semanal Individual'!I$1,'BD Factoraje'!$C:$C,$B$2)</f>
        <v>0</v>
      </c>
      <c r="J55" s="11">
        <f>IF('Cartera Semanal Individual'!$A55='Cartera Semanal Individual'!J$1,-SUMIFS('BD Factoraje'!$Q:$Q,'BD Factoraje'!$B:$B,$B$3,'BD Factoraje'!$G:$G,'Cartera Semanal Individual'!$A55,'BD Factoraje'!$C:$C,$B$2),0)+I55-SUMIFS('BD Factoraje'!$R:$R,'BD Factoraje'!$B:$B,$B$3,'BD Factoraje'!$G:$G,'Cartera Semanal Individual'!$A55,'BD Factoraje'!$N:$N,'Cartera Semanal Individual'!J$1,'BD Factoraje'!$C:$C,$B$2)</f>
        <v>0</v>
      </c>
      <c r="K55" s="11">
        <f>IF('Cartera Semanal Individual'!$A55='Cartera Semanal Individual'!K$1,-SUMIFS('BD Factoraje'!$Q:$Q,'BD Factoraje'!$B:$B,$B$3,'BD Factoraje'!$G:$G,'Cartera Semanal Individual'!$A55,'BD Factoraje'!$C:$C,$B$2),0)+J55-SUMIFS('BD Factoraje'!$R:$R,'BD Factoraje'!$B:$B,$B$3,'BD Factoraje'!$G:$G,'Cartera Semanal Individual'!$A55,'BD Factoraje'!$N:$N,'Cartera Semanal Individual'!K$1,'BD Factoraje'!$C:$C,$B$2)</f>
        <v>0</v>
      </c>
      <c r="L55" s="11">
        <f>IF('Cartera Semanal Individual'!$A55='Cartera Semanal Individual'!L$1,-SUMIFS('BD Factoraje'!$Q:$Q,'BD Factoraje'!$B:$B,$B$3,'BD Factoraje'!$G:$G,'Cartera Semanal Individual'!$A55,'BD Factoraje'!$C:$C,$B$2),0)+K55-SUMIFS('BD Factoraje'!$R:$R,'BD Factoraje'!$B:$B,$B$3,'BD Factoraje'!$G:$G,'Cartera Semanal Individual'!$A55,'BD Factoraje'!$N:$N,'Cartera Semanal Individual'!L$1,'BD Factoraje'!$C:$C,$B$2)</f>
        <v>0</v>
      </c>
      <c r="M55" s="11">
        <f>IF('Cartera Semanal Individual'!$A55='Cartera Semanal Individual'!M$1,-SUMIFS('BD Factoraje'!$Q:$Q,'BD Factoraje'!$B:$B,$B$3,'BD Factoraje'!$G:$G,'Cartera Semanal Individual'!$A55,'BD Factoraje'!$C:$C,$B$2),0)+L55-SUMIFS('BD Factoraje'!$R:$R,'BD Factoraje'!$B:$B,$B$3,'BD Factoraje'!$G:$G,'Cartera Semanal Individual'!$A55,'BD Factoraje'!$N:$N,'Cartera Semanal Individual'!M$1,'BD Factoraje'!$C:$C,$B$2)</f>
        <v>0</v>
      </c>
      <c r="N55" s="11">
        <f>IF('Cartera Semanal Individual'!$A55='Cartera Semanal Individual'!N$1,-SUMIFS('BD Factoraje'!$Q:$Q,'BD Factoraje'!$B:$B,$B$3,'BD Factoraje'!$G:$G,'Cartera Semanal Individual'!$A55,'BD Factoraje'!$C:$C,$B$2),0)+M55-SUMIFS('BD Factoraje'!$R:$R,'BD Factoraje'!$B:$B,$B$3,'BD Factoraje'!$G:$G,'Cartera Semanal Individual'!$A55,'BD Factoraje'!$N:$N,'Cartera Semanal Individual'!N$1,'BD Factoraje'!$C:$C,$B$2)</f>
        <v>0</v>
      </c>
      <c r="O55" s="11">
        <f>IF('Cartera Semanal Individual'!$A55='Cartera Semanal Individual'!O$1,-SUMIFS('BD Factoraje'!$Q:$Q,'BD Factoraje'!$B:$B,$B$3,'BD Factoraje'!$G:$G,'Cartera Semanal Individual'!$A55,'BD Factoraje'!$C:$C,$B$2),0)+N55-SUMIFS('BD Factoraje'!$R:$R,'BD Factoraje'!$B:$B,$B$3,'BD Factoraje'!$G:$G,'Cartera Semanal Individual'!$A55,'BD Factoraje'!$N:$N,'Cartera Semanal Individual'!O$1,'BD Factoraje'!$C:$C,$B$2)</f>
        <v>0</v>
      </c>
      <c r="P55" s="11">
        <f>IF('Cartera Semanal Individual'!$A55='Cartera Semanal Individual'!P$1,-SUMIFS('BD Factoraje'!$Q:$Q,'BD Factoraje'!$B:$B,$B$3,'BD Factoraje'!$G:$G,'Cartera Semanal Individual'!$A55,'BD Factoraje'!$C:$C,$B$2),0)+O55-SUMIFS('BD Factoraje'!$R:$R,'BD Factoraje'!$B:$B,$B$3,'BD Factoraje'!$G:$G,'Cartera Semanal Individual'!$A55,'BD Factoraje'!$N:$N,'Cartera Semanal Individual'!P$1,'BD Factoraje'!$C:$C,$B$2)</f>
        <v>0</v>
      </c>
      <c r="Q55" s="11">
        <f>IF('Cartera Semanal Individual'!$A55='Cartera Semanal Individual'!Q$1,-SUMIFS('BD Factoraje'!$Q:$Q,'BD Factoraje'!$B:$B,$B$3,'BD Factoraje'!$G:$G,'Cartera Semanal Individual'!$A55,'BD Factoraje'!$C:$C,$B$2),0)+P55-SUMIFS('BD Factoraje'!$R:$R,'BD Factoraje'!$B:$B,$B$3,'BD Factoraje'!$G:$G,'Cartera Semanal Individual'!$A55,'BD Factoraje'!$N:$N,'Cartera Semanal Individual'!Q$1,'BD Factoraje'!$C:$C,$B$2)</f>
        <v>0</v>
      </c>
      <c r="R55" s="11">
        <f>IF('Cartera Semanal Individual'!$A55='Cartera Semanal Individual'!R$1,-SUMIFS('BD Factoraje'!$Q:$Q,'BD Factoraje'!$B:$B,$B$3,'BD Factoraje'!$G:$G,'Cartera Semanal Individual'!$A55,'BD Factoraje'!$C:$C,$B$2),0)+Q55-SUMIFS('BD Factoraje'!$R:$R,'BD Factoraje'!$B:$B,$B$3,'BD Factoraje'!$G:$G,'Cartera Semanal Individual'!$A55,'BD Factoraje'!$N:$N,'Cartera Semanal Individual'!R$1,'BD Factoraje'!$C:$C,$B$2)</f>
        <v>0</v>
      </c>
      <c r="S55" s="11">
        <f>IF('Cartera Semanal Individual'!$A55='Cartera Semanal Individual'!S$1,-SUMIFS('BD Factoraje'!$Q:$Q,'BD Factoraje'!$B:$B,$B$3,'BD Factoraje'!$G:$G,'Cartera Semanal Individual'!$A55,'BD Factoraje'!$C:$C,$B$2),0)+R55-SUMIFS('BD Factoraje'!$R:$R,'BD Factoraje'!$B:$B,$B$3,'BD Factoraje'!$G:$G,'Cartera Semanal Individual'!$A55,'BD Factoraje'!$N:$N,'Cartera Semanal Individual'!S$1,'BD Factoraje'!$C:$C,$B$2)</f>
        <v>0</v>
      </c>
      <c r="T55" s="11">
        <f>IF('Cartera Semanal Individual'!$A55='Cartera Semanal Individual'!T$1,-SUMIFS('BD Factoraje'!$Q:$Q,'BD Factoraje'!$B:$B,$B$3,'BD Factoraje'!$G:$G,'Cartera Semanal Individual'!$A55,'BD Factoraje'!$C:$C,$B$2),0)+S55-SUMIFS('BD Factoraje'!$R:$R,'BD Factoraje'!$B:$B,$B$3,'BD Factoraje'!$G:$G,'Cartera Semanal Individual'!$A55,'BD Factoraje'!$N:$N,'Cartera Semanal Individual'!T$1,'BD Factoraje'!$C:$C,$B$2)</f>
        <v>0</v>
      </c>
      <c r="U55" s="11">
        <f>IF('Cartera Semanal Individual'!$A55='Cartera Semanal Individual'!U$1,-SUMIFS('BD Factoraje'!$Q:$Q,'BD Factoraje'!$B:$B,$B$3,'BD Factoraje'!$G:$G,'Cartera Semanal Individual'!$A55,'BD Factoraje'!$C:$C,$B$2),0)+T55-SUMIFS('BD Factoraje'!$R:$R,'BD Factoraje'!$B:$B,$B$3,'BD Factoraje'!$G:$G,'Cartera Semanal Individual'!$A55,'BD Factoraje'!$N:$N,'Cartera Semanal Individual'!U$1,'BD Factoraje'!$C:$C,$B$2)</f>
        <v>0</v>
      </c>
      <c r="V55" s="11">
        <f>IF('Cartera Semanal Individual'!$A55='Cartera Semanal Individual'!V$1,-SUMIFS('BD Factoraje'!$Q:$Q,'BD Factoraje'!$B:$B,$B$3,'BD Factoraje'!$G:$G,'Cartera Semanal Individual'!$A55,'BD Factoraje'!$C:$C,$B$2),0)+U55-SUMIFS('BD Factoraje'!$R:$R,'BD Factoraje'!$B:$B,$B$3,'BD Factoraje'!$G:$G,'Cartera Semanal Individual'!$A55,'BD Factoraje'!$N:$N,'Cartera Semanal Individual'!V$1,'BD Factoraje'!$C:$C,$B$2)</f>
        <v>0</v>
      </c>
      <c r="W55" s="11">
        <f>IF('Cartera Semanal Individual'!$A55='Cartera Semanal Individual'!W$1,-SUMIFS('BD Factoraje'!$Q:$Q,'BD Factoraje'!$B:$B,$B$3,'BD Factoraje'!$G:$G,'Cartera Semanal Individual'!$A55,'BD Factoraje'!$C:$C,$B$2),0)+V55-SUMIFS('BD Factoraje'!$R:$R,'BD Factoraje'!$B:$B,$B$3,'BD Factoraje'!$G:$G,'Cartera Semanal Individual'!$A55,'BD Factoraje'!$N:$N,'Cartera Semanal Individual'!W$1,'BD Factoraje'!$C:$C,$B$2)</f>
        <v>0</v>
      </c>
      <c r="X55" s="11">
        <f>IF('Cartera Semanal Individual'!$A55='Cartera Semanal Individual'!X$1,-SUMIFS('BD Factoraje'!$Q:$Q,'BD Factoraje'!$B:$B,$B$3,'BD Factoraje'!$G:$G,'Cartera Semanal Individual'!$A55,'BD Factoraje'!$C:$C,$B$2),0)+W55-SUMIFS('BD Factoraje'!$R:$R,'BD Factoraje'!$B:$B,$B$3,'BD Factoraje'!$G:$G,'Cartera Semanal Individual'!$A55,'BD Factoraje'!$N:$N,'Cartera Semanal Individual'!X$1,'BD Factoraje'!$C:$C,$B$2)</f>
        <v>0</v>
      </c>
      <c r="Y55" s="11">
        <f>IF('Cartera Semanal Individual'!$A55='Cartera Semanal Individual'!Y$1,-SUMIFS('BD Factoraje'!$Q:$Q,'BD Factoraje'!$B:$B,$B$3,'BD Factoraje'!$G:$G,'Cartera Semanal Individual'!$A55,'BD Factoraje'!$C:$C,$B$2),0)+X55-SUMIFS('BD Factoraje'!$R:$R,'BD Factoraje'!$B:$B,$B$3,'BD Factoraje'!$G:$G,'Cartera Semanal Individual'!$A55,'BD Factoraje'!$N:$N,'Cartera Semanal Individual'!Y$1,'BD Factoraje'!$C:$C,$B$2)</f>
        <v>0</v>
      </c>
      <c r="Z55" s="11">
        <f>IF('Cartera Semanal Individual'!$A55='Cartera Semanal Individual'!Z$1,-SUMIFS('BD Factoraje'!$Q:$Q,'BD Factoraje'!$B:$B,$B$3,'BD Factoraje'!$G:$G,'Cartera Semanal Individual'!$A55,'BD Factoraje'!$C:$C,$B$2),0)+Y55-SUMIFS('BD Factoraje'!$R:$R,'BD Factoraje'!$B:$B,$B$3,'BD Factoraje'!$G:$G,'Cartera Semanal Individual'!$A55,'BD Factoraje'!$N:$N,'Cartera Semanal Individual'!Z$1,'BD Factoraje'!$C:$C,$B$2)</f>
        <v>0</v>
      </c>
      <c r="AA55" s="11">
        <f>IF('Cartera Semanal Individual'!$A55='Cartera Semanal Individual'!AA$1,-SUMIFS('BD Factoraje'!$Q:$Q,'BD Factoraje'!$B:$B,$B$3,'BD Factoraje'!$G:$G,'Cartera Semanal Individual'!$A55,'BD Factoraje'!$C:$C,$B$2),0)+Z55-SUMIFS('BD Factoraje'!$R:$R,'BD Factoraje'!$B:$B,$B$3,'BD Factoraje'!$G:$G,'Cartera Semanal Individual'!$A55,'BD Factoraje'!$N:$N,'Cartera Semanal Individual'!AA$1,'BD Factoraje'!$C:$C,$B$2)</f>
        <v>0</v>
      </c>
      <c r="AB55" s="11">
        <f>IF('Cartera Semanal Individual'!$A55='Cartera Semanal Individual'!AB$1,-SUMIFS('BD Factoraje'!$Q:$Q,'BD Factoraje'!$B:$B,$B$3,'BD Factoraje'!$G:$G,'Cartera Semanal Individual'!$A55,'BD Factoraje'!$C:$C,$B$2),0)+AA55-SUMIFS('BD Factoraje'!$R:$R,'BD Factoraje'!$B:$B,$B$3,'BD Factoraje'!$G:$G,'Cartera Semanal Individual'!$A55,'BD Factoraje'!$N:$N,'Cartera Semanal Individual'!AB$1,'BD Factoraje'!$C:$C,$B$2)</f>
        <v>0</v>
      </c>
      <c r="AC55" s="11">
        <f>IF('Cartera Semanal Individual'!$A55='Cartera Semanal Individual'!AC$1,-SUMIFS('BD Factoraje'!$Q:$Q,'BD Factoraje'!$B:$B,$B$3,'BD Factoraje'!$G:$G,'Cartera Semanal Individual'!$A55,'BD Factoraje'!$C:$C,$B$2),0)+AB55-SUMIFS('BD Factoraje'!$R:$R,'BD Factoraje'!$B:$B,$B$3,'BD Factoraje'!$G:$G,'Cartera Semanal Individual'!$A55,'BD Factoraje'!$N:$N,'Cartera Semanal Individual'!AC$1,'BD Factoraje'!$C:$C,$B$2)</f>
        <v>0</v>
      </c>
      <c r="AD55" s="11">
        <f>IF('Cartera Semanal Individual'!$A55='Cartera Semanal Individual'!AD$1,-SUMIFS('BD Factoraje'!$Q:$Q,'BD Factoraje'!$B:$B,$B$3,'BD Factoraje'!$G:$G,'Cartera Semanal Individual'!$A55,'BD Factoraje'!$C:$C,$B$2),0)+AC55-SUMIFS('BD Factoraje'!$R:$R,'BD Factoraje'!$B:$B,$B$3,'BD Factoraje'!$G:$G,'Cartera Semanal Individual'!$A55,'BD Factoraje'!$N:$N,'Cartera Semanal Individual'!AD$1,'BD Factoraje'!$C:$C,$B$2)</f>
        <v>0</v>
      </c>
      <c r="AE55" s="11">
        <f>IF('Cartera Semanal Individual'!$A55='Cartera Semanal Individual'!AE$1,-SUMIFS('BD Factoraje'!$Q:$Q,'BD Factoraje'!$B:$B,$B$3,'BD Factoraje'!$G:$G,'Cartera Semanal Individual'!$A55,'BD Factoraje'!$C:$C,$B$2),0)+AD55-SUMIFS('BD Factoraje'!$R:$R,'BD Factoraje'!$B:$B,$B$3,'BD Factoraje'!$G:$G,'Cartera Semanal Individual'!$A55,'BD Factoraje'!$N:$N,'Cartera Semanal Individual'!AE$1,'BD Factoraje'!$C:$C,$B$2)</f>
        <v>0</v>
      </c>
      <c r="AF55" s="11">
        <f>IF('Cartera Semanal Individual'!$A55='Cartera Semanal Individual'!AF$1,-SUMIFS('BD Factoraje'!$Q:$Q,'BD Factoraje'!$B:$B,$B$3,'BD Factoraje'!$G:$G,'Cartera Semanal Individual'!$A55,'BD Factoraje'!$C:$C,$B$2),0)+AE55-SUMIFS('BD Factoraje'!$R:$R,'BD Factoraje'!$B:$B,$B$3,'BD Factoraje'!$G:$G,'Cartera Semanal Individual'!$A55,'BD Factoraje'!$N:$N,'Cartera Semanal Individual'!AF$1,'BD Factoraje'!$C:$C,$B$2)</f>
        <v>0</v>
      </c>
      <c r="AG55" s="11">
        <f>IF('Cartera Semanal Individual'!$A55='Cartera Semanal Individual'!AG$1,-SUMIFS('BD Factoraje'!$Q:$Q,'BD Factoraje'!$B:$B,$B$3,'BD Factoraje'!$G:$G,'Cartera Semanal Individual'!$A55,'BD Factoraje'!$C:$C,$B$2),0)+AF55-SUMIFS('BD Factoraje'!$R:$R,'BD Factoraje'!$B:$B,$B$3,'BD Factoraje'!$G:$G,'Cartera Semanal Individual'!$A55,'BD Factoraje'!$N:$N,'Cartera Semanal Individual'!AG$1,'BD Factoraje'!$C:$C,$B$2)</f>
        <v>0</v>
      </c>
      <c r="AH55" s="11">
        <f>IF('Cartera Semanal Individual'!$A55='Cartera Semanal Individual'!AH$1,-SUMIFS('BD Factoraje'!$Q:$Q,'BD Factoraje'!$B:$B,$B$3,'BD Factoraje'!$G:$G,'Cartera Semanal Individual'!$A55,'BD Factoraje'!$C:$C,$B$2),0)+AG55-SUMIFS('BD Factoraje'!$R:$R,'BD Factoraje'!$B:$B,$B$3,'BD Factoraje'!$G:$G,'Cartera Semanal Individual'!$A55,'BD Factoraje'!$N:$N,'Cartera Semanal Individual'!AH$1,'BD Factoraje'!$C:$C,$B$2)</f>
        <v>0</v>
      </c>
      <c r="AI55" s="11">
        <f>IF('Cartera Semanal Individual'!$A55='Cartera Semanal Individual'!AI$1,-SUMIFS('BD Factoraje'!$Q:$Q,'BD Factoraje'!$B:$B,$B$3,'BD Factoraje'!$G:$G,'Cartera Semanal Individual'!$A55,'BD Factoraje'!$C:$C,$B$2),0)+AH55-SUMIFS('BD Factoraje'!$R:$R,'BD Factoraje'!$B:$B,$B$3,'BD Factoraje'!$G:$G,'Cartera Semanal Individual'!$A55,'BD Factoraje'!$N:$N,'Cartera Semanal Individual'!AI$1,'BD Factoraje'!$C:$C,$B$2)</f>
        <v>0</v>
      </c>
      <c r="AJ55" s="11">
        <f>IF('Cartera Semanal Individual'!$A55='Cartera Semanal Individual'!AJ$1,-SUMIFS('BD Factoraje'!$Q:$Q,'BD Factoraje'!$B:$B,$B$3,'BD Factoraje'!$G:$G,'Cartera Semanal Individual'!$A55,'BD Factoraje'!$C:$C,$B$2),0)+AI55-SUMIFS('BD Factoraje'!$R:$R,'BD Factoraje'!$B:$B,$B$3,'BD Factoraje'!$G:$G,'Cartera Semanal Individual'!$A55,'BD Factoraje'!$N:$N,'Cartera Semanal Individual'!AJ$1,'BD Factoraje'!$C:$C,$B$2)</f>
        <v>0</v>
      </c>
      <c r="AK55" s="11">
        <f>IF('Cartera Semanal Individual'!$A55='Cartera Semanal Individual'!AK$1,-SUMIFS('BD Factoraje'!$Q:$Q,'BD Factoraje'!$B:$B,$B$3,'BD Factoraje'!$G:$G,'Cartera Semanal Individual'!$A55,'BD Factoraje'!$C:$C,$B$2),0)+AJ55-SUMIFS('BD Factoraje'!$R:$R,'BD Factoraje'!$B:$B,$B$3,'BD Factoraje'!$G:$G,'Cartera Semanal Individual'!$A55,'BD Factoraje'!$N:$N,'Cartera Semanal Individual'!AK$1,'BD Factoraje'!$C:$C,$B$2)</f>
        <v>0</v>
      </c>
      <c r="AL55" s="11">
        <f>IF('Cartera Semanal Individual'!$A55='Cartera Semanal Individual'!AL$1,-SUMIFS('BD Factoraje'!$Q:$Q,'BD Factoraje'!$B:$B,$B$3,'BD Factoraje'!$G:$G,'Cartera Semanal Individual'!$A55,'BD Factoraje'!$C:$C,$B$2),0)+AK55-SUMIFS('BD Factoraje'!$R:$R,'BD Factoraje'!$B:$B,$B$3,'BD Factoraje'!$G:$G,'Cartera Semanal Individual'!$A55,'BD Factoraje'!$N:$N,'Cartera Semanal Individual'!AL$1,'BD Factoraje'!$C:$C,$B$2)</f>
        <v>0</v>
      </c>
      <c r="AM55" s="11">
        <f>IF('Cartera Semanal Individual'!$A55='Cartera Semanal Individual'!AM$1,-SUMIFS('BD Factoraje'!$Q:$Q,'BD Factoraje'!$B:$B,$B$3,'BD Factoraje'!$G:$G,'Cartera Semanal Individual'!$A55,'BD Factoraje'!$C:$C,$B$2),0)+AL55-SUMIFS('BD Factoraje'!$R:$R,'BD Factoraje'!$B:$B,$B$3,'BD Factoraje'!$G:$G,'Cartera Semanal Individual'!$A55,'BD Factoraje'!$N:$N,'Cartera Semanal Individual'!AM$1,'BD Factoraje'!$C:$C,$B$2)</f>
        <v>0</v>
      </c>
      <c r="AN55" s="11">
        <f>IF('Cartera Semanal Individual'!$A55='Cartera Semanal Individual'!AN$1,-SUMIFS('BD Factoraje'!$Q:$Q,'BD Factoraje'!$B:$B,$B$3,'BD Factoraje'!$G:$G,'Cartera Semanal Individual'!$A55,'BD Factoraje'!$C:$C,$B$2),0)+AM55-SUMIFS('BD Factoraje'!$R:$R,'BD Factoraje'!$B:$B,$B$3,'BD Factoraje'!$G:$G,'Cartera Semanal Individual'!$A55,'BD Factoraje'!$N:$N,'Cartera Semanal Individual'!AN$1,'BD Factoraje'!$C:$C,$B$2)</f>
        <v>0</v>
      </c>
      <c r="AO55" s="11">
        <f>IF('Cartera Semanal Individual'!$A55='Cartera Semanal Individual'!AO$1,-SUMIFS('BD Factoraje'!$Q:$Q,'BD Factoraje'!$B:$B,$B$3,'BD Factoraje'!$G:$G,'Cartera Semanal Individual'!$A55,'BD Factoraje'!$C:$C,$B$2),0)+AN55-SUMIFS('BD Factoraje'!$R:$R,'BD Factoraje'!$B:$B,$B$3,'BD Factoraje'!$G:$G,'Cartera Semanal Individual'!$A55,'BD Factoraje'!$N:$N,'Cartera Semanal Individual'!AO$1,'BD Factoraje'!$C:$C,$B$2)</f>
        <v>0</v>
      </c>
      <c r="AP55" s="11">
        <f>IF('Cartera Semanal Individual'!$A55='Cartera Semanal Individual'!AP$1,-SUMIFS('BD Factoraje'!$Q:$Q,'BD Factoraje'!$B:$B,$B$3,'BD Factoraje'!$G:$G,'Cartera Semanal Individual'!$A55,'BD Factoraje'!$C:$C,$B$2),0)+AO55-SUMIFS('BD Factoraje'!$R:$R,'BD Factoraje'!$B:$B,$B$3,'BD Factoraje'!$G:$G,'Cartera Semanal Individual'!$A55,'BD Factoraje'!$N:$N,'Cartera Semanal Individual'!AP$1,'BD Factoraje'!$C:$C,$B$2)</f>
        <v>0</v>
      </c>
      <c r="AQ55" s="11">
        <f>IF('Cartera Semanal Individual'!$A55='Cartera Semanal Individual'!AQ$1,-SUMIFS('BD Factoraje'!$Q:$Q,'BD Factoraje'!$B:$B,$B$3,'BD Factoraje'!$G:$G,'Cartera Semanal Individual'!$A55,'BD Factoraje'!$C:$C,$B$2),0)+AP55-SUMIFS('BD Factoraje'!$R:$R,'BD Factoraje'!$B:$B,$B$3,'BD Factoraje'!$G:$G,'Cartera Semanal Individual'!$A55,'BD Factoraje'!$N:$N,'Cartera Semanal Individual'!AQ$1,'BD Factoraje'!$C:$C,$B$2)</f>
        <v>0</v>
      </c>
      <c r="AR55" s="11">
        <f>IF('Cartera Semanal Individual'!$A55='Cartera Semanal Individual'!AR$1,-SUMIFS('BD Factoraje'!$Q:$Q,'BD Factoraje'!$B:$B,$B$3,'BD Factoraje'!$G:$G,'Cartera Semanal Individual'!$A55,'BD Factoraje'!$C:$C,$B$2),0)+AQ55-SUMIFS('BD Factoraje'!$R:$R,'BD Factoraje'!$B:$B,$B$3,'BD Factoraje'!$G:$G,'Cartera Semanal Individual'!$A55,'BD Factoraje'!$N:$N,'Cartera Semanal Individual'!AR$1,'BD Factoraje'!$C:$C,$B$2)</f>
        <v>0</v>
      </c>
      <c r="AS55" s="11">
        <f>IF('Cartera Semanal Individual'!$A55='Cartera Semanal Individual'!AS$1,-SUMIFS('BD Factoraje'!$Q:$Q,'BD Factoraje'!$B:$B,$B$3,'BD Factoraje'!$G:$G,'Cartera Semanal Individual'!$A55,'BD Factoraje'!$C:$C,$B$2),0)+AR55-SUMIFS('BD Factoraje'!$R:$R,'BD Factoraje'!$B:$B,$B$3,'BD Factoraje'!$G:$G,'Cartera Semanal Individual'!$A55,'BD Factoraje'!$N:$N,'Cartera Semanal Individual'!AS$1,'BD Factoraje'!$C:$C,$B$2)</f>
        <v>0</v>
      </c>
      <c r="AT55" s="11">
        <f>IF('Cartera Semanal Individual'!$A55='Cartera Semanal Individual'!AT$1,-SUMIFS('BD Factoraje'!$Q:$Q,'BD Factoraje'!$B:$B,$B$3,'BD Factoraje'!$G:$G,'Cartera Semanal Individual'!$A55,'BD Factoraje'!$C:$C,$B$2),0)+AS55-SUMIFS('BD Factoraje'!$R:$R,'BD Factoraje'!$B:$B,$B$3,'BD Factoraje'!$G:$G,'Cartera Semanal Individual'!$A55,'BD Factoraje'!$N:$N,'Cartera Semanal Individual'!AT$1,'BD Factoraje'!$C:$C,$B$2)</f>
        <v>0</v>
      </c>
      <c r="AU55" s="11">
        <f>IF('Cartera Semanal Individual'!$A55='Cartera Semanal Individual'!AU$1,-SUMIFS('BD Factoraje'!$Q:$Q,'BD Factoraje'!$B:$B,$B$3,'BD Factoraje'!$G:$G,'Cartera Semanal Individual'!$A55,'BD Factoraje'!$C:$C,$B$2),0)+AT55-SUMIFS('BD Factoraje'!$R:$R,'BD Factoraje'!$B:$B,$B$3,'BD Factoraje'!$G:$G,'Cartera Semanal Individual'!$A55,'BD Factoraje'!$N:$N,'Cartera Semanal Individual'!AU$1,'BD Factoraje'!$C:$C,$B$2)</f>
        <v>0</v>
      </c>
      <c r="AV55" s="11">
        <f>IF('Cartera Semanal Individual'!$A55='Cartera Semanal Individual'!AV$1,-SUMIFS('BD Factoraje'!$Q:$Q,'BD Factoraje'!$B:$B,$B$3,'BD Factoraje'!$G:$G,'Cartera Semanal Individual'!$A55,'BD Factoraje'!$C:$C,$B$2),0)+AU55-SUMIFS('BD Factoraje'!$R:$R,'BD Factoraje'!$B:$B,$B$3,'BD Factoraje'!$G:$G,'Cartera Semanal Individual'!$A55,'BD Factoraje'!$N:$N,'Cartera Semanal Individual'!AV$1,'BD Factoraje'!$C:$C,$B$2)</f>
        <v>0</v>
      </c>
      <c r="AW55" s="11">
        <f>IF('Cartera Semanal Individual'!$A55='Cartera Semanal Individual'!AW$1,-SUMIFS('BD Factoraje'!$Q:$Q,'BD Factoraje'!$B:$B,$B$3,'BD Factoraje'!$G:$G,'Cartera Semanal Individual'!$A55,'BD Factoraje'!$C:$C,$B$2),0)+AV55-SUMIFS('BD Factoraje'!$R:$R,'BD Factoraje'!$B:$B,$B$3,'BD Factoraje'!$G:$G,'Cartera Semanal Individual'!$A55,'BD Factoraje'!$N:$N,'Cartera Semanal Individual'!AW$1,'BD Factoraje'!$C:$C,$B$2)</f>
        <v>0</v>
      </c>
      <c r="AX55" s="11">
        <f>IF('Cartera Semanal Individual'!$A55='Cartera Semanal Individual'!AX$1,-SUMIFS('BD Factoraje'!$Q:$Q,'BD Factoraje'!$B:$B,$B$3,'BD Factoraje'!$G:$G,'Cartera Semanal Individual'!$A55,'BD Factoraje'!$C:$C,$B$2),0)+AW55-SUMIFS('BD Factoraje'!$R:$R,'BD Factoraje'!$B:$B,$B$3,'BD Factoraje'!$G:$G,'Cartera Semanal Individual'!$A55,'BD Factoraje'!$N:$N,'Cartera Semanal Individual'!AX$1,'BD Factoraje'!$C:$C,$B$2)</f>
        <v>0</v>
      </c>
      <c r="AY55" s="11">
        <f>IF('Cartera Semanal Individual'!$A55='Cartera Semanal Individual'!AY$1,-SUMIFS('BD Factoraje'!$Q:$Q,'BD Factoraje'!$B:$B,$B$3,'BD Factoraje'!$G:$G,'Cartera Semanal Individual'!$A55,'BD Factoraje'!$C:$C,$B$2),0)+AX55-SUMIFS('BD Factoraje'!$R:$R,'BD Factoraje'!$B:$B,$B$3,'BD Factoraje'!$G:$G,'Cartera Semanal Individual'!$A55,'BD Factoraje'!$N:$N,'Cartera Semanal Individual'!AY$1,'BD Factoraje'!$C:$C,$B$2)</f>
        <v>0</v>
      </c>
      <c r="AZ55" s="11">
        <f>IF('Cartera Semanal Individual'!$A55='Cartera Semanal Individual'!AZ$1,-SUMIFS('BD Factoraje'!$Q:$Q,'BD Factoraje'!$B:$B,$B$3,'BD Factoraje'!$G:$G,'Cartera Semanal Individual'!$A55,'BD Factoraje'!$C:$C,$B$2),0)+AY55-SUMIFS('BD Factoraje'!$R:$R,'BD Factoraje'!$B:$B,$B$3,'BD Factoraje'!$G:$G,'Cartera Semanal Individual'!$A55,'BD Factoraje'!$N:$N,'Cartera Semanal Individual'!AZ$1,'BD Factoraje'!$C:$C,$B$2)</f>
        <v>0</v>
      </c>
      <c r="BA55" s="11">
        <f>IF('Cartera Semanal Individual'!$A55='Cartera Semanal Individual'!BA$1,-SUMIFS('BD Factoraje'!$Q:$Q,'BD Factoraje'!$B:$B,$B$3,'BD Factoraje'!$G:$G,'Cartera Semanal Individual'!$A55,'BD Factoraje'!$C:$C,$B$2),0)+AZ55-SUMIFS('BD Factoraje'!$R:$R,'BD Factoraje'!$B:$B,$B$3,'BD Factoraje'!$G:$G,'Cartera Semanal Individual'!$A55,'BD Factoraje'!$N:$N,'Cartera Semanal Individual'!BA$1,'BD Factoraje'!$C:$C,$B$2)</f>
        <v>0</v>
      </c>
      <c r="BB55" s="11">
        <f>IF('Cartera Semanal Individual'!$A55='Cartera Semanal Individual'!BB$1,-SUMIFS('BD Factoraje'!$Q:$Q,'BD Factoraje'!$B:$B,$B$3,'BD Factoraje'!$G:$G,'Cartera Semanal Individual'!$A55,'BD Factoraje'!$C:$C,$B$2),0)+BA55-SUMIFS('BD Factoraje'!$R:$R,'BD Factoraje'!$B:$B,$B$3,'BD Factoraje'!$G:$G,'Cartera Semanal Individual'!$A55,'BD Factoraje'!$N:$N,'Cartera Semanal Individual'!BB$1,'BD Factoraje'!$C:$C,$B$2)</f>
        <v>0</v>
      </c>
      <c r="BC55" s="11">
        <f>IF('Cartera Semanal Individual'!$A55='Cartera Semanal Individual'!BC$1,-SUMIFS('BD Factoraje'!$Q:$Q,'BD Factoraje'!$B:$B,$B$3,'BD Factoraje'!$G:$G,'Cartera Semanal Individual'!$A55,'BD Factoraje'!$C:$C,$B$2),0)+BB55-SUMIFS('BD Factoraje'!$R:$R,'BD Factoraje'!$B:$B,$B$3,'BD Factoraje'!$G:$G,'Cartera Semanal Individual'!$A55,'BD Factoraje'!$N:$N,'Cartera Semanal Individual'!BC$1,'BD Factoraje'!$C:$C,$B$2)</f>
        <v>0</v>
      </c>
      <c r="BD55" s="11">
        <f>IF('Cartera Semanal Individual'!$A55='Cartera Semanal Individual'!BD$1,-SUMIFS('BD Factoraje'!$Q:$Q,'BD Factoraje'!$B:$B,$B$3,'BD Factoraje'!$G:$G,'Cartera Semanal Individual'!$A55,'BD Factoraje'!$C:$C,$B$2),0)+BC55-SUMIFS('BD Factoraje'!$R:$R,'BD Factoraje'!$B:$B,$B$3,'BD Factoraje'!$G:$G,'Cartera Semanal Individual'!$A55,'BD Factoraje'!$N:$N,'Cartera Semanal Individual'!BD$1,'BD Factoraje'!$C:$C,$B$2)</f>
        <v>0</v>
      </c>
      <c r="BE55" s="11">
        <f>IF('Cartera Semanal Individual'!$A55='Cartera Semanal Individual'!BE$1,-SUMIFS('BD Factoraje'!$Q:$Q,'BD Factoraje'!$B:$B,$B$3,'BD Factoraje'!$G:$G,'Cartera Semanal Individual'!$A55,'BD Factoraje'!$C:$C,$B$2),0)+BD55-SUMIFS('BD Factoraje'!$R:$R,'BD Factoraje'!$B:$B,$B$3,'BD Factoraje'!$G:$G,'Cartera Semanal Individual'!$A55,'BD Factoraje'!$N:$N,'Cartera Semanal Individual'!BE$1,'BD Factoraje'!$C:$C,$B$2)</f>
        <v>0</v>
      </c>
      <c r="BF55" s="11">
        <f>IF('Cartera Semanal Individual'!$A55='Cartera Semanal Individual'!BF$1,-SUMIFS('BD Factoraje'!$Q:$Q,'BD Factoraje'!$B:$B,$B$3,'BD Factoraje'!$G:$G,'Cartera Semanal Individual'!$A55,'BD Factoraje'!$C:$C,$B$2),0)+BE55-SUMIFS('BD Factoraje'!$R:$R,'BD Factoraje'!$B:$B,$B$3,'BD Factoraje'!$G:$G,'Cartera Semanal Individual'!$A55,'BD Factoraje'!$N:$N,'Cartera Semanal Individual'!BF$1,'BD Factoraje'!$C:$C,$B$2)</f>
        <v>0</v>
      </c>
      <c r="BG55" s="11">
        <f>IF('Cartera Semanal Individual'!$A55='Cartera Semanal Individual'!BG$1,-SUMIFS('BD Factoraje'!$Q:$Q,'BD Factoraje'!$B:$B,$B$3,'BD Factoraje'!$G:$G,'Cartera Semanal Individual'!$A55,'BD Factoraje'!$C:$C,$B$2),0)+BF55-SUMIFS('BD Factoraje'!$R:$R,'BD Factoraje'!$B:$B,$B$3,'BD Factoraje'!$G:$G,'Cartera Semanal Individual'!$A55,'BD Factoraje'!$N:$N,'Cartera Semanal Individual'!BG$1,'BD Factoraje'!$C:$C,$B$2)</f>
        <v>0</v>
      </c>
      <c r="BH55" s="11">
        <f>IF('Cartera Semanal Individual'!$A55='Cartera Semanal Individual'!BH$1,-SUMIFS('BD Factoraje'!$Q:$Q,'BD Factoraje'!$B:$B,$B$3,'BD Factoraje'!$G:$G,'Cartera Semanal Individual'!$A55,'BD Factoraje'!$C:$C,$B$2),0)+BG55-SUMIFS('BD Factoraje'!$R:$R,'BD Factoraje'!$B:$B,$B$3,'BD Factoraje'!$G:$G,'Cartera Semanal Individual'!$A55,'BD Factoraje'!$N:$N,'Cartera Semanal Individual'!BH$1,'BD Factoraje'!$C:$C,$B$2)</f>
        <v>0</v>
      </c>
      <c r="BI55" s="11">
        <f>IF('Cartera Semanal Individual'!$A55='Cartera Semanal Individual'!BI$1,-SUMIFS('BD Factoraje'!$Q:$Q,'BD Factoraje'!$B:$B,$B$3,'BD Factoraje'!$G:$G,'Cartera Semanal Individual'!$A55,'BD Factoraje'!$C:$C,$B$2),0)+BH55-SUMIFS('BD Factoraje'!$R:$R,'BD Factoraje'!$B:$B,$B$3,'BD Factoraje'!$G:$G,'Cartera Semanal Individual'!$A55,'BD Factoraje'!$N:$N,'Cartera Semanal Individual'!BI$1,'BD Factoraje'!$C:$C,$B$2)</f>
        <v>0</v>
      </c>
      <c r="BJ55" s="11">
        <f>IF('Cartera Semanal Individual'!$A55='Cartera Semanal Individual'!BJ$1,-SUMIFS('BD Factoraje'!$Q:$Q,'BD Factoraje'!$B:$B,$B$3,'BD Factoraje'!$G:$G,'Cartera Semanal Individual'!$A55,'BD Factoraje'!$C:$C,$B$2),0)+BI55-SUMIFS('BD Factoraje'!$R:$R,'BD Factoraje'!$B:$B,$B$3,'BD Factoraje'!$G:$G,'Cartera Semanal Individual'!$A55,'BD Factoraje'!$N:$N,'Cartera Semanal Individual'!BJ$1,'BD Factoraje'!$C:$C,$B$2)</f>
        <v>0</v>
      </c>
      <c r="BK55" s="11">
        <f>IF('Cartera Semanal Individual'!$A55='Cartera Semanal Individual'!BK$1,-SUMIFS('BD Factoraje'!$Q:$Q,'BD Factoraje'!$B:$B,$B$3,'BD Factoraje'!$G:$G,'Cartera Semanal Individual'!$A55,'BD Factoraje'!$C:$C,$B$2),0)+BJ55-SUMIFS('BD Factoraje'!$R:$R,'BD Factoraje'!$B:$B,$B$3,'BD Factoraje'!$G:$G,'Cartera Semanal Individual'!$A55,'BD Factoraje'!$N:$N,'Cartera Semanal Individual'!BK$1,'BD Factoraje'!$C:$C,$B$2)</f>
        <v>0</v>
      </c>
      <c r="BL55" s="11">
        <f>IF('Cartera Semanal Individual'!$A55='Cartera Semanal Individual'!BL$1,-SUMIFS('BD Factoraje'!$Q:$Q,'BD Factoraje'!$B:$B,$B$3,'BD Factoraje'!$G:$G,'Cartera Semanal Individual'!$A55,'BD Factoraje'!$C:$C,$B$2),0)+BK55-SUMIFS('BD Factoraje'!$R:$R,'BD Factoraje'!$B:$B,$B$3,'BD Factoraje'!$G:$G,'Cartera Semanal Individual'!$A55,'BD Factoraje'!$N:$N,'Cartera Semanal Individual'!BL$1,'BD Factoraje'!$C:$C,$B$2)</f>
        <v>0</v>
      </c>
      <c r="BM55" s="11">
        <f>IF('Cartera Semanal Individual'!$A55='Cartera Semanal Individual'!BM$1,-SUMIFS('BD Factoraje'!$Q:$Q,'BD Factoraje'!$B:$B,$B$3,'BD Factoraje'!$G:$G,'Cartera Semanal Individual'!$A55,'BD Factoraje'!$C:$C,$B$2),0)+BL55-SUMIFS('BD Factoraje'!$R:$R,'BD Factoraje'!$B:$B,$B$3,'BD Factoraje'!$G:$G,'Cartera Semanal Individual'!$A55,'BD Factoraje'!$N:$N,'Cartera Semanal Individual'!BM$1,'BD Factoraje'!$C:$C,$B$2)</f>
        <v>0</v>
      </c>
      <c r="BN55" s="11">
        <f>IF('Cartera Semanal Individual'!$A55='Cartera Semanal Individual'!BN$1,-SUMIFS('BD Factoraje'!$Q:$Q,'BD Factoraje'!$B:$B,$B$3,'BD Factoraje'!$G:$G,'Cartera Semanal Individual'!$A55,'BD Factoraje'!$C:$C,$B$2),0)+BM55-SUMIFS('BD Factoraje'!$R:$R,'BD Factoraje'!$B:$B,$B$3,'BD Factoraje'!$G:$G,'Cartera Semanal Individual'!$A55,'BD Factoraje'!$N:$N,'Cartera Semanal Individual'!BN$1,'BD Factoraje'!$C:$C,$B$2)</f>
        <v>0</v>
      </c>
      <c r="BO55" s="11">
        <f>IF('Cartera Semanal Individual'!$A55='Cartera Semanal Individual'!BO$1,-SUMIFS('BD Factoraje'!$Q:$Q,'BD Factoraje'!$B:$B,$B$3,'BD Factoraje'!$G:$G,'Cartera Semanal Individual'!$A55,'BD Factoraje'!$C:$C,$B$2),0)+BN55-SUMIFS('BD Factoraje'!$R:$R,'BD Factoraje'!$B:$B,$B$3,'BD Factoraje'!$G:$G,'Cartera Semanal Individual'!$A55,'BD Factoraje'!$N:$N,'Cartera Semanal Individual'!BO$1,'BD Factoraje'!$C:$C,$B$2)</f>
        <v>0</v>
      </c>
      <c r="BP55" s="11">
        <f>IF('Cartera Semanal Individual'!$A55='Cartera Semanal Individual'!BP$1,-SUMIFS('BD Factoraje'!$Q:$Q,'BD Factoraje'!$B:$B,$B$3,'BD Factoraje'!$G:$G,'Cartera Semanal Individual'!$A55,'BD Factoraje'!$C:$C,$B$2),0)+BO55-SUMIFS('BD Factoraje'!$R:$R,'BD Factoraje'!$B:$B,$B$3,'BD Factoraje'!$G:$G,'Cartera Semanal Individual'!$A55,'BD Factoraje'!$N:$N,'Cartera Semanal Individual'!BP$1,'BD Factoraje'!$C:$C,$B$2)</f>
        <v>0</v>
      </c>
      <c r="BQ55" s="11">
        <f>IF('Cartera Semanal Individual'!$A55='Cartera Semanal Individual'!BQ$1,-SUMIFS('BD Factoraje'!$Q:$Q,'BD Factoraje'!$B:$B,$B$3,'BD Factoraje'!$G:$G,'Cartera Semanal Individual'!$A55,'BD Factoraje'!$C:$C,$B$2),0)+BP55-SUMIFS('BD Factoraje'!$R:$R,'BD Factoraje'!$B:$B,$B$3,'BD Factoraje'!$G:$G,'Cartera Semanal Individual'!$A55,'BD Factoraje'!$N:$N,'Cartera Semanal Individual'!BQ$1,'BD Factoraje'!$C:$C,$B$2)</f>
        <v>0</v>
      </c>
      <c r="BR55" s="11">
        <f>IF('Cartera Semanal Individual'!$A55='Cartera Semanal Individual'!BR$1,-SUMIFS('BD Factoraje'!$Q:$Q,'BD Factoraje'!$B:$B,$B$3,'BD Factoraje'!$G:$G,'Cartera Semanal Individual'!$A55,'BD Factoraje'!$C:$C,$B$2),0)+BQ55-SUMIFS('BD Factoraje'!$R:$R,'BD Factoraje'!$B:$B,$B$3,'BD Factoraje'!$G:$G,'Cartera Semanal Individual'!$A55,'BD Factoraje'!$N:$N,'Cartera Semanal Individual'!BR$1,'BD Factoraje'!$C:$C,$B$2)</f>
        <v>0</v>
      </c>
      <c r="BS55" s="11">
        <f>IF('Cartera Semanal Individual'!$A55='Cartera Semanal Individual'!BS$1,-SUMIFS('BD Factoraje'!$Q:$Q,'BD Factoraje'!$B:$B,$B$3,'BD Factoraje'!$G:$G,'Cartera Semanal Individual'!$A55,'BD Factoraje'!$C:$C,$B$2),0)+BR55-SUMIFS('BD Factoraje'!$R:$R,'BD Factoraje'!$B:$B,$B$3,'BD Factoraje'!$G:$G,'Cartera Semanal Individual'!$A55,'BD Factoraje'!$N:$N,'Cartera Semanal Individual'!BS$1,'BD Factoraje'!$C:$C,$B$2)</f>
        <v>0</v>
      </c>
      <c r="BT55" s="11">
        <f>IF('Cartera Semanal Individual'!$A55='Cartera Semanal Individual'!BT$1,-SUMIFS('BD Factoraje'!$Q:$Q,'BD Factoraje'!$B:$B,$B$3,'BD Factoraje'!$G:$G,'Cartera Semanal Individual'!$A55,'BD Factoraje'!$C:$C,$B$2),0)+BS55-SUMIFS('BD Factoraje'!$R:$R,'BD Factoraje'!$B:$B,$B$3,'BD Factoraje'!$G:$G,'Cartera Semanal Individual'!$A55,'BD Factoraje'!$N:$N,'Cartera Semanal Individual'!BT$1,'BD Factoraje'!$C:$C,$B$2)</f>
        <v>0</v>
      </c>
      <c r="BU55" s="11">
        <f>IF('Cartera Semanal Individual'!$A55='Cartera Semanal Individual'!BU$1,-SUMIFS('BD Factoraje'!$Q:$Q,'BD Factoraje'!$B:$B,$B$3,'BD Factoraje'!$G:$G,'Cartera Semanal Individual'!$A55,'BD Factoraje'!$C:$C,$B$2),0)+BT55-SUMIFS('BD Factoraje'!$R:$R,'BD Factoraje'!$B:$B,$B$3,'BD Factoraje'!$G:$G,'Cartera Semanal Individual'!$A55,'BD Factoraje'!$N:$N,'Cartera Semanal Individual'!BU$1,'BD Factoraje'!$C:$C,$B$2)</f>
        <v>0</v>
      </c>
      <c r="BV55" s="11">
        <f>IF('Cartera Semanal Individual'!$A55='Cartera Semanal Individual'!BV$1,-SUMIFS('BD Factoraje'!$Q:$Q,'BD Factoraje'!$B:$B,$B$3,'BD Factoraje'!$G:$G,'Cartera Semanal Individual'!$A55,'BD Factoraje'!$C:$C,$B$2),0)+BU55-SUMIFS('BD Factoraje'!$R:$R,'BD Factoraje'!$B:$B,$B$3,'BD Factoraje'!$G:$G,'Cartera Semanal Individual'!$A55,'BD Factoraje'!$N:$N,'Cartera Semanal Individual'!BV$1,'BD Factoraje'!$C:$C,$B$2)</f>
        <v>0</v>
      </c>
      <c r="BW55" s="11">
        <f>IF('Cartera Semanal Individual'!$A55='Cartera Semanal Individual'!BW$1,-SUMIFS('BD Factoraje'!$Q:$Q,'BD Factoraje'!$B:$B,$B$3,'BD Factoraje'!$G:$G,'Cartera Semanal Individual'!$A55,'BD Factoraje'!$C:$C,$B$2),0)+BV55-SUMIFS('BD Factoraje'!$R:$R,'BD Factoraje'!$B:$B,$B$3,'BD Factoraje'!$G:$G,'Cartera Semanal Individual'!$A55,'BD Factoraje'!$N:$N,'Cartera Semanal Individual'!BW$1,'BD Factoraje'!$C:$C,$B$2)</f>
        <v>0</v>
      </c>
      <c r="BX55" s="11">
        <f>IF('Cartera Semanal Individual'!$A55='Cartera Semanal Individual'!BX$1,-SUMIFS('BD Factoraje'!$Q:$Q,'BD Factoraje'!$B:$B,$B$3,'BD Factoraje'!$G:$G,'Cartera Semanal Individual'!$A55,'BD Factoraje'!$C:$C,$B$2),0)+BW55-SUMIFS('BD Factoraje'!$R:$R,'BD Factoraje'!$B:$B,$B$3,'BD Factoraje'!$G:$G,'Cartera Semanal Individual'!$A55,'BD Factoraje'!$N:$N,'Cartera Semanal Individual'!BX$1,'BD Factoraje'!$C:$C,$B$2)</f>
        <v>0</v>
      </c>
      <c r="BY55" s="11">
        <f>IF('Cartera Semanal Individual'!$A55='Cartera Semanal Individual'!BY$1,-SUMIFS('BD Factoraje'!$Q:$Q,'BD Factoraje'!$B:$B,$B$3,'BD Factoraje'!$G:$G,'Cartera Semanal Individual'!$A55,'BD Factoraje'!$C:$C,$B$2),0)+BX55-SUMIFS('BD Factoraje'!$R:$R,'BD Factoraje'!$B:$B,$B$3,'BD Factoraje'!$G:$G,'Cartera Semanal Individual'!$A55,'BD Factoraje'!$N:$N,'Cartera Semanal Individual'!BY$1,'BD Factoraje'!$C:$C,$B$2)</f>
        <v>0</v>
      </c>
      <c r="BZ55" s="11">
        <f>IF('Cartera Semanal Individual'!$A55='Cartera Semanal Individual'!BZ$1,-SUMIFS('BD Factoraje'!$Q:$Q,'BD Factoraje'!$B:$B,$B$3,'BD Factoraje'!$G:$G,'Cartera Semanal Individual'!$A55,'BD Factoraje'!$C:$C,$B$2),0)+BY55-SUMIFS('BD Factoraje'!$R:$R,'BD Factoraje'!$B:$B,$B$3,'BD Factoraje'!$G:$G,'Cartera Semanal Individual'!$A55,'BD Factoraje'!$N:$N,'Cartera Semanal Individual'!BZ$1,'BD Factoraje'!$C:$C,$B$2)</f>
        <v>0</v>
      </c>
      <c r="CA55" s="11">
        <f>IF('Cartera Semanal Individual'!$A55='Cartera Semanal Individual'!CA$1,-SUMIFS('BD Factoraje'!$Q:$Q,'BD Factoraje'!$B:$B,$B$3,'BD Factoraje'!$G:$G,'Cartera Semanal Individual'!$A55,'BD Factoraje'!$C:$C,$B$2),0)+BZ55-SUMIFS('BD Factoraje'!$R:$R,'BD Factoraje'!$B:$B,$B$3,'BD Factoraje'!$G:$G,'Cartera Semanal Individual'!$A55,'BD Factoraje'!$N:$N,'Cartera Semanal Individual'!CA$1,'BD Factoraje'!$C:$C,$B$2)</f>
        <v>0</v>
      </c>
      <c r="CB55" s="11">
        <f>IF('Cartera Semanal Individual'!$A55='Cartera Semanal Individual'!CB$1,-SUMIFS('BD Factoraje'!$Q:$Q,'BD Factoraje'!$B:$B,$B$3,'BD Factoraje'!$G:$G,'Cartera Semanal Individual'!$A55,'BD Factoraje'!$C:$C,$B$2),0)+CA55-SUMIFS('BD Factoraje'!$R:$R,'BD Factoraje'!$B:$B,$B$3,'BD Factoraje'!$G:$G,'Cartera Semanal Individual'!$A55,'BD Factoraje'!$N:$N,'Cartera Semanal Individual'!CB$1,'BD Factoraje'!$C:$C,$B$2)</f>
        <v>0</v>
      </c>
      <c r="CC55" s="11">
        <f>IF('Cartera Semanal Individual'!$A55='Cartera Semanal Individual'!CC$1,-SUMIFS('BD Factoraje'!$Q:$Q,'BD Factoraje'!$B:$B,$B$3,'BD Factoraje'!$G:$G,'Cartera Semanal Individual'!$A55,'BD Factoraje'!$C:$C,$B$2),0)+CB55-SUMIFS('BD Factoraje'!$R:$R,'BD Factoraje'!$B:$B,$B$3,'BD Factoraje'!$G:$G,'Cartera Semanal Individual'!$A55,'BD Factoraje'!$N:$N,'Cartera Semanal Individual'!CC$1,'BD Factoraje'!$C:$C,$B$2)</f>
        <v>0</v>
      </c>
      <c r="CD55" s="11">
        <f>IF('Cartera Semanal Individual'!$A55='Cartera Semanal Individual'!CD$1,-SUMIFS('BD Factoraje'!$Q:$Q,'BD Factoraje'!$B:$B,$B$3,'BD Factoraje'!$G:$G,'Cartera Semanal Individual'!$A55,'BD Factoraje'!$C:$C,$B$2),0)+CC55-SUMIFS('BD Factoraje'!$R:$R,'BD Factoraje'!$B:$B,$B$3,'BD Factoraje'!$G:$G,'Cartera Semanal Individual'!$A55,'BD Factoraje'!$N:$N,'Cartera Semanal Individual'!CD$1,'BD Factoraje'!$C:$C,$B$2)</f>
        <v>0</v>
      </c>
      <c r="CE55" s="11">
        <f>IF('Cartera Semanal Individual'!$A55='Cartera Semanal Individual'!CE$1,-SUMIFS('BD Factoraje'!$Q:$Q,'BD Factoraje'!$B:$B,$B$3,'BD Factoraje'!$G:$G,'Cartera Semanal Individual'!$A55,'BD Factoraje'!$C:$C,$B$2),0)+CD55-SUMIFS('BD Factoraje'!$R:$R,'BD Factoraje'!$B:$B,$B$3,'BD Factoraje'!$G:$G,'Cartera Semanal Individual'!$A55,'BD Factoraje'!$N:$N,'Cartera Semanal Individual'!CE$1,'BD Factoraje'!$C:$C,$B$2)</f>
        <v>0</v>
      </c>
      <c r="CF55" s="11">
        <f>IF('Cartera Semanal Individual'!$A55='Cartera Semanal Individual'!CF$1,-SUMIFS('BD Factoraje'!$Q:$Q,'BD Factoraje'!$B:$B,$B$3,'BD Factoraje'!$G:$G,'Cartera Semanal Individual'!$A55,'BD Factoraje'!$C:$C,$B$2),0)+CE55-SUMIFS('BD Factoraje'!$R:$R,'BD Factoraje'!$B:$B,$B$3,'BD Factoraje'!$G:$G,'Cartera Semanal Individual'!$A55,'BD Factoraje'!$N:$N,'Cartera Semanal Individual'!CF$1,'BD Factoraje'!$C:$C,$B$2)</f>
        <v>0</v>
      </c>
      <c r="CG55" s="11">
        <f>IF('Cartera Semanal Individual'!$A55='Cartera Semanal Individual'!CG$1,-SUMIFS('BD Factoraje'!$Q:$Q,'BD Factoraje'!$B:$B,$B$3,'BD Factoraje'!$G:$G,'Cartera Semanal Individual'!$A55,'BD Factoraje'!$C:$C,$B$2),0)+CF55-SUMIFS('BD Factoraje'!$R:$R,'BD Factoraje'!$B:$B,$B$3,'BD Factoraje'!$G:$G,'Cartera Semanal Individual'!$A55,'BD Factoraje'!$N:$N,'Cartera Semanal Individual'!CG$1,'BD Factoraje'!$C:$C,$B$2)</f>
        <v>0</v>
      </c>
      <c r="CH55" s="11">
        <f>IF('Cartera Semanal Individual'!$A55='Cartera Semanal Individual'!CH$1,-SUMIFS('BD Factoraje'!$Q:$Q,'BD Factoraje'!$B:$B,$B$3,'BD Factoraje'!$G:$G,'Cartera Semanal Individual'!$A55,'BD Factoraje'!$C:$C,$B$2),0)+CG55-SUMIFS('BD Factoraje'!$R:$R,'BD Factoraje'!$B:$B,$B$3,'BD Factoraje'!$G:$G,'Cartera Semanal Individual'!$A55,'BD Factoraje'!$N:$N,'Cartera Semanal Individual'!CH$1,'BD Factoraje'!$C:$C,$B$2)</f>
        <v>0</v>
      </c>
      <c r="CI55" s="11">
        <f>IF('Cartera Semanal Individual'!$A55='Cartera Semanal Individual'!CI$1,-SUMIFS('BD Factoraje'!$Q:$Q,'BD Factoraje'!$B:$B,$B$3,'BD Factoraje'!$G:$G,'Cartera Semanal Individual'!$A55,'BD Factoraje'!$C:$C,$B$2),0)+CH55-SUMIFS('BD Factoraje'!$R:$R,'BD Factoraje'!$B:$B,$B$3,'BD Factoraje'!$G:$G,'Cartera Semanal Individual'!$A55,'BD Factoraje'!$N:$N,'Cartera Semanal Individual'!CI$1,'BD Factoraje'!$C:$C,$B$2)</f>
        <v>0</v>
      </c>
      <c r="CJ55" s="11">
        <f>IF('Cartera Semanal Individual'!$A55='Cartera Semanal Individual'!CJ$1,-SUMIFS('BD Factoraje'!$Q:$Q,'BD Factoraje'!$B:$B,$B$3,'BD Factoraje'!$G:$G,'Cartera Semanal Individual'!$A55,'BD Factoraje'!$C:$C,$B$2),0)+CI55-SUMIFS('BD Factoraje'!$R:$R,'BD Factoraje'!$B:$B,$B$3,'BD Factoraje'!$G:$G,'Cartera Semanal Individual'!$A55,'BD Factoraje'!$N:$N,'Cartera Semanal Individual'!CJ$1,'BD Factoraje'!$C:$C,$B$2)</f>
        <v>0</v>
      </c>
      <c r="CK55" s="11">
        <f>IF('Cartera Semanal Individual'!$A55='Cartera Semanal Individual'!CK$1,-SUMIFS('BD Factoraje'!$Q:$Q,'BD Factoraje'!$B:$B,$B$3,'BD Factoraje'!$G:$G,'Cartera Semanal Individual'!$A55,'BD Factoraje'!$C:$C,$B$2),0)+CJ55-SUMIFS('BD Factoraje'!$R:$R,'BD Factoraje'!$B:$B,$B$3,'BD Factoraje'!$G:$G,'Cartera Semanal Individual'!$A55,'BD Factoraje'!$N:$N,'Cartera Semanal Individual'!CK$1,'BD Factoraje'!$C:$C,$B$2)</f>
        <v>0</v>
      </c>
      <c r="CL55" s="11">
        <f>IF('Cartera Semanal Individual'!$A55='Cartera Semanal Individual'!CL$1,-SUMIFS('BD Factoraje'!$Q:$Q,'BD Factoraje'!$B:$B,$B$3,'BD Factoraje'!$G:$G,'Cartera Semanal Individual'!$A55,'BD Factoraje'!$C:$C,$B$2),0)+CK55-SUMIFS('BD Factoraje'!$R:$R,'BD Factoraje'!$B:$B,$B$3,'BD Factoraje'!$G:$G,'Cartera Semanal Individual'!$A55,'BD Factoraje'!$N:$N,'Cartera Semanal Individual'!CL$1,'BD Factoraje'!$C:$C,$B$2)</f>
        <v>0</v>
      </c>
      <c r="CM55" s="11">
        <f>IF('Cartera Semanal Individual'!$A55='Cartera Semanal Individual'!CM$1,-SUMIFS('BD Factoraje'!$Q:$Q,'BD Factoraje'!$B:$B,$B$3,'BD Factoraje'!$G:$G,'Cartera Semanal Individual'!$A55,'BD Factoraje'!$C:$C,$B$2),0)+CL55-SUMIFS('BD Factoraje'!$R:$R,'BD Factoraje'!$B:$B,$B$3,'BD Factoraje'!$G:$G,'Cartera Semanal Individual'!$A55,'BD Factoraje'!$N:$N,'Cartera Semanal Individual'!CM$1,'BD Factoraje'!$C:$C,$B$2)</f>
        <v>0</v>
      </c>
      <c r="CN55" s="11">
        <f>IF('Cartera Semanal Individual'!$A55='Cartera Semanal Individual'!CN$1,-SUMIFS('BD Factoraje'!$Q:$Q,'BD Factoraje'!$B:$B,$B$3,'BD Factoraje'!$G:$G,'Cartera Semanal Individual'!$A55,'BD Factoraje'!$C:$C,$B$2),0)+CM55-SUMIFS('BD Factoraje'!$R:$R,'BD Factoraje'!$B:$B,$B$3,'BD Factoraje'!$G:$G,'Cartera Semanal Individual'!$A55,'BD Factoraje'!$N:$N,'Cartera Semanal Individual'!CN$1,'BD Factoraje'!$C:$C,$B$2)</f>
        <v>0</v>
      </c>
      <c r="CO55" s="11">
        <f>IF('Cartera Semanal Individual'!$A55='Cartera Semanal Individual'!CO$1,-SUMIFS('BD Factoraje'!$Q:$Q,'BD Factoraje'!$B:$B,$B$3,'BD Factoraje'!$G:$G,'Cartera Semanal Individual'!$A55,'BD Factoraje'!$C:$C,$B$2),0)+CN55-SUMIFS('BD Factoraje'!$R:$R,'BD Factoraje'!$B:$B,$B$3,'BD Factoraje'!$G:$G,'Cartera Semanal Individual'!$A55,'BD Factoraje'!$N:$N,'Cartera Semanal Individual'!CO$1,'BD Factoraje'!$C:$C,$B$2)</f>
        <v>0</v>
      </c>
      <c r="CP55" s="11">
        <f>IF('Cartera Semanal Individual'!$A55='Cartera Semanal Individual'!CP$1,-SUMIFS('BD Factoraje'!$Q:$Q,'BD Factoraje'!$B:$B,$B$3,'BD Factoraje'!$G:$G,'Cartera Semanal Individual'!$A55,'BD Factoraje'!$C:$C,$B$2),0)+CO55-SUMIFS('BD Factoraje'!$R:$R,'BD Factoraje'!$B:$B,$B$3,'BD Factoraje'!$G:$G,'Cartera Semanal Individual'!$A55,'BD Factoraje'!$N:$N,'Cartera Semanal Individual'!CP$1,'BD Factoraje'!$C:$C,$B$2)</f>
        <v>0</v>
      </c>
      <c r="CQ55" s="11">
        <f>IF('Cartera Semanal Individual'!$A55='Cartera Semanal Individual'!CQ$1,-SUMIFS('BD Factoraje'!$Q:$Q,'BD Factoraje'!$B:$B,$B$3,'BD Factoraje'!$G:$G,'Cartera Semanal Individual'!$A55,'BD Factoraje'!$C:$C,$B$2),0)+CP55-SUMIFS('BD Factoraje'!$R:$R,'BD Factoraje'!$B:$B,$B$3,'BD Factoraje'!$G:$G,'Cartera Semanal Individual'!$A55,'BD Factoraje'!$N:$N,'Cartera Semanal Individual'!CQ$1,'BD Factoraje'!$C:$C,$B$2)</f>
        <v>0</v>
      </c>
      <c r="CR55" s="11">
        <f>IF('Cartera Semanal Individual'!$A55='Cartera Semanal Individual'!CR$1,-SUMIFS('BD Factoraje'!$Q:$Q,'BD Factoraje'!$B:$B,$B$3,'BD Factoraje'!$G:$G,'Cartera Semanal Individual'!$A55,'BD Factoraje'!$C:$C,$B$2),0)+CQ55-SUMIFS('BD Factoraje'!$R:$R,'BD Factoraje'!$B:$B,$B$3,'BD Factoraje'!$G:$G,'Cartera Semanal Individual'!$A55,'BD Factoraje'!$N:$N,'Cartera Semanal Individual'!CR$1,'BD Factoraje'!$C:$C,$B$2)</f>
        <v>0</v>
      </c>
      <c r="CS55" s="11">
        <f>IF('Cartera Semanal Individual'!$A55='Cartera Semanal Individual'!CS$1,-SUMIFS('BD Factoraje'!$Q:$Q,'BD Factoraje'!$B:$B,$B$3,'BD Factoraje'!$G:$G,'Cartera Semanal Individual'!$A55,'BD Factoraje'!$C:$C,$B$2),0)+CR55-SUMIFS('BD Factoraje'!$R:$R,'BD Factoraje'!$B:$B,$B$3,'BD Factoraje'!$G:$G,'Cartera Semanal Individual'!$A55,'BD Factoraje'!$N:$N,'Cartera Semanal Individual'!CS$1,'BD Factoraje'!$C:$C,$B$2)</f>
        <v>0</v>
      </c>
      <c r="CT55" s="11">
        <f>IF('Cartera Semanal Individual'!$A55='Cartera Semanal Individual'!CT$1,-SUMIFS('BD Factoraje'!$Q:$Q,'BD Factoraje'!$B:$B,$B$3,'BD Factoraje'!$G:$G,'Cartera Semanal Individual'!$A55,'BD Factoraje'!$C:$C,$B$2),0)+CS55-SUMIFS('BD Factoraje'!$R:$R,'BD Factoraje'!$B:$B,$B$3,'BD Factoraje'!$G:$G,'Cartera Semanal Individual'!$A55,'BD Factoraje'!$N:$N,'Cartera Semanal Individual'!CT$1,'BD Factoraje'!$C:$C,$B$2)</f>
        <v>0</v>
      </c>
      <c r="CU55" s="11">
        <f>IF('Cartera Semanal Individual'!$A55='Cartera Semanal Individual'!CU$1,-SUMIFS('BD Factoraje'!$Q:$Q,'BD Factoraje'!$B:$B,$B$3,'BD Factoraje'!$G:$G,'Cartera Semanal Individual'!$A55,'BD Factoraje'!$C:$C,$B$2),0)+CT55-SUMIFS('BD Factoraje'!$R:$R,'BD Factoraje'!$B:$B,$B$3,'BD Factoraje'!$G:$G,'Cartera Semanal Individual'!$A55,'BD Factoraje'!$N:$N,'Cartera Semanal Individual'!CU$1,'BD Factoraje'!$C:$C,$B$2)</f>
        <v>0</v>
      </c>
      <c r="CV55" s="11">
        <f>IF('Cartera Semanal Individual'!$A55='Cartera Semanal Individual'!CV$1,-SUMIFS('BD Factoraje'!$Q:$Q,'BD Factoraje'!$B:$B,$B$3,'BD Factoraje'!$G:$G,'Cartera Semanal Individual'!$A55,'BD Factoraje'!$C:$C,$B$2),0)+CU55-SUMIFS('BD Factoraje'!$R:$R,'BD Factoraje'!$B:$B,$B$3,'BD Factoraje'!$G:$G,'Cartera Semanal Individual'!$A55,'BD Factoraje'!$N:$N,'Cartera Semanal Individual'!CV$1,'BD Factoraje'!$C:$C,$B$2)</f>
        <v>0</v>
      </c>
    </row>
    <row r="56" spans="1:100" s="12" customFormat="1" x14ac:dyDescent="0.25">
      <c r="A56" s="14">
        <v>65</v>
      </c>
      <c r="B56" s="31">
        <f t="shared" si="2"/>
        <v>42820</v>
      </c>
      <c r="C56" s="11">
        <f>IF('Cartera Semanal Individual'!$A56='Cartera Semanal Individual'!C$1,-SUMIFS('BD Factoraje'!$Q:$Q,'BD Factoraje'!$B:$B,$B$3,'BD Factoraje'!$G:$G,'Cartera Semanal Individual'!$A56,'BD Factoraje'!$C:$C,$B$2),0)</f>
        <v>0</v>
      </c>
      <c r="D56" s="11">
        <f>IF('Cartera Semanal Individual'!$A56='Cartera Semanal Individual'!D$1,-SUMIFS('BD Factoraje'!$Q:$Q,'BD Factoraje'!$B:$B,$B$3,'BD Factoraje'!$G:$G,'Cartera Semanal Individual'!$A56,'BD Factoraje'!$C:$C,$B$2),0)+C56-SUMIFS('BD Factoraje'!$R:$R,'BD Factoraje'!$B:$B,$B$3,'BD Factoraje'!$G:$G,'Cartera Semanal Individual'!$A56,'BD Factoraje'!$N:$N,'Cartera Semanal Individual'!D$1,'BD Factoraje'!$C:$C,$B$2)</f>
        <v>0</v>
      </c>
      <c r="E56" s="11">
        <f>IF('Cartera Semanal Individual'!$A56='Cartera Semanal Individual'!E$1,-SUMIFS('BD Factoraje'!$Q:$Q,'BD Factoraje'!$B:$B,$B$3,'BD Factoraje'!$G:$G,'Cartera Semanal Individual'!$A56,'BD Factoraje'!$C:$C,$B$2),0)+D56-SUMIFS('BD Factoraje'!$R:$R,'BD Factoraje'!$B:$B,$B$3,'BD Factoraje'!$G:$G,'Cartera Semanal Individual'!$A56,'BD Factoraje'!$N:$N,'Cartera Semanal Individual'!E$1,'BD Factoraje'!$C:$C,$B$2)</f>
        <v>0</v>
      </c>
      <c r="F56" s="11">
        <f>IF('Cartera Semanal Individual'!$A56='Cartera Semanal Individual'!F$1,-SUMIFS('BD Factoraje'!$Q:$Q,'BD Factoraje'!$B:$B,$B$3,'BD Factoraje'!$G:$G,'Cartera Semanal Individual'!$A56,'BD Factoraje'!$C:$C,$B$2),0)+E56-SUMIFS('BD Factoraje'!$R:$R,'BD Factoraje'!$B:$B,$B$3,'BD Factoraje'!$G:$G,'Cartera Semanal Individual'!$A56,'BD Factoraje'!$N:$N,'Cartera Semanal Individual'!F$1,'BD Factoraje'!$C:$C,$B$2)</f>
        <v>0</v>
      </c>
      <c r="G56" s="11">
        <f>IF('Cartera Semanal Individual'!$A56='Cartera Semanal Individual'!G$1,-SUMIFS('BD Factoraje'!$Q:$Q,'BD Factoraje'!$B:$B,$B$3,'BD Factoraje'!$G:$G,'Cartera Semanal Individual'!$A56,'BD Factoraje'!$C:$C,$B$2),0)+F56-SUMIFS('BD Factoraje'!$R:$R,'BD Factoraje'!$B:$B,$B$3,'BD Factoraje'!$G:$G,'Cartera Semanal Individual'!$A56,'BD Factoraje'!$N:$N,'Cartera Semanal Individual'!G$1,'BD Factoraje'!$C:$C,$B$2)</f>
        <v>0</v>
      </c>
      <c r="H56" s="11">
        <f>IF('Cartera Semanal Individual'!$A56='Cartera Semanal Individual'!H$1,-SUMIFS('BD Factoraje'!$Q:$Q,'BD Factoraje'!$B:$B,$B$3,'BD Factoraje'!$G:$G,'Cartera Semanal Individual'!$A56,'BD Factoraje'!$C:$C,$B$2),0)+G56-SUMIFS('BD Factoraje'!$R:$R,'BD Factoraje'!$B:$B,$B$3,'BD Factoraje'!$G:$G,'Cartera Semanal Individual'!$A56,'BD Factoraje'!$N:$N,'Cartera Semanal Individual'!H$1,'BD Factoraje'!$C:$C,$B$2)</f>
        <v>0</v>
      </c>
      <c r="I56" s="11">
        <f>IF('Cartera Semanal Individual'!$A56='Cartera Semanal Individual'!I$1,-SUMIFS('BD Factoraje'!$Q:$Q,'BD Factoraje'!$B:$B,$B$3,'BD Factoraje'!$G:$G,'Cartera Semanal Individual'!$A56,'BD Factoraje'!$C:$C,$B$2),0)+H56-SUMIFS('BD Factoraje'!$R:$R,'BD Factoraje'!$B:$B,$B$3,'BD Factoraje'!$G:$G,'Cartera Semanal Individual'!$A56,'BD Factoraje'!$N:$N,'Cartera Semanal Individual'!I$1,'BD Factoraje'!$C:$C,$B$2)</f>
        <v>0</v>
      </c>
      <c r="J56" s="11">
        <f>IF('Cartera Semanal Individual'!$A56='Cartera Semanal Individual'!J$1,-SUMIFS('BD Factoraje'!$Q:$Q,'BD Factoraje'!$B:$B,$B$3,'BD Factoraje'!$G:$G,'Cartera Semanal Individual'!$A56,'BD Factoraje'!$C:$C,$B$2),0)+I56-SUMIFS('BD Factoraje'!$R:$R,'BD Factoraje'!$B:$B,$B$3,'BD Factoraje'!$G:$G,'Cartera Semanal Individual'!$A56,'BD Factoraje'!$N:$N,'Cartera Semanal Individual'!J$1,'BD Factoraje'!$C:$C,$B$2)</f>
        <v>0</v>
      </c>
      <c r="K56" s="11">
        <f>IF('Cartera Semanal Individual'!$A56='Cartera Semanal Individual'!K$1,-SUMIFS('BD Factoraje'!$Q:$Q,'BD Factoraje'!$B:$B,$B$3,'BD Factoraje'!$G:$G,'Cartera Semanal Individual'!$A56,'BD Factoraje'!$C:$C,$B$2),0)+J56-SUMIFS('BD Factoraje'!$R:$R,'BD Factoraje'!$B:$B,$B$3,'BD Factoraje'!$G:$G,'Cartera Semanal Individual'!$A56,'BD Factoraje'!$N:$N,'Cartera Semanal Individual'!K$1,'BD Factoraje'!$C:$C,$B$2)</f>
        <v>0</v>
      </c>
      <c r="L56" s="11">
        <f>IF('Cartera Semanal Individual'!$A56='Cartera Semanal Individual'!L$1,-SUMIFS('BD Factoraje'!$Q:$Q,'BD Factoraje'!$B:$B,$B$3,'BD Factoraje'!$G:$G,'Cartera Semanal Individual'!$A56,'BD Factoraje'!$C:$C,$B$2),0)+K56-SUMIFS('BD Factoraje'!$R:$R,'BD Factoraje'!$B:$B,$B$3,'BD Factoraje'!$G:$G,'Cartera Semanal Individual'!$A56,'BD Factoraje'!$N:$N,'Cartera Semanal Individual'!L$1,'BD Factoraje'!$C:$C,$B$2)</f>
        <v>0</v>
      </c>
      <c r="M56" s="11">
        <f>IF('Cartera Semanal Individual'!$A56='Cartera Semanal Individual'!M$1,-SUMIFS('BD Factoraje'!$Q:$Q,'BD Factoraje'!$B:$B,$B$3,'BD Factoraje'!$G:$G,'Cartera Semanal Individual'!$A56,'BD Factoraje'!$C:$C,$B$2),0)+L56-SUMIFS('BD Factoraje'!$R:$R,'BD Factoraje'!$B:$B,$B$3,'BD Factoraje'!$G:$G,'Cartera Semanal Individual'!$A56,'BD Factoraje'!$N:$N,'Cartera Semanal Individual'!M$1,'BD Factoraje'!$C:$C,$B$2)</f>
        <v>0</v>
      </c>
      <c r="N56" s="11">
        <f>IF('Cartera Semanal Individual'!$A56='Cartera Semanal Individual'!N$1,-SUMIFS('BD Factoraje'!$Q:$Q,'BD Factoraje'!$B:$B,$B$3,'BD Factoraje'!$G:$G,'Cartera Semanal Individual'!$A56,'BD Factoraje'!$C:$C,$B$2),0)+M56-SUMIFS('BD Factoraje'!$R:$R,'BD Factoraje'!$B:$B,$B$3,'BD Factoraje'!$G:$G,'Cartera Semanal Individual'!$A56,'BD Factoraje'!$N:$N,'Cartera Semanal Individual'!N$1,'BD Factoraje'!$C:$C,$B$2)</f>
        <v>0</v>
      </c>
      <c r="O56" s="11">
        <f>IF('Cartera Semanal Individual'!$A56='Cartera Semanal Individual'!O$1,-SUMIFS('BD Factoraje'!$Q:$Q,'BD Factoraje'!$B:$B,$B$3,'BD Factoraje'!$G:$G,'Cartera Semanal Individual'!$A56,'BD Factoraje'!$C:$C,$B$2),0)+N56-SUMIFS('BD Factoraje'!$R:$R,'BD Factoraje'!$B:$B,$B$3,'BD Factoraje'!$G:$G,'Cartera Semanal Individual'!$A56,'BD Factoraje'!$N:$N,'Cartera Semanal Individual'!O$1,'BD Factoraje'!$C:$C,$B$2)</f>
        <v>0</v>
      </c>
      <c r="P56" s="11">
        <f>IF('Cartera Semanal Individual'!$A56='Cartera Semanal Individual'!P$1,-SUMIFS('BD Factoraje'!$Q:$Q,'BD Factoraje'!$B:$B,$B$3,'BD Factoraje'!$G:$G,'Cartera Semanal Individual'!$A56,'BD Factoraje'!$C:$C,$B$2),0)+O56-SUMIFS('BD Factoraje'!$R:$R,'BD Factoraje'!$B:$B,$B$3,'BD Factoraje'!$G:$G,'Cartera Semanal Individual'!$A56,'BD Factoraje'!$N:$N,'Cartera Semanal Individual'!P$1,'BD Factoraje'!$C:$C,$B$2)</f>
        <v>0</v>
      </c>
      <c r="Q56" s="11">
        <f>IF('Cartera Semanal Individual'!$A56='Cartera Semanal Individual'!Q$1,-SUMIFS('BD Factoraje'!$Q:$Q,'BD Factoraje'!$B:$B,$B$3,'BD Factoraje'!$G:$G,'Cartera Semanal Individual'!$A56,'BD Factoraje'!$C:$C,$B$2),0)+P56-SUMIFS('BD Factoraje'!$R:$R,'BD Factoraje'!$B:$B,$B$3,'BD Factoraje'!$G:$G,'Cartera Semanal Individual'!$A56,'BD Factoraje'!$N:$N,'Cartera Semanal Individual'!Q$1,'BD Factoraje'!$C:$C,$B$2)</f>
        <v>0</v>
      </c>
      <c r="R56" s="11">
        <f>IF('Cartera Semanal Individual'!$A56='Cartera Semanal Individual'!R$1,-SUMIFS('BD Factoraje'!$Q:$Q,'BD Factoraje'!$B:$B,$B$3,'BD Factoraje'!$G:$G,'Cartera Semanal Individual'!$A56,'BD Factoraje'!$C:$C,$B$2),0)+Q56-SUMIFS('BD Factoraje'!$R:$R,'BD Factoraje'!$B:$B,$B$3,'BD Factoraje'!$G:$G,'Cartera Semanal Individual'!$A56,'BD Factoraje'!$N:$N,'Cartera Semanal Individual'!R$1,'BD Factoraje'!$C:$C,$B$2)</f>
        <v>0</v>
      </c>
      <c r="S56" s="11">
        <f>IF('Cartera Semanal Individual'!$A56='Cartera Semanal Individual'!S$1,-SUMIFS('BD Factoraje'!$Q:$Q,'BD Factoraje'!$B:$B,$B$3,'BD Factoraje'!$G:$G,'Cartera Semanal Individual'!$A56,'BD Factoraje'!$C:$C,$B$2),0)+R56-SUMIFS('BD Factoraje'!$R:$R,'BD Factoraje'!$B:$B,$B$3,'BD Factoraje'!$G:$G,'Cartera Semanal Individual'!$A56,'BD Factoraje'!$N:$N,'Cartera Semanal Individual'!S$1,'BD Factoraje'!$C:$C,$B$2)</f>
        <v>0</v>
      </c>
      <c r="T56" s="11">
        <f>IF('Cartera Semanal Individual'!$A56='Cartera Semanal Individual'!T$1,-SUMIFS('BD Factoraje'!$Q:$Q,'BD Factoraje'!$B:$B,$B$3,'BD Factoraje'!$G:$G,'Cartera Semanal Individual'!$A56,'BD Factoraje'!$C:$C,$B$2),0)+S56-SUMIFS('BD Factoraje'!$R:$R,'BD Factoraje'!$B:$B,$B$3,'BD Factoraje'!$G:$G,'Cartera Semanal Individual'!$A56,'BD Factoraje'!$N:$N,'Cartera Semanal Individual'!T$1,'BD Factoraje'!$C:$C,$B$2)</f>
        <v>0</v>
      </c>
      <c r="U56" s="11">
        <f>IF('Cartera Semanal Individual'!$A56='Cartera Semanal Individual'!U$1,-SUMIFS('BD Factoraje'!$Q:$Q,'BD Factoraje'!$B:$B,$B$3,'BD Factoraje'!$G:$G,'Cartera Semanal Individual'!$A56,'BD Factoraje'!$C:$C,$B$2),0)+T56-SUMIFS('BD Factoraje'!$R:$R,'BD Factoraje'!$B:$B,$B$3,'BD Factoraje'!$G:$G,'Cartera Semanal Individual'!$A56,'BD Factoraje'!$N:$N,'Cartera Semanal Individual'!U$1,'BD Factoraje'!$C:$C,$B$2)</f>
        <v>0</v>
      </c>
      <c r="V56" s="11">
        <f>IF('Cartera Semanal Individual'!$A56='Cartera Semanal Individual'!V$1,-SUMIFS('BD Factoraje'!$Q:$Q,'BD Factoraje'!$B:$B,$B$3,'BD Factoraje'!$G:$G,'Cartera Semanal Individual'!$A56,'BD Factoraje'!$C:$C,$B$2),0)+U56-SUMIFS('BD Factoraje'!$R:$R,'BD Factoraje'!$B:$B,$B$3,'BD Factoraje'!$G:$G,'Cartera Semanal Individual'!$A56,'BD Factoraje'!$N:$N,'Cartera Semanal Individual'!V$1,'BD Factoraje'!$C:$C,$B$2)</f>
        <v>0</v>
      </c>
      <c r="W56" s="11">
        <f>IF('Cartera Semanal Individual'!$A56='Cartera Semanal Individual'!W$1,-SUMIFS('BD Factoraje'!$Q:$Q,'BD Factoraje'!$B:$B,$B$3,'BD Factoraje'!$G:$G,'Cartera Semanal Individual'!$A56,'BD Factoraje'!$C:$C,$B$2),0)+V56-SUMIFS('BD Factoraje'!$R:$R,'BD Factoraje'!$B:$B,$B$3,'BD Factoraje'!$G:$G,'Cartera Semanal Individual'!$A56,'BD Factoraje'!$N:$N,'Cartera Semanal Individual'!W$1,'BD Factoraje'!$C:$C,$B$2)</f>
        <v>0</v>
      </c>
      <c r="X56" s="11">
        <f>IF('Cartera Semanal Individual'!$A56='Cartera Semanal Individual'!X$1,-SUMIFS('BD Factoraje'!$Q:$Q,'BD Factoraje'!$B:$B,$B$3,'BD Factoraje'!$G:$G,'Cartera Semanal Individual'!$A56,'BD Factoraje'!$C:$C,$B$2),0)+W56-SUMIFS('BD Factoraje'!$R:$R,'BD Factoraje'!$B:$B,$B$3,'BD Factoraje'!$G:$G,'Cartera Semanal Individual'!$A56,'BD Factoraje'!$N:$N,'Cartera Semanal Individual'!X$1,'BD Factoraje'!$C:$C,$B$2)</f>
        <v>0</v>
      </c>
      <c r="Y56" s="11">
        <f>IF('Cartera Semanal Individual'!$A56='Cartera Semanal Individual'!Y$1,-SUMIFS('BD Factoraje'!$Q:$Q,'BD Factoraje'!$B:$B,$B$3,'BD Factoraje'!$G:$G,'Cartera Semanal Individual'!$A56,'BD Factoraje'!$C:$C,$B$2),0)+X56-SUMIFS('BD Factoraje'!$R:$R,'BD Factoraje'!$B:$B,$B$3,'BD Factoraje'!$G:$G,'Cartera Semanal Individual'!$A56,'BD Factoraje'!$N:$N,'Cartera Semanal Individual'!Y$1,'BD Factoraje'!$C:$C,$B$2)</f>
        <v>0</v>
      </c>
      <c r="Z56" s="11">
        <f>IF('Cartera Semanal Individual'!$A56='Cartera Semanal Individual'!Z$1,-SUMIFS('BD Factoraje'!$Q:$Q,'BD Factoraje'!$B:$B,$B$3,'BD Factoraje'!$G:$G,'Cartera Semanal Individual'!$A56,'BD Factoraje'!$C:$C,$B$2),0)+Y56-SUMIFS('BD Factoraje'!$R:$R,'BD Factoraje'!$B:$B,$B$3,'BD Factoraje'!$G:$G,'Cartera Semanal Individual'!$A56,'BD Factoraje'!$N:$N,'Cartera Semanal Individual'!Z$1,'BD Factoraje'!$C:$C,$B$2)</f>
        <v>0</v>
      </c>
      <c r="AA56" s="11">
        <f>IF('Cartera Semanal Individual'!$A56='Cartera Semanal Individual'!AA$1,-SUMIFS('BD Factoraje'!$Q:$Q,'BD Factoraje'!$B:$B,$B$3,'BD Factoraje'!$G:$G,'Cartera Semanal Individual'!$A56,'BD Factoraje'!$C:$C,$B$2),0)+Z56-SUMIFS('BD Factoraje'!$R:$R,'BD Factoraje'!$B:$B,$B$3,'BD Factoraje'!$G:$G,'Cartera Semanal Individual'!$A56,'BD Factoraje'!$N:$N,'Cartera Semanal Individual'!AA$1,'BD Factoraje'!$C:$C,$B$2)</f>
        <v>0</v>
      </c>
      <c r="AB56" s="11">
        <f>IF('Cartera Semanal Individual'!$A56='Cartera Semanal Individual'!AB$1,-SUMIFS('BD Factoraje'!$Q:$Q,'BD Factoraje'!$B:$B,$B$3,'BD Factoraje'!$G:$G,'Cartera Semanal Individual'!$A56,'BD Factoraje'!$C:$C,$B$2),0)+AA56-SUMIFS('BD Factoraje'!$R:$R,'BD Factoraje'!$B:$B,$B$3,'BD Factoraje'!$G:$G,'Cartera Semanal Individual'!$A56,'BD Factoraje'!$N:$N,'Cartera Semanal Individual'!AB$1,'BD Factoraje'!$C:$C,$B$2)</f>
        <v>0</v>
      </c>
      <c r="AC56" s="11">
        <f>IF('Cartera Semanal Individual'!$A56='Cartera Semanal Individual'!AC$1,-SUMIFS('BD Factoraje'!$Q:$Q,'BD Factoraje'!$B:$B,$B$3,'BD Factoraje'!$G:$G,'Cartera Semanal Individual'!$A56,'BD Factoraje'!$C:$C,$B$2),0)+AB56-SUMIFS('BD Factoraje'!$R:$R,'BD Factoraje'!$B:$B,$B$3,'BD Factoraje'!$G:$G,'Cartera Semanal Individual'!$A56,'BD Factoraje'!$N:$N,'Cartera Semanal Individual'!AC$1,'BD Factoraje'!$C:$C,$B$2)</f>
        <v>0</v>
      </c>
      <c r="AD56" s="11">
        <f>IF('Cartera Semanal Individual'!$A56='Cartera Semanal Individual'!AD$1,-SUMIFS('BD Factoraje'!$Q:$Q,'BD Factoraje'!$B:$B,$B$3,'BD Factoraje'!$G:$G,'Cartera Semanal Individual'!$A56,'BD Factoraje'!$C:$C,$B$2),0)+AC56-SUMIFS('BD Factoraje'!$R:$R,'BD Factoraje'!$B:$B,$B$3,'BD Factoraje'!$G:$G,'Cartera Semanal Individual'!$A56,'BD Factoraje'!$N:$N,'Cartera Semanal Individual'!AD$1,'BD Factoraje'!$C:$C,$B$2)</f>
        <v>0</v>
      </c>
      <c r="AE56" s="11">
        <f>IF('Cartera Semanal Individual'!$A56='Cartera Semanal Individual'!AE$1,-SUMIFS('BD Factoraje'!$Q:$Q,'BD Factoraje'!$B:$B,$B$3,'BD Factoraje'!$G:$G,'Cartera Semanal Individual'!$A56,'BD Factoraje'!$C:$C,$B$2),0)+AD56-SUMIFS('BD Factoraje'!$R:$R,'BD Factoraje'!$B:$B,$B$3,'BD Factoraje'!$G:$G,'Cartera Semanal Individual'!$A56,'BD Factoraje'!$N:$N,'Cartera Semanal Individual'!AE$1,'BD Factoraje'!$C:$C,$B$2)</f>
        <v>0</v>
      </c>
      <c r="AF56" s="11">
        <f>IF('Cartera Semanal Individual'!$A56='Cartera Semanal Individual'!AF$1,-SUMIFS('BD Factoraje'!$Q:$Q,'BD Factoraje'!$B:$B,$B$3,'BD Factoraje'!$G:$G,'Cartera Semanal Individual'!$A56,'BD Factoraje'!$C:$C,$B$2),0)+AE56-SUMIFS('BD Factoraje'!$R:$R,'BD Factoraje'!$B:$B,$B$3,'BD Factoraje'!$G:$G,'Cartera Semanal Individual'!$A56,'BD Factoraje'!$N:$N,'Cartera Semanal Individual'!AF$1,'BD Factoraje'!$C:$C,$B$2)</f>
        <v>0</v>
      </c>
      <c r="AG56" s="11">
        <f>IF('Cartera Semanal Individual'!$A56='Cartera Semanal Individual'!AG$1,-SUMIFS('BD Factoraje'!$Q:$Q,'BD Factoraje'!$B:$B,$B$3,'BD Factoraje'!$G:$G,'Cartera Semanal Individual'!$A56,'BD Factoraje'!$C:$C,$B$2),0)+AF56-SUMIFS('BD Factoraje'!$R:$R,'BD Factoraje'!$B:$B,$B$3,'BD Factoraje'!$G:$G,'Cartera Semanal Individual'!$A56,'BD Factoraje'!$N:$N,'Cartera Semanal Individual'!AG$1,'BD Factoraje'!$C:$C,$B$2)</f>
        <v>0</v>
      </c>
      <c r="AH56" s="11">
        <f>IF('Cartera Semanal Individual'!$A56='Cartera Semanal Individual'!AH$1,-SUMIFS('BD Factoraje'!$Q:$Q,'BD Factoraje'!$B:$B,$B$3,'BD Factoraje'!$G:$G,'Cartera Semanal Individual'!$A56,'BD Factoraje'!$C:$C,$B$2),0)+AG56-SUMIFS('BD Factoraje'!$R:$R,'BD Factoraje'!$B:$B,$B$3,'BD Factoraje'!$G:$G,'Cartera Semanal Individual'!$A56,'BD Factoraje'!$N:$N,'Cartera Semanal Individual'!AH$1,'BD Factoraje'!$C:$C,$B$2)</f>
        <v>0</v>
      </c>
      <c r="AI56" s="11">
        <f>IF('Cartera Semanal Individual'!$A56='Cartera Semanal Individual'!AI$1,-SUMIFS('BD Factoraje'!$Q:$Q,'BD Factoraje'!$B:$B,$B$3,'BD Factoraje'!$G:$G,'Cartera Semanal Individual'!$A56,'BD Factoraje'!$C:$C,$B$2),0)+AH56-SUMIFS('BD Factoraje'!$R:$R,'BD Factoraje'!$B:$B,$B$3,'BD Factoraje'!$G:$G,'Cartera Semanal Individual'!$A56,'BD Factoraje'!$N:$N,'Cartera Semanal Individual'!AI$1,'BD Factoraje'!$C:$C,$B$2)</f>
        <v>0</v>
      </c>
      <c r="AJ56" s="11">
        <f>IF('Cartera Semanal Individual'!$A56='Cartera Semanal Individual'!AJ$1,-SUMIFS('BD Factoraje'!$Q:$Q,'BD Factoraje'!$B:$B,$B$3,'BD Factoraje'!$G:$G,'Cartera Semanal Individual'!$A56,'BD Factoraje'!$C:$C,$B$2),0)+AI56-SUMIFS('BD Factoraje'!$R:$R,'BD Factoraje'!$B:$B,$B$3,'BD Factoraje'!$G:$G,'Cartera Semanal Individual'!$A56,'BD Factoraje'!$N:$N,'Cartera Semanal Individual'!AJ$1,'BD Factoraje'!$C:$C,$B$2)</f>
        <v>0</v>
      </c>
      <c r="AK56" s="11">
        <f>IF('Cartera Semanal Individual'!$A56='Cartera Semanal Individual'!AK$1,-SUMIFS('BD Factoraje'!$Q:$Q,'BD Factoraje'!$B:$B,$B$3,'BD Factoraje'!$G:$G,'Cartera Semanal Individual'!$A56,'BD Factoraje'!$C:$C,$B$2),0)+AJ56-SUMIFS('BD Factoraje'!$R:$R,'BD Factoraje'!$B:$B,$B$3,'BD Factoraje'!$G:$G,'Cartera Semanal Individual'!$A56,'BD Factoraje'!$N:$N,'Cartera Semanal Individual'!AK$1,'BD Factoraje'!$C:$C,$B$2)</f>
        <v>0</v>
      </c>
      <c r="AL56" s="11">
        <f>IF('Cartera Semanal Individual'!$A56='Cartera Semanal Individual'!AL$1,-SUMIFS('BD Factoraje'!$Q:$Q,'BD Factoraje'!$B:$B,$B$3,'BD Factoraje'!$G:$G,'Cartera Semanal Individual'!$A56,'BD Factoraje'!$C:$C,$B$2),0)+AK56-SUMIFS('BD Factoraje'!$R:$R,'BD Factoraje'!$B:$B,$B$3,'BD Factoraje'!$G:$G,'Cartera Semanal Individual'!$A56,'BD Factoraje'!$N:$N,'Cartera Semanal Individual'!AL$1,'BD Factoraje'!$C:$C,$B$2)</f>
        <v>0</v>
      </c>
      <c r="AM56" s="11">
        <f>IF('Cartera Semanal Individual'!$A56='Cartera Semanal Individual'!AM$1,-SUMIFS('BD Factoraje'!$Q:$Q,'BD Factoraje'!$B:$B,$B$3,'BD Factoraje'!$G:$G,'Cartera Semanal Individual'!$A56,'BD Factoraje'!$C:$C,$B$2),0)+AL56-SUMIFS('BD Factoraje'!$R:$R,'BD Factoraje'!$B:$B,$B$3,'BD Factoraje'!$G:$G,'Cartera Semanal Individual'!$A56,'BD Factoraje'!$N:$N,'Cartera Semanal Individual'!AM$1,'BD Factoraje'!$C:$C,$B$2)</f>
        <v>0</v>
      </c>
      <c r="AN56" s="11">
        <f>IF('Cartera Semanal Individual'!$A56='Cartera Semanal Individual'!AN$1,-SUMIFS('BD Factoraje'!$Q:$Q,'BD Factoraje'!$B:$B,$B$3,'BD Factoraje'!$G:$G,'Cartera Semanal Individual'!$A56,'BD Factoraje'!$C:$C,$B$2),0)+AM56-SUMIFS('BD Factoraje'!$R:$R,'BD Factoraje'!$B:$B,$B$3,'BD Factoraje'!$G:$G,'Cartera Semanal Individual'!$A56,'BD Factoraje'!$N:$N,'Cartera Semanal Individual'!AN$1,'BD Factoraje'!$C:$C,$B$2)</f>
        <v>0</v>
      </c>
      <c r="AO56" s="11">
        <f>IF('Cartera Semanal Individual'!$A56='Cartera Semanal Individual'!AO$1,-SUMIFS('BD Factoraje'!$Q:$Q,'BD Factoraje'!$B:$B,$B$3,'BD Factoraje'!$G:$G,'Cartera Semanal Individual'!$A56,'BD Factoraje'!$C:$C,$B$2),0)+AN56-SUMIFS('BD Factoraje'!$R:$R,'BD Factoraje'!$B:$B,$B$3,'BD Factoraje'!$G:$G,'Cartera Semanal Individual'!$A56,'BD Factoraje'!$N:$N,'Cartera Semanal Individual'!AO$1,'BD Factoraje'!$C:$C,$B$2)</f>
        <v>0</v>
      </c>
      <c r="AP56" s="11">
        <f>IF('Cartera Semanal Individual'!$A56='Cartera Semanal Individual'!AP$1,-SUMIFS('BD Factoraje'!$Q:$Q,'BD Factoraje'!$B:$B,$B$3,'BD Factoraje'!$G:$G,'Cartera Semanal Individual'!$A56,'BD Factoraje'!$C:$C,$B$2),0)+AO56-SUMIFS('BD Factoraje'!$R:$R,'BD Factoraje'!$B:$B,$B$3,'BD Factoraje'!$G:$G,'Cartera Semanal Individual'!$A56,'BD Factoraje'!$N:$N,'Cartera Semanal Individual'!AP$1,'BD Factoraje'!$C:$C,$B$2)</f>
        <v>0</v>
      </c>
      <c r="AQ56" s="11">
        <f>IF('Cartera Semanal Individual'!$A56='Cartera Semanal Individual'!AQ$1,-SUMIFS('BD Factoraje'!$Q:$Q,'BD Factoraje'!$B:$B,$B$3,'BD Factoraje'!$G:$G,'Cartera Semanal Individual'!$A56,'BD Factoraje'!$C:$C,$B$2),0)+AP56-SUMIFS('BD Factoraje'!$R:$R,'BD Factoraje'!$B:$B,$B$3,'BD Factoraje'!$G:$G,'Cartera Semanal Individual'!$A56,'BD Factoraje'!$N:$N,'Cartera Semanal Individual'!AQ$1,'BD Factoraje'!$C:$C,$B$2)</f>
        <v>0</v>
      </c>
      <c r="AR56" s="11">
        <f>IF('Cartera Semanal Individual'!$A56='Cartera Semanal Individual'!AR$1,-SUMIFS('BD Factoraje'!$Q:$Q,'BD Factoraje'!$B:$B,$B$3,'BD Factoraje'!$G:$G,'Cartera Semanal Individual'!$A56,'BD Factoraje'!$C:$C,$B$2),0)+AQ56-SUMIFS('BD Factoraje'!$R:$R,'BD Factoraje'!$B:$B,$B$3,'BD Factoraje'!$G:$G,'Cartera Semanal Individual'!$A56,'BD Factoraje'!$N:$N,'Cartera Semanal Individual'!AR$1,'BD Factoraje'!$C:$C,$B$2)</f>
        <v>0</v>
      </c>
      <c r="AS56" s="11">
        <f>IF('Cartera Semanal Individual'!$A56='Cartera Semanal Individual'!AS$1,-SUMIFS('BD Factoraje'!$Q:$Q,'BD Factoraje'!$B:$B,$B$3,'BD Factoraje'!$G:$G,'Cartera Semanal Individual'!$A56,'BD Factoraje'!$C:$C,$B$2),0)+AR56-SUMIFS('BD Factoraje'!$R:$R,'BD Factoraje'!$B:$B,$B$3,'BD Factoraje'!$G:$G,'Cartera Semanal Individual'!$A56,'BD Factoraje'!$N:$N,'Cartera Semanal Individual'!AS$1,'BD Factoraje'!$C:$C,$B$2)</f>
        <v>0</v>
      </c>
      <c r="AT56" s="11">
        <f>IF('Cartera Semanal Individual'!$A56='Cartera Semanal Individual'!AT$1,-SUMIFS('BD Factoraje'!$Q:$Q,'BD Factoraje'!$B:$B,$B$3,'BD Factoraje'!$G:$G,'Cartera Semanal Individual'!$A56,'BD Factoraje'!$C:$C,$B$2),0)+AS56-SUMIFS('BD Factoraje'!$R:$R,'BD Factoraje'!$B:$B,$B$3,'BD Factoraje'!$G:$G,'Cartera Semanal Individual'!$A56,'BD Factoraje'!$N:$N,'Cartera Semanal Individual'!AT$1,'BD Factoraje'!$C:$C,$B$2)</f>
        <v>0</v>
      </c>
      <c r="AU56" s="11">
        <f>IF('Cartera Semanal Individual'!$A56='Cartera Semanal Individual'!AU$1,-SUMIFS('BD Factoraje'!$Q:$Q,'BD Factoraje'!$B:$B,$B$3,'BD Factoraje'!$G:$G,'Cartera Semanal Individual'!$A56,'BD Factoraje'!$C:$C,$B$2),0)+AT56-SUMIFS('BD Factoraje'!$R:$R,'BD Factoraje'!$B:$B,$B$3,'BD Factoraje'!$G:$G,'Cartera Semanal Individual'!$A56,'BD Factoraje'!$N:$N,'Cartera Semanal Individual'!AU$1,'BD Factoraje'!$C:$C,$B$2)</f>
        <v>0</v>
      </c>
      <c r="AV56" s="11">
        <f>IF('Cartera Semanal Individual'!$A56='Cartera Semanal Individual'!AV$1,-SUMIFS('BD Factoraje'!$Q:$Q,'BD Factoraje'!$B:$B,$B$3,'BD Factoraje'!$G:$G,'Cartera Semanal Individual'!$A56,'BD Factoraje'!$C:$C,$B$2),0)+AU56-SUMIFS('BD Factoraje'!$R:$R,'BD Factoraje'!$B:$B,$B$3,'BD Factoraje'!$G:$G,'Cartera Semanal Individual'!$A56,'BD Factoraje'!$N:$N,'Cartera Semanal Individual'!AV$1,'BD Factoraje'!$C:$C,$B$2)</f>
        <v>0</v>
      </c>
      <c r="AW56" s="11">
        <f>IF('Cartera Semanal Individual'!$A56='Cartera Semanal Individual'!AW$1,-SUMIFS('BD Factoraje'!$Q:$Q,'BD Factoraje'!$B:$B,$B$3,'BD Factoraje'!$G:$G,'Cartera Semanal Individual'!$A56,'BD Factoraje'!$C:$C,$B$2),0)+AV56-SUMIFS('BD Factoraje'!$R:$R,'BD Factoraje'!$B:$B,$B$3,'BD Factoraje'!$G:$G,'Cartera Semanal Individual'!$A56,'BD Factoraje'!$N:$N,'Cartera Semanal Individual'!AW$1,'BD Factoraje'!$C:$C,$B$2)</f>
        <v>0</v>
      </c>
      <c r="AX56" s="11">
        <f>IF('Cartera Semanal Individual'!$A56='Cartera Semanal Individual'!AX$1,-SUMIFS('BD Factoraje'!$Q:$Q,'BD Factoraje'!$B:$B,$B$3,'BD Factoraje'!$G:$G,'Cartera Semanal Individual'!$A56,'BD Factoraje'!$C:$C,$B$2),0)+AW56-SUMIFS('BD Factoraje'!$R:$R,'BD Factoraje'!$B:$B,$B$3,'BD Factoraje'!$G:$G,'Cartera Semanal Individual'!$A56,'BD Factoraje'!$N:$N,'Cartera Semanal Individual'!AX$1,'BD Factoraje'!$C:$C,$B$2)</f>
        <v>0</v>
      </c>
      <c r="AY56" s="11">
        <f>IF('Cartera Semanal Individual'!$A56='Cartera Semanal Individual'!AY$1,-SUMIFS('BD Factoraje'!$Q:$Q,'BD Factoraje'!$B:$B,$B$3,'BD Factoraje'!$G:$G,'Cartera Semanal Individual'!$A56,'BD Factoraje'!$C:$C,$B$2),0)+AX56-SUMIFS('BD Factoraje'!$R:$R,'BD Factoraje'!$B:$B,$B$3,'BD Factoraje'!$G:$G,'Cartera Semanal Individual'!$A56,'BD Factoraje'!$N:$N,'Cartera Semanal Individual'!AY$1,'BD Factoraje'!$C:$C,$B$2)</f>
        <v>0</v>
      </c>
      <c r="AZ56" s="11">
        <f>IF('Cartera Semanal Individual'!$A56='Cartera Semanal Individual'!AZ$1,-SUMIFS('BD Factoraje'!$Q:$Q,'BD Factoraje'!$B:$B,$B$3,'BD Factoraje'!$G:$G,'Cartera Semanal Individual'!$A56,'BD Factoraje'!$C:$C,$B$2),0)+AY56-SUMIFS('BD Factoraje'!$R:$R,'BD Factoraje'!$B:$B,$B$3,'BD Factoraje'!$G:$G,'Cartera Semanal Individual'!$A56,'BD Factoraje'!$N:$N,'Cartera Semanal Individual'!AZ$1,'BD Factoraje'!$C:$C,$B$2)</f>
        <v>0</v>
      </c>
      <c r="BA56" s="11">
        <f>IF('Cartera Semanal Individual'!$A56='Cartera Semanal Individual'!BA$1,-SUMIFS('BD Factoraje'!$Q:$Q,'BD Factoraje'!$B:$B,$B$3,'BD Factoraje'!$G:$G,'Cartera Semanal Individual'!$A56,'BD Factoraje'!$C:$C,$B$2),0)+AZ56-SUMIFS('BD Factoraje'!$R:$R,'BD Factoraje'!$B:$B,$B$3,'BD Factoraje'!$G:$G,'Cartera Semanal Individual'!$A56,'BD Factoraje'!$N:$N,'Cartera Semanal Individual'!BA$1,'BD Factoraje'!$C:$C,$B$2)</f>
        <v>0</v>
      </c>
      <c r="BB56" s="11">
        <f>IF('Cartera Semanal Individual'!$A56='Cartera Semanal Individual'!BB$1,-SUMIFS('BD Factoraje'!$Q:$Q,'BD Factoraje'!$B:$B,$B$3,'BD Factoraje'!$G:$G,'Cartera Semanal Individual'!$A56,'BD Factoraje'!$C:$C,$B$2),0)+BA56-SUMIFS('BD Factoraje'!$R:$R,'BD Factoraje'!$B:$B,$B$3,'BD Factoraje'!$G:$G,'Cartera Semanal Individual'!$A56,'BD Factoraje'!$N:$N,'Cartera Semanal Individual'!BB$1,'BD Factoraje'!$C:$C,$B$2)</f>
        <v>651423.22</v>
      </c>
      <c r="BC56" s="11">
        <f>IF('Cartera Semanal Individual'!$A56='Cartera Semanal Individual'!BC$1,-SUMIFS('BD Factoraje'!$Q:$Q,'BD Factoraje'!$B:$B,$B$3,'BD Factoraje'!$G:$G,'Cartera Semanal Individual'!$A56,'BD Factoraje'!$C:$C,$B$2),0)+BB56-SUMIFS('BD Factoraje'!$R:$R,'BD Factoraje'!$B:$B,$B$3,'BD Factoraje'!$G:$G,'Cartera Semanal Individual'!$A56,'BD Factoraje'!$N:$N,'Cartera Semanal Individual'!BC$1,'BD Factoraje'!$C:$C,$B$2)</f>
        <v>651423.22</v>
      </c>
      <c r="BD56" s="11">
        <f>IF('Cartera Semanal Individual'!$A56='Cartera Semanal Individual'!BD$1,-SUMIFS('BD Factoraje'!$Q:$Q,'BD Factoraje'!$B:$B,$B$3,'BD Factoraje'!$G:$G,'Cartera Semanal Individual'!$A56,'BD Factoraje'!$C:$C,$B$2),0)+BC56-SUMIFS('BD Factoraje'!$R:$R,'BD Factoraje'!$B:$B,$B$3,'BD Factoraje'!$G:$G,'Cartera Semanal Individual'!$A56,'BD Factoraje'!$N:$N,'Cartera Semanal Individual'!BD$1,'BD Factoraje'!$C:$C,$B$2)</f>
        <v>651423.22</v>
      </c>
      <c r="BE56" s="11">
        <f>IF('Cartera Semanal Individual'!$A56='Cartera Semanal Individual'!BE$1,-SUMIFS('BD Factoraje'!$Q:$Q,'BD Factoraje'!$B:$B,$B$3,'BD Factoraje'!$G:$G,'Cartera Semanal Individual'!$A56,'BD Factoraje'!$C:$C,$B$2),0)+BD56-SUMIFS('BD Factoraje'!$R:$R,'BD Factoraje'!$B:$B,$B$3,'BD Factoraje'!$G:$G,'Cartera Semanal Individual'!$A56,'BD Factoraje'!$N:$N,'Cartera Semanal Individual'!BE$1,'BD Factoraje'!$C:$C,$B$2)</f>
        <v>651423.22</v>
      </c>
      <c r="BF56" s="11">
        <f>IF('Cartera Semanal Individual'!$A56='Cartera Semanal Individual'!BF$1,-SUMIFS('BD Factoraje'!$Q:$Q,'BD Factoraje'!$B:$B,$B$3,'BD Factoraje'!$G:$G,'Cartera Semanal Individual'!$A56,'BD Factoraje'!$C:$C,$B$2),0)+BE56-SUMIFS('BD Factoraje'!$R:$R,'BD Factoraje'!$B:$B,$B$3,'BD Factoraje'!$G:$G,'Cartera Semanal Individual'!$A56,'BD Factoraje'!$N:$N,'Cartera Semanal Individual'!BF$1,'BD Factoraje'!$C:$C,$B$2)</f>
        <v>651423.22</v>
      </c>
      <c r="BG56" s="11">
        <f>IF('Cartera Semanal Individual'!$A56='Cartera Semanal Individual'!BG$1,-SUMIFS('BD Factoraje'!$Q:$Q,'BD Factoraje'!$B:$B,$B$3,'BD Factoraje'!$G:$G,'Cartera Semanal Individual'!$A56,'BD Factoraje'!$C:$C,$B$2),0)+BF56-SUMIFS('BD Factoraje'!$R:$R,'BD Factoraje'!$B:$B,$B$3,'BD Factoraje'!$G:$G,'Cartera Semanal Individual'!$A56,'BD Factoraje'!$N:$N,'Cartera Semanal Individual'!BG$1,'BD Factoraje'!$C:$C,$B$2)</f>
        <v>651423.22</v>
      </c>
      <c r="BH56" s="11">
        <f>IF('Cartera Semanal Individual'!$A56='Cartera Semanal Individual'!BH$1,-SUMIFS('BD Factoraje'!$Q:$Q,'BD Factoraje'!$B:$B,$B$3,'BD Factoraje'!$G:$G,'Cartera Semanal Individual'!$A56,'BD Factoraje'!$C:$C,$B$2),0)+BG56-SUMIFS('BD Factoraje'!$R:$R,'BD Factoraje'!$B:$B,$B$3,'BD Factoraje'!$G:$G,'Cartera Semanal Individual'!$A56,'BD Factoraje'!$N:$N,'Cartera Semanal Individual'!BH$1,'BD Factoraje'!$C:$C,$B$2)</f>
        <v>651423.22</v>
      </c>
      <c r="BI56" s="11">
        <f>IF('Cartera Semanal Individual'!$A56='Cartera Semanal Individual'!BI$1,-SUMIFS('BD Factoraje'!$Q:$Q,'BD Factoraje'!$B:$B,$B$3,'BD Factoraje'!$G:$G,'Cartera Semanal Individual'!$A56,'BD Factoraje'!$C:$C,$B$2),0)+BH56-SUMIFS('BD Factoraje'!$R:$R,'BD Factoraje'!$B:$B,$B$3,'BD Factoraje'!$G:$G,'Cartera Semanal Individual'!$A56,'BD Factoraje'!$N:$N,'Cartera Semanal Individual'!BI$1,'BD Factoraje'!$C:$C,$B$2)</f>
        <v>651423.22</v>
      </c>
      <c r="BJ56" s="11">
        <f>IF('Cartera Semanal Individual'!$A56='Cartera Semanal Individual'!BJ$1,-SUMIFS('BD Factoraje'!$Q:$Q,'BD Factoraje'!$B:$B,$B$3,'BD Factoraje'!$G:$G,'Cartera Semanal Individual'!$A56,'BD Factoraje'!$C:$C,$B$2),0)+BI56-SUMIFS('BD Factoraje'!$R:$R,'BD Factoraje'!$B:$B,$B$3,'BD Factoraje'!$G:$G,'Cartera Semanal Individual'!$A56,'BD Factoraje'!$N:$N,'Cartera Semanal Individual'!BJ$1,'BD Factoraje'!$C:$C,$B$2)</f>
        <v>651423.22</v>
      </c>
      <c r="BK56" s="11">
        <f>IF('Cartera Semanal Individual'!$A56='Cartera Semanal Individual'!BK$1,-SUMIFS('BD Factoraje'!$Q:$Q,'BD Factoraje'!$B:$B,$B$3,'BD Factoraje'!$G:$G,'Cartera Semanal Individual'!$A56,'BD Factoraje'!$C:$C,$B$2),0)+BJ56-SUMIFS('BD Factoraje'!$R:$R,'BD Factoraje'!$B:$B,$B$3,'BD Factoraje'!$G:$G,'Cartera Semanal Individual'!$A56,'BD Factoraje'!$N:$N,'Cartera Semanal Individual'!BK$1,'BD Factoraje'!$C:$C,$B$2)</f>
        <v>651423.22</v>
      </c>
      <c r="BL56" s="11">
        <f>IF('Cartera Semanal Individual'!$A56='Cartera Semanal Individual'!BL$1,-SUMIFS('BD Factoraje'!$Q:$Q,'BD Factoraje'!$B:$B,$B$3,'BD Factoraje'!$G:$G,'Cartera Semanal Individual'!$A56,'BD Factoraje'!$C:$C,$B$2),0)+BK56-SUMIFS('BD Factoraje'!$R:$R,'BD Factoraje'!$B:$B,$B$3,'BD Factoraje'!$G:$G,'Cartera Semanal Individual'!$A56,'BD Factoraje'!$N:$N,'Cartera Semanal Individual'!BL$1,'BD Factoraje'!$C:$C,$B$2)</f>
        <v>651423.22</v>
      </c>
      <c r="BM56" s="11">
        <f>IF('Cartera Semanal Individual'!$A56='Cartera Semanal Individual'!BM$1,-SUMIFS('BD Factoraje'!$Q:$Q,'BD Factoraje'!$B:$B,$B$3,'BD Factoraje'!$G:$G,'Cartera Semanal Individual'!$A56,'BD Factoraje'!$C:$C,$B$2),0)+BL56-SUMIFS('BD Factoraje'!$R:$R,'BD Factoraje'!$B:$B,$B$3,'BD Factoraje'!$G:$G,'Cartera Semanal Individual'!$A56,'BD Factoraje'!$N:$N,'Cartera Semanal Individual'!BM$1,'BD Factoraje'!$C:$C,$B$2)</f>
        <v>651423.22</v>
      </c>
      <c r="BN56" s="11">
        <f>IF('Cartera Semanal Individual'!$A56='Cartera Semanal Individual'!BN$1,-SUMIFS('BD Factoraje'!$Q:$Q,'BD Factoraje'!$B:$B,$B$3,'BD Factoraje'!$G:$G,'Cartera Semanal Individual'!$A56,'BD Factoraje'!$C:$C,$B$2),0)+BM56-SUMIFS('BD Factoraje'!$R:$R,'BD Factoraje'!$B:$B,$B$3,'BD Factoraje'!$G:$G,'Cartera Semanal Individual'!$A56,'BD Factoraje'!$N:$N,'Cartera Semanal Individual'!BN$1,'BD Factoraje'!$C:$C,$B$2)</f>
        <v>651423.22</v>
      </c>
      <c r="BO56" s="11">
        <f>IF('Cartera Semanal Individual'!$A56='Cartera Semanal Individual'!BO$1,-SUMIFS('BD Factoraje'!$Q:$Q,'BD Factoraje'!$B:$B,$B$3,'BD Factoraje'!$G:$G,'Cartera Semanal Individual'!$A56,'BD Factoraje'!$C:$C,$B$2),0)+BN56-SUMIFS('BD Factoraje'!$R:$R,'BD Factoraje'!$B:$B,$B$3,'BD Factoraje'!$G:$G,'Cartera Semanal Individual'!$A56,'BD Factoraje'!$N:$N,'Cartera Semanal Individual'!BO$1,'BD Factoraje'!$C:$C,$B$2)</f>
        <v>651423.22</v>
      </c>
      <c r="BP56" s="11">
        <f>IF('Cartera Semanal Individual'!$A56='Cartera Semanal Individual'!BP$1,-SUMIFS('BD Factoraje'!$Q:$Q,'BD Factoraje'!$B:$B,$B$3,'BD Factoraje'!$G:$G,'Cartera Semanal Individual'!$A56,'BD Factoraje'!$C:$C,$B$2),0)+BO56-SUMIFS('BD Factoraje'!$R:$R,'BD Factoraje'!$B:$B,$B$3,'BD Factoraje'!$G:$G,'Cartera Semanal Individual'!$A56,'BD Factoraje'!$N:$N,'Cartera Semanal Individual'!BP$1,'BD Factoraje'!$C:$C,$B$2)</f>
        <v>651423.22</v>
      </c>
      <c r="BQ56" s="11">
        <f>IF('Cartera Semanal Individual'!$A56='Cartera Semanal Individual'!BQ$1,-SUMIFS('BD Factoraje'!$Q:$Q,'BD Factoraje'!$B:$B,$B$3,'BD Factoraje'!$G:$G,'Cartera Semanal Individual'!$A56,'BD Factoraje'!$C:$C,$B$2),0)+BP56-SUMIFS('BD Factoraje'!$R:$R,'BD Factoraje'!$B:$B,$B$3,'BD Factoraje'!$G:$G,'Cartera Semanal Individual'!$A56,'BD Factoraje'!$N:$N,'Cartera Semanal Individual'!BQ$1,'BD Factoraje'!$C:$C,$B$2)</f>
        <v>366303.97</v>
      </c>
      <c r="BR56" s="11">
        <f>IF('Cartera Semanal Individual'!$A56='Cartera Semanal Individual'!BR$1,-SUMIFS('BD Factoraje'!$Q:$Q,'BD Factoraje'!$B:$B,$B$3,'BD Factoraje'!$G:$G,'Cartera Semanal Individual'!$A56,'BD Factoraje'!$C:$C,$B$2),0)+BQ56-SUMIFS('BD Factoraje'!$R:$R,'BD Factoraje'!$B:$B,$B$3,'BD Factoraje'!$G:$G,'Cartera Semanal Individual'!$A56,'BD Factoraje'!$N:$N,'Cartera Semanal Individual'!BR$1,'BD Factoraje'!$C:$C,$B$2)</f>
        <v>366303.97</v>
      </c>
      <c r="BS56" s="11">
        <f>IF('Cartera Semanal Individual'!$A56='Cartera Semanal Individual'!BS$1,-SUMIFS('BD Factoraje'!$Q:$Q,'BD Factoraje'!$B:$B,$B$3,'BD Factoraje'!$G:$G,'Cartera Semanal Individual'!$A56,'BD Factoraje'!$C:$C,$B$2),0)+BR56-SUMIFS('BD Factoraje'!$R:$R,'BD Factoraje'!$B:$B,$B$3,'BD Factoraje'!$G:$G,'Cartera Semanal Individual'!$A56,'BD Factoraje'!$N:$N,'Cartera Semanal Individual'!BS$1,'BD Factoraje'!$C:$C,$B$2)</f>
        <v>366303.97</v>
      </c>
      <c r="BT56" s="11">
        <f>IF('Cartera Semanal Individual'!$A56='Cartera Semanal Individual'!BT$1,-SUMIFS('BD Factoraje'!$Q:$Q,'BD Factoraje'!$B:$B,$B$3,'BD Factoraje'!$G:$G,'Cartera Semanal Individual'!$A56,'BD Factoraje'!$C:$C,$B$2),0)+BS56-SUMIFS('BD Factoraje'!$R:$R,'BD Factoraje'!$B:$B,$B$3,'BD Factoraje'!$G:$G,'Cartera Semanal Individual'!$A56,'BD Factoraje'!$N:$N,'Cartera Semanal Individual'!BT$1,'BD Factoraje'!$C:$C,$B$2)</f>
        <v>366303.97</v>
      </c>
      <c r="BU56" s="11">
        <f>IF('Cartera Semanal Individual'!$A56='Cartera Semanal Individual'!BU$1,-SUMIFS('BD Factoraje'!$Q:$Q,'BD Factoraje'!$B:$B,$B$3,'BD Factoraje'!$G:$G,'Cartera Semanal Individual'!$A56,'BD Factoraje'!$C:$C,$B$2),0)+BT56-SUMIFS('BD Factoraje'!$R:$R,'BD Factoraje'!$B:$B,$B$3,'BD Factoraje'!$G:$G,'Cartera Semanal Individual'!$A56,'BD Factoraje'!$N:$N,'Cartera Semanal Individual'!BU$1,'BD Factoraje'!$C:$C,$B$2)</f>
        <v>366303.97</v>
      </c>
      <c r="BV56" s="11">
        <f>IF('Cartera Semanal Individual'!$A56='Cartera Semanal Individual'!BV$1,-SUMIFS('BD Factoraje'!$Q:$Q,'BD Factoraje'!$B:$B,$B$3,'BD Factoraje'!$G:$G,'Cartera Semanal Individual'!$A56,'BD Factoraje'!$C:$C,$B$2),0)+BU56-SUMIFS('BD Factoraje'!$R:$R,'BD Factoraje'!$B:$B,$B$3,'BD Factoraje'!$G:$G,'Cartera Semanal Individual'!$A56,'BD Factoraje'!$N:$N,'Cartera Semanal Individual'!BV$1,'BD Factoraje'!$C:$C,$B$2)</f>
        <v>366303.97</v>
      </c>
      <c r="BW56" s="11">
        <f>IF('Cartera Semanal Individual'!$A56='Cartera Semanal Individual'!BW$1,-SUMIFS('BD Factoraje'!$Q:$Q,'BD Factoraje'!$B:$B,$B$3,'BD Factoraje'!$G:$G,'Cartera Semanal Individual'!$A56,'BD Factoraje'!$C:$C,$B$2),0)+BV56-SUMIFS('BD Factoraje'!$R:$R,'BD Factoraje'!$B:$B,$B$3,'BD Factoraje'!$G:$G,'Cartera Semanal Individual'!$A56,'BD Factoraje'!$N:$N,'Cartera Semanal Individual'!BW$1,'BD Factoraje'!$C:$C,$B$2)</f>
        <v>366303.97</v>
      </c>
      <c r="BX56" s="11">
        <f>IF('Cartera Semanal Individual'!$A56='Cartera Semanal Individual'!BX$1,-SUMIFS('BD Factoraje'!$Q:$Q,'BD Factoraje'!$B:$B,$B$3,'BD Factoraje'!$G:$G,'Cartera Semanal Individual'!$A56,'BD Factoraje'!$C:$C,$B$2),0)+BW56-SUMIFS('BD Factoraje'!$R:$R,'BD Factoraje'!$B:$B,$B$3,'BD Factoraje'!$G:$G,'Cartera Semanal Individual'!$A56,'BD Factoraje'!$N:$N,'Cartera Semanal Individual'!BX$1,'BD Factoraje'!$C:$C,$B$2)</f>
        <v>0</v>
      </c>
      <c r="BY56" s="11">
        <f>IF('Cartera Semanal Individual'!$A56='Cartera Semanal Individual'!BY$1,-SUMIFS('BD Factoraje'!$Q:$Q,'BD Factoraje'!$B:$B,$B$3,'BD Factoraje'!$G:$G,'Cartera Semanal Individual'!$A56,'BD Factoraje'!$C:$C,$B$2),0)+BX56-SUMIFS('BD Factoraje'!$R:$R,'BD Factoraje'!$B:$B,$B$3,'BD Factoraje'!$G:$G,'Cartera Semanal Individual'!$A56,'BD Factoraje'!$N:$N,'Cartera Semanal Individual'!BY$1,'BD Factoraje'!$C:$C,$B$2)</f>
        <v>0</v>
      </c>
      <c r="BZ56" s="11">
        <f>IF('Cartera Semanal Individual'!$A56='Cartera Semanal Individual'!BZ$1,-SUMIFS('BD Factoraje'!$Q:$Q,'BD Factoraje'!$B:$B,$B$3,'BD Factoraje'!$G:$G,'Cartera Semanal Individual'!$A56,'BD Factoraje'!$C:$C,$B$2),0)+BY56-SUMIFS('BD Factoraje'!$R:$R,'BD Factoraje'!$B:$B,$B$3,'BD Factoraje'!$G:$G,'Cartera Semanal Individual'!$A56,'BD Factoraje'!$N:$N,'Cartera Semanal Individual'!BZ$1,'BD Factoraje'!$C:$C,$B$2)</f>
        <v>0</v>
      </c>
      <c r="CA56" s="11">
        <f>IF('Cartera Semanal Individual'!$A56='Cartera Semanal Individual'!CA$1,-SUMIFS('BD Factoraje'!$Q:$Q,'BD Factoraje'!$B:$B,$B$3,'BD Factoraje'!$G:$G,'Cartera Semanal Individual'!$A56,'BD Factoraje'!$C:$C,$B$2),0)+BZ56-SUMIFS('BD Factoraje'!$R:$R,'BD Factoraje'!$B:$B,$B$3,'BD Factoraje'!$G:$G,'Cartera Semanal Individual'!$A56,'BD Factoraje'!$N:$N,'Cartera Semanal Individual'!CA$1,'BD Factoraje'!$C:$C,$B$2)</f>
        <v>0</v>
      </c>
      <c r="CB56" s="11">
        <f>IF('Cartera Semanal Individual'!$A56='Cartera Semanal Individual'!CB$1,-SUMIFS('BD Factoraje'!$Q:$Q,'BD Factoraje'!$B:$B,$B$3,'BD Factoraje'!$G:$G,'Cartera Semanal Individual'!$A56,'BD Factoraje'!$C:$C,$B$2),0)+CA56-SUMIFS('BD Factoraje'!$R:$R,'BD Factoraje'!$B:$B,$B$3,'BD Factoraje'!$G:$G,'Cartera Semanal Individual'!$A56,'BD Factoraje'!$N:$N,'Cartera Semanal Individual'!CB$1,'BD Factoraje'!$C:$C,$B$2)</f>
        <v>0</v>
      </c>
      <c r="CC56" s="11">
        <f>IF('Cartera Semanal Individual'!$A56='Cartera Semanal Individual'!CC$1,-SUMIFS('BD Factoraje'!$Q:$Q,'BD Factoraje'!$B:$B,$B$3,'BD Factoraje'!$G:$G,'Cartera Semanal Individual'!$A56,'BD Factoraje'!$C:$C,$B$2),0)+CB56-SUMIFS('BD Factoraje'!$R:$R,'BD Factoraje'!$B:$B,$B$3,'BD Factoraje'!$G:$G,'Cartera Semanal Individual'!$A56,'BD Factoraje'!$N:$N,'Cartera Semanal Individual'!CC$1,'BD Factoraje'!$C:$C,$B$2)</f>
        <v>0</v>
      </c>
      <c r="CD56" s="11">
        <f>IF('Cartera Semanal Individual'!$A56='Cartera Semanal Individual'!CD$1,-SUMIFS('BD Factoraje'!$Q:$Q,'BD Factoraje'!$B:$B,$B$3,'BD Factoraje'!$G:$G,'Cartera Semanal Individual'!$A56,'BD Factoraje'!$C:$C,$B$2),0)+CC56-SUMIFS('BD Factoraje'!$R:$R,'BD Factoraje'!$B:$B,$B$3,'BD Factoraje'!$G:$G,'Cartera Semanal Individual'!$A56,'BD Factoraje'!$N:$N,'Cartera Semanal Individual'!CD$1,'BD Factoraje'!$C:$C,$B$2)</f>
        <v>0</v>
      </c>
      <c r="CE56" s="11">
        <f>IF('Cartera Semanal Individual'!$A56='Cartera Semanal Individual'!CE$1,-SUMIFS('BD Factoraje'!$Q:$Q,'BD Factoraje'!$B:$B,$B$3,'BD Factoraje'!$G:$G,'Cartera Semanal Individual'!$A56,'BD Factoraje'!$C:$C,$B$2),0)+CD56-SUMIFS('BD Factoraje'!$R:$R,'BD Factoraje'!$B:$B,$B$3,'BD Factoraje'!$G:$G,'Cartera Semanal Individual'!$A56,'BD Factoraje'!$N:$N,'Cartera Semanal Individual'!CE$1,'BD Factoraje'!$C:$C,$B$2)</f>
        <v>0</v>
      </c>
      <c r="CF56" s="11">
        <f>IF('Cartera Semanal Individual'!$A56='Cartera Semanal Individual'!CF$1,-SUMIFS('BD Factoraje'!$Q:$Q,'BD Factoraje'!$B:$B,$B$3,'BD Factoraje'!$G:$G,'Cartera Semanal Individual'!$A56,'BD Factoraje'!$C:$C,$B$2),0)+CE56-SUMIFS('BD Factoraje'!$R:$R,'BD Factoraje'!$B:$B,$B$3,'BD Factoraje'!$G:$G,'Cartera Semanal Individual'!$A56,'BD Factoraje'!$N:$N,'Cartera Semanal Individual'!CF$1,'BD Factoraje'!$C:$C,$B$2)</f>
        <v>0</v>
      </c>
      <c r="CG56" s="11">
        <f>IF('Cartera Semanal Individual'!$A56='Cartera Semanal Individual'!CG$1,-SUMIFS('BD Factoraje'!$Q:$Q,'BD Factoraje'!$B:$B,$B$3,'BD Factoraje'!$G:$G,'Cartera Semanal Individual'!$A56,'BD Factoraje'!$C:$C,$B$2),0)+CF56-SUMIFS('BD Factoraje'!$R:$R,'BD Factoraje'!$B:$B,$B$3,'BD Factoraje'!$G:$G,'Cartera Semanal Individual'!$A56,'BD Factoraje'!$N:$N,'Cartera Semanal Individual'!CG$1,'BD Factoraje'!$C:$C,$B$2)</f>
        <v>0</v>
      </c>
      <c r="CH56" s="11">
        <f>IF('Cartera Semanal Individual'!$A56='Cartera Semanal Individual'!CH$1,-SUMIFS('BD Factoraje'!$Q:$Q,'BD Factoraje'!$B:$B,$B$3,'BD Factoraje'!$G:$G,'Cartera Semanal Individual'!$A56,'BD Factoraje'!$C:$C,$B$2),0)+CG56-SUMIFS('BD Factoraje'!$R:$R,'BD Factoraje'!$B:$B,$B$3,'BD Factoraje'!$G:$G,'Cartera Semanal Individual'!$A56,'BD Factoraje'!$N:$N,'Cartera Semanal Individual'!CH$1,'BD Factoraje'!$C:$C,$B$2)</f>
        <v>0</v>
      </c>
      <c r="CI56" s="11">
        <f>IF('Cartera Semanal Individual'!$A56='Cartera Semanal Individual'!CI$1,-SUMIFS('BD Factoraje'!$Q:$Q,'BD Factoraje'!$B:$B,$B$3,'BD Factoraje'!$G:$G,'Cartera Semanal Individual'!$A56,'BD Factoraje'!$C:$C,$B$2),0)+CH56-SUMIFS('BD Factoraje'!$R:$R,'BD Factoraje'!$B:$B,$B$3,'BD Factoraje'!$G:$G,'Cartera Semanal Individual'!$A56,'BD Factoraje'!$N:$N,'Cartera Semanal Individual'!CI$1,'BD Factoraje'!$C:$C,$B$2)</f>
        <v>0</v>
      </c>
      <c r="CJ56" s="11">
        <f>IF('Cartera Semanal Individual'!$A56='Cartera Semanal Individual'!CJ$1,-SUMIFS('BD Factoraje'!$Q:$Q,'BD Factoraje'!$B:$B,$B$3,'BD Factoraje'!$G:$G,'Cartera Semanal Individual'!$A56,'BD Factoraje'!$C:$C,$B$2),0)+CI56-SUMIFS('BD Factoraje'!$R:$R,'BD Factoraje'!$B:$B,$B$3,'BD Factoraje'!$G:$G,'Cartera Semanal Individual'!$A56,'BD Factoraje'!$N:$N,'Cartera Semanal Individual'!CJ$1,'BD Factoraje'!$C:$C,$B$2)</f>
        <v>0</v>
      </c>
      <c r="CK56" s="11">
        <f>IF('Cartera Semanal Individual'!$A56='Cartera Semanal Individual'!CK$1,-SUMIFS('BD Factoraje'!$Q:$Q,'BD Factoraje'!$B:$B,$B$3,'BD Factoraje'!$G:$G,'Cartera Semanal Individual'!$A56,'BD Factoraje'!$C:$C,$B$2),0)+CJ56-SUMIFS('BD Factoraje'!$R:$R,'BD Factoraje'!$B:$B,$B$3,'BD Factoraje'!$G:$G,'Cartera Semanal Individual'!$A56,'BD Factoraje'!$N:$N,'Cartera Semanal Individual'!CK$1,'BD Factoraje'!$C:$C,$B$2)</f>
        <v>0</v>
      </c>
      <c r="CL56" s="11">
        <f>IF('Cartera Semanal Individual'!$A56='Cartera Semanal Individual'!CL$1,-SUMIFS('BD Factoraje'!$Q:$Q,'BD Factoraje'!$B:$B,$B$3,'BD Factoraje'!$G:$G,'Cartera Semanal Individual'!$A56,'BD Factoraje'!$C:$C,$B$2),0)+CK56-SUMIFS('BD Factoraje'!$R:$R,'BD Factoraje'!$B:$B,$B$3,'BD Factoraje'!$G:$G,'Cartera Semanal Individual'!$A56,'BD Factoraje'!$N:$N,'Cartera Semanal Individual'!CL$1,'BD Factoraje'!$C:$C,$B$2)</f>
        <v>0</v>
      </c>
      <c r="CM56" s="11">
        <f>IF('Cartera Semanal Individual'!$A56='Cartera Semanal Individual'!CM$1,-SUMIFS('BD Factoraje'!$Q:$Q,'BD Factoraje'!$B:$B,$B$3,'BD Factoraje'!$G:$G,'Cartera Semanal Individual'!$A56,'BD Factoraje'!$C:$C,$B$2),0)+CL56-SUMIFS('BD Factoraje'!$R:$R,'BD Factoraje'!$B:$B,$B$3,'BD Factoraje'!$G:$G,'Cartera Semanal Individual'!$A56,'BD Factoraje'!$N:$N,'Cartera Semanal Individual'!CM$1,'BD Factoraje'!$C:$C,$B$2)</f>
        <v>0</v>
      </c>
      <c r="CN56" s="11">
        <f>IF('Cartera Semanal Individual'!$A56='Cartera Semanal Individual'!CN$1,-SUMIFS('BD Factoraje'!$Q:$Q,'BD Factoraje'!$B:$B,$B$3,'BD Factoraje'!$G:$G,'Cartera Semanal Individual'!$A56,'BD Factoraje'!$C:$C,$B$2),0)+CM56-SUMIFS('BD Factoraje'!$R:$R,'BD Factoraje'!$B:$B,$B$3,'BD Factoraje'!$G:$G,'Cartera Semanal Individual'!$A56,'BD Factoraje'!$N:$N,'Cartera Semanal Individual'!CN$1,'BD Factoraje'!$C:$C,$B$2)</f>
        <v>0</v>
      </c>
      <c r="CO56" s="11">
        <f>IF('Cartera Semanal Individual'!$A56='Cartera Semanal Individual'!CO$1,-SUMIFS('BD Factoraje'!$Q:$Q,'BD Factoraje'!$B:$B,$B$3,'BD Factoraje'!$G:$G,'Cartera Semanal Individual'!$A56,'BD Factoraje'!$C:$C,$B$2),0)+CN56-SUMIFS('BD Factoraje'!$R:$R,'BD Factoraje'!$B:$B,$B$3,'BD Factoraje'!$G:$G,'Cartera Semanal Individual'!$A56,'BD Factoraje'!$N:$N,'Cartera Semanal Individual'!CO$1,'BD Factoraje'!$C:$C,$B$2)</f>
        <v>0</v>
      </c>
      <c r="CP56" s="11">
        <f>IF('Cartera Semanal Individual'!$A56='Cartera Semanal Individual'!CP$1,-SUMIFS('BD Factoraje'!$Q:$Q,'BD Factoraje'!$B:$B,$B$3,'BD Factoraje'!$G:$G,'Cartera Semanal Individual'!$A56,'BD Factoraje'!$C:$C,$B$2),0)+CO56-SUMIFS('BD Factoraje'!$R:$R,'BD Factoraje'!$B:$B,$B$3,'BD Factoraje'!$G:$G,'Cartera Semanal Individual'!$A56,'BD Factoraje'!$N:$N,'Cartera Semanal Individual'!CP$1,'BD Factoraje'!$C:$C,$B$2)</f>
        <v>0</v>
      </c>
      <c r="CQ56" s="11">
        <f>IF('Cartera Semanal Individual'!$A56='Cartera Semanal Individual'!CQ$1,-SUMIFS('BD Factoraje'!$Q:$Q,'BD Factoraje'!$B:$B,$B$3,'BD Factoraje'!$G:$G,'Cartera Semanal Individual'!$A56,'BD Factoraje'!$C:$C,$B$2),0)+CP56-SUMIFS('BD Factoraje'!$R:$R,'BD Factoraje'!$B:$B,$B$3,'BD Factoraje'!$G:$G,'Cartera Semanal Individual'!$A56,'BD Factoraje'!$N:$N,'Cartera Semanal Individual'!CQ$1,'BD Factoraje'!$C:$C,$B$2)</f>
        <v>0</v>
      </c>
      <c r="CR56" s="11">
        <f>IF('Cartera Semanal Individual'!$A56='Cartera Semanal Individual'!CR$1,-SUMIFS('BD Factoraje'!$Q:$Q,'BD Factoraje'!$B:$B,$B$3,'BD Factoraje'!$G:$G,'Cartera Semanal Individual'!$A56,'BD Factoraje'!$C:$C,$B$2),0)+CQ56-SUMIFS('BD Factoraje'!$R:$R,'BD Factoraje'!$B:$B,$B$3,'BD Factoraje'!$G:$G,'Cartera Semanal Individual'!$A56,'BD Factoraje'!$N:$N,'Cartera Semanal Individual'!CR$1,'BD Factoraje'!$C:$C,$B$2)</f>
        <v>0</v>
      </c>
      <c r="CS56" s="11">
        <f>IF('Cartera Semanal Individual'!$A56='Cartera Semanal Individual'!CS$1,-SUMIFS('BD Factoraje'!$Q:$Q,'BD Factoraje'!$B:$B,$B$3,'BD Factoraje'!$G:$G,'Cartera Semanal Individual'!$A56,'BD Factoraje'!$C:$C,$B$2),0)+CR56-SUMIFS('BD Factoraje'!$R:$R,'BD Factoraje'!$B:$B,$B$3,'BD Factoraje'!$G:$G,'Cartera Semanal Individual'!$A56,'BD Factoraje'!$N:$N,'Cartera Semanal Individual'!CS$1,'BD Factoraje'!$C:$C,$B$2)</f>
        <v>0</v>
      </c>
      <c r="CT56" s="11">
        <f>IF('Cartera Semanal Individual'!$A56='Cartera Semanal Individual'!CT$1,-SUMIFS('BD Factoraje'!$Q:$Q,'BD Factoraje'!$B:$B,$B$3,'BD Factoraje'!$G:$G,'Cartera Semanal Individual'!$A56,'BD Factoraje'!$C:$C,$B$2),0)+CS56-SUMIFS('BD Factoraje'!$R:$R,'BD Factoraje'!$B:$B,$B$3,'BD Factoraje'!$G:$G,'Cartera Semanal Individual'!$A56,'BD Factoraje'!$N:$N,'Cartera Semanal Individual'!CT$1,'BD Factoraje'!$C:$C,$B$2)</f>
        <v>0</v>
      </c>
      <c r="CU56" s="11">
        <f>IF('Cartera Semanal Individual'!$A56='Cartera Semanal Individual'!CU$1,-SUMIFS('BD Factoraje'!$Q:$Q,'BD Factoraje'!$B:$B,$B$3,'BD Factoraje'!$G:$G,'Cartera Semanal Individual'!$A56,'BD Factoraje'!$C:$C,$B$2),0)+CT56-SUMIFS('BD Factoraje'!$R:$R,'BD Factoraje'!$B:$B,$B$3,'BD Factoraje'!$G:$G,'Cartera Semanal Individual'!$A56,'BD Factoraje'!$N:$N,'Cartera Semanal Individual'!CU$1,'BD Factoraje'!$C:$C,$B$2)</f>
        <v>0</v>
      </c>
      <c r="CV56" s="11">
        <f>IF('Cartera Semanal Individual'!$A56='Cartera Semanal Individual'!CV$1,-SUMIFS('BD Factoraje'!$Q:$Q,'BD Factoraje'!$B:$B,$B$3,'BD Factoraje'!$G:$G,'Cartera Semanal Individual'!$A56,'BD Factoraje'!$C:$C,$B$2),0)+CU56-SUMIFS('BD Factoraje'!$R:$R,'BD Factoraje'!$B:$B,$B$3,'BD Factoraje'!$G:$G,'Cartera Semanal Individual'!$A56,'BD Factoraje'!$N:$N,'Cartera Semanal Individual'!CV$1,'BD Factoraje'!$C:$C,$B$2)</f>
        <v>0</v>
      </c>
    </row>
    <row r="57" spans="1:100" s="12" customFormat="1" x14ac:dyDescent="0.25">
      <c r="A57" s="14">
        <v>66</v>
      </c>
      <c r="B57" s="31">
        <f t="shared" si="2"/>
        <v>42827</v>
      </c>
      <c r="C57" s="11">
        <f>IF('Cartera Semanal Individual'!$A57='Cartera Semanal Individual'!C$1,-SUMIFS('BD Factoraje'!$Q:$Q,'BD Factoraje'!$B:$B,$B$3,'BD Factoraje'!$G:$G,'Cartera Semanal Individual'!$A57,'BD Factoraje'!$C:$C,$B$2),0)</f>
        <v>0</v>
      </c>
      <c r="D57" s="11">
        <f>IF('Cartera Semanal Individual'!$A57='Cartera Semanal Individual'!D$1,-SUMIFS('BD Factoraje'!$Q:$Q,'BD Factoraje'!$B:$B,$B$3,'BD Factoraje'!$G:$G,'Cartera Semanal Individual'!$A57,'BD Factoraje'!$C:$C,$B$2),0)+C57-SUMIFS('BD Factoraje'!$R:$R,'BD Factoraje'!$B:$B,$B$3,'BD Factoraje'!$G:$G,'Cartera Semanal Individual'!$A57,'BD Factoraje'!$N:$N,'Cartera Semanal Individual'!D$1,'BD Factoraje'!$C:$C,$B$2)</f>
        <v>0</v>
      </c>
      <c r="E57" s="11">
        <f>IF('Cartera Semanal Individual'!$A57='Cartera Semanal Individual'!E$1,-SUMIFS('BD Factoraje'!$Q:$Q,'BD Factoraje'!$B:$B,$B$3,'BD Factoraje'!$G:$G,'Cartera Semanal Individual'!$A57,'BD Factoraje'!$C:$C,$B$2),0)+D57-SUMIFS('BD Factoraje'!$R:$R,'BD Factoraje'!$B:$B,$B$3,'BD Factoraje'!$G:$G,'Cartera Semanal Individual'!$A57,'BD Factoraje'!$N:$N,'Cartera Semanal Individual'!E$1,'BD Factoraje'!$C:$C,$B$2)</f>
        <v>0</v>
      </c>
      <c r="F57" s="11">
        <f>IF('Cartera Semanal Individual'!$A57='Cartera Semanal Individual'!F$1,-SUMIFS('BD Factoraje'!$Q:$Q,'BD Factoraje'!$B:$B,$B$3,'BD Factoraje'!$G:$G,'Cartera Semanal Individual'!$A57,'BD Factoraje'!$C:$C,$B$2),0)+E57-SUMIFS('BD Factoraje'!$R:$R,'BD Factoraje'!$B:$B,$B$3,'BD Factoraje'!$G:$G,'Cartera Semanal Individual'!$A57,'BD Factoraje'!$N:$N,'Cartera Semanal Individual'!F$1,'BD Factoraje'!$C:$C,$B$2)</f>
        <v>0</v>
      </c>
      <c r="G57" s="11">
        <f>IF('Cartera Semanal Individual'!$A57='Cartera Semanal Individual'!G$1,-SUMIFS('BD Factoraje'!$Q:$Q,'BD Factoraje'!$B:$B,$B$3,'BD Factoraje'!$G:$G,'Cartera Semanal Individual'!$A57,'BD Factoraje'!$C:$C,$B$2),0)+F57-SUMIFS('BD Factoraje'!$R:$R,'BD Factoraje'!$B:$B,$B$3,'BD Factoraje'!$G:$G,'Cartera Semanal Individual'!$A57,'BD Factoraje'!$N:$N,'Cartera Semanal Individual'!G$1,'BD Factoraje'!$C:$C,$B$2)</f>
        <v>0</v>
      </c>
      <c r="H57" s="11">
        <f>IF('Cartera Semanal Individual'!$A57='Cartera Semanal Individual'!H$1,-SUMIFS('BD Factoraje'!$Q:$Q,'BD Factoraje'!$B:$B,$B$3,'BD Factoraje'!$G:$G,'Cartera Semanal Individual'!$A57,'BD Factoraje'!$C:$C,$B$2),0)+G57-SUMIFS('BD Factoraje'!$R:$R,'BD Factoraje'!$B:$B,$B$3,'BD Factoraje'!$G:$G,'Cartera Semanal Individual'!$A57,'BD Factoraje'!$N:$N,'Cartera Semanal Individual'!H$1,'BD Factoraje'!$C:$C,$B$2)</f>
        <v>0</v>
      </c>
      <c r="I57" s="11">
        <f>IF('Cartera Semanal Individual'!$A57='Cartera Semanal Individual'!I$1,-SUMIFS('BD Factoraje'!$Q:$Q,'BD Factoraje'!$B:$B,$B$3,'BD Factoraje'!$G:$G,'Cartera Semanal Individual'!$A57,'BD Factoraje'!$C:$C,$B$2),0)+H57-SUMIFS('BD Factoraje'!$R:$R,'BD Factoraje'!$B:$B,$B$3,'BD Factoraje'!$G:$G,'Cartera Semanal Individual'!$A57,'BD Factoraje'!$N:$N,'Cartera Semanal Individual'!I$1,'BD Factoraje'!$C:$C,$B$2)</f>
        <v>0</v>
      </c>
      <c r="J57" s="11">
        <f>IF('Cartera Semanal Individual'!$A57='Cartera Semanal Individual'!J$1,-SUMIFS('BD Factoraje'!$Q:$Q,'BD Factoraje'!$B:$B,$B$3,'BD Factoraje'!$G:$G,'Cartera Semanal Individual'!$A57,'BD Factoraje'!$C:$C,$B$2),0)+I57-SUMIFS('BD Factoraje'!$R:$R,'BD Factoraje'!$B:$B,$B$3,'BD Factoraje'!$G:$G,'Cartera Semanal Individual'!$A57,'BD Factoraje'!$N:$N,'Cartera Semanal Individual'!J$1,'BD Factoraje'!$C:$C,$B$2)</f>
        <v>0</v>
      </c>
      <c r="K57" s="11">
        <f>IF('Cartera Semanal Individual'!$A57='Cartera Semanal Individual'!K$1,-SUMIFS('BD Factoraje'!$Q:$Q,'BD Factoraje'!$B:$B,$B$3,'BD Factoraje'!$G:$G,'Cartera Semanal Individual'!$A57,'BD Factoraje'!$C:$C,$B$2),0)+J57-SUMIFS('BD Factoraje'!$R:$R,'BD Factoraje'!$B:$B,$B$3,'BD Factoraje'!$G:$G,'Cartera Semanal Individual'!$A57,'BD Factoraje'!$N:$N,'Cartera Semanal Individual'!K$1,'BD Factoraje'!$C:$C,$B$2)</f>
        <v>0</v>
      </c>
      <c r="L57" s="11">
        <f>IF('Cartera Semanal Individual'!$A57='Cartera Semanal Individual'!L$1,-SUMIFS('BD Factoraje'!$Q:$Q,'BD Factoraje'!$B:$B,$B$3,'BD Factoraje'!$G:$G,'Cartera Semanal Individual'!$A57,'BD Factoraje'!$C:$C,$B$2),0)+K57-SUMIFS('BD Factoraje'!$R:$R,'BD Factoraje'!$B:$B,$B$3,'BD Factoraje'!$G:$G,'Cartera Semanal Individual'!$A57,'BD Factoraje'!$N:$N,'Cartera Semanal Individual'!L$1,'BD Factoraje'!$C:$C,$B$2)</f>
        <v>0</v>
      </c>
      <c r="M57" s="11">
        <f>IF('Cartera Semanal Individual'!$A57='Cartera Semanal Individual'!M$1,-SUMIFS('BD Factoraje'!$Q:$Q,'BD Factoraje'!$B:$B,$B$3,'BD Factoraje'!$G:$G,'Cartera Semanal Individual'!$A57,'BD Factoraje'!$C:$C,$B$2),0)+L57-SUMIFS('BD Factoraje'!$R:$R,'BD Factoraje'!$B:$B,$B$3,'BD Factoraje'!$G:$G,'Cartera Semanal Individual'!$A57,'BD Factoraje'!$N:$N,'Cartera Semanal Individual'!M$1,'BD Factoraje'!$C:$C,$B$2)</f>
        <v>0</v>
      </c>
      <c r="N57" s="11">
        <f>IF('Cartera Semanal Individual'!$A57='Cartera Semanal Individual'!N$1,-SUMIFS('BD Factoraje'!$Q:$Q,'BD Factoraje'!$B:$B,$B$3,'BD Factoraje'!$G:$G,'Cartera Semanal Individual'!$A57,'BD Factoraje'!$C:$C,$B$2),0)+M57-SUMIFS('BD Factoraje'!$R:$R,'BD Factoraje'!$B:$B,$B$3,'BD Factoraje'!$G:$G,'Cartera Semanal Individual'!$A57,'BD Factoraje'!$N:$N,'Cartera Semanal Individual'!N$1,'BD Factoraje'!$C:$C,$B$2)</f>
        <v>0</v>
      </c>
      <c r="O57" s="11">
        <f>IF('Cartera Semanal Individual'!$A57='Cartera Semanal Individual'!O$1,-SUMIFS('BD Factoraje'!$Q:$Q,'BD Factoraje'!$B:$B,$B$3,'BD Factoraje'!$G:$G,'Cartera Semanal Individual'!$A57,'BD Factoraje'!$C:$C,$B$2),0)+N57-SUMIFS('BD Factoraje'!$R:$R,'BD Factoraje'!$B:$B,$B$3,'BD Factoraje'!$G:$G,'Cartera Semanal Individual'!$A57,'BD Factoraje'!$N:$N,'Cartera Semanal Individual'!O$1,'BD Factoraje'!$C:$C,$B$2)</f>
        <v>0</v>
      </c>
      <c r="P57" s="11">
        <f>IF('Cartera Semanal Individual'!$A57='Cartera Semanal Individual'!P$1,-SUMIFS('BD Factoraje'!$Q:$Q,'BD Factoraje'!$B:$B,$B$3,'BD Factoraje'!$G:$G,'Cartera Semanal Individual'!$A57,'BD Factoraje'!$C:$C,$B$2),0)+O57-SUMIFS('BD Factoraje'!$R:$R,'BD Factoraje'!$B:$B,$B$3,'BD Factoraje'!$G:$G,'Cartera Semanal Individual'!$A57,'BD Factoraje'!$N:$N,'Cartera Semanal Individual'!P$1,'BD Factoraje'!$C:$C,$B$2)</f>
        <v>0</v>
      </c>
      <c r="Q57" s="11">
        <f>IF('Cartera Semanal Individual'!$A57='Cartera Semanal Individual'!Q$1,-SUMIFS('BD Factoraje'!$Q:$Q,'BD Factoraje'!$B:$B,$B$3,'BD Factoraje'!$G:$G,'Cartera Semanal Individual'!$A57,'BD Factoraje'!$C:$C,$B$2),0)+P57-SUMIFS('BD Factoraje'!$R:$R,'BD Factoraje'!$B:$B,$B$3,'BD Factoraje'!$G:$G,'Cartera Semanal Individual'!$A57,'BD Factoraje'!$N:$N,'Cartera Semanal Individual'!Q$1,'BD Factoraje'!$C:$C,$B$2)</f>
        <v>0</v>
      </c>
      <c r="R57" s="11">
        <f>IF('Cartera Semanal Individual'!$A57='Cartera Semanal Individual'!R$1,-SUMIFS('BD Factoraje'!$Q:$Q,'BD Factoraje'!$B:$B,$B$3,'BD Factoraje'!$G:$G,'Cartera Semanal Individual'!$A57,'BD Factoraje'!$C:$C,$B$2),0)+Q57-SUMIFS('BD Factoraje'!$R:$R,'BD Factoraje'!$B:$B,$B$3,'BD Factoraje'!$G:$G,'Cartera Semanal Individual'!$A57,'BD Factoraje'!$N:$N,'Cartera Semanal Individual'!R$1,'BD Factoraje'!$C:$C,$B$2)</f>
        <v>0</v>
      </c>
      <c r="S57" s="11">
        <f>IF('Cartera Semanal Individual'!$A57='Cartera Semanal Individual'!S$1,-SUMIFS('BD Factoraje'!$Q:$Q,'BD Factoraje'!$B:$B,$B$3,'BD Factoraje'!$G:$G,'Cartera Semanal Individual'!$A57,'BD Factoraje'!$C:$C,$B$2),0)+R57-SUMIFS('BD Factoraje'!$R:$R,'BD Factoraje'!$B:$B,$B$3,'BD Factoraje'!$G:$G,'Cartera Semanal Individual'!$A57,'BD Factoraje'!$N:$N,'Cartera Semanal Individual'!S$1,'BD Factoraje'!$C:$C,$B$2)</f>
        <v>0</v>
      </c>
      <c r="T57" s="11">
        <f>IF('Cartera Semanal Individual'!$A57='Cartera Semanal Individual'!T$1,-SUMIFS('BD Factoraje'!$Q:$Q,'BD Factoraje'!$B:$B,$B$3,'BD Factoraje'!$G:$G,'Cartera Semanal Individual'!$A57,'BD Factoraje'!$C:$C,$B$2),0)+S57-SUMIFS('BD Factoraje'!$R:$R,'BD Factoraje'!$B:$B,$B$3,'BD Factoraje'!$G:$G,'Cartera Semanal Individual'!$A57,'BD Factoraje'!$N:$N,'Cartera Semanal Individual'!T$1,'BD Factoraje'!$C:$C,$B$2)</f>
        <v>0</v>
      </c>
      <c r="U57" s="11">
        <f>IF('Cartera Semanal Individual'!$A57='Cartera Semanal Individual'!U$1,-SUMIFS('BD Factoraje'!$Q:$Q,'BD Factoraje'!$B:$B,$B$3,'BD Factoraje'!$G:$G,'Cartera Semanal Individual'!$A57,'BD Factoraje'!$C:$C,$B$2),0)+T57-SUMIFS('BD Factoraje'!$R:$R,'BD Factoraje'!$B:$B,$B$3,'BD Factoraje'!$G:$G,'Cartera Semanal Individual'!$A57,'BD Factoraje'!$N:$N,'Cartera Semanal Individual'!U$1,'BD Factoraje'!$C:$C,$B$2)</f>
        <v>0</v>
      </c>
      <c r="V57" s="11">
        <f>IF('Cartera Semanal Individual'!$A57='Cartera Semanal Individual'!V$1,-SUMIFS('BD Factoraje'!$Q:$Q,'BD Factoraje'!$B:$B,$B$3,'BD Factoraje'!$G:$G,'Cartera Semanal Individual'!$A57,'BD Factoraje'!$C:$C,$B$2),0)+U57-SUMIFS('BD Factoraje'!$R:$R,'BD Factoraje'!$B:$B,$B$3,'BD Factoraje'!$G:$G,'Cartera Semanal Individual'!$A57,'BD Factoraje'!$N:$N,'Cartera Semanal Individual'!V$1,'BD Factoraje'!$C:$C,$B$2)</f>
        <v>0</v>
      </c>
      <c r="W57" s="11">
        <f>IF('Cartera Semanal Individual'!$A57='Cartera Semanal Individual'!W$1,-SUMIFS('BD Factoraje'!$Q:$Q,'BD Factoraje'!$B:$B,$B$3,'BD Factoraje'!$G:$G,'Cartera Semanal Individual'!$A57,'BD Factoraje'!$C:$C,$B$2),0)+V57-SUMIFS('BD Factoraje'!$R:$R,'BD Factoraje'!$B:$B,$B$3,'BD Factoraje'!$G:$G,'Cartera Semanal Individual'!$A57,'BD Factoraje'!$N:$N,'Cartera Semanal Individual'!W$1,'BD Factoraje'!$C:$C,$B$2)</f>
        <v>0</v>
      </c>
      <c r="X57" s="11">
        <f>IF('Cartera Semanal Individual'!$A57='Cartera Semanal Individual'!X$1,-SUMIFS('BD Factoraje'!$Q:$Q,'BD Factoraje'!$B:$B,$B$3,'BD Factoraje'!$G:$G,'Cartera Semanal Individual'!$A57,'BD Factoraje'!$C:$C,$B$2),0)+W57-SUMIFS('BD Factoraje'!$R:$R,'BD Factoraje'!$B:$B,$B$3,'BD Factoraje'!$G:$G,'Cartera Semanal Individual'!$A57,'BD Factoraje'!$N:$N,'Cartera Semanal Individual'!X$1,'BD Factoraje'!$C:$C,$B$2)</f>
        <v>0</v>
      </c>
      <c r="Y57" s="11">
        <f>IF('Cartera Semanal Individual'!$A57='Cartera Semanal Individual'!Y$1,-SUMIFS('BD Factoraje'!$Q:$Q,'BD Factoraje'!$B:$B,$B$3,'BD Factoraje'!$G:$G,'Cartera Semanal Individual'!$A57,'BD Factoraje'!$C:$C,$B$2),0)+X57-SUMIFS('BD Factoraje'!$R:$R,'BD Factoraje'!$B:$B,$B$3,'BD Factoraje'!$G:$G,'Cartera Semanal Individual'!$A57,'BD Factoraje'!$N:$N,'Cartera Semanal Individual'!Y$1,'BD Factoraje'!$C:$C,$B$2)</f>
        <v>0</v>
      </c>
      <c r="Z57" s="11">
        <f>IF('Cartera Semanal Individual'!$A57='Cartera Semanal Individual'!Z$1,-SUMIFS('BD Factoraje'!$Q:$Q,'BD Factoraje'!$B:$B,$B$3,'BD Factoraje'!$G:$G,'Cartera Semanal Individual'!$A57,'BD Factoraje'!$C:$C,$B$2),0)+Y57-SUMIFS('BD Factoraje'!$R:$R,'BD Factoraje'!$B:$B,$B$3,'BD Factoraje'!$G:$G,'Cartera Semanal Individual'!$A57,'BD Factoraje'!$N:$N,'Cartera Semanal Individual'!Z$1,'BD Factoraje'!$C:$C,$B$2)</f>
        <v>0</v>
      </c>
      <c r="AA57" s="11">
        <f>IF('Cartera Semanal Individual'!$A57='Cartera Semanal Individual'!AA$1,-SUMIFS('BD Factoraje'!$Q:$Q,'BD Factoraje'!$B:$B,$B$3,'BD Factoraje'!$G:$G,'Cartera Semanal Individual'!$A57,'BD Factoraje'!$C:$C,$B$2),0)+Z57-SUMIFS('BD Factoraje'!$R:$R,'BD Factoraje'!$B:$B,$B$3,'BD Factoraje'!$G:$G,'Cartera Semanal Individual'!$A57,'BD Factoraje'!$N:$N,'Cartera Semanal Individual'!AA$1,'BD Factoraje'!$C:$C,$B$2)</f>
        <v>0</v>
      </c>
      <c r="AB57" s="11">
        <f>IF('Cartera Semanal Individual'!$A57='Cartera Semanal Individual'!AB$1,-SUMIFS('BD Factoraje'!$Q:$Q,'BD Factoraje'!$B:$B,$B$3,'BD Factoraje'!$G:$G,'Cartera Semanal Individual'!$A57,'BD Factoraje'!$C:$C,$B$2),0)+AA57-SUMIFS('BD Factoraje'!$R:$R,'BD Factoraje'!$B:$B,$B$3,'BD Factoraje'!$G:$G,'Cartera Semanal Individual'!$A57,'BD Factoraje'!$N:$N,'Cartera Semanal Individual'!AB$1,'BD Factoraje'!$C:$C,$B$2)</f>
        <v>0</v>
      </c>
      <c r="AC57" s="11">
        <f>IF('Cartera Semanal Individual'!$A57='Cartera Semanal Individual'!AC$1,-SUMIFS('BD Factoraje'!$Q:$Q,'BD Factoraje'!$B:$B,$B$3,'BD Factoraje'!$G:$G,'Cartera Semanal Individual'!$A57,'BD Factoraje'!$C:$C,$B$2),0)+AB57-SUMIFS('BD Factoraje'!$R:$R,'BD Factoraje'!$B:$B,$B$3,'BD Factoraje'!$G:$G,'Cartera Semanal Individual'!$A57,'BD Factoraje'!$N:$N,'Cartera Semanal Individual'!AC$1,'BD Factoraje'!$C:$C,$B$2)</f>
        <v>0</v>
      </c>
      <c r="AD57" s="11">
        <f>IF('Cartera Semanal Individual'!$A57='Cartera Semanal Individual'!AD$1,-SUMIFS('BD Factoraje'!$Q:$Q,'BD Factoraje'!$B:$B,$B$3,'BD Factoraje'!$G:$G,'Cartera Semanal Individual'!$A57,'BD Factoraje'!$C:$C,$B$2),0)+AC57-SUMIFS('BD Factoraje'!$R:$R,'BD Factoraje'!$B:$B,$B$3,'BD Factoraje'!$G:$G,'Cartera Semanal Individual'!$A57,'BD Factoraje'!$N:$N,'Cartera Semanal Individual'!AD$1,'BD Factoraje'!$C:$C,$B$2)</f>
        <v>0</v>
      </c>
      <c r="AE57" s="11">
        <f>IF('Cartera Semanal Individual'!$A57='Cartera Semanal Individual'!AE$1,-SUMIFS('BD Factoraje'!$Q:$Q,'BD Factoraje'!$B:$B,$B$3,'BD Factoraje'!$G:$G,'Cartera Semanal Individual'!$A57,'BD Factoraje'!$C:$C,$B$2),0)+AD57-SUMIFS('BD Factoraje'!$R:$R,'BD Factoraje'!$B:$B,$B$3,'BD Factoraje'!$G:$G,'Cartera Semanal Individual'!$A57,'BD Factoraje'!$N:$N,'Cartera Semanal Individual'!AE$1,'BD Factoraje'!$C:$C,$B$2)</f>
        <v>0</v>
      </c>
      <c r="AF57" s="11">
        <f>IF('Cartera Semanal Individual'!$A57='Cartera Semanal Individual'!AF$1,-SUMIFS('BD Factoraje'!$Q:$Q,'BD Factoraje'!$B:$B,$B$3,'BD Factoraje'!$G:$G,'Cartera Semanal Individual'!$A57,'BD Factoraje'!$C:$C,$B$2),0)+AE57-SUMIFS('BD Factoraje'!$R:$R,'BD Factoraje'!$B:$B,$B$3,'BD Factoraje'!$G:$G,'Cartera Semanal Individual'!$A57,'BD Factoraje'!$N:$N,'Cartera Semanal Individual'!AF$1,'BD Factoraje'!$C:$C,$B$2)</f>
        <v>0</v>
      </c>
      <c r="AG57" s="11">
        <f>IF('Cartera Semanal Individual'!$A57='Cartera Semanal Individual'!AG$1,-SUMIFS('BD Factoraje'!$Q:$Q,'BD Factoraje'!$B:$B,$B$3,'BD Factoraje'!$G:$G,'Cartera Semanal Individual'!$A57,'BD Factoraje'!$C:$C,$B$2),0)+AF57-SUMIFS('BD Factoraje'!$R:$R,'BD Factoraje'!$B:$B,$B$3,'BD Factoraje'!$G:$G,'Cartera Semanal Individual'!$A57,'BD Factoraje'!$N:$N,'Cartera Semanal Individual'!AG$1,'BD Factoraje'!$C:$C,$B$2)</f>
        <v>0</v>
      </c>
      <c r="AH57" s="11">
        <f>IF('Cartera Semanal Individual'!$A57='Cartera Semanal Individual'!AH$1,-SUMIFS('BD Factoraje'!$Q:$Q,'BD Factoraje'!$B:$B,$B$3,'BD Factoraje'!$G:$G,'Cartera Semanal Individual'!$A57,'BD Factoraje'!$C:$C,$B$2),0)+AG57-SUMIFS('BD Factoraje'!$R:$R,'BD Factoraje'!$B:$B,$B$3,'BD Factoraje'!$G:$G,'Cartera Semanal Individual'!$A57,'BD Factoraje'!$N:$N,'Cartera Semanal Individual'!AH$1,'BD Factoraje'!$C:$C,$B$2)</f>
        <v>0</v>
      </c>
      <c r="AI57" s="11">
        <f>IF('Cartera Semanal Individual'!$A57='Cartera Semanal Individual'!AI$1,-SUMIFS('BD Factoraje'!$Q:$Q,'BD Factoraje'!$B:$B,$B$3,'BD Factoraje'!$G:$G,'Cartera Semanal Individual'!$A57,'BD Factoraje'!$C:$C,$B$2),0)+AH57-SUMIFS('BD Factoraje'!$R:$R,'BD Factoraje'!$B:$B,$B$3,'BD Factoraje'!$G:$G,'Cartera Semanal Individual'!$A57,'BD Factoraje'!$N:$N,'Cartera Semanal Individual'!AI$1,'BD Factoraje'!$C:$C,$B$2)</f>
        <v>0</v>
      </c>
      <c r="AJ57" s="11">
        <f>IF('Cartera Semanal Individual'!$A57='Cartera Semanal Individual'!AJ$1,-SUMIFS('BD Factoraje'!$Q:$Q,'BD Factoraje'!$B:$B,$B$3,'BD Factoraje'!$G:$G,'Cartera Semanal Individual'!$A57,'BD Factoraje'!$C:$C,$B$2),0)+AI57-SUMIFS('BD Factoraje'!$R:$R,'BD Factoraje'!$B:$B,$B$3,'BD Factoraje'!$G:$G,'Cartera Semanal Individual'!$A57,'BD Factoraje'!$N:$N,'Cartera Semanal Individual'!AJ$1,'BD Factoraje'!$C:$C,$B$2)</f>
        <v>0</v>
      </c>
      <c r="AK57" s="11">
        <f>IF('Cartera Semanal Individual'!$A57='Cartera Semanal Individual'!AK$1,-SUMIFS('BD Factoraje'!$Q:$Q,'BD Factoraje'!$B:$B,$B$3,'BD Factoraje'!$G:$G,'Cartera Semanal Individual'!$A57,'BD Factoraje'!$C:$C,$B$2),0)+AJ57-SUMIFS('BD Factoraje'!$R:$R,'BD Factoraje'!$B:$B,$B$3,'BD Factoraje'!$G:$G,'Cartera Semanal Individual'!$A57,'BD Factoraje'!$N:$N,'Cartera Semanal Individual'!AK$1,'BD Factoraje'!$C:$C,$B$2)</f>
        <v>0</v>
      </c>
      <c r="AL57" s="11">
        <f>IF('Cartera Semanal Individual'!$A57='Cartera Semanal Individual'!AL$1,-SUMIFS('BD Factoraje'!$Q:$Q,'BD Factoraje'!$B:$B,$B$3,'BD Factoraje'!$G:$G,'Cartera Semanal Individual'!$A57,'BD Factoraje'!$C:$C,$B$2),0)+AK57-SUMIFS('BD Factoraje'!$R:$R,'BD Factoraje'!$B:$B,$B$3,'BD Factoraje'!$G:$G,'Cartera Semanal Individual'!$A57,'BD Factoraje'!$N:$N,'Cartera Semanal Individual'!AL$1,'BD Factoraje'!$C:$C,$B$2)</f>
        <v>0</v>
      </c>
      <c r="AM57" s="11">
        <f>IF('Cartera Semanal Individual'!$A57='Cartera Semanal Individual'!AM$1,-SUMIFS('BD Factoraje'!$Q:$Q,'BD Factoraje'!$B:$B,$B$3,'BD Factoraje'!$G:$G,'Cartera Semanal Individual'!$A57,'BD Factoraje'!$C:$C,$B$2),0)+AL57-SUMIFS('BD Factoraje'!$R:$R,'BD Factoraje'!$B:$B,$B$3,'BD Factoraje'!$G:$G,'Cartera Semanal Individual'!$A57,'BD Factoraje'!$N:$N,'Cartera Semanal Individual'!AM$1,'BD Factoraje'!$C:$C,$B$2)</f>
        <v>0</v>
      </c>
      <c r="AN57" s="11">
        <f>IF('Cartera Semanal Individual'!$A57='Cartera Semanal Individual'!AN$1,-SUMIFS('BD Factoraje'!$Q:$Q,'BD Factoraje'!$B:$B,$B$3,'BD Factoraje'!$G:$G,'Cartera Semanal Individual'!$A57,'BD Factoraje'!$C:$C,$B$2),0)+AM57-SUMIFS('BD Factoraje'!$R:$R,'BD Factoraje'!$B:$B,$B$3,'BD Factoraje'!$G:$G,'Cartera Semanal Individual'!$A57,'BD Factoraje'!$N:$N,'Cartera Semanal Individual'!AN$1,'BD Factoraje'!$C:$C,$B$2)</f>
        <v>0</v>
      </c>
      <c r="AO57" s="11">
        <f>IF('Cartera Semanal Individual'!$A57='Cartera Semanal Individual'!AO$1,-SUMIFS('BD Factoraje'!$Q:$Q,'BD Factoraje'!$B:$B,$B$3,'BD Factoraje'!$G:$G,'Cartera Semanal Individual'!$A57,'BD Factoraje'!$C:$C,$B$2),0)+AN57-SUMIFS('BD Factoraje'!$R:$R,'BD Factoraje'!$B:$B,$B$3,'BD Factoraje'!$G:$G,'Cartera Semanal Individual'!$A57,'BD Factoraje'!$N:$N,'Cartera Semanal Individual'!AO$1,'BD Factoraje'!$C:$C,$B$2)</f>
        <v>0</v>
      </c>
      <c r="AP57" s="11">
        <f>IF('Cartera Semanal Individual'!$A57='Cartera Semanal Individual'!AP$1,-SUMIFS('BD Factoraje'!$Q:$Q,'BD Factoraje'!$B:$B,$B$3,'BD Factoraje'!$G:$G,'Cartera Semanal Individual'!$A57,'BD Factoraje'!$C:$C,$B$2),0)+AO57-SUMIFS('BD Factoraje'!$R:$R,'BD Factoraje'!$B:$B,$B$3,'BD Factoraje'!$G:$G,'Cartera Semanal Individual'!$A57,'BD Factoraje'!$N:$N,'Cartera Semanal Individual'!AP$1,'BD Factoraje'!$C:$C,$B$2)</f>
        <v>0</v>
      </c>
      <c r="AQ57" s="11">
        <f>IF('Cartera Semanal Individual'!$A57='Cartera Semanal Individual'!AQ$1,-SUMIFS('BD Factoraje'!$Q:$Q,'BD Factoraje'!$B:$B,$B$3,'BD Factoraje'!$G:$G,'Cartera Semanal Individual'!$A57,'BD Factoraje'!$C:$C,$B$2),0)+AP57-SUMIFS('BD Factoraje'!$R:$R,'BD Factoraje'!$B:$B,$B$3,'BD Factoraje'!$G:$G,'Cartera Semanal Individual'!$A57,'BD Factoraje'!$N:$N,'Cartera Semanal Individual'!AQ$1,'BD Factoraje'!$C:$C,$B$2)</f>
        <v>0</v>
      </c>
      <c r="AR57" s="11">
        <f>IF('Cartera Semanal Individual'!$A57='Cartera Semanal Individual'!AR$1,-SUMIFS('BD Factoraje'!$Q:$Q,'BD Factoraje'!$B:$B,$B$3,'BD Factoraje'!$G:$G,'Cartera Semanal Individual'!$A57,'BD Factoraje'!$C:$C,$B$2),0)+AQ57-SUMIFS('BD Factoraje'!$R:$R,'BD Factoraje'!$B:$B,$B$3,'BD Factoraje'!$G:$G,'Cartera Semanal Individual'!$A57,'BD Factoraje'!$N:$N,'Cartera Semanal Individual'!AR$1,'BD Factoraje'!$C:$C,$B$2)</f>
        <v>0</v>
      </c>
      <c r="AS57" s="11">
        <f>IF('Cartera Semanal Individual'!$A57='Cartera Semanal Individual'!AS$1,-SUMIFS('BD Factoraje'!$Q:$Q,'BD Factoraje'!$B:$B,$B$3,'BD Factoraje'!$G:$G,'Cartera Semanal Individual'!$A57,'BD Factoraje'!$C:$C,$B$2),0)+AR57-SUMIFS('BD Factoraje'!$R:$R,'BD Factoraje'!$B:$B,$B$3,'BD Factoraje'!$G:$G,'Cartera Semanal Individual'!$A57,'BD Factoraje'!$N:$N,'Cartera Semanal Individual'!AS$1,'BD Factoraje'!$C:$C,$B$2)</f>
        <v>0</v>
      </c>
      <c r="AT57" s="11">
        <f>IF('Cartera Semanal Individual'!$A57='Cartera Semanal Individual'!AT$1,-SUMIFS('BD Factoraje'!$Q:$Q,'BD Factoraje'!$B:$B,$B$3,'BD Factoraje'!$G:$G,'Cartera Semanal Individual'!$A57,'BD Factoraje'!$C:$C,$B$2),0)+AS57-SUMIFS('BD Factoraje'!$R:$R,'BD Factoraje'!$B:$B,$B$3,'BD Factoraje'!$G:$G,'Cartera Semanal Individual'!$A57,'BD Factoraje'!$N:$N,'Cartera Semanal Individual'!AT$1,'BD Factoraje'!$C:$C,$B$2)</f>
        <v>0</v>
      </c>
      <c r="AU57" s="11">
        <f>IF('Cartera Semanal Individual'!$A57='Cartera Semanal Individual'!AU$1,-SUMIFS('BD Factoraje'!$Q:$Q,'BD Factoraje'!$B:$B,$B$3,'BD Factoraje'!$G:$G,'Cartera Semanal Individual'!$A57,'BD Factoraje'!$C:$C,$B$2),0)+AT57-SUMIFS('BD Factoraje'!$R:$R,'BD Factoraje'!$B:$B,$B$3,'BD Factoraje'!$G:$G,'Cartera Semanal Individual'!$A57,'BD Factoraje'!$N:$N,'Cartera Semanal Individual'!AU$1,'BD Factoraje'!$C:$C,$B$2)</f>
        <v>0</v>
      </c>
      <c r="AV57" s="11">
        <f>IF('Cartera Semanal Individual'!$A57='Cartera Semanal Individual'!AV$1,-SUMIFS('BD Factoraje'!$Q:$Q,'BD Factoraje'!$B:$B,$B$3,'BD Factoraje'!$G:$G,'Cartera Semanal Individual'!$A57,'BD Factoraje'!$C:$C,$B$2),0)+AU57-SUMIFS('BD Factoraje'!$R:$R,'BD Factoraje'!$B:$B,$B$3,'BD Factoraje'!$G:$G,'Cartera Semanal Individual'!$A57,'BD Factoraje'!$N:$N,'Cartera Semanal Individual'!AV$1,'BD Factoraje'!$C:$C,$B$2)</f>
        <v>0</v>
      </c>
      <c r="AW57" s="11">
        <f>IF('Cartera Semanal Individual'!$A57='Cartera Semanal Individual'!AW$1,-SUMIFS('BD Factoraje'!$Q:$Q,'BD Factoraje'!$B:$B,$B$3,'BD Factoraje'!$G:$G,'Cartera Semanal Individual'!$A57,'BD Factoraje'!$C:$C,$B$2),0)+AV57-SUMIFS('BD Factoraje'!$R:$R,'BD Factoraje'!$B:$B,$B$3,'BD Factoraje'!$G:$G,'Cartera Semanal Individual'!$A57,'BD Factoraje'!$N:$N,'Cartera Semanal Individual'!AW$1,'BD Factoraje'!$C:$C,$B$2)</f>
        <v>0</v>
      </c>
      <c r="AX57" s="11">
        <f>IF('Cartera Semanal Individual'!$A57='Cartera Semanal Individual'!AX$1,-SUMIFS('BD Factoraje'!$Q:$Q,'BD Factoraje'!$B:$B,$B$3,'BD Factoraje'!$G:$G,'Cartera Semanal Individual'!$A57,'BD Factoraje'!$C:$C,$B$2),0)+AW57-SUMIFS('BD Factoraje'!$R:$R,'BD Factoraje'!$B:$B,$B$3,'BD Factoraje'!$G:$G,'Cartera Semanal Individual'!$A57,'BD Factoraje'!$N:$N,'Cartera Semanal Individual'!AX$1,'BD Factoraje'!$C:$C,$B$2)</f>
        <v>0</v>
      </c>
      <c r="AY57" s="11">
        <f>IF('Cartera Semanal Individual'!$A57='Cartera Semanal Individual'!AY$1,-SUMIFS('BD Factoraje'!$Q:$Q,'BD Factoraje'!$B:$B,$B$3,'BD Factoraje'!$G:$G,'Cartera Semanal Individual'!$A57,'BD Factoraje'!$C:$C,$B$2),0)+AX57-SUMIFS('BD Factoraje'!$R:$R,'BD Factoraje'!$B:$B,$B$3,'BD Factoraje'!$G:$G,'Cartera Semanal Individual'!$A57,'BD Factoraje'!$N:$N,'Cartera Semanal Individual'!AY$1,'BD Factoraje'!$C:$C,$B$2)</f>
        <v>0</v>
      </c>
      <c r="AZ57" s="11">
        <f>IF('Cartera Semanal Individual'!$A57='Cartera Semanal Individual'!AZ$1,-SUMIFS('BD Factoraje'!$Q:$Q,'BD Factoraje'!$B:$B,$B$3,'BD Factoraje'!$G:$G,'Cartera Semanal Individual'!$A57,'BD Factoraje'!$C:$C,$B$2),0)+AY57-SUMIFS('BD Factoraje'!$R:$R,'BD Factoraje'!$B:$B,$B$3,'BD Factoraje'!$G:$G,'Cartera Semanal Individual'!$A57,'BD Factoraje'!$N:$N,'Cartera Semanal Individual'!AZ$1,'BD Factoraje'!$C:$C,$B$2)</f>
        <v>0</v>
      </c>
      <c r="BA57" s="11">
        <f>IF('Cartera Semanal Individual'!$A57='Cartera Semanal Individual'!BA$1,-SUMIFS('BD Factoraje'!$Q:$Q,'BD Factoraje'!$B:$B,$B$3,'BD Factoraje'!$G:$G,'Cartera Semanal Individual'!$A57,'BD Factoraje'!$C:$C,$B$2),0)+AZ57-SUMIFS('BD Factoraje'!$R:$R,'BD Factoraje'!$B:$B,$B$3,'BD Factoraje'!$G:$G,'Cartera Semanal Individual'!$A57,'BD Factoraje'!$N:$N,'Cartera Semanal Individual'!BA$1,'BD Factoraje'!$C:$C,$B$2)</f>
        <v>0</v>
      </c>
      <c r="BB57" s="11">
        <f>IF('Cartera Semanal Individual'!$A57='Cartera Semanal Individual'!BB$1,-SUMIFS('BD Factoraje'!$Q:$Q,'BD Factoraje'!$B:$B,$B$3,'BD Factoraje'!$G:$G,'Cartera Semanal Individual'!$A57,'BD Factoraje'!$C:$C,$B$2),0)+BA57-SUMIFS('BD Factoraje'!$R:$R,'BD Factoraje'!$B:$B,$B$3,'BD Factoraje'!$G:$G,'Cartera Semanal Individual'!$A57,'BD Factoraje'!$N:$N,'Cartera Semanal Individual'!BB$1,'BD Factoraje'!$C:$C,$B$2)</f>
        <v>0</v>
      </c>
      <c r="BC57" s="11">
        <f>IF('Cartera Semanal Individual'!$A57='Cartera Semanal Individual'!BC$1,-SUMIFS('BD Factoraje'!$Q:$Q,'BD Factoraje'!$B:$B,$B$3,'BD Factoraje'!$G:$G,'Cartera Semanal Individual'!$A57,'BD Factoraje'!$C:$C,$B$2),0)+BB57-SUMIFS('BD Factoraje'!$R:$R,'BD Factoraje'!$B:$B,$B$3,'BD Factoraje'!$G:$G,'Cartera Semanal Individual'!$A57,'BD Factoraje'!$N:$N,'Cartera Semanal Individual'!BC$1,'BD Factoraje'!$C:$C,$B$2)</f>
        <v>0</v>
      </c>
      <c r="BD57" s="11">
        <f>IF('Cartera Semanal Individual'!$A57='Cartera Semanal Individual'!BD$1,-SUMIFS('BD Factoraje'!$Q:$Q,'BD Factoraje'!$B:$B,$B$3,'BD Factoraje'!$G:$G,'Cartera Semanal Individual'!$A57,'BD Factoraje'!$C:$C,$B$2),0)+BC57-SUMIFS('BD Factoraje'!$R:$R,'BD Factoraje'!$B:$B,$B$3,'BD Factoraje'!$G:$G,'Cartera Semanal Individual'!$A57,'BD Factoraje'!$N:$N,'Cartera Semanal Individual'!BD$1,'BD Factoraje'!$C:$C,$B$2)</f>
        <v>0</v>
      </c>
      <c r="BE57" s="11">
        <f>IF('Cartera Semanal Individual'!$A57='Cartera Semanal Individual'!BE$1,-SUMIFS('BD Factoraje'!$Q:$Q,'BD Factoraje'!$B:$B,$B$3,'BD Factoraje'!$G:$G,'Cartera Semanal Individual'!$A57,'BD Factoraje'!$C:$C,$B$2),0)+BD57-SUMIFS('BD Factoraje'!$R:$R,'BD Factoraje'!$B:$B,$B$3,'BD Factoraje'!$G:$G,'Cartera Semanal Individual'!$A57,'BD Factoraje'!$N:$N,'Cartera Semanal Individual'!BE$1,'BD Factoraje'!$C:$C,$B$2)</f>
        <v>0</v>
      </c>
      <c r="BF57" s="11">
        <f>IF('Cartera Semanal Individual'!$A57='Cartera Semanal Individual'!BF$1,-SUMIFS('BD Factoraje'!$Q:$Q,'BD Factoraje'!$B:$B,$B$3,'BD Factoraje'!$G:$G,'Cartera Semanal Individual'!$A57,'BD Factoraje'!$C:$C,$B$2),0)+BE57-SUMIFS('BD Factoraje'!$R:$R,'BD Factoraje'!$B:$B,$B$3,'BD Factoraje'!$G:$G,'Cartera Semanal Individual'!$A57,'BD Factoraje'!$N:$N,'Cartera Semanal Individual'!BF$1,'BD Factoraje'!$C:$C,$B$2)</f>
        <v>0</v>
      </c>
      <c r="BG57" s="11">
        <f>IF('Cartera Semanal Individual'!$A57='Cartera Semanal Individual'!BG$1,-SUMIFS('BD Factoraje'!$Q:$Q,'BD Factoraje'!$B:$B,$B$3,'BD Factoraje'!$G:$G,'Cartera Semanal Individual'!$A57,'BD Factoraje'!$C:$C,$B$2),0)+BF57-SUMIFS('BD Factoraje'!$R:$R,'BD Factoraje'!$B:$B,$B$3,'BD Factoraje'!$G:$G,'Cartera Semanal Individual'!$A57,'BD Factoraje'!$N:$N,'Cartera Semanal Individual'!BG$1,'BD Factoraje'!$C:$C,$B$2)</f>
        <v>0</v>
      </c>
      <c r="BH57" s="11">
        <f>IF('Cartera Semanal Individual'!$A57='Cartera Semanal Individual'!BH$1,-SUMIFS('BD Factoraje'!$Q:$Q,'BD Factoraje'!$B:$B,$B$3,'BD Factoraje'!$G:$G,'Cartera Semanal Individual'!$A57,'BD Factoraje'!$C:$C,$B$2),0)+BG57-SUMIFS('BD Factoraje'!$R:$R,'BD Factoraje'!$B:$B,$B$3,'BD Factoraje'!$G:$G,'Cartera Semanal Individual'!$A57,'BD Factoraje'!$N:$N,'Cartera Semanal Individual'!BH$1,'BD Factoraje'!$C:$C,$B$2)</f>
        <v>0</v>
      </c>
      <c r="BI57" s="11">
        <f>IF('Cartera Semanal Individual'!$A57='Cartera Semanal Individual'!BI$1,-SUMIFS('BD Factoraje'!$Q:$Q,'BD Factoraje'!$B:$B,$B$3,'BD Factoraje'!$G:$G,'Cartera Semanal Individual'!$A57,'BD Factoraje'!$C:$C,$B$2),0)+BH57-SUMIFS('BD Factoraje'!$R:$R,'BD Factoraje'!$B:$B,$B$3,'BD Factoraje'!$G:$G,'Cartera Semanal Individual'!$A57,'BD Factoraje'!$N:$N,'Cartera Semanal Individual'!BI$1,'BD Factoraje'!$C:$C,$B$2)</f>
        <v>0</v>
      </c>
      <c r="BJ57" s="11">
        <f>IF('Cartera Semanal Individual'!$A57='Cartera Semanal Individual'!BJ$1,-SUMIFS('BD Factoraje'!$Q:$Q,'BD Factoraje'!$B:$B,$B$3,'BD Factoraje'!$G:$G,'Cartera Semanal Individual'!$A57,'BD Factoraje'!$C:$C,$B$2),0)+BI57-SUMIFS('BD Factoraje'!$R:$R,'BD Factoraje'!$B:$B,$B$3,'BD Factoraje'!$G:$G,'Cartera Semanal Individual'!$A57,'BD Factoraje'!$N:$N,'Cartera Semanal Individual'!BJ$1,'BD Factoraje'!$C:$C,$B$2)</f>
        <v>0</v>
      </c>
      <c r="BK57" s="11">
        <f>IF('Cartera Semanal Individual'!$A57='Cartera Semanal Individual'!BK$1,-SUMIFS('BD Factoraje'!$Q:$Q,'BD Factoraje'!$B:$B,$B$3,'BD Factoraje'!$G:$G,'Cartera Semanal Individual'!$A57,'BD Factoraje'!$C:$C,$B$2),0)+BJ57-SUMIFS('BD Factoraje'!$R:$R,'BD Factoraje'!$B:$B,$B$3,'BD Factoraje'!$G:$G,'Cartera Semanal Individual'!$A57,'BD Factoraje'!$N:$N,'Cartera Semanal Individual'!BK$1,'BD Factoraje'!$C:$C,$B$2)</f>
        <v>0</v>
      </c>
      <c r="BL57" s="11">
        <f>IF('Cartera Semanal Individual'!$A57='Cartera Semanal Individual'!BL$1,-SUMIFS('BD Factoraje'!$Q:$Q,'BD Factoraje'!$B:$B,$B$3,'BD Factoraje'!$G:$G,'Cartera Semanal Individual'!$A57,'BD Factoraje'!$C:$C,$B$2),0)+BK57-SUMIFS('BD Factoraje'!$R:$R,'BD Factoraje'!$B:$B,$B$3,'BD Factoraje'!$G:$G,'Cartera Semanal Individual'!$A57,'BD Factoraje'!$N:$N,'Cartera Semanal Individual'!BL$1,'BD Factoraje'!$C:$C,$B$2)</f>
        <v>0</v>
      </c>
      <c r="BM57" s="11">
        <f>IF('Cartera Semanal Individual'!$A57='Cartera Semanal Individual'!BM$1,-SUMIFS('BD Factoraje'!$Q:$Q,'BD Factoraje'!$B:$B,$B$3,'BD Factoraje'!$G:$G,'Cartera Semanal Individual'!$A57,'BD Factoraje'!$C:$C,$B$2),0)+BL57-SUMIFS('BD Factoraje'!$R:$R,'BD Factoraje'!$B:$B,$B$3,'BD Factoraje'!$G:$G,'Cartera Semanal Individual'!$A57,'BD Factoraje'!$N:$N,'Cartera Semanal Individual'!BM$1,'BD Factoraje'!$C:$C,$B$2)</f>
        <v>0</v>
      </c>
      <c r="BN57" s="11">
        <f>IF('Cartera Semanal Individual'!$A57='Cartera Semanal Individual'!BN$1,-SUMIFS('BD Factoraje'!$Q:$Q,'BD Factoraje'!$B:$B,$B$3,'BD Factoraje'!$G:$G,'Cartera Semanal Individual'!$A57,'BD Factoraje'!$C:$C,$B$2),0)+BM57-SUMIFS('BD Factoraje'!$R:$R,'BD Factoraje'!$B:$B,$B$3,'BD Factoraje'!$G:$G,'Cartera Semanal Individual'!$A57,'BD Factoraje'!$N:$N,'Cartera Semanal Individual'!BN$1,'BD Factoraje'!$C:$C,$B$2)</f>
        <v>0</v>
      </c>
      <c r="BO57" s="11">
        <f>IF('Cartera Semanal Individual'!$A57='Cartera Semanal Individual'!BO$1,-SUMIFS('BD Factoraje'!$Q:$Q,'BD Factoraje'!$B:$B,$B$3,'BD Factoraje'!$G:$G,'Cartera Semanal Individual'!$A57,'BD Factoraje'!$C:$C,$B$2),0)+BN57-SUMIFS('BD Factoraje'!$R:$R,'BD Factoraje'!$B:$B,$B$3,'BD Factoraje'!$G:$G,'Cartera Semanal Individual'!$A57,'BD Factoraje'!$N:$N,'Cartera Semanal Individual'!BO$1,'BD Factoraje'!$C:$C,$B$2)</f>
        <v>0</v>
      </c>
      <c r="BP57" s="11">
        <f>IF('Cartera Semanal Individual'!$A57='Cartera Semanal Individual'!BP$1,-SUMIFS('BD Factoraje'!$Q:$Q,'BD Factoraje'!$B:$B,$B$3,'BD Factoraje'!$G:$G,'Cartera Semanal Individual'!$A57,'BD Factoraje'!$C:$C,$B$2),0)+BO57-SUMIFS('BD Factoraje'!$R:$R,'BD Factoraje'!$B:$B,$B$3,'BD Factoraje'!$G:$G,'Cartera Semanal Individual'!$A57,'BD Factoraje'!$N:$N,'Cartera Semanal Individual'!BP$1,'BD Factoraje'!$C:$C,$B$2)</f>
        <v>0</v>
      </c>
      <c r="BQ57" s="11">
        <f>IF('Cartera Semanal Individual'!$A57='Cartera Semanal Individual'!BQ$1,-SUMIFS('BD Factoraje'!$Q:$Q,'BD Factoraje'!$B:$B,$B$3,'BD Factoraje'!$G:$G,'Cartera Semanal Individual'!$A57,'BD Factoraje'!$C:$C,$B$2),0)+BP57-SUMIFS('BD Factoraje'!$R:$R,'BD Factoraje'!$B:$B,$B$3,'BD Factoraje'!$G:$G,'Cartera Semanal Individual'!$A57,'BD Factoraje'!$N:$N,'Cartera Semanal Individual'!BQ$1,'BD Factoraje'!$C:$C,$B$2)</f>
        <v>0</v>
      </c>
      <c r="BR57" s="11">
        <f>IF('Cartera Semanal Individual'!$A57='Cartera Semanal Individual'!BR$1,-SUMIFS('BD Factoraje'!$Q:$Q,'BD Factoraje'!$B:$B,$B$3,'BD Factoraje'!$G:$G,'Cartera Semanal Individual'!$A57,'BD Factoraje'!$C:$C,$B$2),0)+BQ57-SUMIFS('BD Factoraje'!$R:$R,'BD Factoraje'!$B:$B,$B$3,'BD Factoraje'!$G:$G,'Cartera Semanal Individual'!$A57,'BD Factoraje'!$N:$N,'Cartera Semanal Individual'!BR$1,'BD Factoraje'!$C:$C,$B$2)</f>
        <v>0</v>
      </c>
      <c r="BS57" s="11">
        <f>IF('Cartera Semanal Individual'!$A57='Cartera Semanal Individual'!BS$1,-SUMIFS('BD Factoraje'!$Q:$Q,'BD Factoraje'!$B:$B,$B$3,'BD Factoraje'!$G:$G,'Cartera Semanal Individual'!$A57,'BD Factoraje'!$C:$C,$B$2),0)+BR57-SUMIFS('BD Factoraje'!$R:$R,'BD Factoraje'!$B:$B,$B$3,'BD Factoraje'!$G:$G,'Cartera Semanal Individual'!$A57,'BD Factoraje'!$N:$N,'Cartera Semanal Individual'!BS$1,'BD Factoraje'!$C:$C,$B$2)</f>
        <v>0</v>
      </c>
      <c r="BT57" s="11">
        <f>IF('Cartera Semanal Individual'!$A57='Cartera Semanal Individual'!BT$1,-SUMIFS('BD Factoraje'!$Q:$Q,'BD Factoraje'!$B:$B,$B$3,'BD Factoraje'!$G:$G,'Cartera Semanal Individual'!$A57,'BD Factoraje'!$C:$C,$B$2),0)+BS57-SUMIFS('BD Factoraje'!$R:$R,'BD Factoraje'!$B:$B,$B$3,'BD Factoraje'!$G:$G,'Cartera Semanal Individual'!$A57,'BD Factoraje'!$N:$N,'Cartera Semanal Individual'!BT$1,'BD Factoraje'!$C:$C,$B$2)</f>
        <v>0</v>
      </c>
      <c r="BU57" s="11">
        <f>IF('Cartera Semanal Individual'!$A57='Cartera Semanal Individual'!BU$1,-SUMIFS('BD Factoraje'!$Q:$Q,'BD Factoraje'!$B:$B,$B$3,'BD Factoraje'!$G:$G,'Cartera Semanal Individual'!$A57,'BD Factoraje'!$C:$C,$B$2),0)+BT57-SUMIFS('BD Factoraje'!$R:$R,'BD Factoraje'!$B:$B,$B$3,'BD Factoraje'!$G:$G,'Cartera Semanal Individual'!$A57,'BD Factoraje'!$N:$N,'Cartera Semanal Individual'!BU$1,'BD Factoraje'!$C:$C,$B$2)</f>
        <v>0</v>
      </c>
      <c r="BV57" s="11">
        <f>IF('Cartera Semanal Individual'!$A57='Cartera Semanal Individual'!BV$1,-SUMIFS('BD Factoraje'!$Q:$Q,'BD Factoraje'!$B:$B,$B$3,'BD Factoraje'!$G:$G,'Cartera Semanal Individual'!$A57,'BD Factoraje'!$C:$C,$B$2),0)+BU57-SUMIFS('BD Factoraje'!$R:$R,'BD Factoraje'!$B:$B,$B$3,'BD Factoraje'!$G:$G,'Cartera Semanal Individual'!$A57,'BD Factoraje'!$N:$N,'Cartera Semanal Individual'!BV$1,'BD Factoraje'!$C:$C,$B$2)</f>
        <v>0</v>
      </c>
      <c r="BW57" s="11">
        <f>IF('Cartera Semanal Individual'!$A57='Cartera Semanal Individual'!BW$1,-SUMIFS('BD Factoraje'!$Q:$Q,'BD Factoraje'!$B:$B,$B$3,'BD Factoraje'!$G:$G,'Cartera Semanal Individual'!$A57,'BD Factoraje'!$C:$C,$B$2),0)+BV57-SUMIFS('BD Factoraje'!$R:$R,'BD Factoraje'!$B:$B,$B$3,'BD Factoraje'!$G:$G,'Cartera Semanal Individual'!$A57,'BD Factoraje'!$N:$N,'Cartera Semanal Individual'!BW$1,'BD Factoraje'!$C:$C,$B$2)</f>
        <v>0</v>
      </c>
      <c r="BX57" s="11">
        <f>IF('Cartera Semanal Individual'!$A57='Cartera Semanal Individual'!BX$1,-SUMIFS('BD Factoraje'!$Q:$Q,'BD Factoraje'!$B:$B,$B$3,'BD Factoraje'!$G:$G,'Cartera Semanal Individual'!$A57,'BD Factoraje'!$C:$C,$B$2),0)+BW57-SUMIFS('BD Factoraje'!$R:$R,'BD Factoraje'!$B:$B,$B$3,'BD Factoraje'!$G:$G,'Cartera Semanal Individual'!$A57,'BD Factoraje'!$N:$N,'Cartera Semanal Individual'!BX$1,'BD Factoraje'!$C:$C,$B$2)</f>
        <v>0</v>
      </c>
      <c r="BY57" s="11">
        <f>IF('Cartera Semanal Individual'!$A57='Cartera Semanal Individual'!BY$1,-SUMIFS('BD Factoraje'!$Q:$Q,'BD Factoraje'!$B:$B,$B$3,'BD Factoraje'!$G:$G,'Cartera Semanal Individual'!$A57,'BD Factoraje'!$C:$C,$B$2),0)+BX57-SUMIFS('BD Factoraje'!$R:$R,'BD Factoraje'!$B:$B,$B$3,'BD Factoraje'!$G:$G,'Cartera Semanal Individual'!$A57,'BD Factoraje'!$N:$N,'Cartera Semanal Individual'!BY$1,'BD Factoraje'!$C:$C,$B$2)</f>
        <v>0</v>
      </c>
      <c r="BZ57" s="11">
        <f>IF('Cartera Semanal Individual'!$A57='Cartera Semanal Individual'!BZ$1,-SUMIFS('BD Factoraje'!$Q:$Q,'BD Factoraje'!$B:$B,$B$3,'BD Factoraje'!$G:$G,'Cartera Semanal Individual'!$A57,'BD Factoraje'!$C:$C,$B$2),0)+BY57-SUMIFS('BD Factoraje'!$R:$R,'BD Factoraje'!$B:$B,$B$3,'BD Factoraje'!$G:$G,'Cartera Semanal Individual'!$A57,'BD Factoraje'!$N:$N,'Cartera Semanal Individual'!BZ$1,'BD Factoraje'!$C:$C,$B$2)</f>
        <v>0</v>
      </c>
      <c r="CA57" s="11">
        <f>IF('Cartera Semanal Individual'!$A57='Cartera Semanal Individual'!CA$1,-SUMIFS('BD Factoraje'!$Q:$Q,'BD Factoraje'!$B:$B,$B$3,'BD Factoraje'!$G:$G,'Cartera Semanal Individual'!$A57,'BD Factoraje'!$C:$C,$B$2),0)+BZ57-SUMIFS('BD Factoraje'!$R:$R,'BD Factoraje'!$B:$B,$B$3,'BD Factoraje'!$G:$G,'Cartera Semanal Individual'!$A57,'BD Factoraje'!$N:$N,'Cartera Semanal Individual'!CA$1,'BD Factoraje'!$C:$C,$B$2)</f>
        <v>0</v>
      </c>
      <c r="CB57" s="11">
        <f>IF('Cartera Semanal Individual'!$A57='Cartera Semanal Individual'!CB$1,-SUMIFS('BD Factoraje'!$Q:$Q,'BD Factoraje'!$B:$B,$B$3,'BD Factoraje'!$G:$G,'Cartera Semanal Individual'!$A57,'BD Factoraje'!$C:$C,$B$2),0)+CA57-SUMIFS('BD Factoraje'!$R:$R,'BD Factoraje'!$B:$B,$B$3,'BD Factoraje'!$G:$G,'Cartera Semanal Individual'!$A57,'BD Factoraje'!$N:$N,'Cartera Semanal Individual'!CB$1,'BD Factoraje'!$C:$C,$B$2)</f>
        <v>0</v>
      </c>
      <c r="CC57" s="11">
        <f>IF('Cartera Semanal Individual'!$A57='Cartera Semanal Individual'!CC$1,-SUMIFS('BD Factoraje'!$Q:$Q,'BD Factoraje'!$B:$B,$B$3,'BD Factoraje'!$G:$G,'Cartera Semanal Individual'!$A57,'BD Factoraje'!$C:$C,$B$2),0)+CB57-SUMIFS('BD Factoraje'!$R:$R,'BD Factoraje'!$B:$B,$B$3,'BD Factoraje'!$G:$G,'Cartera Semanal Individual'!$A57,'BD Factoraje'!$N:$N,'Cartera Semanal Individual'!CC$1,'BD Factoraje'!$C:$C,$B$2)</f>
        <v>0</v>
      </c>
      <c r="CD57" s="11">
        <f>IF('Cartera Semanal Individual'!$A57='Cartera Semanal Individual'!CD$1,-SUMIFS('BD Factoraje'!$Q:$Q,'BD Factoraje'!$B:$B,$B$3,'BD Factoraje'!$G:$G,'Cartera Semanal Individual'!$A57,'BD Factoraje'!$C:$C,$B$2),0)+CC57-SUMIFS('BD Factoraje'!$R:$R,'BD Factoraje'!$B:$B,$B$3,'BD Factoraje'!$G:$G,'Cartera Semanal Individual'!$A57,'BD Factoraje'!$N:$N,'Cartera Semanal Individual'!CD$1,'BD Factoraje'!$C:$C,$B$2)</f>
        <v>0</v>
      </c>
      <c r="CE57" s="11">
        <f>IF('Cartera Semanal Individual'!$A57='Cartera Semanal Individual'!CE$1,-SUMIFS('BD Factoraje'!$Q:$Q,'BD Factoraje'!$B:$B,$B$3,'BD Factoraje'!$G:$G,'Cartera Semanal Individual'!$A57,'BD Factoraje'!$C:$C,$B$2),0)+CD57-SUMIFS('BD Factoraje'!$R:$R,'BD Factoraje'!$B:$B,$B$3,'BD Factoraje'!$G:$G,'Cartera Semanal Individual'!$A57,'BD Factoraje'!$N:$N,'Cartera Semanal Individual'!CE$1,'BD Factoraje'!$C:$C,$B$2)</f>
        <v>0</v>
      </c>
      <c r="CF57" s="11">
        <f>IF('Cartera Semanal Individual'!$A57='Cartera Semanal Individual'!CF$1,-SUMIFS('BD Factoraje'!$Q:$Q,'BD Factoraje'!$B:$B,$B$3,'BD Factoraje'!$G:$G,'Cartera Semanal Individual'!$A57,'BD Factoraje'!$C:$C,$B$2),0)+CE57-SUMIFS('BD Factoraje'!$R:$R,'BD Factoraje'!$B:$B,$B$3,'BD Factoraje'!$G:$G,'Cartera Semanal Individual'!$A57,'BD Factoraje'!$N:$N,'Cartera Semanal Individual'!CF$1,'BD Factoraje'!$C:$C,$B$2)</f>
        <v>0</v>
      </c>
      <c r="CG57" s="11">
        <f>IF('Cartera Semanal Individual'!$A57='Cartera Semanal Individual'!CG$1,-SUMIFS('BD Factoraje'!$Q:$Q,'BD Factoraje'!$B:$B,$B$3,'BD Factoraje'!$G:$G,'Cartera Semanal Individual'!$A57,'BD Factoraje'!$C:$C,$B$2),0)+CF57-SUMIFS('BD Factoraje'!$R:$R,'BD Factoraje'!$B:$B,$B$3,'BD Factoraje'!$G:$G,'Cartera Semanal Individual'!$A57,'BD Factoraje'!$N:$N,'Cartera Semanal Individual'!CG$1,'BD Factoraje'!$C:$C,$B$2)</f>
        <v>0</v>
      </c>
      <c r="CH57" s="11">
        <f>IF('Cartera Semanal Individual'!$A57='Cartera Semanal Individual'!CH$1,-SUMIFS('BD Factoraje'!$Q:$Q,'BD Factoraje'!$B:$B,$B$3,'BD Factoraje'!$G:$G,'Cartera Semanal Individual'!$A57,'BD Factoraje'!$C:$C,$B$2),0)+CG57-SUMIFS('BD Factoraje'!$R:$R,'BD Factoraje'!$B:$B,$B$3,'BD Factoraje'!$G:$G,'Cartera Semanal Individual'!$A57,'BD Factoraje'!$N:$N,'Cartera Semanal Individual'!CH$1,'BD Factoraje'!$C:$C,$B$2)</f>
        <v>0</v>
      </c>
      <c r="CI57" s="11">
        <f>IF('Cartera Semanal Individual'!$A57='Cartera Semanal Individual'!CI$1,-SUMIFS('BD Factoraje'!$Q:$Q,'BD Factoraje'!$B:$B,$B$3,'BD Factoraje'!$G:$G,'Cartera Semanal Individual'!$A57,'BD Factoraje'!$C:$C,$B$2),0)+CH57-SUMIFS('BD Factoraje'!$R:$R,'BD Factoraje'!$B:$B,$B$3,'BD Factoraje'!$G:$G,'Cartera Semanal Individual'!$A57,'BD Factoraje'!$N:$N,'Cartera Semanal Individual'!CI$1,'BD Factoraje'!$C:$C,$B$2)</f>
        <v>0</v>
      </c>
      <c r="CJ57" s="11">
        <f>IF('Cartera Semanal Individual'!$A57='Cartera Semanal Individual'!CJ$1,-SUMIFS('BD Factoraje'!$Q:$Q,'BD Factoraje'!$B:$B,$B$3,'BD Factoraje'!$G:$G,'Cartera Semanal Individual'!$A57,'BD Factoraje'!$C:$C,$B$2),0)+CI57-SUMIFS('BD Factoraje'!$R:$R,'BD Factoraje'!$B:$B,$B$3,'BD Factoraje'!$G:$G,'Cartera Semanal Individual'!$A57,'BD Factoraje'!$N:$N,'Cartera Semanal Individual'!CJ$1,'BD Factoraje'!$C:$C,$B$2)</f>
        <v>0</v>
      </c>
      <c r="CK57" s="11">
        <f>IF('Cartera Semanal Individual'!$A57='Cartera Semanal Individual'!CK$1,-SUMIFS('BD Factoraje'!$Q:$Q,'BD Factoraje'!$B:$B,$B$3,'BD Factoraje'!$G:$G,'Cartera Semanal Individual'!$A57,'BD Factoraje'!$C:$C,$B$2),0)+CJ57-SUMIFS('BD Factoraje'!$R:$R,'BD Factoraje'!$B:$B,$B$3,'BD Factoraje'!$G:$G,'Cartera Semanal Individual'!$A57,'BD Factoraje'!$N:$N,'Cartera Semanal Individual'!CK$1,'BD Factoraje'!$C:$C,$B$2)</f>
        <v>0</v>
      </c>
      <c r="CL57" s="11">
        <f>IF('Cartera Semanal Individual'!$A57='Cartera Semanal Individual'!CL$1,-SUMIFS('BD Factoraje'!$Q:$Q,'BD Factoraje'!$B:$B,$B$3,'BD Factoraje'!$G:$G,'Cartera Semanal Individual'!$A57,'BD Factoraje'!$C:$C,$B$2),0)+CK57-SUMIFS('BD Factoraje'!$R:$R,'BD Factoraje'!$B:$B,$B$3,'BD Factoraje'!$G:$G,'Cartera Semanal Individual'!$A57,'BD Factoraje'!$N:$N,'Cartera Semanal Individual'!CL$1,'BD Factoraje'!$C:$C,$B$2)</f>
        <v>0</v>
      </c>
      <c r="CM57" s="11">
        <f>IF('Cartera Semanal Individual'!$A57='Cartera Semanal Individual'!CM$1,-SUMIFS('BD Factoraje'!$Q:$Q,'BD Factoraje'!$B:$B,$B$3,'BD Factoraje'!$G:$G,'Cartera Semanal Individual'!$A57,'BD Factoraje'!$C:$C,$B$2),0)+CL57-SUMIFS('BD Factoraje'!$R:$R,'BD Factoraje'!$B:$B,$B$3,'BD Factoraje'!$G:$G,'Cartera Semanal Individual'!$A57,'BD Factoraje'!$N:$N,'Cartera Semanal Individual'!CM$1,'BD Factoraje'!$C:$C,$B$2)</f>
        <v>0</v>
      </c>
      <c r="CN57" s="11">
        <f>IF('Cartera Semanal Individual'!$A57='Cartera Semanal Individual'!CN$1,-SUMIFS('BD Factoraje'!$Q:$Q,'BD Factoraje'!$B:$B,$B$3,'BD Factoraje'!$G:$G,'Cartera Semanal Individual'!$A57,'BD Factoraje'!$C:$C,$B$2),0)+CM57-SUMIFS('BD Factoraje'!$R:$R,'BD Factoraje'!$B:$B,$B$3,'BD Factoraje'!$G:$G,'Cartera Semanal Individual'!$A57,'BD Factoraje'!$N:$N,'Cartera Semanal Individual'!CN$1,'BD Factoraje'!$C:$C,$B$2)</f>
        <v>0</v>
      </c>
      <c r="CO57" s="11">
        <f>IF('Cartera Semanal Individual'!$A57='Cartera Semanal Individual'!CO$1,-SUMIFS('BD Factoraje'!$Q:$Q,'BD Factoraje'!$B:$B,$B$3,'BD Factoraje'!$G:$G,'Cartera Semanal Individual'!$A57,'BD Factoraje'!$C:$C,$B$2),0)+CN57-SUMIFS('BD Factoraje'!$R:$R,'BD Factoraje'!$B:$B,$B$3,'BD Factoraje'!$G:$G,'Cartera Semanal Individual'!$A57,'BD Factoraje'!$N:$N,'Cartera Semanal Individual'!CO$1,'BD Factoraje'!$C:$C,$B$2)</f>
        <v>0</v>
      </c>
      <c r="CP57" s="11">
        <f>IF('Cartera Semanal Individual'!$A57='Cartera Semanal Individual'!CP$1,-SUMIFS('BD Factoraje'!$Q:$Q,'BD Factoraje'!$B:$B,$B$3,'BD Factoraje'!$G:$G,'Cartera Semanal Individual'!$A57,'BD Factoraje'!$C:$C,$B$2),0)+CO57-SUMIFS('BD Factoraje'!$R:$R,'BD Factoraje'!$B:$B,$B$3,'BD Factoraje'!$G:$G,'Cartera Semanal Individual'!$A57,'BD Factoraje'!$N:$N,'Cartera Semanal Individual'!CP$1,'BD Factoraje'!$C:$C,$B$2)</f>
        <v>0</v>
      </c>
      <c r="CQ57" s="11">
        <f>IF('Cartera Semanal Individual'!$A57='Cartera Semanal Individual'!CQ$1,-SUMIFS('BD Factoraje'!$Q:$Q,'BD Factoraje'!$B:$B,$B$3,'BD Factoraje'!$G:$G,'Cartera Semanal Individual'!$A57,'BD Factoraje'!$C:$C,$B$2),0)+CP57-SUMIFS('BD Factoraje'!$R:$R,'BD Factoraje'!$B:$B,$B$3,'BD Factoraje'!$G:$G,'Cartera Semanal Individual'!$A57,'BD Factoraje'!$N:$N,'Cartera Semanal Individual'!CQ$1,'BD Factoraje'!$C:$C,$B$2)</f>
        <v>0</v>
      </c>
      <c r="CR57" s="11">
        <f>IF('Cartera Semanal Individual'!$A57='Cartera Semanal Individual'!CR$1,-SUMIFS('BD Factoraje'!$Q:$Q,'BD Factoraje'!$B:$B,$B$3,'BD Factoraje'!$G:$G,'Cartera Semanal Individual'!$A57,'BD Factoraje'!$C:$C,$B$2),0)+CQ57-SUMIFS('BD Factoraje'!$R:$R,'BD Factoraje'!$B:$B,$B$3,'BD Factoraje'!$G:$G,'Cartera Semanal Individual'!$A57,'BD Factoraje'!$N:$N,'Cartera Semanal Individual'!CR$1,'BD Factoraje'!$C:$C,$B$2)</f>
        <v>0</v>
      </c>
      <c r="CS57" s="11">
        <f>IF('Cartera Semanal Individual'!$A57='Cartera Semanal Individual'!CS$1,-SUMIFS('BD Factoraje'!$Q:$Q,'BD Factoraje'!$B:$B,$B$3,'BD Factoraje'!$G:$G,'Cartera Semanal Individual'!$A57,'BD Factoraje'!$C:$C,$B$2),0)+CR57-SUMIFS('BD Factoraje'!$R:$R,'BD Factoraje'!$B:$B,$B$3,'BD Factoraje'!$G:$G,'Cartera Semanal Individual'!$A57,'BD Factoraje'!$N:$N,'Cartera Semanal Individual'!CS$1,'BD Factoraje'!$C:$C,$B$2)</f>
        <v>0</v>
      </c>
      <c r="CT57" s="11">
        <f>IF('Cartera Semanal Individual'!$A57='Cartera Semanal Individual'!CT$1,-SUMIFS('BD Factoraje'!$Q:$Q,'BD Factoraje'!$B:$B,$B$3,'BD Factoraje'!$G:$G,'Cartera Semanal Individual'!$A57,'BD Factoraje'!$C:$C,$B$2),0)+CS57-SUMIFS('BD Factoraje'!$R:$R,'BD Factoraje'!$B:$B,$B$3,'BD Factoraje'!$G:$G,'Cartera Semanal Individual'!$A57,'BD Factoraje'!$N:$N,'Cartera Semanal Individual'!CT$1,'BD Factoraje'!$C:$C,$B$2)</f>
        <v>0</v>
      </c>
      <c r="CU57" s="11">
        <f>IF('Cartera Semanal Individual'!$A57='Cartera Semanal Individual'!CU$1,-SUMIFS('BD Factoraje'!$Q:$Q,'BD Factoraje'!$B:$B,$B$3,'BD Factoraje'!$G:$G,'Cartera Semanal Individual'!$A57,'BD Factoraje'!$C:$C,$B$2),0)+CT57-SUMIFS('BD Factoraje'!$R:$R,'BD Factoraje'!$B:$B,$B$3,'BD Factoraje'!$G:$G,'Cartera Semanal Individual'!$A57,'BD Factoraje'!$N:$N,'Cartera Semanal Individual'!CU$1,'BD Factoraje'!$C:$C,$B$2)</f>
        <v>0</v>
      </c>
      <c r="CV57" s="11">
        <f>IF('Cartera Semanal Individual'!$A57='Cartera Semanal Individual'!CV$1,-SUMIFS('BD Factoraje'!$Q:$Q,'BD Factoraje'!$B:$B,$B$3,'BD Factoraje'!$G:$G,'Cartera Semanal Individual'!$A57,'BD Factoraje'!$C:$C,$B$2),0)+CU57-SUMIFS('BD Factoraje'!$R:$R,'BD Factoraje'!$B:$B,$B$3,'BD Factoraje'!$G:$G,'Cartera Semanal Individual'!$A57,'BD Factoraje'!$N:$N,'Cartera Semanal Individual'!CV$1,'BD Factoraje'!$C:$C,$B$2)</f>
        <v>0</v>
      </c>
    </row>
    <row r="58" spans="1:100" s="12" customFormat="1" x14ac:dyDescent="0.25">
      <c r="A58" s="14">
        <v>67</v>
      </c>
      <c r="B58" s="31">
        <f t="shared" si="2"/>
        <v>42834</v>
      </c>
      <c r="C58" s="11">
        <f>IF('Cartera Semanal Individual'!$A58='Cartera Semanal Individual'!C$1,-SUMIFS('BD Factoraje'!$Q:$Q,'BD Factoraje'!$B:$B,$B$3,'BD Factoraje'!$G:$G,'Cartera Semanal Individual'!$A58,'BD Factoraje'!$C:$C,$B$2),0)</f>
        <v>0</v>
      </c>
      <c r="D58" s="11">
        <f>IF('Cartera Semanal Individual'!$A58='Cartera Semanal Individual'!D$1,-SUMIFS('BD Factoraje'!$Q:$Q,'BD Factoraje'!$B:$B,$B$3,'BD Factoraje'!$G:$G,'Cartera Semanal Individual'!$A58,'BD Factoraje'!$C:$C,$B$2),0)+C58-SUMIFS('BD Factoraje'!$R:$R,'BD Factoraje'!$B:$B,$B$3,'BD Factoraje'!$G:$G,'Cartera Semanal Individual'!$A58,'BD Factoraje'!$N:$N,'Cartera Semanal Individual'!D$1,'BD Factoraje'!$C:$C,$B$2)</f>
        <v>0</v>
      </c>
      <c r="E58" s="11">
        <f>IF('Cartera Semanal Individual'!$A58='Cartera Semanal Individual'!E$1,-SUMIFS('BD Factoraje'!$Q:$Q,'BD Factoraje'!$B:$B,$B$3,'BD Factoraje'!$G:$G,'Cartera Semanal Individual'!$A58,'BD Factoraje'!$C:$C,$B$2),0)+D58-SUMIFS('BD Factoraje'!$R:$R,'BD Factoraje'!$B:$B,$B$3,'BD Factoraje'!$G:$G,'Cartera Semanal Individual'!$A58,'BD Factoraje'!$N:$N,'Cartera Semanal Individual'!E$1,'BD Factoraje'!$C:$C,$B$2)</f>
        <v>0</v>
      </c>
      <c r="F58" s="11">
        <f>IF('Cartera Semanal Individual'!$A58='Cartera Semanal Individual'!F$1,-SUMIFS('BD Factoraje'!$Q:$Q,'BD Factoraje'!$B:$B,$B$3,'BD Factoraje'!$G:$G,'Cartera Semanal Individual'!$A58,'BD Factoraje'!$C:$C,$B$2),0)+E58-SUMIFS('BD Factoraje'!$R:$R,'BD Factoraje'!$B:$B,$B$3,'BD Factoraje'!$G:$G,'Cartera Semanal Individual'!$A58,'BD Factoraje'!$N:$N,'Cartera Semanal Individual'!F$1,'BD Factoraje'!$C:$C,$B$2)</f>
        <v>0</v>
      </c>
      <c r="G58" s="11">
        <f>IF('Cartera Semanal Individual'!$A58='Cartera Semanal Individual'!G$1,-SUMIFS('BD Factoraje'!$Q:$Q,'BD Factoraje'!$B:$B,$B$3,'BD Factoraje'!$G:$G,'Cartera Semanal Individual'!$A58,'BD Factoraje'!$C:$C,$B$2),0)+F58-SUMIFS('BD Factoraje'!$R:$R,'BD Factoraje'!$B:$B,$B$3,'BD Factoraje'!$G:$G,'Cartera Semanal Individual'!$A58,'BD Factoraje'!$N:$N,'Cartera Semanal Individual'!G$1,'BD Factoraje'!$C:$C,$B$2)</f>
        <v>0</v>
      </c>
      <c r="H58" s="11">
        <f>IF('Cartera Semanal Individual'!$A58='Cartera Semanal Individual'!H$1,-SUMIFS('BD Factoraje'!$Q:$Q,'BD Factoraje'!$B:$B,$B$3,'BD Factoraje'!$G:$G,'Cartera Semanal Individual'!$A58,'BD Factoraje'!$C:$C,$B$2),0)+G58-SUMIFS('BD Factoraje'!$R:$R,'BD Factoraje'!$B:$B,$B$3,'BD Factoraje'!$G:$G,'Cartera Semanal Individual'!$A58,'BD Factoraje'!$N:$N,'Cartera Semanal Individual'!H$1,'BD Factoraje'!$C:$C,$B$2)</f>
        <v>0</v>
      </c>
      <c r="I58" s="11">
        <f>IF('Cartera Semanal Individual'!$A58='Cartera Semanal Individual'!I$1,-SUMIFS('BD Factoraje'!$Q:$Q,'BD Factoraje'!$B:$B,$B$3,'BD Factoraje'!$G:$G,'Cartera Semanal Individual'!$A58,'BD Factoraje'!$C:$C,$B$2),0)+H58-SUMIFS('BD Factoraje'!$R:$R,'BD Factoraje'!$B:$B,$B$3,'BD Factoraje'!$G:$G,'Cartera Semanal Individual'!$A58,'BD Factoraje'!$N:$N,'Cartera Semanal Individual'!I$1,'BD Factoraje'!$C:$C,$B$2)</f>
        <v>0</v>
      </c>
      <c r="J58" s="11">
        <f>IF('Cartera Semanal Individual'!$A58='Cartera Semanal Individual'!J$1,-SUMIFS('BD Factoraje'!$Q:$Q,'BD Factoraje'!$B:$B,$B$3,'BD Factoraje'!$G:$G,'Cartera Semanal Individual'!$A58,'BD Factoraje'!$C:$C,$B$2),0)+I58-SUMIFS('BD Factoraje'!$R:$R,'BD Factoraje'!$B:$B,$B$3,'BD Factoraje'!$G:$G,'Cartera Semanal Individual'!$A58,'BD Factoraje'!$N:$N,'Cartera Semanal Individual'!J$1,'BD Factoraje'!$C:$C,$B$2)</f>
        <v>0</v>
      </c>
      <c r="K58" s="11">
        <f>IF('Cartera Semanal Individual'!$A58='Cartera Semanal Individual'!K$1,-SUMIFS('BD Factoraje'!$Q:$Q,'BD Factoraje'!$B:$B,$B$3,'BD Factoraje'!$G:$G,'Cartera Semanal Individual'!$A58,'BD Factoraje'!$C:$C,$B$2),0)+J58-SUMIFS('BD Factoraje'!$R:$R,'BD Factoraje'!$B:$B,$B$3,'BD Factoraje'!$G:$G,'Cartera Semanal Individual'!$A58,'BD Factoraje'!$N:$N,'Cartera Semanal Individual'!K$1,'BD Factoraje'!$C:$C,$B$2)</f>
        <v>0</v>
      </c>
      <c r="L58" s="11">
        <f>IF('Cartera Semanal Individual'!$A58='Cartera Semanal Individual'!L$1,-SUMIFS('BD Factoraje'!$Q:$Q,'BD Factoraje'!$B:$B,$B$3,'BD Factoraje'!$G:$G,'Cartera Semanal Individual'!$A58,'BD Factoraje'!$C:$C,$B$2),0)+K58-SUMIFS('BD Factoraje'!$R:$R,'BD Factoraje'!$B:$B,$B$3,'BD Factoraje'!$G:$G,'Cartera Semanal Individual'!$A58,'BD Factoraje'!$N:$N,'Cartera Semanal Individual'!L$1,'BD Factoraje'!$C:$C,$B$2)</f>
        <v>0</v>
      </c>
      <c r="M58" s="11">
        <f>IF('Cartera Semanal Individual'!$A58='Cartera Semanal Individual'!M$1,-SUMIFS('BD Factoraje'!$Q:$Q,'BD Factoraje'!$B:$B,$B$3,'BD Factoraje'!$G:$G,'Cartera Semanal Individual'!$A58,'BD Factoraje'!$C:$C,$B$2),0)+L58-SUMIFS('BD Factoraje'!$R:$R,'BD Factoraje'!$B:$B,$B$3,'BD Factoraje'!$G:$G,'Cartera Semanal Individual'!$A58,'BD Factoraje'!$N:$N,'Cartera Semanal Individual'!M$1,'BD Factoraje'!$C:$C,$B$2)</f>
        <v>0</v>
      </c>
      <c r="N58" s="11">
        <f>IF('Cartera Semanal Individual'!$A58='Cartera Semanal Individual'!N$1,-SUMIFS('BD Factoraje'!$Q:$Q,'BD Factoraje'!$B:$B,$B$3,'BD Factoraje'!$G:$G,'Cartera Semanal Individual'!$A58,'BD Factoraje'!$C:$C,$B$2),0)+M58-SUMIFS('BD Factoraje'!$R:$R,'BD Factoraje'!$B:$B,$B$3,'BD Factoraje'!$G:$G,'Cartera Semanal Individual'!$A58,'BD Factoraje'!$N:$N,'Cartera Semanal Individual'!N$1,'BD Factoraje'!$C:$C,$B$2)</f>
        <v>0</v>
      </c>
      <c r="O58" s="11">
        <f>IF('Cartera Semanal Individual'!$A58='Cartera Semanal Individual'!O$1,-SUMIFS('BD Factoraje'!$Q:$Q,'BD Factoraje'!$B:$B,$B$3,'BD Factoraje'!$G:$G,'Cartera Semanal Individual'!$A58,'BD Factoraje'!$C:$C,$B$2),0)+N58-SUMIFS('BD Factoraje'!$R:$R,'BD Factoraje'!$B:$B,$B$3,'BD Factoraje'!$G:$G,'Cartera Semanal Individual'!$A58,'BD Factoraje'!$N:$N,'Cartera Semanal Individual'!O$1,'BD Factoraje'!$C:$C,$B$2)</f>
        <v>0</v>
      </c>
      <c r="P58" s="11">
        <f>IF('Cartera Semanal Individual'!$A58='Cartera Semanal Individual'!P$1,-SUMIFS('BD Factoraje'!$Q:$Q,'BD Factoraje'!$B:$B,$B$3,'BD Factoraje'!$G:$G,'Cartera Semanal Individual'!$A58,'BD Factoraje'!$C:$C,$B$2),0)+O58-SUMIFS('BD Factoraje'!$R:$R,'BD Factoraje'!$B:$B,$B$3,'BD Factoraje'!$G:$G,'Cartera Semanal Individual'!$A58,'BD Factoraje'!$N:$N,'Cartera Semanal Individual'!P$1,'BD Factoraje'!$C:$C,$B$2)</f>
        <v>0</v>
      </c>
      <c r="Q58" s="11">
        <f>IF('Cartera Semanal Individual'!$A58='Cartera Semanal Individual'!Q$1,-SUMIFS('BD Factoraje'!$Q:$Q,'BD Factoraje'!$B:$B,$B$3,'BD Factoraje'!$G:$G,'Cartera Semanal Individual'!$A58,'BD Factoraje'!$C:$C,$B$2),0)+P58-SUMIFS('BD Factoraje'!$R:$R,'BD Factoraje'!$B:$B,$B$3,'BD Factoraje'!$G:$G,'Cartera Semanal Individual'!$A58,'BD Factoraje'!$N:$N,'Cartera Semanal Individual'!Q$1,'BD Factoraje'!$C:$C,$B$2)</f>
        <v>0</v>
      </c>
      <c r="R58" s="11">
        <f>IF('Cartera Semanal Individual'!$A58='Cartera Semanal Individual'!R$1,-SUMIFS('BD Factoraje'!$Q:$Q,'BD Factoraje'!$B:$B,$B$3,'BD Factoraje'!$G:$G,'Cartera Semanal Individual'!$A58,'BD Factoraje'!$C:$C,$B$2),0)+Q58-SUMIFS('BD Factoraje'!$R:$R,'BD Factoraje'!$B:$B,$B$3,'BD Factoraje'!$G:$G,'Cartera Semanal Individual'!$A58,'BD Factoraje'!$N:$N,'Cartera Semanal Individual'!R$1,'BD Factoraje'!$C:$C,$B$2)</f>
        <v>0</v>
      </c>
      <c r="S58" s="11">
        <f>IF('Cartera Semanal Individual'!$A58='Cartera Semanal Individual'!S$1,-SUMIFS('BD Factoraje'!$Q:$Q,'BD Factoraje'!$B:$B,$B$3,'BD Factoraje'!$G:$G,'Cartera Semanal Individual'!$A58,'BD Factoraje'!$C:$C,$B$2),0)+R58-SUMIFS('BD Factoraje'!$R:$R,'BD Factoraje'!$B:$B,$B$3,'BD Factoraje'!$G:$G,'Cartera Semanal Individual'!$A58,'BD Factoraje'!$N:$N,'Cartera Semanal Individual'!S$1,'BD Factoraje'!$C:$C,$B$2)</f>
        <v>0</v>
      </c>
      <c r="T58" s="11">
        <f>IF('Cartera Semanal Individual'!$A58='Cartera Semanal Individual'!T$1,-SUMIFS('BD Factoraje'!$Q:$Q,'BD Factoraje'!$B:$B,$B$3,'BD Factoraje'!$G:$G,'Cartera Semanal Individual'!$A58,'BD Factoraje'!$C:$C,$B$2),0)+S58-SUMIFS('BD Factoraje'!$R:$R,'BD Factoraje'!$B:$B,$B$3,'BD Factoraje'!$G:$G,'Cartera Semanal Individual'!$A58,'BD Factoraje'!$N:$N,'Cartera Semanal Individual'!T$1,'BD Factoraje'!$C:$C,$B$2)</f>
        <v>0</v>
      </c>
      <c r="U58" s="11">
        <f>IF('Cartera Semanal Individual'!$A58='Cartera Semanal Individual'!U$1,-SUMIFS('BD Factoraje'!$Q:$Q,'BD Factoraje'!$B:$B,$B$3,'BD Factoraje'!$G:$G,'Cartera Semanal Individual'!$A58,'BD Factoraje'!$C:$C,$B$2),0)+T58-SUMIFS('BD Factoraje'!$R:$R,'BD Factoraje'!$B:$B,$B$3,'BD Factoraje'!$G:$G,'Cartera Semanal Individual'!$A58,'BD Factoraje'!$N:$N,'Cartera Semanal Individual'!U$1,'BD Factoraje'!$C:$C,$B$2)</f>
        <v>0</v>
      </c>
      <c r="V58" s="11">
        <f>IF('Cartera Semanal Individual'!$A58='Cartera Semanal Individual'!V$1,-SUMIFS('BD Factoraje'!$Q:$Q,'BD Factoraje'!$B:$B,$B$3,'BD Factoraje'!$G:$G,'Cartera Semanal Individual'!$A58,'BD Factoraje'!$C:$C,$B$2),0)+U58-SUMIFS('BD Factoraje'!$R:$R,'BD Factoraje'!$B:$B,$B$3,'BD Factoraje'!$G:$G,'Cartera Semanal Individual'!$A58,'BD Factoraje'!$N:$N,'Cartera Semanal Individual'!V$1,'BD Factoraje'!$C:$C,$B$2)</f>
        <v>0</v>
      </c>
      <c r="W58" s="11">
        <f>IF('Cartera Semanal Individual'!$A58='Cartera Semanal Individual'!W$1,-SUMIFS('BD Factoraje'!$Q:$Q,'BD Factoraje'!$B:$B,$B$3,'BD Factoraje'!$G:$G,'Cartera Semanal Individual'!$A58,'BD Factoraje'!$C:$C,$B$2),0)+V58-SUMIFS('BD Factoraje'!$R:$R,'BD Factoraje'!$B:$B,$B$3,'BD Factoraje'!$G:$G,'Cartera Semanal Individual'!$A58,'BD Factoraje'!$N:$N,'Cartera Semanal Individual'!W$1,'BD Factoraje'!$C:$C,$B$2)</f>
        <v>0</v>
      </c>
      <c r="X58" s="11">
        <f>IF('Cartera Semanal Individual'!$A58='Cartera Semanal Individual'!X$1,-SUMIFS('BD Factoraje'!$Q:$Q,'BD Factoraje'!$B:$B,$B$3,'BD Factoraje'!$G:$G,'Cartera Semanal Individual'!$A58,'BD Factoraje'!$C:$C,$B$2),0)+W58-SUMIFS('BD Factoraje'!$R:$R,'BD Factoraje'!$B:$B,$B$3,'BD Factoraje'!$G:$G,'Cartera Semanal Individual'!$A58,'BD Factoraje'!$N:$N,'Cartera Semanal Individual'!X$1,'BD Factoraje'!$C:$C,$B$2)</f>
        <v>0</v>
      </c>
      <c r="Y58" s="11">
        <f>IF('Cartera Semanal Individual'!$A58='Cartera Semanal Individual'!Y$1,-SUMIFS('BD Factoraje'!$Q:$Q,'BD Factoraje'!$B:$B,$B$3,'BD Factoraje'!$G:$G,'Cartera Semanal Individual'!$A58,'BD Factoraje'!$C:$C,$B$2),0)+X58-SUMIFS('BD Factoraje'!$R:$R,'BD Factoraje'!$B:$B,$B$3,'BD Factoraje'!$G:$G,'Cartera Semanal Individual'!$A58,'BD Factoraje'!$N:$N,'Cartera Semanal Individual'!Y$1,'BD Factoraje'!$C:$C,$B$2)</f>
        <v>0</v>
      </c>
      <c r="Z58" s="11">
        <f>IF('Cartera Semanal Individual'!$A58='Cartera Semanal Individual'!Z$1,-SUMIFS('BD Factoraje'!$Q:$Q,'BD Factoraje'!$B:$B,$B$3,'BD Factoraje'!$G:$G,'Cartera Semanal Individual'!$A58,'BD Factoraje'!$C:$C,$B$2),0)+Y58-SUMIFS('BD Factoraje'!$R:$R,'BD Factoraje'!$B:$B,$B$3,'BD Factoraje'!$G:$G,'Cartera Semanal Individual'!$A58,'BD Factoraje'!$N:$N,'Cartera Semanal Individual'!Z$1,'BD Factoraje'!$C:$C,$B$2)</f>
        <v>0</v>
      </c>
      <c r="AA58" s="11">
        <f>IF('Cartera Semanal Individual'!$A58='Cartera Semanal Individual'!AA$1,-SUMIFS('BD Factoraje'!$Q:$Q,'BD Factoraje'!$B:$B,$B$3,'BD Factoraje'!$G:$G,'Cartera Semanal Individual'!$A58,'BD Factoraje'!$C:$C,$B$2),0)+Z58-SUMIFS('BD Factoraje'!$R:$R,'BD Factoraje'!$B:$B,$B$3,'BD Factoraje'!$G:$G,'Cartera Semanal Individual'!$A58,'BD Factoraje'!$N:$N,'Cartera Semanal Individual'!AA$1,'BD Factoraje'!$C:$C,$B$2)</f>
        <v>0</v>
      </c>
      <c r="AB58" s="11">
        <f>IF('Cartera Semanal Individual'!$A58='Cartera Semanal Individual'!AB$1,-SUMIFS('BD Factoraje'!$Q:$Q,'BD Factoraje'!$B:$B,$B$3,'BD Factoraje'!$G:$G,'Cartera Semanal Individual'!$A58,'BD Factoraje'!$C:$C,$B$2),0)+AA58-SUMIFS('BD Factoraje'!$R:$R,'BD Factoraje'!$B:$B,$B$3,'BD Factoraje'!$G:$G,'Cartera Semanal Individual'!$A58,'BD Factoraje'!$N:$N,'Cartera Semanal Individual'!AB$1,'BD Factoraje'!$C:$C,$B$2)</f>
        <v>0</v>
      </c>
      <c r="AC58" s="11">
        <f>IF('Cartera Semanal Individual'!$A58='Cartera Semanal Individual'!AC$1,-SUMIFS('BD Factoraje'!$Q:$Q,'BD Factoraje'!$B:$B,$B$3,'BD Factoraje'!$G:$G,'Cartera Semanal Individual'!$A58,'BD Factoraje'!$C:$C,$B$2),0)+AB58-SUMIFS('BD Factoraje'!$R:$R,'BD Factoraje'!$B:$B,$B$3,'BD Factoraje'!$G:$G,'Cartera Semanal Individual'!$A58,'BD Factoraje'!$N:$N,'Cartera Semanal Individual'!AC$1,'BD Factoraje'!$C:$C,$B$2)</f>
        <v>0</v>
      </c>
      <c r="AD58" s="11">
        <f>IF('Cartera Semanal Individual'!$A58='Cartera Semanal Individual'!AD$1,-SUMIFS('BD Factoraje'!$Q:$Q,'BD Factoraje'!$B:$B,$B$3,'BD Factoraje'!$G:$G,'Cartera Semanal Individual'!$A58,'BD Factoraje'!$C:$C,$B$2),0)+AC58-SUMIFS('BD Factoraje'!$R:$R,'BD Factoraje'!$B:$B,$B$3,'BD Factoraje'!$G:$G,'Cartera Semanal Individual'!$A58,'BD Factoraje'!$N:$N,'Cartera Semanal Individual'!AD$1,'BD Factoraje'!$C:$C,$B$2)</f>
        <v>0</v>
      </c>
      <c r="AE58" s="11">
        <f>IF('Cartera Semanal Individual'!$A58='Cartera Semanal Individual'!AE$1,-SUMIFS('BD Factoraje'!$Q:$Q,'BD Factoraje'!$B:$B,$B$3,'BD Factoraje'!$G:$G,'Cartera Semanal Individual'!$A58,'BD Factoraje'!$C:$C,$B$2),0)+AD58-SUMIFS('BD Factoraje'!$R:$R,'BD Factoraje'!$B:$B,$B$3,'BD Factoraje'!$G:$G,'Cartera Semanal Individual'!$A58,'BD Factoraje'!$N:$N,'Cartera Semanal Individual'!AE$1,'BD Factoraje'!$C:$C,$B$2)</f>
        <v>0</v>
      </c>
      <c r="AF58" s="11">
        <f>IF('Cartera Semanal Individual'!$A58='Cartera Semanal Individual'!AF$1,-SUMIFS('BD Factoraje'!$Q:$Q,'BD Factoraje'!$B:$B,$B$3,'BD Factoraje'!$G:$G,'Cartera Semanal Individual'!$A58,'BD Factoraje'!$C:$C,$B$2),0)+AE58-SUMIFS('BD Factoraje'!$R:$R,'BD Factoraje'!$B:$B,$B$3,'BD Factoraje'!$G:$G,'Cartera Semanal Individual'!$A58,'BD Factoraje'!$N:$N,'Cartera Semanal Individual'!AF$1,'BD Factoraje'!$C:$C,$B$2)</f>
        <v>0</v>
      </c>
      <c r="AG58" s="11">
        <f>IF('Cartera Semanal Individual'!$A58='Cartera Semanal Individual'!AG$1,-SUMIFS('BD Factoraje'!$Q:$Q,'BD Factoraje'!$B:$B,$B$3,'BD Factoraje'!$G:$G,'Cartera Semanal Individual'!$A58,'BD Factoraje'!$C:$C,$B$2),0)+AF58-SUMIFS('BD Factoraje'!$R:$R,'BD Factoraje'!$B:$B,$B$3,'BD Factoraje'!$G:$G,'Cartera Semanal Individual'!$A58,'BD Factoraje'!$N:$N,'Cartera Semanal Individual'!AG$1,'BD Factoraje'!$C:$C,$B$2)</f>
        <v>0</v>
      </c>
      <c r="AH58" s="11">
        <f>IF('Cartera Semanal Individual'!$A58='Cartera Semanal Individual'!AH$1,-SUMIFS('BD Factoraje'!$Q:$Q,'BD Factoraje'!$B:$B,$B$3,'BD Factoraje'!$G:$G,'Cartera Semanal Individual'!$A58,'BD Factoraje'!$C:$C,$B$2),0)+AG58-SUMIFS('BD Factoraje'!$R:$R,'BD Factoraje'!$B:$B,$B$3,'BD Factoraje'!$G:$G,'Cartera Semanal Individual'!$A58,'BD Factoraje'!$N:$N,'Cartera Semanal Individual'!AH$1,'BD Factoraje'!$C:$C,$B$2)</f>
        <v>0</v>
      </c>
      <c r="AI58" s="11">
        <f>IF('Cartera Semanal Individual'!$A58='Cartera Semanal Individual'!AI$1,-SUMIFS('BD Factoraje'!$Q:$Q,'BD Factoraje'!$B:$B,$B$3,'BD Factoraje'!$G:$G,'Cartera Semanal Individual'!$A58,'BD Factoraje'!$C:$C,$B$2),0)+AH58-SUMIFS('BD Factoraje'!$R:$R,'BD Factoraje'!$B:$B,$B$3,'BD Factoraje'!$G:$G,'Cartera Semanal Individual'!$A58,'BD Factoraje'!$N:$N,'Cartera Semanal Individual'!AI$1,'BD Factoraje'!$C:$C,$B$2)</f>
        <v>0</v>
      </c>
      <c r="AJ58" s="11">
        <f>IF('Cartera Semanal Individual'!$A58='Cartera Semanal Individual'!AJ$1,-SUMIFS('BD Factoraje'!$Q:$Q,'BD Factoraje'!$B:$B,$B$3,'BD Factoraje'!$G:$G,'Cartera Semanal Individual'!$A58,'BD Factoraje'!$C:$C,$B$2),0)+AI58-SUMIFS('BD Factoraje'!$R:$R,'BD Factoraje'!$B:$B,$B$3,'BD Factoraje'!$G:$G,'Cartera Semanal Individual'!$A58,'BD Factoraje'!$N:$N,'Cartera Semanal Individual'!AJ$1,'BD Factoraje'!$C:$C,$B$2)</f>
        <v>0</v>
      </c>
      <c r="AK58" s="11">
        <f>IF('Cartera Semanal Individual'!$A58='Cartera Semanal Individual'!AK$1,-SUMIFS('BD Factoraje'!$Q:$Q,'BD Factoraje'!$B:$B,$B$3,'BD Factoraje'!$G:$G,'Cartera Semanal Individual'!$A58,'BD Factoraje'!$C:$C,$B$2),0)+AJ58-SUMIFS('BD Factoraje'!$R:$R,'BD Factoraje'!$B:$B,$B$3,'BD Factoraje'!$G:$G,'Cartera Semanal Individual'!$A58,'BD Factoraje'!$N:$N,'Cartera Semanal Individual'!AK$1,'BD Factoraje'!$C:$C,$B$2)</f>
        <v>0</v>
      </c>
      <c r="AL58" s="11">
        <f>IF('Cartera Semanal Individual'!$A58='Cartera Semanal Individual'!AL$1,-SUMIFS('BD Factoraje'!$Q:$Q,'BD Factoraje'!$B:$B,$B$3,'BD Factoraje'!$G:$G,'Cartera Semanal Individual'!$A58,'BD Factoraje'!$C:$C,$B$2),0)+AK58-SUMIFS('BD Factoraje'!$R:$R,'BD Factoraje'!$B:$B,$B$3,'BD Factoraje'!$G:$G,'Cartera Semanal Individual'!$A58,'BD Factoraje'!$N:$N,'Cartera Semanal Individual'!AL$1,'BD Factoraje'!$C:$C,$B$2)</f>
        <v>0</v>
      </c>
      <c r="AM58" s="11">
        <f>IF('Cartera Semanal Individual'!$A58='Cartera Semanal Individual'!AM$1,-SUMIFS('BD Factoraje'!$Q:$Q,'BD Factoraje'!$B:$B,$B$3,'BD Factoraje'!$G:$G,'Cartera Semanal Individual'!$A58,'BD Factoraje'!$C:$C,$B$2),0)+AL58-SUMIFS('BD Factoraje'!$R:$R,'BD Factoraje'!$B:$B,$B$3,'BD Factoraje'!$G:$G,'Cartera Semanal Individual'!$A58,'BD Factoraje'!$N:$N,'Cartera Semanal Individual'!AM$1,'BD Factoraje'!$C:$C,$B$2)</f>
        <v>0</v>
      </c>
      <c r="AN58" s="11">
        <f>IF('Cartera Semanal Individual'!$A58='Cartera Semanal Individual'!AN$1,-SUMIFS('BD Factoraje'!$Q:$Q,'BD Factoraje'!$B:$B,$B$3,'BD Factoraje'!$G:$G,'Cartera Semanal Individual'!$A58,'BD Factoraje'!$C:$C,$B$2),0)+AM58-SUMIFS('BD Factoraje'!$R:$R,'BD Factoraje'!$B:$B,$B$3,'BD Factoraje'!$G:$G,'Cartera Semanal Individual'!$A58,'BD Factoraje'!$N:$N,'Cartera Semanal Individual'!AN$1,'BD Factoraje'!$C:$C,$B$2)</f>
        <v>0</v>
      </c>
      <c r="AO58" s="11">
        <f>IF('Cartera Semanal Individual'!$A58='Cartera Semanal Individual'!AO$1,-SUMIFS('BD Factoraje'!$Q:$Q,'BD Factoraje'!$B:$B,$B$3,'BD Factoraje'!$G:$G,'Cartera Semanal Individual'!$A58,'BD Factoraje'!$C:$C,$B$2),0)+AN58-SUMIFS('BD Factoraje'!$R:$R,'BD Factoraje'!$B:$B,$B$3,'BD Factoraje'!$G:$G,'Cartera Semanal Individual'!$A58,'BD Factoraje'!$N:$N,'Cartera Semanal Individual'!AO$1,'BD Factoraje'!$C:$C,$B$2)</f>
        <v>0</v>
      </c>
      <c r="AP58" s="11">
        <f>IF('Cartera Semanal Individual'!$A58='Cartera Semanal Individual'!AP$1,-SUMIFS('BD Factoraje'!$Q:$Q,'BD Factoraje'!$B:$B,$B$3,'BD Factoraje'!$G:$G,'Cartera Semanal Individual'!$A58,'BD Factoraje'!$C:$C,$B$2),0)+AO58-SUMIFS('BD Factoraje'!$R:$R,'BD Factoraje'!$B:$B,$B$3,'BD Factoraje'!$G:$G,'Cartera Semanal Individual'!$A58,'BD Factoraje'!$N:$N,'Cartera Semanal Individual'!AP$1,'BD Factoraje'!$C:$C,$B$2)</f>
        <v>0</v>
      </c>
      <c r="AQ58" s="11">
        <f>IF('Cartera Semanal Individual'!$A58='Cartera Semanal Individual'!AQ$1,-SUMIFS('BD Factoraje'!$Q:$Q,'BD Factoraje'!$B:$B,$B$3,'BD Factoraje'!$G:$G,'Cartera Semanal Individual'!$A58,'BD Factoraje'!$C:$C,$B$2),0)+AP58-SUMIFS('BD Factoraje'!$R:$R,'BD Factoraje'!$B:$B,$B$3,'BD Factoraje'!$G:$G,'Cartera Semanal Individual'!$A58,'BD Factoraje'!$N:$N,'Cartera Semanal Individual'!AQ$1,'BD Factoraje'!$C:$C,$B$2)</f>
        <v>0</v>
      </c>
      <c r="AR58" s="11">
        <f>IF('Cartera Semanal Individual'!$A58='Cartera Semanal Individual'!AR$1,-SUMIFS('BD Factoraje'!$Q:$Q,'BD Factoraje'!$B:$B,$B$3,'BD Factoraje'!$G:$G,'Cartera Semanal Individual'!$A58,'BD Factoraje'!$C:$C,$B$2),0)+AQ58-SUMIFS('BD Factoraje'!$R:$R,'BD Factoraje'!$B:$B,$B$3,'BD Factoraje'!$G:$G,'Cartera Semanal Individual'!$A58,'BD Factoraje'!$N:$N,'Cartera Semanal Individual'!AR$1,'BD Factoraje'!$C:$C,$B$2)</f>
        <v>0</v>
      </c>
      <c r="AS58" s="11">
        <f>IF('Cartera Semanal Individual'!$A58='Cartera Semanal Individual'!AS$1,-SUMIFS('BD Factoraje'!$Q:$Q,'BD Factoraje'!$B:$B,$B$3,'BD Factoraje'!$G:$G,'Cartera Semanal Individual'!$A58,'BD Factoraje'!$C:$C,$B$2),0)+AR58-SUMIFS('BD Factoraje'!$R:$R,'BD Factoraje'!$B:$B,$B$3,'BD Factoraje'!$G:$G,'Cartera Semanal Individual'!$A58,'BD Factoraje'!$N:$N,'Cartera Semanal Individual'!AS$1,'BD Factoraje'!$C:$C,$B$2)</f>
        <v>0</v>
      </c>
      <c r="AT58" s="11">
        <f>IF('Cartera Semanal Individual'!$A58='Cartera Semanal Individual'!AT$1,-SUMIFS('BD Factoraje'!$Q:$Q,'BD Factoraje'!$B:$B,$B$3,'BD Factoraje'!$G:$G,'Cartera Semanal Individual'!$A58,'BD Factoraje'!$C:$C,$B$2),0)+AS58-SUMIFS('BD Factoraje'!$R:$R,'BD Factoraje'!$B:$B,$B$3,'BD Factoraje'!$G:$G,'Cartera Semanal Individual'!$A58,'BD Factoraje'!$N:$N,'Cartera Semanal Individual'!AT$1,'BD Factoraje'!$C:$C,$B$2)</f>
        <v>0</v>
      </c>
      <c r="AU58" s="11">
        <f>IF('Cartera Semanal Individual'!$A58='Cartera Semanal Individual'!AU$1,-SUMIFS('BD Factoraje'!$Q:$Q,'BD Factoraje'!$B:$B,$B$3,'BD Factoraje'!$G:$G,'Cartera Semanal Individual'!$A58,'BD Factoraje'!$C:$C,$B$2),0)+AT58-SUMIFS('BD Factoraje'!$R:$R,'BD Factoraje'!$B:$B,$B$3,'BD Factoraje'!$G:$G,'Cartera Semanal Individual'!$A58,'BD Factoraje'!$N:$N,'Cartera Semanal Individual'!AU$1,'BD Factoraje'!$C:$C,$B$2)</f>
        <v>0</v>
      </c>
      <c r="AV58" s="11">
        <f>IF('Cartera Semanal Individual'!$A58='Cartera Semanal Individual'!AV$1,-SUMIFS('BD Factoraje'!$Q:$Q,'BD Factoraje'!$B:$B,$B$3,'BD Factoraje'!$G:$G,'Cartera Semanal Individual'!$A58,'BD Factoraje'!$C:$C,$B$2),0)+AU58-SUMIFS('BD Factoraje'!$R:$R,'BD Factoraje'!$B:$B,$B$3,'BD Factoraje'!$G:$G,'Cartera Semanal Individual'!$A58,'BD Factoraje'!$N:$N,'Cartera Semanal Individual'!AV$1,'BD Factoraje'!$C:$C,$B$2)</f>
        <v>0</v>
      </c>
      <c r="AW58" s="11">
        <f>IF('Cartera Semanal Individual'!$A58='Cartera Semanal Individual'!AW$1,-SUMIFS('BD Factoraje'!$Q:$Q,'BD Factoraje'!$B:$B,$B$3,'BD Factoraje'!$G:$G,'Cartera Semanal Individual'!$A58,'BD Factoraje'!$C:$C,$B$2),0)+AV58-SUMIFS('BD Factoraje'!$R:$R,'BD Factoraje'!$B:$B,$B$3,'BD Factoraje'!$G:$G,'Cartera Semanal Individual'!$A58,'BD Factoraje'!$N:$N,'Cartera Semanal Individual'!AW$1,'BD Factoraje'!$C:$C,$B$2)</f>
        <v>0</v>
      </c>
      <c r="AX58" s="11">
        <f>IF('Cartera Semanal Individual'!$A58='Cartera Semanal Individual'!AX$1,-SUMIFS('BD Factoraje'!$Q:$Q,'BD Factoraje'!$B:$B,$B$3,'BD Factoraje'!$G:$G,'Cartera Semanal Individual'!$A58,'BD Factoraje'!$C:$C,$B$2),0)+AW58-SUMIFS('BD Factoraje'!$R:$R,'BD Factoraje'!$B:$B,$B$3,'BD Factoraje'!$G:$G,'Cartera Semanal Individual'!$A58,'BD Factoraje'!$N:$N,'Cartera Semanal Individual'!AX$1,'BD Factoraje'!$C:$C,$B$2)</f>
        <v>0</v>
      </c>
      <c r="AY58" s="11">
        <f>IF('Cartera Semanal Individual'!$A58='Cartera Semanal Individual'!AY$1,-SUMIFS('BD Factoraje'!$Q:$Q,'BD Factoraje'!$B:$B,$B$3,'BD Factoraje'!$G:$G,'Cartera Semanal Individual'!$A58,'BD Factoraje'!$C:$C,$B$2),0)+AX58-SUMIFS('BD Factoraje'!$R:$R,'BD Factoraje'!$B:$B,$B$3,'BD Factoraje'!$G:$G,'Cartera Semanal Individual'!$A58,'BD Factoraje'!$N:$N,'Cartera Semanal Individual'!AY$1,'BD Factoraje'!$C:$C,$B$2)</f>
        <v>0</v>
      </c>
      <c r="AZ58" s="11">
        <f>IF('Cartera Semanal Individual'!$A58='Cartera Semanal Individual'!AZ$1,-SUMIFS('BD Factoraje'!$Q:$Q,'BD Factoraje'!$B:$B,$B$3,'BD Factoraje'!$G:$G,'Cartera Semanal Individual'!$A58,'BD Factoraje'!$C:$C,$B$2),0)+AY58-SUMIFS('BD Factoraje'!$R:$R,'BD Factoraje'!$B:$B,$B$3,'BD Factoraje'!$G:$G,'Cartera Semanal Individual'!$A58,'BD Factoraje'!$N:$N,'Cartera Semanal Individual'!AZ$1,'BD Factoraje'!$C:$C,$B$2)</f>
        <v>0</v>
      </c>
      <c r="BA58" s="11">
        <f>IF('Cartera Semanal Individual'!$A58='Cartera Semanal Individual'!BA$1,-SUMIFS('BD Factoraje'!$Q:$Q,'BD Factoraje'!$B:$B,$B$3,'BD Factoraje'!$G:$G,'Cartera Semanal Individual'!$A58,'BD Factoraje'!$C:$C,$B$2),0)+AZ58-SUMIFS('BD Factoraje'!$R:$R,'BD Factoraje'!$B:$B,$B$3,'BD Factoraje'!$G:$G,'Cartera Semanal Individual'!$A58,'BD Factoraje'!$N:$N,'Cartera Semanal Individual'!BA$1,'BD Factoraje'!$C:$C,$B$2)</f>
        <v>0</v>
      </c>
      <c r="BB58" s="11">
        <f>IF('Cartera Semanal Individual'!$A58='Cartera Semanal Individual'!BB$1,-SUMIFS('BD Factoraje'!$Q:$Q,'BD Factoraje'!$B:$B,$B$3,'BD Factoraje'!$G:$G,'Cartera Semanal Individual'!$A58,'BD Factoraje'!$C:$C,$B$2),0)+BA58-SUMIFS('BD Factoraje'!$R:$R,'BD Factoraje'!$B:$B,$B$3,'BD Factoraje'!$G:$G,'Cartera Semanal Individual'!$A58,'BD Factoraje'!$N:$N,'Cartera Semanal Individual'!BB$1,'BD Factoraje'!$C:$C,$B$2)</f>
        <v>0</v>
      </c>
      <c r="BC58" s="11">
        <f>IF('Cartera Semanal Individual'!$A58='Cartera Semanal Individual'!BC$1,-SUMIFS('BD Factoraje'!$Q:$Q,'BD Factoraje'!$B:$B,$B$3,'BD Factoraje'!$G:$G,'Cartera Semanal Individual'!$A58,'BD Factoraje'!$C:$C,$B$2),0)+BB58-SUMIFS('BD Factoraje'!$R:$R,'BD Factoraje'!$B:$B,$B$3,'BD Factoraje'!$G:$G,'Cartera Semanal Individual'!$A58,'BD Factoraje'!$N:$N,'Cartera Semanal Individual'!BC$1,'BD Factoraje'!$C:$C,$B$2)</f>
        <v>0</v>
      </c>
      <c r="BD58" s="11">
        <f>IF('Cartera Semanal Individual'!$A58='Cartera Semanal Individual'!BD$1,-SUMIFS('BD Factoraje'!$Q:$Q,'BD Factoraje'!$B:$B,$B$3,'BD Factoraje'!$G:$G,'Cartera Semanal Individual'!$A58,'BD Factoraje'!$C:$C,$B$2),0)+BC58-SUMIFS('BD Factoraje'!$R:$R,'BD Factoraje'!$B:$B,$B$3,'BD Factoraje'!$G:$G,'Cartera Semanal Individual'!$A58,'BD Factoraje'!$N:$N,'Cartera Semanal Individual'!BD$1,'BD Factoraje'!$C:$C,$B$2)</f>
        <v>0</v>
      </c>
      <c r="BE58" s="11">
        <f>IF('Cartera Semanal Individual'!$A58='Cartera Semanal Individual'!BE$1,-SUMIFS('BD Factoraje'!$Q:$Q,'BD Factoraje'!$B:$B,$B$3,'BD Factoraje'!$G:$G,'Cartera Semanal Individual'!$A58,'BD Factoraje'!$C:$C,$B$2),0)+BD58-SUMIFS('BD Factoraje'!$R:$R,'BD Factoraje'!$B:$B,$B$3,'BD Factoraje'!$G:$G,'Cartera Semanal Individual'!$A58,'BD Factoraje'!$N:$N,'Cartera Semanal Individual'!BE$1,'BD Factoraje'!$C:$C,$B$2)</f>
        <v>0</v>
      </c>
      <c r="BF58" s="11">
        <f>IF('Cartera Semanal Individual'!$A58='Cartera Semanal Individual'!BF$1,-SUMIFS('BD Factoraje'!$Q:$Q,'BD Factoraje'!$B:$B,$B$3,'BD Factoraje'!$G:$G,'Cartera Semanal Individual'!$A58,'BD Factoraje'!$C:$C,$B$2),0)+BE58-SUMIFS('BD Factoraje'!$R:$R,'BD Factoraje'!$B:$B,$B$3,'BD Factoraje'!$G:$G,'Cartera Semanal Individual'!$A58,'BD Factoraje'!$N:$N,'Cartera Semanal Individual'!BF$1,'BD Factoraje'!$C:$C,$B$2)</f>
        <v>0</v>
      </c>
      <c r="BG58" s="11">
        <f>IF('Cartera Semanal Individual'!$A58='Cartera Semanal Individual'!BG$1,-SUMIFS('BD Factoraje'!$Q:$Q,'BD Factoraje'!$B:$B,$B$3,'BD Factoraje'!$G:$G,'Cartera Semanal Individual'!$A58,'BD Factoraje'!$C:$C,$B$2),0)+BF58-SUMIFS('BD Factoraje'!$R:$R,'BD Factoraje'!$B:$B,$B$3,'BD Factoraje'!$G:$G,'Cartera Semanal Individual'!$A58,'BD Factoraje'!$N:$N,'Cartera Semanal Individual'!BG$1,'BD Factoraje'!$C:$C,$B$2)</f>
        <v>0</v>
      </c>
      <c r="BH58" s="11">
        <f>IF('Cartera Semanal Individual'!$A58='Cartera Semanal Individual'!BH$1,-SUMIFS('BD Factoraje'!$Q:$Q,'BD Factoraje'!$B:$B,$B$3,'BD Factoraje'!$G:$G,'Cartera Semanal Individual'!$A58,'BD Factoraje'!$C:$C,$B$2),0)+BG58-SUMIFS('BD Factoraje'!$R:$R,'BD Factoraje'!$B:$B,$B$3,'BD Factoraje'!$G:$G,'Cartera Semanal Individual'!$A58,'BD Factoraje'!$N:$N,'Cartera Semanal Individual'!BH$1,'BD Factoraje'!$C:$C,$B$2)</f>
        <v>0</v>
      </c>
      <c r="BI58" s="11">
        <f>IF('Cartera Semanal Individual'!$A58='Cartera Semanal Individual'!BI$1,-SUMIFS('BD Factoraje'!$Q:$Q,'BD Factoraje'!$B:$B,$B$3,'BD Factoraje'!$G:$G,'Cartera Semanal Individual'!$A58,'BD Factoraje'!$C:$C,$B$2),0)+BH58-SUMIFS('BD Factoraje'!$R:$R,'BD Factoraje'!$B:$B,$B$3,'BD Factoraje'!$G:$G,'Cartera Semanal Individual'!$A58,'BD Factoraje'!$N:$N,'Cartera Semanal Individual'!BI$1,'BD Factoraje'!$C:$C,$B$2)</f>
        <v>0</v>
      </c>
      <c r="BJ58" s="11">
        <f>IF('Cartera Semanal Individual'!$A58='Cartera Semanal Individual'!BJ$1,-SUMIFS('BD Factoraje'!$Q:$Q,'BD Factoraje'!$B:$B,$B$3,'BD Factoraje'!$G:$G,'Cartera Semanal Individual'!$A58,'BD Factoraje'!$C:$C,$B$2),0)+BI58-SUMIFS('BD Factoraje'!$R:$R,'BD Factoraje'!$B:$B,$B$3,'BD Factoraje'!$G:$G,'Cartera Semanal Individual'!$A58,'BD Factoraje'!$N:$N,'Cartera Semanal Individual'!BJ$1,'BD Factoraje'!$C:$C,$B$2)</f>
        <v>0</v>
      </c>
      <c r="BK58" s="11">
        <f>IF('Cartera Semanal Individual'!$A58='Cartera Semanal Individual'!BK$1,-SUMIFS('BD Factoraje'!$Q:$Q,'BD Factoraje'!$B:$B,$B$3,'BD Factoraje'!$G:$G,'Cartera Semanal Individual'!$A58,'BD Factoraje'!$C:$C,$B$2),0)+BJ58-SUMIFS('BD Factoraje'!$R:$R,'BD Factoraje'!$B:$B,$B$3,'BD Factoraje'!$G:$G,'Cartera Semanal Individual'!$A58,'BD Factoraje'!$N:$N,'Cartera Semanal Individual'!BK$1,'BD Factoraje'!$C:$C,$B$2)</f>
        <v>0</v>
      </c>
      <c r="BL58" s="11">
        <f>IF('Cartera Semanal Individual'!$A58='Cartera Semanal Individual'!BL$1,-SUMIFS('BD Factoraje'!$Q:$Q,'BD Factoraje'!$B:$B,$B$3,'BD Factoraje'!$G:$G,'Cartera Semanal Individual'!$A58,'BD Factoraje'!$C:$C,$B$2),0)+BK58-SUMIFS('BD Factoraje'!$R:$R,'BD Factoraje'!$B:$B,$B$3,'BD Factoraje'!$G:$G,'Cartera Semanal Individual'!$A58,'BD Factoraje'!$N:$N,'Cartera Semanal Individual'!BL$1,'BD Factoraje'!$C:$C,$B$2)</f>
        <v>0</v>
      </c>
      <c r="BM58" s="11">
        <f>IF('Cartera Semanal Individual'!$A58='Cartera Semanal Individual'!BM$1,-SUMIFS('BD Factoraje'!$Q:$Q,'BD Factoraje'!$B:$B,$B$3,'BD Factoraje'!$G:$G,'Cartera Semanal Individual'!$A58,'BD Factoraje'!$C:$C,$B$2),0)+BL58-SUMIFS('BD Factoraje'!$R:$R,'BD Factoraje'!$B:$B,$B$3,'BD Factoraje'!$G:$G,'Cartera Semanal Individual'!$A58,'BD Factoraje'!$N:$N,'Cartera Semanal Individual'!BM$1,'BD Factoraje'!$C:$C,$B$2)</f>
        <v>0</v>
      </c>
      <c r="BN58" s="11">
        <f>IF('Cartera Semanal Individual'!$A58='Cartera Semanal Individual'!BN$1,-SUMIFS('BD Factoraje'!$Q:$Q,'BD Factoraje'!$B:$B,$B$3,'BD Factoraje'!$G:$G,'Cartera Semanal Individual'!$A58,'BD Factoraje'!$C:$C,$B$2),0)+BM58-SUMIFS('BD Factoraje'!$R:$R,'BD Factoraje'!$B:$B,$B$3,'BD Factoraje'!$G:$G,'Cartera Semanal Individual'!$A58,'BD Factoraje'!$N:$N,'Cartera Semanal Individual'!BN$1,'BD Factoraje'!$C:$C,$B$2)</f>
        <v>0</v>
      </c>
      <c r="BO58" s="11">
        <f>IF('Cartera Semanal Individual'!$A58='Cartera Semanal Individual'!BO$1,-SUMIFS('BD Factoraje'!$Q:$Q,'BD Factoraje'!$B:$B,$B$3,'BD Factoraje'!$G:$G,'Cartera Semanal Individual'!$A58,'BD Factoraje'!$C:$C,$B$2),0)+BN58-SUMIFS('BD Factoraje'!$R:$R,'BD Factoraje'!$B:$B,$B$3,'BD Factoraje'!$G:$G,'Cartera Semanal Individual'!$A58,'BD Factoraje'!$N:$N,'Cartera Semanal Individual'!BO$1,'BD Factoraje'!$C:$C,$B$2)</f>
        <v>0</v>
      </c>
      <c r="BP58" s="11">
        <f>IF('Cartera Semanal Individual'!$A58='Cartera Semanal Individual'!BP$1,-SUMIFS('BD Factoraje'!$Q:$Q,'BD Factoraje'!$B:$B,$B$3,'BD Factoraje'!$G:$G,'Cartera Semanal Individual'!$A58,'BD Factoraje'!$C:$C,$B$2),0)+BO58-SUMIFS('BD Factoraje'!$R:$R,'BD Factoraje'!$B:$B,$B$3,'BD Factoraje'!$G:$G,'Cartera Semanal Individual'!$A58,'BD Factoraje'!$N:$N,'Cartera Semanal Individual'!BP$1,'BD Factoraje'!$C:$C,$B$2)</f>
        <v>0</v>
      </c>
      <c r="BQ58" s="11">
        <f>IF('Cartera Semanal Individual'!$A58='Cartera Semanal Individual'!BQ$1,-SUMIFS('BD Factoraje'!$Q:$Q,'BD Factoraje'!$B:$B,$B$3,'BD Factoraje'!$G:$G,'Cartera Semanal Individual'!$A58,'BD Factoraje'!$C:$C,$B$2),0)+BP58-SUMIFS('BD Factoraje'!$R:$R,'BD Factoraje'!$B:$B,$B$3,'BD Factoraje'!$G:$G,'Cartera Semanal Individual'!$A58,'BD Factoraje'!$N:$N,'Cartera Semanal Individual'!BQ$1,'BD Factoraje'!$C:$C,$B$2)</f>
        <v>0</v>
      </c>
      <c r="BR58" s="11">
        <f>IF('Cartera Semanal Individual'!$A58='Cartera Semanal Individual'!BR$1,-SUMIFS('BD Factoraje'!$Q:$Q,'BD Factoraje'!$B:$B,$B$3,'BD Factoraje'!$G:$G,'Cartera Semanal Individual'!$A58,'BD Factoraje'!$C:$C,$B$2),0)+BQ58-SUMIFS('BD Factoraje'!$R:$R,'BD Factoraje'!$B:$B,$B$3,'BD Factoraje'!$G:$G,'Cartera Semanal Individual'!$A58,'BD Factoraje'!$N:$N,'Cartera Semanal Individual'!BR$1,'BD Factoraje'!$C:$C,$B$2)</f>
        <v>0</v>
      </c>
      <c r="BS58" s="11">
        <f>IF('Cartera Semanal Individual'!$A58='Cartera Semanal Individual'!BS$1,-SUMIFS('BD Factoraje'!$Q:$Q,'BD Factoraje'!$B:$B,$B$3,'BD Factoraje'!$G:$G,'Cartera Semanal Individual'!$A58,'BD Factoraje'!$C:$C,$B$2),0)+BR58-SUMIFS('BD Factoraje'!$R:$R,'BD Factoraje'!$B:$B,$B$3,'BD Factoraje'!$G:$G,'Cartera Semanal Individual'!$A58,'BD Factoraje'!$N:$N,'Cartera Semanal Individual'!BS$1,'BD Factoraje'!$C:$C,$B$2)</f>
        <v>0</v>
      </c>
      <c r="BT58" s="11">
        <f>IF('Cartera Semanal Individual'!$A58='Cartera Semanal Individual'!BT$1,-SUMIFS('BD Factoraje'!$Q:$Q,'BD Factoraje'!$B:$B,$B$3,'BD Factoraje'!$G:$G,'Cartera Semanal Individual'!$A58,'BD Factoraje'!$C:$C,$B$2),0)+BS58-SUMIFS('BD Factoraje'!$R:$R,'BD Factoraje'!$B:$B,$B$3,'BD Factoraje'!$G:$G,'Cartera Semanal Individual'!$A58,'BD Factoraje'!$N:$N,'Cartera Semanal Individual'!BT$1,'BD Factoraje'!$C:$C,$B$2)</f>
        <v>0</v>
      </c>
      <c r="BU58" s="11">
        <f>IF('Cartera Semanal Individual'!$A58='Cartera Semanal Individual'!BU$1,-SUMIFS('BD Factoraje'!$Q:$Q,'BD Factoraje'!$B:$B,$B$3,'BD Factoraje'!$G:$G,'Cartera Semanal Individual'!$A58,'BD Factoraje'!$C:$C,$B$2),0)+BT58-SUMIFS('BD Factoraje'!$R:$R,'BD Factoraje'!$B:$B,$B$3,'BD Factoraje'!$G:$G,'Cartera Semanal Individual'!$A58,'BD Factoraje'!$N:$N,'Cartera Semanal Individual'!BU$1,'BD Factoraje'!$C:$C,$B$2)</f>
        <v>0</v>
      </c>
      <c r="BV58" s="11">
        <f>IF('Cartera Semanal Individual'!$A58='Cartera Semanal Individual'!BV$1,-SUMIFS('BD Factoraje'!$Q:$Q,'BD Factoraje'!$B:$B,$B$3,'BD Factoraje'!$G:$G,'Cartera Semanal Individual'!$A58,'BD Factoraje'!$C:$C,$B$2),0)+BU58-SUMIFS('BD Factoraje'!$R:$R,'BD Factoraje'!$B:$B,$B$3,'BD Factoraje'!$G:$G,'Cartera Semanal Individual'!$A58,'BD Factoraje'!$N:$N,'Cartera Semanal Individual'!BV$1,'BD Factoraje'!$C:$C,$B$2)</f>
        <v>0</v>
      </c>
      <c r="BW58" s="11">
        <f>IF('Cartera Semanal Individual'!$A58='Cartera Semanal Individual'!BW$1,-SUMIFS('BD Factoraje'!$Q:$Q,'BD Factoraje'!$B:$B,$B$3,'BD Factoraje'!$G:$G,'Cartera Semanal Individual'!$A58,'BD Factoraje'!$C:$C,$B$2),0)+BV58-SUMIFS('BD Factoraje'!$R:$R,'BD Factoraje'!$B:$B,$B$3,'BD Factoraje'!$G:$G,'Cartera Semanal Individual'!$A58,'BD Factoraje'!$N:$N,'Cartera Semanal Individual'!BW$1,'BD Factoraje'!$C:$C,$B$2)</f>
        <v>0</v>
      </c>
      <c r="BX58" s="11">
        <f>IF('Cartera Semanal Individual'!$A58='Cartera Semanal Individual'!BX$1,-SUMIFS('BD Factoraje'!$Q:$Q,'BD Factoraje'!$B:$B,$B$3,'BD Factoraje'!$G:$G,'Cartera Semanal Individual'!$A58,'BD Factoraje'!$C:$C,$B$2),0)+BW58-SUMIFS('BD Factoraje'!$R:$R,'BD Factoraje'!$B:$B,$B$3,'BD Factoraje'!$G:$G,'Cartera Semanal Individual'!$A58,'BD Factoraje'!$N:$N,'Cartera Semanal Individual'!BX$1,'BD Factoraje'!$C:$C,$B$2)</f>
        <v>0</v>
      </c>
      <c r="BY58" s="11">
        <f>IF('Cartera Semanal Individual'!$A58='Cartera Semanal Individual'!BY$1,-SUMIFS('BD Factoraje'!$Q:$Q,'BD Factoraje'!$B:$B,$B$3,'BD Factoraje'!$G:$G,'Cartera Semanal Individual'!$A58,'BD Factoraje'!$C:$C,$B$2),0)+BX58-SUMIFS('BD Factoraje'!$R:$R,'BD Factoraje'!$B:$B,$B$3,'BD Factoraje'!$G:$G,'Cartera Semanal Individual'!$A58,'BD Factoraje'!$N:$N,'Cartera Semanal Individual'!BY$1,'BD Factoraje'!$C:$C,$B$2)</f>
        <v>0</v>
      </c>
      <c r="BZ58" s="11">
        <f>IF('Cartera Semanal Individual'!$A58='Cartera Semanal Individual'!BZ$1,-SUMIFS('BD Factoraje'!$Q:$Q,'BD Factoraje'!$B:$B,$B$3,'BD Factoraje'!$G:$G,'Cartera Semanal Individual'!$A58,'BD Factoraje'!$C:$C,$B$2),0)+BY58-SUMIFS('BD Factoraje'!$R:$R,'BD Factoraje'!$B:$B,$B$3,'BD Factoraje'!$G:$G,'Cartera Semanal Individual'!$A58,'BD Factoraje'!$N:$N,'Cartera Semanal Individual'!BZ$1,'BD Factoraje'!$C:$C,$B$2)</f>
        <v>0</v>
      </c>
      <c r="CA58" s="11">
        <f>IF('Cartera Semanal Individual'!$A58='Cartera Semanal Individual'!CA$1,-SUMIFS('BD Factoraje'!$Q:$Q,'BD Factoraje'!$B:$B,$B$3,'BD Factoraje'!$G:$G,'Cartera Semanal Individual'!$A58,'BD Factoraje'!$C:$C,$B$2),0)+BZ58-SUMIFS('BD Factoraje'!$R:$R,'BD Factoraje'!$B:$B,$B$3,'BD Factoraje'!$G:$G,'Cartera Semanal Individual'!$A58,'BD Factoraje'!$N:$N,'Cartera Semanal Individual'!CA$1,'BD Factoraje'!$C:$C,$B$2)</f>
        <v>0</v>
      </c>
      <c r="CB58" s="11">
        <f>IF('Cartera Semanal Individual'!$A58='Cartera Semanal Individual'!CB$1,-SUMIFS('BD Factoraje'!$Q:$Q,'BD Factoraje'!$B:$B,$B$3,'BD Factoraje'!$G:$G,'Cartera Semanal Individual'!$A58,'BD Factoraje'!$C:$C,$B$2),0)+CA58-SUMIFS('BD Factoraje'!$R:$R,'BD Factoraje'!$B:$B,$B$3,'BD Factoraje'!$G:$G,'Cartera Semanal Individual'!$A58,'BD Factoraje'!$N:$N,'Cartera Semanal Individual'!CB$1,'BD Factoraje'!$C:$C,$B$2)</f>
        <v>0</v>
      </c>
      <c r="CC58" s="11">
        <f>IF('Cartera Semanal Individual'!$A58='Cartera Semanal Individual'!CC$1,-SUMIFS('BD Factoraje'!$Q:$Q,'BD Factoraje'!$B:$B,$B$3,'BD Factoraje'!$G:$G,'Cartera Semanal Individual'!$A58,'BD Factoraje'!$C:$C,$B$2),0)+CB58-SUMIFS('BD Factoraje'!$R:$R,'BD Factoraje'!$B:$B,$B$3,'BD Factoraje'!$G:$G,'Cartera Semanal Individual'!$A58,'BD Factoraje'!$N:$N,'Cartera Semanal Individual'!CC$1,'BD Factoraje'!$C:$C,$B$2)</f>
        <v>0</v>
      </c>
      <c r="CD58" s="11">
        <f>IF('Cartera Semanal Individual'!$A58='Cartera Semanal Individual'!CD$1,-SUMIFS('BD Factoraje'!$Q:$Q,'BD Factoraje'!$B:$B,$B$3,'BD Factoraje'!$G:$G,'Cartera Semanal Individual'!$A58,'BD Factoraje'!$C:$C,$B$2),0)+CC58-SUMIFS('BD Factoraje'!$R:$R,'BD Factoraje'!$B:$B,$B$3,'BD Factoraje'!$G:$G,'Cartera Semanal Individual'!$A58,'BD Factoraje'!$N:$N,'Cartera Semanal Individual'!CD$1,'BD Factoraje'!$C:$C,$B$2)</f>
        <v>0</v>
      </c>
      <c r="CE58" s="11">
        <f>IF('Cartera Semanal Individual'!$A58='Cartera Semanal Individual'!CE$1,-SUMIFS('BD Factoraje'!$Q:$Q,'BD Factoraje'!$B:$B,$B$3,'BD Factoraje'!$G:$G,'Cartera Semanal Individual'!$A58,'BD Factoraje'!$C:$C,$B$2),0)+CD58-SUMIFS('BD Factoraje'!$R:$R,'BD Factoraje'!$B:$B,$B$3,'BD Factoraje'!$G:$G,'Cartera Semanal Individual'!$A58,'BD Factoraje'!$N:$N,'Cartera Semanal Individual'!CE$1,'BD Factoraje'!$C:$C,$B$2)</f>
        <v>0</v>
      </c>
      <c r="CF58" s="11">
        <f>IF('Cartera Semanal Individual'!$A58='Cartera Semanal Individual'!CF$1,-SUMIFS('BD Factoraje'!$Q:$Q,'BD Factoraje'!$B:$B,$B$3,'BD Factoraje'!$G:$G,'Cartera Semanal Individual'!$A58,'BD Factoraje'!$C:$C,$B$2),0)+CE58-SUMIFS('BD Factoraje'!$R:$R,'BD Factoraje'!$B:$B,$B$3,'BD Factoraje'!$G:$G,'Cartera Semanal Individual'!$A58,'BD Factoraje'!$N:$N,'Cartera Semanal Individual'!CF$1,'BD Factoraje'!$C:$C,$B$2)</f>
        <v>0</v>
      </c>
      <c r="CG58" s="11">
        <f>IF('Cartera Semanal Individual'!$A58='Cartera Semanal Individual'!CG$1,-SUMIFS('BD Factoraje'!$Q:$Q,'BD Factoraje'!$B:$B,$B$3,'BD Factoraje'!$G:$G,'Cartera Semanal Individual'!$A58,'BD Factoraje'!$C:$C,$B$2),0)+CF58-SUMIFS('BD Factoraje'!$R:$R,'BD Factoraje'!$B:$B,$B$3,'BD Factoraje'!$G:$G,'Cartera Semanal Individual'!$A58,'BD Factoraje'!$N:$N,'Cartera Semanal Individual'!CG$1,'BD Factoraje'!$C:$C,$B$2)</f>
        <v>0</v>
      </c>
      <c r="CH58" s="11">
        <f>IF('Cartera Semanal Individual'!$A58='Cartera Semanal Individual'!CH$1,-SUMIFS('BD Factoraje'!$Q:$Q,'BD Factoraje'!$B:$B,$B$3,'BD Factoraje'!$G:$G,'Cartera Semanal Individual'!$A58,'BD Factoraje'!$C:$C,$B$2),0)+CG58-SUMIFS('BD Factoraje'!$R:$R,'BD Factoraje'!$B:$B,$B$3,'BD Factoraje'!$G:$G,'Cartera Semanal Individual'!$A58,'BD Factoraje'!$N:$N,'Cartera Semanal Individual'!CH$1,'BD Factoraje'!$C:$C,$B$2)</f>
        <v>0</v>
      </c>
      <c r="CI58" s="11">
        <f>IF('Cartera Semanal Individual'!$A58='Cartera Semanal Individual'!CI$1,-SUMIFS('BD Factoraje'!$Q:$Q,'BD Factoraje'!$B:$B,$B$3,'BD Factoraje'!$G:$G,'Cartera Semanal Individual'!$A58,'BD Factoraje'!$C:$C,$B$2),0)+CH58-SUMIFS('BD Factoraje'!$R:$R,'BD Factoraje'!$B:$B,$B$3,'BD Factoraje'!$G:$G,'Cartera Semanal Individual'!$A58,'BD Factoraje'!$N:$N,'Cartera Semanal Individual'!CI$1,'BD Factoraje'!$C:$C,$B$2)</f>
        <v>0</v>
      </c>
      <c r="CJ58" s="11">
        <f>IF('Cartera Semanal Individual'!$A58='Cartera Semanal Individual'!CJ$1,-SUMIFS('BD Factoraje'!$Q:$Q,'BD Factoraje'!$B:$B,$B$3,'BD Factoraje'!$G:$G,'Cartera Semanal Individual'!$A58,'BD Factoraje'!$C:$C,$B$2),0)+CI58-SUMIFS('BD Factoraje'!$R:$R,'BD Factoraje'!$B:$B,$B$3,'BD Factoraje'!$G:$G,'Cartera Semanal Individual'!$A58,'BD Factoraje'!$N:$N,'Cartera Semanal Individual'!CJ$1,'BD Factoraje'!$C:$C,$B$2)</f>
        <v>0</v>
      </c>
      <c r="CK58" s="11">
        <f>IF('Cartera Semanal Individual'!$A58='Cartera Semanal Individual'!CK$1,-SUMIFS('BD Factoraje'!$Q:$Q,'BD Factoraje'!$B:$B,$B$3,'BD Factoraje'!$G:$G,'Cartera Semanal Individual'!$A58,'BD Factoraje'!$C:$C,$B$2),0)+CJ58-SUMIFS('BD Factoraje'!$R:$R,'BD Factoraje'!$B:$B,$B$3,'BD Factoraje'!$G:$G,'Cartera Semanal Individual'!$A58,'BD Factoraje'!$N:$N,'Cartera Semanal Individual'!CK$1,'BD Factoraje'!$C:$C,$B$2)</f>
        <v>0</v>
      </c>
      <c r="CL58" s="11">
        <f>IF('Cartera Semanal Individual'!$A58='Cartera Semanal Individual'!CL$1,-SUMIFS('BD Factoraje'!$Q:$Q,'BD Factoraje'!$B:$B,$B$3,'BD Factoraje'!$G:$G,'Cartera Semanal Individual'!$A58,'BD Factoraje'!$C:$C,$B$2),0)+CK58-SUMIFS('BD Factoraje'!$R:$R,'BD Factoraje'!$B:$B,$B$3,'BD Factoraje'!$G:$G,'Cartera Semanal Individual'!$A58,'BD Factoraje'!$N:$N,'Cartera Semanal Individual'!CL$1,'BD Factoraje'!$C:$C,$B$2)</f>
        <v>0</v>
      </c>
      <c r="CM58" s="11">
        <f>IF('Cartera Semanal Individual'!$A58='Cartera Semanal Individual'!CM$1,-SUMIFS('BD Factoraje'!$Q:$Q,'BD Factoraje'!$B:$B,$B$3,'BD Factoraje'!$G:$G,'Cartera Semanal Individual'!$A58,'BD Factoraje'!$C:$C,$B$2),0)+CL58-SUMIFS('BD Factoraje'!$R:$R,'BD Factoraje'!$B:$B,$B$3,'BD Factoraje'!$G:$G,'Cartera Semanal Individual'!$A58,'BD Factoraje'!$N:$N,'Cartera Semanal Individual'!CM$1,'BD Factoraje'!$C:$C,$B$2)</f>
        <v>0</v>
      </c>
      <c r="CN58" s="11">
        <f>IF('Cartera Semanal Individual'!$A58='Cartera Semanal Individual'!CN$1,-SUMIFS('BD Factoraje'!$Q:$Q,'BD Factoraje'!$B:$B,$B$3,'BD Factoraje'!$G:$G,'Cartera Semanal Individual'!$A58,'BD Factoraje'!$C:$C,$B$2),0)+CM58-SUMIFS('BD Factoraje'!$R:$R,'BD Factoraje'!$B:$B,$B$3,'BD Factoraje'!$G:$G,'Cartera Semanal Individual'!$A58,'BD Factoraje'!$N:$N,'Cartera Semanal Individual'!CN$1,'BD Factoraje'!$C:$C,$B$2)</f>
        <v>0</v>
      </c>
      <c r="CO58" s="11">
        <f>IF('Cartera Semanal Individual'!$A58='Cartera Semanal Individual'!CO$1,-SUMIFS('BD Factoraje'!$Q:$Q,'BD Factoraje'!$B:$B,$B$3,'BD Factoraje'!$G:$G,'Cartera Semanal Individual'!$A58,'BD Factoraje'!$C:$C,$B$2),0)+CN58-SUMIFS('BD Factoraje'!$R:$R,'BD Factoraje'!$B:$B,$B$3,'BD Factoraje'!$G:$G,'Cartera Semanal Individual'!$A58,'BD Factoraje'!$N:$N,'Cartera Semanal Individual'!CO$1,'BD Factoraje'!$C:$C,$B$2)</f>
        <v>0</v>
      </c>
      <c r="CP58" s="11">
        <f>IF('Cartera Semanal Individual'!$A58='Cartera Semanal Individual'!CP$1,-SUMIFS('BD Factoraje'!$Q:$Q,'BD Factoraje'!$B:$B,$B$3,'BD Factoraje'!$G:$G,'Cartera Semanal Individual'!$A58,'BD Factoraje'!$C:$C,$B$2),0)+CO58-SUMIFS('BD Factoraje'!$R:$R,'BD Factoraje'!$B:$B,$B$3,'BD Factoraje'!$G:$G,'Cartera Semanal Individual'!$A58,'BD Factoraje'!$N:$N,'Cartera Semanal Individual'!CP$1,'BD Factoraje'!$C:$C,$B$2)</f>
        <v>0</v>
      </c>
      <c r="CQ58" s="11">
        <f>IF('Cartera Semanal Individual'!$A58='Cartera Semanal Individual'!CQ$1,-SUMIFS('BD Factoraje'!$Q:$Q,'BD Factoraje'!$B:$B,$B$3,'BD Factoraje'!$G:$G,'Cartera Semanal Individual'!$A58,'BD Factoraje'!$C:$C,$B$2),0)+CP58-SUMIFS('BD Factoraje'!$R:$R,'BD Factoraje'!$B:$B,$B$3,'BD Factoraje'!$G:$G,'Cartera Semanal Individual'!$A58,'BD Factoraje'!$N:$N,'Cartera Semanal Individual'!CQ$1,'BD Factoraje'!$C:$C,$B$2)</f>
        <v>0</v>
      </c>
      <c r="CR58" s="11">
        <f>IF('Cartera Semanal Individual'!$A58='Cartera Semanal Individual'!CR$1,-SUMIFS('BD Factoraje'!$Q:$Q,'BD Factoraje'!$B:$B,$B$3,'BD Factoraje'!$G:$G,'Cartera Semanal Individual'!$A58,'BD Factoraje'!$C:$C,$B$2),0)+CQ58-SUMIFS('BD Factoraje'!$R:$R,'BD Factoraje'!$B:$B,$B$3,'BD Factoraje'!$G:$G,'Cartera Semanal Individual'!$A58,'BD Factoraje'!$N:$N,'Cartera Semanal Individual'!CR$1,'BD Factoraje'!$C:$C,$B$2)</f>
        <v>0</v>
      </c>
      <c r="CS58" s="11">
        <f>IF('Cartera Semanal Individual'!$A58='Cartera Semanal Individual'!CS$1,-SUMIFS('BD Factoraje'!$Q:$Q,'BD Factoraje'!$B:$B,$B$3,'BD Factoraje'!$G:$G,'Cartera Semanal Individual'!$A58,'BD Factoraje'!$C:$C,$B$2),0)+CR58-SUMIFS('BD Factoraje'!$R:$R,'BD Factoraje'!$B:$B,$B$3,'BD Factoraje'!$G:$G,'Cartera Semanal Individual'!$A58,'BD Factoraje'!$N:$N,'Cartera Semanal Individual'!CS$1,'BD Factoraje'!$C:$C,$B$2)</f>
        <v>0</v>
      </c>
      <c r="CT58" s="11">
        <f>IF('Cartera Semanal Individual'!$A58='Cartera Semanal Individual'!CT$1,-SUMIFS('BD Factoraje'!$Q:$Q,'BD Factoraje'!$B:$B,$B$3,'BD Factoraje'!$G:$G,'Cartera Semanal Individual'!$A58,'BD Factoraje'!$C:$C,$B$2),0)+CS58-SUMIFS('BD Factoraje'!$R:$R,'BD Factoraje'!$B:$B,$B$3,'BD Factoraje'!$G:$G,'Cartera Semanal Individual'!$A58,'BD Factoraje'!$N:$N,'Cartera Semanal Individual'!CT$1,'BD Factoraje'!$C:$C,$B$2)</f>
        <v>0</v>
      </c>
      <c r="CU58" s="11">
        <f>IF('Cartera Semanal Individual'!$A58='Cartera Semanal Individual'!CU$1,-SUMIFS('BD Factoraje'!$Q:$Q,'BD Factoraje'!$B:$B,$B$3,'BD Factoraje'!$G:$G,'Cartera Semanal Individual'!$A58,'BD Factoraje'!$C:$C,$B$2),0)+CT58-SUMIFS('BD Factoraje'!$R:$R,'BD Factoraje'!$B:$B,$B$3,'BD Factoraje'!$G:$G,'Cartera Semanal Individual'!$A58,'BD Factoraje'!$N:$N,'Cartera Semanal Individual'!CU$1,'BD Factoraje'!$C:$C,$B$2)</f>
        <v>0</v>
      </c>
      <c r="CV58" s="11">
        <f>IF('Cartera Semanal Individual'!$A58='Cartera Semanal Individual'!CV$1,-SUMIFS('BD Factoraje'!$Q:$Q,'BD Factoraje'!$B:$B,$B$3,'BD Factoraje'!$G:$G,'Cartera Semanal Individual'!$A58,'BD Factoraje'!$C:$C,$B$2),0)+CU58-SUMIFS('BD Factoraje'!$R:$R,'BD Factoraje'!$B:$B,$B$3,'BD Factoraje'!$G:$G,'Cartera Semanal Individual'!$A58,'BD Factoraje'!$N:$N,'Cartera Semanal Individual'!CV$1,'BD Factoraje'!$C:$C,$B$2)</f>
        <v>0</v>
      </c>
    </row>
    <row r="59" spans="1:100" x14ac:dyDescent="0.25">
      <c r="A59" s="14">
        <v>68</v>
      </c>
      <c r="B59" s="31">
        <f t="shared" si="2"/>
        <v>42841</v>
      </c>
      <c r="C59" s="11">
        <f>IF('Cartera Semanal Individual'!$A59='Cartera Semanal Individual'!C$1,-SUMIFS('BD Factoraje'!$Q:$Q,'BD Factoraje'!$B:$B,$B$3,'BD Factoraje'!$G:$G,'Cartera Semanal Individual'!$A59,'BD Factoraje'!$C:$C,$B$2),0)</f>
        <v>0</v>
      </c>
      <c r="D59" s="11">
        <f>IF('Cartera Semanal Individual'!$A59='Cartera Semanal Individual'!D$1,-SUMIFS('BD Factoraje'!$Q:$Q,'BD Factoraje'!$B:$B,$B$3,'BD Factoraje'!$G:$G,'Cartera Semanal Individual'!$A59,'BD Factoraje'!$C:$C,$B$2),0)+C59-SUMIFS('BD Factoraje'!$R:$R,'BD Factoraje'!$B:$B,$B$3,'BD Factoraje'!$G:$G,'Cartera Semanal Individual'!$A59,'BD Factoraje'!$N:$N,'Cartera Semanal Individual'!D$1,'BD Factoraje'!$C:$C,$B$2)</f>
        <v>0</v>
      </c>
      <c r="E59" s="11">
        <f>IF('Cartera Semanal Individual'!$A59='Cartera Semanal Individual'!E$1,-SUMIFS('BD Factoraje'!$Q:$Q,'BD Factoraje'!$B:$B,$B$3,'BD Factoraje'!$G:$G,'Cartera Semanal Individual'!$A59,'BD Factoraje'!$C:$C,$B$2),0)+D59-SUMIFS('BD Factoraje'!$R:$R,'BD Factoraje'!$B:$B,$B$3,'BD Factoraje'!$G:$G,'Cartera Semanal Individual'!$A59,'BD Factoraje'!$N:$N,'Cartera Semanal Individual'!E$1,'BD Factoraje'!$C:$C,$B$2)</f>
        <v>0</v>
      </c>
      <c r="F59" s="11">
        <f>IF('Cartera Semanal Individual'!$A59='Cartera Semanal Individual'!F$1,-SUMIFS('BD Factoraje'!$Q:$Q,'BD Factoraje'!$B:$B,$B$3,'BD Factoraje'!$G:$G,'Cartera Semanal Individual'!$A59,'BD Factoraje'!$C:$C,$B$2),0)+E59-SUMIFS('BD Factoraje'!$R:$R,'BD Factoraje'!$B:$B,$B$3,'BD Factoraje'!$G:$G,'Cartera Semanal Individual'!$A59,'BD Factoraje'!$N:$N,'Cartera Semanal Individual'!F$1,'BD Factoraje'!$C:$C,$B$2)</f>
        <v>0</v>
      </c>
      <c r="G59" s="11">
        <f>IF('Cartera Semanal Individual'!$A59='Cartera Semanal Individual'!G$1,-SUMIFS('BD Factoraje'!$Q:$Q,'BD Factoraje'!$B:$B,$B$3,'BD Factoraje'!$G:$G,'Cartera Semanal Individual'!$A59,'BD Factoraje'!$C:$C,$B$2),0)+F59-SUMIFS('BD Factoraje'!$R:$R,'BD Factoraje'!$B:$B,$B$3,'BD Factoraje'!$G:$G,'Cartera Semanal Individual'!$A59,'BD Factoraje'!$N:$N,'Cartera Semanal Individual'!G$1,'BD Factoraje'!$C:$C,$B$2)</f>
        <v>0</v>
      </c>
      <c r="H59" s="11">
        <f>IF('Cartera Semanal Individual'!$A59='Cartera Semanal Individual'!H$1,-SUMIFS('BD Factoraje'!$Q:$Q,'BD Factoraje'!$B:$B,$B$3,'BD Factoraje'!$G:$G,'Cartera Semanal Individual'!$A59,'BD Factoraje'!$C:$C,$B$2),0)+G59-SUMIFS('BD Factoraje'!$R:$R,'BD Factoraje'!$B:$B,$B$3,'BD Factoraje'!$G:$G,'Cartera Semanal Individual'!$A59,'BD Factoraje'!$N:$N,'Cartera Semanal Individual'!H$1,'BD Factoraje'!$C:$C,$B$2)</f>
        <v>0</v>
      </c>
      <c r="I59" s="11">
        <f>IF('Cartera Semanal Individual'!$A59='Cartera Semanal Individual'!I$1,-SUMIFS('BD Factoraje'!$Q:$Q,'BD Factoraje'!$B:$B,$B$3,'BD Factoraje'!$G:$G,'Cartera Semanal Individual'!$A59,'BD Factoraje'!$C:$C,$B$2),0)+H59-SUMIFS('BD Factoraje'!$R:$R,'BD Factoraje'!$B:$B,$B$3,'BD Factoraje'!$G:$G,'Cartera Semanal Individual'!$A59,'BD Factoraje'!$N:$N,'Cartera Semanal Individual'!I$1,'BD Factoraje'!$C:$C,$B$2)</f>
        <v>0</v>
      </c>
      <c r="J59" s="11">
        <f>IF('Cartera Semanal Individual'!$A59='Cartera Semanal Individual'!J$1,-SUMIFS('BD Factoraje'!$Q:$Q,'BD Factoraje'!$B:$B,$B$3,'BD Factoraje'!$G:$G,'Cartera Semanal Individual'!$A59,'BD Factoraje'!$C:$C,$B$2),0)+I59-SUMIFS('BD Factoraje'!$R:$R,'BD Factoraje'!$B:$B,$B$3,'BD Factoraje'!$G:$G,'Cartera Semanal Individual'!$A59,'BD Factoraje'!$N:$N,'Cartera Semanal Individual'!J$1,'BD Factoraje'!$C:$C,$B$2)</f>
        <v>0</v>
      </c>
      <c r="K59" s="11">
        <f>IF('Cartera Semanal Individual'!$A59='Cartera Semanal Individual'!K$1,-SUMIFS('BD Factoraje'!$Q:$Q,'BD Factoraje'!$B:$B,$B$3,'BD Factoraje'!$G:$G,'Cartera Semanal Individual'!$A59,'BD Factoraje'!$C:$C,$B$2),0)+J59-SUMIFS('BD Factoraje'!$R:$R,'BD Factoraje'!$B:$B,$B$3,'BD Factoraje'!$G:$G,'Cartera Semanal Individual'!$A59,'BD Factoraje'!$N:$N,'Cartera Semanal Individual'!K$1,'BD Factoraje'!$C:$C,$B$2)</f>
        <v>0</v>
      </c>
      <c r="L59" s="11">
        <f>IF('Cartera Semanal Individual'!$A59='Cartera Semanal Individual'!L$1,-SUMIFS('BD Factoraje'!$Q:$Q,'BD Factoraje'!$B:$B,$B$3,'BD Factoraje'!$G:$G,'Cartera Semanal Individual'!$A59,'BD Factoraje'!$C:$C,$B$2),0)+K59-SUMIFS('BD Factoraje'!$R:$R,'BD Factoraje'!$B:$B,$B$3,'BD Factoraje'!$G:$G,'Cartera Semanal Individual'!$A59,'BD Factoraje'!$N:$N,'Cartera Semanal Individual'!L$1,'BD Factoraje'!$C:$C,$B$2)</f>
        <v>0</v>
      </c>
      <c r="M59" s="11">
        <f>IF('Cartera Semanal Individual'!$A59='Cartera Semanal Individual'!M$1,-SUMIFS('BD Factoraje'!$Q:$Q,'BD Factoraje'!$B:$B,$B$3,'BD Factoraje'!$G:$G,'Cartera Semanal Individual'!$A59,'BD Factoraje'!$C:$C,$B$2),0)+L59-SUMIFS('BD Factoraje'!$R:$R,'BD Factoraje'!$B:$B,$B$3,'BD Factoraje'!$G:$G,'Cartera Semanal Individual'!$A59,'BD Factoraje'!$N:$N,'Cartera Semanal Individual'!M$1,'BD Factoraje'!$C:$C,$B$2)</f>
        <v>0</v>
      </c>
      <c r="N59" s="11">
        <f>IF('Cartera Semanal Individual'!$A59='Cartera Semanal Individual'!N$1,-SUMIFS('BD Factoraje'!$Q:$Q,'BD Factoraje'!$B:$B,$B$3,'BD Factoraje'!$G:$G,'Cartera Semanal Individual'!$A59,'BD Factoraje'!$C:$C,$B$2),0)+M59-SUMIFS('BD Factoraje'!$R:$R,'BD Factoraje'!$B:$B,$B$3,'BD Factoraje'!$G:$G,'Cartera Semanal Individual'!$A59,'BD Factoraje'!$N:$N,'Cartera Semanal Individual'!N$1,'BD Factoraje'!$C:$C,$B$2)</f>
        <v>0</v>
      </c>
      <c r="O59" s="11">
        <f>IF('Cartera Semanal Individual'!$A59='Cartera Semanal Individual'!O$1,-SUMIFS('BD Factoraje'!$Q:$Q,'BD Factoraje'!$B:$B,$B$3,'BD Factoraje'!$G:$G,'Cartera Semanal Individual'!$A59,'BD Factoraje'!$C:$C,$B$2),0)+N59-SUMIFS('BD Factoraje'!$R:$R,'BD Factoraje'!$B:$B,$B$3,'BD Factoraje'!$G:$G,'Cartera Semanal Individual'!$A59,'BD Factoraje'!$N:$N,'Cartera Semanal Individual'!O$1,'BD Factoraje'!$C:$C,$B$2)</f>
        <v>0</v>
      </c>
      <c r="P59" s="11">
        <f>IF('Cartera Semanal Individual'!$A59='Cartera Semanal Individual'!P$1,-SUMIFS('BD Factoraje'!$Q:$Q,'BD Factoraje'!$B:$B,$B$3,'BD Factoraje'!$G:$G,'Cartera Semanal Individual'!$A59,'BD Factoraje'!$C:$C,$B$2),0)+O59-SUMIFS('BD Factoraje'!$R:$R,'BD Factoraje'!$B:$B,$B$3,'BD Factoraje'!$G:$G,'Cartera Semanal Individual'!$A59,'BD Factoraje'!$N:$N,'Cartera Semanal Individual'!P$1,'BD Factoraje'!$C:$C,$B$2)</f>
        <v>0</v>
      </c>
      <c r="Q59" s="11">
        <f>IF('Cartera Semanal Individual'!$A59='Cartera Semanal Individual'!Q$1,-SUMIFS('BD Factoraje'!$Q:$Q,'BD Factoraje'!$B:$B,$B$3,'BD Factoraje'!$G:$G,'Cartera Semanal Individual'!$A59,'BD Factoraje'!$C:$C,$B$2),0)+P59-SUMIFS('BD Factoraje'!$R:$R,'BD Factoraje'!$B:$B,$B$3,'BD Factoraje'!$G:$G,'Cartera Semanal Individual'!$A59,'BD Factoraje'!$N:$N,'Cartera Semanal Individual'!Q$1,'BD Factoraje'!$C:$C,$B$2)</f>
        <v>0</v>
      </c>
      <c r="R59" s="11">
        <f>IF('Cartera Semanal Individual'!$A59='Cartera Semanal Individual'!R$1,-SUMIFS('BD Factoraje'!$Q:$Q,'BD Factoraje'!$B:$B,$B$3,'BD Factoraje'!$G:$G,'Cartera Semanal Individual'!$A59,'BD Factoraje'!$C:$C,$B$2),0)+Q59-SUMIFS('BD Factoraje'!$R:$R,'BD Factoraje'!$B:$B,$B$3,'BD Factoraje'!$G:$G,'Cartera Semanal Individual'!$A59,'BD Factoraje'!$N:$N,'Cartera Semanal Individual'!R$1,'BD Factoraje'!$C:$C,$B$2)</f>
        <v>0</v>
      </c>
      <c r="S59" s="11">
        <f>IF('Cartera Semanal Individual'!$A59='Cartera Semanal Individual'!S$1,-SUMIFS('BD Factoraje'!$Q:$Q,'BD Factoraje'!$B:$B,$B$3,'BD Factoraje'!$G:$G,'Cartera Semanal Individual'!$A59,'BD Factoraje'!$C:$C,$B$2),0)+R59-SUMIFS('BD Factoraje'!$R:$R,'BD Factoraje'!$B:$B,$B$3,'BD Factoraje'!$G:$G,'Cartera Semanal Individual'!$A59,'BD Factoraje'!$N:$N,'Cartera Semanal Individual'!S$1,'BD Factoraje'!$C:$C,$B$2)</f>
        <v>0</v>
      </c>
      <c r="T59" s="11">
        <f>IF('Cartera Semanal Individual'!$A59='Cartera Semanal Individual'!T$1,-SUMIFS('BD Factoraje'!$Q:$Q,'BD Factoraje'!$B:$B,$B$3,'BD Factoraje'!$G:$G,'Cartera Semanal Individual'!$A59,'BD Factoraje'!$C:$C,$B$2),0)+S59-SUMIFS('BD Factoraje'!$R:$R,'BD Factoraje'!$B:$B,$B$3,'BD Factoraje'!$G:$G,'Cartera Semanal Individual'!$A59,'BD Factoraje'!$N:$N,'Cartera Semanal Individual'!T$1,'BD Factoraje'!$C:$C,$B$2)</f>
        <v>0</v>
      </c>
      <c r="U59" s="11">
        <f>IF('Cartera Semanal Individual'!$A59='Cartera Semanal Individual'!U$1,-SUMIFS('BD Factoraje'!$Q:$Q,'BD Factoraje'!$B:$B,$B$3,'BD Factoraje'!$G:$G,'Cartera Semanal Individual'!$A59,'BD Factoraje'!$C:$C,$B$2),0)+T59-SUMIFS('BD Factoraje'!$R:$R,'BD Factoraje'!$B:$B,$B$3,'BD Factoraje'!$G:$G,'Cartera Semanal Individual'!$A59,'BD Factoraje'!$N:$N,'Cartera Semanal Individual'!U$1,'BD Factoraje'!$C:$C,$B$2)</f>
        <v>0</v>
      </c>
      <c r="V59" s="11">
        <f>IF('Cartera Semanal Individual'!$A59='Cartera Semanal Individual'!V$1,-SUMIFS('BD Factoraje'!$Q:$Q,'BD Factoraje'!$B:$B,$B$3,'BD Factoraje'!$G:$G,'Cartera Semanal Individual'!$A59,'BD Factoraje'!$C:$C,$B$2),0)+U59-SUMIFS('BD Factoraje'!$R:$R,'BD Factoraje'!$B:$B,$B$3,'BD Factoraje'!$G:$G,'Cartera Semanal Individual'!$A59,'BD Factoraje'!$N:$N,'Cartera Semanal Individual'!V$1,'BD Factoraje'!$C:$C,$B$2)</f>
        <v>0</v>
      </c>
      <c r="W59" s="11">
        <f>IF('Cartera Semanal Individual'!$A59='Cartera Semanal Individual'!W$1,-SUMIFS('BD Factoraje'!$Q:$Q,'BD Factoraje'!$B:$B,$B$3,'BD Factoraje'!$G:$G,'Cartera Semanal Individual'!$A59,'BD Factoraje'!$C:$C,$B$2),0)+V59-SUMIFS('BD Factoraje'!$R:$R,'BD Factoraje'!$B:$B,$B$3,'BD Factoraje'!$G:$G,'Cartera Semanal Individual'!$A59,'BD Factoraje'!$N:$N,'Cartera Semanal Individual'!W$1,'BD Factoraje'!$C:$C,$B$2)</f>
        <v>0</v>
      </c>
      <c r="X59" s="11">
        <f>IF('Cartera Semanal Individual'!$A59='Cartera Semanal Individual'!X$1,-SUMIFS('BD Factoraje'!$Q:$Q,'BD Factoraje'!$B:$B,$B$3,'BD Factoraje'!$G:$G,'Cartera Semanal Individual'!$A59,'BD Factoraje'!$C:$C,$B$2),0)+W59-SUMIFS('BD Factoraje'!$R:$R,'BD Factoraje'!$B:$B,$B$3,'BD Factoraje'!$G:$G,'Cartera Semanal Individual'!$A59,'BD Factoraje'!$N:$N,'Cartera Semanal Individual'!X$1,'BD Factoraje'!$C:$C,$B$2)</f>
        <v>0</v>
      </c>
      <c r="Y59" s="11">
        <f>IF('Cartera Semanal Individual'!$A59='Cartera Semanal Individual'!Y$1,-SUMIFS('BD Factoraje'!$Q:$Q,'BD Factoraje'!$B:$B,$B$3,'BD Factoraje'!$G:$G,'Cartera Semanal Individual'!$A59,'BD Factoraje'!$C:$C,$B$2),0)+X59-SUMIFS('BD Factoraje'!$R:$R,'BD Factoraje'!$B:$B,$B$3,'BD Factoraje'!$G:$G,'Cartera Semanal Individual'!$A59,'BD Factoraje'!$N:$N,'Cartera Semanal Individual'!Y$1,'BD Factoraje'!$C:$C,$B$2)</f>
        <v>0</v>
      </c>
      <c r="Z59" s="11">
        <f>IF('Cartera Semanal Individual'!$A59='Cartera Semanal Individual'!Z$1,-SUMIFS('BD Factoraje'!$Q:$Q,'BD Factoraje'!$B:$B,$B$3,'BD Factoraje'!$G:$G,'Cartera Semanal Individual'!$A59,'BD Factoraje'!$C:$C,$B$2),0)+Y59-SUMIFS('BD Factoraje'!$R:$R,'BD Factoraje'!$B:$B,$B$3,'BD Factoraje'!$G:$G,'Cartera Semanal Individual'!$A59,'BD Factoraje'!$N:$N,'Cartera Semanal Individual'!Z$1,'BD Factoraje'!$C:$C,$B$2)</f>
        <v>0</v>
      </c>
      <c r="AA59" s="11">
        <f>IF('Cartera Semanal Individual'!$A59='Cartera Semanal Individual'!AA$1,-SUMIFS('BD Factoraje'!$Q:$Q,'BD Factoraje'!$B:$B,$B$3,'BD Factoraje'!$G:$G,'Cartera Semanal Individual'!$A59,'BD Factoraje'!$C:$C,$B$2),0)+Z59-SUMIFS('BD Factoraje'!$R:$R,'BD Factoraje'!$B:$B,$B$3,'BD Factoraje'!$G:$G,'Cartera Semanal Individual'!$A59,'BD Factoraje'!$N:$N,'Cartera Semanal Individual'!AA$1,'BD Factoraje'!$C:$C,$B$2)</f>
        <v>0</v>
      </c>
      <c r="AB59" s="11">
        <f>IF('Cartera Semanal Individual'!$A59='Cartera Semanal Individual'!AB$1,-SUMIFS('BD Factoraje'!$Q:$Q,'BD Factoraje'!$B:$B,$B$3,'BD Factoraje'!$G:$G,'Cartera Semanal Individual'!$A59,'BD Factoraje'!$C:$C,$B$2),0)+AA59-SUMIFS('BD Factoraje'!$R:$R,'BD Factoraje'!$B:$B,$B$3,'BD Factoraje'!$G:$G,'Cartera Semanal Individual'!$A59,'BD Factoraje'!$N:$N,'Cartera Semanal Individual'!AB$1,'BD Factoraje'!$C:$C,$B$2)</f>
        <v>0</v>
      </c>
      <c r="AC59" s="11">
        <f>IF('Cartera Semanal Individual'!$A59='Cartera Semanal Individual'!AC$1,-SUMIFS('BD Factoraje'!$Q:$Q,'BD Factoraje'!$B:$B,$B$3,'BD Factoraje'!$G:$G,'Cartera Semanal Individual'!$A59,'BD Factoraje'!$C:$C,$B$2),0)+AB59-SUMIFS('BD Factoraje'!$R:$R,'BD Factoraje'!$B:$B,$B$3,'BD Factoraje'!$G:$G,'Cartera Semanal Individual'!$A59,'BD Factoraje'!$N:$N,'Cartera Semanal Individual'!AC$1,'BD Factoraje'!$C:$C,$B$2)</f>
        <v>0</v>
      </c>
      <c r="AD59" s="11">
        <f>IF('Cartera Semanal Individual'!$A59='Cartera Semanal Individual'!AD$1,-SUMIFS('BD Factoraje'!$Q:$Q,'BD Factoraje'!$B:$B,$B$3,'BD Factoraje'!$G:$G,'Cartera Semanal Individual'!$A59,'BD Factoraje'!$C:$C,$B$2),0)+AC59-SUMIFS('BD Factoraje'!$R:$R,'BD Factoraje'!$B:$B,$B$3,'BD Factoraje'!$G:$G,'Cartera Semanal Individual'!$A59,'BD Factoraje'!$N:$N,'Cartera Semanal Individual'!AD$1,'BD Factoraje'!$C:$C,$B$2)</f>
        <v>0</v>
      </c>
      <c r="AE59" s="11">
        <f>IF('Cartera Semanal Individual'!$A59='Cartera Semanal Individual'!AE$1,-SUMIFS('BD Factoraje'!$Q:$Q,'BD Factoraje'!$B:$B,$B$3,'BD Factoraje'!$G:$G,'Cartera Semanal Individual'!$A59,'BD Factoraje'!$C:$C,$B$2),0)+AD59-SUMIFS('BD Factoraje'!$R:$R,'BD Factoraje'!$B:$B,$B$3,'BD Factoraje'!$G:$G,'Cartera Semanal Individual'!$A59,'BD Factoraje'!$N:$N,'Cartera Semanal Individual'!AE$1,'BD Factoraje'!$C:$C,$B$2)</f>
        <v>0</v>
      </c>
      <c r="AF59" s="11">
        <f>IF('Cartera Semanal Individual'!$A59='Cartera Semanal Individual'!AF$1,-SUMIFS('BD Factoraje'!$Q:$Q,'BD Factoraje'!$B:$B,$B$3,'BD Factoraje'!$G:$G,'Cartera Semanal Individual'!$A59,'BD Factoraje'!$C:$C,$B$2),0)+AE59-SUMIFS('BD Factoraje'!$R:$R,'BD Factoraje'!$B:$B,$B$3,'BD Factoraje'!$G:$G,'Cartera Semanal Individual'!$A59,'BD Factoraje'!$N:$N,'Cartera Semanal Individual'!AF$1,'BD Factoraje'!$C:$C,$B$2)</f>
        <v>0</v>
      </c>
      <c r="AG59" s="11">
        <f>IF('Cartera Semanal Individual'!$A59='Cartera Semanal Individual'!AG$1,-SUMIFS('BD Factoraje'!$Q:$Q,'BD Factoraje'!$B:$B,$B$3,'BD Factoraje'!$G:$G,'Cartera Semanal Individual'!$A59,'BD Factoraje'!$C:$C,$B$2),0)+AF59-SUMIFS('BD Factoraje'!$R:$R,'BD Factoraje'!$B:$B,$B$3,'BD Factoraje'!$G:$G,'Cartera Semanal Individual'!$A59,'BD Factoraje'!$N:$N,'Cartera Semanal Individual'!AG$1,'BD Factoraje'!$C:$C,$B$2)</f>
        <v>0</v>
      </c>
      <c r="AH59" s="11">
        <f>IF('Cartera Semanal Individual'!$A59='Cartera Semanal Individual'!AH$1,-SUMIFS('BD Factoraje'!$Q:$Q,'BD Factoraje'!$B:$B,$B$3,'BD Factoraje'!$G:$G,'Cartera Semanal Individual'!$A59,'BD Factoraje'!$C:$C,$B$2),0)+AG59-SUMIFS('BD Factoraje'!$R:$R,'BD Factoraje'!$B:$B,$B$3,'BD Factoraje'!$G:$G,'Cartera Semanal Individual'!$A59,'BD Factoraje'!$N:$N,'Cartera Semanal Individual'!AH$1,'BD Factoraje'!$C:$C,$B$2)</f>
        <v>0</v>
      </c>
      <c r="AI59" s="11">
        <f>IF('Cartera Semanal Individual'!$A59='Cartera Semanal Individual'!AI$1,-SUMIFS('BD Factoraje'!$Q:$Q,'BD Factoraje'!$B:$B,$B$3,'BD Factoraje'!$G:$G,'Cartera Semanal Individual'!$A59,'BD Factoraje'!$C:$C,$B$2),0)+AH59-SUMIFS('BD Factoraje'!$R:$R,'BD Factoraje'!$B:$B,$B$3,'BD Factoraje'!$G:$G,'Cartera Semanal Individual'!$A59,'BD Factoraje'!$N:$N,'Cartera Semanal Individual'!AI$1,'BD Factoraje'!$C:$C,$B$2)</f>
        <v>0</v>
      </c>
      <c r="AJ59" s="11">
        <f>IF('Cartera Semanal Individual'!$A59='Cartera Semanal Individual'!AJ$1,-SUMIFS('BD Factoraje'!$Q:$Q,'BD Factoraje'!$B:$B,$B$3,'BD Factoraje'!$G:$G,'Cartera Semanal Individual'!$A59,'BD Factoraje'!$C:$C,$B$2),0)+AI59-SUMIFS('BD Factoraje'!$R:$R,'BD Factoraje'!$B:$B,$B$3,'BD Factoraje'!$G:$G,'Cartera Semanal Individual'!$A59,'BD Factoraje'!$N:$N,'Cartera Semanal Individual'!AJ$1,'BD Factoraje'!$C:$C,$B$2)</f>
        <v>0</v>
      </c>
      <c r="AK59" s="11">
        <f>IF('Cartera Semanal Individual'!$A59='Cartera Semanal Individual'!AK$1,-SUMIFS('BD Factoraje'!$Q:$Q,'BD Factoraje'!$B:$B,$B$3,'BD Factoraje'!$G:$G,'Cartera Semanal Individual'!$A59,'BD Factoraje'!$C:$C,$B$2),0)+AJ59-SUMIFS('BD Factoraje'!$R:$R,'BD Factoraje'!$B:$B,$B$3,'BD Factoraje'!$G:$G,'Cartera Semanal Individual'!$A59,'BD Factoraje'!$N:$N,'Cartera Semanal Individual'!AK$1,'BD Factoraje'!$C:$C,$B$2)</f>
        <v>0</v>
      </c>
      <c r="AL59" s="11">
        <f>IF('Cartera Semanal Individual'!$A59='Cartera Semanal Individual'!AL$1,-SUMIFS('BD Factoraje'!$Q:$Q,'BD Factoraje'!$B:$B,$B$3,'BD Factoraje'!$G:$G,'Cartera Semanal Individual'!$A59,'BD Factoraje'!$C:$C,$B$2),0)+AK59-SUMIFS('BD Factoraje'!$R:$R,'BD Factoraje'!$B:$B,$B$3,'BD Factoraje'!$G:$G,'Cartera Semanal Individual'!$A59,'BD Factoraje'!$N:$N,'Cartera Semanal Individual'!AL$1,'BD Factoraje'!$C:$C,$B$2)</f>
        <v>0</v>
      </c>
      <c r="AM59" s="11">
        <f>IF('Cartera Semanal Individual'!$A59='Cartera Semanal Individual'!AM$1,-SUMIFS('BD Factoraje'!$Q:$Q,'BD Factoraje'!$B:$B,$B$3,'BD Factoraje'!$G:$G,'Cartera Semanal Individual'!$A59,'BD Factoraje'!$C:$C,$B$2),0)+AL59-SUMIFS('BD Factoraje'!$R:$R,'BD Factoraje'!$B:$B,$B$3,'BD Factoraje'!$G:$G,'Cartera Semanal Individual'!$A59,'BD Factoraje'!$N:$N,'Cartera Semanal Individual'!AM$1,'BD Factoraje'!$C:$C,$B$2)</f>
        <v>0</v>
      </c>
      <c r="AN59" s="11">
        <f>IF('Cartera Semanal Individual'!$A59='Cartera Semanal Individual'!AN$1,-SUMIFS('BD Factoraje'!$Q:$Q,'BD Factoraje'!$B:$B,$B$3,'BD Factoraje'!$G:$G,'Cartera Semanal Individual'!$A59,'BD Factoraje'!$C:$C,$B$2),0)+AM59-SUMIFS('BD Factoraje'!$R:$R,'BD Factoraje'!$B:$B,$B$3,'BD Factoraje'!$G:$G,'Cartera Semanal Individual'!$A59,'BD Factoraje'!$N:$N,'Cartera Semanal Individual'!AN$1,'BD Factoraje'!$C:$C,$B$2)</f>
        <v>0</v>
      </c>
      <c r="AO59" s="11">
        <f>IF('Cartera Semanal Individual'!$A59='Cartera Semanal Individual'!AO$1,-SUMIFS('BD Factoraje'!$Q:$Q,'BD Factoraje'!$B:$B,$B$3,'BD Factoraje'!$G:$G,'Cartera Semanal Individual'!$A59,'BD Factoraje'!$C:$C,$B$2),0)+AN59-SUMIFS('BD Factoraje'!$R:$R,'BD Factoraje'!$B:$B,$B$3,'BD Factoraje'!$G:$G,'Cartera Semanal Individual'!$A59,'BD Factoraje'!$N:$N,'Cartera Semanal Individual'!AO$1,'BD Factoraje'!$C:$C,$B$2)</f>
        <v>0</v>
      </c>
      <c r="AP59" s="11">
        <f>IF('Cartera Semanal Individual'!$A59='Cartera Semanal Individual'!AP$1,-SUMIFS('BD Factoraje'!$Q:$Q,'BD Factoraje'!$B:$B,$B$3,'BD Factoraje'!$G:$G,'Cartera Semanal Individual'!$A59,'BD Factoraje'!$C:$C,$B$2),0)+AO59-SUMIFS('BD Factoraje'!$R:$R,'BD Factoraje'!$B:$B,$B$3,'BD Factoraje'!$G:$G,'Cartera Semanal Individual'!$A59,'BD Factoraje'!$N:$N,'Cartera Semanal Individual'!AP$1,'BD Factoraje'!$C:$C,$B$2)</f>
        <v>0</v>
      </c>
      <c r="AQ59" s="11">
        <f>IF('Cartera Semanal Individual'!$A59='Cartera Semanal Individual'!AQ$1,-SUMIFS('BD Factoraje'!$Q:$Q,'BD Factoraje'!$B:$B,$B$3,'BD Factoraje'!$G:$G,'Cartera Semanal Individual'!$A59,'BD Factoraje'!$C:$C,$B$2),0)+AP59-SUMIFS('BD Factoraje'!$R:$R,'BD Factoraje'!$B:$B,$B$3,'BD Factoraje'!$G:$G,'Cartera Semanal Individual'!$A59,'BD Factoraje'!$N:$N,'Cartera Semanal Individual'!AQ$1,'BD Factoraje'!$C:$C,$B$2)</f>
        <v>0</v>
      </c>
      <c r="AR59" s="11">
        <f>IF('Cartera Semanal Individual'!$A59='Cartera Semanal Individual'!AR$1,-SUMIFS('BD Factoraje'!$Q:$Q,'BD Factoraje'!$B:$B,$B$3,'BD Factoraje'!$G:$G,'Cartera Semanal Individual'!$A59,'BD Factoraje'!$C:$C,$B$2),0)+AQ59-SUMIFS('BD Factoraje'!$R:$R,'BD Factoraje'!$B:$B,$B$3,'BD Factoraje'!$G:$G,'Cartera Semanal Individual'!$A59,'BD Factoraje'!$N:$N,'Cartera Semanal Individual'!AR$1,'BD Factoraje'!$C:$C,$B$2)</f>
        <v>0</v>
      </c>
      <c r="AS59" s="11">
        <f>IF('Cartera Semanal Individual'!$A59='Cartera Semanal Individual'!AS$1,-SUMIFS('BD Factoraje'!$Q:$Q,'BD Factoraje'!$B:$B,$B$3,'BD Factoraje'!$G:$G,'Cartera Semanal Individual'!$A59,'BD Factoraje'!$C:$C,$B$2),0)+AR59-SUMIFS('BD Factoraje'!$R:$R,'BD Factoraje'!$B:$B,$B$3,'BD Factoraje'!$G:$G,'Cartera Semanal Individual'!$A59,'BD Factoraje'!$N:$N,'Cartera Semanal Individual'!AS$1,'BD Factoraje'!$C:$C,$B$2)</f>
        <v>0</v>
      </c>
      <c r="AT59" s="11">
        <f>IF('Cartera Semanal Individual'!$A59='Cartera Semanal Individual'!AT$1,-SUMIFS('BD Factoraje'!$Q:$Q,'BD Factoraje'!$B:$B,$B$3,'BD Factoraje'!$G:$G,'Cartera Semanal Individual'!$A59,'BD Factoraje'!$C:$C,$B$2),0)+AS59-SUMIFS('BD Factoraje'!$R:$R,'BD Factoraje'!$B:$B,$B$3,'BD Factoraje'!$G:$G,'Cartera Semanal Individual'!$A59,'BD Factoraje'!$N:$N,'Cartera Semanal Individual'!AT$1,'BD Factoraje'!$C:$C,$B$2)</f>
        <v>0</v>
      </c>
      <c r="AU59" s="11">
        <f>IF('Cartera Semanal Individual'!$A59='Cartera Semanal Individual'!AU$1,-SUMIFS('BD Factoraje'!$Q:$Q,'BD Factoraje'!$B:$B,$B$3,'BD Factoraje'!$G:$G,'Cartera Semanal Individual'!$A59,'BD Factoraje'!$C:$C,$B$2),0)+AT59-SUMIFS('BD Factoraje'!$R:$R,'BD Factoraje'!$B:$B,$B$3,'BD Factoraje'!$G:$G,'Cartera Semanal Individual'!$A59,'BD Factoraje'!$N:$N,'Cartera Semanal Individual'!AU$1,'BD Factoraje'!$C:$C,$B$2)</f>
        <v>0</v>
      </c>
      <c r="AV59" s="11">
        <f>IF('Cartera Semanal Individual'!$A59='Cartera Semanal Individual'!AV$1,-SUMIFS('BD Factoraje'!$Q:$Q,'BD Factoraje'!$B:$B,$B$3,'BD Factoraje'!$G:$G,'Cartera Semanal Individual'!$A59,'BD Factoraje'!$C:$C,$B$2),0)+AU59-SUMIFS('BD Factoraje'!$R:$R,'BD Factoraje'!$B:$B,$B$3,'BD Factoraje'!$G:$G,'Cartera Semanal Individual'!$A59,'BD Factoraje'!$N:$N,'Cartera Semanal Individual'!AV$1,'BD Factoraje'!$C:$C,$B$2)</f>
        <v>0</v>
      </c>
      <c r="AW59" s="11">
        <f>IF('Cartera Semanal Individual'!$A59='Cartera Semanal Individual'!AW$1,-SUMIFS('BD Factoraje'!$Q:$Q,'BD Factoraje'!$B:$B,$B$3,'BD Factoraje'!$G:$G,'Cartera Semanal Individual'!$A59,'BD Factoraje'!$C:$C,$B$2),0)+AV59-SUMIFS('BD Factoraje'!$R:$R,'BD Factoraje'!$B:$B,$B$3,'BD Factoraje'!$G:$G,'Cartera Semanal Individual'!$A59,'BD Factoraje'!$N:$N,'Cartera Semanal Individual'!AW$1,'BD Factoraje'!$C:$C,$B$2)</f>
        <v>0</v>
      </c>
      <c r="AX59" s="11">
        <f>IF('Cartera Semanal Individual'!$A59='Cartera Semanal Individual'!AX$1,-SUMIFS('BD Factoraje'!$Q:$Q,'BD Factoraje'!$B:$B,$B$3,'BD Factoraje'!$G:$G,'Cartera Semanal Individual'!$A59,'BD Factoraje'!$C:$C,$B$2),0)+AW59-SUMIFS('BD Factoraje'!$R:$R,'BD Factoraje'!$B:$B,$B$3,'BD Factoraje'!$G:$G,'Cartera Semanal Individual'!$A59,'BD Factoraje'!$N:$N,'Cartera Semanal Individual'!AX$1,'BD Factoraje'!$C:$C,$B$2)</f>
        <v>0</v>
      </c>
      <c r="AY59" s="11">
        <f>IF('Cartera Semanal Individual'!$A59='Cartera Semanal Individual'!AY$1,-SUMIFS('BD Factoraje'!$Q:$Q,'BD Factoraje'!$B:$B,$B$3,'BD Factoraje'!$G:$G,'Cartera Semanal Individual'!$A59,'BD Factoraje'!$C:$C,$B$2),0)+AX59-SUMIFS('BD Factoraje'!$R:$R,'BD Factoraje'!$B:$B,$B$3,'BD Factoraje'!$G:$G,'Cartera Semanal Individual'!$A59,'BD Factoraje'!$N:$N,'Cartera Semanal Individual'!AY$1,'BD Factoraje'!$C:$C,$B$2)</f>
        <v>0</v>
      </c>
      <c r="AZ59" s="11">
        <f>IF('Cartera Semanal Individual'!$A59='Cartera Semanal Individual'!AZ$1,-SUMIFS('BD Factoraje'!$Q:$Q,'BD Factoraje'!$B:$B,$B$3,'BD Factoraje'!$G:$G,'Cartera Semanal Individual'!$A59,'BD Factoraje'!$C:$C,$B$2),0)+AY59-SUMIFS('BD Factoraje'!$R:$R,'BD Factoraje'!$B:$B,$B$3,'BD Factoraje'!$G:$G,'Cartera Semanal Individual'!$A59,'BD Factoraje'!$N:$N,'Cartera Semanal Individual'!AZ$1,'BD Factoraje'!$C:$C,$B$2)</f>
        <v>0</v>
      </c>
      <c r="BA59" s="11">
        <f>IF('Cartera Semanal Individual'!$A59='Cartera Semanal Individual'!BA$1,-SUMIFS('BD Factoraje'!$Q:$Q,'BD Factoraje'!$B:$B,$B$3,'BD Factoraje'!$G:$G,'Cartera Semanal Individual'!$A59,'BD Factoraje'!$C:$C,$B$2),0)+AZ59-SUMIFS('BD Factoraje'!$R:$R,'BD Factoraje'!$B:$B,$B$3,'BD Factoraje'!$G:$G,'Cartera Semanal Individual'!$A59,'BD Factoraje'!$N:$N,'Cartera Semanal Individual'!BA$1,'BD Factoraje'!$C:$C,$B$2)</f>
        <v>0</v>
      </c>
      <c r="BB59" s="11">
        <f>IF('Cartera Semanal Individual'!$A59='Cartera Semanal Individual'!BB$1,-SUMIFS('BD Factoraje'!$Q:$Q,'BD Factoraje'!$B:$B,$B$3,'BD Factoraje'!$G:$G,'Cartera Semanal Individual'!$A59,'BD Factoraje'!$C:$C,$B$2),0)+BA59-SUMIFS('BD Factoraje'!$R:$R,'BD Factoraje'!$B:$B,$B$3,'BD Factoraje'!$G:$G,'Cartera Semanal Individual'!$A59,'BD Factoraje'!$N:$N,'Cartera Semanal Individual'!BB$1,'BD Factoraje'!$C:$C,$B$2)</f>
        <v>0</v>
      </c>
      <c r="BC59" s="11">
        <f>IF('Cartera Semanal Individual'!$A59='Cartera Semanal Individual'!BC$1,-SUMIFS('BD Factoraje'!$Q:$Q,'BD Factoraje'!$B:$B,$B$3,'BD Factoraje'!$G:$G,'Cartera Semanal Individual'!$A59,'BD Factoraje'!$C:$C,$B$2),0)+BB59-SUMIFS('BD Factoraje'!$R:$R,'BD Factoraje'!$B:$B,$B$3,'BD Factoraje'!$G:$G,'Cartera Semanal Individual'!$A59,'BD Factoraje'!$N:$N,'Cartera Semanal Individual'!BC$1,'BD Factoraje'!$C:$C,$B$2)</f>
        <v>0</v>
      </c>
      <c r="BD59" s="11">
        <f>IF('Cartera Semanal Individual'!$A59='Cartera Semanal Individual'!BD$1,-SUMIFS('BD Factoraje'!$Q:$Q,'BD Factoraje'!$B:$B,$B$3,'BD Factoraje'!$G:$G,'Cartera Semanal Individual'!$A59,'BD Factoraje'!$C:$C,$B$2),0)+BC59-SUMIFS('BD Factoraje'!$R:$R,'BD Factoraje'!$B:$B,$B$3,'BD Factoraje'!$G:$G,'Cartera Semanal Individual'!$A59,'BD Factoraje'!$N:$N,'Cartera Semanal Individual'!BD$1,'BD Factoraje'!$C:$C,$B$2)</f>
        <v>0</v>
      </c>
      <c r="BE59" s="11">
        <f>IF('Cartera Semanal Individual'!$A59='Cartera Semanal Individual'!BE$1,-SUMIFS('BD Factoraje'!$Q:$Q,'BD Factoraje'!$B:$B,$B$3,'BD Factoraje'!$G:$G,'Cartera Semanal Individual'!$A59,'BD Factoraje'!$C:$C,$B$2),0)+BD59-SUMIFS('BD Factoraje'!$R:$R,'BD Factoraje'!$B:$B,$B$3,'BD Factoraje'!$G:$G,'Cartera Semanal Individual'!$A59,'BD Factoraje'!$N:$N,'Cartera Semanal Individual'!BE$1,'BD Factoraje'!$C:$C,$B$2)</f>
        <v>0</v>
      </c>
      <c r="BF59" s="11">
        <f>IF('Cartera Semanal Individual'!$A59='Cartera Semanal Individual'!BF$1,-SUMIFS('BD Factoraje'!$Q:$Q,'BD Factoraje'!$B:$B,$B$3,'BD Factoraje'!$G:$G,'Cartera Semanal Individual'!$A59,'BD Factoraje'!$C:$C,$B$2),0)+BE59-SUMIFS('BD Factoraje'!$R:$R,'BD Factoraje'!$B:$B,$B$3,'BD Factoraje'!$G:$G,'Cartera Semanal Individual'!$A59,'BD Factoraje'!$N:$N,'Cartera Semanal Individual'!BF$1,'BD Factoraje'!$C:$C,$B$2)</f>
        <v>0</v>
      </c>
      <c r="BG59" s="11">
        <f>IF('Cartera Semanal Individual'!$A59='Cartera Semanal Individual'!BG$1,-SUMIFS('BD Factoraje'!$Q:$Q,'BD Factoraje'!$B:$B,$B$3,'BD Factoraje'!$G:$G,'Cartera Semanal Individual'!$A59,'BD Factoraje'!$C:$C,$B$2),0)+BF59-SUMIFS('BD Factoraje'!$R:$R,'BD Factoraje'!$B:$B,$B$3,'BD Factoraje'!$G:$G,'Cartera Semanal Individual'!$A59,'BD Factoraje'!$N:$N,'Cartera Semanal Individual'!BG$1,'BD Factoraje'!$C:$C,$B$2)</f>
        <v>0</v>
      </c>
      <c r="BH59" s="11">
        <f>IF('Cartera Semanal Individual'!$A59='Cartera Semanal Individual'!BH$1,-SUMIFS('BD Factoraje'!$Q:$Q,'BD Factoraje'!$B:$B,$B$3,'BD Factoraje'!$G:$G,'Cartera Semanal Individual'!$A59,'BD Factoraje'!$C:$C,$B$2),0)+BG59-SUMIFS('BD Factoraje'!$R:$R,'BD Factoraje'!$B:$B,$B$3,'BD Factoraje'!$G:$G,'Cartera Semanal Individual'!$A59,'BD Factoraje'!$N:$N,'Cartera Semanal Individual'!BH$1,'BD Factoraje'!$C:$C,$B$2)</f>
        <v>0</v>
      </c>
      <c r="BI59" s="11">
        <f>IF('Cartera Semanal Individual'!$A59='Cartera Semanal Individual'!BI$1,-SUMIFS('BD Factoraje'!$Q:$Q,'BD Factoraje'!$B:$B,$B$3,'BD Factoraje'!$G:$G,'Cartera Semanal Individual'!$A59,'BD Factoraje'!$C:$C,$B$2),0)+BH59-SUMIFS('BD Factoraje'!$R:$R,'BD Factoraje'!$B:$B,$B$3,'BD Factoraje'!$G:$G,'Cartera Semanal Individual'!$A59,'BD Factoraje'!$N:$N,'Cartera Semanal Individual'!BI$1,'BD Factoraje'!$C:$C,$B$2)</f>
        <v>0</v>
      </c>
      <c r="BJ59" s="11">
        <f>IF('Cartera Semanal Individual'!$A59='Cartera Semanal Individual'!BJ$1,-SUMIFS('BD Factoraje'!$Q:$Q,'BD Factoraje'!$B:$B,$B$3,'BD Factoraje'!$G:$G,'Cartera Semanal Individual'!$A59,'BD Factoraje'!$C:$C,$B$2),0)+BI59-SUMIFS('BD Factoraje'!$R:$R,'BD Factoraje'!$B:$B,$B$3,'BD Factoraje'!$G:$G,'Cartera Semanal Individual'!$A59,'BD Factoraje'!$N:$N,'Cartera Semanal Individual'!BJ$1,'BD Factoraje'!$C:$C,$B$2)</f>
        <v>0</v>
      </c>
      <c r="BK59" s="11">
        <f>IF('Cartera Semanal Individual'!$A59='Cartera Semanal Individual'!BK$1,-SUMIFS('BD Factoraje'!$Q:$Q,'BD Factoraje'!$B:$B,$B$3,'BD Factoraje'!$G:$G,'Cartera Semanal Individual'!$A59,'BD Factoraje'!$C:$C,$B$2),0)+BJ59-SUMIFS('BD Factoraje'!$R:$R,'BD Factoraje'!$B:$B,$B$3,'BD Factoraje'!$G:$G,'Cartera Semanal Individual'!$A59,'BD Factoraje'!$N:$N,'Cartera Semanal Individual'!BK$1,'BD Factoraje'!$C:$C,$B$2)</f>
        <v>0</v>
      </c>
      <c r="BL59" s="11">
        <f>IF('Cartera Semanal Individual'!$A59='Cartera Semanal Individual'!BL$1,-SUMIFS('BD Factoraje'!$Q:$Q,'BD Factoraje'!$B:$B,$B$3,'BD Factoraje'!$G:$G,'Cartera Semanal Individual'!$A59,'BD Factoraje'!$C:$C,$B$2),0)+BK59-SUMIFS('BD Factoraje'!$R:$R,'BD Factoraje'!$B:$B,$B$3,'BD Factoraje'!$G:$G,'Cartera Semanal Individual'!$A59,'BD Factoraje'!$N:$N,'Cartera Semanal Individual'!BL$1,'BD Factoraje'!$C:$C,$B$2)</f>
        <v>0</v>
      </c>
      <c r="BM59" s="11">
        <f>IF('Cartera Semanal Individual'!$A59='Cartera Semanal Individual'!BM$1,-SUMIFS('BD Factoraje'!$Q:$Q,'BD Factoraje'!$B:$B,$B$3,'BD Factoraje'!$G:$G,'Cartera Semanal Individual'!$A59,'BD Factoraje'!$C:$C,$B$2),0)+BL59-SUMIFS('BD Factoraje'!$R:$R,'BD Factoraje'!$B:$B,$B$3,'BD Factoraje'!$G:$G,'Cartera Semanal Individual'!$A59,'BD Factoraje'!$N:$N,'Cartera Semanal Individual'!BM$1,'BD Factoraje'!$C:$C,$B$2)</f>
        <v>0</v>
      </c>
      <c r="BN59" s="11">
        <f>IF('Cartera Semanal Individual'!$A59='Cartera Semanal Individual'!BN$1,-SUMIFS('BD Factoraje'!$Q:$Q,'BD Factoraje'!$B:$B,$B$3,'BD Factoraje'!$G:$G,'Cartera Semanal Individual'!$A59,'BD Factoraje'!$C:$C,$B$2),0)+BM59-SUMIFS('BD Factoraje'!$R:$R,'BD Factoraje'!$B:$B,$B$3,'BD Factoraje'!$G:$G,'Cartera Semanal Individual'!$A59,'BD Factoraje'!$N:$N,'Cartera Semanal Individual'!BN$1,'BD Factoraje'!$C:$C,$B$2)</f>
        <v>0</v>
      </c>
      <c r="BO59" s="11">
        <f>IF('Cartera Semanal Individual'!$A59='Cartera Semanal Individual'!BO$1,-SUMIFS('BD Factoraje'!$Q:$Q,'BD Factoraje'!$B:$B,$B$3,'BD Factoraje'!$G:$G,'Cartera Semanal Individual'!$A59,'BD Factoraje'!$C:$C,$B$2),0)+BN59-SUMIFS('BD Factoraje'!$R:$R,'BD Factoraje'!$B:$B,$B$3,'BD Factoraje'!$G:$G,'Cartera Semanal Individual'!$A59,'BD Factoraje'!$N:$N,'Cartera Semanal Individual'!BO$1,'BD Factoraje'!$C:$C,$B$2)</f>
        <v>0</v>
      </c>
      <c r="BP59" s="11">
        <f>IF('Cartera Semanal Individual'!$A59='Cartera Semanal Individual'!BP$1,-SUMIFS('BD Factoraje'!$Q:$Q,'BD Factoraje'!$B:$B,$B$3,'BD Factoraje'!$G:$G,'Cartera Semanal Individual'!$A59,'BD Factoraje'!$C:$C,$B$2),0)+BO59-SUMIFS('BD Factoraje'!$R:$R,'BD Factoraje'!$B:$B,$B$3,'BD Factoraje'!$G:$G,'Cartera Semanal Individual'!$A59,'BD Factoraje'!$N:$N,'Cartera Semanal Individual'!BP$1,'BD Factoraje'!$C:$C,$B$2)</f>
        <v>0</v>
      </c>
      <c r="BQ59" s="11">
        <f>IF('Cartera Semanal Individual'!$A59='Cartera Semanal Individual'!BQ$1,-SUMIFS('BD Factoraje'!$Q:$Q,'BD Factoraje'!$B:$B,$B$3,'BD Factoraje'!$G:$G,'Cartera Semanal Individual'!$A59,'BD Factoraje'!$C:$C,$B$2),0)+BP59-SUMIFS('BD Factoraje'!$R:$R,'BD Factoraje'!$B:$B,$B$3,'BD Factoraje'!$G:$G,'Cartera Semanal Individual'!$A59,'BD Factoraje'!$N:$N,'Cartera Semanal Individual'!BQ$1,'BD Factoraje'!$C:$C,$B$2)</f>
        <v>0</v>
      </c>
      <c r="BR59" s="11">
        <f>IF('Cartera Semanal Individual'!$A59='Cartera Semanal Individual'!BR$1,-SUMIFS('BD Factoraje'!$Q:$Q,'BD Factoraje'!$B:$B,$B$3,'BD Factoraje'!$G:$G,'Cartera Semanal Individual'!$A59,'BD Factoraje'!$C:$C,$B$2),0)+BQ59-SUMIFS('BD Factoraje'!$R:$R,'BD Factoraje'!$B:$B,$B$3,'BD Factoraje'!$G:$G,'Cartera Semanal Individual'!$A59,'BD Factoraje'!$N:$N,'Cartera Semanal Individual'!BR$1,'BD Factoraje'!$C:$C,$B$2)</f>
        <v>0</v>
      </c>
      <c r="BS59" s="11">
        <f>IF('Cartera Semanal Individual'!$A59='Cartera Semanal Individual'!BS$1,-SUMIFS('BD Factoraje'!$Q:$Q,'BD Factoraje'!$B:$B,$B$3,'BD Factoraje'!$G:$G,'Cartera Semanal Individual'!$A59,'BD Factoraje'!$C:$C,$B$2),0)+BR59-SUMIFS('BD Factoraje'!$R:$R,'BD Factoraje'!$B:$B,$B$3,'BD Factoraje'!$G:$G,'Cartera Semanal Individual'!$A59,'BD Factoraje'!$N:$N,'Cartera Semanal Individual'!BS$1,'BD Factoraje'!$C:$C,$B$2)</f>
        <v>0</v>
      </c>
      <c r="BT59" s="11">
        <f>IF('Cartera Semanal Individual'!$A59='Cartera Semanal Individual'!BT$1,-SUMIFS('BD Factoraje'!$Q:$Q,'BD Factoraje'!$B:$B,$B$3,'BD Factoraje'!$G:$G,'Cartera Semanal Individual'!$A59,'BD Factoraje'!$C:$C,$B$2),0)+BS59-SUMIFS('BD Factoraje'!$R:$R,'BD Factoraje'!$B:$B,$B$3,'BD Factoraje'!$G:$G,'Cartera Semanal Individual'!$A59,'BD Factoraje'!$N:$N,'Cartera Semanal Individual'!BT$1,'BD Factoraje'!$C:$C,$B$2)</f>
        <v>0</v>
      </c>
      <c r="BU59" s="11">
        <f>IF('Cartera Semanal Individual'!$A59='Cartera Semanal Individual'!BU$1,-SUMIFS('BD Factoraje'!$Q:$Q,'BD Factoraje'!$B:$B,$B$3,'BD Factoraje'!$G:$G,'Cartera Semanal Individual'!$A59,'BD Factoraje'!$C:$C,$B$2),0)+BT59-SUMIFS('BD Factoraje'!$R:$R,'BD Factoraje'!$B:$B,$B$3,'BD Factoraje'!$G:$G,'Cartera Semanal Individual'!$A59,'BD Factoraje'!$N:$N,'Cartera Semanal Individual'!BU$1,'BD Factoraje'!$C:$C,$B$2)</f>
        <v>0</v>
      </c>
      <c r="BV59" s="11">
        <f>IF('Cartera Semanal Individual'!$A59='Cartera Semanal Individual'!BV$1,-SUMIFS('BD Factoraje'!$Q:$Q,'BD Factoraje'!$B:$B,$B$3,'BD Factoraje'!$G:$G,'Cartera Semanal Individual'!$A59,'BD Factoraje'!$C:$C,$B$2),0)+BU59-SUMIFS('BD Factoraje'!$R:$R,'BD Factoraje'!$B:$B,$B$3,'BD Factoraje'!$G:$G,'Cartera Semanal Individual'!$A59,'BD Factoraje'!$N:$N,'Cartera Semanal Individual'!BV$1,'BD Factoraje'!$C:$C,$B$2)</f>
        <v>0</v>
      </c>
      <c r="BW59" s="11">
        <f>IF('Cartera Semanal Individual'!$A59='Cartera Semanal Individual'!BW$1,-SUMIFS('BD Factoraje'!$Q:$Q,'BD Factoraje'!$B:$B,$B$3,'BD Factoraje'!$G:$G,'Cartera Semanal Individual'!$A59,'BD Factoraje'!$C:$C,$B$2),0)+BV59-SUMIFS('BD Factoraje'!$R:$R,'BD Factoraje'!$B:$B,$B$3,'BD Factoraje'!$G:$G,'Cartera Semanal Individual'!$A59,'BD Factoraje'!$N:$N,'Cartera Semanal Individual'!BW$1,'BD Factoraje'!$C:$C,$B$2)</f>
        <v>0</v>
      </c>
      <c r="BX59" s="11">
        <f>IF('Cartera Semanal Individual'!$A59='Cartera Semanal Individual'!BX$1,-SUMIFS('BD Factoraje'!$Q:$Q,'BD Factoraje'!$B:$B,$B$3,'BD Factoraje'!$G:$G,'Cartera Semanal Individual'!$A59,'BD Factoraje'!$C:$C,$B$2),0)+BW59-SUMIFS('BD Factoraje'!$R:$R,'BD Factoraje'!$B:$B,$B$3,'BD Factoraje'!$G:$G,'Cartera Semanal Individual'!$A59,'BD Factoraje'!$N:$N,'Cartera Semanal Individual'!BX$1,'BD Factoraje'!$C:$C,$B$2)</f>
        <v>0</v>
      </c>
      <c r="BY59" s="11">
        <f>IF('Cartera Semanal Individual'!$A59='Cartera Semanal Individual'!BY$1,-SUMIFS('BD Factoraje'!$Q:$Q,'BD Factoraje'!$B:$B,$B$3,'BD Factoraje'!$G:$G,'Cartera Semanal Individual'!$A59,'BD Factoraje'!$C:$C,$B$2),0)+BX59-SUMIFS('BD Factoraje'!$R:$R,'BD Factoraje'!$B:$B,$B$3,'BD Factoraje'!$G:$G,'Cartera Semanal Individual'!$A59,'BD Factoraje'!$N:$N,'Cartera Semanal Individual'!BY$1,'BD Factoraje'!$C:$C,$B$2)</f>
        <v>0</v>
      </c>
      <c r="BZ59" s="11">
        <f>IF('Cartera Semanal Individual'!$A59='Cartera Semanal Individual'!BZ$1,-SUMIFS('BD Factoraje'!$Q:$Q,'BD Factoraje'!$B:$B,$B$3,'BD Factoraje'!$G:$G,'Cartera Semanal Individual'!$A59,'BD Factoraje'!$C:$C,$B$2),0)+BY59-SUMIFS('BD Factoraje'!$R:$R,'BD Factoraje'!$B:$B,$B$3,'BD Factoraje'!$G:$G,'Cartera Semanal Individual'!$A59,'BD Factoraje'!$N:$N,'Cartera Semanal Individual'!BZ$1,'BD Factoraje'!$C:$C,$B$2)</f>
        <v>0</v>
      </c>
      <c r="CA59" s="11">
        <f>IF('Cartera Semanal Individual'!$A59='Cartera Semanal Individual'!CA$1,-SUMIFS('BD Factoraje'!$Q:$Q,'BD Factoraje'!$B:$B,$B$3,'BD Factoraje'!$G:$G,'Cartera Semanal Individual'!$A59,'BD Factoraje'!$C:$C,$B$2),0)+BZ59-SUMIFS('BD Factoraje'!$R:$R,'BD Factoraje'!$B:$B,$B$3,'BD Factoraje'!$G:$G,'Cartera Semanal Individual'!$A59,'BD Factoraje'!$N:$N,'Cartera Semanal Individual'!CA$1,'BD Factoraje'!$C:$C,$B$2)</f>
        <v>0</v>
      </c>
      <c r="CB59" s="11">
        <f>IF('Cartera Semanal Individual'!$A59='Cartera Semanal Individual'!CB$1,-SUMIFS('BD Factoraje'!$Q:$Q,'BD Factoraje'!$B:$B,$B$3,'BD Factoraje'!$G:$G,'Cartera Semanal Individual'!$A59,'BD Factoraje'!$C:$C,$B$2),0)+CA59-SUMIFS('BD Factoraje'!$R:$R,'BD Factoraje'!$B:$B,$B$3,'BD Factoraje'!$G:$G,'Cartera Semanal Individual'!$A59,'BD Factoraje'!$N:$N,'Cartera Semanal Individual'!CB$1,'BD Factoraje'!$C:$C,$B$2)</f>
        <v>0</v>
      </c>
      <c r="CC59" s="11">
        <f>IF('Cartera Semanal Individual'!$A59='Cartera Semanal Individual'!CC$1,-SUMIFS('BD Factoraje'!$Q:$Q,'BD Factoraje'!$B:$B,$B$3,'BD Factoraje'!$G:$G,'Cartera Semanal Individual'!$A59,'BD Factoraje'!$C:$C,$B$2),0)+CB59-SUMIFS('BD Factoraje'!$R:$R,'BD Factoraje'!$B:$B,$B$3,'BD Factoraje'!$G:$G,'Cartera Semanal Individual'!$A59,'BD Factoraje'!$N:$N,'Cartera Semanal Individual'!CC$1,'BD Factoraje'!$C:$C,$B$2)</f>
        <v>0</v>
      </c>
      <c r="CD59" s="11">
        <f>IF('Cartera Semanal Individual'!$A59='Cartera Semanal Individual'!CD$1,-SUMIFS('BD Factoraje'!$Q:$Q,'BD Factoraje'!$B:$B,$B$3,'BD Factoraje'!$G:$G,'Cartera Semanal Individual'!$A59,'BD Factoraje'!$C:$C,$B$2),0)+CC59-SUMIFS('BD Factoraje'!$R:$R,'BD Factoraje'!$B:$B,$B$3,'BD Factoraje'!$G:$G,'Cartera Semanal Individual'!$A59,'BD Factoraje'!$N:$N,'Cartera Semanal Individual'!CD$1,'BD Factoraje'!$C:$C,$B$2)</f>
        <v>0</v>
      </c>
      <c r="CE59" s="11">
        <f>IF('Cartera Semanal Individual'!$A59='Cartera Semanal Individual'!CE$1,-SUMIFS('BD Factoraje'!$Q:$Q,'BD Factoraje'!$B:$B,$B$3,'BD Factoraje'!$G:$G,'Cartera Semanal Individual'!$A59,'BD Factoraje'!$C:$C,$B$2),0)+CD59-SUMIFS('BD Factoraje'!$R:$R,'BD Factoraje'!$B:$B,$B$3,'BD Factoraje'!$G:$G,'Cartera Semanal Individual'!$A59,'BD Factoraje'!$N:$N,'Cartera Semanal Individual'!CE$1,'BD Factoraje'!$C:$C,$B$2)</f>
        <v>0</v>
      </c>
      <c r="CF59" s="11">
        <f>IF('Cartera Semanal Individual'!$A59='Cartera Semanal Individual'!CF$1,-SUMIFS('BD Factoraje'!$Q:$Q,'BD Factoraje'!$B:$B,$B$3,'BD Factoraje'!$G:$G,'Cartera Semanal Individual'!$A59,'BD Factoraje'!$C:$C,$B$2),0)+CE59-SUMIFS('BD Factoraje'!$R:$R,'BD Factoraje'!$B:$B,$B$3,'BD Factoraje'!$G:$G,'Cartera Semanal Individual'!$A59,'BD Factoraje'!$N:$N,'Cartera Semanal Individual'!CF$1,'BD Factoraje'!$C:$C,$B$2)</f>
        <v>0</v>
      </c>
      <c r="CG59" s="11">
        <f>IF('Cartera Semanal Individual'!$A59='Cartera Semanal Individual'!CG$1,-SUMIFS('BD Factoraje'!$Q:$Q,'BD Factoraje'!$B:$B,$B$3,'BD Factoraje'!$G:$G,'Cartera Semanal Individual'!$A59,'BD Factoraje'!$C:$C,$B$2),0)+CF59-SUMIFS('BD Factoraje'!$R:$R,'BD Factoraje'!$B:$B,$B$3,'BD Factoraje'!$G:$G,'Cartera Semanal Individual'!$A59,'BD Factoraje'!$N:$N,'Cartera Semanal Individual'!CG$1,'BD Factoraje'!$C:$C,$B$2)</f>
        <v>0</v>
      </c>
      <c r="CH59" s="11">
        <f>IF('Cartera Semanal Individual'!$A59='Cartera Semanal Individual'!CH$1,-SUMIFS('BD Factoraje'!$Q:$Q,'BD Factoraje'!$B:$B,$B$3,'BD Factoraje'!$G:$G,'Cartera Semanal Individual'!$A59,'BD Factoraje'!$C:$C,$B$2),0)+CG59-SUMIFS('BD Factoraje'!$R:$R,'BD Factoraje'!$B:$B,$B$3,'BD Factoraje'!$G:$G,'Cartera Semanal Individual'!$A59,'BD Factoraje'!$N:$N,'Cartera Semanal Individual'!CH$1,'BD Factoraje'!$C:$C,$B$2)</f>
        <v>0</v>
      </c>
      <c r="CI59" s="11">
        <f>IF('Cartera Semanal Individual'!$A59='Cartera Semanal Individual'!CI$1,-SUMIFS('BD Factoraje'!$Q:$Q,'BD Factoraje'!$B:$B,$B$3,'BD Factoraje'!$G:$G,'Cartera Semanal Individual'!$A59,'BD Factoraje'!$C:$C,$B$2),0)+CH59-SUMIFS('BD Factoraje'!$R:$R,'BD Factoraje'!$B:$B,$B$3,'BD Factoraje'!$G:$G,'Cartera Semanal Individual'!$A59,'BD Factoraje'!$N:$N,'Cartera Semanal Individual'!CI$1,'BD Factoraje'!$C:$C,$B$2)</f>
        <v>0</v>
      </c>
      <c r="CJ59" s="11">
        <f>IF('Cartera Semanal Individual'!$A59='Cartera Semanal Individual'!CJ$1,-SUMIFS('BD Factoraje'!$Q:$Q,'BD Factoraje'!$B:$B,$B$3,'BD Factoraje'!$G:$G,'Cartera Semanal Individual'!$A59,'BD Factoraje'!$C:$C,$B$2),0)+CI59-SUMIFS('BD Factoraje'!$R:$R,'BD Factoraje'!$B:$B,$B$3,'BD Factoraje'!$G:$G,'Cartera Semanal Individual'!$A59,'BD Factoraje'!$N:$N,'Cartera Semanal Individual'!CJ$1,'BD Factoraje'!$C:$C,$B$2)</f>
        <v>0</v>
      </c>
      <c r="CK59" s="11">
        <f>IF('Cartera Semanal Individual'!$A59='Cartera Semanal Individual'!CK$1,-SUMIFS('BD Factoraje'!$Q:$Q,'BD Factoraje'!$B:$B,$B$3,'BD Factoraje'!$G:$G,'Cartera Semanal Individual'!$A59,'BD Factoraje'!$C:$C,$B$2),0)+CJ59-SUMIFS('BD Factoraje'!$R:$R,'BD Factoraje'!$B:$B,$B$3,'BD Factoraje'!$G:$G,'Cartera Semanal Individual'!$A59,'BD Factoraje'!$N:$N,'Cartera Semanal Individual'!CK$1,'BD Factoraje'!$C:$C,$B$2)</f>
        <v>0</v>
      </c>
      <c r="CL59" s="11">
        <f>IF('Cartera Semanal Individual'!$A59='Cartera Semanal Individual'!CL$1,-SUMIFS('BD Factoraje'!$Q:$Q,'BD Factoraje'!$B:$B,$B$3,'BD Factoraje'!$G:$G,'Cartera Semanal Individual'!$A59,'BD Factoraje'!$C:$C,$B$2),0)+CK59-SUMIFS('BD Factoraje'!$R:$R,'BD Factoraje'!$B:$B,$B$3,'BD Factoraje'!$G:$G,'Cartera Semanal Individual'!$A59,'BD Factoraje'!$N:$N,'Cartera Semanal Individual'!CL$1,'BD Factoraje'!$C:$C,$B$2)</f>
        <v>0</v>
      </c>
      <c r="CM59" s="11">
        <f>IF('Cartera Semanal Individual'!$A59='Cartera Semanal Individual'!CM$1,-SUMIFS('BD Factoraje'!$Q:$Q,'BD Factoraje'!$B:$B,$B$3,'BD Factoraje'!$G:$G,'Cartera Semanal Individual'!$A59,'BD Factoraje'!$C:$C,$B$2),0)+CL59-SUMIFS('BD Factoraje'!$R:$R,'BD Factoraje'!$B:$B,$B$3,'BD Factoraje'!$G:$G,'Cartera Semanal Individual'!$A59,'BD Factoraje'!$N:$N,'Cartera Semanal Individual'!CM$1,'BD Factoraje'!$C:$C,$B$2)</f>
        <v>0</v>
      </c>
      <c r="CN59" s="11">
        <f>IF('Cartera Semanal Individual'!$A59='Cartera Semanal Individual'!CN$1,-SUMIFS('BD Factoraje'!$Q:$Q,'BD Factoraje'!$B:$B,$B$3,'BD Factoraje'!$G:$G,'Cartera Semanal Individual'!$A59,'BD Factoraje'!$C:$C,$B$2),0)+CM59-SUMIFS('BD Factoraje'!$R:$R,'BD Factoraje'!$B:$B,$B$3,'BD Factoraje'!$G:$G,'Cartera Semanal Individual'!$A59,'BD Factoraje'!$N:$N,'Cartera Semanal Individual'!CN$1,'BD Factoraje'!$C:$C,$B$2)</f>
        <v>0</v>
      </c>
      <c r="CO59" s="11">
        <f>IF('Cartera Semanal Individual'!$A59='Cartera Semanal Individual'!CO$1,-SUMIFS('BD Factoraje'!$Q:$Q,'BD Factoraje'!$B:$B,$B$3,'BD Factoraje'!$G:$G,'Cartera Semanal Individual'!$A59,'BD Factoraje'!$C:$C,$B$2),0)+CN59-SUMIFS('BD Factoraje'!$R:$R,'BD Factoraje'!$B:$B,$B$3,'BD Factoraje'!$G:$G,'Cartera Semanal Individual'!$A59,'BD Factoraje'!$N:$N,'Cartera Semanal Individual'!CO$1,'BD Factoraje'!$C:$C,$B$2)</f>
        <v>0</v>
      </c>
      <c r="CP59" s="11">
        <f>IF('Cartera Semanal Individual'!$A59='Cartera Semanal Individual'!CP$1,-SUMIFS('BD Factoraje'!$Q:$Q,'BD Factoraje'!$B:$B,$B$3,'BD Factoraje'!$G:$G,'Cartera Semanal Individual'!$A59,'BD Factoraje'!$C:$C,$B$2),0)+CO59-SUMIFS('BD Factoraje'!$R:$R,'BD Factoraje'!$B:$B,$B$3,'BD Factoraje'!$G:$G,'Cartera Semanal Individual'!$A59,'BD Factoraje'!$N:$N,'Cartera Semanal Individual'!CP$1,'BD Factoraje'!$C:$C,$B$2)</f>
        <v>0</v>
      </c>
      <c r="CQ59" s="11">
        <f>IF('Cartera Semanal Individual'!$A59='Cartera Semanal Individual'!CQ$1,-SUMIFS('BD Factoraje'!$Q:$Q,'BD Factoraje'!$B:$B,$B$3,'BD Factoraje'!$G:$G,'Cartera Semanal Individual'!$A59,'BD Factoraje'!$C:$C,$B$2),0)+CP59-SUMIFS('BD Factoraje'!$R:$R,'BD Factoraje'!$B:$B,$B$3,'BD Factoraje'!$G:$G,'Cartera Semanal Individual'!$A59,'BD Factoraje'!$N:$N,'Cartera Semanal Individual'!CQ$1,'BD Factoraje'!$C:$C,$B$2)</f>
        <v>0</v>
      </c>
      <c r="CR59" s="11">
        <f>IF('Cartera Semanal Individual'!$A59='Cartera Semanal Individual'!CR$1,-SUMIFS('BD Factoraje'!$Q:$Q,'BD Factoraje'!$B:$B,$B$3,'BD Factoraje'!$G:$G,'Cartera Semanal Individual'!$A59,'BD Factoraje'!$C:$C,$B$2),0)+CQ59-SUMIFS('BD Factoraje'!$R:$R,'BD Factoraje'!$B:$B,$B$3,'BD Factoraje'!$G:$G,'Cartera Semanal Individual'!$A59,'BD Factoraje'!$N:$N,'Cartera Semanal Individual'!CR$1,'BD Factoraje'!$C:$C,$B$2)</f>
        <v>0</v>
      </c>
      <c r="CS59" s="11">
        <f>IF('Cartera Semanal Individual'!$A59='Cartera Semanal Individual'!CS$1,-SUMIFS('BD Factoraje'!$Q:$Q,'BD Factoraje'!$B:$B,$B$3,'BD Factoraje'!$G:$G,'Cartera Semanal Individual'!$A59,'BD Factoraje'!$C:$C,$B$2),0)+CR59-SUMIFS('BD Factoraje'!$R:$R,'BD Factoraje'!$B:$B,$B$3,'BD Factoraje'!$G:$G,'Cartera Semanal Individual'!$A59,'BD Factoraje'!$N:$N,'Cartera Semanal Individual'!CS$1,'BD Factoraje'!$C:$C,$B$2)</f>
        <v>0</v>
      </c>
      <c r="CT59" s="11">
        <f>IF('Cartera Semanal Individual'!$A59='Cartera Semanal Individual'!CT$1,-SUMIFS('BD Factoraje'!$Q:$Q,'BD Factoraje'!$B:$B,$B$3,'BD Factoraje'!$G:$G,'Cartera Semanal Individual'!$A59,'BD Factoraje'!$C:$C,$B$2),0)+CS59-SUMIFS('BD Factoraje'!$R:$R,'BD Factoraje'!$B:$B,$B$3,'BD Factoraje'!$G:$G,'Cartera Semanal Individual'!$A59,'BD Factoraje'!$N:$N,'Cartera Semanal Individual'!CT$1,'BD Factoraje'!$C:$C,$B$2)</f>
        <v>0</v>
      </c>
      <c r="CU59" s="11">
        <f>IF('Cartera Semanal Individual'!$A59='Cartera Semanal Individual'!CU$1,-SUMIFS('BD Factoraje'!$Q:$Q,'BD Factoraje'!$B:$B,$B$3,'BD Factoraje'!$G:$G,'Cartera Semanal Individual'!$A59,'BD Factoraje'!$C:$C,$B$2),0)+CT59-SUMIFS('BD Factoraje'!$R:$R,'BD Factoraje'!$B:$B,$B$3,'BD Factoraje'!$G:$G,'Cartera Semanal Individual'!$A59,'BD Factoraje'!$N:$N,'Cartera Semanal Individual'!CU$1,'BD Factoraje'!$C:$C,$B$2)</f>
        <v>0</v>
      </c>
      <c r="CV59" s="11">
        <f>IF('Cartera Semanal Individual'!$A59='Cartera Semanal Individual'!CV$1,-SUMIFS('BD Factoraje'!$Q:$Q,'BD Factoraje'!$B:$B,$B$3,'BD Factoraje'!$G:$G,'Cartera Semanal Individual'!$A59,'BD Factoraje'!$C:$C,$B$2),0)+CU59-SUMIFS('BD Factoraje'!$R:$R,'BD Factoraje'!$B:$B,$B$3,'BD Factoraje'!$G:$G,'Cartera Semanal Individual'!$A59,'BD Factoraje'!$N:$N,'Cartera Semanal Individual'!CV$1,'BD Factoraje'!$C:$C,$B$2)</f>
        <v>0</v>
      </c>
    </row>
    <row r="60" spans="1:100" x14ac:dyDescent="0.25">
      <c r="A60" s="14">
        <v>69</v>
      </c>
      <c r="B60" s="31">
        <f t="shared" si="2"/>
        <v>42848</v>
      </c>
      <c r="C60" s="11">
        <f>IF('Cartera Semanal Individual'!$A60='Cartera Semanal Individual'!C$1,-SUMIFS('BD Factoraje'!$Q:$Q,'BD Factoraje'!$B:$B,$B$3,'BD Factoraje'!$G:$G,'Cartera Semanal Individual'!$A60,'BD Factoraje'!$C:$C,$B$2),0)</f>
        <v>0</v>
      </c>
      <c r="D60" s="11">
        <f>IF('Cartera Semanal Individual'!$A60='Cartera Semanal Individual'!D$1,-SUMIFS('BD Factoraje'!$Q:$Q,'BD Factoraje'!$B:$B,$B$3,'BD Factoraje'!$G:$G,'Cartera Semanal Individual'!$A60,'BD Factoraje'!$C:$C,$B$2),0)+C60-SUMIFS('BD Factoraje'!$R:$R,'BD Factoraje'!$B:$B,$B$3,'BD Factoraje'!$G:$G,'Cartera Semanal Individual'!$A60,'BD Factoraje'!$N:$N,'Cartera Semanal Individual'!D$1,'BD Factoraje'!$C:$C,$B$2)</f>
        <v>0</v>
      </c>
      <c r="E60" s="11">
        <f>IF('Cartera Semanal Individual'!$A60='Cartera Semanal Individual'!E$1,-SUMIFS('BD Factoraje'!$Q:$Q,'BD Factoraje'!$B:$B,$B$3,'BD Factoraje'!$G:$G,'Cartera Semanal Individual'!$A60,'BD Factoraje'!$C:$C,$B$2),0)+D60-SUMIFS('BD Factoraje'!$R:$R,'BD Factoraje'!$B:$B,$B$3,'BD Factoraje'!$G:$G,'Cartera Semanal Individual'!$A60,'BD Factoraje'!$N:$N,'Cartera Semanal Individual'!E$1,'BD Factoraje'!$C:$C,$B$2)</f>
        <v>0</v>
      </c>
      <c r="F60" s="11">
        <f>IF('Cartera Semanal Individual'!$A60='Cartera Semanal Individual'!F$1,-SUMIFS('BD Factoraje'!$Q:$Q,'BD Factoraje'!$B:$B,$B$3,'BD Factoraje'!$G:$G,'Cartera Semanal Individual'!$A60,'BD Factoraje'!$C:$C,$B$2),0)+E60-SUMIFS('BD Factoraje'!$R:$R,'BD Factoraje'!$B:$B,$B$3,'BD Factoraje'!$G:$G,'Cartera Semanal Individual'!$A60,'BD Factoraje'!$N:$N,'Cartera Semanal Individual'!F$1,'BD Factoraje'!$C:$C,$B$2)</f>
        <v>0</v>
      </c>
      <c r="G60" s="11">
        <f>IF('Cartera Semanal Individual'!$A60='Cartera Semanal Individual'!G$1,-SUMIFS('BD Factoraje'!$Q:$Q,'BD Factoraje'!$B:$B,$B$3,'BD Factoraje'!$G:$G,'Cartera Semanal Individual'!$A60,'BD Factoraje'!$C:$C,$B$2),0)+F60-SUMIFS('BD Factoraje'!$R:$R,'BD Factoraje'!$B:$B,$B$3,'BD Factoraje'!$G:$G,'Cartera Semanal Individual'!$A60,'BD Factoraje'!$N:$N,'Cartera Semanal Individual'!G$1,'BD Factoraje'!$C:$C,$B$2)</f>
        <v>0</v>
      </c>
      <c r="H60" s="11">
        <f>IF('Cartera Semanal Individual'!$A60='Cartera Semanal Individual'!H$1,-SUMIFS('BD Factoraje'!$Q:$Q,'BD Factoraje'!$B:$B,$B$3,'BD Factoraje'!$G:$G,'Cartera Semanal Individual'!$A60,'BD Factoraje'!$C:$C,$B$2),0)+G60-SUMIFS('BD Factoraje'!$R:$R,'BD Factoraje'!$B:$B,$B$3,'BD Factoraje'!$G:$G,'Cartera Semanal Individual'!$A60,'BD Factoraje'!$N:$N,'Cartera Semanal Individual'!H$1,'BD Factoraje'!$C:$C,$B$2)</f>
        <v>0</v>
      </c>
      <c r="I60" s="11">
        <f>IF('Cartera Semanal Individual'!$A60='Cartera Semanal Individual'!I$1,-SUMIFS('BD Factoraje'!$Q:$Q,'BD Factoraje'!$B:$B,$B$3,'BD Factoraje'!$G:$G,'Cartera Semanal Individual'!$A60,'BD Factoraje'!$C:$C,$B$2),0)+H60-SUMIFS('BD Factoraje'!$R:$R,'BD Factoraje'!$B:$B,$B$3,'BD Factoraje'!$G:$G,'Cartera Semanal Individual'!$A60,'BD Factoraje'!$N:$N,'Cartera Semanal Individual'!I$1,'BD Factoraje'!$C:$C,$B$2)</f>
        <v>0</v>
      </c>
      <c r="J60" s="11">
        <f>IF('Cartera Semanal Individual'!$A60='Cartera Semanal Individual'!J$1,-SUMIFS('BD Factoraje'!$Q:$Q,'BD Factoraje'!$B:$B,$B$3,'BD Factoraje'!$G:$G,'Cartera Semanal Individual'!$A60,'BD Factoraje'!$C:$C,$B$2),0)+I60-SUMIFS('BD Factoraje'!$R:$R,'BD Factoraje'!$B:$B,$B$3,'BD Factoraje'!$G:$G,'Cartera Semanal Individual'!$A60,'BD Factoraje'!$N:$N,'Cartera Semanal Individual'!J$1,'BD Factoraje'!$C:$C,$B$2)</f>
        <v>0</v>
      </c>
      <c r="K60" s="11">
        <f>IF('Cartera Semanal Individual'!$A60='Cartera Semanal Individual'!K$1,-SUMIFS('BD Factoraje'!$Q:$Q,'BD Factoraje'!$B:$B,$B$3,'BD Factoraje'!$G:$G,'Cartera Semanal Individual'!$A60,'BD Factoraje'!$C:$C,$B$2),0)+J60-SUMIFS('BD Factoraje'!$R:$R,'BD Factoraje'!$B:$B,$B$3,'BD Factoraje'!$G:$G,'Cartera Semanal Individual'!$A60,'BD Factoraje'!$N:$N,'Cartera Semanal Individual'!K$1,'BD Factoraje'!$C:$C,$B$2)</f>
        <v>0</v>
      </c>
      <c r="L60" s="11">
        <f>IF('Cartera Semanal Individual'!$A60='Cartera Semanal Individual'!L$1,-SUMIFS('BD Factoraje'!$Q:$Q,'BD Factoraje'!$B:$B,$B$3,'BD Factoraje'!$G:$G,'Cartera Semanal Individual'!$A60,'BD Factoraje'!$C:$C,$B$2),0)+K60-SUMIFS('BD Factoraje'!$R:$R,'BD Factoraje'!$B:$B,$B$3,'BD Factoraje'!$G:$G,'Cartera Semanal Individual'!$A60,'BD Factoraje'!$N:$N,'Cartera Semanal Individual'!L$1,'BD Factoraje'!$C:$C,$B$2)</f>
        <v>0</v>
      </c>
      <c r="M60" s="11">
        <f>IF('Cartera Semanal Individual'!$A60='Cartera Semanal Individual'!M$1,-SUMIFS('BD Factoraje'!$Q:$Q,'BD Factoraje'!$B:$B,$B$3,'BD Factoraje'!$G:$G,'Cartera Semanal Individual'!$A60,'BD Factoraje'!$C:$C,$B$2),0)+L60-SUMIFS('BD Factoraje'!$R:$R,'BD Factoraje'!$B:$B,$B$3,'BD Factoraje'!$G:$G,'Cartera Semanal Individual'!$A60,'BD Factoraje'!$N:$N,'Cartera Semanal Individual'!M$1,'BD Factoraje'!$C:$C,$B$2)</f>
        <v>0</v>
      </c>
      <c r="N60" s="11">
        <f>IF('Cartera Semanal Individual'!$A60='Cartera Semanal Individual'!N$1,-SUMIFS('BD Factoraje'!$Q:$Q,'BD Factoraje'!$B:$B,$B$3,'BD Factoraje'!$G:$G,'Cartera Semanal Individual'!$A60,'BD Factoraje'!$C:$C,$B$2),0)+M60-SUMIFS('BD Factoraje'!$R:$R,'BD Factoraje'!$B:$B,$B$3,'BD Factoraje'!$G:$G,'Cartera Semanal Individual'!$A60,'BD Factoraje'!$N:$N,'Cartera Semanal Individual'!N$1,'BD Factoraje'!$C:$C,$B$2)</f>
        <v>0</v>
      </c>
      <c r="O60" s="11">
        <f>IF('Cartera Semanal Individual'!$A60='Cartera Semanal Individual'!O$1,-SUMIFS('BD Factoraje'!$Q:$Q,'BD Factoraje'!$B:$B,$B$3,'BD Factoraje'!$G:$G,'Cartera Semanal Individual'!$A60,'BD Factoraje'!$C:$C,$B$2),0)+N60-SUMIFS('BD Factoraje'!$R:$R,'BD Factoraje'!$B:$B,$B$3,'BD Factoraje'!$G:$G,'Cartera Semanal Individual'!$A60,'BD Factoraje'!$N:$N,'Cartera Semanal Individual'!O$1,'BD Factoraje'!$C:$C,$B$2)</f>
        <v>0</v>
      </c>
      <c r="P60" s="11">
        <f>IF('Cartera Semanal Individual'!$A60='Cartera Semanal Individual'!P$1,-SUMIFS('BD Factoraje'!$Q:$Q,'BD Factoraje'!$B:$B,$B$3,'BD Factoraje'!$G:$G,'Cartera Semanal Individual'!$A60,'BD Factoraje'!$C:$C,$B$2),0)+O60-SUMIFS('BD Factoraje'!$R:$R,'BD Factoraje'!$B:$B,$B$3,'BD Factoraje'!$G:$G,'Cartera Semanal Individual'!$A60,'BD Factoraje'!$N:$N,'Cartera Semanal Individual'!P$1,'BD Factoraje'!$C:$C,$B$2)</f>
        <v>0</v>
      </c>
      <c r="Q60" s="11">
        <f>IF('Cartera Semanal Individual'!$A60='Cartera Semanal Individual'!Q$1,-SUMIFS('BD Factoraje'!$Q:$Q,'BD Factoraje'!$B:$B,$B$3,'BD Factoraje'!$G:$G,'Cartera Semanal Individual'!$A60,'BD Factoraje'!$C:$C,$B$2),0)+P60-SUMIFS('BD Factoraje'!$R:$R,'BD Factoraje'!$B:$B,$B$3,'BD Factoraje'!$G:$G,'Cartera Semanal Individual'!$A60,'BD Factoraje'!$N:$N,'Cartera Semanal Individual'!Q$1,'BD Factoraje'!$C:$C,$B$2)</f>
        <v>0</v>
      </c>
      <c r="R60" s="11">
        <f>IF('Cartera Semanal Individual'!$A60='Cartera Semanal Individual'!R$1,-SUMIFS('BD Factoraje'!$Q:$Q,'BD Factoraje'!$B:$B,$B$3,'BD Factoraje'!$G:$G,'Cartera Semanal Individual'!$A60,'BD Factoraje'!$C:$C,$B$2),0)+Q60-SUMIFS('BD Factoraje'!$R:$R,'BD Factoraje'!$B:$B,$B$3,'BD Factoraje'!$G:$G,'Cartera Semanal Individual'!$A60,'BD Factoraje'!$N:$N,'Cartera Semanal Individual'!R$1,'BD Factoraje'!$C:$C,$B$2)</f>
        <v>0</v>
      </c>
      <c r="S60" s="11">
        <f>IF('Cartera Semanal Individual'!$A60='Cartera Semanal Individual'!S$1,-SUMIFS('BD Factoraje'!$Q:$Q,'BD Factoraje'!$B:$B,$B$3,'BD Factoraje'!$G:$G,'Cartera Semanal Individual'!$A60,'BD Factoraje'!$C:$C,$B$2),0)+R60-SUMIFS('BD Factoraje'!$R:$R,'BD Factoraje'!$B:$B,$B$3,'BD Factoraje'!$G:$G,'Cartera Semanal Individual'!$A60,'BD Factoraje'!$N:$N,'Cartera Semanal Individual'!S$1,'BD Factoraje'!$C:$C,$B$2)</f>
        <v>0</v>
      </c>
      <c r="T60" s="11">
        <f>IF('Cartera Semanal Individual'!$A60='Cartera Semanal Individual'!T$1,-SUMIFS('BD Factoraje'!$Q:$Q,'BD Factoraje'!$B:$B,$B$3,'BD Factoraje'!$G:$G,'Cartera Semanal Individual'!$A60,'BD Factoraje'!$C:$C,$B$2),0)+S60-SUMIFS('BD Factoraje'!$R:$R,'BD Factoraje'!$B:$B,$B$3,'BD Factoraje'!$G:$G,'Cartera Semanal Individual'!$A60,'BD Factoraje'!$N:$N,'Cartera Semanal Individual'!T$1,'BD Factoraje'!$C:$C,$B$2)</f>
        <v>0</v>
      </c>
      <c r="U60" s="11">
        <f>IF('Cartera Semanal Individual'!$A60='Cartera Semanal Individual'!U$1,-SUMIFS('BD Factoraje'!$Q:$Q,'BD Factoraje'!$B:$B,$B$3,'BD Factoraje'!$G:$G,'Cartera Semanal Individual'!$A60,'BD Factoraje'!$C:$C,$B$2),0)+T60-SUMIFS('BD Factoraje'!$R:$R,'BD Factoraje'!$B:$B,$B$3,'BD Factoraje'!$G:$G,'Cartera Semanal Individual'!$A60,'BD Factoraje'!$N:$N,'Cartera Semanal Individual'!U$1,'BD Factoraje'!$C:$C,$B$2)</f>
        <v>0</v>
      </c>
      <c r="V60" s="11">
        <f>IF('Cartera Semanal Individual'!$A60='Cartera Semanal Individual'!V$1,-SUMIFS('BD Factoraje'!$Q:$Q,'BD Factoraje'!$B:$B,$B$3,'BD Factoraje'!$G:$G,'Cartera Semanal Individual'!$A60,'BD Factoraje'!$C:$C,$B$2),0)+U60-SUMIFS('BD Factoraje'!$R:$R,'BD Factoraje'!$B:$B,$B$3,'BD Factoraje'!$G:$G,'Cartera Semanal Individual'!$A60,'BD Factoraje'!$N:$N,'Cartera Semanal Individual'!V$1,'BD Factoraje'!$C:$C,$B$2)</f>
        <v>0</v>
      </c>
      <c r="W60" s="11">
        <f>IF('Cartera Semanal Individual'!$A60='Cartera Semanal Individual'!W$1,-SUMIFS('BD Factoraje'!$Q:$Q,'BD Factoraje'!$B:$B,$B$3,'BD Factoraje'!$G:$G,'Cartera Semanal Individual'!$A60,'BD Factoraje'!$C:$C,$B$2),0)+V60-SUMIFS('BD Factoraje'!$R:$R,'BD Factoraje'!$B:$B,$B$3,'BD Factoraje'!$G:$G,'Cartera Semanal Individual'!$A60,'BD Factoraje'!$N:$N,'Cartera Semanal Individual'!W$1,'BD Factoraje'!$C:$C,$B$2)</f>
        <v>0</v>
      </c>
      <c r="X60" s="11">
        <f>IF('Cartera Semanal Individual'!$A60='Cartera Semanal Individual'!X$1,-SUMIFS('BD Factoraje'!$Q:$Q,'BD Factoraje'!$B:$B,$B$3,'BD Factoraje'!$G:$G,'Cartera Semanal Individual'!$A60,'BD Factoraje'!$C:$C,$B$2),0)+W60-SUMIFS('BD Factoraje'!$R:$R,'BD Factoraje'!$B:$B,$B$3,'BD Factoraje'!$G:$G,'Cartera Semanal Individual'!$A60,'BD Factoraje'!$N:$N,'Cartera Semanal Individual'!X$1,'BD Factoraje'!$C:$C,$B$2)</f>
        <v>0</v>
      </c>
      <c r="Y60" s="11">
        <f>IF('Cartera Semanal Individual'!$A60='Cartera Semanal Individual'!Y$1,-SUMIFS('BD Factoraje'!$Q:$Q,'BD Factoraje'!$B:$B,$B$3,'BD Factoraje'!$G:$G,'Cartera Semanal Individual'!$A60,'BD Factoraje'!$C:$C,$B$2),0)+X60-SUMIFS('BD Factoraje'!$R:$R,'BD Factoraje'!$B:$B,$B$3,'BD Factoraje'!$G:$G,'Cartera Semanal Individual'!$A60,'BD Factoraje'!$N:$N,'Cartera Semanal Individual'!Y$1,'BD Factoraje'!$C:$C,$B$2)</f>
        <v>0</v>
      </c>
      <c r="Z60" s="11">
        <f>IF('Cartera Semanal Individual'!$A60='Cartera Semanal Individual'!Z$1,-SUMIFS('BD Factoraje'!$Q:$Q,'BD Factoraje'!$B:$B,$B$3,'BD Factoraje'!$G:$G,'Cartera Semanal Individual'!$A60,'BD Factoraje'!$C:$C,$B$2),0)+Y60-SUMIFS('BD Factoraje'!$R:$R,'BD Factoraje'!$B:$B,$B$3,'BD Factoraje'!$G:$G,'Cartera Semanal Individual'!$A60,'BD Factoraje'!$N:$N,'Cartera Semanal Individual'!Z$1,'BD Factoraje'!$C:$C,$B$2)</f>
        <v>0</v>
      </c>
      <c r="AA60" s="11">
        <f>IF('Cartera Semanal Individual'!$A60='Cartera Semanal Individual'!AA$1,-SUMIFS('BD Factoraje'!$Q:$Q,'BD Factoraje'!$B:$B,$B$3,'BD Factoraje'!$G:$G,'Cartera Semanal Individual'!$A60,'BD Factoraje'!$C:$C,$B$2),0)+Z60-SUMIFS('BD Factoraje'!$R:$R,'BD Factoraje'!$B:$B,$B$3,'BD Factoraje'!$G:$G,'Cartera Semanal Individual'!$A60,'BD Factoraje'!$N:$N,'Cartera Semanal Individual'!AA$1,'BD Factoraje'!$C:$C,$B$2)</f>
        <v>0</v>
      </c>
      <c r="AB60" s="11">
        <f>IF('Cartera Semanal Individual'!$A60='Cartera Semanal Individual'!AB$1,-SUMIFS('BD Factoraje'!$Q:$Q,'BD Factoraje'!$B:$B,$B$3,'BD Factoraje'!$G:$G,'Cartera Semanal Individual'!$A60,'BD Factoraje'!$C:$C,$B$2),0)+AA60-SUMIFS('BD Factoraje'!$R:$R,'BD Factoraje'!$B:$B,$B$3,'BD Factoraje'!$G:$G,'Cartera Semanal Individual'!$A60,'BD Factoraje'!$N:$N,'Cartera Semanal Individual'!AB$1,'BD Factoraje'!$C:$C,$B$2)</f>
        <v>0</v>
      </c>
      <c r="AC60" s="11">
        <f>IF('Cartera Semanal Individual'!$A60='Cartera Semanal Individual'!AC$1,-SUMIFS('BD Factoraje'!$Q:$Q,'BD Factoraje'!$B:$B,$B$3,'BD Factoraje'!$G:$G,'Cartera Semanal Individual'!$A60,'BD Factoraje'!$C:$C,$B$2),0)+AB60-SUMIFS('BD Factoraje'!$R:$R,'BD Factoraje'!$B:$B,$B$3,'BD Factoraje'!$G:$G,'Cartera Semanal Individual'!$A60,'BD Factoraje'!$N:$N,'Cartera Semanal Individual'!AC$1,'BD Factoraje'!$C:$C,$B$2)</f>
        <v>0</v>
      </c>
      <c r="AD60" s="11">
        <f>IF('Cartera Semanal Individual'!$A60='Cartera Semanal Individual'!AD$1,-SUMIFS('BD Factoraje'!$Q:$Q,'BD Factoraje'!$B:$B,$B$3,'BD Factoraje'!$G:$G,'Cartera Semanal Individual'!$A60,'BD Factoraje'!$C:$C,$B$2),0)+AC60-SUMIFS('BD Factoraje'!$R:$R,'BD Factoraje'!$B:$B,$B$3,'BD Factoraje'!$G:$G,'Cartera Semanal Individual'!$A60,'BD Factoraje'!$N:$N,'Cartera Semanal Individual'!AD$1,'BD Factoraje'!$C:$C,$B$2)</f>
        <v>0</v>
      </c>
      <c r="AE60" s="11">
        <f>IF('Cartera Semanal Individual'!$A60='Cartera Semanal Individual'!AE$1,-SUMIFS('BD Factoraje'!$Q:$Q,'BD Factoraje'!$B:$B,$B$3,'BD Factoraje'!$G:$G,'Cartera Semanal Individual'!$A60,'BD Factoraje'!$C:$C,$B$2),0)+AD60-SUMIFS('BD Factoraje'!$R:$R,'BD Factoraje'!$B:$B,$B$3,'BD Factoraje'!$G:$G,'Cartera Semanal Individual'!$A60,'BD Factoraje'!$N:$N,'Cartera Semanal Individual'!AE$1,'BD Factoraje'!$C:$C,$B$2)</f>
        <v>0</v>
      </c>
      <c r="AF60" s="11">
        <f>IF('Cartera Semanal Individual'!$A60='Cartera Semanal Individual'!AF$1,-SUMIFS('BD Factoraje'!$Q:$Q,'BD Factoraje'!$B:$B,$B$3,'BD Factoraje'!$G:$G,'Cartera Semanal Individual'!$A60,'BD Factoraje'!$C:$C,$B$2),0)+AE60-SUMIFS('BD Factoraje'!$R:$R,'BD Factoraje'!$B:$B,$B$3,'BD Factoraje'!$G:$G,'Cartera Semanal Individual'!$A60,'BD Factoraje'!$N:$N,'Cartera Semanal Individual'!AF$1,'BD Factoraje'!$C:$C,$B$2)</f>
        <v>0</v>
      </c>
      <c r="AG60" s="11">
        <f>IF('Cartera Semanal Individual'!$A60='Cartera Semanal Individual'!AG$1,-SUMIFS('BD Factoraje'!$Q:$Q,'BD Factoraje'!$B:$B,$B$3,'BD Factoraje'!$G:$G,'Cartera Semanal Individual'!$A60,'BD Factoraje'!$C:$C,$B$2),0)+AF60-SUMIFS('BD Factoraje'!$R:$R,'BD Factoraje'!$B:$B,$B$3,'BD Factoraje'!$G:$G,'Cartera Semanal Individual'!$A60,'BD Factoraje'!$N:$N,'Cartera Semanal Individual'!AG$1,'BD Factoraje'!$C:$C,$B$2)</f>
        <v>0</v>
      </c>
      <c r="AH60" s="11">
        <f>IF('Cartera Semanal Individual'!$A60='Cartera Semanal Individual'!AH$1,-SUMIFS('BD Factoraje'!$Q:$Q,'BD Factoraje'!$B:$B,$B$3,'BD Factoraje'!$G:$G,'Cartera Semanal Individual'!$A60,'BD Factoraje'!$C:$C,$B$2),0)+AG60-SUMIFS('BD Factoraje'!$R:$R,'BD Factoraje'!$B:$B,$B$3,'BD Factoraje'!$G:$G,'Cartera Semanal Individual'!$A60,'BD Factoraje'!$N:$N,'Cartera Semanal Individual'!AH$1,'BD Factoraje'!$C:$C,$B$2)</f>
        <v>0</v>
      </c>
      <c r="AI60" s="11">
        <f>IF('Cartera Semanal Individual'!$A60='Cartera Semanal Individual'!AI$1,-SUMIFS('BD Factoraje'!$Q:$Q,'BD Factoraje'!$B:$B,$B$3,'BD Factoraje'!$G:$G,'Cartera Semanal Individual'!$A60,'BD Factoraje'!$C:$C,$B$2),0)+AH60-SUMIFS('BD Factoraje'!$R:$R,'BD Factoraje'!$B:$B,$B$3,'BD Factoraje'!$G:$G,'Cartera Semanal Individual'!$A60,'BD Factoraje'!$N:$N,'Cartera Semanal Individual'!AI$1,'BD Factoraje'!$C:$C,$B$2)</f>
        <v>0</v>
      </c>
      <c r="AJ60" s="11">
        <f>IF('Cartera Semanal Individual'!$A60='Cartera Semanal Individual'!AJ$1,-SUMIFS('BD Factoraje'!$Q:$Q,'BD Factoraje'!$B:$B,$B$3,'BD Factoraje'!$G:$G,'Cartera Semanal Individual'!$A60,'BD Factoraje'!$C:$C,$B$2),0)+AI60-SUMIFS('BD Factoraje'!$R:$R,'BD Factoraje'!$B:$B,$B$3,'BD Factoraje'!$G:$G,'Cartera Semanal Individual'!$A60,'BD Factoraje'!$N:$N,'Cartera Semanal Individual'!AJ$1,'BD Factoraje'!$C:$C,$B$2)</f>
        <v>0</v>
      </c>
      <c r="AK60" s="11">
        <f>IF('Cartera Semanal Individual'!$A60='Cartera Semanal Individual'!AK$1,-SUMIFS('BD Factoraje'!$Q:$Q,'BD Factoraje'!$B:$B,$B$3,'BD Factoraje'!$G:$G,'Cartera Semanal Individual'!$A60,'BD Factoraje'!$C:$C,$B$2),0)+AJ60-SUMIFS('BD Factoraje'!$R:$R,'BD Factoraje'!$B:$B,$B$3,'BD Factoraje'!$G:$G,'Cartera Semanal Individual'!$A60,'BD Factoraje'!$N:$N,'Cartera Semanal Individual'!AK$1,'BD Factoraje'!$C:$C,$B$2)</f>
        <v>0</v>
      </c>
      <c r="AL60" s="11">
        <f>IF('Cartera Semanal Individual'!$A60='Cartera Semanal Individual'!AL$1,-SUMIFS('BD Factoraje'!$Q:$Q,'BD Factoraje'!$B:$B,$B$3,'BD Factoraje'!$G:$G,'Cartera Semanal Individual'!$A60,'BD Factoraje'!$C:$C,$B$2),0)+AK60-SUMIFS('BD Factoraje'!$R:$R,'BD Factoraje'!$B:$B,$B$3,'BD Factoraje'!$G:$G,'Cartera Semanal Individual'!$A60,'BD Factoraje'!$N:$N,'Cartera Semanal Individual'!AL$1,'BD Factoraje'!$C:$C,$B$2)</f>
        <v>0</v>
      </c>
      <c r="AM60" s="11">
        <f>IF('Cartera Semanal Individual'!$A60='Cartera Semanal Individual'!AM$1,-SUMIFS('BD Factoraje'!$Q:$Q,'BD Factoraje'!$B:$B,$B$3,'BD Factoraje'!$G:$G,'Cartera Semanal Individual'!$A60,'BD Factoraje'!$C:$C,$B$2),0)+AL60-SUMIFS('BD Factoraje'!$R:$R,'BD Factoraje'!$B:$B,$B$3,'BD Factoraje'!$G:$G,'Cartera Semanal Individual'!$A60,'BD Factoraje'!$N:$N,'Cartera Semanal Individual'!AM$1,'BD Factoraje'!$C:$C,$B$2)</f>
        <v>0</v>
      </c>
      <c r="AN60" s="11">
        <f>IF('Cartera Semanal Individual'!$A60='Cartera Semanal Individual'!AN$1,-SUMIFS('BD Factoraje'!$Q:$Q,'BD Factoraje'!$B:$B,$B$3,'BD Factoraje'!$G:$G,'Cartera Semanal Individual'!$A60,'BD Factoraje'!$C:$C,$B$2),0)+AM60-SUMIFS('BD Factoraje'!$R:$R,'BD Factoraje'!$B:$B,$B$3,'BD Factoraje'!$G:$G,'Cartera Semanal Individual'!$A60,'BD Factoraje'!$N:$N,'Cartera Semanal Individual'!AN$1,'BD Factoraje'!$C:$C,$B$2)</f>
        <v>0</v>
      </c>
      <c r="AO60" s="11">
        <f>IF('Cartera Semanal Individual'!$A60='Cartera Semanal Individual'!AO$1,-SUMIFS('BD Factoraje'!$Q:$Q,'BD Factoraje'!$B:$B,$B$3,'BD Factoraje'!$G:$G,'Cartera Semanal Individual'!$A60,'BD Factoraje'!$C:$C,$B$2),0)+AN60-SUMIFS('BD Factoraje'!$R:$R,'BD Factoraje'!$B:$B,$B$3,'BD Factoraje'!$G:$G,'Cartera Semanal Individual'!$A60,'BD Factoraje'!$N:$N,'Cartera Semanal Individual'!AO$1,'BD Factoraje'!$C:$C,$B$2)</f>
        <v>0</v>
      </c>
      <c r="AP60" s="11">
        <f>IF('Cartera Semanal Individual'!$A60='Cartera Semanal Individual'!AP$1,-SUMIFS('BD Factoraje'!$Q:$Q,'BD Factoraje'!$B:$B,$B$3,'BD Factoraje'!$G:$G,'Cartera Semanal Individual'!$A60,'BD Factoraje'!$C:$C,$B$2),0)+AO60-SUMIFS('BD Factoraje'!$R:$R,'BD Factoraje'!$B:$B,$B$3,'BD Factoraje'!$G:$G,'Cartera Semanal Individual'!$A60,'BD Factoraje'!$N:$N,'Cartera Semanal Individual'!AP$1,'BD Factoraje'!$C:$C,$B$2)</f>
        <v>0</v>
      </c>
      <c r="AQ60" s="11">
        <f>IF('Cartera Semanal Individual'!$A60='Cartera Semanal Individual'!AQ$1,-SUMIFS('BD Factoraje'!$Q:$Q,'BD Factoraje'!$B:$B,$B$3,'BD Factoraje'!$G:$G,'Cartera Semanal Individual'!$A60,'BD Factoraje'!$C:$C,$B$2),0)+AP60-SUMIFS('BD Factoraje'!$R:$R,'BD Factoraje'!$B:$B,$B$3,'BD Factoraje'!$G:$G,'Cartera Semanal Individual'!$A60,'BD Factoraje'!$N:$N,'Cartera Semanal Individual'!AQ$1,'BD Factoraje'!$C:$C,$B$2)</f>
        <v>0</v>
      </c>
      <c r="AR60" s="11">
        <f>IF('Cartera Semanal Individual'!$A60='Cartera Semanal Individual'!AR$1,-SUMIFS('BD Factoraje'!$Q:$Q,'BD Factoraje'!$B:$B,$B$3,'BD Factoraje'!$G:$G,'Cartera Semanal Individual'!$A60,'BD Factoraje'!$C:$C,$B$2),0)+AQ60-SUMIFS('BD Factoraje'!$R:$R,'BD Factoraje'!$B:$B,$B$3,'BD Factoraje'!$G:$G,'Cartera Semanal Individual'!$A60,'BD Factoraje'!$N:$N,'Cartera Semanal Individual'!AR$1,'BD Factoraje'!$C:$C,$B$2)</f>
        <v>0</v>
      </c>
      <c r="AS60" s="11">
        <f>IF('Cartera Semanal Individual'!$A60='Cartera Semanal Individual'!AS$1,-SUMIFS('BD Factoraje'!$Q:$Q,'BD Factoraje'!$B:$B,$B$3,'BD Factoraje'!$G:$G,'Cartera Semanal Individual'!$A60,'BD Factoraje'!$C:$C,$B$2),0)+AR60-SUMIFS('BD Factoraje'!$R:$R,'BD Factoraje'!$B:$B,$B$3,'BD Factoraje'!$G:$G,'Cartera Semanal Individual'!$A60,'BD Factoraje'!$N:$N,'Cartera Semanal Individual'!AS$1,'BD Factoraje'!$C:$C,$B$2)</f>
        <v>0</v>
      </c>
      <c r="AT60" s="11">
        <f>IF('Cartera Semanal Individual'!$A60='Cartera Semanal Individual'!AT$1,-SUMIFS('BD Factoraje'!$Q:$Q,'BD Factoraje'!$B:$B,$B$3,'BD Factoraje'!$G:$G,'Cartera Semanal Individual'!$A60,'BD Factoraje'!$C:$C,$B$2),0)+AS60-SUMIFS('BD Factoraje'!$R:$R,'BD Factoraje'!$B:$B,$B$3,'BD Factoraje'!$G:$G,'Cartera Semanal Individual'!$A60,'BD Factoraje'!$N:$N,'Cartera Semanal Individual'!AT$1,'BD Factoraje'!$C:$C,$B$2)</f>
        <v>0</v>
      </c>
      <c r="AU60" s="11">
        <f>IF('Cartera Semanal Individual'!$A60='Cartera Semanal Individual'!AU$1,-SUMIFS('BD Factoraje'!$Q:$Q,'BD Factoraje'!$B:$B,$B$3,'BD Factoraje'!$G:$G,'Cartera Semanal Individual'!$A60,'BD Factoraje'!$C:$C,$B$2),0)+AT60-SUMIFS('BD Factoraje'!$R:$R,'BD Factoraje'!$B:$B,$B$3,'BD Factoraje'!$G:$G,'Cartera Semanal Individual'!$A60,'BD Factoraje'!$N:$N,'Cartera Semanal Individual'!AU$1,'BD Factoraje'!$C:$C,$B$2)</f>
        <v>0</v>
      </c>
      <c r="AV60" s="11">
        <f>IF('Cartera Semanal Individual'!$A60='Cartera Semanal Individual'!AV$1,-SUMIFS('BD Factoraje'!$Q:$Q,'BD Factoraje'!$B:$B,$B$3,'BD Factoraje'!$G:$G,'Cartera Semanal Individual'!$A60,'BD Factoraje'!$C:$C,$B$2),0)+AU60-SUMIFS('BD Factoraje'!$R:$R,'BD Factoraje'!$B:$B,$B$3,'BD Factoraje'!$G:$G,'Cartera Semanal Individual'!$A60,'BD Factoraje'!$N:$N,'Cartera Semanal Individual'!AV$1,'BD Factoraje'!$C:$C,$B$2)</f>
        <v>0</v>
      </c>
      <c r="AW60" s="11">
        <f>IF('Cartera Semanal Individual'!$A60='Cartera Semanal Individual'!AW$1,-SUMIFS('BD Factoraje'!$Q:$Q,'BD Factoraje'!$B:$B,$B$3,'BD Factoraje'!$G:$G,'Cartera Semanal Individual'!$A60,'BD Factoraje'!$C:$C,$B$2),0)+AV60-SUMIFS('BD Factoraje'!$R:$R,'BD Factoraje'!$B:$B,$B$3,'BD Factoraje'!$G:$G,'Cartera Semanal Individual'!$A60,'BD Factoraje'!$N:$N,'Cartera Semanal Individual'!AW$1,'BD Factoraje'!$C:$C,$B$2)</f>
        <v>0</v>
      </c>
      <c r="AX60" s="11">
        <f>IF('Cartera Semanal Individual'!$A60='Cartera Semanal Individual'!AX$1,-SUMIFS('BD Factoraje'!$Q:$Q,'BD Factoraje'!$B:$B,$B$3,'BD Factoraje'!$G:$G,'Cartera Semanal Individual'!$A60,'BD Factoraje'!$C:$C,$B$2),0)+AW60-SUMIFS('BD Factoraje'!$R:$R,'BD Factoraje'!$B:$B,$B$3,'BD Factoraje'!$G:$G,'Cartera Semanal Individual'!$A60,'BD Factoraje'!$N:$N,'Cartera Semanal Individual'!AX$1,'BD Factoraje'!$C:$C,$B$2)</f>
        <v>0</v>
      </c>
      <c r="AY60" s="11">
        <f>IF('Cartera Semanal Individual'!$A60='Cartera Semanal Individual'!AY$1,-SUMIFS('BD Factoraje'!$Q:$Q,'BD Factoraje'!$B:$B,$B$3,'BD Factoraje'!$G:$G,'Cartera Semanal Individual'!$A60,'BD Factoraje'!$C:$C,$B$2),0)+AX60-SUMIFS('BD Factoraje'!$R:$R,'BD Factoraje'!$B:$B,$B$3,'BD Factoraje'!$G:$G,'Cartera Semanal Individual'!$A60,'BD Factoraje'!$N:$N,'Cartera Semanal Individual'!AY$1,'BD Factoraje'!$C:$C,$B$2)</f>
        <v>0</v>
      </c>
      <c r="AZ60" s="11">
        <f>IF('Cartera Semanal Individual'!$A60='Cartera Semanal Individual'!AZ$1,-SUMIFS('BD Factoraje'!$Q:$Q,'BD Factoraje'!$B:$B,$B$3,'BD Factoraje'!$G:$G,'Cartera Semanal Individual'!$A60,'BD Factoraje'!$C:$C,$B$2),0)+AY60-SUMIFS('BD Factoraje'!$R:$R,'BD Factoraje'!$B:$B,$B$3,'BD Factoraje'!$G:$G,'Cartera Semanal Individual'!$A60,'BD Factoraje'!$N:$N,'Cartera Semanal Individual'!AZ$1,'BD Factoraje'!$C:$C,$B$2)</f>
        <v>0</v>
      </c>
      <c r="BA60" s="11">
        <f>IF('Cartera Semanal Individual'!$A60='Cartera Semanal Individual'!BA$1,-SUMIFS('BD Factoraje'!$Q:$Q,'BD Factoraje'!$B:$B,$B$3,'BD Factoraje'!$G:$G,'Cartera Semanal Individual'!$A60,'BD Factoraje'!$C:$C,$B$2),0)+AZ60-SUMIFS('BD Factoraje'!$R:$R,'BD Factoraje'!$B:$B,$B$3,'BD Factoraje'!$G:$G,'Cartera Semanal Individual'!$A60,'BD Factoraje'!$N:$N,'Cartera Semanal Individual'!BA$1,'BD Factoraje'!$C:$C,$B$2)</f>
        <v>0</v>
      </c>
      <c r="BB60" s="11">
        <f>IF('Cartera Semanal Individual'!$A60='Cartera Semanal Individual'!BB$1,-SUMIFS('BD Factoraje'!$Q:$Q,'BD Factoraje'!$B:$B,$B$3,'BD Factoraje'!$G:$G,'Cartera Semanal Individual'!$A60,'BD Factoraje'!$C:$C,$B$2),0)+BA60-SUMIFS('BD Factoraje'!$R:$R,'BD Factoraje'!$B:$B,$B$3,'BD Factoraje'!$G:$G,'Cartera Semanal Individual'!$A60,'BD Factoraje'!$N:$N,'Cartera Semanal Individual'!BB$1,'BD Factoraje'!$C:$C,$B$2)</f>
        <v>0</v>
      </c>
      <c r="BC60" s="11">
        <f>IF('Cartera Semanal Individual'!$A60='Cartera Semanal Individual'!BC$1,-SUMIFS('BD Factoraje'!$Q:$Q,'BD Factoraje'!$B:$B,$B$3,'BD Factoraje'!$G:$G,'Cartera Semanal Individual'!$A60,'BD Factoraje'!$C:$C,$B$2),0)+BB60-SUMIFS('BD Factoraje'!$R:$R,'BD Factoraje'!$B:$B,$B$3,'BD Factoraje'!$G:$G,'Cartera Semanal Individual'!$A60,'BD Factoraje'!$N:$N,'Cartera Semanal Individual'!BC$1,'BD Factoraje'!$C:$C,$B$2)</f>
        <v>0</v>
      </c>
      <c r="BD60" s="11">
        <f>IF('Cartera Semanal Individual'!$A60='Cartera Semanal Individual'!BD$1,-SUMIFS('BD Factoraje'!$Q:$Q,'BD Factoraje'!$B:$B,$B$3,'BD Factoraje'!$G:$G,'Cartera Semanal Individual'!$A60,'BD Factoraje'!$C:$C,$B$2),0)+BC60-SUMIFS('BD Factoraje'!$R:$R,'BD Factoraje'!$B:$B,$B$3,'BD Factoraje'!$G:$G,'Cartera Semanal Individual'!$A60,'BD Factoraje'!$N:$N,'Cartera Semanal Individual'!BD$1,'BD Factoraje'!$C:$C,$B$2)</f>
        <v>0</v>
      </c>
      <c r="BE60" s="11">
        <f>IF('Cartera Semanal Individual'!$A60='Cartera Semanal Individual'!BE$1,-SUMIFS('BD Factoraje'!$Q:$Q,'BD Factoraje'!$B:$B,$B$3,'BD Factoraje'!$G:$G,'Cartera Semanal Individual'!$A60,'BD Factoraje'!$C:$C,$B$2),0)+BD60-SUMIFS('BD Factoraje'!$R:$R,'BD Factoraje'!$B:$B,$B$3,'BD Factoraje'!$G:$G,'Cartera Semanal Individual'!$A60,'BD Factoraje'!$N:$N,'Cartera Semanal Individual'!BE$1,'BD Factoraje'!$C:$C,$B$2)</f>
        <v>0</v>
      </c>
      <c r="BF60" s="11">
        <f>IF('Cartera Semanal Individual'!$A60='Cartera Semanal Individual'!BF$1,-SUMIFS('BD Factoraje'!$Q:$Q,'BD Factoraje'!$B:$B,$B$3,'BD Factoraje'!$G:$G,'Cartera Semanal Individual'!$A60,'BD Factoraje'!$C:$C,$B$2),0)+BE60-SUMIFS('BD Factoraje'!$R:$R,'BD Factoraje'!$B:$B,$B$3,'BD Factoraje'!$G:$G,'Cartera Semanal Individual'!$A60,'BD Factoraje'!$N:$N,'Cartera Semanal Individual'!BF$1,'BD Factoraje'!$C:$C,$B$2)</f>
        <v>0</v>
      </c>
      <c r="BG60" s="11">
        <f>IF('Cartera Semanal Individual'!$A60='Cartera Semanal Individual'!BG$1,-SUMIFS('BD Factoraje'!$Q:$Q,'BD Factoraje'!$B:$B,$B$3,'BD Factoraje'!$G:$G,'Cartera Semanal Individual'!$A60,'BD Factoraje'!$C:$C,$B$2),0)+BF60-SUMIFS('BD Factoraje'!$R:$R,'BD Factoraje'!$B:$B,$B$3,'BD Factoraje'!$G:$G,'Cartera Semanal Individual'!$A60,'BD Factoraje'!$N:$N,'Cartera Semanal Individual'!BG$1,'BD Factoraje'!$C:$C,$B$2)</f>
        <v>0</v>
      </c>
      <c r="BH60" s="11">
        <f>IF('Cartera Semanal Individual'!$A60='Cartera Semanal Individual'!BH$1,-SUMIFS('BD Factoraje'!$Q:$Q,'BD Factoraje'!$B:$B,$B$3,'BD Factoraje'!$G:$G,'Cartera Semanal Individual'!$A60,'BD Factoraje'!$C:$C,$B$2),0)+BG60-SUMIFS('BD Factoraje'!$R:$R,'BD Factoraje'!$B:$B,$B$3,'BD Factoraje'!$G:$G,'Cartera Semanal Individual'!$A60,'BD Factoraje'!$N:$N,'Cartera Semanal Individual'!BH$1,'BD Factoraje'!$C:$C,$B$2)</f>
        <v>0</v>
      </c>
      <c r="BI60" s="11">
        <f>IF('Cartera Semanal Individual'!$A60='Cartera Semanal Individual'!BI$1,-SUMIFS('BD Factoraje'!$Q:$Q,'BD Factoraje'!$B:$B,$B$3,'BD Factoraje'!$G:$G,'Cartera Semanal Individual'!$A60,'BD Factoraje'!$C:$C,$B$2),0)+BH60-SUMIFS('BD Factoraje'!$R:$R,'BD Factoraje'!$B:$B,$B$3,'BD Factoraje'!$G:$G,'Cartera Semanal Individual'!$A60,'BD Factoraje'!$N:$N,'Cartera Semanal Individual'!BI$1,'BD Factoraje'!$C:$C,$B$2)</f>
        <v>0</v>
      </c>
      <c r="BJ60" s="11">
        <f>IF('Cartera Semanal Individual'!$A60='Cartera Semanal Individual'!BJ$1,-SUMIFS('BD Factoraje'!$Q:$Q,'BD Factoraje'!$B:$B,$B$3,'BD Factoraje'!$G:$G,'Cartera Semanal Individual'!$A60,'BD Factoraje'!$C:$C,$B$2),0)+BI60-SUMIFS('BD Factoraje'!$R:$R,'BD Factoraje'!$B:$B,$B$3,'BD Factoraje'!$G:$G,'Cartera Semanal Individual'!$A60,'BD Factoraje'!$N:$N,'Cartera Semanal Individual'!BJ$1,'BD Factoraje'!$C:$C,$B$2)</f>
        <v>0</v>
      </c>
      <c r="BK60" s="11">
        <f>IF('Cartera Semanal Individual'!$A60='Cartera Semanal Individual'!BK$1,-SUMIFS('BD Factoraje'!$Q:$Q,'BD Factoraje'!$B:$B,$B$3,'BD Factoraje'!$G:$G,'Cartera Semanal Individual'!$A60,'BD Factoraje'!$C:$C,$B$2),0)+BJ60-SUMIFS('BD Factoraje'!$R:$R,'BD Factoraje'!$B:$B,$B$3,'BD Factoraje'!$G:$G,'Cartera Semanal Individual'!$A60,'BD Factoraje'!$N:$N,'Cartera Semanal Individual'!BK$1,'BD Factoraje'!$C:$C,$B$2)</f>
        <v>0</v>
      </c>
      <c r="BL60" s="11">
        <f>IF('Cartera Semanal Individual'!$A60='Cartera Semanal Individual'!BL$1,-SUMIFS('BD Factoraje'!$Q:$Q,'BD Factoraje'!$B:$B,$B$3,'BD Factoraje'!$G:$G,'Cartera Semanal Individual'!$A60,'BD Factoraje'!$C:$C,$B$2),0)+BK60-SUMIFS('BD Factoraje'!$R:$R,'BD Factoraje'!$B:$B,$B$3,'BD Factoraje'!$G:$G,'Cartera Semanal Individual'!$A60,'BD Factoraje'!$N:$N,'Cartera Semanal Individual'!BL$1,'BD Factoraje'!$C:$C,$B$2)</f>
        <v>0</v>
      </c>
      <c r="BM60" s="11">
        <f>IF('Cartera Semanal Individual'!$A60='Cartera Semanal Individual'!BM$1,-SUMIFS('BD Factoraje'!$Q:$Q,'BD Factoraje'!$B:$B,$B$3,'BD Factoraje'!$G:$G,'Cartera Semanal Individual'!$A60,'BD Factoraje'!$C:$C,$B$2),0)+BL60-SUMIFS('BD Factoraje'!$R:$R,'BD Factoraje'!$B:$B,$B$3,'BD Factoraje'!$G:$G,'Cartera Semanal Individual'!$A60,'BD Factoraje'!$N:$N,'Cartera Semanal Individual'!BM$1,'BD Factoraje'!$C:$C,$B$2)</f>
        <v>0</v>
      </c>
      <c r="BN60" s="11">
        <f>IF('Cartera Semanal Individual'!$A60='Cartera Semanal Individual'!BN$1,-SUMIFS('BD Factoraje'!$Q:$Q,'BD Factoraje'!$B:$B,$B$3,'BD Factoraje'!$G:$G,'Cartera Semanal Individual'!$A60,'BD Factoraje'!$C:$C,$B$2),0)+BM60-SUMIFS('BD Factoraje'!$R:$R,'BD Factoraje'!$B:$B,$B$3,'BD Factoraje'!$G:$G,'Cartera Semanal Individual'!$A60,'BD Factoraje'!$N:$N,'Cartera Semanal Individual'!BN$1,'BD Factoraje'!$C:$C,$B$2)</f>
        <v>0</v>
      </c>
      <c r="BO60" s="11">
        <f>IF('Cartera Semanal Individual'!$A60='Cartera Semanal Individual'!BO$1,-SUMIFS('BD Factoraje'!$Q:$Q,'BD Factoraje'!$B:$B,$B$3,'BD Factoraje'!$G:$G,'Cartera Semanal Individual'!$A60,'BD Factoraje'!$C:$C,$B$2),0)+BN60-SUMIFS('BD Factoraje'!$R:$R,'BD Factoraje'!$B:$B,$B$3,'BD Factoraje'!$G:$G,'Cartera Semanal Individual'!$A60,'BD Factoraje'!$N:$N,'Cartera Semanal Individual'!BO$1,'BD Factoraje'!$C:$C,$B$2)</f>
        <v>0</v>
      </c>
      <c r="BP60" s="11">
        <f>IF('Cartera Semanal Individual'!$A60='Cartera Semanal Individual'!BP$1,-SUMIFS('BD Factoraje'!$Q:$Q,'BD Factoraje'!$B:$B,$B$3,'BD Factoraje'!$G:$G,'Cartera Semanal Individual'!$A60,'BD Factoraje'!$C:$C,$B$2),0)+BO60-SUMIFS('BD Factoraje'!$R:$R,'BD Factoraje'!$B:$B,$B$3,'BD Factoraje'!$G:$G,'Cartera Semanal Individual'!$A60,'BD Factoraje'!$N:$N,'Cartera Semanal Individual'!BP$1,'BD Factoraje'!$C:$C,$B$2)</f>
        <v>0</v>
      </c>
      <c r="BQ60" s="11">
        <f>IF('Cartera Semanal Individual'!$A60='Cartera Semanal Individual'!BQ$1,-SUMIFS('BD Factoraje'!$Q:$Q,'BD Factoraje'!$B:$B,$B$3,'BD Factoraje'!$G:$G,'Cartera Semanal Individual'!$A60,'BD Factoraje'!$C:$C,$B$2),0)+BP60-SUMIFS('BD Factoraje'!$R:$R,'BD Factoraje'!$B:$B,$B$3,'BD Factoraje'!$G:$G,'Cartera Semanal Individual'!$A60,'BD Factoraje'!$N:$N,'Cartera Semanal Individual'!BQ$1,'BD Factoraje'!$C:$C,$B$2)</f>
        <v>0</v>
      </c>
      <c r="BR60" s="11">
        <f>IF('Cartera Semanal Individual'!$A60='Cartera Semanal Individual'!BR$1,-SUMIFS('BD Factoraje'!$Q:$Q,'BD Factoraje'!$B:$B,$B$3,'BD Factoraje'!$G:$G,'Cartera Semanal Individual'!$A60,'BD Factoraje'!$C:$C,$B$2),0)+BQ60-SUMIFS('BD Factoraje'!$R:$R,'BD Factoraje'!$B:$B,$B$3,'BD Factoraje'!$G:$G,'Cartera Semanal Individual'!$A60,'BD Factoraje'!$N:$N,'Cartera Semanal Individual'!BR$1,'BD Factoraje'!$C:$C,$B$2)</f>
        <v>0</v>
      </c>
      <c r="BS60" s="11">
        <f>IF('Cartera Semanal Individual'!$A60='Cartera Semanal Individual'!BS$1,-SUMIFS('BD Factoraje'!$Q:$Q,'BD Factoraje'!$B:$B,$B$3,'BD Factoraje'!$G:$G,'Cartera Semanal Individual'!$A60,'BD Factoraje'!$C:$C,$B$2),0)+BR60-SUMIFS('BD Factoraje'!$R:$R,'BD Factoraje'!$B:$B,$B$3,'BD Factoraje'!$G:$G,'Cartera Semanal Individual'!$A60,'BD Factoraje'!$N:$N,'Cartera Semanal Individual'!BS$1,'BD Factoraje'!$C:$C,$B$2)</f>
        <v>0</v>
      </c>
      <c r="BT60" s="11">
        <f>IF('Cartera Semanal Individual'!$A60='Cartera Semanal Individual'!BT$1,-SUMIFS('BD Factoraje'!$Q:$Q,'BD Factoraje'!$B:$B,$B$3,'BD Factoraje'!$G:$G,'Cartera Semanal Individual'!$A60,'BD Factoraje'!$C:$C,$B$2),0)+BS60-SUMIFS('BD Factoraje'!$R:$R,'BD Factoraje'!$B:$B,$B$3,'BD Factoraje'!$G:$G,'Cartera Semanal Individual'!$A60,'BD Factoraje'!$N:$N,'Cartera Semanal Individual'!BT$1,'BD Factoraje'!$C:$C,$B$2)</f>
        <v>0</v>
      </c>
      <c r="BU60" s="11">
        <f>IF('Cartera Semanal Individual'!$A60='Cartera Semanal Individual'!BU$1,-SUMIFS('BD Factoraje'!$Q:$Q,'BD Factoraje'!$B:$B,$B$3,'BD Factoraje'!$G:$G,'Cartera Semanal Individual'!$A60,'BD Factoraje'!$C:$C,$B$2),0)+BT60-SUMIFS('BD Factoraje'!$R:$R,'BD Factoraje'!$B:$B,$B$3,'BD Factoraje'!$G:$G,'Cartera Semanal Individual'!$A60,'BD Factoraje'!$N:$N,'Cartera Semanal Individual'!BU$1,'BD Factoraje'!$C:$C,$B$2)</f>
        <v>0</v>
      </c>
      <c r="BV60" s="11">
        <f>IF('Cartera Semanal Individual'!$A60='Cartera Semanal Individual'!BV$1,-SUMIFS('BD Factoraje'!$Q:$Q,'BD Factoraje'!$B:$B,$B$3,'BD Factoraje'!$G:$G,'Cartera Semanal Individual'!$A60,'BD Factoraje'!$C:$C,$B$2),0)+BU60-SUMIFS('BD Factoraje'!$R:$R,'BD Factoraje'!$B:$B,$B$3,'BD Factoraje'!$G:$G,'Cartera Semanal Individual'!$A60,'BD Factoraje'!$N:$N,'Cartera Semanal Individual'!BV$1,'BD Factoraje'!$C:$C,$B$2)</f>
        <v>0</v>
      </c>
      <c r="BW60" s="11">
        <f>IF('Cartera Semanal Individual'!$A60='Cartera Semanal Individual'!BW$1,-SUMIFS('BD Factoraje'!$Q:$Q,'BD Factoraje'!$B:$B,$B$3,'BD Factoraje'!$G:$G,'Cartera Semanal Individual'!$A60,'BD Factoraje'!$C:$C,$B$2),0)+BV60-SUMIFS('BD Factoraje'!$R:$R,'BD Factoraje'!$B:$B,$B$3,'BD Factoraje'!$G:$G,'Cartera Semanal Individual'!$A60,'BD Factoraje'!$N:$N,'Cartera Semanal Individual'!BW$1,'BD Factoraje'!$C:$C,$B$2)</f>
        <v>0</v>
      </c>
      <c r="BX60" s="11">
        <f>IF('Cartera Semanal Individual'!$A60='Cartera Semanal Individual'!BX$1,-SUMIFS('BD Factoraje'!$Q:$Q,'BD Factoraje'!$B:$B,$B$3,'BD Factoraje'!$G:$G,'Cartera Semanal Individual'!$A60,'BD Factoraje'!$C:$C,$B$2),0)+BW60-SUMIFS('BD Factoraje'!$R:$R,'BD Factoraje'!$B:$B,$B$3,'BD Factoraje'!$G:$G,'Cartera Semanal Individual'!$A60,'BD Factoraje'!$N:$N,'Cartera Semanal Individual'!BX$1,'BD Factoraje'!$C:$C,$B$2)</f>
        <v>0</v>
      </c>
      <c r="BY60" s="11">
        <f>IF('Cartera Semanal Individual'!$A60='Cartera Semanal Individual'!BY$1,-SUMIFS('BD Factoraje'!$Q:$Q,'BD Factoraje'!$B:$B,$B$3,'BD Factoraje'!$G:$G,'Cartera Semanal Individual'!$A60,'BD Factoraje'!$C:$C,$B$2),0)+BX60-SUMIFS('BD Factoraje'!$R:$R,'BD Factoraje'!$B:$B,$B$3,'BD Factoraje'!$G:$G,'Cartera Semanal Individual'!$A60,'BD Factoraje'!$N:$N,'Cartera Semanal Individual'!BY$1,'BD Factoraje'!$C:$C,$B$2)</f>
        <v>0</v>
      </c>
      <c r="BZ60" s="11">
        <f>IF('Cartera Semanal Individual'!$A60='Cartera Semanal Individual'!BZ$1,-SUMIFS('BD Factoraje'!$Q:$Q,'BD Factoraje'!$B:$B,$B$3,'BD Factoraje'!$G:$G,'Cartera Semanal Individual'!$A60,'BD Factoraje'!$C:$C,$B$2),0)+BY60-SUMIFS('BD Factoraje'!$R:$R,'BD Factoraje'!$B:$B,$B$3,'BD Factoraje'!$G:$G,'Cartera Semanal Individual'!$A60,'BD Factoraje'!$N:$N,'Cartera Semanal Individual'!BZ$1,'BD Factoraje'!$C:$C,$B$2)</f>
        <v>0</v>
      </c>
      <c r="CA60" s="11">
        <f>IF('Cartera Semanal Individual'!$A60='Cartera Semanal Individual'!CA$1,-SUMIFS('BD Factoraje'!$Q:$Q,'BD Factoraje'!$B:$B,$B$3,'BD Factoraje'!$G:$G,'Cartera Semanal Individual'!$A60,'BD Factoraje'!$C:$C,$B$2),0)+BZ60-SUMIFS('BD Factoraje'!$R:$R,'BD Factoraje'!$B:$B,$B$3,'BD Factoraje'!$G:$G,'Cartera Semanal Individual'!$A60,'BD Factoraje'!$N:$N,'Cartera Semanal Individual'!CA$1,'BD Factoraje'!$C:$C,$B$2)</f>
        <v>0</v>
      </c>
      <c r="CB60" s="11">
        <f>IF('Cartera Semanal Individual'!$A60='Cartera Semanal Individual'!CB$1,-SUMIFS('BD Factoraje'!$Q:$Q,'BD Factoraje'!$B:$B,$B$3,'BD Factoraje'!$G:$G,'Cartera Semanal Individual'!$A60,'BD Factoraje'!$C:$C,$B$2),0)+CA60-SUMIFS('BD Factoraje'!$R:$R,'BD Factoraje'!$B:$B,$B$3,'BD Factoraje'!$G:$G,'Cartera Semanal Individual'!$A60,'BD Factoraje'!$N:$N,'Cartera Semanal Individual'!CB$1,'BD Factoraje'!$C:$C,$B$2)</f>
        <v>0</v>
      </c>
      <c r="CC60" s="11">
        <f>IF('Cartera Semanal Individual'!$A60='Cartera Semanal Individual'!CC$1,-SUMIFS('BD Factoraje'!$Q:$Q,'BD Factoraje'!$B:$B,$B$3,'BD Factoraje'!$G:$G,'Cartera Semanal Individual'!$A60,'BD Factoraje'!$C:$C,$B$2),0)+CB60-SUMIFS('BD Factoraje'!$R:$R,'BD Factoraje'!$B:$B,$B$3,'BD Factoraje'!$G:$G,'Cartera Semanal Individual'!$A60,'BD Factoraje'!$N:$N,'Cartera Semanal Individual'!CC$1,'BD Factoraje'!$C:$C,$B$2)</f>
        <v>0</v>
      </c>
      <c r="CD60" s="11">
        <f>IF('Cartera Semanal Individual'!$A60='Cartera Semanal Individual'!CD$1,-SUMIFS('BD Factoraje'!$Q:$Q,'BD Factoraje'!$B:$B,$B$3,'BD Factoraje'!$G:$G,'Cartera Semanal Individual'!$A60,'BD Factoraje'!$C:$C,$B$2),0)+CC60-SUMIFS('BD Factoraje'!$R:$R,'BD Factoraje'!$B:$B,$B$3,'BD Factoraje'!$G:$G,'Cartera Semanal Individual'!$A60,'BD Factoraje'!$N:$N,'Cartera Semanal Individual'!CD$1,'BD Factoraje'!$C:$C,$B$2)</f>
        <v>0</v>
      </c>
      <c r="CE60" s="11">
        <f>IF('Cartera Semanal Individual'!$A60='Cartera Semanal Individual'!CE$1,-SUMIFS('BD Factoraje'!$Q:$Q,'BD Factoraje'!$B:$B,$B$3,'BD Factoraje'!$G:$G,'Cartera Semanal Individual'!$A60,'BD Factoraje'!$C:$C,$B$2),0)+CD60-SUMIFS('BD Factoraje'!$R:$R,'BD Factoraje'!$B:$B,$B$3,'BD Factoraje'!$G:$G,'Cartera Semanal Individual'!$A60,'BD Factoraje'!$N:$N,'Cartera Semanal Individual'!CE$1,'BD Factoraje'!$C:$C,$B$2)</f>
        <v>0</v>
      </c>
      <c r="CF60" s="11">
        <f>IF('Cartera Semanal Individual'!$A60='Cartera Semanal Individual'!CF$1,-SUMIFS('BD Factoraje'!$Q:$Q,'BD Factoraje'!$B:$B,$B$3,'BD Factoraje'!$G:$G,'Cartera Semanal Individual'!$A60,'BD Factoraje'!$C:$C,$B$2),0)+CE60-SUMIFS('BD Factoraje'!$R:$R,'BD Factoraje'!$B:$B,$B$3,'BD Factoraje'!$G:$G,'Cartera Semanal Individual'!$A60,'BD Factoraje'!$N:$N,'Cartera Semanal Individual'!CF$1,'BD Factoraje'!$C:$C,$B$2)</f>
        <v>0</v>
      </c>
      <c r="CG60" s="11">
        <f>IF('Cartera Semanal Individual'!$A60='Cartera Semanal Individual'!CG$1,-SUMIFS('BD Factoraje'!$Q:$Q,'BD Factoraje'!$B:$B,$B$3,'BD Factoraje'!$G:$G,'Cartera Semanal Individual'!$A60,'BD Factoraje'!$C:$C,$B$2),0)+CF60-SUMIFS('BD Factoraje'!$R:$R,'BD Factoraje'!$B:$B,$B$3,'BD Factoraje'!$G:$G,'Cartera Semanal Individual'!$A60,'BD Factoraje'!$N:$N,'Cartera Semanal Individual'!CG$1,'BD Factoraje'!$C:$C,$B$2)</f>
        <v>0</v>
      </c>
      <c r="CH60" s="11">
        <f>IF('Cartera Semanal Individual'!$A60='Cartera Semanal Individual'!CH$1,-SUMIFS('BD Factoraje'!$Q:$Q,'BD Factoraje'!$B:$B,$B$3,'BD Factoraje'!$G:$G,'Cartera Semanal Individual'!$A60,'BD Factoraje'!$C:$C,$B$2),0)+CG60-SUMIFS('BD Factoraje'!$R:$R,'BD Factoraje'!$B:$B,$B$3,'BD Factoraje'!$G:$G,'Cartera Semanal Individual'!$A60,'BD Factoraje'!$N:$N,'Cartera Semanal Individual'!CH$1,'BD Factoraje'!$C:$C,$B$2)</f>
        <v>0</v>
      </c>
      <c r="CI60" s="11">
        <f>IF('Cartera Semanal Individual'!$A60='Cartera Semanal Individual'!CI$1,-SUMIFS('BD Factoraje'!$Q:$Q,'BD Factoraje'!$B:$B,$B$3,'BD Factoraje'!$G:$G,'Cartera Semanal Individual'!$A60,'BD Factoraje'!$C:$C,$B$2),0)+CH60-SUMIFS('BD Factoraje'!$R:$R,'BD Factoraje'!$B:$B,$B$3,'BD Factoraje'!$G:$G,'Cartera Semanal Individual'!$A60,'BD Factoraje'!$N:$N,'Cartera Semanal Individual'!CI$1,'BD Factoraje'!$C:$C,$B$2)</f>
        <v>0</v>
      </c>
      <c r="CJ60" s="11">
        <f>IF('Cartera Semanal Individual'!$A60='Cartera Semanal Individual'!CJ$1,-SUMIFS('BD Factoraje'!$Q:$Q,'BD Factoraje'!$B:$B,$B$3,'BD Factoraje'!$G:$G,'Cartera Semanal Individual'!$A60,'BD Factoraje'!$C:$C,$B$2),0)+CI60-SUMIFS('BD Factoraje'!$R:$R,'BD Factoraje'!$B:$B,$B$3,'BD Factoraje'!$G:$G,'Cartera Semanal Individual'!$A60,'BD Factoraje'!$N:$N,'Cartera Semanal Individual'!CJ$1,'BD Factoraje'!$C:$C,$B$2)</f>
        <v>0</v>
      </c>
      <c r="CK60" s="11">
        <f>IF('Cartera Semanal Individual'!$A60='Cartera Semanal Individual'!CK$1,-SUMIFS('BD Factoraje'!$Q:$Q,'BD Factoraje'!$B:$B,$B$3,'BD Factoraje'!$G:$G,'Cartera Semanal Individual'!$A60,'BD Factoraje'!$C:$C,$B$2),0)+CJ60-SUMIFS('BD Factoraje'!$R:$R,'BD Factoraje'!$B:$B,$B$3,'BD Factoraje'!$G:$G,'Cartera Semanal Individual'!$A60,'BD Factoraje'!$N:$N,'Cartera Semanal Individual'!CK$1,'BD Factoraje'!$C:$C,$B$2)</f>
        <v>0</v>
      </c>
      <c r="CL60" s="11">
        <f>IF('Cartera Semanal Individual'!$A60='Cartera Semanal Individual'!CL$1,-SUMIFS('BD Factoraje'!$Q:$Q,'BD Factoraje'!$B:$B,$B$3,'BD Factoraje'!$G:$G,'Cartera Semanal Individual'!$A60,'BD Factoraje'!$C:$C,$B$2),0)+CK60-SUMIFS('BD Factoraje'!$R:$R,'BD Factoraje'!$B:$B,$B$3,'BD Factoraje'!$G:$G,'Cartera Semanal Individual'!$A60,'BD Factoraje'!$N:$N,'Cartera Semanal Individual'!CL$1,'BD Factoraje'!$C:$C,$B$2)</f>
        <v>0</v>
      </c>
      <c r="CM60" s="11">
        <f>IF('Cartera Semanal Individual'!$A60='Cartera Semanal Individual'!CM$1,-SUMIFS('BD Factoraje'!$Q:$Q,'BD Factoraje'!$B:$B,$B$3,'BD Factoraje'!$G:$G,'Cartera Semanal Individual'!$A60,'BD Factoraje'!$C:$C,$B$2),0)+CL60-SUMIFS('BD Factoraje'!$R:$R,'BD Factoraje'!$B:$B,$B$3,'BD Factoraje'!$G:$G,'Cartera Semanal Individual'!$A60,'BD Factoraje'!$N:$N,'Cartera Semanal Individual'!CM$1,'BD Factoraje'!$C:$C,$B$2)</f>
        <v>0</v>
      </c>
      <c r="CN60" s="11">
        <f>IF('Cartera Semanal Individual'!$A60='Cartera Semanal Individual'!CN$1,-SUMIFS('BD Factoraje'!$Q:$Q,'BD Factoraje'!$B:$B,$B$3,'BD Factoraje'!$G:$G,'Cartera Semanal Individual'!$A60,'BD Factoraje'!$C:$C,$B$2),0)+CM60-SUMIFS('BD Factoraje'!$R:$R,'BD Factoraje'!$B:$B,$B$3,'BD Factoraje'!$G:$G,'Cartera Semanal Individual'!$A60,'BD Factoraje'!$N:$N,'Cartera Semanal Individual'!CN$1,'BD Factoraje'!$C:$C,$B$2)</f>
        <v>0</v>
      </c>
      <c r="CO60" s="11">
        <f>IF('Cartera Semanal Individual'!$A60='Cartera Semanal Individual'!CO$1,-SUMIFS('BD Factoraje'!$Q:$Q,'BD Factoraje'!$B:$B,$B$3,'BD Factoraje'!$G:$G,'Cartera Semanal Individual'!$A60,'BD Factoraje'!$C:$C,$B$2),0)+CN60-SUMIFS('BD Factoraje'!$R:$R,'BD Factoraje'!$B:$B,$B$3,'BD Factoraje'!$G:$G,'Cartera Semanal Individual'!$A60,'BD Factoraje'!$N:$N,'Cartera Semanal Individual'!CO$1,'BD Factoraje'!$C:$C,$B$2)</f>
        <v>0</v>
      </c>
      <c r="CP60" s="11">
        <f>IF('Cartera Semanal Individual'!$A60='Cartera Semanal Individual'!CP$1,-SUMIFS('BD Factoraje'!$Q:$Q,'BD Factoraje'!$B:$B,$B$3,'BD Factoraje'!$G:$G,'Cartera Semanal Individual'!$A60,'BD Factoraje'!$C:$C,$B$2),0)+CO60-SUMIFS('BD Factoraje'!$R:$R,'BD Factoraje'!$B:$B,$B$3,'BD Factoraje'!$G:$G,'Cartera Semanal Individual'!$A60,'BD Factoraje'!$N:$N,'Cartera Semanal Individual'!CP$1,'BD Factoraje'!$C:$C,$B$2)</f>
        <v>0</v>
      </c>
      <c r="CQ60" s="11">
        <f>IF('Cartera Semanal Individual'!$A60='Cartera Semanal Individual'!CQ$1,-SUMIFS('BD Factoraje'!$Q:$Q,'BD Factoraje'!$B:$B,$B$3,'BD Factoraje'!$G:$G,'Cartera Semanal Individual'!$A60,'BD Factoraje'!$C:$C,$B$2),0)+CP60-SUMIFS('BD Factoraje'!$R:$R,'BD Factoraje'!$B:$B,$B$3,'BD Factoraje'!$G:$G,'Cartera Semanal Individual'!$A60,'BD Factoraje'!$N:$N,'Cartera Semanal Individual'!CQ$1,'BD Factoraje'!$C:$C,$B$2)</f>
        <v>0</v>
      </c>
      <c r="CR60" s="11">
        <f>IF('Cartera Semanal Individual'!$A60='Cartera Semanal Individual'!CR$1,-SUMIFS('BD Factoraje'!$Q:$Q,'BD Factoraje'!$B:$B,$B$3,'BD Factoraje'!$G:$G,'Cartera Semanal Individual'!$A60,'BD Factoraje'!$C:$C,$B$2),0)+CQ60-SUMIFS('BD Factoraje'!$R:$R,'BD Factoraje'!$B:$B,$B$3,'BD Factoraje'!$G:$G,'Cartera Semanal Individual'!$A60,'BD Factoraje'!$N:$N,'Cartera Semanal Individual'!CR$1,'BD Factoraje'!$C:$C,$B$2)</f>
        <v>0</v>
      </c>
      <c r="CS60" s="11">
        <f>IF('Cartera Semanal Individual'!$A60='Cartera Semanal Individual'!CS$1,-SUMIFS('BD Factoraje'!$Q:$Q,'BD Factoraje'!$B:$B,$B$3,'BD Factoraje'!$G:$G,'Cartera Semanal Individual'!$A60,'BD Factoraje'!$C:$C,$B$2),0)+CR60-SUMIFS('BD Factoraje'!$R:$R,'BD Factoraje'!$B:$B,$B$3,'BD Factoraje'!$G:$G,'Cartera Semanal Individual'!$A60,'BD Factoraje'!$N:$N,'Cartera Semanal Individual'!CS$1,'BD Factoraje'!$C:$C,$B$2)</f>
        <v>0</v>
      </c>
      <c r="CT60" s="11">
        <f>IF('Cartera Semanal Individual'!$A60='Cartera Semanal Individual'!CT$1,-SUMIFS('BD Factoraje'!$Q:$Q,'BD Factoraje'!$B:$B,$B$3,'BD Factoraje'!$G:$G,'Cartera Semanal Individual'!$A60,'BD Factoraje'!$C:$C,$B$2),0)+CS60-SUMIFS('BD Factoraje'!$R:$R,'BD Factoraje'!$B:$B,$B$3,'BD Factoraje'!$G:$G,'Cartera Semanal Individual'!$A60,'BD Factoraje'!$N:$N,'Cartera Semanal Individual'!CT$1,'BD Factoraje'!$C:$C,$B$2)</f>
        <v>0</v>
      </c>
      <c r="CU60" s="11">
        <f>IF('Cartera Semanal Individual'!$A60='Cartera Semanal Individual'!CU$1,-SUMIFS('BD Factoraje'!$Q:$Q,'BD Factoraje'!$B:$B,$B$3,'BD Factoraje'!$G:$G,'Cartera Semanal Individual'!$A60,'BD Factoraje'!$C:$C,$B$2),0)+CT60-SUMIFS('BD Factoraje'!$R:$R,'BD Factoraje'!$B:$B,$B$3,'BD Factoraje'!$G:$G,'Cartera Semanal Individual'!$A60,'BD Factoraje'!$N:$N,'Cartera Semanal Individual'!CU$1,'BD Factoraje'!$C:$C,$B$2)</f>
        <v>0</v>
      </c>
      <c r="CV60" s="11">
        <f>IF('Cartera Semanal Individual'!$A60='Cartera Semanal Individual'!CV$1,-SUMIFS('BD Factoraje'!$Q:$Q,'BD Factoraje'!$B:$B,$B$3,'BD Factoraje'!$G:$G,'Cartera Semanal Individual'!$A60,'BD Factoraje'!$C:$C,$B$2),0)+CU60-SUMIFS('BD Factoraje'!$R:$R,'BD Factoraje'!$B:$B,$B$3,'BD Factoraje'!$G:$G,'Cartera Semanal Individual'!$A60,'BD Factoraje'!$N:$N,'Cartera Semanal Individual'!CV$1,'BD Factoraje'!$C:$C,$B$2)</f>
        <v>0</v>
      </c>
    </row>
    <row r="61" spans="1:100" x14ac:dyDescent="0.25">
      <c r="A61" s="14">
        <v>70</v>
      </c>
      <c r="B61" s="31">
        <f t="shared" si="2"/>
        <v>42855</v>
      </c>
      <c r="C61" s="11">
        <f>IF('Cartera Semanal Individual'!$A61='Cartera Semanal Individual'!C$1,-SUMIFS('BD Factoraje'!$Q:$Q,'BD Factoraje'!$B:$B,$B$3,'BD Factoraje'!$G:$G,'Cartera Semanal Individual'!$A61,'BD Factoraje'!$C:$C,$B$2),0)</f>
        <v>0</v>
      </c>
      <c r="D61" s="11">
        <f>IF('Cartera Semanal Individual'!$A61='Cartera Semanal Individual'!D$1,-SUMIFS('BD Factoraje'!$Q:$Q,'BD Factoraje'!$B:$B,$B$3,'BD Factoraje'!$G:$G,'Cartera Semanal Individual'!$A61,'BD Factoraje'!$C:$C,$B$2),0)+C61-SUMIFS('BD Factoraje'!$R:$R,'BD Factoraje'!$B:$B,$B$3,'BD Factoraje'!$G:$G,'Cartera Semanal Individual'!$A61,'BD Factoraje'!$N:$N,'Cartera Semanal Individual'!D$1,'BD Factoraje'!$C:$C,$B$2)</f>
        <v>0</v>
      </c>
      <c r="E61" s="11">
        <f>IF('Cartera Semanal Individual'!$A61='Cartera Semanal Individual'!E$1,-SUMIFS('BD Factoraje'!$Q:$Q,'BD Factoraje'!$B:$B,$B$3,'BD Factoraje'!$G:$G,'Cartera Semanal Individual'!$A61,'BD Factoraje'!$C:$C,$B$2),0)+D61-SUMIFS('BD Factoraje'!$R:$R,'BD Factoraje'!$B:$B,$B$3,'BD Factoraje'!$G:$G,'Cartera Semanal Individual'!$A61,'BD Factoraje'!$N:$N,'Cartera Semanal Individual'!E$1,'BD Factoraje'!$C:$C,$B$2)</f>
        <v>0</v>
      </c>
      <c r="F61" s="11">
        <f>IF('Cartera Semanal Individual'!$A61='Cartera Semanal Individual'!F$1,-SUMIFS('BD Factoraje'!$Q:$Q,'BD Factoraje'!$B:$B,$B$3,'BD Factoraje'!$G:$G,'Cartera Semanal Individual'!$A61,'BD Factoraje'!$C:$C,$B$2),0)+E61-SUMIFS('BD Factoraje'!$R:$R,'BD Factoraje'!$B:$B,$B$3,'BD Factoraje'!$G:$G,'Cartera Semanal Individual'!$A61,'BD Factoraje'!$N:$N,'Cartera Semanal Individual'!F$1,'BD Factoraje'!$C:$C,$B$2)</f>
        <v>0</v>
      </c>
      <c r="G61" s="11">
        <f>IF('Cartera Semanal Individual'!$A61='Cartera Semanal Individual'!G$1,-SUMIFS('BD Factoraje'!$Q:$Q,'BD Factoraje'!$B:$B,$B$3,'BD Factoraje'!$G:$G,'Cartera Semanal Individual'!$A61,'BD Factoraje'!$C:$C,$B$2),0)+F61-SUMIFS('BD Factoraje'!$R:$R,'BD Factoraje'!$B:$B,$B$3,'BD Factoraje'!$G:$G,'Cartera Semanal Individual'!$A61,'BD Factoraje'!$N:$N,'Cartera Semanal Individual'!G$1,'BD Factoraje'!$C:$C,$B$2)</f>
        <v>0</v>
      </c>
      <c r="H61" s="11">
        <f>IF('Cartera Semanal Individual'!$A61='Cartera Semanal Individual'!H$1,-SUMIFS('BD Factoraje'!$Q:$Q,'BD Factoraje'!$B:$B,$B$3,'BD Factoraje'!$G:$G,'Cartera Semanal Individual'!$A61,'BD Factoraje'!$C:$C,$B$2),0)+G61-SUMIFS('BD Factoraje'!$R:$R,'BD Factoraje'!$B:$B,$B$3,'BD Factoraje'!$G:$G,'Cartera Semanal Individual'!$A61,'BD Factoraje'!$N:$N,'Cartera Semanal Individual'!H$1,'BD Factoraje'!$C:$C,$B$2)</f>
        <v>0</v>
      </c>
      <c r="I61" s="11">
        <f>IF('Cartera Semanal Individual'!$A61='Cartera Semanal Individual'!I$1,-SUMIFS('BD Factoraje'!$Q:$Q,'BD Factoraje'!$B:$B,$B$3,'BD Factoraje'!$G:$G,'Cartera Semanal Individual'!$A61,'BD Factoraje'!$C:$C,$B$2),0)+H61-SUMIFS('BD Factoraje'!$R:$R,'BD Factoraje'!$B:$B,$B$3,'BD Factoraje'!$G:$G,'Cartera Semanal Individual'!$A61,'BD Factoraje'!$N:$N,'Cartera Semanal Individual'!I$1,'BD Factoraje'!$C:$C,$B$2)</f>
        <v>0</v>
      </c>
      <c r="J61" s="11">
        <f>IF('Cartera Semanal Individual'!$A61='Cartera Semanal Individual'!J$1,-SUMIFS('BD Factoraje'!$Q:$Q,'BD Factoraje'!$B:$B,$B$3,'BD Factoraje'!$G:$G,'Cartera Semanal Individual'!$A61,'BD Factoraje'!$C:$C,$B$2),0)+I61-SUMIFS('BD Factoraje'!$R:$R,'BD Factoraje'!$B:$B,$B$3,'BD Factoraje'!$G:$G,'Cartera Semanal Individual'!$A61,'BD Factoraje'!$N:$N,'Cartera Semanal Individual'!J$1,'BD Factoraje'!$C:$C,$B$2)</f>
        <v>0</v>
      </c>
      <c r="K61" s="11">
        <f>IF('Cartera Semanal Individual'!$A61='Cartera Semanal Individual'!K$1,-SUMIFS('BD Factoraje'!$Q:$Q,'BD Factoraje'!$B:$B,$B$3,'BD Factoraje'!$G:$G,'Cartera Semanal Individual'!$A61,'BD Factoraje'!$C:$C,$B$2),0)+J61-SUMIFS('BD Factoraje'!$R:$R,'BD Factoraje'!$B:$B,$B$3,'BD Factoraje'!$G:$G,'Cartera Semanal Individual'!$A61,'BD Factoraje'!$N:$N,'Cartera Semanal Individual'!K$1,'BD Factoraje'!$C:$C,$B$2)</f>
        <v>0</v>
      </c>
      <c r="L61" s="11">
        <f>IF('Cartera Semanal Individual'!$A61='Cartera Semanal Individual'!L$1,-SUMIFS('BD Factoraje'!$Q:$Q,'BD Factoraje'!$B:$B,$B$3,'BD Factoraje'!$G:$G,'Cartera Semanal Individual'!$A61,'BD Factoraje'!$C:$C,$B$2),0)+K61-SUMIFS('BD Factoraje'!$R:$R,'BD Factoraje'!$B:$B,$B$3,'BD Factoraje'!$G:$G,'Cartera Semanal Individual'!$A61,'BD Factoraje'!$N:$N,'Cartera Semanal Individual'!L$1,'BD Factoraje'!$C:$C,$B$2)</f>
        <v>0</v>
      </c>
      <c r="M61" s="11">
        <f>IF('Cartera Semanal Individual'!$A61='Cartera Semanal Individual'!M$1,-SUMIFS('BD Factoraje'!$Q:$Q,'BD Factoraje'!$B:$B,$B$3,'BD Factoraje'!$G:$G,'Cartera Semanal Individual'!$A61,'BD Factoraje'!$C:$C,$B$2),0)+L61-SUMIFS('BD Factoraje'!$R:$R,'BD Factoraje'!$B:$B,$B$3,'BD Factoraje'!$G:$G,'Cartera Semanal Individual'!$A61,'BD Factoraje'!$N:$N,'Cartera Semanal Individual'!M$1,'BD Factoraje'!$C:$C,$B$2)</f>
        <v>0</v>
      </c>
      <c r="N61" s="11">
        <f>IF('Cartera Semanal Individual'!$A61='Cartera Semanal Individual'!N$1,-SUMIFS('BD Factoraje'!$Q:$Q,'BD Factoraje'!$B:$B,$B$3,'BD Factoraje'!$G:$G,'Cartera Semanal Individual'!$A61,'BD Factoraje'!$C:$C,$B$2),0)+M61-SUMIFS('BD Factoraje'!$R:$R,'BD Factoraje'!$B:$B,$B$3,'BD Factoraje'!$G:$G,'Cartera Semanal Individual'!$A61,'BD Factoraje'!$N:$N,'Cartera Semanal Individual'!N$1,'BD Factoraje'!$C:$C,$B$2)</f>
        <v>0</v>
      </c>
      <c r="O61" s="11">
        <f>IF('Cartera Semanal Individual'!$A61='Cartera Semanal Individual'!O$1,-SUMIFS('BD Factoraje'!$Q:$Q,'BD Factoraje'!$B:$B,$B$3,'BD Factoraje'!$G:$G,'Cartera Semanal Individual'!$A61,'BD Factoraje'!$C:$C,$B$2),0)+N61-SUMIFS('BD Factoraje'!$R:$R,'BD Factoraje'!$B:$B,$B$3,'BD Factoraje'!$G:$G,'Cartera Semanal Individual'!$A61,'BD Factoraje'!$N:$N,'Cartera Semanal Individual'!O$1,'BD Factoraje'!$C:$C,$B$2)</f>
        <v>0</v>
      </c>
      <c r="P61" s="11">
        <f>IF('Cartera Semanal Individual'!$A61='Cartera Semanal Individual'!P$1,-SUMIFS('BD Factoraje'!$Q:$Q,'BD Factoraje'!$B:$B,$B$3,'BD Factoraje'!$G:$G,'Cartera Semanal Individual'!$A61,'BD Factoraje'!$C:$C,$B$2),0)+O61-SUMIFS('BD Factoraje'!$R:$R,'BD Factoraje'!$B:$B,$B$3,'BD Factoraje'!$G:$G,'Cartera Semanal Individual'!$A61,'BD Factoraje'!$N:$N,'Cartera Semanal Individual'!P$1,'BD Factoraje'!$C:$C,$B$2)</f>
        <v>0</v>
      </c>
      <c r="Q61" s="11">
        <f>IF('Cartera Semanal Individual'!$A61='Cartera Semanal Individual'!Q$1,-SUMIFS('BD Factoraje'!$Q:$Q,'BD Factoraje'!$B:$B,$B$3,'BD Factoraje'!$G:$G,'Cartera Semanal Individual'!$A61,'BD Factoraje'!$C:$C,$B$2),0)+P61-SUMIFS('BD Factoraje'!$R:$R,'BD Factoraje'!$B:$B,$B$3,'BD Factoraje'!$G:$G,'Cartera Semanal Individual'!$A61,'BD Factoraje'!$N:$N,'Cartera Semanal Individual'!Q$1,'BD Factoraje'!$C:$C,$B$2)</f>
        <v>0</v>
      </c>
      <c r="R61" s="11">
        <f>IF('Cartera Semanal Individual'!$A61='Cartera Semanal Individual'!R$1,-SUMIFS('BD Factoraje'!$Q:$Q,'BD Factoraje'!$B:$B,$B$3,'BD Factoraje'!$G:$G,'Cartera Semanal Individual'!$A61,'BD Factoraje'!$C:$C,$B$2),0)+Q61-SUMIFS('BD Factoraje'!$R:$R,'BD Factoraje'!$B:$B,$B$3,'BD Factoraje'!$G:$G,'Cartera Semanal Individual'!$A61,'BD Factoraje'!$N:$N,'Cartera Semanal Individual'!R$1,'BD Factoraje'!$C:$C,$B$2)</f>
        <v>0</v>
      </c>
      <c r="S61" s="11">
        <f>IF('Cartera Semanal Individual'!$A61='Cartera Semanal Individual'!S$1,-SUMIFS('BD Factoraje'!$Q:$Q,'BD Factoraje'!$B:$B,$B$3,'BD Factoraje'!$G:$G,'Cartera Semanal Individual'!$A61,'BD Factoraje'!$C:$C,$B$2),0)+R61-SUMIFS('BD Factoraje'!$R:$R,'BD Factoraje'!$B:$B,$B$3,'BD Factoraje'!$G:$G,'Cartera Semanal Individual'!$A61,'BD Factoraje'!$N:$N,'Cartera Semanal Individual'!S$1,'BD Factoraje'!$C:$C,$B$2)</f>
        <v>0</v>
      </c>
      <c r="T61" s="11">
        <f>IF('Cartera Semanal Individual'!$A61='Cartera Semanal Individual'!T$1,-SUMIFS('BD Factoraje'!$Q:$Q,'BD Factoraje'!$B:$B,$B$3,'BD Factoraje'!$G:$G,'Cartera Semanal Individual'!$A61,'BD Factoraje'!$C:$C,$B$2),0)+S61-SUMIFS('BD Factoraje'!$R:$R,'BD Factoraje'!$B:$B,$B$3,'BD Factoraje'!$G:$G,'Cartera Semanal Individual'!$A61,'BD Factoraje'!$N:$N,'Cartera Semanal Individual'!T$1,'BD Factoraje'!$C:$C,$B$2)</f>
        <v>0</v>
      </c>
      <c r="U61" s="11">
        <f>IF('Cartera Semanal Individual'!$A61='Cartera Semanal Individual'!U$1,-SUMIFS('BD Factoraje'!$Q:$Q,'BD Factoraje'!$B:$B,$B$3,'BD Factoraje'!$G:$G,'Cartera Semanal Individual'!$A61,'BD Factoraje'!$C:$C,$B$2),0)+T61-SUMIFS('BD Factoraje'!$R:$R,'BD Factoraje'!$B:$B,$B$3,'BD Factoraje'!$G:$G,'Cartera Semanal Individual'!$A61,'BD Factoraje'!$N:$N,'Cartera Semanal Individual'!U$1,'BD Factoraje'!$C:$C,$B$2)</f>
        <v>0</v>
      </c>
      <c r="V61" s="11">
        <f>IF('Cartera Semanal Individual'!$A61='Cartera Semanal Individual'!V$1,-SUMIFS('BD Factoraje'!$Q:$Q,'BD Factoraje'!$B:$B,$B$3,'BD Factoraje'!$G:$G,'Cartera Semanal Individual'!$A61,'BD Factoraje'!$C:$C,$B$2),0)+U61-SUMIFS('BD Factoraje'!$R:$R,'BD Factoraje'!$B:$B,$B$3,'BD Factoraje'!$G:$G,'Cartera Semanal Individual'!$A61,'BD Factoraje'!$N:$N,'Cartera Semanal Individual'!V$1,'BD Factoraje'!$C:$C,$B$2)</f>
        <v>0</v>
      </c>
      <c r="W61" s="11">
        <f>IF('Cartera Semanal Individual'!$A61='Cartera Semanal Individual'!W$1,-SUMIFS('BD Factoraje'!$Q:$Q,'BD Factoraje'!$B:$B,$B$3,'BD Factoraje'!$G:$G,'Cartera Semanal Individual'!$A61,'BD Factoraje'!$C:$C,$B$2),0)+V61-SUMIFS('BD Factoraje'!$R:$R,'BD Factoraje'!$B:$B,$B$3,'BD Factoraje'!$G:$G,'Cartera Semanal Individual'!$A61,'BD Factoraje'!$N:$N,'Cartera Semanal Individual'!W$1,'BD Factoraje'!$C:$C,$B$2)</f>
        <v>0</v>
      </c>
      <c r="X61" s="11">
        <f>IF('Cartera Semanal Individual'!$A61='Cartera Semanal Individual'!X$1,-SUMIFS('BD Factoraje'!$Q:$Q,'BD Factoraje'!$B:$B,$B$3,'BD Factoraje'!$G:$G,'Cartera Semanal Individual'!$A61,'BD Factoraje'!$C:$C,$B$2),0)+W61-SUMIFS('BD Factoraje'!$R:$R,'BD Factoraje'!$B:$B,$B$3,'BD Factoraje'!$G:$G,'Cartera Semanal Individual'!$A61,'BD Factoraje'!$N:$N,'Cartera Semanal Individual'!X$1,'BD Factoraje'!$C:$C,$B$2)</f>
        <v>0</v>
      </c>
      <c r="Y61" s="11">
        <f>IF('Cartera Semanal Individual'!$A61='Cartera Semanal Individual'!Y$1,-SUMIFS('BD Factoraje'!$Q:$Q,'BD Factoraje'!$B:$B,$B$3,'BD Factoraje'!$G:$G,'Cartera Semanal Individual'!$A61,'BD Factoraje'!$C:$C,$B$2),0)+X61-SUMIFS('BD Factoraje'!$R:$R,'BD Factoraje'!$B:$B,$B$3,'BD Factoraje'!$G:$G,'Cartera Semanal Individual'!$A61,'BD Factoraje'!$N:$N,'Cartera Semanal Individual'!Y$1,'BD Factoraje'!$C:$C,$B$2)</f>
        <v>0</v>
      </c>
      <c r="Z61" s="11">
        <f>IF('Cartera Semanal Individual'!$A61='Cartera Semanal Individual'!Z$1,-SUMIFS('BD Factoraje'!$Q:$Q,'BD Factoraje'!$B:$B,$B$3,'BD Factoraje'!$G:$G,'Cartera Semanal Individual'!$A61,'BD Factoraje'!$C:$C,$B$2),0)+Y61-SUMIFS('BD Factoraje'!$R:$R,'BD Factoraje'!$B:$B,$B$3,'BD Factoraje'!$G:$G,'Cartera Semanal Individual'!$A61,'BD Factoraje'!$N:$N,'Cartera Semanal Individual'!Z$1,'BD Factoraje'!$C:$C,$B$2)</f>
        <v>0</v>
      </c>
      <c r="AA61" s="11">
        <f>IF('Cartera Semanal Individual'!$A61='Cartera Semanal Individual'!AA$1,-SUMIFS('BD Factoraje'!$Q:$Q,'BD Factoraje'!$B:$B,$B$3,'BD Factoraje'!$G:$G,'Cartera Semanal Individual'!$A61,'BD Factoraje'!$C:$C,$B$2),0)+Z61-SUMIFS('BD Factoraje'!$R:$R,'BD Factoraje'!$B:$B,$B$3,'BD Factoraje'!$G:$G,'Cartera Semanal Individual'!$A61,'BD Factoraje'!$N:$N,'Cartera Semanal Individual'!AA$1,'BD Factoraje'!$C:$C,$B$2)</f>
        <v>0</v>
      </c>
      <c r="AB61" s="11">
        <f>IF('Cartera Semanal Individual'!$A61='Cartera Semanal Individual'!AB$1,-SUMIFS('BD Factoraje'!$Q:$Q,'BD Factoraje'!$B:$B,$B$3,'BD Factoraje'!$G:$G,'Cartera Semanal Individual'!$A61,'BD Factoraje'!$C:$C,$B$2),0)+AA61-SUMIFS('BD Factoraje'!$R:$R,'BD Factoraje'!$B:$B,$B$3,'BD Factoraje'!$G:$G,'Cartera Semanal Individual'!$A61,'BD Factoraje'!$N:$N,'Cartera Semanal Individual'!AB$1,'BD Factoraje'!$C:$C,$B$2)</f>
        <v>0</v>
      </c>
      <c r="AC61" s="11">
        <f>IF('Cartera Semanal Individual'!$A61='Cartera Semanal Individual'!AC$1,-SUMIFS('BD Factoraje'!$Q:$Q,'BD Factoraje'!$B:$B,$B$3,'BD Factoraje'!$G:$G,'Cartera Semanal Individual'!$A61,'BD Factoraje'!$C:$C,$B$2),0)+AB61-SUMIFS('BD Factoraje'!$R:$R,'BD Factoraje'!$B:$B,$B$3,'BD Factoraje'!$G:$G,'Cartera Semanal Individual'!$A61,'BD Factoraje'!$N:$N,'Cartera Semanal Individual'!AC$1,'BD Factoraje'!$C:$C,$B$2)</f>
        <v>0</v>
      </c>
      <c r="AD61" s="11">
        <f>IF('Cartera Semanal Individual'!$A61='Cartera Semanal Individual'!AD$1,-SUMIFS('BD Factoraje'!$Q:$Q,'BD Factoraje'!$B:$B,$B$3,'BD Factoraje'!$G:$G,'Cartera Semanal Individual'!$A61,'BD Factoraje'!$C:$C,$B$2),0)+AC61-SUMIFS('BD Factoraje'!$R:$R,'BD Factoraje'!$B:$B,$B$3,'BD Factoraje'!$G:$G,'Cartera Semanal Individual'!$A61,'BD Factoraje'!$N:$N,'Cartera Semanal Individual'!AD$1,'BD Factoraje'!$C:$C,$B$2)</f>
        <v>0</v>
      </c>
      <c r="AE61" s="11">
        <f>IF('Cartera Semanal Individual'!$A61='Cartera Semanal Individual'!AE$1,-SUMIFS('BD Factoraje'!$Q:$Q,'BD Factoraje'!$B:$B,$B$3,'BD Factoraje'!$G:$G,'Cartera Semanal Individual'!$A61,'BD Factoraje'!$C:$C,$B$2),0)+AD61-SUMIFS('BD Factoraje'!$R:$R,'BD Factoraje'!$B:$B,$B$3,'BD Factoraje'!$G:$G,'Cartera Semanal Individual'!$A61,'BD Factoraje'!$N:$N,'Cartera Semanal Individual'!AE$1,'BD Factoraje'!$C:$C,$B$2)</f>
        <v>0</v>
      </c>
      <c r="AF61" s="11">
        <f>IF('Cartera Semanal Individual'!$A61='Cartera Semanal Individual'!AF$1,-SUMIFS('BD Factoraje'!$Q:$Q,'BD Factoraje'!$B:$B,$B$3,'BD Factoraje'!$G:$G,'Cartera Semanal Individual'!$A61,'BD Factoraje'!$C:$C,$B$2),0)+AE61-SUMIFS('BD Factoraje'!$R:$R,'BD Factoraje'!$B:$B,$B$3,'BD Factoraje'!$G:$G,'Cartera Semanal Individual'!$A61,'BD Factoraje'!$N:$N,'Cartera Semanal Individual'!AF$1,'BD Factoraje'!$C:$C,$B$2)</f>
        <v>0</v>
      </c>
      <c r="AG61" s="11">
        <f>IF('Cartera Semanal Individual'!$A61='Cartera Semanal Individual'!AG$1,-SUMIFS('BD Factoraje'!$Q:$Q,'BD Factoraje'!$B:$B,$B$3,'BD Factoraje'!$G:$G,'Cartera Semanal Individual'!$A61,'BD Factoraje'!$C:$C,$B$2),0)+AF61-SUMIFS('BD Factoraje'!$R:$R,'BD Factoraje'!$B:$B,$B$3,'BD Factoraje'!$G:$G,'Cartera Semanal Individual'!$A61,'BD Factoraje'!$N:$N,'Cartera Semanal Individual'!AG$1,'BD Factoraje'!$C:$C,$B$2)</f>
        <v>0</v>
      </c>
      <c r="AH61" s="11">
        <f>IF('Cartera Semanal Individual'!$A61='Cartera Semanal Individual'!AH$1,-SUMIFS('BD Factoraje'!$Q:$Q,'BD Factoraje'!$B:$B,$B$3,'BD Factoraje'!$G:$G,'Cartera Semanal Individual'!$A61,'BD Factoraje'!$C:$C,$B$2),0)+AG61-SUMIFS('BD Factoraje'!$R:$R,'BD Factoraje'!$B:$B,$B$3,'BD Factoraje'!$G:$G,'Cartera Semanal Individual'!$A61,'BD Factoraje'!$N:$N,'Cartera Semanal Individual'!AH$1,'BD Factoraje'!$C:$C,$B$2)</f>
        <v>0</v>
      </c>
      <c r="AI61" s="11">
        <f>IF('Cartera Semanal Individual'!$A61='Cartera Semanal Individual'!AI$1,-SUMIFS('BD Factoraje'!$Q:$Q,'BD Factoraje'!$B:$B,$B$3,'BD Factoraje'!$G:$G,'Cartera Semanal Individual'!$A61,'BD Factoraje'!$C:$C,$B$2),0)+AH61-SUMIFS('BD Factoraje'!$R:$R,'BD Factoraje'!$B:$B,$B$3,'BD Factoraje'!$G:$G,'Cartera Semanal Individual'!$A61,'BD Factoraje'!$N:$N,'Cartera Semanal Individual'!AI$1,'BD Factoraje'!$C:$C,$B$2)</f>
        <v>0</v>
      </c>
      <c r="AJ61" s="11">
        <f>IF('Cartera Semanal Individual'!$A61='Cartera Semanal Individual'!AJ$1,-SUMIFS('BD Factoraje'!$Q:$Q,'BD Factoraje'!$B:$B,$B$3,'BD Factoraje'!$G:$G,'Cartera Semanal Individual'!$A61,'BD Factoraje'!$C:$C,$B$2),0)+AI61-SUMIFS('BD Factoraje'!$R:$R,'BD Factoraje'!$B:$B,$B$3,'BD Factoraje'!$G:$G,'Cartera Semanal Individual'!$A61,'BD Factoraje'!$N:$N,'Cartera Semanal Individual'!AJ$1,'BD Factoraje'!$C:$C,$B$2)</f>
        <v>0</v>
      </c>
      <c r="AK61" s="11">
        <f>IF('Cartera Semanal Individual'!$A61='Cartera Semanal Individual'!AK$1,-SUMIFS('BD Factoraje'!$Q:$Q,'BD Factoraje'!$B:$B,$B$3,'BD Factoraje'!$G:$G,'Cartera Semanal Individual'!$A61,'BD Factoraje'!$C:$C,$B$2),0)+AJ61-SUMIFS('BD Factoraje'!$R:$R,'BD Factoraje'!$B:$B,$B$3,'BD Factoraje'!$G:$G,'Cartera Semanal Individual'!$A61,'BD Factoraje'!$N:$N,'Cartera Semanal Individual'!AK$1,'BD Factoraje'!$C:$C,$B$2)</f>
        <v>0</v>
      </c>
      <c r="AL61" s="11">
        <f>IF('Cartera Semanal Individual'!$A61='Cartera Semanal Individual'!AL$1,-SUMIFS('BD Factoraje'!$Q:$Q,'BD Factoraje'!$B:$B,$B$3,'BD Factoraje'!$G:$G,'Cartera Semanal Individual'!$A61,'BD Factoraje'!$C:$C,$B$2),0)+AK61-SUMIFS('BD Factoraje'!$R:$R,'BD Factoraje'!$B:$B,$B$3,'BD Factoraje'!$G:$G,'Cartera Semanal Individual'!$A61,'BD Factoraje'!$N:$N,'Cartera Semanal Individual'!AL$1,'BD Factoraje'!$C:$C,$B$2)</f>
        <v>0</v>
      </c>
      <c r="AM61" s="11">
        <f>IF('Cartera Semanal Individual'!$A61='Cartera Semanal Individual'!AM$1,-SUMIFS('BD Factoraje'!$Q:$Q,'BD Factoraje'!$B:$B,$B$3,'BD Factoraje'!$G:$G,'Cartera Semanal Individual'!$A61,'BD Factoraje'!$C:$C,$B$2),0)+AL61-SUMIFS('BD Factoraje'!$R:$R,'BD Factoraje'!$B:$B,$B$3,'BD Factoraje'!$G:$G,'Cartera Semanal Individual'!$A61,'BD Factoraje'!$N:$N,'Cartera Semanal Individual'!AM$1,'BD Factoraje'!$C:$C,$B$2)</f>
        <v>0</v>
      </c>
      <c r="AN61" s="11">
        <f>IF('Cartera Semanal Individual'!$A61='Cartera Semanal Individual'!AN$1,-SUMIFS('BD Factoraje'!$Q:$Q,'BD Factoraje'!$B:$B,$B$3,'BD Factoraje'!$G:$G,'Cartera Semanal Individual'!$A61,'BD Factoraje'!$C:$C,$B$2),0)+AM61-SUMIFS('BD Factoraje'!$R:$R,'BD Factoraje'!$B:$B,$B$3,'BD Factoraje'!$G:$G,'Cartera Semanal Individual'!$A61,'BD Factoraje'!$N:$N,'Cartera Semanal Individual'!AN$1,'BD Factoraje'!$C:$C,$B$2)</f>
        <v>0</v>
      </c>
      <c r="AO61" s="11">
        <f>IF('Cartera Semanal Individual'!$A61='Cartera Semanal Individual'!AO$1,-SUMIFS('BD Factoraje'!$Q:$Q,'BD Factoraje'!$B:$B,$B$3,'BD Factoraje'!$G:$G,'Cartera Semanal Individual'!$A61,'BD Factoraje'!$C:$C,$B$2),0)+AN61-SUMIFS('BD Factoraje'!$R:$R,'BD Factoraje'!$B:$B,$B$3,'BD Factoraje'!$G:$G,'Cartera Semanal Individual'!$A61,'BD Factoraje'!$N:$N,'Cartera Semanal Individual'!AO$1,'BD Factoraje'!$C:$C,$B$2)</f>
        <v>0</v>
      </c>
      <c r="AP61" s="11">
        <f>IF('Cartera Semanal Individual'!$A61='Cartera Semanal Individual'!AP$1,-SUMIFS('BD Factoraje'!$Q:$Q,'BD Factoraje'!$B:$B,$B$3,'BD Factoraje'!$G:$G,'Cartera Semanal Individual'!$A61,'BD Factoraje'!$C:$C,$B$2),0)+AO61-SUMIFS('BD Factoraje'!$R:$R,'BD Factoraje'!$B:$B,$B$3,'BD Factoraje'!$G:$G,'Cartera Semanal Individual'!$A61,'BD Factoraje'!$N:$N,'Cartera Semanal Individual'!AP$1,'BD Factoraje'!$C:$C,$B$2)</f>
        <v>0</v>
      </c>
      <c r="AQ61" s="11">
        <f>IF('Cartera Semanal Individual'!$A61='Cartera Semanal Individual'!AQ$1,-SUMIFS('BD Factoraje'!$Q:$Q,'BD Factoraje'!$B:$B,$B$3,'BD Factoraje'!$G:$G,'Cartera Semanal Individual'!$A61,'BD Factoraje'!$C:$C,$B$2),0)+AP61-SUMIFS('BD Factoraje'!$R:$R,'BD Factoraje'!$B:$B,$B$3,'BD Factoraje'!$G:$G,'Cartera Semanal Individual'!$A61,'BD Factoraje'!$N:$N,'Cartera Semanal Individual'!AQ$1,'BD Factoraje'!$C:$C,$B$2)</f>
        <v>0</v>
      </c>
      <c r="AR61" s="11">
        <f>IF('Cartera Semanal Individual'!$A61='Cartera Semanal Individual'!AR$1,-SUMIFS('BD Factoraje'!$Q:$Q,'BD Factoraje'!$B:$B,$B$3,'BD Factoraje'!$G:$G,'Cartera Semanal Individual'!$A61,'BD Factoraje'!$C:$C,$B$2),0)+AQ61-SUMIFS('BD Factoraje'!$R:$R,'BD Factoraje'!$B:$B,$B$3,'BD Factoraje'!$G:$G,'Cartera Semanal Individual'!$A61,'BD Factoraje'!$N:$N,'Cartera Semanal Individual'!AR$1,'BD Factoraje'!$C:$C,$B$2)</f>
        <v>0</v>
      </c>
      <c r="AS61" s="11">
        <f>IF('Cartera Semanal Individual'!$A61='Cartera Semanal Individual'!AS$1,-SUMIFS('BD Factoraje'!$Q:$Q,'BD Factoraje'!$B:$B,$B$3,'BD Factoraje'!$G:$G,'Cartera Semanal Individual'!$A61,'BD Factoraje'!$C:$C,$B$2),0)+AR61-SUMIFS('BD Factoraje'!$R:$R,'BD Factoraje'!$B:$B,$B$3,'BD Factoraje'!$G:$G,'Cartera Semanal Individual'!$A61,'BD Factoraje'!$N:$N,'Cartera Semanal Individual'!AS$1,'BD Factoraje'!$C:$C,$B$2)</f>
        <v>0</v>
      </c>
      <c r="AT61" s="11">
        <f>IF('Cartera Semanal Individual'!$A61='Cartera Semanal Individual'!AT$1,-SUMIFS('BD Factoraje'!$Q:$Q,'BD Factoraje'!$B:$B,$B$3,'BD Factoraje'!$G:$G,'Cartera Semanal Individual'!$A61,'BD Factoraje'!$C:$C,$B$2),0)+AS61-SUMIFS('BD Factoraje'!$R:$R,'BD Factoraje'!$B:$B,$B$3,'BD Factoraje'!$G:$G,'Cartera Semanal Individual'!$A61,'BD Factoraje'!$N:$N,'Cartera Semanal Individual'!AT$1,'BD Factoraje'!$C:$C,$B$2)</f>
        <v>0</v>
      </c>
      <c r="AU61" s="11">
        <f>IF('Cartera Semanal Individual'!$A61='Cartera Semanal Individual'!AU$1,-SUMIFS('BD Factoraje'!$Q:$Q,'BD Factoraje'!$B:$B,$B$3,'BD Factoraje'!$G:$G,'Cartera Semanal Individual'!$A61,'BD Factoraje'!$C:$C,$B$2),0)+AT61-SUMIFS('BD Factoraje'!$R:$R,'BD Factoraje'!$B:$B,$B$3,'BD Factoraje'!$G:$G,'Cartera Semanal Individual'!$A61,'BD Factoraje'!$N:$N,'Cartera Semanal Individual'!AU$1,'BD Factoraje'!$C:$C,$B$2)</f>
        <v>0</v>
      </c>
      <c r="AV61" s="11">
        <f>IF('Cartera Semanal Individual'!$A61='Cartera Semanal Individual'!AV$1,-SUMIFS('BD Factoraje'!$Q:$Q,'BD Factoraje'!$B:$B,$B$3,'BD Factoraje'!$G:$G,'Cartera Semanal Individual'!$A61,'BD Factoraje'!$C:$C,$B$2),0)+AU61-SUMIFS('BD Factoraje'!$R:$R,'BD Factoraje'!$B:$B,$B$3,'BD Factoraje'!$G:$G,'Cartera Semanal Individual'!$A61,'BD Factoraje'!$N:$N,'Cartera Semanal Individual'!AV$1,'BD Factoraje'!$C:$C,$B$2)</f>
        <v>0</v>
      </c>
      <c r="AW61" s="11">
        <f>IF('Cartera Semanal Individual'!$A61='Cartera Semanal Individual'!AW$1,-SUMIFS('BD Factoraje'!$Q:$Q,'BD Factoraje'!$B:$B,$B$3,'BD Factoraje'!$G:$G,'Cartera Semanal Individual'!$A61,'BD Factoraje'!$C:$C,$B$2),0)+AV61-SUMIFS('BD Factoraje'!$R:$R,'BD Factoraje'!$B:$B,$B$3,'BD Factoraje'!$G:$G,'Cartera Semanal Individual'!$A61,'BD Factoraje'!$N:$N,'Cartera Semanal Individual'!AW$1,'BD Factoraje'!$C:$C,$B$2)</f>
        <v>0</v>
      </c>
      <c r="AX61" s="11">
        <f>IF('Cartera Semanal Individual'!$A61='Cartera Semanal Individual'!AX$1,-SUMIFS('BD Factoraje'!$Q:$Q,'BD Factoraje'!$B:$B,$B$3,'BD Factoraje'!$G:$G,'Cartera Semanal Individual'!$A61,'BD Factoraje'!$C:$C,$B$2),0)+AW61-SUMIFS('BD Factoraje'!$R:$R,'BD Factoraje'!$B:$B,$B$3,'BD Factoraje'!$G:$G,'Cartera Semanal Individual'!$A61,'BD Factoraje'!$N:$N,'Cartera Semanal Individual'!AX$1,'BD Factoraje'!$C:$C,$B$2)</f>
        <v>0</v>
      </c>
      <c r="AY61" s="11">
        <f>IF('Cartera Semanal Individual'!$A61='Cartera Semanal Individual'!AY$1,-SUMIFS('BD Factoraje'!$Q:$Q,'BD Factoraje'!$B:$B,$B$3,'BD Factoraje'!$G:$G,'Cartera Semanal Individual'!$A61,'BD Factoraje'!$C:$C,$B$2),0)+AX61-SUMIFS('BD Factoraje'!$R:$R,'BD Factoraje'!$B:$B,$B$3,'BD Factoraje'!$G:$G,'Cartera Semanal Individual'!$A61,'BD Factoraje'!$N:$N,'Cartera Semanal Individual'!AY$1,'BD Factoraje'!$C:$C,$B$2)</f>
        <v>0</v>
      </c>
      <c r="AZ61" s="11">
        <f>IF('Cartera Semanal Individual'!$A61='Cartera Semanal Individual'!AZ$1,-SUMIFS('BD Factoraje'!$Q:$Q,'BD Factoraje'!$B:$B,$B$3,'BD Factoraje'!$G:$G,'Cartera Semanal Individual'!$A61,'BD Factoraje'!$C:$C,$B$2),0)+AY61-SUMIFS('BD Factoraje'!$R:$R,'BD Factoraje'!$B:$B,$B$3,'BD Factoraje'!$G:$G,'Cartera Semanal Individual'!$A61,'BD Factoraje'!$N:$N,'Cartera Semanal Individual'!AZ$1,'BD Factoraje'!$C:$C,$B$2)</f>
        <v>0</v>
      </c>
      <c r="BA61" s="11">
        <f>IF('Cartera Semanal Individual'!$A61='Cartera Semanal Individual'!BA$1,-SUMIFS('BD Factoraje'!$Q:$Q,'BD Factoraje'!$B:$B,$B$3,'BD Factoraje'!$G:$G,'Cartera Semanal Individual'!$A61,'BD Factoraje'!$C:$C,$B$2),0)+AZ61-SUMIFS('BD Factoraje'!$R:$R,'BD Factoraje'!$B:$B,$B$3,'BD Factoraje'!$G:$G,'Cartera Semanal Individual'!$A61,'BD Factoraje'!$N:$N,'Cartera Semanal Individual'!BA$1,'BD Factoraje'!$C:$C,$B$2)</f>
        <v>0</v>
      </c>
      <c r="BB61" s="11">
        <f>IF('Cartera Semanal Individual'!$A61='Cartera Semanal Individual'!BB$1,-SUMIFS('BD Factoraje'!$Q:$Q,'BD Factoraje'!$B:$B,$B$3,'BD Factoraje'!$G:$G,'Cartera Semanal Individual'!$A61,'BD Factoraje'!$C:$C,$B$2),0)+BA61-SUMIFS('BD Factoraje'!$R:$R,'BD Factoraje'!$B:$B,$B$3,'BD Factoraje'!$G:$G,'Cartera Semanal Individual'!$A61,'BD Factoraje'!$N:$N,'Cartera Semanal Individual'!BB$1,'BD Factoraje'!$C:$C,$B$2)</f>
        <v>0</v>
      </c>
      <c r="BC61" s="11">
        <f>IF('Cartera Semanal Individual'!$A61='Cartera Semanal Individual'!BC$1,-SUMIFS('BD Factoraje'!$Q:$Q,'BD Factoraje'!$B:$B,$B$3,'BD Factoraje'!$G:$G,'Cartera Semanal Individual'!$A61,'BD Factoraje'!$C:$C,$B$2),0)+BB61-SUMIFS('BD Factoraje'!$R:$R,'BD Factoraje'!$B:$B,$B$3,'BD Factoraje'!$G:$G,'Cartera Semanal Individual'!$A61,'BD Factoraje'!$N:$N,'Cartera Semanal Individual'!BC$1,'BD Factoraje'!$C:$C,$B$2)</f>
        <v>0</v>
      </c>
      <c r="BD61" s="11">
        <f>IF('Cartera Semanal Individual'!$A61='Cartera Semanal Individual'!BD$1,-SUMIFS('BD Factoraje'!$Q:$Q,'BD Factoraje'!$B:$B,$B$3,'BD Factoraje'!$G:$G,'Cartera Semanal Individual'!$A61,'BD Factoraje'!$C:$C,$B$2),0)+BC61-SUMIFS('BD Factoraje'!$R:$R,'BD Factoraje'!$B:$B,$B$3,'BD Factoraje'!$G:$G,'Cartera Semanal Individual'!$A61,'BD Factoraje'!$N:$N,'Cartera Semanal Individual'!BD$1,'BD Factoraje'!$C:$C,$B$2)</f>
        <v>0</v>
      </c>
      <c r="BE61" s="11">
        <f>IF('Cartera Semanal Individual'!$A61='Cartera Semanal Individual'!BE$1,-SUMIFS('BD Factoraje'!$Q:$Q,'BD Factoraje'!$B:$B,$B$3,'BD Factoraje'!$G:$G,'Cartera Semanal Individual'!$A61,'BD Factoraje'!$C:$C,$B$2),0)+BD61-SUMIFS('BD Factoraje'!$R:$R,'BD Factoraje'!$B:$B,$B$3,'BD Factoraje'!$G:$G,'Cartera Semanal Individual'!$A61,'BD Factoraje'!$N:$N,'Cartera Semanal Individual'!BE$1,'BD Factoraje'!$C:$C,$B$2)</f>
        <v>0</v>
      </c>
      <c r="BF61" s="11">
        <f>IF('Cartera Semanal Individual'!$A61='Cartera Semanal Individual'!BF$1,-SUMIFS('BD Factoraje'!$Q:$Q,'BD Factoraje'!$B:$B,$B$3,'BD Factoraje'!$G:$G,'Cartera Semanal Individual'!$A61,'BD Factoraje'!$C:$C,$B$2),0)+BE61-SUMIFS('BD Factoraje'!$R:$R,'BD Factoraje'!$B:$B,$B$3,'BD Factoraje'!$G:$G,'Cartera Semanal Individual'!$A61,'BD Factoraje'!$N:$N,'Cartera Semanal Individual'!BF$1,'BD Factoraje'!$C:$C,$B$2)</f>
        <v>0</v>
      </c>
      <c r="BG61" s="11">
        <f>IF('Cartera Semanal Individual'!$A61='Cartera Semanal Individual'!BG$1,-SUMIFS('BD Factoraje'!$Q:$Q,'BD Factoraje'!$B:$B,$B$3,'BD Factoraje'!$G:$G,'Cartera Semanal Individual'!$A61,'BD Factoraje'!$C:$C,$B$2),0)+BF61-SUMIFS('BD Factoraje'!$R:$R,'BD Factoraje'!$B:$B,$B$3,'BD Factoraje'!$G:$G,'Cartera Semanal Individual'!$A61,'BD Factoraje'!$N:$N,'Cartera Semanal Individual'!BG$1,'BD Factoraje'!$C:$C,$B$2)</f>
        <v>0</v>
      </c>
      <c r="BH61" s="11">
        <f>IF('Cartera Semanal Individual'!$A61='Cartera Semanal Individual'!BH$1,-SUMIFS('BD Factoraje'!$Q:$Q,'BD Factoraje'!$B:$B,$B$3,'BD Factoraje'!$G:$G,'Cartera Semanal Individual'!$A61,'BD Factoraje'!$C:$C,$B$2),0)+BG61-SUMIFS('BD Factoraje'!$R:$R,'BD Factoraje'!$B:$B,$B$3,'BD Factoraje'!$G:$G,'Cartera Semanal Individual'!$A61,'BD Factoraje'!$N:$N,'Cartera Semanal Individual'!BH$1,'BD Factoraje'!$C:$C,$B$2)</f>
        <v>0</v>
      </c>
      <c r="BI61" s="11">
        <f>IF('Cartera Semanal Individual'!$A61='Cartera Semanal Individual'!BI$1,-SUMIFS('BD Factoraje'!$Q:$Q,'BD Factoraje'!$B:$B,$B$3,'BD Factoraje'!$G:$G,'Cartera Semanal Individual'!$A61,'BD Factoraje'!$C:$C,$B$2),0)+BH61-SUMIFS('BD Factoraje'!$R:$R,'BD Factoraje'!$B:$B,$B$3,'BD Factoraje'!$G:$G,'Cartera Semanal Individual'!$A61,'BD Factoraje'!$N:$N,'Cartera Semanal Individual'!BI$1,'BD Factoraje'!$C:$C,$B$2)</f>
        <v>0</v>
      </c>
      <c r="BJ61" s="11">
        <f>IF('Cartera Semanal Individual'!$A61='Cartera Semanal Individual'!BJ$1,-SUMIFS('BD Factoraje'!$Q:$Q,'BD Factoraje'!$B:$B,$B$3,'BD Factoraje'!$G:$G,'Cartera Semanal Individual'!$A61,'BD Factoraje'!$C:$C,$B$2),0)+BI61-SUMIFS('BD Factoraje'!$R:$R,'BD Factoraje'!$B:$B,$B$3,'BD Factoraje'!$G:$G,'Cartera Semanal Individual'!$A61,'BD Factoraje'!$N:$N,'Cartera Semanal Individual'!BJ$1,'BD Factoraje'!$C:$C,$B$2)</f>
        <v>0</v>
      </c>
      <c r="BK61" s="11">
        <f>IF('Cartera Semanal Individual'!$A61='Cartera Semanal Individual'!BK$1,-SUMIFS('BD Factoraje'!$Q:$Q,'BD Factoraje'!$B:$B,$B$3,'BD Factoraje'!$G:$G,'Cartera Semanal Individual'!$A61,'BD Factoraje'!$C:$C,$B$2),0)+BJ61-SUMIFS('BD Factoraje'!$R:$R,'BD Factoraje'!$B:$B,$B$3,'BD Factoraje'!$G:$G,'Cartera Semanal Individual'!$A61,'BD Factoraje'!$N:$N,'Cartera Semanal Individual'!BK$1,'BD Factoraje'!$C:$C,$B$2)</f>
        <v>0</v>
      </c>
      <c r="BL61" s="11">
        <f>IF('Cartera Semanal Individual'!$A61='Cartera Semanal Individual'!BL$1,-SUMIFS('BD Factoraje'!$Q:$Q,'BD Factoraje'!$B:$B,$B$3,'BD Factoraje'!$G:$G,'Cartera Semanal Individual'!$A61,'BD Factoraje'!$C:$C,$B$2),0)+BK61-SUMIFS('BD Factoraje'!$R:$R,'BD Factoraje'!$B:$B,$B$3,'BD Factoraje'!$G:$G,'Cartera Semanal Individual'!$A61,'BD Factoraje'!$N:$N,'Cartera Semanal Individual'!BL$1,'BD Factoraje'!$C:$C,$B$2)</f>
        <v>0</v>
      </c>
      <c r="BM61" s="11">
        <f>IF('Cartera Semanal Individual'!$A61='Cartera Semanal Individual'!BM$1,-SUMIFS('BD Factoraje'!$Q:$Q,'BD Factoraje'!$B:$B,$B$3,'BD Factoraje'!$G:$G,'Cartera Semanal Individual'!$A61,'BD Factoraje'!$C:$C,$B$2),0)+BL61-SUMIFS('BD Factoraje'!$R:$R,'BD Factoraje'!$B:$B,$B$3,'BD Factoraje'!$G:$G,'Cartera Semanal Individual'!$A61,'BD Factoraje'!$N:$N,'Cartera Semanal Individual'!BM$1,'BD Factoraje'!$C:$C,$B$2)</f>
        <v>0</v>
      </c>
      <c r="BN61" s="11">
        <f>IF('Cartera Semanal Individual'!$A61='Cartera Semanal Individual'!BN$1,-SUMIFS('BD Factoraje'!$Q:$Q,'BD Factoraje'!$B:$B,$B$3,'BD Factoraje'!$G:$G,'Cartera Semanal Individual'!$A61,'BD Factoraje'!$C:$C,$B$2),0)+BM61-SUMIFS('BD Factoraje'!$R:$R,'BD Factoraje'!$B:$B,$B$3,'BD Factoraje'!$G:$G,'Cartera Semanal Individual'!$A61,'BD Factoraje'!$N:$N,'Cartera Semanal Individual'!BN$1,'BD Factoraje'!$C:$C,$B$2)</f>
        <v>0</v>
      </c>
      <c r="BO61" s="11">
        <f>IF('Cartera Semanal Individual'!$A61='Cartera Semanal Individual'!BO$1,-SUMIFS('BD Factoraje'!$Q:$Q,'BD Factoraje'!$B:$B,$B$3,'BD Factoraje'!$G:$G,'Cartera Semanal Individual'!$A61,'BD Factoraje'!$C:$C,$B$2),0)+BN61-SUMIFS('BD Factoraje'!$R:$R,'BD Factoraje'!$B:$B,$B$3,'BD Factoraje'!$G:$G,'Cartera Semanal Individual'!$A61,'BD Factoraje'!$N:$N,'Cartera Semanal Individual'!BO$1,'BD Factoraje'!$C:$C,$B$2)</f>
        <v>0</v>
      </c>
      <c r="BP61" s="11">
        <f>IF('Cartera Semanal Individual'!$A61='Cartera Semanal Individual'!BP$1,-SUMIFS('BD Factoraje'!$Q:$Q,'BD Factoraje'!$B:$B,$B$3,'BD Factoraje'!$G:$G,'Cartera Semanal Individual'!$A61,'BD Factoraje'!$C:$C,$B$2),0)+BO61-SUMIFS('BD Factoraje'!$R:$R,'BD Factoraje'!$B:$B,$B$3,'BD Factoraje'!$G:$G,'Cartera Semanal Individual'!$A61,'BD Factoraje'!$N:$N,'Cartera Semanal Individual'!BP$1,'BD Factoraje'!$C:$C,$B$2)</f>
        <v>0</v>
      </c>
      <c r="BQ61" s="11">
        <f>IF('Cartera Semanal Individual'!$A61='Cartera Semanal Individual'!BQ$1,-SUMIFS('BD Factoraje'!$Q:$Q,'BD Factoraje'!$B:$B,$B$3,'BD Factoraje'!$G:$G,'Cartera Semanal Individual'!$A61,'BD Factoraje'!$C:$C,$B$2),0)+BP61-SUMIFS('BD Factoraje'!$R:$R,'BD Factoraje'!$B:$B,$B$3,'BD Factoraje'!$G:$G,'Cartera Semanal Individual'!$A61,'BD Factoraje'!$N:$N,'Cartera Semanal Individual'!BQ$1,'BD Factoraje'!$C:$C,$B$2)</f>
        <v>0</v>
      </c>
      <c r="BR61" s="11">
        <f>IF('Cartera Semanal Individual'!$A61='Cartera Semanal Individual'!BR$1,-SUMIFS('BD Factoraje'!$Q:$Q,'BD Factoraje'!$B:$B,$B$3,'BD Factoraje'!$G:$G,'Cartera Semanal Individual'!$A61,'BD Factoraje'!$C:$C,$B$2),0)+BQ61-SUMIFS('BD Factoraje'!$R:$R,'BD Factoraje'!$B:$B,$B$3,'BD Factoraje'!$G:$G,'Cartera Semanal Individual'!$A61,'BD Factoraje'!$N:$N,'Cartera Semanal Individual'!BR$1,'BD Factoraje'!$C:$C,$B$2)</f>
        <v>0</v>
      </c>
      <c r="BS61" s="11">
        <f>IF('Cartera Semanal Individual'!$A61='Cartera Semanal Individual'!BS$1,-SUMIFS('BD Factoraje'!$Q:$Q,'BD Factoraje'!$B:$B,$B$3,'BD Factoraje'!$G:$G,'Cartera Semanal Individual'!$A61,'BD Factoraje'!$C:$C,$B$2),0)+BR61-SUMIFS('BD Factoraje'!$R:$R,'BD Factoraje'!$B:$B,$B$3,'BD Factoraje'!$G:$G,'Cartera Semanal Individual'!$A61,'BD Factoraje'!$N:$N,'Cartera Semanal Individual'!BS$1,'BD Factoraje'!$C:$C,$B$2)</f>
        <v>0</v>
      </c>
      <c r="BT61" s="11">
        <f>IF('Cartera Semanal Individual'!$A61='Cartera Semanal Individual'!BT$1,-SUMIFS('BD Factoraje'!$Q:$Q,'BD Factoraje'!$B:$B,$B$3,'BD Factoraje'!$G:$G,'Cartera Semanal Individual'!$A61,'BD Factoraje'!$C:$C,$B$2),0)+BS61-SUMIFS('BD Factoraje'!$R:$R,'BD Factoraje'!$B:$B,$B$3,'BD Factoraje'!$G:$G,'Cartera Semanal Individual'!$A61,'BD Factoraje'!$N:$N,'Cartera Semanal Individual'!BT$1,'BD Factoraje'!$C:$C,$B$2)</f>
        <v>0</v>
      </c>
      <c r="BU61" s="11">
        <f>IF('Cartera Semanal Individual'!$A61='Cartera Semanal Individual'!BU$1,-SUMIFS('BD Factoraje'!$Q:$Q,'BD Factoraje'!$B:$B,$B$3,'BD Factoraje'!$G:$G,'Cartera Semanal Individual'!$A61,'BD Factoraje'!$C:$C,$B$2),0)+BT61-SUMIFS('BD Factoraje'!$R:$R,'BD Factoraje'!$B:$B,$B$3,'BD Factoraje'!$G:$G,'Cartera Semanal Individual'!$A61,'BD Factoraje'!$N:$N,'Cartera Semanal Individual'!BU$1,'BD Factoraje'!$C:$C,$B$2)</f>
        <v>0</v>
      </c>
      <c r="BV61" s="11">
        <f>IF('Cartera Semanal Individual'!$A61='Cartera Semanal Individual'!BV$1,-SUMIFS('BD Factoraje'!$Q:$Q,'BD Factoraje'!$B:$B,$B$3,'BD Factoraje'!$G:$G,'Cartera Semanal Individual'!$A61,'BD Factoraje'!$C:$C,$B$2),0)+BU61-SUMIFS('BD Factoraje'!$R:$R,'BD Factoraje'!$B:$B,$B$3,'BD Factoraje'!$G:$G,'Cartera Semanal Individual'!$A61,'BD Factoraje'!$N:$N,'Cartera Semanal Individual'!BV$1,'BD Factoraje'!$C:$C,$B$2)</f>
        <v>0</v>
      </c>
      <c r="BW61" s="11">
        <f>IF('Cartera Semanal Individual'!$A61='Cartera Semanal Individual'!BW$1,-SUMIFS('BD Factoraje'!$Q:$Q,'BD Factoraje'!$B:$B,$B$3,'BD Factoraje'!$G:$G,'Cartera Semanal Individual'!$A61,'BD Factoraje'!$C:$C,$B$2),0)+BV61-SUMIFS('BD Factoraje'!$R:$R,'BD Factoraje'!$B:$B,$B$3,'BD Factoraje'!$G:$G,'Cartera Semanal Individual'!$A61,'BD Factoraje'!$N:$N,'Cartera Semanal Individual'!BW$1,'BD Factoraje'!$C:$C,$B$2)</f>
        <v>0</v>
      </c>
      <c r="BX61" s="11">
        <f>IF('Cartera Semanal Individual'!$A61='Cartera Semanal Individual'!BX$1,-SUMIFS('BD Factoraje'!$Q:$Q,'BD Factoraje'!$B:$B,$B$3,'BD Factoraje'!$G:$G,'Cartera Semanal Individual'!$A61,'BD Factoraje'!$C:$C,$B$2),0)+BW61-SUMIFS('BD Factoraje'!$R:$R,'BD Factoraje'!$B:$B,$B$3,'BD Factoraje'!$G:$G,'Cartera Semanal Individual'!$A61,'BD Factoraje'!$N:$N,'Cartera Semanal Individual'!BX$1,'BD Factoraje'!$C:$C,$B$2)</f>
        <v>0</v>
      </c>
      <c r="BY61" s="11">
        <f>IF('Cartera Semanal Individual'!$A61='Cartera Semanal Individual'!BY$1,-SUMIFS('BD Factoraje'!$Q:$Q,'BD Factoraje'!$B:$B,$B$3,'BD Factoraje'!$G:$G,'Cartera Semanal Individual'!$A61,'BD Factoraje'!$C:$C,$B$2),0)+BX61-SUMIFS('BD Factoraje'!$R:$R,'BD Factoraje'!$B:$B,$B$3,'BD Factoraje'!$G:$G,'Cartera Semanal Individual'!$A61,'BD Factoraje'!$N:$N,'Cartera Semanal Individual'!BY$1,'BD Factoraje'!$C:$C,$B$2)</f>
        <v>0</v>
      </c>
      <c r="BZ61" s="11">
        <f>IF('Cartera Semanal Individual'!$A61='Cartera Semanal Individual'!BZ$1,-SUMIFS('BD Factoraje'!$Q:$Q,'BD Factoraje'!$B:$B,$B$3,'BD Factoraje'!$G:$G,'Cartera Semanal Individual'!$A61,'BD Factoraje'!$C:$C,$B$2),0)+BY61-SUMIFS('BD Factoraje'!$R:$R,'BD Factoraje'!$B:$B,$B$3,'BD Factoraje'!$G:$G,'Cartera Semanal Individual'!$A61,'BD Factoraje'!$N:$N,'Cartera Semanal Individual'!BZ$1,'BD Factoraje'!$C:$C,$B$2)</f>
        <v>0</v>
      </c>
      <c r="CA61" s="11">
        <f>IF('Cartera Semanal Individual'!$A61='Cartera Semanal Individual'!CA$1,-SUMIFS('BD Factoraje'!$Q:$Q,'BD Factoraje'!$B:$B,$B$3,'BD Factoraje'!$G:$G,'Cartera Semanal Individual'!$A61,'BD Factoraje'!$C:$C,$B$2),0)+BZ61-SUMIFS('BD Factoraje'!$R:$R,'BD Factoraje'!$B:$B,$B$3,'BD Factoraje'!$G:$G,'Cartera Semanal Individual'!$A61,'BD Factoraje'!$N:$N,'Cartera Semanal Individual'!CA$1,'BD Factoraje'!$C:$C,$B$2)</f>
        <v>0</v>
      </c>
      <c r="CB61" s="11">
        <f>IF('Cartera Semanal Individual'!$A61='Cartera Semanal Individual'!CB$1,-SUMIFS('BD Factoraje'!$Q:$Q,'BD Factoraje'!$B:$B,$B$3,'BD Factoraje'!$G:$G,'Cartera Semanal Individual'!$A61,'BD Factoraje'!$C:$C,$B$2),0)+CA61-SUMIFS('BD Factoraje'!$R:$R,'BD Factoraje'!$B:$B,$B$3,'BD Factoraje'!$G:$G,'Cartera Semanal Individual'!$A61,'BD Factoraje'!$N:$N,'Cartera Semanal Individual'!CB$1,'BD Factoraje'!$C:$C,$B$2)</f>
        <v>0</v>
      </c>
      <c r="CC61" s="11">
        <f>IF('Cartera Semanal Individual'!$A61='Cartera Semanal Individual'!CC$1,-SUMIFS('BD Factoraje'!$Q:$Q,'BD Factoraje'!$B:$B,$B$3,'BD Factoraje'!$G:$G,'Cartera Semanal Individual'!$A61,'BD Factoraje'!$C:$C,$B$2),0)+CB61-SUMIFS('BD Factoraje'!$R:$R,'BD Factoraje'!$B:$B,$B$3,'BD Factoraje'!$G:$G,'Cartera Semanal Individual'!$A61,'BD Factoraje'!$N:$N,'Cartera Semanal Individual'!CC$1,'BD Factoraje'!$C:$C,$B$2)</f>
        <v>0</v>
      </c>
      <c r="CD61" s="11">
        <f>IF('Cartera Semanal Individual'!$A61='Cartera Semanal Individual'!CD$1,-SUMIFS('BD Factoraje'!$Q:$Q,'BD Factoraje'!$B:$B,$B$3,'BD Factoraje'!$G:$G,'Cartera Semanal Individual'!$A61,'BD Factoraje'!$C:$C,$B$2),0)+CC61-SUMIFS('BD Factoraje'!$R:$R,'BD Factoraje'!$B:$B,$B$3,'BD Factoraje'!$G:$G,'Cartera Semanal Individual'!$A61,'BD Factoraje'!$N:$N,'Cartera Semanal Individual'!CD$1,'BD Factoraje'!$C:$C,$B$2)</f>
        <v>0</v>
      </c>
      <c r="CE61" s="11">
        <f>IF('Cartera Semanal Individual'!$A61='Cartera Semanal Individual'!CE$1,-SUMIFS('BD Factoraje'!$Q:$Q,'BD Factoraje'!$B:$B,$B$3,'BD Factoraje'!$G:$G,'Cartera Semanal Individual'!$A61,'BD Factoraje'!$C:$C,$B$2),0)+CD61-SUMIFS('BD Factoraje'!$R:$R,'BD Factoraje'!$B:$B,$B$3,'BD Factoraje'!$G:$G,'Cartera Semanal Individual'!$A61,'BD Factoraje'!$N:$N,'Cartera Semanal Individual'!CE$1,'BD Factoraje'!$C:$C,$B$2)</f>
        <v>0</v>
      </c>
      <c r="CF61" s="11">
        <f>IF('Cartera Semanal Individual'!$A61='Cartera Semanal Individual'!CF$1,-SUMIFS('BD Factoraje'!$Q:$Q,'BD Factoraje'!$B:$B,$B$3,'BD Factoraje'!$G:$G,'Cartera Semanal Individual'!$A61,'BD Factoraje'!$C:$C,$B$2),0)+CE61-SUMIFS('BD Factoraje'!$R:$R,'BD Factoraje'!$B:$B,$B$3,'BD Factoraje'!$G:$G,'Cartera Semanal Individual'!$A61,'BD Factoraje'!$N:$N,'Cartera Semanal Individual'!CF$1,'BD Factoraje'!$C:$C,$B$2)</f>
        <v>0</v>
      </c>
      <c r="CG61" s="11">
        <f>IF('Cartera Semanal Individual'!$A61='Cartera Semanal Individual'!CG$1,-SUMIFS('BD Factoraje'!$Q:$Q,'BD Factoraje'!$B:$B,$B$3,'BD Factoraje'!$G:$G,'Cartera Semanal Individual'!$A61,'BD Factoraje'!$C:$C,$B$2),0)+CF61-SUMIFS('BD Factoraje'!$R:$R,'BD Factoraje'!$B:$B,$B$3,'BD Factoraje'!$G:$G,'Cartera Semanal Individual'!$A61,'BD Factoraje'!$N:$N,'Cartera Semanal Individual'!CG$1,'BD Factoraje'!$C:$C,$B$2)</f>
        <v>0</v>
      </c>
      <c r="CH61" s="11">
        <f>IF('Cartera Semanal Individual'!$A61='Cartera Semanal Individual'!CH$1,-SUMIFS('BD Factoraje'!$Q:$Q,'BD Factoraje'!$B:$B,$B$3,'BD Factoraje'!$G:$G,'Cartera Semanal Individual'!$A61,'BD Factoraje'!$C:$C,$B$2),0)+CG61-SUMIFS('BD Factoraje'!$R:$R,'BD Factoraje'!$B:$B,$B$3,'BD Factoraje'!$G:$G,'Cartera Semanal Individual'!$A61,'BD Factoraje'!$N:$N,'Cartera Semanal Individual'!CH$1,'BD Factoraje'!$C:$C,$B$2)</f>
        <v>0</v>
      </c>
      <c r="CI61" s="11">
        <f>IF('Cartera Semanal Individual'!$A61='Cartera Semanal Individual'!CI$1,-SUMIFS('BD Factoraje'!$Q:$Q,'BD Factoraje'!$B:$B,$B$3,'BD Factoraje'!$G:$G,'Cartera Semanal Individual'!$A61,'BD Factoraje'!$C:$C,$B$2),0)+CH61-SUMIFS('BD Factoraje'!$R:$R,'BD Factoraje'!$B:$B,$B$3,'BD Factoraje'!$G:$G,'Cartera Semanal Individual'!$A61,'BD Factoraje'!$N:$N,'Cartera Semanal Individual'!CI$1,'BD Factoraje'!$C:$C,$B$2)</f>
        <v>0</v>
      </c>
      <c r="CJ61" s="11">
        <f>IF('Cartera Semanal Individual'!$A61='Cartera Semanal Individual'!CJ$1,-SUMIFS('BD Factoraje'!$Q:$Q,'BD Factoraje'!$B:$B,$B$3,'BD Factoraje'!$G:$G,'Cartera Semanal Individual'!$A61,'BD Factoraje'!$C:$C,$B$2),0)+CI61-SUMIFS('BD Factoraje'!$R:$R,'BD Factoraje'!$B:$B,$B$3,'BD Factoraje'!$G:$G,'Cartera Semanal Individual'!$A61,'BD Factoraje'!$N:$N,'Cartera Semanal Individual'!CJ$1,'BD Factoraje'!$C:$C,$B$2)</f>
        <v>0</v>
      </c>
      <c r="CK61" s="11">
        <f>IF('Cartera Semanal Individual'!$A61='Cartera Semanal Individual'!CK$1,-SUMIFS('BD Factoraje'!$Q:$Q,'BD Factoraje'!$B:$B,$B$3,'BD Factoraje'!$G:$G,'Cartera Semanal Individual'!$A61,'BD Factoraje'!$C:$C,$B$2),0)+CJ61-SUMIFS('BD Factoraje'!$R:$R,'BD Factoraje'!$B:$B,$B$3,'BD Factoraje'!$G:$G,'Cartera Semanal Individual'!$A61,'BD Factoraje'!$N:$N,'Cartera Semanal Individual'!CK$1,'BD Factoraje'!$C:$C,$B$2)</f>
        <v>0</v>
      </c>
      <c r="CL61" s="11">
        <f>IF('Cartera Semanal Individual'!$A61='Cartera Semanal Individual'!CL$1,-SUMIFS('BD Factoraje'!$Q:$Q,'BD Factoraje'!$B:$B,$B$3,'BD Factoraje'!$G:$G,'Cartera Semanal Individual'!$A61,'BD Factoraje'!$C:$C,$B$2),0)+CK61-SUMIFS('BD Factoraje'!$R:$R,'BD Factoraje'!$B:$B,$B$3,'BD Factoraje'!$G:$G,'Cartera Semanal Individual'!$A61,'BD Factoraje'!$N:$N,'Cartera Semanal Individual'!CL$1,'BD Factoraje'!$C:$C,$B$2)</f>
        <v>0</v>
      </c>
      <c r="CM61" s="11">
        <f>IF('Cartera Semanal Individual'!$A61='Cartera Semanal Individual'!CM$1,-SUMIFS('BD Factoraje'!$Q:$Q,'BD Factoraje'!$B:$B,$B$3,'BD Factoraje'!$G:$G,'Cartera Semanal Individual'!$A61,'BD Factoraje'!$C:$C,$B$2),0)+CL61-SUMIFS('BD Factoraje'!$R:$R,'BD Factoraje'!$B:$B,$B$3,'BD Factoraje'!$G:$G,'Cartera Semanal Individual'!$A61,'BD Factoraje'!$N:$N,'Cartera Semanal Individual'!CM$1,'BD Factoraje'!$C:$C,$B$2)</f>
        <v>0</v>
      </c>
      <c r="CN61" s="11">
        <f>IF('Cartera Semanal Individual'!$A61='Cartera Semanal Individual'!CN$1,-SUMIFS('BD Factoraje'!$Q:$Q,'BD Factoraje'!$B:$B,$B$3,'BD Factoraje'!$G:$G,'Cartera Semanal Individual'!$A61,'BD Factoraje'!$C:$C,$B$2),0)+CM61-SUMIFS('BD Factoraje'!$R:$R,'BD Factoraje'!$B:$B,$B$3,'BD Factoraje'!$G:$G,'Cartera Semanal Individual'!$A61,'BD Factoraje'!$N:$N,'Cartera Semanal Individual'!CN$1,'BD Factoraje'!$C:$C,$B$2)</f>
        <v>0</v>
      </c>
      <c r="CO61" s="11">
        <f>IF('Cartera Semanal Individual'!$A61='Cartera Semanal Individual'!CO$1,-SUMIFS('BD Factoraje'!$Q:$Q,'BD Factoraje'!$B:$B,$B$3,'BD Factoraje'!$G:$G,'Cartera Semanal Individual'!$A61,'BD Factoraje'!$C:$C,$B$2),0)+CN61-SUMIFS('BD Factoraje'!$R:$R,'BD Factoraje'!$B:$B,$B$3,'BD Factoraje'!$G:$G,'Cartera Semanal Individual'!$A61,'BD Factoraje'!$N:$N,'Cartera Semanal Individual'!CO$1,'BD Factoraje'!$C:$C,$B$2)</f>
        <v>0</v>
      </c>
      <c r="CP61" s="11">
        <f>IF('Cartera Semanal Individual'!$A61='Cartera Semanal Individual'!CP$1,-SUMIFS('BD Factoraje'!$Q:$Q,'BD Factoraje'!$B:$B,$B$3,'BD Factoraje'!$G:$G,'Cartera Semanal Individual'!$A61,'BD Factoraje'!$C:$C,$B$2),0)+CO61-SUMIFS('BD Factoraje'!$R:$R,'BD Factoraje'!$B:$B,$B$3,'BD Factoraje'!$G:$G,'Cartera Semanal Individual'!$A61,'BD Factoraje'!$N:$N,'Cartera Semanal Individual'!CP$1,'BD Factoraje'!$C:$C,$B$2)</f>
        <v>0</v>
      </c>
      <c r="CQ61" s="11">
        <f>IF('Cartera Semanal Individual'!$A61='Cartera Semanal Individual'!CQ$1,-SUMIFS('BD Factoraje'!$Q:$Q,'BD Factoraje'!$B:$B,$B$3,'BD Factoraje'!$G:$G,'Cartera Semanal Individual'!$A61,'BD Factoraje'!$C:$C,$B$2),0)+CP61-SUMIFS('BD Factoraje'!$R:$R,'BD Factoraje'!$B:$B,$B$3,'BD Factoraje'!$G:$G,'Cartera Semanal Individual'!$A61,'BD Factoraje'!$N:$N,'Cartera Semanal Individual'!CQ$1,'BD Factoraje'!$C:$C,$B$2)</f>
        <v>0</v>
      </c>
      <c r="CR61" s="11">
        <f>IF('Cartera Semanal Individual'!$A61='Cartera Semanal Individual'!CR$1,-SUMIFS('BD Factoraje'!$Q:$Q,'BD Factoraje'!$B:$B,$B$3,'BD Factoraje'!$G:$G,'Cartera Semanal Individual'!$A61,'BD Factoraje'!$C:$C,$B$2),0)+CQ61-SUMIFS('BD Factoraje'!$R:$R,'BD Factoraje'!$B:$B,$B$3,'BD Factoraje'!$G:$G,'Cartera Semanal Individual'!$A61,'BD Factoraje'!$N:$N,'Cartera Semanal Individual'!CR$1,'BD Factoraje'!$C:$C,$B$2)</f>
        <v>0</v>
      </c>
      <c r="CS61" s="11">
        <f>IF('Cartera Semanal Individual'!$A61='Cartera Semanal Individual'!CS$1,-SUMIFS('BD Factoraje'!$Q:$Q,'BD Factoraje'!$B:$B,$B$3,'BD Factoraje'!$G:$G,'Cartera Semanal Individual'!$A61,'BD Factoraje'!$C:$C,$B$2),0)+CR61-SUMIFS('BD Factoraje'!$R:$R,'BD Factoraje'!$B:$B,$B$3,'BD Factoraje'!$G:$G,'Cartera Semanal Individual'!$A61,'BD Factoraje'!$N:$N,'Cartera Semanal Individual'!CS$1,'BD Factoraje'!$C:$C,$B$2)</f>
        <v>0</v>
      </c>
      <c r="CT61" s="11">
        <f>IF('Cartera Semanal Individual'!$A61='Cartera Semanal Individual'!CT$1,-SUMIFS('BD Factoraje'!$Q:$Q,'BD Factoraje'!$B:$B,$B$3,'BD Factoraje'!$G:$G,'Cartera Semanal Individual'!$A61,'BD Factoraje'!$C:$C,$B$2),0)+CS61-SUMIFS('BD Factoraje'!$R:$R,'BD Factoraje'!$B:$B,$B$3,'BD Factoraje'!$G:$G,'Cartera Semanal Individual'!$A61,'BD Factoraje'!$N:$N,'Cartera Semanal Individual'!CT$1,'BD Factoraje'!$C:$C,$B$2)</f>
        <v>0</v>
      </c>
      <c r="CU61" s="11">
        <f>IF('Cartera Semanal Individual'!$A61='Cartera Semanal Individual'!CU$1,-SUMIFS('BD Factoraje'!$Q:$Q,'BD Factoraje'!$B:$B,$B$3,'BD Factoraje'!$G:$G,'Cartera Semanal Individual'!$A61,'BD Factoraje'!$C:$C,$B$2),0)+CT61-SUMIFS('BD Factoraje'!$R:$R,'BD Factoraje'!$B:$B,$B$3,'BD Factoraje'!$G:$G,'Cartera Semanal Individual'!$A61,'BD Factoraje'!$N:$N,'Cartera Semanal Individual'!CU$1,'BD Factoraje'!$C:$C,$B$2)</f>
        <v>0</v>
      </c>
      <c r="CV61" s="11">
        <f>IF('Cartera Semanal Individual'!$A61='Cartera Semanal Individual'!CV$1,-SUMIFS('BD Factoraje'!$Q:$Q,'BD Factoraje'!$B:$B,$B$3,'BD Factoraje'!$G:$G,'Cartera Semanal Individual'!$A61,'BD Factoraje'!$C:$C,$B$2),0)+CU61-SUMIFS('BD Factoraje'!$R:$R,'BD Factoraje'!$B:$B,$B$3,'BD Factoraje'!$G:$G,'Cartera Semanal Individual'!$A61,'BD Factoraje'!$N:$N,'Cartera Semanal Individual'!CV$1,'BD Factoraje'!$C:$C,$B$2)</f>
        <v>0</v>
      </c>
    </row>
    <row r="62" spans="1:100" x14ac:dyDescent="0.25">
      <c r="A62" s="14">
        <v>71</v>
      </c>
      <c r="B62" s="31">
        <f t="shared" si="2"/>
        <v>42862</v>
      </c>
      <c r="C62" s="11">
        <f>IF('Cartera Semanal Individual'!$A62='Cartera Semanal Individual'!C$1,-SUMIFS('BD Factoraje'!$Q:$Q,'BD Factoraje'!$B:$B,$B$3,'BD Factoraje'!$G:$G,'Cartera Semanal Individual'!$A62,'BD Factoraje'!$C:$C,$B$2),0)</f>
        <v>0</v>
      </c>
      <c r="D62" s="11">
        <f>IF('Cartera Semanal Individual'!$A62='Cartera Semanal Individual'!D$1,-SUMIFS('BD Factoraje'!$Q:$Q,'BD Factoraje'!$B:$B,$B$3,'BD Factoraje'!$G:$G,'Cartera Semanal Individual'!$A62,'BD Factoraje'!$C:$C,$B$2),0)+C62-SUMIFS('BD Factoraje'!$R:$R,'BD Factoraje'!$B:$B,$B$3,'BD Factoraje'!$G:$G,'Cartera Semanal Individual'!$A62,'BD Factoraje'!$N:$N,'Cartera Semanal Individual'!D$1,'BD Factoraje'!$C:$C,$B$2)</f>
        <v>0</v>
      </c>
      <c r="E62" s="11">
        <f>IF('Cartera Semanal Individual'!$A62='Cartera Semanal Individual'!E$1,-SUMIFS('BD Factoraje'!$Q:$Q,'BD Factoraje'!$B:$B,$B$3,'BD Factoraje'!$G:$G,'Cartera Semanal Individual'!$A62,'BD Factoraje'!$C:$C,$B$2),0)+D62-SUMIFS('BD Factoraje'!$R:$R,'BD Factoraje'!$B:$B,$B$3,'BD Factoraje'!$G:$G,'Cartera Semanal Individual'!$A62,'BD Factoraje'!$N:$N,'Cartera Semanal Individual'!E$1,'BD Factoraje'!$C:$C,$B$2)</f>
        <v>0</v>
      </c>
      <c r="F62" s="11">
        <f>IF('Cartera Semanal Individual'!$A62='Cartera Semanal Individual'!F$1,-SUMIFS('BD Factoraje'!$Q:$Q,'BD Factoraje'!$B:$B,$B$3,'BD Factoraje'!$G:$G,'Cartera Semanal Individual'!$A62,'BD Factoraje'!$C:$C,$B$2),0)+E62-SUMIFS('BD Factoraje'!$R:$R,'BD Factoraje'!$B:$B,$B$3,'BD Factoraje'!$G:$G,'Cartera Semanal Individual'!$A62,'BD Factoraje'!$N:$N,'Cartera Semanal Individual'!F$1,'BD Factoraje'!$C:$C,$B$2)</f>
        <v>0</v>
      </c>
      <c r="G62" s="11">
        <f>IF('Cartera Semanal Individual'!$A62='Cartera Semanal Individual'!G$1,-SUMIFS('BD Factoraje'!$Q:$Q,'BD Factoraje'!$B:$B,$B$3,'BD Factoraje'!$G:$G,'Cartera Semanal Individual'!$A62,'BD Factoraje'!$C:$C,$B$2),0)+F62-SUMIFS('BD Factoraje'!$R:$R,'BD Factoraje'!$B:$B,$B$3,'BD Factoraje'!$G:$G,'Cartera Semanal Individual'!$A62,'BD Factoraje'!$N:$N,'Cartera Semanal Individual'!G$1,'BD Factoraje'!$C:$C,$B$2)</f>
        <v>0</v>
      </c>
      <c r="H62" s="11">
        <f>IF('Cartera Semanal Individual'!$A62='Cartera Semanal Individual'!H$1,-SUMIFS('BD Factoraje'!$Q:$Q,'BD Factoraje'!$B:$B,$B$3,'BD Factoraje'!$G:$G,'Cartera Semanal Individual'!$A62,'BD Factoraje'!$C:$C,$B$2),0)+G62-SUMIFS('BD Factoraje'!$R:$R,'BD Factoraje'!$B:$B,$B$3,'BD Factoraje'!$G:$G,'Cartera Semanal Individual'!$A62,'BD Factoraje'!$N:$N,'Cartera Semanal Individual'!H$1,'BD Factoraje'!$C:$C,$B$2)</f>
        <v>0</v>
      </c>
      <c r="I62" s="11">
        <f>IF('Cartera Semanal Individual'!$A62='Cartera Semanal Individual'!I$1,-SUMIFS('BD Factoraje'!$Q:$Q,'BD Factoraje'!$B:$B,$B$3,'BD Factoraje'!$G:$G,'Cartera Semanal Individual'!$A62,'BD Factoraje'!$C:$C,$B$2),0)+H62-SUMIFS('BD Factoraje'!$R:$R,'BD Factoraje'!$B:$B,$B$3,'BD Factoraje'!$G:$G,'Cartera Semanal Individual'!$A62,'BD Factoraje'!$N:$N,'Cartera Semanal Individual'!I$1,'BD Factoraje'!$C:$C,$B$2)</f>
        <v>0</v>
      </c>
      <c r="J62" s="11">
        <f>IF('Cartera Semanal Individual'!$A62='Cartera Semanal Individual'!J$1,-SUMIFS('BD Factoraje'!$Q:$Q,'BD Factoraje'!$B:$B,$B$3,'BD Factoraje'!$G:$G,'Cartera Semanal Individual'!$A62,'BD Factoraje'!$C:$C,$B$2),0)+I62-SUMIFS('BD Factoraje'!$R:$R,'BD Factoraje'!$B:$B,$B$3,'BD Factoraje'!$G:$G,'Cartera Semanal Individual'!$A62,'BD Factoraje'!$N:$N,'Cartera Semanal Individual'!J$1,'BD Factoraje'!$C:$C,$B$2)</f>
        <v>0</v>
      </c>
      <c r="K62" s="11">
        <f>IF('Cartera Semanal Individual'!$A62='Cartera Semanal Individual'!K$1,-SUMIFS('BD Factoraje'!$Q:$Q,'BD Factoraje'!$B:$B,$B$3,'BD Factoraje'!$G:$G,'Cartera Semanal Individual'!$A62,'BD Factoraje'!$C:$C,$B$2),0)+J62-SUMIFS('BD Factoraje'!$R:$R,'BD Factoraje'!$B:$B,$B$3,'BD Factoraje'!$G:$G,'Cartera Semanal Individual'!$A62,'BD Factoraje'!$N:$N,'Cartera Semanal Individual'!K$1,'BD Factoraje'!$C:$C,$B$2)</f>
        <v>0</v>
      </c>
      <c r="L62" s="11">
        <f>IF('Cartera Semanal Individual'!$A62='Cartera Semanal Individual'!L$1,-SUMIFS('BD Factoraje'!$Q:$Q,'BD Factoraje'!$B:$B,$B$3,'BD Factoraje'!$G:$G,'Cartera Semanal Individual'!$A62,'BD Factoraje'!$C:$C,$B$2),0)+K62-SUMIFS('BD Factoraje'!$R:$R,'BD Factoraje'!$B:$B,$B$3,'BD Factoraje'!$G:$G,'Cartera Semanal Individual'!$A62,'BD Factoraje'!$N:$N,'Cartera Semanal Individual'!L$1,'BD Factoraje'!$C:$C,$B$2)</f>
        <v>0</v>
      </c>
      <c r="M62" s="11">
        <f>IF('Cartera Semanal Individual'!$A62='Cartera Semanal Individual'!M$1,-SUMIFS('BD Factoraje'!$Q:$Q,'BD Factoraje'!$B:$B,$B$3,'BD Factoraje'!$G:$G,'Cartera Semanal Individual'!$A62,'BD Factoraje'!$C:$C,$B$2),0)+L62-SUMIFS('BD Factoraje'!$R:$R,'BD Factoraje'!$B:$B,$B$3,'BD Factoraje'!$G:$G,'Cartera Semanal Individual'!$A62,'BD Factoraje'!$N:$N,'Cartera Semanal Individual'!M$1,'BD Factoraje'!$C:$C,$B$2)</f>
        <v>0</v>
      </c>
      <c r="N62" s="11">
        <f>IF('Cartera Semanal Individual'!$A62='Cartera Semanal Individual'!N$1,-SUMIFS('BD Factoraje'!$Q:$Q,'BD Factoraje'!$B:$B,$B$3,'BD Factoraje'!$G:$G,'Cartera Semanal Individual'!$A62,'BD Factoraje'!$C:$C,$B$2),0)+M62-SUMIFS('BD Factoraje'!$R:$R,'BD Factoraje'!$B:$B,$B$3,'BD Factoraje'!$G:$G,'Cartera Semanal Individual'!$A62,'BD Factoraje'!$N:$N,'Cartera Semanal Individual'!N$1,'BD Factoraje'!$C:$C,$B$2)</f>
        <v>0</v>
      </c>
      <c r="O62" s="11">
        <f>IF('Cartera Semanal Individual'!$A62='Cartera Semanal Individual'!O$1,-SUMIFS('BD Factoraje'!$Q:$Q,'BD Factoraje'!$B:$B,$B$3,'BD Factoraje'!$G:$G,'Cartera Semanal Individual'!$A62,'BD Factoraje'!$C:$C,$B$2),0)+N62-SUMIFS('BD Factoraje'!$R:$R,'BD Factoraje'!$B:$B,$B$3,'BD Factoraje'!$G:$G,'Cartera Semanal Individual'!$A62,'BD Factoraje'!$N:$N,'Cartera Semanal Individual'!O$1,'BD Factoraje'!$C:$C,$B$2)</f>
        <v>0</v>
      </c>
      <c r="P62" s="11">
        <f>IF('Cartera Semanal Individual'!$A62='Cartera Semanal Individual'!P$1,-SUMIFS('BD Factoraje'!$Q:$Q,'BD Factoraje'!$B:$B,$B$3,'BD Factoraje'!$G:$G,'Cartera Semanal Individual'!$A62,'BD Factoraje'!$C:$C,$B$2),0)+O62-SUMIFS('BD Factoraje'!$R:$R,'BD Factoraje'!$B:$B,$B$3,'BD Factoraje'!$G:$G,'Cartera Semanal Individual'!$A62,'BD Factoraje'!$N:$N,'Cartera Semanal Individual'!P$1,'BD Factoraje'!$C:$C,$B$2)</f>
        <v>0</v>
      </c>
      <c r="Q62" s="11">
        <f>IF('Cartera Semanal Individual'!$A62='Cartera Semanal Individual'!Q$1,-SUMIFS('BD Factoraje'!$Q:$Q,'BD Factoraje'!$B:$B,$B$3,'BD Factoraje'!$G:$G,'Cartera Semanal Individual'!$A62,'BD Factoraje'!$C:$C,$B$2),0)+P62-SUMIFS('BD Factoraje'!$R:$R,'BD Factoraje'!$B:$B,$B$3,'BD Factoraje'!$G:$G,'Cartera Semanal Individual'!$A62,'BD Factoraje'!$N:$N,'Cartera Semanal Individual'!Q$1,'BD Factoraje'!$C:$C,$B$2)</f>
        <v>0</v>
      </c>
      <c r="R62" s="11">
        <f>IF('Cartera Semanal Individual'!$A62='Cartera Semanal Individual'!R$1,-SUMIFS('BD Factoraje'!$Q:$Q,'BD Factoraje'!$B:$B,$B$3,'BD Factoraje'!$G:$G,'Cartera Semanal Individual'!$A62,'BD Factoraje'!$C:$C,$B$2),0)+Q62-SUMIFS('BD Factoraje'!$R:$R,'BD Factoraje'!$B:$B,$B$3,'BD Factoraje'!$G:$G,'Cartera Semanal Individual'!$A62,'BD Factoraje'!$N:$N,'Cartera Semanal Individual'!R$1,'BD Factoraje'!$C:$C,$B$2)</f>
        <v>0</v>
      </c>
      <c r="S62" s="11">
        <f>IF('Cartera Semanal Individual'!$A62='Cartera Semanal Individual'!S$1,-SUMIFS('BD Factoraje'!$Q:$Q,'BD Factoraje'!$B:$B,$B$3,'BD Factoraje'!$G:$G,'Cartera Semanal Individual'!$A62,'BD Factoraje'!$C:$C,$B$2),0)+R62-SUMIFS('BD Factoraje'!$R:$R,'BD Factoraje'!$B:$B,$B$3,'BD Factoraje'!$G:$G,'Cartera Semanal Individual'!$A62,'BD Factoraje'!$N:$N,'Cartera Semanal Individual'!S$1,'BD Factoraje'!$C:$C,$B$2)</f>
        <v>0</v>
      </c>
      <c r="T62" s="11">
        <f>IF('Cartera Semanal Individual'!$A62='Cartera Semanal Individual'!T$1,-SUMIFS('BD Factoraje'!$Q:$Q,'BD Factoraje'!$B:$B,$B$3,'BD Factoraje'!$G:$G,'Cartera Semanal Individual'!$A62,'BD Factoraje'!$C:$C,$B$2),0)+S62-SUMIFS('BD Factoraje'!$R:$R,'BD Factoraje'!$B:$B,$B$3,'BD Factoraje'!$G:$G,'Cartera Semanal Individual'!$A62,'BD Factoraje'!$N:$N,'Cartera Semanal Individual'!T$1,'BD Factoraje'!$C:$C,$B$2)</f>
        <v>0</v>
      </c>
      <c r="U62" s="11">
        <f>IF('Cartera Semanal Individual'!$A62='Cartera Semanal Individual'!U$1,-SUMIFS('BD Factoraje'!$Q:$Q,'BD Factoraje'!$B:$B,$B$3,'BD Factoraje'!$G:$G,'Cartera Semanal Individual'!$A62,'BD Factoraje'!$C:$C,$B$2),0)+T62-SUMIFS('BD Factoraje'!$R:$R,'BD Factoraje'!$B:$B,$B$3,'BD Factoraje'!$G:$G,'Cartera Semanal Individual'!$A62,'BD Factoraje'!$N:$N,'Cartera Semanal Individual'!U$1,'BD Factoraje'!$C:$C,$B$2)</f>
        <v>0</v>
      </c>
      <c r="V62" s="11">
        <f>IF('Cartera Semanal Individual'!$A62='Cartera Semanal Individual'!V$1,-SUMIFS('BD Factoraje'!$Q:$Q,'BD Factoraje'!$B:$B,$B$3,'BD Factoraje'!$G:$G,'Cartera Semanal Individual'!$A62,'BD Factoraje'!$C:$C,$B$2),0)+U62-SUMIFS('BD Factoraje'!$R:$R,'BD Factoraje'!$B:$B,$B$3,'BD Factoraje'!$G:$G,'Cartera Semanal Individual'!$A62,'BD Factoraje'!$N:$N,'Cartera Semanal Individual'!V$1,'BD Factoraje'!$C:$C,$B$2)</f>
        <v>0</v>
      </c>
      <c r="W62" s="11">
        <f>IF('Cartera Semanal Individual'!$A62='Cartera Semanal Individual'!W$1,-SUMIFS('BD Factoraje'!$Q:$Q,'BD Factoraje'!$B:$B,$B$3,'BD Factoraje'!$G:$G,'Cartera Semanal Individual'!$A62,'BD Factoraje'!$C:$C,$B$2),0)+V62-SUMIFS('BD Factoraje'!$R:$R,'BD Factoraje'!$B:$B,$B$3,'BD Factoraje'!$G:$G,'Cartera Semanal Individual'!$A62,'BD Factoraje'!$N:$N,'Cartera Semanal Individual'!W$1,'BD Factoraje'!$C:$C,$B$2)</f>
        <v>0</v>
      </c>
      <c r="X62" s="11">
        <f>IF('Cartera Semanal Individual'!$A62='Cartera Semanal Individual'!X$1,-SUMIFS('BD Factoraje'!$Q:$Q,'BD Factoraje'!$B:$B,$B$3,'BD Factoraje'!$G:$G,'Cartera Semanal Individual'!$A62,'BD Factoraje'!$C:$C,$B$2),0)+W62-SUMIFS('BD Factoraje'!$R:$R,'BD Factoraje'!$B:$B,$B$3,'BD Factoraje'!$G:$G,'Cartera Semanal Individual'!$A62,'BD Factoraje'!$N:$N,'Cartera Semanal Individual'!X$1,'BD Factoraje'!$C:$C,$B$2)</f>
        <v>0</v>
      </c>
      <c r="Y62" s="11">
        <f>IF('Cartera Semanal Individual'!$A62='Cartera Semanal Individual'!Y$1,-SUMIFS('BD Factoraje'!$Q:$Q,'BD Factoraje'!$B:$B,$B$3,'BD Factoraje'!$G:$G,'Cartera Semanal Individual'!$A62,'BD Factoraje'!$C:$C,$B$2),0)+X62-SUMIFS('BD Factoraje'!$R:$R,'BD Factoraje'!$B:$B,$B$3,'BD Factoraje'!$G:$G,'Cartera Semanal Individual'!$A62,'BD Factoraje'!$N:$N,'Cartera Semanal Individual'!Y$1,'BD Factoraje'!$C:$C,$B$2)</f>
        <v>0</v>
      </c>
      <c r="Z62" s="11">
        <f>IF('Cartera Semanal Individual'!$A62='Cartera Semanal Individual'!Z$1,-SUMIFS('BD Factoraje'!$Q:$Q,'BD Factoraje'!$B:$B,$B$3,'BD Factoraje'!$G:$G,'Cartera Semanal Individual'!$A62,'BD Factoraje'!$C:$C,$B$2),0)+Y62-SUMIFS('BD Factoraje'!$R:$R,'BD Factoraje'!$B:$B,$B$3,'BD Factoraje'!$G:$G,'Cartera Semanal Individual'!$A62,'BD Factoraje'!$N:$N,'Cartera Semanal Individual'!Z$1,'BD Factoraje'!$C:$C,$B$2)</f>
        <v>0</v>
      </c>
      <c r="AA62" s="11">
        <f>IF('Cartera Semanal Individual'!$A62='Cartera Semanal Individual'!AA$1,-SUMIFS('BD Factoraje'!$Q:$Q,'BD Factoraje'!$B:$B,$B$3,'BD Factoraje'!$G:$G,'Cartera Semanal Individual'!$A62,'BD Factoraje'!$C:$C,$B$2),0)+Z62-SUMIFS('BD Factoraje'!$R:$R,'BD Factoraje'!$B:$B,$B$3,'BD Factoraje'!$G:$G,'Cartera Semanal Individual'!$A62,'BD Factoraje'!$N:$N,'Cartera Semanal Individual'!AA$1,'BD Factoraje'!$C:$C,$B$2)</f>
        <v>0</v>
      </c>
      <c r="AB62" s="11">
        <f>IF('Cartera Semanal Individual'!$A62='Cartera Semanal Individual'!AB$1,-SUMIFS('BD Factoraje'!$Q:$Q,'BD Factoraje'!$B:$B,$B$3,'BD Factoraje'!$G:$G,'Cartera Semanal Individual'!$A62,'BD Factoraje'!$C:$C,$B$2),0)+AA62-SUMIFS('BD Factoraje'!$R:$R,'BD Factoraje'!$B:$B,$B$3,'BD Factoraje'!$G:$G,'Cartera Semanal Individual'!$A62,'BD Factoraje'!$N:$N,'Cartera Semanal Individual'!AB$1,'BD Factoraje'!$C:$C,$B$2)</f>
        <v>0</v>
      </c>
      <c r="AC62" s="11">
        <f>IF('Cartera Semanal Individual'!$A62='Cartera Semanal Individual'!AC$1,-SUMIFS('BD Factoraje'!$Q:$Q,'BD Factoraje'!$B:$B,$B$3,'BD Factoraje'!$G:$G,'Cartera Semanal Individual'!$A62,'BD Factoraje'!$C:$C,$B$2),0)+AB62-SUMIFS('BD Factoraje'!$R:$R,'BD Factoraje'!$B:$B,$B$3,'BD Factoraje'!$G:$G,'Cartera Semanal Individual'!$A62,'BD Factoraje'!$N:$N,'Cartera Semanal Individual'!AC$1,'BD Factoraje'!$C:$C,$B$2)</f>
        <v>0</v>
      </c>
      <c r="AD62" s="11">
        <f>IF('Cartera Semanal Individual'!$A62='Cartera Semanal Individual'!AD$1,-SUMIFS('BD Factoraje'!$Q:$Q,'BD Factoraje'!$B:$B,$B$3,'BD Factoraje'!$G:$G,'Cartera Semanal Individual'!$A62,'BD Factoraje'!$C:$C,$B$2),0)+AC62-SUMIFS('BD Factoraje'!$R:$R,'BD Factoraje'!$B:$B,$B$3,'BD Factoraje'!$G:$G,'Cartera Semanal Individual'!$A62,'BD Factoraje'!$N:$N,'Cartera Semanal Individual'!AD$1,'BD Factoraje'!$C:$C,$B$2)</f>
        <v>0</v>
      </c>
      <c r="AE62" s="11">
        <f>IF('Cartera Semanal Individual'!$A62='Cartera Semanal Individual'!AE$1,-SUMIFS('BD Factoraje'!$Q:$Q,'BD Factoraje'!$B:$B,$B$3,'BD Factoraje'!$G:$G,'Cartera Semanal Individual'!$A62,'BD Factoraje'!$C:$C,$B$2),0)+AD62-SUMIFS('BD Factoraje'!$R:$R,'BD Factoraje'!$B:$B,$B$3,'BD Factoraje'!$G:$G,'Cartera Semanal Individual'!$A62,'BD Factoraje'!$N:$N,'Cartera Semanal Individual'!AE$1,'BD Factoraje'!$C:$C,$B$2)</f>
        <v>0</v>
      </c>
      <c r="AF62" s="11">
        <f>IF('Cartera Semanal Individual'!$A62='Cartera Semanal Individual'!AF$1,-SUMIFS('BD Factoraje'!$Q:$Q,'BD Factoraje'!$B:$B,$B$3,'BD Factoraje'!$G:$G,'Cartera Semanal Individual'!$A62,'BD Factoraje'!$C:$C,$B$2),0)+AE62-SUMIFS('BD Factoraje'!$R:$R,'BD Factoraje'!$B:$B,$B$3,'BD Factoraje'!$G:$G,'Cartera Semanal Individual'!$A62,'BD Factoraje'!$N:$N,'Cartera Semanal Individual'!AF$1,'BD Factoraje'!$C:$C,$B$2)</f>
        <v>0</v>
      </c>
      <c r="AG62" s="11">
        <f>IF('Cartera Semanal Individual'!$A62='Cartera Semanal Individual'!AG$1,-SUMIFS('BD Factoraje'!$Q:$Q,'BD Factoraje'!$B:$B,$B$3,'BD Factoraje'!$G:$G,'Cartera Semanal Individual'!$A62,'BD Factoraje'!$C:$C,$B$2),0)+AF62-SUMIFS('BD Factoraje'!$R:$R,'BD Factoraje'!$B:$B,$B$3,'BD Factoraje'!$G:$G,'Cartera Semanal Individual'!$A62,'BD Factoraje'!$N:$N,'Cartera Semanal Individual'!AG$1,'BD Factoraje'!$C:$C,$B$2)</f>
        <v>0</v>
      </c>
      <c r="AH62" s="11">
        <f>IF('Cartera Semanal Individual'!$A62='Cartera Semanal Individual'!AH$1,-SUMIFS('BD Factoraje'!$Q:$Q,'BD Factoraje'!$B:$B,$B$3,'BD Factoraje'!$G:$G,'Cartera Semanal Individual'!$A62,'BD Factoraje'!$C:$C,$B$2),0)+AG62-SUMIFS('BD Factoraje'!$R:$R,'BD Factoraje'!$B:$B,$B$3,'BD Factoraje'!$G:$G,'Cartera Semanal Individual'!$A62,'BD Factoraje'!$N:$N,'Cartera Semanal Individual'!AH$1,'BD Factoraje'!$C:$C,$B$2)</f>
        <v>0</v>
      </c>
      <c r="AI62" s="11">
        <f>IF('Cartera Semanal Individual'!$A62='Cartera Semanal Individual'!AI$1,-SUMIFS('BD Factoraje'!$Q:$Q,'BD Factoraje'!$B:$B,$B$3,'BD Factoraje'!$G:$G,'Cartera Semanal Individual'!$A62,'BD Factoraje'!$C:$C,$B$2),0)+AH62-SUMIFS('BD Factoraje'!$R:$R,'BD Factoraje'!$B:$B,$B$3,'BD Factoraje'!$G:$G,'Cartera Semanal Individual'!$A62,'BD Factoraje'!$N:$N,'Cartera Semanal Individual'!AI$1,'BD Factoraje'!$C:$C,$B$2)</f>
        <v>0</v>
      </c>
      <c r="AJ62" s="11">
        <f>IF('Cartera Semanal Individual'!$A62='Cartera Semanal Individual'!AJ$1,-SUMIFS('BD Factoraje'!$Q:$Q,'BD Factoraje'!$B:$B,$B$3,'BD Factoraje'!$G:$G,'Cartera Semanal Individual'!$A62,'BD Factoraje'!$C:$C,$B$2),0)+AI62-SUMIFS('BD Factoraje'!$R:$R,'BD Factoraje'!$B:$B,$B$3,'BD Factoraje'!$G:$G,'Cartera Semanal Individual'!$A62,'BD Factoraje'!$N:$N,'Cartera Semanal Individual'!AJ$1,'BD Factoraje'!$C:$C,$B$2)</f>
        <v>0</v>
      </c>
      <c r="AK62" s="11">
        <f>IF('Cartera Semanal Individual'!$A62='Cartera Semanal Individual'!AK$1,-SUMIFS('BD Factoraje'!$Q:$Q,'BD Factoraje'!$B:$B,$B$3,'BD Factoraje'!$G:$G,'Cartera Semanal Individual'!$A62,'BD Factoraje'!$C:$C,$B$2),0)+AJ62-SUMIFS('BD Factoraje'!$R:$R,'BD Factoraje'!$B:$B,$B$3,'BD Factoraje'!$G:$G,'Cartera Semanal Individual'!$A62,'BD Factoraje'!$N:$N,'Cartera Semanal Individual'!AK$1,'BD Factoraje'!$C:$C,$B$2)</f>
        <v>0</v>
      </c>
      <c r="AL62" s="11">
        <f>IF('Cartera Semanal Individual'!$A62='Cartera Semanal Individual'!AL$1,-SUMIFS('BD Factoraje'!$Q:$Q,'BD Factoraje'!$B:$B,$B$3,'BD Factoraje'!$G:$G,'Cartera Semanal Individual'!$A62,'BD Factoraje'!$C:$C,$B$2),0)+AK62-SUMIFS('BD Factoraje'!$R:$R,'BD Factoraje'!$B:$B,$B$3,'BD Factoraje'!$G:$G,'Cartera Semanal Individual'!$A62,'BD Factoraje'!$N:$N,'Cartera Semanal Individual'!AL$1,'BD Factoraje'!$C:$C,$B$2)</f>
        <v>0</v>
      </c>
      <c r="AM62" s="11">
        <f>IF('Cartera Semanal Individual'!$A62='Cartera Semanal Individual'!AM$1,-SUMIFS('BD Factoraje'!$Q:$Q,'BD Factoraje'!$B:$B,$B$3,'BD Factoraje'!$G:$G,'Cartera Semanal Individual'!$A62,'BD Factoraje'!$C:$C,$B$2),0)+AL62-SUMIFS('BD Factoraje'!$R:$R,'BD Factoraje'!$B:$B,$B$3,'BD Factoraje'!$G:$G,'Cartera Semanal Individual'!$A62,'BD Factoraje'!$N:$N,'Cartera Semanal Individual'!AM$1,'BD Factoraje'!$C:$C,$B$2)</f>
        <v>0</v>
      </c>
      <c r="AN62" s="11">
        <f>IF('Cartera Semanal Individual'!$A62='Cartera Semanal Individual'!AN$1,-SUMIFS('BD Factoraje'!$Q:$Q,'BD Factoraje'!$B:$B,$B$3,'BD Factoraje'!$G:$G,'Cartera Semanal Individual'!$A62,'BD Factoraje'!$C:$C,$B$2),0)+AM62-SUMIFS('BD Factoraje'!$R:$R,'BD Factoraje'!$B:$B,$B$3,'BD Factoraje'!$G:$G,'Cartera Semanal Individual'!$A62,'BD Factoraje'!$N:$N,'Cartera Semanal Individual'!AN$1,'BD Factoraje'!$C:$C,$B$2)</f>
        <v>0</v>
      </c>
      <c r="AO62" s="11">
        <f>IF('Cartera Semanal Individual'!$A62='Cartera Semanal Individual'!AO$1,-SUMIFS('BD Factoraje'!$Q:$Q,'BD Factoraje'!$B:$B,$B$3,'BD Factoraje'!$G:$G,'Cartera Semanal Individual'!$A62,'BD Factoraje'!$C:$C,$B$2),0)+AN62-SUMIFS('BD Factoraje'!$R:$R,'BD Factoraje'!$B:$B,$B$3,'BD Factoraje'!$G:$G,'Cartera Semanal Individual'!$A62,'BD Factoraje'!$N:$N,'Cartera Semanal Individual'!AO$1,'BD Factoraje'!$C:$C,$B$2)</f>
        <v>0</v>
      </c>
      <c r="AP62" s="11">
        <f>IF('Cartera Semanal Individual'!$A62='Cartera Semanal Individual'!AP$1,-SUMIFS('BD Factoraje'!$Q:$Q,'BD Factoraje'!$B:$B,$B$3,'BD Factoraje'!$G:$G,'Cartera Semanal Individual'!$A62,'BD Factoraje'!$C:$C,$B$2),0)+AO62-SUMIFS('BD Factoraje'!$R:$R,'BD Factoraje'!$B:$B,$B$3,'BD Factoraje'!$G:$G,'Cartera Semanal Individual'!$A62,'BD Factoraje'!$N:$N,'Cartera Semanal Individual'!AP$1,'BD Factoraje'!$C:$C,$B$2)</f>
        <v>0</v>
      </c>
      <c r="AQ62" s="11">
        <f>IF('Cartera Semanal Individual'!$A62='Cartera Semanal Individual'!AQ$1,-SUMIFS('BD Factoraje'!$Q:$Q,'BD Factoraje'!$B:$B,$B$3,'BD Factoraje'!$G:$G,'Cartera Semanal Individual'!$A62,'BD Factoraje'!$C:$C,$B$2),0)+AP62-SUMIFS('BD Factoraje'!$R:$R,'BD Factoraje'!$B:$B,$B$3,'BD Factoraje'!$G:$G,'Cartera Semanal Individual'!$A62,'BD Factoraje'!$N:$N,'Cartera Semanal Individual'!AQ$1,'BD Factoraje'!$C:$C,$B$2)</f>
        <v>0</v>
      </c>
      <c r="AR62" s="11">
        <f>IF('Cartera Semanal Individual'!$A62='Cartera Semanal Individual'!AR$1,-SUMIFS('BD Factoraje'!$Q:$Q,'BD Factoraje'!$B:$B,$B$3,'BD Factoraje'!$G:$G,'Cartera Semanal Individual'!$A62,'BD Factoraje'!$C:$C,$B$2),0)+AQ62-SUMIFS('BD Factoraje'!$R:$R,'BD Factoraje'!$B:$B,$B$3,'BD Factoraje'!$G:$G,'Cartera Semanal Individual'!$A62,'BD Factoraje'!$N:$N,'Cartera Semanal Individual'!AR$1,'BD Factoraje'!$C:$C,$B$2)</f>
        <v>0</v>
      </c>
      <c r="AS62" s="11">
        <f>IF('Cartera Semanal Individual'!$A62='Cartera Semanal Individual'!AS$1,-SUMIFS('BD Factoraje'!$Q:$Q,'BD Factoraje'!$B:$B,$B$3,'BD Factoraje'!$G:$G,'Cartera Semanal Individual'!$A62,'BD Factoraje'!$C:$C,$B$2),0)+AR62-SUMIFS('BD Factoraje'!$R:$R,'BD Factoraje'!$B:$B,$B$3,'BD Factoraje'!$G:$G,'Cartera Semanal Individual'!$A62,'BD Factoraje'!$N:$N,'Cartera Semanal Individual'!AS$1,'BD Factoraje'!$C:$C,$B$2)</f>
        <v>0</v>
      </c>
      <c r="AT62" s="11">
        <f>IF('Cartera Semanal Individual'!$A62='Cartera Semanal Individual'!AT$1,-SUMIFS('BD Factoraje'!$Q:$Q,'BD Factoraje'!$B:$B,$B$3,'BD Factoraje'!$G:$G,'Cartera Semanal Individual'!$A62,'BD Factoraje'!$C:$C,$B$2),0)+AS62-SUMIFS('BD Factoraje'!$R:$R,'BD Factoraje'!$B:$B,$B$3,'BD Factoraje'!$G:$G,'Cartera Semanal Individual'!$A62,'BD Factoraje'!$N:$N,'Cartera Semanal Individual'!AT$1,'BD Factoraje'!$C:$C,$B$2)</f>
        <v>0</v>
      </c>
      <c r="AU62" s="11">
        <f>IF('Cartera Semanal Individual'!$A62='Cartera Semanal Individual'!AU$1,-SUMIFS('BD Factoraje'!$Q:$Q,'BD Factoraje'!$B:$B,$B$3,'BD Factoraje'!$G:$G,'Cartera Semanal Individual'!$A62,'BD Factoraje'!$C:$C,$B$2),0)+AT62-SUMIFS('BD Factoraje'!$R:$R,'BD Factoraje'!$B:$B,$B$3,'BD Factoraje'!$G:$G,'Cartera Semanal Individual'!$A62,'BD Factoraje'!$N:$N,'Cartera Semanal Individual'!AU$1,'BD Factoraje'!$C:$C,$B$2)</f>
        <v>0</v>
      </c>
      <c r="AV62" s="11">
        <f>IF('Cartera Semanal Individual'!$A62='Cartera Semanal Individual'!AV$1,-SUMIFS('BD Factoraje'!$Q:$Q,'BD Factoraje'!$B:$B,$B$3,'BD Factoraje'!$G:$G,'Cartera Semanal Individual'!$A62,'BD Factoraje'!$C:$C,$B$2),0)+AU62-SUMIFS('BD Factoraje'!$R:$R,'BD Factoraje'!$B:$B,$B$3,'BD Factoraje'!$G:$G,'Cartera Semanal Individual'!$A62,'BD Factoraje'!$N:$N,'Cartera Semanal Individual'!AV$1,'BD Factoraje'!$C:$C,$B$2)</f>
        <v>0</v>
      </c>
      <c r="AW62" s="11">
        <f>IF('Cartera Semanal Individual'!$A62='Cartera Semanal Individual'!AW$1,-SUMIFS('BD Factoraje'!$Q:$Q,'BD Factoraje'!$B:$B,$B$3,'BD Factoraje'!$G:$G,'Cartera Semanal Individual'!$A62,'BD Factoraje'!$C:$C,$B$2),0)+AV62-SUMIFS('BD Factoraje'!$R:$R,'BD Factoraje'!$B:$B,$B$3,'BD Factoraje'!$G:$G,'Cartera Semanal Individual'!$A62,'BD Factoraje'!$N:$N,'Cartera Semanal Individual'!AW$1,'BD Factoraje'!$C:$C,$B$2)</f>
        <v>0</v>
      </c>
      <c r="AX62" s="11">
        <f>IF('Cartera Semanal Individual'!$A62='Cartera Semanal Individual'!AX$1,-SUMIFS('BD Factoraje'!$Q:$Q,'BD Factoraje'!$B:$B,$B$3,'BD Factoraje'!$G:$G,'Cartera Semanal Individual'!$A62,'BD Factoraje'!$C:$C,$B$2),0)+AW62-SUMIFS('BD Factoraje'!$R:$R,'BD Factoraje'!$B:$B,$B$3,'BD Factoraje'!$G:$G,'Cartera Semanal Individual'!$A62,'BD Factoraje'!$N:$N,'Cartera Semanal Individual'!AX$1,'BD Factoraje'!$C:$C,$B$2)</f>
        <v>0</v>
      </c>
      <c r="AY62" s="11">
        <f>IF('Cartera Semanal Individual'!$A62='Cartera Semanal Individual'!AY$1,-SUMIFS('BD Factoraje'!$Q:$Q,'BD Factoraje'!$B:$B,$B$3,'BD Factoraje'!$G:$G,'Cartera Semanal Individual'!$A62,'BD Factoraje'!$C:$C,$B$2),0)+AX62-SUMIFS('BD Factoraje'!$R:$R,'BD Factoraje'!$B:$B,$B$3,'BD Factoraje'!$G:$G,'Cartera Semanal Individual'!$A62,'BD Factoraje'!$N:$N,'Cartera Semanal Individual'!AY$1,'BD Factoraje'!$C:$C,$B$2)</f>
        <v>0</v>
      </c>
      <c r="AZ62" s="11">
        <f>IF('Cartera Semanal Individual'!$A62='Cartera Semanal Individual'!AZ$1,-SUMIFS('BD Factoraje'!$Q:$Q,'BD Factoraje'!$B:$B,$B$3,'BD Factoraje'!$G:$G,'Cartera Semanal Individual'!$A62,'BD Factoraje'!$C:$C,$B$2),0)+AY62-SUMIFS('BD Factoraje'!$R:$R,'BD Factoraje'!$B:$B,$B$3,'BD Factoraje'!$G:$G,'Cartera Semanal Individual'!$A62,'BD Factoraje'!$N:$N,'Cartera Semanal Individual'!AZ$1,'BD Factoraje'!$C:$C,$B$2)</f>
        <v>0</v>
      </c>
      <c r="BA62" s="11">
        <f>IF('Cartera Semanal Individual'!$A62='Cartera Semanal Individual'!BA$1,-SUMIFS('BD Factoraje'!$Q:$Q,'BD Factoraje'!$B:$B,$B$3,'BD Factoraje'!$G:$G,'Cartera Semanal Individual'!$A62,'BD Factoraje'!$C:$C,$B$2),0)+AZ62-SUMIFS('BD Factoraje'!$R:$R,'BD Factoraje'!$B:$B,$B$3,'BD Factoraje'!$G:$G,'Cartera Semanal Individual'!$A62,'BD Factoraje'!$N:$N,'Cartera Semanal Individual'!BA$1,'BD Factoraje'!$C:$C,$B$2)</f>
        <v>0</v>
      </c>
      <c r="BB62" s="11">
        <f>IF('Cartera Semanal Individual'!$A62='Cartera Semanal Individual'!BB$1,-SUMIFS('BD Factoraje'!$Q:$Q,'BD Factoraje'!$B:$B,$B$3,'BD Factoraje'!$G:$G,'Cartera Semanal Individual'!$A62,'BD Factoraje'!$C:$C,$B$2),0)+BA62-SUMIFS('BD Factoraje'!$R:$R,'BD Factoraje'!$B:$B,$B$3,'BD Factoraje'!$G:$G,'Cartera Semanal Individual'!$A62,'BD Factoraje'!$N:$N,'Cartera Semanal Individual'!BB$1,'BD Factoraje'!$C:$C,$B$2)</f>
        <v>0</v>
      </c>
      <c r="BC62" s="11">
        <f>IF('Cartera Semanal Individual'!$A62='Cartera Semanal Individual'!BC$1,-SUMIFS('BD Factoraje'!$Q:$Q,'BD Factoraje'!$B:$B,$B$3,'BD Factoraje'!$G:$G,'Cartera Semanal Individual'!$A62,'BD Factoraje'!$C:$C,$B$2),0)+BB62-SUMIFS('BD Factoraje'!$R:$R,'BD Factoraje'!$B:$B,$B$3,'BD Factoraje'!$G:$G,'Cartera Semanal Individual'!$A62,'BD Factoraje'!$N:$N,'Cartera Semanal Individual'!BC$1,'BD Factoraje'!$C:$C,$B$2)</f>
        <v>0</v>
      </c>
      <c r="BD62" s="11">
        <f>IF('Cartera Semanal Individual'!$A62='Cartera Semanal Individual'!BD$1,-SUMIFS('BD Factoraje'!$Q:$Q,'BD Factoraje'!$B:$B,$B$3,'BD Factoraje'!$G:$G,'Cartera Semanal Individual'!$A62,'BD Factoraje'!$C:$C,$B$2),0)+BC62-SUMIFS('BD Factoraje'!$R:$R,'BD Factoraje'!$B:$B,$B$3,'BD Factoraje'!$G:$G,'Cartera Semanal Individual'!$A62,'BD Factoraje'!$N:$N,'Cartera Semanal Individual'!BD$1,'BD Factoraje'!$C:$C,$B$2)</f>
        <v>0</v>
      </c>
      <c r="BE62" s="11">
        <f>IF('Cartera Semanal Individual'!$A62='Cartera Semanal Individual'!BE$1,-SUMIFS('BD Factoraje'!$Q:$Q,'BD Factoraje'!$B:$B,$B$3,'BD Factoraje'!$G:$G,'Cartera Semanal Individual'!$A62,'BD Factoraje'!$C:$C,$B$2),0)+BD62-SUMIFS('BD Factoraje'!$R:$R,'BD Factoraje'!$B:$B,$B$3,'BD Factoraje'!$G:$G,'Cartera Semanal Individual'!$A62,'BD Factoraje'!$N:$N,'Cartera Semanal Individual'!BE$1,'BD Factoraje'!$C:$C,$B$2)</f>
        <v>0</v>
      </c>
      <c r="BF62" s="11">
        <f>IF('Cartera Semanal Individual'!$A62='Cartera Semanal Individual'!BF$1,-SUMIFS('BD Factoraje'!$Q:$Q,'BD Factoraje'!$B:$B,$B$3,'BD Factoraje'!$G:$G,'Cartera Semanal Individual'!$A62,'BD Factoraje'!$C:$C,$B$2),0)+BE62-SUMIFS('BD Factoraje'!$R:$R,'BD Factoraje'!$B:$B,$B$3,'BD Factoraje'!$G:$G,'Cartera Semanal Individual'!$A62,'BD Factoraje'!$N:$N,'Cartera Semanal Individual'!BF$1,'BD Factoraje'!$C:$C,$B$2)</f>
        <v>0</v>
      </c>
      <c r="BG62" s="11">
        <f>IF('Cartera Semanal Individual'!$A62='Cartera Semanal Individual'!BG$1,-SUMIFS('BD Factoraje'!$Q:$Q,'BD Factoraje'!$B:$B,$B$3,'BD Factoraje'!$G:$G,'Cartera Semanal Individual'!$A62,'BD Factoraje'!$C:$C,$B$2),0)+BF62-SUMIFS('BD Factoraje'!$R:$R,'BD Factoraje'!$B:$B,$B$3,'BD Factoraje'!$G:$G,'Cartera Semanal Individual'!$A62,'BD Factoraje'!$N:$N,'Cartera Semanal Individual'!BG$1,'BD Factoraje'!$C:$C,$B$2)</f>
        <v>0</v>
      </c>
      <c r="BH62" s="11">
        <f>IF('Cartera Semanal Individual'!$A62='Cartera Semanal Individual'!BH$1,-SUMIFS('BD Factoraje'!$Q:$Q,'BD Factoraje'!$B:$B,$B$3,'BD Factoraje'!$G:$G,'Cartera Semanal Individual'!$A62,'BD Factoraje'!$C:$C,$B$2),0)+BG62-SUMIFS('BD Factoraje'!$R:$R,'BD Factoraje'!$B:$B,$B$3,'BD Factoraje'!$G:$G,'Cartera Semanal Individual'!$A62,'BD Factoraje'!$N:$N,'Cartera Semanal Individual'!BH$1,'BD Factoraje'!$C:$C,$B$2)</f>
        <v>0</v>
      </c>
      <c r="BI62" s="11">
        <f>IF('Cartera Semanal Individual'!$A62='Cartera Semanal Individual'!BI$1,-SUMIFS('BD Factoraje'!$Q:$Q,'BD Factoraje'!$B:$B,$B$3,'BD Factoraje'!$G:$G,'Cartera Semanal Individual'!$A62,'BD Factoraje'!$C:$C,$B$2),0)+BH62-SUMIFS('BD Factoraje'!$R:$R,'BD Factoraje'!$B:$B,$B$3,'BD Factoraje'!$G:$G,'Cartera Semanal Individual'!$A62,'BD Factoraje'!$N:$N,'Cartera Semanal Individual'!BI$1,'BD Factoraje'!$C:$C,$B$2)</f>
        <v>0</v>
      </c>
      <c r="BJ62" s="11">
        <f>IF('Cartera Semanal Individual'!$A62='Cartera Semanal Individual'!BJ$1,-SUMIFS('BD Factoraje'!$Q:$Q,'BD Factoraje'!$B:$B,$B$3,'BD Factoraje'!$G:$G,'Cartera Semanal Individual'!$A62,'BD Factoraje'!$C:$C,$B$2),0)+BI62-SUMIFS('BD Factoraje'!$R:$R,'BD Factoraje'!$B:$B,$B$3,'BD Factoraje'!$G:$G,'Cartera Semanal Individual'!$A62,'BD Factoraje'!$N:$N,'Cartera Semanal Individual'!BJ$1,'BD Factoraje'!$C:$C,$B$2)</f>
        <v>0</v>
      </c>
      <c r="BK62" s="11">
        <f>IF('Cartera Semanal Individual'!$A62='Cartera Semanal Individual'!BK$1,-SUMIFS('BD Factoraje'!$Q:$Q,'BD Factoraje'!$B:$B,$B$3,'BD Factoraje'!$G:$G,'Cartera Semanal Individual'!$A62,'BD Factoraje'!$C:$C,$B$2),0)+BJ62-SUMIFS('BD Factoraje'!$R:$R,'BD Factoraje'!$B:$B,$B$3,'BD Factoraje'!$G:$G,'Cartera Semanal Individual'!$A62,'BD Factoraje'!$N:$N,'Cartera Semanal Individual'!BK$1,'BD Factoraje'!$C:$C,$B$2)</f>
        <v>0</v>
      </c>
      <c r="BL62" s="11">
        <f>IF('Cartera Semanal Individual'!$A62='Cartera Semanal Individual'!BL$1,-SUMIFS('BD Factoraje'!$Q:$Q,'BD Factoraje'!$B:$B,$B$3,'BD Factoraje'!$G:$G,'Cartera Semanal Individual'!$A62,'BD Factoraje'!$C:$C,$B$2),0)+BK62-SUMIFS('BD Factoraje'!$R:$R,'BD Factoraje'!$B:$B,$B$3,'BD Factoraje'!$G:$G,'Cartera Semanal Individual'!$A62,'BD Factoraje'!$N:$N,'Cartera Semanal Individual'!BL$1,'BD Factoraje'!$C:$C,$B$2)</f>
        <v>0</v>
      </c>
      <c r="BM62" s="11">
        <f>IF('Cartera Semanal Individual'!$A62='Cartera Semanal Individual'!BM$1,-SUMIFS('BD Factoraje'!$Q:$Q,'BD Factoraje'!$B:$B,$B$3,'BD Factoraje'!$G:$G,'Cartera Semanal Individual'!$A62,'BD Factoraje'!$C:$C,$B$2),0)+BL62-SUMIFS('BD Factoraje'!$R:$R,'BD Factoraje'!$B:$B,$B$3,'BD Factoraje'!$G:$G,'Cartera Semanal Individual'!$A62,'BD Factoraje'!$N:$N,'Cartera Semanal Individual'!BM$1,'BD Factoraje'!$C:$C,$B$2)</f>
        <v>0</v>
      </c>
      <c r="BN62" s="11">
        <f>IF('Cartera Semanal Individual'!$A62='Cartera Semanal Individual'!BN$1,-SUMIFS('BD Factoraje'!$Q:$Q,'BD Factoraje'!$B:$B,$B$3,'BD Factoraje'!$G:$G,'Cartera Semanal Individual'!$A62,'BD Factoraje'!$C:$C,$B$2),0)+BM62-SUMIFS('BD Factoraje'!$R:$R,'BD Factoraje'!$B:$B,$B$3,'BD Factoraje'!$G:$G,'Cartera Semanal Individual'!$A62,'BD Factoraje'!$N:$N,'Cartera Semanal Individual'!BN$1,'BD Factoraje'!$C:$C,$B$2)</f>
        <v>0</v>
      </c>
      <c r="BO62" s="11">
        <f>IF('Cartera Semanal Individual'!$A62='Cartera Semanal Individual'!BO$1,-SUMIFS('BD Factoraje'!$Q:$Q,'BD Factoraje'!$B:$B,$B$3,'BD Factoraje'!$G:$G,'Cartera Semanal Individual'!$A62,'BD Factoraje'!$C:$C,$B$2),0)+BN62-SUMIFS('BD Factoraje'!$R:$R,'BD Factoraje'!$B:$B,$B$3,'BD Factoraje'!$G:$G,'Cartera Semanal Individual'!$A62,'BD Factoraje'!$N:$N,'Cartera Semanal Individual'!BO$1,'BD Factoraje'!$C:$C,$B$2)</f>
        <v>0</v>
      </c>
      <c r="BP62" s="11">
        <f>IF('Cartera Semanal Individual'!$A62='Cartera Semanal Individual'!BP$1,-SUMIFS('BD Factoraje'!$Q:$Q,'BD Factoraje'!$B:$B,$B$3,'BD Factoraje'!$G:$G,'Cartera Semanal Individual'!$A62,'BD Factoraje'!$C:$C,$B$2),0)+BO62-SUMIFS('BD Factoraje'!$R:$R,'BD Factoraje'!$B:$B,$B$3,'BD Factoraje'!$G:$G,'Cartera Semanal Individual'!$A62,'BD Factoraje'!$N:$N,'Cartera Semanal Individual'!BP$1,'BD Factoraje'!$C:$C,$B$2)</f>
        <v>0</v>
      </c>
      <c r="BQ62" s="11">
        <f>IF('Cartera Semanal Individual'!$A62='Cartera Semanal Individual'!BQ$1,-SUMIFS('BD Factoraje'!$Q:$Q,'BD Factoraje'!$B:$B,$B$3,'BD Factoraje'!$G:$G,'Cartera Semanal Individual'!$A62,'BD Factoraje'!$C:$C,$B$2),0)+BP62-SUMIFS('BD Factoraje'!$R:$R,'BD Factoraje'!$B:$B,$B$3,'BD Factoraje'!$G:$G,'Cartera Semanal Individual'!$A62,'BD Factoraje'!$N:$N,'Cartera Semanal Individual'!BQ$1,'BD Factoraje'!$C:$C,$B$2)</f>
        <v>0</v>
      </c>
      <c r="BR62" s="11">
        <f>IF('Cartera Semanal Individual'!$A62='Cartera Semanal Individual'!BR$1,-SUMIFS('BD Factoraje'!$Q:$Q,'BD Factoraje'!$B:$B,$B$3,'BD Factoraje'!$G:$G,'Cartera Semanal Individual'!$A62,'BD Factoraje'!$C:$C,$B$2),0)+BQ62-SUMIFS('BD Factoraje'!$R:$R,'BD Factoraje'!$B:$B,$B$3,'BD Factoraje'!$G:$G,'Cartera Semanal Individual'!$A62,'BD Factoraje'!$N:$N,'Cartera Semanal Individual'!BR$1,'BD Factoraje'!$C:$C,$B$2)</f>
        <v>0</v>
      </c>
      <c r="BS62" s="11">
        <f>IF('Cartera Semanal Individual'!$A62='Cartera Semanal Individual'!BS$1,-SUMIFS('BD Factoraje'!$Q:$Q,'BD Factoraje'!$B:$B,$B$3,'BD Factoraje'!$G:$G,'Cartera Semanal Individual'!$A62,'BD Factoraje'!$C:$C,$B$2),0)+BR62-SUMIFS('BD Factoraje'!$R:$R,'BD Factoraje'!$B:$B,$B$3,'BD Factoraje'!$G:$G,'Cartera Semanal Individual'!$A62,'BD Factoraje'!$N:$N,'Cartera Semanal Individual'!BS$1,'BD Factoraje'!$C:$C,$B$2)</f>
        <v>0</v>
      </c>
      <c r="BT62" s="11">
        <f>IF('Cartera Semanal Individual'!$A62='Cartera Semanal Individual'!BT$1,-SUMIFS('BD Factoraje'!$Q:$Q,'BD Factoraje'!$B:$B,$B$3,'BD Factoraje'!$G:$G,'Cartera Semanal Individual'!$A62,'BD Factoraje'!$C:$C,$B$2),0)+BS62-SUMIFS('BD Factoraje'!$R:$R,'BD Factoraje'!$B:$B,$B$3,'BD Factoraje'!$G:$G,'Cartera Semanal Individual'!$A62,'BD Factoraje'!$N:$N,'Cartera Semanal Individual'!BT$1,'BD Factoraje'!$C:$C,$B$2)</f>
        <v>0</v>
      </c>
      <c r="BU62" s="11">
        <f>IF('Cartera Semanal Individual'!$A62='Cartera Semanal Individual'!BU$1,-SUMIFS('BD Factoraje'!$Q:$Q,'BD Factoraje'!$B:$B,$B$3,'BD Factoraje'!$G:$G,'Cartera Semanal Individual'!$A62,'BD Factoraje'!$C:$C,$B$2),0)+BT62-SUMIFS('BD Factoraje'!$R:$R,'BD Factoraje'!$B:$B,$B$3,'BD Factoraje'!$G:$G,'Cartera Semanal Individual'!$A62,'BD Factoraje'!$N:$N,'Cartera Semanal Individual'!BU$1,'BD Factoraje'!$C:$C,$B$2)</f>
        <v>0</v>
      </c>
      <c r="BV62" s="11">
        <f>IF('Cartera Semanal Individual'!$A62='Cartera Semanal Individual'!BV$1,-SUMIFS('BD Factoraje'!$Q:$Q,'BD Factoraje'!$B:$B,$B$3,'BD Factoraje'!$G:$G,'Cartera Semanal Individual'!$A62,'BD Factoraje'!$C:$C,$B$2),0)+BU62-SUMIFS('BD Factoraje'!$R:$R,'BD Factoraje'!$B:$B,$B$3,'BD Factoraje'!$G:$G,'Cartera Semanal Individual'!$A62,'BD Factoraje'!$N:$N,'Cartera Semanal Individual'!BV$1,'BD Factoraje'!$C:$C,$B$2)</f>
        <v>0</v>
      </c>
      <c r="BW62" s="11">
        <f>IF('Cartera Semanal Individual'!$A62='Cartera Semanal Individual'!BW$1,-SUMIFS('BD Factoraje'!$Q:$Q,'BD Factoraje'!$B:$B,$B$3,'BD Factoraje'!$G:$G,'Cartera Semanal Individual'!$A62,'BD Factoraje'!$C:$C,$B$2),0)+BV62-SUMIFS('BD Factoraje'!$R:$R,'BD Factoraje'!$B:$B,$B$3,'BD Factoraje'!$G:$G,'Cartera Semanal Individual'!$A62,'BD Factoraje'!$N:$N,'Cartera Semanal Individual'!BW$1,'BD Factoraje'!$C:$C,$B$2)</f>
        <v>0</v>
      </c>
      <c r="BX62" s="11">
        <f>IF('Cartera Semanal Individual'!$A62='Cartera Semanal Individual'!BX$1,-SUMIFS('BD Factoraje'!$Q:$Q,'BD Factoraje'!$B:$B,$B$3,'BD Factoraje'!$G:$G,'Cartera Semanal Individual'!$A62,'BD Factoraje'!$C:$C,$B$2),0)+BW62-SUMIFS('BD Factoraje'!$R:$R,'BD Factoraje'!$B:$B,$B$3,'BD Factoraje'!$G:$G,'Cartera Semanal Individual'!$A62,'BD Factoraje'!$N:$N,'Cartera Semanal Individual'!BX$1,'BD Factoraje'!$C:$C,$B$2)</f>
        <v>0</v>
      </c>
      <c r="BY62" s="11">
        <f>IF('Cartera Semanal Individual'!$A62='Cartera Semanal Individual'!BY$1,-SUMIFS('BD Factoraje'!$Q:$Q,'BD Factoraje'!$B:$B,$B$3,'BD Factoraje'!$G:$G,'Cartera Semanal Individual'!$A62,'BD Factoraje'!$C:$C,$B$2),0)+BX62-SUMIFS('BD Factoraje'!$R:$R,'BD Factoraje'!$B:$B,$B$3,'BD Factoraje'!$G:$G,'Cartera Semanal Individual'!$A62,'BD Factoraje'!$N:$N,'Cartera Semanal Individual'!BY$1,'BD Factoraje'!$C:$C,$B$2)</f>
        <v>0</v>
      </c>
      <c r="BZ62" s="11">
        <f>IF('Cartera Semanal Individual'!$A62='Cartera Semanal Individual'!BZ$1,-SUMIFS('BD Factoraje'!$Q:$Q,'BD Factoraje'!$B:$B,$B$3,'BD Factoraje'!$G:$G,'Cartera Semanal Individual'!$A62,'BD Factoraje'!$C:$C,$B$2),0)+BY62-SUMIFS('BD Factoraje'!$R:$R,'BD Factoraje'!$B:$B,$B$3,'BD Factoraje'!$G:$G,'Cartera Semanal Individual'!$A62,'BD Factoraje'!$N:$N,'Cartera Semanal Individual'!BZ$1,'BD Factoraje'!$C:$C,$B$2)</f>
        <v>0</v>
      </c>
      <c r="CA62" s="11">
        <f>IF('Cartera Semanal Individual'!$A62='Cartera Semanal Individual'!CA$1,-SUMIFS('BD Factoraje'!$Q:$Q,'BD Factoraje'!$B:$B,$B$3,'BD Factoraje'!$G:$G,'Cartera Semanal Individual'!$A62,'BD Factoraje'!$C:$C,$B$2),0)+BZ62-SUMIFS('BD Factoraje'!$R:$R,'BD Factoraje'!$B:$B,$B$3,'BD Factoraje'!$G:$G,'Cartera Semanal Individual'!$A62,'BD Factoraje'!$N:$N,'Cartera Semanal Individual'!CA$1,'BD Factoraje'!$C:$C,$B$2)</f>
        <v>0</v>
      </c>
      <c r="CB62" s="11">
        <f>IF('Cartera Semanal Individual'!$A62='Cartera Semanal Individual'!CB$1,-SUMIFS('BD Factoraje'!$Q:$Q,'BD Factoraje'!$B:$B,$B$3,'BD Factoraje'!$G:$G,'Cartera Semanal Individual'!$A62,'BD Factoraje'!$C:$C,$B$2),0)+CA62-SUMIFS('BD Factoraje'!$R:$R,'BD Factoraje'!$B:$B,$B$3,'BD Factoraje'!$G:$G,'Cartera Semanal Individual'!$A62,'BD Factoraje'!$N:$N,'Cartera Semanal Individual'!CB$1,'BD Factoraje'!$C:$C,$B$2)</f>
        <v>0</v>
      </c>
      <c r="CC62" s="11">
        <f>IF('Cartera Semanal Individual'!$A62='Cartera Semanal Individual'!CC$1,-SUMIFS('BD Factoraje'!$Q:$Q,'BD Factoraje'!$B:$B,$B$3,'BD Factoraje'!$G:$G,'Cartera Semanal Individual'!$A62,'BD Factoraje'!$C:$C,$B$2),0)+CB62-SUMIFS('BD Factoraje'!$R:$R,'BD Factoraje'!$B:$B,$B$3,'BD Factoraje'!$G:$G,'Cartera Semanal Individual'!$A62,'BD Factoraje'!$N:$N,'Cartera Semanal Individual'!CC$1,'BD Factoraje'!$C:$C,$B$2)</f>
        <v>0</v>
      </c>
      <c r="CD62" s="11">
        <f>IF('Cartera Semanal Individual'!$A62='Cartera Semanal Individual'!CD$1,-SUMIFS('BD Factoraje'!$Q:$Q,'BD Factoraje'!$B:$B,$B$3,'BD Factoraje'!$G:$G,'Cartera Semanal Individual'!$A62,'BD Factoraje'!$C:$C,$B$2),0)+CC62-SUMIFS('BD Factoraje'!$R:$R,'BD Factoraje'!$B:$B,$B$3,'BD Factoraje'!$G:$G,'Cartera Semanal Individual'!$A62,'BD Factoraje'!$N:$N,'Cartera Semanal Individual'!CD$1,'BD Factoraje'!$C:$C,$B$2)</f>
        <v>0</v>
      </c>
      <c r="CE62" s="11">
        <f>IF('Cartera Semanal Individual'!$A62='Cartera Semanal Individual'!CE$1,-SUMIFS('BD Factoraje'!$Q:$Q,'BD Factoraje'!$B:$B,$B$3,'BD Factoraje'!$G:$G,'Cartera Semanal Individual'!$A62,'BD Factoraje'!$C:$C,$B$2),0)+CD62-SUMIFS('BD Factoraje'!$R:$R,'BD Factoraje'!$B:$B,$B$3,'BD Factoraje'!$G:$G,'Cartera Semanal Individual'!$A62,'BD Factoraje'!$N:$N,'Cartera Semanal Individual'!CE$1,'BD Factoraje'!$C:$C,$B$2)</f>
        <v>0</v>
      </c>
      <c r="CF62" s="11">
        <f>IF('Cartera Semanal Individual'!$A62='Cartera Semanal Individual'!CF$1,-SUMIFS('BD Factoraje'!$Q:$Q,'BD Factoraje'!$B:$B,$B$3,'BD Factoraje'!$G:$G,'Cartera Semanal Individual'!$A62,'BD Factoraje'!$C:$C,$B$2),0)+CE62-SUMIFS('BD Factoraje'!$R:$R,'BD Factoraje'!$B:$B,$B$3,'BD Factoraje'!$G:$G,'Cartera Semanal Individual'!$A62,'BD Factoraje'!$N:$N,'Cartera Semanal Individual'!CF$1,'BD Factoraje'!$C:$C,$B$2)</f>
        <v>0</v>
      </c>
      <c r="CG62" s="11">
        <f>IF('Cartera Semanal Individual'!$A62='Cartera Semanal Individual'!CG$1,-SUMIFS('BD Factoraje'!$Q:$Q,'BD Factoraje'!$B:$B,$B$3,'BD Factoraje'!$G:$G,'Cartera Semanal Individual'!$A62,'BD Factoraje'!$C:$C,$B$2),0)+CF62-SUMIFS('BD Factoraje'!$R:$R,'BD Factoraje'!$B:$B,$B$3,'BD Factoraje'!$G:$G,'Cartera Semanal Individual'!$A62,'BD Factoraje'!$N:$N,'Cartera Semanal Individual'!CG$1,'BD Factoraje'!$C:$C,$B$2)</f>
        <v>0</v>
      </c>
      <c r="CH62" s="11">
        <f>IF('Cartera Semanal Individual'!$A62='Cartera Semanal Individual'!CH$1,-SUMIFS('BD Factoraje'!$Q:$Q,'BD Factoraje'!$B:$B,$B$3,'BD Factoraje'!$G:$G,'Cartera Semanal Individual'!$A62,'BD Factoraje'!$C:$C,$B$2),0)+CG62-SUMIFS('BD Factoraje'!$R:$R,'BD Factoraje'!$B:$B,$B$3,'BD Factoraje'!$G:$G,'Cartera Semanal Individual'!$A62,'BD Factoraje'!$N:$N,'Cartera Semanal Individual'!CH$1,'BD Factoraje'!$C:$C,$B$2)</f>
        <v>0</v>
      </c>
      <c r="CI62" s="11">
        <f>IF('Cartera Semanal Individual'!$A62='Cartera Semanal Individual'!CI$1,-SUMIFS('BD Factoraje'!$Q:$Q,'BD Factoraje'!$B:$B,$B$3,'BD Factoraje'!$G:$G,'Cartera Semanal Individual'!$A62,'BD Factoraje'!$C:$C,$B$2),0)+CH62-SUMIFS('BD Factoraje'!$R:$R,'BD Factoraje'!$B:$B,$B$3,'BD Factoraje'!$G:$G,'Cartera Semanal Individual'!$A62,'BD Factoraje'!$N:$N,'Cartera Semanal Individual'!CI$1,'BD Factoraje'!$C:$C,$B$2)</f>
        <v>0</v>
      </c>
      <c r="CJ62" s="11">
        <f>IF('Cartera Semanal Individual'!$A62='Cartera Semanal Individual'!CJ$1,-SUMIFS('BD Factoraje'!$Q:$Q,'BD Factoraje'!$B:$B,$B$3,'BD Factoraje'!$G:$G,'Cartera Semanal Individual'!$A62,'BD Factoraje'!$C:$C,$B$2),0)+CI62-SUMIFS('BD Factoraje'!$R:$R,'BD Factoraje'!$B:$B,$B$3,'BD Factoraje'!$G:$G,'Cartera Semanal Individual'!$A62,'BD Factoraje'!$N:$N,'Cartera Semanal Individual'!CJ$1,'BD Factoraje'!$C:$C,$B$2)</f>
        <v>0</v>
      </c>
      <c r="CK62" s="11">
        <f>IF('Cartera Semanal Individual'!$A62='Cartera Semanal Individual'!CK$1,-SUMIFS('BD Factoraje'!$Q:$Q,'BD Factoraje'!$B:$B,$B$3,'BD Factoraje'!$G:$G,'Cartera Semanal Individual'!$A62,'BD Factoraje'!$C:$C,$B$2),0)+CJ62-SUMIFS('BD Factoraje'!$R:$R,'BD Factoraje'!$B:$B,$B$3,'BD Factoraje'!$G:$G,'Cartera Semanal Individual'!$A62,'BD Factoraje'!$N:$N,'Cartera Semanal Individual'!CK$1,'BD Factoraje'!$C:$C,$B$2)</f>
        <v>0</v>
      </c>
      <c r="CL62" s="11">
        <f>IF('Cartera Semanal Individual'!$A62='Cartera Semanal Individual'!CL$1,-SUMIFS('BD Factoraje'!$Q:$Q,'BD Factoraje'!$B:$B,$B$3,'BD Factoraje'!$G:$G,'Cartera Semanal Individual'!$A62,'BD Factoraje'!$C:$C,$B$2),0)+CK62-SUMIFS('BD Factoraje'!$R:$R,'BD Factoraje'!$B:$B,$B$3,'BD Factoraje'!$G:$G,'Cartera Semanal Individual'!$A62,'BD Factoraje'!$N:$N,'Cartera Semanal Individual'!CL$1,'BD Factoraje'!$C:$C,$B$2)</f>
        <v>0</v>
      </c>
      <c r="CM62" s="11">
        <f>IF('Cartera Semanal Individual'!$A62='Cartera Semanal Individual'!CM$1,-SUMIFS('BD Factoraje'!$Q:$Q,'BD Factoraje'!$B:$B,$B$3,'BD Factoraje'!$G:$G,'Cartera Semanal Individual'!$A62,'BD Factoraje'!$C:$C,$B$2),0)+CL62-SUMIFS('BD Factoraje'!$R:$R,'BD Factoraje'!$B:$B,$B$3,'BD Factoraje'!$G:$G,'Cartera Semanal Individual'!$A62,'BD Factoraje'!$N:$N,'Cartera Semanal Individual'!CM$1,'BD Factoraje'!$C:$C,$B$2)</f>
        <v>0</v>
      </c>
      <c r="CN62" s="11">
        <f>IF('Cartera Semanal Individual'!$A62='Cartera Semanal Individual'!CN$1,-SUMIFS('BD Factoraje'!$Q:$Q,'BD Factoraje'!$B:$B,$B$3,'BD Factoraje'!$G:$G,'Cartera Semanal Individual'!$A62,'BD Factoraje'!$C:$C,$B$2),0)+CM62-SUMIFS('BD Factoraje'!$R:$R,'BD Factoraje'!$B:$B,$B$3,'BD Factoraje'!$G:$G,'Cartera Semanal Individual'!$A62,'BD Factoraje'!$N:$N,'Cartera Semanal Individual'!CN$1,'BD Factoraje'!$C:$C,$B$2)</f>
        <v>0</v>
      </c>
      <c r="CO62" s="11">
        <f>IF('Cartera Semanal Individual'!$A62='Cartera Semanal Individual'!CO$1,-SUMIFS('BD Factoraje'!$Q:$Q,'BD Factoraje'!$B:$B,$B$3,'BD Factoraje'!$G:$G,'Cartera Semanal Individual'!$A62,'BD Factoraje'!$C:$C,$B$2),0)+CN62-SUMIFS('BD Factoraje'!$R:$R,'BD Factoraje'!$B:$B,$B$3,'BD Factoraje'!$G:$G,'Cartera Semanal Individual'!$A62,'BD Factoraje'!$N:$N,'Cartera Semanal Individual'!CO$1,'BD Factoraje'!$C:$C,$B$2)</f>
        <v>0</v>
      </c>
      <c r="CP62" s="11">
        <f>IF('Cartera Semanal Individual'!$A62='Cartera Semanal Individual'!CP$1,-SUMIFS('BD Factoraje'!$Q:$Q,'BD Factoraje'!$B:$B,$B$3,'BD Factoraje'!$G:$G,'Cartera Semanal Individual'!$A62,'BD Factoraje'!$C:$C,$B$2),0)+CO62-SUMIFS('BD Factoraje'!$R:$R,'BD Factoraje'!$B:$B,$B$3,'BD Factoraje'!$G:$G,'Cartera Semanal Individual'!$A62,'BD Factoraje'!$N:$N,'Cartera Semanal Individual'!CP$1,'BD Factoraje'!$C:$C,$B$2)</f>
        <v>0</v>
      </c>
      <c r="CQ62" s="11">
        <f>IF('Cartera Semanal Individual'!$A62='Cartera Semanal Individual'!CQ$1,-SUMIFS('BD Factoraje'!$Q:$Q,'BD Factoraje'!$B:$B,$B$3,'BD Factoraje'!$G:$G,'Cartera Semanal Individual'!$A62,'BD Factoraje'!$C:$C,$B$2),0)+CP62-SUMIFS('BD Factoraje'!$R:$R,'BD Factoraje'!$B:$B,$B$3,'BD Factoraje'!$G:$G,'Cartera Semanal Individual'!$A62,'BD Factoraje'!$N:$N,'Cartera Semanal Individual'!CQ$1,'BD Factoraje'!$C:$C,$B$2)</f>
        <v>0</v>
      </c>
      <c r="CR62" s="11">
        <f>IF('Cartera Semanal Individual'!$A62='Cartera Semanal Individual'!CR$1,-SUMIFS('BD Factoraje'!$Q:$Q,'BD Factoraje'!$B:$B,$B$3,'BD Factoraje'!$G:$G,'Cartera Semanal Individual'!$A62,'BD Factoraje'!$C:$C,$B$2),0)+CQ62-SUMIFS('BD Factoraje'!$R:$R,'BD Factoraje'!$B:$B,$B$3,'BD Factoraje'!$G:$G,'Cartera Semanal Individual'!$A62,'BD Factoraje'!$N:$N,'Cartera Semanal Individual'!CR$1,'BD Factoraje'!$C:$C,$B$2)</f>
        <v>0</v>
      </c>
      <c r="CS62" s="11">
        <f>IF('Cartera Semanal Individual'!$A62='Cartera Semanal Individual'!CS$1,-SUMIFS('BD Factoraje'!$Q:$Q,'BD Factoraje'!$B:$B,$B$3,'BD Factoraje'!$G:$G,'Cartera Semanal Individual'!$A62,'BD Factoraje'!$C:$C,$B$2),0)+CR62-SUMIFS('BD Factoraje'!$R:$R,'BD Factoraje'!$B:$B,$B$3,'BD Factoraje'!$G:$G,'Cartera Semanal Individual'!$A62,'BD Factoraje'!$N:$N,'Cartera Semanal Individual'!CS$1,'BD Factoraje'!$C:$C,$B$2)</f>
        <v>0</v>
      </c>
      <c r="CT62" s="11">
        <f>IF('Cartera Semanal Individual'!$A62='Cartera Semanal Individual'!CT$1,-SUMIFS('BD Factoraje'!$Q:$Q,'BD Factoraje'!$B:$B,$B$3,'BD Factoraje'!$G:$G,'Cartera Semanal Individual'!$A62,'BD Factoraje'!$C:$C,$B$2),0)+CS62-SUMIFS('BD Factoraje'!$R:$R,'BD Factoraje'!$B:$B,$B$3,'BD Factoraje'!$G:$G,'Cartera Semanal Individual'!$A62,'BD Factoraje'!$N:$N,'Cartera Semanal Individual'!CT$1,'BD Factoraje'!$C:$C,$B$2)</f>
        <v>0</v>
      </c>
      <c r="CU62" s="11">
        <f>IF('Cartera Semanal Individual'!$A62='Cartera Semanal Individual'!CU$1,-SUMIFS('BD Factoraje'!$Q:$Q,'BD Factoraje'!$B:$B,$B$3,'BD Factoraje'!$G:$G,'Cartera Semanal Individual'!$A62,'BD Factoraje'!$C:$C,$B$2),0)+CT62-SUMIFS('BD Factoraje'!$R:$R,'BD Factoraje'!$B:$B,$B$3,'BD Factoraje'!$G:$G,'Cartera Semanal Individual'!$A62,'BD Factoraje'!$N:$N,'Cartera Semanal Individual'!CU$1,'BD Factoraje'!$C:$C,$B$2)</f>
        <v>0</v>
      </c>
      <c r="CV62" s="11">
        <f>IF('Cartera Semanal Individual'!$A62='Cartera Semanal Individual'!CV$1,-SUMIFS('BD Factoraje'!$Q:$Q,'BD Factoraje'!$B:$B,$B$3,'BD Factoraje'!$G:$G,'Cartera Semanal Individual'!$A62,'BD Factoraje'!$C:$C,$B$2),0)+CU62-SUMIFS('BD Factoraje'!$R:$R,'BD Factoraje'!$B:$B,$B$3,'BD Factoraje'!$G:$G,'Cartera Semanal Individual'!$A62,'BD Factoraje'!$N:$N,'Cartera Semanal Individual'!CV$1,'BD Factoraje'!$C:$C,$B$2)</f>
        <v>0</v>
      </c>
    </row>
    <row r="63" spans="1:100" x14ac:dyDescent="0.25">
      <c r="A63" s="14">
        <v>72</v>
      </c>
      <c r="B63" s="31">
        <f t="shared" si="2"/>
        <v>42869</v>
      </c>
      <c r="C63" s="11">
        <f>IF('Cartera Semanal Individual'!$A63='Cartera Semanal Individual'!C$1,-SUMIFS('BD Factoraje'!$Q:$Q,'BD Factoraje'!$B:$B,$B$3,'BD Factoraje'!$G:$G,'Cartera Semanal Individual'!$A63,'BD Factoraje'!$C:$C,$B$2),0)</f>
        <v>0</v>
      </c>
      <c r="D63" s="11">
        <f>IF('Cartera Semanal Individual'!$A63='Cartera Semanal Individual'!D$1,-SUMIFS('BD Factoraje'!$Q:$Q,'BD Factoraje'!$B:$B,$B$3,'BD Factoraje'!$G:$G,'Cartera Semanal Individual'!$A63,'BD Factoraje'!$C:$C,$B$2),0)+C63-SUMIFS('BD Factoraje'!$R:$R,'BD Factoraje'!$B:$B,$B$3,'BD Factoraje'!$G:$G,'Cartera Semanal Individual'!$A63,'BD Factoraje'!$N:$N,'Cartera Semanal Individual'!D$1,'BD Factoraje'!$C:$C,$B$2)</f>
        <v>0</v>
      </c>
      <c r="E63" s="11">
        <f>IF('Cartera Semanal Individual'!$A63='Cartera Semanal Individual'!E$1,-SUMIFS('BD Factoraje'!$Q:$Q,'BD Factoraje'!$B:$B,$B$3,'BD Factoraje'!$G:$G,'Cartera Semanal Individual'!$A63,'BD Factoraje'!$C:$C,$B$2),0)+D63-SUMIFS('BD Factoraje'!$R:$R,'BD Factoraje'!$B:$B,$B$3,'BD Factoraje'!$G:$G,'Cartera Semanal Individual'!$A63,'BD Factoraje'!$N:$N,'Cartera Semanal Individual'!E$1,'BD Factoraje'!$C:$C,$B$2)</f>
        <v>0</v>
      </c>
      <c r="F63" s="11">
        <f>IF('Cartera Semanal Individual'!$A63='Cartera Semanal Individual'!F$1,-SUMIFS('BD Factoraje'!$Q:$Q,'BD Factoraje'!$B:$B,$B$3,'BD Factoraje'!$G:$G,'Cartera Semanal Individual'!$A63,'BD Factoraje'!$C:$C,$B$2),0)+E63-SUMIFS('BD Factoraje'!$R:$R,'BD Factoraje'!$B:$B,$B$3,'BD Factoraje'!$G:$G,'Cartera Semanal Individual'!$A63,'BD Factoraje'!$N:$N,'Cartera Semanal Individual'!F$1,'BD Factoraje'!$C:$C,$B$2)</f>
        <v>0</v>
      </c>
      <c r="G63" s="11">
        <f>IF('Cartera Semanal Individual'!$A63='Cartera Semanal Individual'!G$1,-SUMIFS('BD Factoraje'!$Q:$Q,'BD Factoraje'!$B:$B,$B$3,'BD Factoraje'!$G:$G,'Cartera Semanal Individual'!$A63,'BD Factoraje'!$C:$C,$B$2),0)+F63-SUMIFS('BD Factoraje'!$R:$R,'BD Factoraje'!$B:$B,$B$3,'BD Factoraje'!$G:$G,'Cartera Semanal Individual'!$A63,'BD Factoraje'!$N:$N,'Cartera Semanal Individual'!G$1,'BD Factoraje'!$C:$C,$B$2)</f>
        <v>0</v>
      </c>
      <c r="H63" s="11">
        <f>IF('Cartera Semanal Individual'!$A63='Cartera Semanal Individual'!H$1,-SUMIFS('BD Factoraje'!$Q:$Q,'BD Factoraje'!$B:$B,$B$3,'BD Factoraje'!$G:$G,'Cartera Semanal Individual'!$A63,'BD Factoraje'!$C:$C,$B$2),0)+G63-SUMIFS('BD Factoraje'!$R:$R,'BD Factoraje'!$B:$B,$B$3,'BD Factoraje'!$G:$G,'Cartera Semanal Individual'!$A63,'BD Factoraje'!$N:$N,'Cartera Semanal Individual'!H$1,'BD Factoraje'!$C:$C,$B$2)</f>
        <v>0</v>
      </c>
      <c r="I63" s="11">
        <f>IF('Cartera Semanal Individual'!$A63='Cartera Semanal Individual'!I$1,-SUMIFS('BD Factoraje'!$Q:$Q,'BD Factoraje'!$B:$B,$B$3,'BD Factoraje'!$G:$G,'Cartera Semanal Individual'!$A63,'BD Factoraje'!$C:$C,$B$2),0)+H63-SUMIFS('BD Factoraje'!$R:$R,'BD Factoraje'!$B:$B,$B$3,'BD Factoraje'!$G:$G,'Cartera Semanal Individual'!$A63,'BD Factoraje'!$N:$N,'Cartera Semanal Individual'!I$1,'BD Factoraje'!$C:$C,$B$2)</f>
        <v>0</v>
      </c>
      <c r="J63" s="11">
        <f>IF('Cartera Semanal Individual'!$A63='Cartera Semanal Individual'!J$1,-SUMIFS('BD Factoraje'!$Q:$Q,'BD Factoraje'!$B:$B,$B$3,'BD Factoraje'!$G:$G,'Cartera Semanal Individual'!$A63,'BD Factoraje'!$C:$C,$B$2),0)+I63-SUMIFS('BD Factoraje'!$R:$R,'BD Factoraje'!$B:$B,$B$3,'BD Factoraje'!$G:$G,'Cartera Semanal Individual'!$A63,'BD Factoraje'!$N:$N,'Cartera Semanal Individual'!J$1,'BD Factoraje'!$C:$C,$B$2)</f>
        <v>0</v>
      </c>
      <c r="K63" s="11">
        <f>IF('Cartera Semanal Individual'!$A63='Cartera Semanal Individual'!K$1,-SUMIFS('BD Factoraje'!$Q:$Q,'BD Factoraje'!$B:$B,$B$3,'BD Factoraje'!$G:$G,'Cartera Semanal Individual'!$A63,'BD Factoraje'!$C:$C,$B$2),0)+J63-SUMIFS('BD Factoraje'!$R:$R,'BD Factoraje'!$B:$B,$B$3,'BD Factoraje'!$G:$G,'Cartera Semanal Individual'!$A63,'BD Factoraje'!$N:$N,'Cartera Semanal Individual'!K$1,'BD Factoraje'!$C:$C,$B$2)</f>
        <v>0</v>
      </c>
      <c r="L63" s="11">
        <f>IF('Cartera Semanal Individual'!$A63='Cartera Semanal Individual'!L$1,-SUMIFS('BD Factoraje'!$Q:$Q,'BD Factoraje'!$B:$B,$B$3,'BD Factoraje'!$G:$G,'Cartera Semanal Individual'!$A63,'BD Factoraje'!$C:$C,$B$2),0)+K63-SUMIFS('BD Factoraje'!$R:$R,'BD Factoraje'!$B:$B,$B$3,'BD Factoraje'!$G:$G,'Cartera Semanal Individual'!$A63,'BD Factoraje'!$N:$N,'Cartera Semanal Individual'!L$1,'BD Factoraje'!$C:$C,$B$2)</f>
        <v>0</v>
      </c>
      <c r="M63" s="11">
        <f>IF('Cartera Semanal Individual'!$A63='Cartera Semanal Individual'!M$1,-SUMIFS('BD Factoraje'!$Q:$Q,'BD Factoraje'!$B:$B,$B$3,'BD Factoraje'!$G:$G,'Cartera Semanal Individual'!$A63,'BD Factoraje'!$C:$C,$B$2),0)+L63-SUMIFS('BD Factoraje'!$R:$R,'BD Factoraje'!$B:$B,$B$3,'BD Factoraje'!$G:$G,'Cartera Semanal Individual'!$A63,'BD Factoraje'!$N:$N,'Cartera Semanal Individual'!M$1,'BD Factoraje'!$C:$C,$B$2)</f>
        <v>0</v>
      </c>
      <c r="N63" s="11">
        <f>IF('Cartera Semanal Individual'!$A63='Cartera Semanal Individual'!N$1,-SUMIFS('BD Factoraje'!$Q:$Q,'BD Factoraje'!$B:$B,$B$3,'BD Factoraje'!$G:$G,'Cartera Semanal Individual'!$A63,'BD Factoraje'!$C:$C,$B$2),0)+M63-SUMIFS('BD Factoraje'!$R:$R,'BD Factoraje'!$B:$B,$B$3,'BD Factoraje'!$G:$G,'Cartera Semanal Individual'!$A63,'BD Factoraje'!$N:$N,'Cartera Semanal Individual'!N$1,'BD Factoraje'!$C:$C,$B$2)</f>
        <v>0</v>
      </c>
      <c r="O63" s="11">
        <f>IF('Cartera Semanal Individual'!$A63='Cartera Semanal Individual'!O$1,-SUMIFS('BD Factoraje'!$Q:$Q,'BD Factoraje'!$B:$B,$B$3,'BD Factoraje'!$G:$G,'Cartera Semanal Individual'!$A63,'BD Factoraje'!$C:$C,$B$2),0)+N63-SUMIFS('BD Factoraje'!$R:$R,'BD Factoraje'!$B:$B,$B$3,'BD Factoraje'!$G:$G,'Cartera Semanal Individual'!$A63,'BD Factoraje'!$N:$N,'Cartera Semanal Individual'!O$1,'BD Factoraje'!$C:$C,$B$2)</f>
        <v>0</v>
      </c>
      <c r="P63" s="11">
        <f>IF('Cartera Semanal Individual'!$A63='Cartera Semanal Individual'!P$1,-SUMIFS('BD Factoraje'!$Q:$Q,'BD Factoraje'!$B:$B,$B$3,'BD Factoraje'!$G:$G,'Cartera Semanal Individual'!$A63,'BD Factoraje'!$C:$C,$B$2),0)+O63-SUMIFS('BD Factoraje'!$R:$R,'BD Factoraje'!$B:$B,$B$3,'BD Factoraje'!$G:$G,'Cartera Semanal Individual'!$A63,'BD Factoraje'!$N:$N,'Cartera Semanal Individual'!P$1,'BD Factoraje'!$C:$C,$B$2)</f>
        <v>0</v>
      </c>
      <c r="Q63" s="11">
        <f>IF('Cartera Semanal Individual'!$A63='Cartera Semanal Individual'!Q$1,-SUMIFS('BD Factoraje'!$Q:$Q,'BD Factoraje'!$B:$B,$B$3,'BD Factoraje'!$G:$G,'Cartera Semanal Individual'!$A63,'BD Factoraje'!$C:$C,$B$2),0)+P63-SUMIFS('BD Factoraje'!$R:$R,'BD Factoraje'!$B:$B,$B$3,'BD Factoraje'!$G:$G,'Cartera Semanal Individual'!$A63,'BD Factoraje'!$N:$N,'Cartera Semanal Individual'!Q$1,'BD Factoraje'!$C:$C,$B$2)</f>
        <v>0</v>
      </c>
      <c r="R63" s="11">
        <f>IF('Cartera Semanal Individual'!$A63='Cartera Semanal Individual'!R$1,-SUMIFS('BD Factoraje'!$Q:$Q,'BD Factoraje'!$B:$B,$B$3,'BD Factoraje'!$G:$G,'Cartera Semanal Individual'!$A63,'BD Factoraje'!$C:$C,$B$2),0)+Q63-SUMIFS('BD Factoraje'!$R:$R,'BD Factoraje'!$B:$B,$B$3,'BD Factoraje'!$G:$G,'Cartera Semanal Individual'!$A63,'BD Factoraje'!$N:$N,'Cartera Semanal Individual'!R$1,'BD Factoraje'!$C:$C,$B$2)</f>
        <v>0</v>
      </c>
      <c r="S63" s="11">
        <f>IF('Cartera Semanal Individual'!$A63='Cartera Semanal Individual'!S$1,-SUMIFS('BD Factoraje'!$Q:$Q,'BD Factoraje'!$B:$B,$B$3,'BD Factoraje'!$G:$G,'Cartera Semanal Individual'!$A63,'BD Factoraje'!$C:$C,$B$2),0)+R63-SUMIFS('BD Factoraje'!$R:$R,'BD Factoraje'!$B:$B,$B$3,'BD Factoraje'!$G:$G,'Cartera Semanal Individual'!$A63,'BD Factoraje'!$N:$N,'Cartera Semanal Individual'!S$1,'BD Factoraje'!$C:$C,$B$2)</f>
        <v>0</v>
      </c>
      <c r="T63" s="11">
        <f>IF('Cartera Semanal Individual'!$A63='Cartera Semanal Individual'!T$1,-SUMIFS('BD Factoraje'!$Q:$Q,'BD Factoraje'!$B:$B,$B$3,'BD Factoraje'!$G:$G,'Cartera Semanal Individual'!$A63,'BD Factoraje'!$C:$C,$B$2),0)+S63-SUMIFS('BD Factoraje'!$R:$R,'BD Factoraje'!$B:$B,$B$3,'BD Factoraje'!$G:$G,'Cartera Semanal Individual'!$A63,'BD Factoraje'!$N:$N,'Cartera Semanal Individual'!T$1,'BD Factoraje'!$C:$C,$B$2)</f>
        <v>0</v>
      </c>
      <c r="U63" s="11">
        <f>IF('Cartera Semanal Individual'!$A63='Cartera Semanal Individual'!U$1,-SUMIFS('BD Factoraje'!$Q:$Q,'BD Factoraje'!$B:$B,$B$3,'BD Factoraje'!$G:$G,'Cartera Semanal Individual'!$A63,'BD Factoraje'!$C:$C,$B$2),0)+T63-SUMIFS('BD Factoraje'!$R:$R,'BD Factoraje'!$B:$B,$B$3,'BD Factoraje'!$G:$G,'Cartera Semanal Individual'!$A63,'BD Factoraje'!$N:$N,'Cartera Semanal Individual'!U$1,'BD Factoraje'!$C:$C,$B$2)</f>
        <v>0</v>
      </c>
      <c r="V63" s="11">
        <f>IF('Cartera Semanal Individual'!$A63='Cartera Semanal Individual'!V$1,-SUMIFS('BD Factoraje'!$Q:$Q,'BD Factoraje'!$B:$B,$B$3,'BD Factoraje'!$G:$G,'Cartera Semanal Individual'!$A63,'BD Factoraje'!$C:$C,$B$2),0)+U63-SUMIFS('BD Factoraje'!$R:$R,'BD Factoraje'!$B:$B,$B$3,'BD Factoraje'!$G:$G,'Cartera Semanal Individual'!$A63,'BD Factoraje'!$N:$N,'Cartera Semanal Individual'!V$1,'BD Factoraje'!$C:$C,$B$2)</f>
        <v>0</v>
      </c>
      <c r="W63" s="11">
        <f>IF('Cartera Semanal Individual'!$A63='Cartera Semanal Individual'!W$1,-SUMIFS('BD Factoraje'!$Q:$Q,'BD Factoraje'!$B:$B,$B$3,'BD Factoraje'!$G:$G,'Cartera Semanal Individual'!$A63,'BD Factoraje'!$C:$C,$B$2),0)+V63-SUMIFS('BD Factoraje'!$R:$R,'BD Factoraje'!$B:$B,$B$3,'BD Factoraje'!$G:$G,'Cartera Semanal Individual'!$A63,'BD Factoraje'!$N:$N,'Cartera Semanal Individual'!W$1,'BD Factoraje'!$C:$C,$B$2)</f>
        <v>0</v>
      </c>
      <c r="X63" s="11">
        <f>IF('Cartera Semanal Individual'!$A63='Cartera Semanal Individual'!X$1,-SUMIFS('BD Factoraje'!$Q:$Q,'BD Factoraje'!$B:$B,$B$3,'BD Factoraje'!$G:$G,'Cartera Semanal Individual'!$A63,'BD Factoraje'!$C:$C,$B$2),0)+W63-SUMIFS('BD Factoraje'!$R:$R,'BD Factoraje'!$B:$B,$B$3,'BD Factoraje'!$G:$G,'Cartera Semanal Individual'!$A63,'BD Factoraje'!$N:$N,'Cartera Semanal Individual'!X$1,'BD Factoraje'!$C:$C,$B$2)</f>
        <v>0</v>
      </c>
      <c r="Y63" s="11">
        <f>IF('Cartera Semanal Individual'!$A63='Cartera Semanal Individual'!Y$1,-SUMIFS('BD Factoraje'!$Q:$Q,'BD Factoraje'!$B:$B,$B$3,'BD Factoraje'!$G:$G,'Cartera Semanal Individual'!$A63,'BD Factoraje'!$C:$C,$B$2),0)+X63-SUMIFS('BD Factoraje'!$R:$R,'BD Factoraje'!$B:$B,$B$3,'BD Factoraje'!$G:$G,'Cartera Semanal Individual'!$A63,'BD Factoraje'!$N:$N,'Cartera Semanal Individual'!Y$1,'BD Factoraje'!$C:$C,$B$2)</f>
        <v>0</v>
      </c>
      <c r="Z63" s="11">
        <f>IF('Cartera Semanal Individual'!$A63='Cartera Semanal Individual'!Z$1,-SUMIFS('BD Factoraje'!$Q:$Q,'BD Factoraje'!$B:$B,$B$3,'BD Factoraje'!$G:$G,'Cartera Semanal Individual'!$A63,'BD Factoraje'!$C:$C,$B$2),0)+Y63-SUMIFS('BD Factoraje'!$R:$R,'BD Factoraje'!$B:$B,$B$3,'BD Factoraje'!$G:$G,'Cartera Semanal Individual'!$A63,'BD Factoraje'!$N:$N,'Cartera Semanal Individual'!Z$1,'BD Factoraje'!$C:$C,$B$2)</f>
        <v>0</v>
      </c>
      <c r="AA63" s="11">
        <f>IF('Cartera Semanal Individual'!$A63='Cartera Semanal Individual'!AA$1,-SUMIFS('BD Factoraje'!$Q:$Q,'BD Factoraje'!$B:$B,$B$3,'BD Factoraje'!$G:$G,'Cartera Semanal Individual'!$A63,'BD Factoraje'!$C:$C,$B$2),0)+Z63-SUMIFS('BD Factoraje'!$R:$R,'BD Factoraje'!$B:$B,$B$3,'BD Factoraje'!$G:$G,'Cartera Semanal Individual'!$A63,'BD Factoraje'!$N:$N,'Cartera Semanal Individual'!AA$1,'BD Factoraje'!$C:$C,$B$2)</f>
        <v>0</v>
      </c>
      <c r="AB63" s="11">
        <f>IF('Cartera Semanal Individual'!$A63='Cartera Semanal Individual'!AB$1,-SUMIFS('BD Factoraje'!$Q:$Q,'BD Factoraje'!$B:$B,$B$3,'BD Factoraje'!$G:$G,'Cartera Semanal Individual'!$A63,'BD Factoraje'!$C:$C,$B$2),0)+AA63-SUMIFS('BD Factoraje'!$R:$R,'BD Factoraje'!$B:$B,$B$3,'BD Factoraje'!$G:$G,'Cartera Semanal Individual'!$A63,'BD Factoraje'!$N:$N,'Cartera Semanal Individual'!AB$1,'BD Factoraje'!$C:$C,$B$2)</f>
        <v>0</v>
      </c>
      <c r="AC63" s="11">
        <f>IF('Cartera Semanal Individual'!$A63='Cartera Semanal Individual'!AC$1,-SUMIFS('BD Factoraje'!$Q:$Q,'BD Factoraje'!$B:$B,$B$3,'BD Factoraje'!$G:$G,'Cartera Semanal Individual'!$A63,'BD Factoraje'!$C:$C,$B$2),0)+AB63-SUMIFS('BD Factoraje'!$R:$R,'BD Factoraje'!$B:$B,$B$3,'BD Factoraje'!$G:$G,'Cartera Semanal Individual'!$A63,'BD Factoraje'!$N:$N,'Cartera Semanal Individual'!AC$1,'BD Factoraje'!$C:$C,$B$2)</f>
        <v>0</v>
      </c>
      <c r="AD63" s="11">
        <f>IF('Cartera Semanal Individual'!$A63='Cartera Semanal Individual'!AD$1,-SUMIFS('BD Factoraje'!$Q:$Q,'BD Factoraje'!$B:$B,$B$3,'BD Factoraje'!$G:$G,'Cartera Semanal Individual'!$A63,'BD Factoraje'!$C:$C,$B$2),0)+AC63-SUMIFS('BD Factoraje'!$R:$R,'BD Factoraje'!$B:$B,$B$3,'BD Factoraje'!$G:$G,'Cartera Semanal Individual'!$A63,'BD Factoraje'!$N:$N,'Cartera Semanal Individual'!AD$1,'BD Factoraje'!$C:$C,$B$2)</f>
        <v>0</v>
      </c>
      <c r="AE63" s="11">
        <f>IF('Cartera Semanal Individual'!$A63='Cartera Semanal Individual'!AE$1,-SUMIFS('BD Factoraje'!$Q:$Q,'BD Factoraje'!$B:$B,$B$3,'BD Factoraje'!$G:$G,'Cartera Semanal Individual'!$A63,'BD Factoraje'!$C:$C,$B$2),0)+AD63-SUMIFS('BD Factoraje'!$R:$R,'BD Factoraje'!$B:$B,$B$3,'BD Factoraje'!$G:$G,'Cartera Semanal Individual'!$A63,'BD Factoraje'!$N:$N,'Cartera Semanal Individual'!AE$1,'BD Factoraje'!$C:$C,$B$2)</f>
        <v>0</v>
      </c>
      <c r="AF63" s="11">
        <f>IF('Cartera Semanal Individual'!$A63='Cartera Semanal Individual'!AF$1,-SUMIFS('BD Factoraje'!$Q:$Q,'BD Factoraje'!$B:$B,$B$3,'BD Factoraje'!$G:$G,'Cartera Semanal Individual'!$A63,'BD Factoraje'!$C:$C,$B$2),0)+AE63-SUMIFS('BD Factoraje'!$R:$R,'BD Factoraje'!$B:$B,$B$3,'BD Factoraje'!$G:$G,'Cartera Semanal Individual'!$A63,'BD Factoraje'!$N:$N,'Cartera Semanal Individual'!AF$1,'BD Factoraje'!$C:$C,$B$2)</f>
        <v>0</v>
      </c>
      <c r="AG63" s="11">
        <f>IF('Cartera Semanal Individual'!$A63='Cartera Semanal Individual'!AG$1,-SUMIFS('BD Factoraje'!$Q:$Q,'BD Factoraje'!$B:$B,$B$3,'BD Factoraje'!$G:$G,'Cartera Semanal Individual'!$A63,'BD Factoraje'!$C:$C,$B$2),0)+AF63-SUMIFS('BD Factoraje'!$R:$R,'BD Factoraje'!$B:$B,$B$3,'BD Factoraje'!$G:$G,'Cartera Semanal Individual'!$A63,'BD Factoraje'!$N:$N,'Cartera Semanal Individual'!AG$1,'BD Factoraje'!$C:$C,$B$2)</f>
        <v>0</v>
      </c>
      <c r="AH63" s="11">
        <f>IF('Cartera Semanal Individual'!$A63='Cartera Semanal Individual'!AH$1,-SUMIFS('BD Factoraje'!$Q:$Q,'BD Factoraje'!$B:$B,$B$3,'BD Factoraje'!$G:$G,'Cartera Semanal Individual'!$A63,'BD Factoraje'!$C:$C,$B$2),0)+AG63-SUMIFS('BD Factoraje'!$R:$R,'BD Factoraje'!$B:$B,$B$3,'BD Factoraje'!$G:$G,'Cartera Semanal Individual'!$A63,'BD Factoraje'!$N:$N,'Cartera Semanal Individual'!AH$1,'BD Factoraje'!$C:$C,$B$2)</f>
        <v>0</v>
      </c>
      <c r="AI63" s="11">
        <f>IF('Cartera Semanal Individual'!$A63='Cartera Semanal Individual'!AI$1,-SUMIFS('BD Factoraje'!$Q:$Q,'BD Factoraje'!$B:$B,$B$3,'BD Factoraje'!$G:$G,'Cartera Semanal Individual'!$A63,'BD Factoraje'!$C:$C,$B$2),0)+AH63-SUMIFS('BD Factoraje'!$R:$R,'BD Factoraje'!$B:$B,$B$3,'BD Factoraje'!$G:$G,'Cartera Semanal Individual'!$A63,'BD Factoraje'!$N:$N,'Cartera Semanal Individual'!AI$1,'BD Factoraje'!$C:$C,$B$2)</f>
        <v>0</v>
      </c>
      <c r="AJ63" s="11">
        <f>IF('Cartera Semanal Individual'!$A63='Cartera Semanal Individual'!AJ$1,-SUMIFS('BD Factoraje'!$Q:$Q,'BD Factoraje'!$B:$B,$B$3,'BD Factoraje'!$G:$G,'Cartera Semanal Individual'!$A63,'BD Factoraje'!$C:$C,$B$2),0)+AI63-SUMIFS('BD Factoraje'!$R:$R,'BD Factoraje'!$B:$B,$B$3,'BD Factoraje'!$G:$G,'Cartera Semanal Individual'!$A63,'BD Factoraje'!$N:$N,'Cartera Semanal Individual'!AJ$1,'BD Factoraje'!$C:$C,$B$2)</f>
        <v>0</v>
      </c>
      <c r="AK63" s="11">
        <f>IF('Cartera Semanal Individual'!$A63='Cartera Semanal Individual'!AK$1,-SUMIFS('BD Factoraje'!$Q:$Q,'BD Factoraje'!$B:$B,$B$3,'BD Factoraje'!$G:$G,'Cartera Semanal Individual'!$A63,'BD Factoraje'!$C:$C,$B$2),0)+AJ63-SUMIFS('BD Factoraje'!$R:$R,'BD Factoraje'!$B:$B,$B$3,'BD Factoraje'!$G:$G,'Cartera Semanal Individual'!$A63,'BD Factoraje'!$N:$N,'Cartera Semanal Individual'!AK$1,'BD Factoraje'!$C:$C,$B$2)</f>
        <v>0</v>
      </c>
      <c r="AL63" s="11">
        <f>IF('Cartera Semanal Individual'!$A63='Cartera Semanal Individual'!AL$1,-SUMIFS('BD Factoraje'!$Q:$Q,'BD Factoraje'!$B:$B,$B$3,'BD Factoraje'!$G:$G,'Cartera Semanal Individual'!$A63,'BD Factoraje'!$C:$C,$B$2),0)+AK63-SUMIFS('BD Factoraje'!$R:$R,'BD Factoraje'!$B:$B,$B$3,'BD Factoraje'!$G:$G,'Cartera Semanal Individual'!$A63,'BD Factoraje'!$N:$N,'Cartera Semanal Individual'!AL$1,'BD Factoraje'!$C:$C,$B$2)</f>
        <v>0</v>
      </c>
      <c r="AM63" s="11">
        <f>IF('Cartera Semanal Individual'!$A63='Cartera Semanal Individual'!AM$1,-SUMIFS('BD Factoraje'!$Q:$Q,'BD Factoraje'!$B:$B,$B$3,'BD Factoraje'!$G:$G,'Cartera Semanal Individual'!$A63,'BD Factoraje'!$C:$C,$B$2),0)+AL63-SUMIFS('BD Factoraje'!$R:$R,'BD Factoraje'!$B:$B,$B$3,'BD Factoraje'!$G:$G,'Cartera Semanal Individual'!$A63,'BD Factoraje'!$N:$N,'Cartera Semanal Individual'!AM$1,'BD Factoraje'!$C:$C,$B$2)</f>
        <v>0</v>
      </c>
      <c r="AN63" s="11">
        <f>IF('Cartera Semanal Individual'!$A63='Cartera Semanal Individual'!AN$1,-SUMIFS('BD Factoraje'!$Q:$Q,'BD Factoraje'!$B:$B,$B$3,'BD Factoraje'!$G:$G,'Cartera Semanal Individual'!$A63,'BD Factoraje'!$C:$C,$B$2),0)+AM63-SUMIFS('BD Factoraje'!$R:$R,'BD Factoraje'!$B:$B,$B$3,'BD Factoraje'!$G:$G,'Cartera Semanal Individual'!$A63,'BD Factoraje'!$N:$N,'Cartera Semanal Individual'!AN$1,'BD Factoraje'!$C:$C,$B$2)</f>
        <v>0</v>
      </c>
      <c r="AO63" s="11">
        <f>IF('Cartera Semanal Individual'!$A63='Cartera Semanal Individual'!AO$1,-SUMIFS('BD Factoraje'!$Q:$Q,'BD Factoraje'!$B:$B,$B$3,'BD Factoraje'!$G:$G,'Cartera Semanal Individual'!$A63,'BD Factoraje'!$C:$C,$B$2),0)+AN63-SUMIFS('BD Factoraje'!$R:$R,'BD Factoraje'!$B:$B,$B$3,'BD Factoraje'!$G:$G,'Cartera Semanal Individual'!$A63,'BD Factoraje'!$N:$N,'Cartera Semanal Individual'!AO$1,'BD Factoraje'!$C:$C,$B$2)</f>
        <v>0</v>
      </c>
      <c r="AP63" s="11">
        <f>IF('Cartera Semanal Individual'!$A63='Cartera Semanal Individual'!AP$1,-SUMIFS('BD Factoraje'!$Q:$Q,'BD Factoraje'!$B:$B,$B$3,'BD Factoraje'!$G:$G,'Cartera Semanal Individual'!$A63,'BD Factoraje'!$C:$C,$B$2),0)+AO63-SUMIFS('BD Factoraje'!$R:$R,'BD Factoraje'!$B:$B,$B$3,'BD Factoraje'!$G:$G,'Cartera Semanal Individual'!$A63,'BD Factoraje'!$N:$N,'Cartera Semanal Individual'!AP$1,'BD Factoraje'!$C:$C,$B$2)</f>
        <v>0</v>
      </c>
      <c r="AQ63" s="11">
        <f>IF('Cartera Semanal Individual'!$A63='Cartera Semanal Individual'!AQ$1,-SUMIFS('BD Factoraje'!$Q:$Q,'BD Factoraje'!$B:$B,$B$3,'BD Factoraje'!$G:$G,'Cartera Semanal Individual'!$A63,'BD Factoraje'!$C:$C,$B$2),0)+AP63-SUMIFS('BD Factoraje'!$R:$R,'BD Factoraje'!$B:$B,$B$3,'BD Factoraje'!$G:$G,'Cartera Semanal Individual'!$A63,'BD Factoraje'!$N:$N,'Cartera Semanal Individual'!AQ$1,'BD Factoraje'!$C:$C,$B$2)</f>
        <v>0</v>
      </c>
      <c r="AR63" s="11">
        <f>IF('Cartera Semanal Individual'!$A63='Cartera Semanal Individual'!AR$1,-SUMIFS('BD Factoraje'!$Q:$Q,'BD Factoraje'!$B:$B,$B$3,'BD Factoraje'!$G:$G,'Cartera Semanal Individual'!$A63,'BD Factoraje'!$C:$C,$B$2),0)+AQ63-SUMIFS('BD Factoraje'!$R:$R,'BD Factoraje'!$B:$B,$B$3,'BD Factoraje'!$G:$G,'Cartera Semanal Individual'!$A63,'BD Factoraje'!$N:$N,'Cartera Semanal Individual'!AR$1,'BD Factoraje'!$C:$C,$B$2)</f>
        <v>0</v>
      </c>
      <c r="AS63" s="11">
        <f>IF('Cartera Semanal Individual'!$A63='Cartera Semanal Individual'!AS$1,-SUMIFS('BD Factoraje'!$Q:$Q,'BD Factoraje'!$B:$B,$B$3,'BD Factoraje'!$G:$G,'Cartera Semanal Individual'!$A63,'BD Factoraje'!$C:$C,$B$2),0)+AR63-SUMIFS('BD Factoraje'!$R:$R,'BD Factoraje'!$B:$B,$B$3,'BD Factoraje'!$G:$G,'Cartera Semanal Individual'!$A63,'BD Factoraje'!$N:$N,'Cartera Semanal Individual'!AS$1,'BD Factoraje'!$C:$C,$B$2)</f>
        <v>0</v>
      </c>
      <c r="AT63" s="11">
        <f>IF('Cartera Semanal Individual'!$A63='Cartera Semanal Individual'!AT$1,-SUMIFS('BD Factoraje'!$Q:$Q,'BD Factoraje'!$B:$B,$B$3,'BD Factoraje'!$G:$G,'Cartera Semanal Individual'!$A63,'BD Factoraje'!$C:$C,$B$2),0)+AS63-SUMIFS('BD Factoraje'!$R:$R,'BD Factoraje'!$B:$B,$B$3,'BD Factoraje'!$G:$G,'Cartera Semanal Individual'!$A63,'BD Factoraje'!$N:$N,'Cartera Semanal Individual'!AT$1,'BD Factoraje'!$C:$C,$B$2)</f>
        <v>0</v>
      </c>
      <c r="AU63" s="11">
        <f>IF('Cartera Semanal Individual'!$A63='Cartera Semanal Individual'!AU$1,-SUMIFS('BD Factoraje'!$Q:$Q,'BD Factoraje'!$B:$B,$B$3,'BD Factoraje'!$G:$G,'Cartera Semanal Individual'!$A63,'BD Factoraje'!$C:$C,$B$2),0)+AT63-SUMIFS('BD Factoraje'!$R:$R,'BD Factoraje'!$B:$B,$B$3,'BD Factoraje'!$G:$G,'Cartera Semanal Individual'!$A63,'BD Factoraje'!$N:$N,'Cartera Semanal Individual'!AU$1,'BD Factoraje'!$C:$C,$B$2)</f>
        <v>0</v>
      </c>
      <c r="AV63" s="11">
        <f>IF('Cartera Semanal Individual'!$A63='Cartera Semanal Individual'!AV$1,-SUMIFS('BD Factoraje'!$Q:$Q,'BD Factoraje'!$B:$B,$B$3,'BD Factoraje'!$G:$G,'Cartera Semanal Individual'!$A63,'BD Factoraje'!$C:$C,$B$2),0)+AU63-SUMIFS('BD Factoraje'!$R:$R,'BD Factoraje'!$B:$B,$B$3,'BD Factoraje'!$G:$G,'Cartera Semanal Individual'!$A63,'BD Factoraje'!$N:$N,'Cartera Semanal Individual'!AV$1,'BD Factoraje'!$C:$C,$B$2)</f>
        <v>0</v>
      </c>
      <c r="AW63" s="11">
        <f>IF('Cartera Semanal Individual'!$A63='Cartera Semanal Individual'!AW$1,-SUMIFS('BD Factoraje'!$Q:$Q,'BD Factoraje'!$B:$B,$B$3,'BD Factoraje'!$G:$G,'Cartera Semanal Individual'!$A63,'BD Factoraje'!$C:$C,$B$2),0)+AV63-SUMIFS('BD Factoraje'!$R:$R,'BD Factoraje'!$B:$B,$B$3,'BD Factoraje'!$G:$G,'Cartera Semanal Individual'!$A63,'BD Factoraje'!$N:$N,'Cartera Semanal Individual'!AW$1,'BD Factoraje'!$C:$C,$B$2)</f>
        <v>0</v>
      </c>
      <c r="AX63" s="11">
        <f>IF('Cartera Semanal Individual'!$A63='Cartera Semanal Individual'!AX$1,-SUMIFS('BD Factoraje'!$Q:$Q,'BD Factoraje'!$B:$B,$B$3,'BD Factoraje'!$G:$G,'Cartera Semanal Individual'!$A63,'BD Factoraje'!$C:$C,$B$2),0)+AW63-SUMIFS('BD Factoraje'!$R:$R,'BD Factoraje'!$B:$B,$B$3,'BD Factoraje'!$G:$G,'Cartera Semanal Individual'!$A63,'BD Factoraje'!$N:$N,'Cartera Semanal Individual'!AX$1,'BD Factoraje'!$C:$C,$B$2)</f>
        <v>0</v>
      </c>
      <c r="AY63" s="11">
        <f>IF('Cartera Semanal Individual'!$A63='Cartera Semanal Individual'!AY$1,-SUMIFS('BD Factoraje'!$Q:$Q,'BD Factoraje'!$B:$B,$B$3,'BD Factoraje'!$G:$G,'Cartera Semanal Individual'!$A63,'BD Factoraje'!$C:$C,$B$2),0)+AX63-SUMIFS('BD Factoraje'!$R:$R,'BD Factoraje'!$B:$B,$B$3,'BD Factoraje'!$G:$G,'Cartera Semanal Individual'!$A63,'BD Factoraje'!$N:$N,'Cartera Semanal Individual'!AY$1,'BD Factoraje'!$C:$C,$B$2)</f>
        <v>0</v>
      </c>
      <c r="AZ63" s="11">
        <f>IF('Cartera Semanal Individual'!$A63='Cartera Semanal Individual'!AZ$1,-SUMIFS('BD Factoraje'!$Q:$Q,'BD Factoraje'!$B:$B,$B$3,'BD Factoraje'!$G:$G,'Cartera Semanal Individual'!$A63,'BD Factoraje'!$C:$C,$B$2),0)+AY63-SUMIFS('BD Factoraje'!$R:$R,'BD Factoraje'!$B:$B,$B$3,'BD Factoraje'!$G:$G,'Cartera Semanal Individual'!$A63,'BD Factoraje'!$N:$N,'Cartera Semanal Individual'!AZ$1,'BD Factoraje'!$C:$C,$B$2)</f>
        <v>0</v>
      </c>
      <c r="BA63" s="11">
        <f>IF('Cartera Semanal Individual'!$A63='Cartera Semanal Individual'!BA$1,-SUMIFS('BD Factoraje'!$Q:$Q,'BD Factoraje'!$B:$B,$B$3,'BD Factoraje'!$G:$G,'Cartera Semanal Individual'!$A63,'BD Factoraje'!$C:$C,$B$2),0)+AZ63-SUMIFS('BD Factoraje'!$R:$R,'BD Factoraje'!$B:$B,$B$3,'BD Factoraje'!$G:$G,'Cartera Semanal Individual'!$A63,'BD Factoraje'!$N:$N,'Cartera Semanal Individual'!BA$1,'BD Factoraje'!$C:$C,$B$2)</f>
        <v>0</v>
      </c>
      <c r="BB63" s="11">
        <f>IF('Cartera Semanal Individual'!$A63='Cartera Semanal Individual'!BB$1,-SUMIFS('BD Factoraje'!$Q:$Q,'BD Factoraje'!$B:$B,$B$3,'BD Factoraje'!$G:$G,'Cartera Semanal Individual'!$A63,'BD Factoraje'!$C:$C,$B$2),0)+BA63-SUMIFS('BD Factoraje'!$R:$R,'BD Factoraje'!$B:$B,$B$3,'BD Factoraje'!$G:$G,'Cartera Semanal Individual'!$A63,'BD Factoraje'!$N:$N,'Cartera Semanal Individual'!BB$1,'BD Factoraje'!$C:$C,$B$2)</f>
        <v>0</v>
      </c>
      <c r="BC63" s="11">
        <f>IF('Cartera Semanal Individual'!$A63='Cartera Semanal Individual'!BC$1,-SUMIFS('BD Factoraje'!$Q:$Q,'BD Factoraje'!$B:$B,$B$3,'BD Factoraje'!$G:$G,'Cartera Semanal Individual'!$A63,'BD Factoraje'!$C:$C,$B$2),0)+BB63-SUMIFS('BD Factoraje'!$R:$R,'BD Factoraje'!$B:$B,$B$3,'BD Factoraje'!$G:$G,'Cartera Semanal Individual'!$A63,'BD Factoraje'!$N:$N,'Cartera Semanal Individual'!BC$1,'BD Factoraje'!$C:$C,$B$2)</f>
        <v>0</v>
      </c>
      <c r="BD63" s="11">
        <f>IF('Cartera Semanal Individual'!$A63='Cartera Semanal Individual'!BD$1,-SUMIFS('BD Factoraje'!$Q:$Q,'BD Factoraje'!$B:$B,$B$3,'BD Factoraje'!$G:$G,'Cartera Semanal Individual'!$A63,'BD Factoraje'!$C:$C,$B$2),0)+BC63-SUMIFS('BD Factoraje'!$R:$R,'BD Factoraje'!$B:$B,$B$3,'BD Factoraje'!$G:$G,'Cartera Semanal Individual'!$A63,'BD Factoraje'!$N:$N,'Cartera Semanal Individual'!BD$1,'BD Factoraje'!$C:$C,$B$2)</f>
        <v>0</v>
      </c>
      <c r="BE63" s="11">
        <f>IF('Cartera Semanal Individual'!$A63='Cartera Semanal Individual'!BE$1,-SUMIFS('BD Factoraje'!$Q:$Q,'BD Factoraje'!$B:$B,$B$3,'BD Factoraje'!$G:$G,'Cartera Semanal Individual'!$A63,'BD Factoraje'!$C:$C,$B$2),0)+BD63-SUMIFS('BD Factoraje'!$R:$R,'BD Factoraje'!$B:$B,$B$3,'BD Factoraje'!$G:$G,'Cartera Semanal Individual'!$A63,'BD Factoraje'!$N:$N,'Cartera Semanal Individual'!BE$1,'BD Factoraje'!$C:$C,$B$2)</f>
        <v>0</v>
      </c>
      <c r="BF63" s="11">
        <f>IF('Cartera Semanal Individual'!$A63='Cartera Semanal Individual'!BF$1,-SUMIFS('BD Factoraje'!$Q:$Q,'BD Factoraje'!$B:$B,$B$3,'BD Factoraje'!$G:$G,'Cartera Semanal Individual'!$A63,'BD Factoraje'!$C:$C,$B$2),0)+BE63-SUMIFS('BD Factoraje'!$R:$R,'BD Factoraje'!$B:$B,$B$3,'BD Factoraje'!$G:$G,'Cartera Semanal Individual'!$A63,'BD Factoraje'!$N:$N,'Cartera Semanal Individual'!BF$1,'BD Factoraje'!$C:$C,$B$2)</f>
        <v>0</v>
      </c>
      <c r="BG63" s="11">
        <f>IF('Cartera Semanal Individual'!$A63='Cartera Semanal Individual'!BG$1,-SUMIFS('BD Factoraje'!$Q:$Q,'BD Factoraje'!$B:$B,$B$3,'BD Factoraje'!$G:$G,'Cartera Semanal Individual'!$A63,'BD Factoraje'!$C:$C,$B$2),0)+BF63-SUMIFS('BD Factoraje'!$R:$R,'BD Factoraje'!$B:$B,$B$3,'BD Factoraje'!$G:$G,'Cartera Semanal Individual'!$A63,'BD Factoraje'!$N:$N,'Cartera Semanal Individual'!BG$1,'BD Factoraje'!$C:$C,$B$2)</f>
        <v>0</v>
      </c>
      <c r="BH63" s="11">
        <f>IF('Cartera Semanal Individual'!$A63='Cartera Semanal Individual'!BH$1,-SUMIFS('BD Factoraje'!$Q:$Q,'BD Factoraje'!$B:$B,$B$3,'BD Factoraje'!$G:$G,'Cartera Semanal Individual'!$A63,'BD Factoraje'!$C:$C,$B$2),0)+BG63-SUMIFS('BD Factoraje'!$R:$R,'BD Factoraje'!$B:$B,$B$3,'BD Factoraje'!$G:$G,'Cartera Semanal Individual'!$A63,'BD Factoraje'!$N:$N,'Cartera Semanal Individual'!BH$1,'BD Factoraje'!$C:$C,$B$2)</f>
        <v>0</v>
      </c>
      <c r="BI63" s="11">
        <f>IF('Cartera Semanal Individual'!$A63='Cartera Semanal Individual'!BI$1,-SUMIFS('BD Factoraje'!$Q:$Q,'BD Factoraje'!$B:$B,$B$3,'BD Factoraje'!$G:$G,'Cartera Semanal Individual'!$A63,'BD Factoraje'!$C:$C,$B$2),0)+BH63-SUMIFS('BD Factoraje'!$R:$R,'BD Factoraje'!$B:$B,$B$3,'BD Factoraje'!$G:$G,'Cartera Semanal Individual'!$A63,'BD Factoraje'!$N:$N,'Cartera Semanal Individual'!BI$1,'BD Factoraje'!$C:$C,$B$2)</f>
        <v>0</v>
      </c>
      <c r="BJ63" s="11">
        <f>IF('Cartera Semanal Individual'!$A63='Cartera Semanal Individual'!BJ$1,-SUMIFS('BD Factoraje'!$Q:$Q,'BD Factoraje'!$B:$B,$B$3,'BD Factoraje'!$G:$G,'Cartera Semanal Individual'!$A63,'BD Factoraje'!$C:$C,$B$2),0)+BI63-SUMIFS('BD Factoraje'!$R:$R,'BD Factoraje'!$B:$B,$B$3,'BD Factoraje'!$G:$G,'Cartera Semanal Individual'!$A63,'BD Factoraje'!$N:$N,'Cartera Semanal Individual'!BJ$1,'BD Factoraje'!$C:$C,$B$2)</f>
        <v>0</v>
      </c>
      <c r="BK63" s="11">
        <f>IF('Cartera Semanal Individual'!$A63='Cartera Semanal Individual'!BK$1,-SUMIFS('BD Factoraje'!$Q:$Q,'BD Factoraje'!$B:$B,$B$3,'BD Factoraje'!$G:$G,'Cartera Semanal Individual'!$A63,'BD Factoraje'!$C:$C,$B$2),0)+BJ63-SUMIFS('BD Factoraje'!$R:$R,'BD Factoraje'!$B:$B,$B$3,'BD Factoraje'!$G:$G,'Cartera Semanal Individual'!$A63,'BD Factoraje'!$N:$N,'Cartera Semanal Individual'!BK$1,'BD Factoraje'!$C:$C,$B$2)</f>
        <v>0</v>
      </c>
      <c r="BL63" s="11">
        <f>IF('Cartera Semanal Individual'!$A63='Cartera Semanal Individual'!BL$1,-SUMIFS('BD Factoraje'!$Q:$Q,'BD Factoraje'!$B:$B,$B$3,'BD Factoraje'!$G:$G,'Cartera Semanal Individual'!$A63,'BD Factoraje'!$C:$C,$B$2),0)+BK63-SUMIFS('BD Factoraje'!$R:$R,'BD Factoraje'!$B:$B,$B$3,'BD Factoraje'!$G:$G,'Cartera Semanal Individual'!$A63,'BD Factoraje'!$N:$N,'Cartera Semanal Individual'!BL$1,'BD Factoraje'!$C:$C,$B$2)</f>
        <v>0</v>
      </c>
      <c r="BM63" s="11">
        <f>IF('Cartera Semanal Individual'!$A63='Cartera Semanal Individual'!BM$1,-SUMIFS('BD Factoraje'!$Q:$Q,'BD Factoraje'!$B:$B,$B$3,'BD Factoraje'!$G:$G,'Cartera Semanal Individual'!$A63,'BD Factoraje'!$C:$C,$B$2),0)+BL63-SUMIFS('BD Factoraje'!$R:$R,'BD Factoraje'!$B:$B,$B$3,'BD Factoraje'!$G:$G,'Cartera Semanal Individual'!$A63,'BD Factoraje'!$N:$N,'Cartera Semanal Individual'!BM$1,'BD Factoraje'!$C:$C,$B$2)</f>
        <v>0</v>
      </c>
      <c r="BN63" s="11">
        <f>IF('Cartera Semanal Individual'!$A63='Cartera Semanal Individual'!BN$1,-SUMIFS('BD Factoraje'!$Q:$Q,'BD Factoraje'!$B:$B,$B$3,'BD Factoraje'!$G:$G,'Cartera Semanal Individual'!$A63,'BD Factoraje'!$C:$C,$B$2),0)+BM63-SUMIFS('BD Factoraje'!$R:$R,'BD Factoraje'!$B:$B,$B$3,'BD Factoraje'!$G:$G,'Cartera Semanal Individual'!$A63,'BD Factoraje'!$N:$N,'Cartera Semanal Individual'!BN$1,'BD Factoraje'!$C:$C,$B$2)</f>
        <v>0</v>
      </c>
      <c r="BO63" s="11">
        <f>IF('Cartera Semanal Individual'!$A63='Cartera Semanal Individual'!BO$1,-SUMIFS('BD Factoraje'!$Q:$Q,'BD Factoraje'!$B:$B,$B$3,'BD Factoraje'!$G:$G,'Cartera Semanal Individual'!$A63,'BD Factoraje'!$C:$C,$B$2),0)+BN63-SUMIFS('BD Factoraje'!$R:$R,'BD Factoraje'!$B:$B,$B$3,'BD Factoraje'!$G:$G,'Cartera Semanal Individual'!$A63,'BD Factoraje'!$N:$N,'Cartera Semanal Individual'!BO$1,'BD Factoraje'!$C:$C,$B$2)</f>
        <v>0</v>
      </c>
      <c r="BP63" s="11">
        <f>IF('Cartera Semanal Individual'!$A63='Cartera Semanal Individual'!BP$1,-SUMIFS('BD Factoraje'!$Q:$Q,'BD Factoraje'!$B:$B,$B$3,'BD Factoraje'!$G:$G,'Cartera Semanal Individual'!$A63,'BD Factoraje'!$C:$C,$B$2),0)+BO63-SUMIFS('BD Factoraje'!$R:$R,'BD Factoraje'!$B:$B,$B$3,'BD Factoraje'!$G:$G,'Cartera Semanal Individual'!$A63,'BD Factoraje'!$N:$N,'Cartera Semanal Individual'!BP$1,'BD Factoraje'!$C:$C,$B$2)</f>
        <v>0</v>
      </c>
      <c r="BQ63" s="11">
        <f>IF('Cartera Semanal Individual'!$A63='Cartera Semanal Individual'!BQ$1,-SUMIFS('BD Factoraje'!$Q:$Q,'BD Factoraje'!$B:$B,$B$3,'BD Factoraje'!$G:$G,'Cartera Semanal Individual'!$A63,'BD Factoraje'!$C:$C,$B$2),0)+BP63-SUMIFS('BD Factoraje'!$R:$R,'BD Factoraje'!$B:$B,$B$3,'BD Factoraje'!$G:$G,'Cartera Semanal Individual'!$A63,'BD Factoraje'!$N:$N,'Cartera Semanal Individual'!BQ$1,'BD Factoraje'!$C:$C,$B$2)</f>
        <v>0</v>
      </c>
      <c r="BR63" s="11">
        <f>IF('Cartera Semanal Individual'!$A63='Cartera Semanal Individual'!BR$1,-SUMIFS('BD Factoraje'!$Q:$Q,'BD Factoraje'!$B:$B,$B$3,'BD Factoraje'!$G:$G,'Cartera Semanal Individual'!$A63,'BD Factoraje'!$C:$C,$B$2),0)+BQ63-SUMIFS('BD Factoraje'!$R:$R,'BD Factoraje'!$B:$B,$B$3,'BD Factoraje'!$G:$G,'Cartera Semanal Individual'!$A63,'BD Factoraje'!$N:$N,'Cartera Semanal Individual'!BR$1,'BD Factoraje'!$C:$C,$B$2)</f>
        <v>0</v>
      </c>
      <c r="BS63" s="11">
        <f>IF('Cartera Semanal Individual'!$A63='Cartera Semanal Individual'!BS$1,-SUMIFS('BD Factoraje'!$Q:$Q,'BD Factoraje'!$B:$B,$B$3,'BD Factoraje'!$G:$G,'Cartera Semanal Individual'!$A63,'BD Factoraje'!$C:$C,$B$2),0)+BR63-SUMIFS('BD Factoraje'!$R:$R,'BD Factoraje'!$B:$B,$B$3,'BD Factoraje'!$G:$G,'Cartera Semanal Individual'!$A63,'BD Factoraje'!$N:$N,'Cartera Semanal Individual'!BS$1,'BD Factoraje'!$C:$C,$B$2)</f>
        <v>0</v>
      </c>
      <c r="BT63" s="11">
        <f>IF('Cartera Semanal Individual'!$A63='Cartera Semanal Individual'!BT$1,-SUMIFS('BD Factoraje'!$Q:$Q,'BD Factoraje'!$B:$B,$B$3,'BD Factoraje'!$G:$G,'Cartera Semanal Individual'!$A63,'BD Factoraje'!$C:$C,$B$2),0)+BS63-SUMIFS('BD Factoraje'!$R:$R,'BD Factoraje'!$B:$B,$B$3,'BD Factoraje'!$G:$G,'Cartera Semanal Individual'!$A63,'BD Factoraje'!$N:$N,'Cartera Semanal Individual'!BT$1,'BD Factoraje'!$C:$C,$B$2)</f>
        <v>0</v>
      </c>
      <c r="BU63" s="11">
        <f>IF('Cartera Semanal Individual'!$A63='Cartera Semanal Individual'!BU$1,-SUMIFS('BD Factoraje'!$Q:$Q,'BD Factoraje'!$B:$B,$B$3,'BD Factoraje'!$G:$G,'Cartera Semanal Individual'!$A63,'BD Factoraje'!$C:$C,$B$2),0)+BT63-SUMIFS('BD Factoraje'!$R:$R,'BD Factoraje'!$B:$B,$B$3,'BD Factoraje'!$G:$G,'Cartera Semanal Individual'!$A63,'BD Factoraje'!$N:$N,'Cartera Semanal Individual'!BU$1,'BD Factoraje'!$C:$C,$B$2)</f>
        <v>0</v>
      </c>
      <c r="BV63" s="11">
        <f>IF('Cartera Semanal Individual'!$A63='Cartera Semanal Individual'!BV$1,-SUMIFS('BD Factoraje'!$Q:$Q,'BD Factoraje'!$B:$B,$B$3,'BD Factoraje'!$G:$G,'Cartera Semanal Individual'!$A63,'BD Factoraje'!$C:$C,$B$2),0)+BU63-SUMIFS('BD Factoraje'!$R:$R,'BD Factoraje'!$B:$B,$B$3,'BD Factoraje'!$G:$G,'Cartera Semanal Individual'!$A63,'BD Factoraje'!$N:$N,'Cartera Semanal Individual'!BV$1,'BD Factoraje'!$C:$C,$B$2)</f>
        <v>0</v>
      </c>
      <c r="BW63" s="11">
        <f>IF('Cartera Semanal Individual'!$A63='Cartera Semanal Individual'!BW$1,-SUMIFS('BD Factoraje'!$Q:$Q,'BD Factoraje'!$B:$B,$B$3,'BD Factoraje'!$G:$G,'Cartera Semanal Individual'!$A63,'BD Factoraje'!$C:$C,$B$2),0)+BV63-SUMIFS('BD Factoraje'!$R:$R,'BD Factoraje'!$B:$B,$B$3,'BD Factoraje'!$G:$G,'Cartera Semanal Individual'!$A63,'BD Factoraje'!$N:$N,'Cartera Semanal Individual'!BW$1,'BD Factoraje'!$C:$C,$B$2)</f>
        <v>0</v>
      </c>
      <c r="BX63" s="11">
        <f>IF('Cartera Semanal Individual'!$A63='Cartera Semanal Individual'!BX$1,-SUMIFS('BD Factoraje'!$Q:$Q,'BD Factoraje'!$B:$B,$B$3,'BD Factoraje'!$G:$G,'Cartera Semanal Individual'!$A63,'BD Factoraje'!$C:$C,$B$2),0)+BW63-SUMIFS('BD Factoraje'!$R:$R,'BD Factoraje'!$B:$B,$B$3,'BD Factoraje'!$G:$G,'Cartera Semanal Individual'!$A63,'BD Factoraje'!$N:$N,'Cartera Semanal Individual'!BX$1,'BD Factoraje'!$C:$C,$B$2)</f>
        <v>0</v>
      </c>
      <c r="BY63" s="11">
        <f>IF('Cartera Semanal Individual'!$A63='Cartera Semanal Individual'!BY$1,-SUMIFS('BD Factoraje'!$Q:$Q,'BD Factoraje'!$B:$B,$B$3,'BD Factoraje'!$G:$G,'Cartera Semanal Individual'!$A63,'BD Factoraje'!$C:$C,$B$2),0)+BX63-SUMIFS('BD Factoraje'!$R:$R,'BD Factoraje'!$B:$B,$B$3,'BD Factoraje'!$G:$G,'Cartera Semanal Individual'!$A63,'BD Factoraje'!$N:$N,'Cartera Semanal Individual'!BY$1,'BD Factoraje'!$C:$C,$B$2)</f>
        <v>0</v>
      </c>
      <c r="BZ63" s="11">
        <f>IF('Cartera Semanal Individual'!$A63='Cartera Semanal Individual'!BZ$1,-SUMIFS('BD Factoraje'!$Q:$Q,'BD Factoraje'!$B:$B,$B$3,'BD Factoraje'!$G:$G,'Cartera Semanal Individual'!$A63,'BD Factoraje'!$C:$C,$B$2),0)+BY63-SUMIFS('BD Factoraje'!$R:$R,'BD Factoraje'!$B:$B,$B$3,'BD Factoraje'!$G:$G,'Cartera Semanal Individual'!$A63,'BD Factoraje'!$N:$N,'Cartera Semanal Individual'!BZ$1,'BD Factoraje'!$C:$C,$B$2)</f>
        <v>0</v>
      </c>
      <c r="CA63" s="11">
        <f>IF('Cartera Semanal Individual'!$A63='Cartera Semanal Individual'!CA$1,-SUMIFS('BD Factoraje'!$Q:$Q,'BD Factoraje'!$B:$B,$B$3,'BD Factoraje'!$G:$G,'Cartera Semanal Individual'!$A63,'BD Factoraje'!$C:$C,$B$2),0)+BZ63-SUMIFS('BD Factoraje'!$R:$R,'BD Factoraje'!$B:$B,$B$3,'BD Factoraje'!$G:$G,'Cartera Semanal Individual'!$A63,'BD Factoraje'!$N:$N,'Cartera Semanal Individual'!CA$1,'BD Factoraje'!$C:$C,$B$2)</f>
        <v>0</v>
      </c>
      <c r="CB63" s="11">
        <f>IF('Cartera Semanal Individual'!$A63='Cartera Semanal Individual'!CB$1,-SUMIFS('BD Factoraje'!$Q:$Q,'BD Factoraje'!$B:$B,$B$3,'BD Factoraje'!$G:$G,'Cartera Semanal Individual'!$A63,'BD Factoraje'!$C:$C,$B$2),0)+CA63-SUMIFS('BD Factoraje'!$R:$R,'BD Factoraje'!$B:$B,$B$3,'BD Factoraje'!$G:$G,'Cartera Semanal Individual'!$A63,'BD Factoraje'!$N:$N,'Cartera Semanal Individual'!CB$1,'BD Factoraje'!$C:$C,$B$2)</f>
        <v>0</v>
      </c>
      <c r="CC63" s="11">
        <f>IF('Cartera Semanal Individual'!$A63='Cartera Semanal Individual'!CC$1,-SUMIFS('BD Factoraje'!$Q:$Q,'BD Factoraje'!$B:$B,$B$3,'BD Factoraje'!$G:$G,'Cartera Semanal Individual'!$A63,'BD Factoraje'!$C:$C,$B$2),0)+CB63-SUMIFS('BD Factoraje'!$R:$R,'BD Factoraje'!$B:$B,$B$3,'BD Factoraje'!$G:$G,'Cartera Semanal Individual'!$A63,'BD Factoraje'!$N:$N,'Cartera Semanal Individual'!CC$1,'BD Factoraje'!$C:$C,$B$2)</f>
        <v>0</v>
      </c>
      <c r="CD63" s="11">
        <f>IF('Cartera Semanal Individual'!$A63='Cartera Semanal Individual'!CD$1,-SUMIFS('BD Factoraje'!$Q:$Q,'BD Factoraje'!$B:$B,$B$3,'BD Factoraje'!$G:$G,'Cartera Semanal Individual'!$A63,'BD Factoraje'!$C:$C,$B$2),0)+CC63-SUMIFS('BD Factoraje'!$R:$R,'BD Factoraje'!$B:$B,$B$3,'BD Factoraje'!$G:$G,'Cartera Semanal Individual'!$A63,'BD Factoraje'!$N:$N,'Cartera Semanal Individual'!CD$1,'BD Factoraje'!$C:$C,$B$2)</f>
        <v>0</v>
      </c>
      <c r="CE63" s="11">
        <f>IF('Cartera Semanal Individual'!$A63='Cartera Semanal Individual'!CE$1,-SUMIFS('BD Factoraje'!$Q:$Q,'BD Factoraje'!$B:$B,$B$3,'BD Factoraje'!$G:$G,'Cartera Semanal Individual'!$A63,'BD Factoraje'!$C:$C,$B$2),0)+CD63-SUMIFS('BD Factoraje'!$R:$R,'BD Factoraje'!$B:$B,$B$3,'BD Factoraje'!$G:$G,'Cartera Semanal Individual'!$A63,'BD Factoraje'!$N:$N,'Cartera Semanal Individual'!CE$1,'BD Factoraje'!$C:$C,$B$2)</f>
        <v>0</v>
      </c>
      <c r="CF63" s="11">
        <f>IF('Cartera Semanal Individual'!$A63='Cartera Semanal Individual'!CF$1,-SUMIFS('BD Factoraje'!$Q:$Q,'BD Factoraje'!$B:$B,$B$3,'BD Factoraje'!$G:$G,'Cartera Semanal Individual'!$A63,'BD Factoraje'!$C:$C,$B$2),0)+CE63-SUMIFS('BD Factoraje'!$R:$R,'BD Factoraje'!$B:$B,$B$3,'BD Factoraje'!$G:$G,'Cartera Semanal Individual'!$A63,'BD Factoraje'!$N:$N,'Cartera Semanal Individual'!CF$1,'BD Factoraje'!$C:$C,$B$2)</f>
        <v>0</v>
      </c>
      <c r="CG63" s="11">
        <f>IF('Cartera Semanal Individual'!$A63='Cartera Semanal Individual'!CG$1,-SUMIFS('BD Factoraje'!$Q:$Q,'BD Factoraje'!$B:$B,$B$3,'BD Factoraje'!$G:$G,'Cartera Semanal Individual'!$A63,'BD Factoraje'!$C:$C,$B$2),0)+CF63-SUMIFS('BD Factoraje'!$R:$R,'BD Factoraje'!$B:$B,$B$3,'BD Factoraje'!$G:$G,'Cartera Semanal Individual'!$A63,'BD Factoraje'!$N:$N,'Cartera Semanal Individual'!CG$1,'BD Factoraje'!$C:$C,$B$2)</f>
        <v>0</v>
      </c>
      <c r="CH63" s="11">
        <f>IF('Cartera Semanal Individual'!$A63='Cartera Semanal Individual'!CH$1,-SUMIFS('BD Factoraje'!$Q:$Q,'BD Factoraje'!$B:$B,$B$3,'BD Factoraje'!$G:$G,'Cartera Semanal Individual'!$A63,'BD Factoraje'!$C:$C,$B$2),0)+CG63-SUMIFS('BD Factoraje'!$R:$R,'BD Factoraje'!$B:$B,$B$3,'BD Factoraje'!$G:$G,'Cartera Semanal Individual'!$A63,'BD Factoraje'!$N:$N,'Cartera Semanal Individual'!CH$1,'BD Factoraje'!$C:$C,$B$2)</f>
        <v>0</v>
      </c>
      <c r="CI63" s="11">
        <f>IF('Cartera Semanal Individual'!$A63='Cartera Semanal Individual'!CI$1,-SUMIFS('BD Factoraje'!$Q:$Q,'BD Factoraje'!$B:$B,$B$3,'BD Factoraje'!$G:$G,'Cartera Semanal Individual'!$A63,'BD Factoraje'!$C:$C,$B$2),0)+CH63-SUMIFS('BD Factoraje'!$R:$R,'BD Factoraje'!$B:$B,$B$3,'BD Factoraje'!$G:$G,'Cartera Semanal Individual'!$A63,'BD Factoraje'!$N:$N,'Cartera Semanal Individual'!CI$1,'BD Factoraje'!$C:$C,$B$2)</f>
        <v>0</v>
      </c>
      <c r="CJ63" s="11">
        <f>IF('Cartera Semanal Individual'!$A63='Cartera Semanal Individual'!CJ$1,-SUMIFS('BD Factoraje'!$Q:$Q,'BD Factoraje'!$B:$B,$B$3,'BD Factoraje'!$G:$G,'Cartera Semanal Individual'!$A63,'BD Factoraje'!$C:$C,$B$2),0)+CI63-SUMIFS('BD Factoraje'!$R:$R,'BD Factoraje'!$B:$B,$B$3,'BD Factoraje'!$G:$G,'Cartera Semanal Individual'!$A63,'BD Factoraje'!$N:$N,'Cartera Semanal Individual'!CJ$1,'BD Factoraje'!$C:$C,$B$2)</f>
        <v>0</v>
      </c>
      <c r="CK63" s="11">
        <f>IF('Cartera Semanal Individual'!$A63='Cartera Semanal Individual'!CK$1,-SUMIFS('BD Factoraje'!$Q:$Q,'BD Factoraje'!$B:$B,$B$3,'BD Factoraje'!$G:$G,'Cartera Semanal Individual'!$A63,'BD Factoraje'!$C:$C,$B$2),0)+CJ63-SUMIFS('BD Factoraje'!$R:$R,'BD Factoraje'!$B:$B,$B$3,'BD Factoraje'!$G:$G,'Cartera Semanal Individual'!$A63,'BD Factoraje'!$N:$N,'Cartera Semanal Individual'!CK$1,'BD Factoraje'!$C:$C,$B$2)</f>
        <v>0</v>
      </c>
      <c r="CL63" s="11">
        <f>IF('Cartera Semanal Individual'!$A63='Cartera Semanal Individual'!CL$1,-SUMIFS('BD Factoraje'!$Q:$Q,'BD Factoraje'!$B:$B,$B$3,'BD Factoraje'!$G:$G,'Cartera Semanal Individual'!$A63,'BD Factoraje'!$C:$C,$B$2),0)+CK63-SUMIFS('BD Factoraje'!$R:$R,'BD Factoraje'!$B:$B,$B$3,'BD Factoraje'!$G:$G,'Cartera Semanal Individual'!$A63,'BD Factoraje'!$N:$N,'Cartera Semanal Individual'!CL$1,'BD Factoraje'!$C:$C,$B$2)</f>
        <v>0</v>
      </c>
      <c r="CM63" s="11">
        <f>IF('Cartera Semanal Individual'!$A63='Cartera Semanal Individual'!CM$1,-SUMIFS('BD Factoraje'!$Q:$Q,'BD Factoraje'!$B:$B,$B$3,'BD Factoraje'!$G:$G,'Cartera Semanal Individual'!$A63,'BD Factoraje'!$C:$C,$B$2),0)+CL63-SUMIFS('BD Factoraje'!$R:$R,'BD Factoraje'!$B:$B,$B$3,'BD Factoraje'!$G:$G,'Cartera Semanal Individual'!$A63,'BD Factoraje'!$N:$N,'Cartera Semanal Individual'!CM$1,'BD Factoraje'!$C:$C,$B$2)</f>
        <v>0</v>
      </c>
      <c r="CN63" s="11">
        <f>IF('Cartera Semanal Individual'!$A63='Cartera Semanal Individual'!CN$1,-SUMIFS('BD Factoraje'!$Q:$Q,'BD Factoraje'!$B:$B,$B$3,'BD Factoraje'!$G:$G,'Cartera Semanal Individual'!$A63,'BD Factoraje'!$C:$C,$B$2),0)+CM63-SUMIFS('BD Factoraje'!$R:$R,'BD Factoraje'!$B:$B,$B$3,'BD Factoraje'!$G:$G,'Cartera Semanal Individual'!$A63,'BD Factoraje'!$N:$N,'Cartera Semanal Individual'!CN$1,'BD Factoraje'!$C:$C,$B$2)</f>
        <v>0</v>
      </c>
      <c r="CO63" s="11">
        <f>IF('Cartera Semanal Individual'!$A63='Cartera Semanal Individual'!CO$1,-SUMIFS('BD Factoraje'!$Q:$Q,'BD Factoraje'!$B:$B,$B$3,'BD Factoraje'!$G:$G,'Cartera Semanal Individual'!$A63,'BD Factoraje'!$C:$C,$B$2),0)+CN63-SUMIFS('BD Factoraje'!$R:$R,'BD Factoraje'!$B:$B,$B$3,'BD Factoraje'!$G:$G,'Cartera Semanal Individual'!$A63,'BD Factoraje'!$N:$N,'Cartera Semanal Individual'!CO$1,'BD Factoraje'!$C:$C,$B$2)</f>
        <v>0</v>
      </c>
      <c r="CP63" s="11">
        <f>IF('Cartera Semanal Individual'!$A63='Cartera Semanal Individual'!CP$1,-SUMIFS('BD Factoraje'!$Q:$Q,'BD Factoraje'!$B:$B,$B$3,'BD Factoraje'!$G:$G,'Cartera Semanal Individual'!$A63,'BD Factoraje'!$C:$C,$B$2),0)+CO63-SUMIFS('BD Factoraje'!$R:$R,'BD Factoraje'!$B:$B,$B$3,'BD Factoraje'!$G:$G,'Cartera Semanal Individual'!$A63,'BD Factoraje'!$N:$N,'Cartera Semanal Individual'!CP$1,'BD Factoraje'!$C:$C,$B$2)</f>
        <v>0</v>
      </c>
      <c r="CQ63" s="11">
        <f>IF('Cartera Semanal Individual'!$A63='Cartera Semanal Individual'!CQ$1,-SUMIFS('BD Factoraje'!$Q:$Q,'BD Factoraje'!$B:$B,$B$3,'BD Factoraje'!$G:$G,'Cartera Semanal Individual'!$A63,'BD Factoraje'!$C:$C,$B$2),0)+CP63-SUMIFS('BD Factoraje'!$R:$R,'BD Factoraje'!$B:$B,$B$3,'BD Factoraje'!$G:$G,'Cartera Semanal Individual'!$A63,'BD Factoraje'!$N:$N,'Cartera Semanal Individual'!CQ$1,'BD Factoraje'!$C:$C,$B$2)</f>
        <v>0</v>
      </c>
      <c r="CR63" s="11">
        <f>IF('Cartera Semanal Individual'!$A63='Cartera Semanal Individual'!CR$1,-SUMIFS('BD Factoraje'!$Q:$Q,'BD Factoraje'!$B:$B,$B$3,'BD Factoraje'!$G:$G,'Cartera Semanal Individual'!$A63,'BD Factoraje'!$C:$C,$B$2),0)+CQ63-SUMIFS('BD Factoraje'!$R:$R,'BD Factoraje'!$B:$B,$B$3,'BD Factoraje'!$G:$G,'Cartera Semanal Individual'!$A63,'BD Factoraje'!$N:$N,'Cartera Semanal Individual'!CR$1,'BD Factoraje'!$C:$C,$B$2)</f>
        <v>0</v>
      </c>
      <c r="CS63" s="11">
        <f>IF('Cartera Semanal Individual'!$A63='Cartera Semanal Individual'!CS$1,-SUMIFS('BD Factoraje'!$Q:$Q,'BD Factoraje'!$B:$B,$B$3,'BD Factoraje'!$G:$G,'Cartera Semanal Individual'!$A63,'BD Factoraje'!$C:$C,$B$2),0)+CR63-SUMIFS('BD Factoraje'!$R:$R,'BD Factoraje'!$B:$B,$B$3,'BD Factoraje'!$G:$G,'Cartera Semanal Individual'!$A63,'BD Factoraje'!$N:$N,'Cartera Semanal Individual'!CS$1,'BD Factoraje'!$C:$C,$B$2)</f>
        <v>0</v>
      </c>
      <c r="CT63" s="11">
        <f>IF('Cartera Semanal Individual'!$A63='Cartera Semanal Individual'!CT$1,-SUMIFS('BD Factoraje'!$Q:$Q,'BD Factoraje'!$B:$B,$B$3,'BD Factoraje'!$G:$G,'Cartera Semanal Individual'!$A63,'BD Factoraje'!$C:$C,$B$2),0)+CS63-SUMIFS('BD Factoraje'!$R:$R,'BD Factoraje'!$B:$B,$B$3,'BD Factoraje'!$G:$G,'Cartera Semanal Individual'!$A63,'BD Factoraje'!$N:$N,'Cartera Semanal Individual'!CT$1,'BD Factoraje'!$C:$C,$B$2)</f>
        <v>0</v>
      </c>
      <c r="CU63" s="11">
        <f>IF('Cartera Semanal Individual'!$A63='Cartera Semanal Individual'!CU$1,-SUMIFS('BD Factoraje'!$Q:$Q,'BD Factoraje'!$B:$B,$B$3,'BD Factoraje'!$G:$G,'Cartera Semanal Individual'!$A63,'BD Factoraje'!$C:$C,$B$2),0)+CT63-SUMIFS('BD Factoraje'!$R:$R,'BD Factoraje'!$B:$B,$B$3,'BD Factoraje'!$G:$G,'Cartera Semanal Individual'!$A63,'BD Factoraje'!$N:$N,'Cartera Semanal Individual'!CU$1,'BD Factoraje'!$C:$C,$B$2)</f>
        <v>0</v>
      </c>
      <c r="CV63" s="11">
        <f>IF('Cartera Semanal Individual'!$A63='Cartera Semanal Individual'!CV$1,-SUMIFS('BD Factoraje'!$Q:$Q,'BD Factoraje'!$B:$B,$B$3,'BD Factoraje'!$G:$G,'Cartera Semanal Individual'!$A63,'BD Factoraje'!$C:$C,$B$2),0)+CU63-SUMIFS('BD Factoraje'!$R:$R,'BD Factoraje'!$B:$B,$B$3,'BD Factoraje'!$G:$G,'Cartera Semanal Individual'!$A63,'BD Factoraje'!$N:$N,'Cartera Semanal Individual'!CV$1,'BD Factoraje'!$C:$C,$B$2)</f>
        <v>0</v>
      </c>
    </row>
    <row r="64" spans="1:100" x14ac:dyDescent="0.25">
      <c r="A64" s="14">
        <v>73</v>
      </c>
      <c r="B64" s="31">
        <f t="shared" si="2"/>
        <v>42876</v>
      </c>
      <c r="C64" s="11">
        <f>IF('Cartera Semanal Individual'!$A64='Cartera Semanal Individual'!C$1,-SUMIFS('BD Factoraje'!$Q:$Q,'BD Factoraje'!$B:$B,$B$3,'BD Factoraje'!$G:$G,'Cartera Semanal Individual'!$A64,'BD Factoraje'!$C:$C,$B$2),0)</f>
        <v>0</v>
      </c>
      <c r="D64" s="11">
        <f>IF('Cartera Semanal Individual'!$A64='Cartera Semanal Individual'!D$1,-SUMIFS('BD Factoraje'!$Q:$Q,'BD Factoraje'!$B:$B,$B$3,'BD Factoraje'!$G:$G,'Cartera Semanal Individual'!$A64,'BD Factoraje'!$C:$C,$B$2),0)+C64-SUMIFS('BD Factoraje'!$R:$R,'BD Factoraje'!$B:$B,$B$3,'BD Factoraje'!$G:$G,'Cartera Semanal Individual'!$A64,'BD Factoraje'!$N:$N,'Cartera Semanal Individual'!D$1,'BD Factoraje'!$C:$C,$B$2)</f>
        <v>0</v>
      </c>
      <c r="E64" s="11">
        <f>IF('Cartera Semanal Individual'!$A64='Cartera Semanal Individual'!E$1,-SUMIFS('BD Factoraje'!$Q:$Q,'BD Factoraje'!$B:$B,$B$3,'BD Factoraje'!$G:$G,'Cartera Semanal Individual'!$A64,'BD Factoraje'!$C:$C,$B$2),0)+D64-SUMIFS('BD Factoraje'!$R:$R,'BD Factoraje'!$B:$B,$B$3,'BD Factoraje'!$G:$G,'Cartera Semanal Individual'!$A64,'BD Factoraje'!$N:$N,'Cartera Semanal Individual'!E$1,'BD Factoraje'!$C:$C,$B$2)</f>
        <v>0</v>
      </c>
      <c r="F64" s="11">
        <f>IF('Cartera Semanal Individual'!$A64='Cartera Semanal Individual'!F$1,-SUMIFS('BD Factoraje'!$Q:$Q,'BD Factoraje'!$B:$B,$B$3,'BD Factoraje'!$G:$G,'Cartera Semanal Individual'!$A64,'BD Factoraje'!$C:$C,$B$2),0)+E64-SUMIFS('BD Factoraje'!$R:$R,'BD Factoraje'!$B:$B,$B$3,'BD Factoraje'!$G:$G,'Cartera Semanal Individual'!$A64,'BD Factoraje'!$N:$N,'Cartera Semanal Individual'!F$1,'BD Factoraje'!$C:$C,$B$2)</f>
        <v>0</v>
      </c>
      <c r="G64" s="11">
        <f>IF('Cartera Semanal Individual'!$A64='Cartera Semanal Individual'!G$1,-SUMIFS('BD Factoraje'!$Q:$Q,'BD Factoraje'!$B:$B,$B$3,'BD Factoraje'!$G:$G,'Cartera Semanal Individual'!$A64,'BD Factoraje'!$C:$C,$B$2),0)+F64-SUMIFS('BD Factoraje'!$R:$R,'BD Factoraje'!$B:$B,$B$3,'BD Factoraje'!$G:$G,'Cartera Semanal Individual'!$A64,'BD Factoraje'!$N:$N,'Cartera Semanal Individual'!G$1,'BD Factoraje'!$C:$C,$B$2)</f>
        <v>0</v>
      </c>
      <c r="H64" s="11">
        <f>IF('Cartera Semanal Individual'!$A64='Cartera Semanal Individual'!H$1,-SUMIFS('BD Factoraje'!$Q:$Q,'BD Factoraje'!$B:$B,$B$3,'BD Factoraje'!$G:$G,'Cartera Semanal Individual'!$A64,'BD Factoraje'!$C:$C,$B$2),0)+G64-SUMIFS('BD Factoraje'!$R:$R,'BD Factoraje'!$B:$B,$B$3,'BD Factoraje'!$G:$G,'Cartera Semanal Individual'!$A64,'BD Factoraje'!$N:$N,'Cartera Semanal Individual'!H$1,'BD Factoraje'!$C:$C,$B$2)</f>
        <v>0</v>
      </c>
      <c r="I64" s="11">
        <f>IF('Cartera Semanal Individual'!$A64='Cartera Semanal Individual'!I$1,-SUMIFS('BD Factoraje'!$Q:$Q,'BD Factoraje'!$B:$B,$B$3,'BD Factoraje'!$G:$G,'Cartera Semanal Individual'!$A64,'BD Factoraje'!$C:$C,$B$2),0)+H64-SUMIFS('BD Factoraje'!$R:$R,'BD Factoraje'!$B:$B,$B$3,'BD Factoraje'!$G:$G,'Cartera Semanal Individual'!$A64,'BD Factoraje'!$N:$N,'Cartera Semanal Individual'!I$1,'BD Factoraje'!$C:$C,$B$2)</f>
        <v>0</v>
      </c>
      <c r="J64" s="11">
        <f>IF('Cartera Semanal Individual'!$A64='Cartera Semanal Individual'!J$1,-SUMIFS('BD Factoraje'!$Q:$Q,'BD Factoraje'!$B:$B,$B$3,'BD Factoraje'!$G:$G,'Cartera Semanal Individual'!$A64,'BD Factoraje'!$C:$C,$B$2),0)+I64-SUMIFS('BD Factoraje'!$R:$R,'BD Factoraje'!$B:$B,$B$3,'BD Factoraje'!$G:$G,'Cartera Semanal Individual'!$A64,'BD Factoraje'!$N:$N,'Cartera Semanal Individual'!J$1,'BD Factoraje'!$C:$C,$B$2)</f>
        <v>0</v>
      </c>
      <c r="K64" s="11">
        <f>IF('Cartera Semanal Individual'!$A64='Cartera Semanal Individual'!K$1,-SUMIFS('BD Factoraje'!$Q:$Q,'BD Factoraje'!$B:$B,$B$3,'BD Factoraje'!$G:$G,'Cartera Semanal Individual'!$A64,'BD Factoraje'!$C:$C,$B$2),0)+J64-SUMIFS('BD Factoraje'!$R:$R,'BD Factoraje'!$B:$B,$B$3,'BD Factoraje'!$G:$G,'Cartera Semanal Individual'!$A64,'BD Factoraje'!$N:$N,'Cartera Semanal Individual'!K$1,'BD Factoraje'!$C:$C,$B$2)</f>
        <v>0</v>
      </c>
      <c r="L64" s="11">
        <f>IF('Cartera Semanal Individual'!$A64='Cartera Semanal Individual'!L$1,-SUMIFS('BD Factoraje'!$Q:$Q,'BD Factoraje'!$B:$B,$B$3,'BD Factoraje'!$G:$G,'Cartera Semanal Individual'!$A64,'BD Factoraje'!$C:$C,$B$2),0)+K64-SUMIFS('BD Factoraje'!$R:$R,'BD Factoraje'!$B:$B,$B$3,'BD Factoraje'!$G:$G,'Cartera Semanal Individual'!$A64,'BD Factoraje'!$N:$N,'Cartera Semanal Individual'!L$1,'BD Factoraje'!$C:$C,$B$2)</f>
        <v>0</v>
      </c>
      <c r="M64" s="11">
        <f>IF('Cartera Semanal Individual'!$A64='Cartera Semanal Individual'!M$1,-SUMIFS('BD Factoraje'!$Q:$Q,'BD Factoraje'!$B:$B,$B$3,'BD Factoraje'!$G:$G,'Cartera Semanal Individual'!$A64,'BD Factoraje'!$C:$C,$B$2),0)+L64-SUMIFS('BD Factoraje'!$R:$R,'BD Factoraje'!$B:$B,$B$3,'BD Factoraje'!$G:$G,'Cartera Semanal Individual'!$A64,'BD Factoraje'!$N:$N,'Cartera Semanal Individual'!M$1,'BD Factoraje'!$C:$C,$B$2)</f>
        <v>0</v>
      </c>
      <c r="N64" s="11">
        <f>IF('Cartera Semanal Individual'!$A64='Cartera Semanal Individual'!N$1,-SUMIFS('BD Factoraje'!$Q:$Q,'BD Factoraje'!$B:$B,$B$3,'BD Factoraje'!$G:$G,'Cartera Semanal Individual'!$A64,'BD Factoraje'!$C:$C,$B$2),0)+M64-SUMIFS('BD Factoraje'!$R:$R,'BD Factoraje'!$B:$B,$B$3,'BD Factoraje'!$G:$G,'Cartera Semanal Individual'!$A64,'BD Factoraje'!$N:$N,'Cartera Semanal Individual'!N$1,'BD Factoraje'!$C:$C,$B$2)</f>
        <v>0</v>
      </c>
      <c r="O64" s="11">
        <f>IF('Cartera Semanal Individual'!$A64='Cartera Semanal Individual'!O$1,-SUMIFS('BD Factoraje'!$Q:$Q,'BD Factoraje'!$B:$B,$B$3,'BD Factoraje'!$G:$G,'Cartera Semanal Individual'!$A64,'BD Factoraje'!$C:$C,$B$2),0)+N64-SUMIFS('BD Factoraje'!$R:$R,'BD Factoraje'!$B:$B,$B$3,'BD Factoraje'!$G:$G,'Cartera Semanal Individual'!$A64,'BD Factoraje'!$N:$N,'Cartera Semanal Individual'!O$1,'BD Factoraje'!$C:$C,$B$2)</f>
        <v>0</v>
      </c>
      <c r="P64" s="11">
        <f>IF('Cartera Semanal Individual'!$A64='Cartera Semanal Individual'!P$1,-SUMIFS('BD Factoraje'!$Q:$Q,'BD Factoraje'!$B:$B,$B$3,'BD Factoraje'!$G:$G,'Cartera Semanal Individual'!$A64,'BD Factoraje'!$C:$C,$B$2),0)+O64-SUMIFS('BD Factoraje'!$R:$R,'BD Factoraje'!$B:$B,$B$3,'BD Factoraje'!$G:$G,'Cartera Semanal Individual'!$A64,'BD Factoraje'!$N:$N,'Cartera Semanal Individual'!P$1,'BD Factoraje'!$C:$C,$B$2)</f>
        <v>0</v>
      </c>
      <c r="Q64" s="11">
        <f>IF('Cartera Semanal Individual'!$A64='Cartera Semanal Individual'!Q$1,-SUMIFS('BD Factoraje'!$Q:$Q,'BD Factoraje'!$B:$B,$B$3,'BD Factoraje'!$G:$G,'Cartera Semanal Individual'!$A64,'BD Factoraje'!$C:$C,$B$2),0)+P64-SUMIFS('BD Factoraje'!$R:$R,'BD Factoraje'!$B:$B,$B$3,'BD Factoraje'!$G:$G,'Cartera Semanal Individual'!$A64,'BD Factoraje'!$N:$N,'Cartera Semanal Individual'!Q$1,'BD Factoraje'!$C:$C,$B$2)</f>
        <v>0</v>
      </c>
      <c r="R64" s="11">
        <f>IF('Cartera Semanal Individual'!$A64='Cartera Semanal Individual'!R$1,-SUMIFS('BD Factoraje'!$Q:$Q,'BD Factoraje'!$B:$B,$B$3,'BD Factoraje'!$G:$G,'Cartera Semanal Individual'!$A64,'BD Factoraje'!$C:$C,$B$2),0)+Q64-SUMIFS('BD Factoraje'!$R:$R,'BD Factoraje'!$B:$B,$B$3,'BD Factoraje'!$G:$G,'Cartera Semanal Individual'!$A64,'BD Factoraje'!$N:$N,'Cartera Semanal Individual'!R$1,'BD Factoraje'!$C:$C,$B$2)</f>
        <v>0</v>
      </c>
      <c r="S64" s="11">
        <f>IF('Cartera Semanal Individual'!$A64='Cartera Semanal Individual'!S$1,-SUMIFS('BD Factoraje'!$Q:$Q,'BD Factoraje'!$B:$B,$B$3,'BD Factoraje'!$G:$G,'Cartera Semanal Individual'!$A64,'BD Factoraje'!$C:$C,$B$2),0)+R64-SUMIFS('BD Factoraje'!$R:$R,'BD Factoraje'!$B:$B,$B$3,'BD Factoraje'!$G:$G,'Cartera Semanal Individual'!$A64,'BD Factoraje'!$N:$N,'Cartera Semanal Individual'!S$1,'BD Factoraje'!$C:$C,$B$2)</f>
        <v>0</v>
      </c>
      <c r="T64" s="11">
        <f>IF('Cartera Semanal Individual'!$A64='Cartera Semanal Individual'!T$1,-SUMIFS('BD Factoraje'!$Q:$Q,'BD Factoraje'!$B:$B,$B$3,'BD Factoraje'!$G:$G,'Cartera Semanal Individual'!$A64,'BD Factoraje'!$C:$C,$B$2),0)+S64-SUMIFS('BD Factoraje'!$R:$R,'BD Factoraje'!$B:$B,$B$3,'BD Factoraje'!$G:$G,'Cartera Semanal Individual'!$A64,'BD Factoraje'!$N:$N,'Cartera Semanal Individual'!T$1,'BD Factoraje'!$C:$C,$B$2)</f>
        <v>0</v>
      </c>
      <c r="U64" s="11">
        <f>IF('Cartera Semanal Individual'!$A64='Cartera Semanal Individual'!U$1,-SUMIFS('BD Factoraje'!$Q:$Q,'BD Factoraje'!$B:$B,$B$3,'BD Factoraje'!$G:$G,'Cartera Semanal Individual'!$A64,'BD Factoraje'!$C:$C,$B$2),0)+T64-SUMIFS('BD Factoraje'!$R:$R,'BD Factoraje'!$B:$B,$B$3,'BD Factoraje'!$G:$G,'Cartera Semanal Individual'!$A64,'BD Factoraje'!$N:$N,'Cartera Semanal Individual'!U$1,'BD Factoraje'!$C:$C,$B$2)</f>
        <v>0</v>
      </c>
      <c r="V64" s="11">
        <f>IF('Cartera Semanal Individual'!$A64='Cartera Semanal Individual'!V$1,-SUMIFS('BD Factoraje'!$Q:$Q,'BD Factoraje'!$B:$B,$B$3,'BD Factoraje'!$G:$G,'Cartera Semanal Individual'!$A64,'BD Factoraje'!$C:$C,$B$2),0)+U64-SUMIFS('BD Factoraje'!$R:$R,'BD Factoraje'!$B:$B,$B$3,'BD Factoraje'!$G:$G,'Cartera Semanal Individual'!$A64,'BD Factoraje'!$N:$N,'Cartera Semanal Individual'!V$1,'BD Factoraje'!$C:$C,$B$2)</f>
        <v>0</v>
      </c>
      <c r="W64" s="11">
        <f>IF('Cartera Semanal Individual'!$A64='Cartera Semanal Individual'!W$1,-SUMIFS('BD Factoraje'!$Q:$Q,'BD Factoraje'!$B:$B,$B$3,'BD Factoraje'!$G:$G,'Cartera Semanal Individual'!$A64,'BD Factoraje'!$C:$C,$B$2),0)+V64-SUMIFS('BD Factoraje'!$R:$R,'BD Factoraje'!$B:$B,$B$3,'BD Factoraje'!$G:$G,'Cartera Semanal Individual'!$A64,'BD Factoraje'!$N:$N,'Cartera Semanal Individual'!W$1,'BD Factoraje'!$C:$C,$B$2)</f>
        <v>0</v>
      </c>
      <c r="X64" s="11">
        <f>IF('Cartera Semanal Individual'!$A64='Cartera Semanal Individual'!X$1,-SUMIFS('BD Factoraje'!$Q:$Q,'BD Factoraje'!$B:$B,$B$3,'BD Factoraje'!$G:$G,'Cartera Semanal Individual'!$A64,'BD Factoraje'!$C:$C,$B$2),0)+W64-SUMIFS('BD Factoraje'!$R:$R,'BD Factoraje'!$B:$B,$B$3,'BD Factoraje'!$G:$G,'Cartera Semanal Individual'!$A64,'BD Factoraje'!$N:$N,'Cartera Semanal Individual'!X$1,'BD Factoraje'!$C:$C,$B$2)</f>
        <v>0</v>
      </c>
      <c r="Y64" s="11">
        <f>IF('Cartera Semanal Individual'!$A64='Cartera Semanal Individual'!Y$1,-SUMIFS('BD Factoraje'!$Q:$Q,'BD Factoraje'!$B:$B,$B$3,'BD Factoraje'!$G:$G,'Cartera Semanal Individual'!$A64,'BD Factoraje'!$C:$C,$B$2),0)+X64-SUMIFS('BD Factoraje'!$R:$R,'BD Factoraje'!$B:$B,$B$3,'BD Factoraje'!$G:$G,'Cartera Semanal Individual'!$A64,'BD Factoraje'!$N:$N,'Cartera Semanal Individual'!Y$1,'BD Factoraje'!$C:$C,$B$2)</f>
        <v>0</v>
      </c>
      <c r="Z64" s="11">
        <f>IF('Cartera Semanal Individual'!$A64='Cartera Semanal Individual'!Z$1,-SUMIFS('BD Factoraje'!$Q:$Q,'BD Factoraje'!$B:$B,$B$3,'BD Factoraje'!$G:$G,'Cartera Semanal Individual'!$A64,'BD Factoraje'!$C:$C,$B$2),0)+Y64-SUMIFS('BD Factoraje'!$R:$R,'BD Factoraje'!$B:$B,$B$3,'BD Factoraje'!$G:$G,'Cartera Semanal Individual'!$A64,'BD Factoraje'!$N:$N,'Cartera Semanal Individual'!Z$1,'BD Factoraje'!$C:$C,$B$2)</f>
        <v>0</v>
      </c>
      <c r="AA64" s="11">
        <f>IF('Cartera Semanal Individual'!$A64='Cartera Semanal Individual'!AA$1,-SUMIFS('BD Factoraje'!$Q:$Q,'BD Factoraje'!$B:$B,$B$3,'BD Factoraje'!$G:$G,'Cartera Semanal Individual'!$A64,'BD Factoraje'!$C:$C,$B$2),0)+Z64-SUMIFS('BD Factoraje'!$R:$R,'BD Factoraje'!$B:$B,$B$3,'BD Factoraje'!$G:$G,'Cartera Semanal Individual'!$A64,'BD Factoraje'!$N:$N,'Cartera Semanal Individual'!AA$1,'BD Factoraje'!$C:$C,$B$2)</f>
        <v>0</v>
      </c>
      <c r="AB64" s="11">
        <f>IF('Cartera Semanal Individual'!$A64='Cartera Semanal Individual'!AB$1,-SUMIFS('BD Factoraje'!$Q:$Q,'BD Factoraje'!$B:$B,$B$3,'BD Factoraje'!$G:$G,'Cartera Semanal Individual'!$A64,'BD Factoraje'!$C:$C,$B$2),0)+AA64-SUMIFS('BD Factoraje'!$R:$R,'BD Factoraje'!$B:$B,$B$3,'BD Factoraje'!$G:$G,'Cartera Semanal Individual'!$A64,'BD Factoraje'!$N:$N,'Cartera Semanal Individual'!AB$1,'BD Factoraje'!$C:$C,$B$2)</f>
        <v>0</v>
      </c>
      <c r="AC64" s="11">
        <f>IF('Cartera Semanal Individual'!$A64='Cartera Semanal Individual'!AC$1,-SUMIFS('BD Factoraje'!$Q:$Q,'BD Factoraje'!$B:$B,$B$3,'BD Factoraje'!$G:$G,'Cartera Semanal Individual'!$A64,'BD Factoraje'!$C:$C,$B$2),0)+AB64-SUMIFS('BD Factoraje'!$R:$R,'BD Factoraje'!$B:$B,$B$3,'BD Factoraje'!$G:$G,'Cartera Semanal Individual'!$A64,'BD Factoraje'!$N:$N,'Cartera Semanal Individual'!AC$1,'BD Factoraje'!$C:$C,$B$2)</f>
        <v>0</v>
      </c>
      <c r="AD64" s="11">
        <f>IF('Cartera Semanal Individual'!$A64='Cartera Semanal Individual'!AD$1,-SUMIFS('BD Factoraje'!$Q:$Q,'BD Factoraje'!$B:$B,$B$3,'BD Factoraje'!$G:$G,'Cartera Semanal Individual'!$A64,'BD Factoraje'!$C:$C,$B$2),0)+AC64-SUMIFS('BD Factoraje'!$R:$R,'BD Factoraje'!$B:$B,$B$3,'BD Factoraje'!$G:$G,'Cartera Semanal Individual'!$A64,'BD Factoraje'!$N:$N,'Cartera Semanal Individual'!AD$1,'BD Factoraje'!$C:$C,$B$2)</f>
        <v>0</v>
      </c>
      <c r="AE64" s="11">
        <f>IF('Cartera Semanal Individual'!$A64='Cartera Semanal Individual'!AE$1,-SUMIFS('BD Factoraje'!$Q:$Q,'BD Factoraje'!$B:$B,$B$3,'BD Factoraje'!$G:$G,'Cartera Semanal Individual'!$A64,'BD Factoraje'!$C:$C,$B$2),0)+AD64-SUMIFS('BD Factoraje'!$R:$R,'BD Factoraje'!$B:$B,$B$3,'BD Factoraje'!$G:$G,'Cartera Semanal Individual'!$A64,'BD Factoraje'!$N:$N,'Cartera Semanal Individual'!AE$1,'BD Factoraje'!$C:$C,$B$2)</f>
        <v>0</v>
      </c>
      <c r="AF64" s="11">
        <f>IF('Cartera Semanal Individual'!$A64='Cartera Semanal Individual'!AF$1,-SUMIFS('BD Factoraje'!$Q:$Q,'BD Factoraje'!$B:$B,$B$3,'BD Factoraje'!$G:$G,'Cartera Semanal Individual'!$A64,'BD Factoraje'!$C:$C,$B$2),0)+AE64-SUMIFS('BD Factoraje'!$R:$R,'BD Factoraje'!$B:$B,$B$3,'BD Factoraje'!$G:$G,'Cartera Semanal Individual'!$A64,'BD Factoraje'!$N:$N,'Cartera Semanal Individual'!AF$1,'BD Factoraje'!$C:$C,$B$2)</f>
        <v>0</v>
      </c>
      <c r="AG64" s="11">
        <f>IF('Cartera Semanal Individual'!$A64='Cartera Semanal Individual'!AG$1,-SUMIFS('BD Factoraje'!$Q:$Q,'BD Factoraje'!$B:$B,$B$3,'BD Factoraje'!$G:$G,'Cartera Semanal Individual'!$A64,'BD Factoraje'!$C:$C,$B$2),0)+AF64-SUMIFS('BD Factoraje'!$R:$R,'BD Factoraje'!$B:$B,$B$3,'BD Factoraje'!$G:$G,'Cartera Semanal Individual'!$A64,'BD Factoraje'!$N:$N,'Cartera Semanal Individual'!AG$1,'BD Factoraje'!$C:$C,$B$2)</f>
        <v>0</v>
      </c>
      <c r="AH64" s="11">
        <f>IF('Cartera Semanal Individual'!$A64='Cartera Semanal Individual'!AH$1,-SUMIFS('BD Factoraje'!$Q:$Q,'BD Factoraje'!$B:$B,$B$3,'BD Factoraje'!$G:$G,'Cartera Semanal Individual'!$A64,'BD Factoraje'!$C:$C,$B$2),0)+AG64-SUMIFS('BD Factoraje'!$R:$R,'BD Factoraje'!$B:$B,$B$3,'BD Factoraje'!$G:$G,'Cartera Semanal Individual'!$A64,'BD Factoraje'!$N:$N,'Cartera Semanal Individual'!AH$1,'BD Factoraje'!$C:$C,$B$2)</f>
        <v>0</v>
      </c>
      <c r="AI64" s="11">
        <f>IF('Cartera Semanal Individual'!$A64='Cartera Semanal Individual'!AI$1,-SUMIFS('BD Factoraje'!$Q:$Q,'BD Factoraje'!$B:$B,$B$3,'BD Factoraje'!$G:$G,'Cartera Semanal Individual'!$A64,'BD Factoraje'!$C:$C,$B$2),0)+AH64-SUMIFS('BD Factoraje'!$R:$R,'BD Factoraje'!$B:$B,$B$3,'BD Factoraje'!$G:$G,'Cartera Semanal Individual'!$A64,'BD Factoraje'!$N:$N,'Cartera Semanal Individual'!AI$1,'BD Factoraje'!$C:$C,$B$2)</f>
        <v>0</v>
      </c>
      <c r="AJ64" s="11">
        <f>IF('Cartera Semanal Individual'!$A64='Cartera Semanal Individual'!AJ$1,-SUMIFS('BD Factoraje'!$Q:$Q,'BD Factoraje'!$B:$B,$B$3,'BD Factoraje'!$G:$G,'Cartera Semanal Individual'!$A64,'BD Factoraje'!$C:$C,$B$2),0)+AI64-SUMIFS('BD Factoraje'!$R:$R,'BD Factoraje'!$B:$B,$B$3,'BD Factoraje'!$G:$G,'Cartera Semanal Individual'!$A64,'BD Factoraje'!$N:$N,'Cartera Semanal Individual'!AJ$1,'BD Factoraje'!$C:$C,$B$2)</f>
        <v>0</v>
      </c>
      <c r="AK64" s="11">
        <f>IF('Cartera Semanal Individual'!$A64='Cartera Semanal Individual'!AK$1,-SUMIFS('BD Factoraje'!$Q:$Q,'BD Factoraje'!$B:$B,$B$3,'BD Factoraje'!$G:$G,'Cartera Semanal Individual'!$A64,'BD Factoraje'!$C:$C,$B$2),0)+AJ64-SUMIFS('BD Factoraje'!$R:$R,'BD Factoraje'!$B:$B,$B$3,'BD Factoraje'!$G:$G,'Cartera Semanal Individual'!$A64,'BD Factoraje'!$N:$N,'Cartera Semanal Individual'!AK$1,'BD Factoraje'!$C:$C,$B$2)</f>
        <v>0</v>
      </c>
      <c r="AL64" s="11">
        <f>IF('Cartera Semanal Individual'!$A64='Cartera Semanal Individual'!AL$1,-SUMIFS('BD Factoraje'!$Q:$Q,'BD Factoraje'!$B:$B,$B$3,'BD Factoraje'!$G:$G,'Cartera Semanal Individual'!$A64,'BD Factoraje'!$C:$C,$B$2),0)+AK64-SUMIFS('BD Factoraje'!$R:$R,'BD Factoraje'!$B:$B,$B$3,'BD Factoraje'!$G:$G,'Cartera Semanal Individual'!$A64,'BD Factoraje'!$N:$N,'Cartera Semanal Individual'!AL$1,'BD Factoraje'!$C:$C,$B$2)</f>
        <v>0</v>
      </c>
      <c r="AM64" s="11">
        <f>IF('Cartera Semanal Individual'!$A64='Cartera Semanal Individual'!AM$1,-SUMIFS('BD Factoraje'!$Q:$Q,'BD Factoraje'!$B:$B,$B$3,'BD Factoraje'!$G:$G,'Cartera Semanal Individual'!$A64,'BD Factoraje'!$C:$C,$B$2),0)+AL64-SUMIFS('BD Factoraje'!$R:$R,'BD Factoraje'!$B:$B,$B$3,'BD Factoraje'!$G:$G,'Cartera Semanal Individual'!$A64,'BD Factoraje'!$N:$N,'Cartera Semanal Individual'!AM$1,'BD Factoraje'!$C:$C,$B$2)</f>
        <v>0</v>
      </c>
      <c r="AN64" s="11">
        <f>IF('Cartera Semanal Individual'!$A64='Cartera Semanal Individual'!AN$1,-SUMIFS('BD Factoraje'!$Q:$Q,'BD Factoraje'!$B:$B,$B$3,'BD Factoraje'!$G:$G,'Cartera Semanal Individual'!$A64,'BD Factoraje'!$C:$C,$B$2),0)+AM64-SUMIFS('BD Factoraje'!$R:$R,'BD Factoraje'!$B:$B,$B$3,'BD Factoraje'!$G:$G,'Cartera Semanal Individual'!$A64,'BD Factoraje'!$N:$N,'Cartera Semanal Individual'!AN$1,'BD Factoraje'!$C:$C,$B$2)</f>
        <v>0</v>
      </c>
      <c r="AO64" s="11">
        <f>IF('Cartera Semanal Individual'!$A64='Cartera Semanal Individual'!AO$1,-SUMIFS('BD Factoraje'!$Q:$Q,'BD Factoraje'!$B:$B,$B$3,'BD Factoraje'!$G:$G,'Cartera Semanal Individual'!$A64,'BD Factoraje'!$C:$C,$B$2),0)+AN64-SUMIFS('BD Factoraje'!$R:$R,'BD Factoraje'!$B:$B,$B$3,'BD Factoraje'!$G:$G,'Cartera Semanal Individual'!$A64,'BD Factoraje'!$N:$N,'Cartera Semanal Individual'!AO$1,'BD Factoraje'!$C:$C,$B$2)</f>
        <v>0</v>
      </c>
      <c r="AP64" s="11">
        <f>IF('Cartera Semanal Individual'!$A64='Cartera Semanal Individual'!AP$1,-SUMIFS('BD Factoraje'!$Q:$Q,'BD Factoraje'!$B:$B,$B$3,'BD Factoraje'!$G:$G,'Cartera Semanal Individual'!$A64,'BD Factoraje'!$C:$C,$B$2),0)+AO64-SUMIFS('BD Factoraje'!$R:$R,'BD Factoraje'!$B:$B,$B$3,'BD Factoraje'!$G:$G,'Cartera Semanal Individual'!$A64,'BD Factoraje'!$N:$N,'Cartera Semanal Individual'!AP$1,'BD Factoraje'!$C:$C,$B$2)</f>
        <v>0</v>
      </c>
      <c r="AQ64" s="11">
        <f>IF('Cartera Semanal Individual'!$A64='Cartera Semanal Individual'!AQ$1,-SUMIFS('BD Factoraje'!$Q:$Q,'BD Factoraje'!$B:$B,$B$3,'BD Factoraje'!$G:$G,'Cartera Semanal Individual'!$A64,'BD Factoraje'!$C:$C,$B$2),0)+AP64-SUMIFS('BD Factoraje'!$R:$R,'BD Factoraje'!$B:$B,$B$3,'BD Factoraje'!$G:$G,'Cartera Semanal Individual'!$A64,'BD Factoraje'!$N:$N,'Cartera Semanal Individual'!AQ$1,'BD Factoraje'!$C:$C,$B$2)</f>
        <v>0</v>
      </c>
      <c r="AR64" s="11">
        <f>IF('Cartera Semanal Individual'!$A64='Cartera Semanal Individual'!AR$1,-SUMIFS('BD Factoraje'!$Q:$Q,'BD Factoraje'!$B:$B,$B$3,'BD Factoraje'!$G:$G,'Cartera Semanal Individual'!$A64,'BD Factoraje'!$C:$C,$B$2),0)+AQ64-SUMIFS('BD Factoraje'!$R:$R,'BD Factoraje'!$B:$B,$B$3,'BD Factoraje'!$G:$G,'Cartera Semanal Individual'!$A64,'BD Factoraje'!$N:$N,'Cartera Semanal Individual'!AR$1,'BD Factoraje'!$C:$C,$B$2)</f>
        <v>0</v>
      </c>
      <c r="AS64" s="11">
        <f>IF('Cartera Semanal Individual'!$A64='Cartera Semanal Individual'!AS$1,-SUMIFS('BD Factoraje'!$Q:$Q,'BD Factoraje'!$B:$B,$B$3,'BD Factoraje'!$G:$G,'Cartera Semanal Individual'!$A64,'BD Factoraje'!$C:$C,$B$2),0)+AR64-SUMIFS('BD Factoraje'!$R:$R,'BD Factoraje'!$B:$B,$B$3,'BD Factoraje'!$G:$G,'Cartera Semanal Individual'!$A64,'BD Factoraje'!$N:$N,'Cartera Semanal Individual'!AS$1,'BD Factoraje'!$C:$C,$B$2)</f>
        <v>0</v>
      </c>
      <c r="AT64" s="11">
        <f>IF('Cartera Semanal Individual'!$A64='Cartera Semanal Individual'!AT$1,-SUMIFS('BD Factoraje'!$Q:$Q,'BD Factoraje'!$B:$B,$B$3,'BD Factoraje'!$G:$G,'Cartera Semanal Individual'!$A64,'BD Factoraje'!$C:$C,$B$2),0)+AS64-SUMIFS('BD Factoraje'!$R:$R,'BD Factoraje'!$B:$B,$B$3,'BD Factoraje'!$G:$G,'Cartera Semanal Individual'!$A64,'BD Factoraje'!$N:$N,'Cartera Semanal Individual'!AT$1,'BD Factoraje'!$C:$C,$B$2)</f>
        <v>0</v>
      </c>
      <c r="AU64" s="11">
        <f>IF('Cartera Semanal Individual'!$A64='Cartera Semanal Individual'!AU$1,-SUMIFS('BD Factoraje'!$Q:$Q,'BD Factoraje'!$B:$B,$B$3,'BD Factoraje'!$G:$G,'Cartera Semanal Individual'!$A64,'BD Factoraje'!$C:$C,$B$2),0)+AT64-SUMIFS('BD Factoraje'!$R:$R,'BD Factoraje'!$B:$B,$B$3,'BD Factoraje'!$G:$G,'Cartera Semanal Individual'!$A64,'BD Factoraje'!$N:$N,'Cartera Semanal Individual'!AU$1,'BD Factoraje'!$C:$C,$B$2)</f>
        <v>0</v>
      </c>
      <c r="AV64" s="11">
        <f>IF('Cartera Semanal Individual'!$A64='Cartera Semanal Individual'!AV$1,-SUMIFS('BD Factoraje'!$Q:$Q,'BD Factoraje'!$B:$B,$B$3,'BD Factoraje'!$G:$G,'Cartera Semanal Individual'!$A64,'BD Factoraje'!$C:$C,$B$2),0)+AU64-SUMIFS('BD Factoraje'!$R:$R,'BD Factoraje'!$B:$B,$B$3,'BD Factoraje'!$G:$G,'Cartera Semanal Individual'!$A64,'BD Factoraje'!$N:$N,'Cartera Semanal Individual'!AV$1,'BD Factoraje'!$C:$C,$B$2)</f>
        <v>0</v>
      </c>
      <c r="AW64" s="11">
        <f>IF('Cartera Semanal Individual'!$A64='Cartera Semanal Individual'!AW$1,-SUMIFS('BD Factoraje'!$Q:$Q,'BD Factoraje'!$B:$B,$B$3,'BD Factoraje'!$G:$G,'Cartera Semanal Individual'!$A64,'BD Factoraje'!$C:$C,$B$2),0)+AV64-SUMIFS('BD Factoraje'!$R:$R,'BD Factoraje'!$B:$B,$B$3,'BD Factoraje'!$G:$G,'Cartera Semanal Individual'!$A64,'BD Factoraje'!$N:$N,'Cartera Semanal Individual'!AW$1,'BD Factoraje'!$C:$C,$B$2)</f>
        <v>0</v>
      </c>
      <c r="AX64" s="11">
        <f>IF('Cartera Semanal Individual'!$A64='Cartera Semanal Individual'!AX$1,-SUMIFS('BD Factoraje'!$Q:$Q,'BD Factoraje'!$B:$B,$B$3,'BD Factoraje'!$G:$G,'Cartera Semanal Individual'!$A64,'BD Factoraje'!$C:$C,$B$2),0)+AW64-SUMIFS('BD Factoraje'!$R:$R,'BD Factoraje'!$B:$B,$B$3,'BD Factoraje'!$G:$G,'Cartera Semanal Individual'!$A64,'BD Factoraje'!$N:$N,'Cartera Semanal Individual'!AX$1,'BD Factoraje'!$C:$C,$B$2)</f>
        <v>0</v>
      </c>
      <c r="AY64" s="11">
        <f>IF('Cartera Semanal Individual'!$A64='Cartera Semanal Individual'!AY$1,-SUMIFS('BD Factoraje'!$Q:$Q,'BD Factoraje'!$B:$B,$B$3,'BD Factoraje'!$G:$G,'Cartera Semanal Individual'!$A64,'BD Factoraje'!$C:$C,$B$2),0)+AX64-SUMIFS('BD Factoraje'!$R:$R,'BD Factoraje'!$B:$B,$B$3,'BD Factoraje'!$G:$G,'Cartera Semanal Individual'!$A64,'BD Factoraje'!$N:$N,'Cartera Semanal Individual'!AY$1,'BD Factoraje'!$C:$C,$B$2)</f>
        <v>0</v>
      </c>
      <c r="AZ64" s="11">
        <f>IF('Cartera Semanal Individual'!$A64='Cartera Semanal Individual'!AZ$1,-SUMIFS('BD Factoraje'!$Q:$Q,'BD Factoraje'!$B:$B,$B$3,'BD Factoraje'!$G:$G,'Cartera Semanal Individual'!$A64,'BD Factoraje'!$C:$C,$B$2),0)+AY64-SUMIFS('BD Factoraje'!$R:$R,'BD Factoraje'!$B:$B,$B$3,'BD Factoraje'!$G:$G,'Cartera Semanal Individual'!$A64,'BD Factoraje'!$N:$N,'Cartera Semanal Individual'!AZ$1,'BD Factoraje'!$C:$C,$B$2)</f>
        <v>0</v>
      </c>
      <c r="BA64" s="11">
        <f>IF('Cartera Semanal Individual'!$A64='Cartera Semanal Individual'!BA$1,-SUMIFS('BD Factoraje'!$Q:$Q,'BD Factoraje'!$B:$B,$B$3,'BD Factoraje'!$G:$G,'Cartera Semanal Individual'!$A64,'BD Factoraje'!$C:$C,$B$2),0)+AZ64-SUMIFS('BD Factoraje'!$R:$R,'BD Factoraje'!$B:$B,$B$3,'BD Factoraje'!$G:$G,'Cartera Semanal Individual'!$A64,'BD Factoraje'!$N:$N,'Cartera Semanal Individual'!BA$1,'BD Factoraje'!$C:$C,$B$2)</f>
        <v>0</v>
      </c>
      <c r="BB64" s="11">
        <f>IF('Cartera Semanal Individual'!$A64='Cartera Semanal Individual'!BB$1,-SUMIFS('BD Factoraje'!$Q:$Q,'BD Factoraje'!$B:$B,$B$3,'BD Factoraje'!$G:$G,'Cartera Semanal Individual'!$A64,'BD Factoraje'!$C:$C,$B$2),0)+BA64-SUMIFS('BD Factoraje'!$R:$R,'BD Factoraje'!$B:$B,$B$3,'BD Factoraje'!$G:$G,'Cartera Semanal Individual'!$A64,'BD Factoraje'!$N:$N,'Cartera Semanal Individual'!BB$1,'BD Factoraje'!$C:$C,$B$2)</f>
        <v>0</v>
      </c>
      <c r="BC64" s="11">
        <f>IF('Cartera Semanal Individual'!$A64='Cartera Semanal Individual'!BC$1,-SUMIFS('BD Factoraje'!$Q:$Q,'BD Factoraje'!$B:$B,$B$3,'BD Factoraje'!$G:$G,'Cartera Semanal Individual'!$A64,'BD Factoraje'!$C:$C,$B$2),0)+BB64-SUMIFS('BD Factoraje'!$R:$R,'BD Factoraje'!$B:$B,$B$3,'BD Factoraje'!$G:$G,'Cartera Semanal Individual'!$A64,'BD Factoraje'!$N:$N,'Cartera Semanal Individual'!BC$1,'BD Factoraje'!$C:$C,$B$2)</f>
        <v>0</v>
      </c>
      <c r="BD64" s="11">
        <f>IF('Cartera Semanal Individual'!$A64='Cartera Semanal Individual'!BD$1,-SUMIFS('BD Factoraje'!$Q:$Q,'BD Factoraje'!$B:$B,$B$3,'BD Factoraje'!$G:$G,'Cartera Semanal Individual'!$A64,'BD Factoraje'!$C:$C,$B$2),0)+BC64-SUMIFS('BD Factoraje'!$R:$R,'BD Factoraje'!$B:$B,$B$3,'BD Factoraje'!$G:$G,'Cartera Semanal Individual'!$A64,'BD Factoraje'!$N:$N,'Cartera Semanal Individual'!BD$1,'BD Factoraje'!$C:$C,$B$2)</f>
        <v>0</v>
      </c>
      <c r="BE64" s="11">
        <f>IF('Cartera Semanal Individual'!$A64='Cartera Semanal Individual'!BE$1,-SUMIFS('BD Factoraje'!$Q:$Q,'BD Factoraje'!$B:$B,$B$3,'BD Factoraje'!$G:$G,'Cartera Semanal Individual'!$A64,'BD Factoraje'!$C:$C,$B$2),0)+BD64-SUMIFS('BD Factoraje'!$R:$R,'BD Factoraje'!$B:$B,$B$3,'BD Factoraje'!$G:$G,'Cartera Semanal Individual'!$A64,'BD Factoraje'!$N:$N,'Cartera Semanal Individual'!BE$1,'BD Factoraje'!$C:$C,$B$2)</f>
        <v>0</v>
      </c>
      <c r="BF64" s="11">
        <f>IF('Cartera Semanal Individual'!$A64='Cartera Semanal Individual'!BF$1,-SUMIFS('BD Factoraje'!$Q:$Q,'BD Factoraje'!$B:$B,$B$3,'BD Factoraje'!$G:$G,'Cartera Semanal Individual'!$A64,'BD Factoraje'!$C:$C,$B$2),0)+BE64-SUMIFS('BD Factoraje'!$R:$R,'BD Factoraje'!$B:$B,$B$3,'BD Factoraje'!$G:$G,'Cartera Semanal Individual'!$A64,'BD Factoraje'!$N:$N,'Cartera Semanal Individual'!BF$1,'BD Factoraje'!$C:$C,$B$2)</f>
        <v>0</v>
      </c>
      <c r="BG64" s="11">
        <f>IF('Cartera Semanal Individual'!$A64='Cartera Semanal Individual'!BG$1,-SUMIFS('BD Factoraje'!$Q:$Q,'BD Factoraje'!$B:$B,$B$3,'BD Factoraje'!$G:$G,'Cartera Semanal Individual'!$A64,'BD Factoraje'!$C:$C,$B$2),0)+BF64-SUMIFS('BD Factoraje'!$R:$R,'BD Factoraje'!$B:$B,$B$3,'BD Factoraje'!$G:$G,'Cartera Semanal Individual'!$A64,'BD Factoraje'!$N:$N,'Cartera Semanal Individual'!BG$1,'BD Factoraje'!$C:$C,$B$2)</f>
        <v>0</v>
      </c>
      <c r="BH64" s="11">
        <f>IF('Cartera Semanal Individual'!$A64='Cartera Semanal Individual'!BH$1,-SUMIFS('BD Factoraje'!$Q:$Q,'BD Factoraje'!$B:$B,$B$3,'BD Factoraje'!$G:$G,'Cartera Semanal Individual'!$A64,'BD Factoraje'!$C:$C,$B$2),0)+BG64-SUMIFS('BD Factoraje'!$R:$R,'BD Factoraje'!$B:$B,$B$3,'BD Factoraje'!$G:$G,'Cartera Semanal Individual'!$A64,'BD Factoraje'!$N:$N,'Cartera Semanal Individual'!BH$1,'BD Factoraje'!$C:$C,$B$2)</f>
        <v>0</v>
      </c>
      <c r="BI64" s="11">
        <f>IF('Cartera Semanal Individual'!$A64='Cartera Semanal Individual'!BI$1,-SUMIFS('BD Factoraje'!$Q:$Q,'BD Factoraje'!$B:$B,$B$3,'BD Factoraje'!$G:$G,'Cartera Semanal Individual'!$A64,'BD Factoraje'!$C:$C,$B$2),0)+BH64-SUMIFS('BD Factoraje'!$R:$R,'BD Factoraje'!$B:$B,$B$3,'BD Factoraje'!$G:$G,'Cartera Semanal Individual'!$A64,'BD Factoraje'!$N:$N,'Cartera Semanal Individual'!BI$1,'BD Factoraje'!$C:$C,$B$2)</f>
        <v>0</v>
      </c>
      <c r="BJ64" s="11">
        <f>IF('Cartera Semanal Individual'!$A64='Cartera Semanal Individual'!BJ$1,-SUMIFS('BD Factoraje'!$Q:$Q,'BD Factoraje'!$B:$B,$B$3,'BD Factoraje'!$G:$G,'Cartera Semanal Individual'!$A64,'BD Factoraje'!$C:$C,$B$2),0)+BI64-SUMIFS('BD Factoraje'!$R:$R,'BD Factoraje'!$B:$B,$B$3,'BD Factoraje'!$G:$G,'Cartera Semanal Individual'!$A64,'BD Factoraje'!$N:$N,'Cartera Semanal Individual'!BJ$1,'BD Factoraje'!$C:$C,$B$2)</f>
        <v>282995.88</v>
      </c>
      <c r="BK64" s="11">
        <f>IF('Cartera Semanal Individual'!$A64='Cartera Semanal Individual'!BK$1,-SUMIFS('BD Factoraje'!$Q:$Q,'BD Factoraje'!$B:$B,$B$3,'BD Factoraje'!$G:$G,'Cartera Semanal Individual'!$A64,'BD Factoraje'!$C:$C,$B$2),0)+BJ64-SUMIFS('BD Factoraje'!$R:$R,'BD Factoraje'!$B:$B,$B$3,'BD Factoraje'!$G:$G,'Cartera Semanal Individual'!$A64,'BD Factoraje'!$N:$N,'Cartera Semanal Individual'!BK$1,'BD Factoraje'!$C:$C,$B$2)</f>
        <v>282995.88</v>
      </c>
      <c r="BL64" s="11">
        <f>IF('Cartera Semanal Individual'!$A64='Cartera Semanal Individual'!BL$1,-SUMIFS('BD Factoraje'!$Q:$Q,'BD Factoraje'!$B:$B,$B$3,'BD Factoraje'!$G:$G,'Cartera Semanal Individual'!$A64,'BD Factoraje'!$C:$C,$B$2),0)+BK64-SUMIFS('BD Factoraje'!$R:$R,'BD Factoraje'!$B:$B,$B$3,'BD Factoraje'!$G:$G,'Cartera Semanal Individual'!$A64,'BD Factoraje'!$N:$N,'Cartera Semanal Individual'!BL$1,'BD Factoraje'!$C:$C,$B$2)</f>
        <v>282995.88</v>
      </c>
      <c r="BM64" s="11">
        <f>IF('Cartera Semanal Individual'!$A64='Cartera Semanal Individual'!BM$1,-SUMIFS('BD Factoraje'!$Q:$Q,'BD Factoraje'!$B:$B,$B$3,'BD Factoraje'!$G:$G,'Cartera Semanal Individual'!$A64,'BD Factoraje'!$C:$C,$B$2),0)+BL64-SUMIFS('BD Factoraje'!$R:$R,'BD Factoraje'!$B:$B,$B$3,'BD Factoraje'!$G:$G,'Cartera Semanal Individual'!$A64,'BD Factoraje'!$N:$N,'Cartera Semanal Individual'!BM$1,'BD Factoraje'!$C:$C,$B$2)</f>
        <v>282995.88</v>
      </c>
      <c r="BN64" s="11">
        <f>IF('Cartera Semanal Individual'!$A64='Cartera Semanal Individual'!BN$1,-SUMIFS('BD Factoraje'!$Q:$Q,'BD Factoraje'!$B:$B,$B$3,'BD Factoraje'!$G:$G,'Cartera Semanal Individual'!$A64,'BD Factoraje'!$C:$C,$B$2),0)+BM64-SUMIFS('BD Factoraje'!$R:$R,'BD Factoraje'!$B:$B,$B$3,'BD Factoraje'!$G:$G,'Cartera Semanal Individual'!$A64,'BD Factoraje'!$N:$N,'Cartera Semanal Individual'!BN$1,'BD Factoraje'!$C:$C,$B$2)</f>
        <v>282995.88</v>
      </c>
      <c r="BO64" s="11">
        <f>IF('Cartera Semanal Individual'!$A64='Cartera Semanal Individual'!BO$1,-SUMIFS('BD Factoraje'!$Q:$Q,'BD Factoraje'!$B:$B,$B$3,'BD Factoraje'!$G:$G,'Cartera Semanal Individual'!$A64,'BD Factoraje'!$C:$C,$B$2),0)+BN64-SUMIFS('BD Factoraje'!$R:$R,'BD Factoraje'!$B:$B,$B$3,'BD Factoraje'!$G:$G,'Cartera Semanal Individual'!$A64,'BD Factoraje'!$N:$N,'Cartera Semanal Individual'!BO$1,'BD Factoraje'!$C:$C,$B$2)</f>
        <v>282995.88</v>
      </c>
      <c r="BP64" s="11">
        <f>IF('Cartera Semanal Individual'!$A64='Cartera Semanal Individual'!BP$1,-SUMIFS('BD Factoraje'!$Q:$Q,'BD Factoraje'!$B:$B,$B$3,'BD Factoraje'!$G:$G,'Cartera Semanal Individual'!$A64,'BD Factoraje'!$C:$C,$B$2),0)+BO64-SUMIFS('BD Factoraje'!$R:$R,'BD Factoraje'!$B:$B,$B$3,'BD Factoraje'!$G:$G,'Cartera Semanal Individual'!$A64,'BD Factoraje'!$N:$N,'Cartera Semanal Individual'!BP$1,'BD Factoraje'!$C:$C,$B$2)</f>
        <v>282995.88</v>
      </c>
      <c r="BQ64" s="11">
        <f>IF('Cartera Semanal Individual'!$A64='Cartera Semanal Individual'!BQ$1,-SUMIFS('BD Factoraje'!$Q:$Q,'BD Factoraje'!$B:$B,$B$3,'BD Factoraje'!$G:$G,'Cartera Semanal Individual'!$A64,'BD Factoraje'!$C:$C,$B$2),0)+BP64-SUMIFS('BD Factoraje'!$R:$R,'BD Factoraje'!$B:$B,$B$3,'BD Factoraje'!$G:$G,'Cartera Semanal Individual'!$A64,'BD Factoraje'!$N:$N,'Cartera Semanal Individual'!BQ$1,'BD Factoraje'!$C:$C,$B$2)</f>
        <v>282995.88</v>
      </c>
      <c r="BR64" s="11">
        <f>IF('Cartera Semanal Individual'!$A64='Cartera Semanal Individual'!BR$1,-SUMIFS('BD Factoraje'!$Q:$Q,'BD Factoraje'!$B:$B,$B$3,'BD Factoraje'!$G:$G,'Cartera Semanal Individual'!$A64,'BD Factoraje'!$C:$C,$B$2),0)+BQ64-SUMIFS('BD Factoraje'!$R:$R,'BD Factoraje'!$B:$B,$B$3,'BD Factoraje'!$G:$G,'Cartera Semanal Individual'!$A64,'BD Factoraje'!$N:$N,'Cartera Semanal Individual'!BR$1,'BD Factoraje'!$C:$C,$B$2)</f>
        <v>282995.88</v>
      </c>
      <c r="BS64" s="11">
        <f>IF('Cartera Semanal Individual'!$A64='Cartera Semanal Individual'!BS$1,-SUMIFS('BD Factoraje'!$Q:$Q,'BD Factoraje'!$B:$B,$B$3,'BD Factoraje'!$G:$G,'Cartera Semanal Individual'!$A64,'BD Factoraje'!$C:$C,$B$2),0)+BR64-SUMIFS('BD Factoraje'!$R:$R,'BD Factoraje'!$B:$B,$B$3,'BD Factoraje'!$G:$G,'Cartera Semanal Individual'!$A64,'BD Factoraje'!$N:$N,'Cartera Semanal Individual'!BS$1,'BD Factoraje'!$C:$C,$B$2)</f>
        <v>282995.88</v>
      </c>
      <c r="BT64" s="11">
        <f>IF('Cartera Semanal Individual'!$A64='Cartera Semanal Individual'!BT$1,-SUMIFS('BD Factoraje'!$Q:$Q,'BD Factoraje'!$B:$B,$B$3,'BD Factoraje'!$G:$G,'Cartera Semanal Individual'!$A64,'BD Factoraje'!$C:$C,$B$2),0)+BS64-SUMIFS('BD Factoraje'!$R:$R,'BD Factoraje'!$B:$B,$B$3,'BD Factoraje'!$G:$G,'Cartera Semanal Individual'!$A64,'BD Factoraje'!$N:$N,'Cartera Semanal Individual'!BT$1,'BD Factoraje'!$C:$C,$B$2)</f>
        <v>282995.88</v>
      </c>
      <c r="BU64" s="11">
        <f>IF('Cartera Semanal Individual'!$A64='Cartera Semanal Individual'!BU$1,-SUMIFS('BD Factoraje'!$Q:$Q,'BD Factoraje'!$B:$B,$B$3,'BD Factoraje'!$G:$G,'Cartera Semanal Individual'!$A64,'BD Factoraje'!$C:$C,$B$2),0)+BT64-SUMIFS('BD Factoraje'!$R:$R,'BD Factoraje'!$B:$B,$B$3,'BD Factoraje'!$G:$G,'Cartera Semanal Individual'!$A64,'BD Factoraje'!$N:$N,'Cartera Semanal Individual'!BU$1,'BD Factoraje'!$C:$C,$B$2)</f>
        <v>282995.88</v>
      </c>
      <c r="BV64" s="11">
        <f>IF('Cartera Semanal Individual'!$A64='Cartera Semanal Individual'!BV$1,-SUMIFS('BD Factoraje'!$Q:$Q,'BD Factoraje'!$B:$B,$B$3,'BD Factoraje'!$G:$G,'Cartera Semanal Individual'!$A64,'BD Factoraje'!$C:$C,$B$2),0)+BU64-SUMIFS('BD Factoraje'!$R:$R,'BD Factoraje'!$B:$B,$B$3,'BD Factoraje'!$G:$G,'Cartera Semanal Individual'!$A64,'BD Factoraje'!$N:$N,'Cartera Semanal Individual'!BV$1,'BD Factoraje'!$C:$C,$B$2)</f>
        <v>282995.88</v>
      </c>
      <c r="BW64" s="11">
        <f>IF('Cartera Semanal Individual'!$A64='Cartera Semanal Individual'!BW$1,-SUMIFS('BD Factoraje'!$Q:$Q,'BD Factoraje'!$B:$B,$B$3,'BD Factoraje'!$G:$G,'Cartera Semanal Individual'!$A64,'BD Factoraje'!$C:$C,$B$2),0)+BV64-SUMIFS('BD Factoraje'!$R:$R,'BD Factoraje'!$B:$B,$B$3,'BD Factoraje'!$G:$G,'Cartera Semanal Individual'!$A64,'BD Factoraje'!$N:$N,'Cartera Semanal Individual'!BW$1,'BD Factoraje'!$C:$C,$B$2)</f>
        <v>282995.88</v>
      </c>
      <c r="BX64" s="11">
        <f>IF('Cartera Semanal Individual'!$A64='Cartera Semanal Individual'!BX$1,-SUMIFS('BD Factoraje'!$Q:$Q,'BD Factoraje'!$B:$B,$B$3,'BD Factoraje'!$G:$G,'Cartera Semanal Individual'!$A64,'BD Factoraje'!$C:$C,$B$2),0)+BW64-SUMIFS('BD Factoraje'!$R:$R,'BD Factoraje'!$B:$B,$B$3,'BD Factoraje'!$G:$G,'Cartera Semanal Individual'!$A64,'BD Factoraje'!$N:$N,'Cartera Semanal Individual'!BX$1,'BD Factoraje'!$C:$C,$B$2)</f>
        <v>282995.88</v>
      </c>
      <c r="BY64" s="11">
        <f>IF('Cartera Semanal Individual'!$A64='Cartera Semanal Individual'!BY$1,-SUMIFS('BD Factoraje'!$Q:$Q,'BD Factoraje'!$B:$B,$B$3,'BD Factoraje'!$G:$G,'Cartera Semanal Individual'!$A64,'BD Factoraje'!$C:$C,$B$2),0)+BX64-SUMIFS('BD Factoraje'!$R:$R,'BD Factoraje'!$B:$B,$B$3,'BD Factoraje'!$G:$G,'Cartera Semanal Individual'!$A64,'BD Factoraje'!$N:$N,'Cartera Semanal Individual'!BY$1,'BD Factoraje'!$C:$C,$B$2)</f>
        <v>282995.88</v>
      </c>
      <c r="BZ64" s="11">
        <f>IF('Cartera Semanal Individual'!$A64='Cartera Semanal Individual'!BZ$1,-SUMIFS('BD Factoraje'!$Q:$Q,'BD Factoraje'!$B:$B,$B$3,'BD Factoraje'!$G:$G,'Cartera Semanal Individual'!$A64,'BD Factoraje'!$C:$C,$B$2),0)+BY64-SUMIFS('BD Factoraje'!$R:$R,'BD Factoraje'!$B:$B,$B$3,'BD Factoraje'!$G:$G,'Cartera Semanal Individual'!$A64,'BD Factoraje'!$N:$N,'Cartera Semanal Individual'!BZ$1,'BD Factoraje'!$C:$C,$B$2)</f>
        <v>0</v>
      </c>
      <c r="CA64" s="11">
        <f>IF('Cartera Semanal Individual'!$A64='Cartera Semanal Individual'!CA$1,-SUMIFS('BD Factoraje'!$Q:$Q,'BD Factoraje'!$B:$B,$B$3,'BD Factoraje'!$G:$G,'Cartera Semanal Individual'!$A64,'BD Factoraje'!$C:$C,$B$2),0)+BZ64-SUMIFS('BD Factoraje'!$R:$R,'BD Factoraje'!$B:$B,$B$3,'BD Factoraje'!$G:$G,'Cartera Semanal Individual'!$A64,'BD Factoraje'!$N:$N,'Cartera Semanal Individual'!CA$1,'BD Factoraje'!$C:$C,$B$2)</f>
        <v>0</v>
      </c>
      <c r="CB64" s="11">
        <f>IF('Cartera Semanal Individual'!$A64='Cartera Semanal Individual'!CB$1,-SUMIFS('BD Factoraje'!$Q:$Q,'BD Factoraje'!$B:$B,$B$3,'BD Factoraje'!$G:$G,'Cartera Semanal Individual'!$A64,'BD Factoraje'!$C:$C,$B$2),0)+CA64-SUMIFS('BD Factoraje'!$R:$R,'BD Factoraje'!$B:$B,$B$3,'BD Factoraje'!$G:$G,'Cartera Semanal Individual'!$A64,'BD Factoraje'!$N:$N,'Cartera Semanal Individual'!CB$1,'BD Factoraje'!$C:$C,$B$2)</f>
        <v>0</v>
      </c>
      <c r="CC64" s="11">
        <f>IF('Cartera Semanal Individual'!$A64='Cartera Semanal Individual'!CC$1,-SUMIFS('BD Factoraje'!$Q:$Q,'BD Factoraje'!$B:$B,$B$3,'BD Factoraje'!$G:$G,'Cartera Semanal Individual'!$A64,'BD Factoraje'!$C:$C,$B$2),0)+CB64-SUMIFS('BD Factoraje'!$R:$R,'BD Factoraje'!$B:$B,$B$3,'BD Factoraje'!$G:$G,'Cartera Semanal Individual'!$A64,'BD Factoraje'!$N:$N,'Cartera Semanal Individual'!CC$1,'BD Factoraje'!$C:$C,$B$2)</f>
        <v>0</v>
      </c>
      <c r="CD64" s="11">
        <f>IF('Cartera Semanal Individual'!$A64='Cartera Semanal Individual'!CD$1,-SUMIFS('BD Factoraje'!$Q:$Q,'BD Factoraje'!$B:$B,$B$3,'BD Factoraje'!$G:$G,'Cartera Semanal Individual'!$A64,'BD Factoraje'!$C:$C,$B$2),0)+CC64-SUMIFS('BD Factoraje'!$R:$R,'BD Factoraje'!$B:$B,$B$3,'BD Factoraje'!$G:$G,'Cartera Semanal Individual'!$A64,'BD Factoraje'!$N:$N,'Cartera Semanal Individual'!CD$1,'BD Factoraje'!$C:$C,$B$2)</f>
        <v>0</v>
      </c>
      <c r="CE64" s="11">
        <f>IF('Cartera Semanal Individual'!$A64='Cartera Semanal Individual'!CE$1,-SUMIFS('BD Factoraje'!$Q:$Q,'BD Factoraje'!$B:$B,$B$3,'BD Factoraje'!$G:$G,'Cartera Semanal Individual'!$A64,'BD Factoraje'!$C:$C,$B$2),0)+CD64-SUMIFS('BD Factoraje'!$R:$R,'BD Factoraje'!$B:$B,$B$3,'BD Factoraje'!$G:$G,'Cartera Semanal Individual'!$A64,'BD Factoraje'!$N:$N,'Cartera Semanal Individual'!CE$1,'BD Factoraje'!$C:$C,$B$2)</f>
        <v>0</v>
      </c>
      <c r="CF64" s="11">
        <f>IF('Cartera Semanal Individual'!$A64='Cartera Semanal Individual'!CF$1,-SUMIFS('BD Factoraje'!$Q:$Q,'BD Factoraje'!$B:$B,$B$3,'BD Factoraje'!$G:$G,'Cartera Semanal Individual'!$A64,'BD Factoraje'!$C:$C,$B$2),0)+CE64-SUMIFS('BD Factoraje'!$R:$R,'BD Factoraje'!$B:$B,$B$3,'BD Factoraje'!$G:$G,'Cartera Semanal Individual'!$A64,'BD Factoraje'!$N:$N,'Cartera Semanal Individual'!CF$1,'BD Factoraje'!$C:$C,$B$2)</f>
        <v>0</v>
      </c>
      <c r="CG64" s="11">
        <f>IF('Cartera Semanal Individual'!$A64='Cartera Semanal Individual'!CG$1,-SUMIFS('BD Factoraje'!$Q:$Q,'BD Factoraje'!$B:$B,$B$3,'BD Factoraje'!$G:$G,'Cartera Semanal Individual'!$A64,'BD Factoraje'!$C:$C,$B$2),0)+CF64-SUMIFS('BD Factoraje'!$R:$R,'BD Factoraje'!$B:$B,$B$3,'BD Factoraje'!$G:$G,'Cartera Semanal Individual'!$A64,'BD Factoraje'!$N:$N,'Cartera Semanal Individual'!CG$1,'BD Factoraje'!$C:$C,$B$2)</f>
        <v>0</v>
      </c>
      <c r="CH64" s="11">
        <f>IF('Cartera Semanal Individual'!$A64='Cartera Semanal Individual'!CH$1,-SUMIFS('BD Factoraje'!$Q:$Q,'BD Factoraje'!$B:$B,$B$3,'BD Factoraje'!$G:$G,'Cartera Semanal Individual'!$A64,'BD Factoraje'!$C:$C,$B$2),0)+CG64-SUMIFS('BD Factoraje'!$R:$R,'BD Factoraje'!$B:$B,$B$3,'BD Factoraje'!$G:$G,'Cartera Semanal Individual'!$A64,'BD Factoraje'!$N:$N,'Cartera Semanal Individual'!CH$1,'BD Factoraje'!$C:$C,$B$2)</f>
        <v>0</v>
      </c>
      <c r="CI64" s="11">
        <f>IF('Cartera Semanal Individual'!$A64='Cartera Semanal Individual'!CI$1,-SUMIFS('BD Factoraje'!$Q:$Q,'BD Factoraje'!$B:$B,$B$3,'BD Factoraje'!$G:$G,'Cartera Semanal Individual'!$A64,'BD Factoraje'!$C:$C,$B$2),0)+CH64-SUMIFS('BD Factoraje'!$R:$R,'BD Factoraje'!$B:$B,$B$3,'BD Factoraje'!$G:$G,'Cartera Semanal Individual'!$A64,'BD Factoraje'!$N:$N,'Cartera Semanal Individual'!CI$1,'BD Factoraje'!$C:$C,$B$2)</f>
        <v>0</v>
      </c>
      <c r="CJ64" s="11">
        <f>IF('Cartera Semanal Individual'!$A64='Cartera Semanal Individual'!CJ$1,-SUMIFS('BD Factoraje'!$Q:$Q,'BD Factoraje'!$B:$B,$B$3,'BD Factoraje'!$G:$G,'Cartera Semanal Individual'!$A64,'BD Factoraje'!$C:$C,$B$2),0)+CI64-SUMIFS('BD Factoraje'!$R:$R,'BD Factoraje'!$B:$B,$B$3,'BD Factoraje'!$G:$G,'Cartera Semanal Individual'!$A64,'BD Factoraje'!$N:$N,'Cartera Semanal Individual'!CJ$1,'BD Factoraje'!$C:$C,$B$2)</f>
        <v>0</v>
      </c>
      <c r="CK64" s="11">
        <f>IF('Cartera Semanal Individual'!$A64='Cartera Semanal Individual'!CK$1,-SUMIFS('BD Factoraje'!$Q:$Q,'BD Factoraje'!$B:$B,$B$3,'BD Factoraje'!$G:$G,'Cartera Semanal Individual'!$A64,'BD Factoraje'!$C:$C,$B$2),0)+CJ64-SUMIFS('BD Factoraje'!$R:$R,'BD Factoraje'!$B:$B,$B$3,'BD Factoraje'!$G:$G,'Cartera Semanal Individual'!$A64,'BD Factoraje'!$N:$N,'Cartera Semanal Individual'!CK$1,'BD Factoraje'!$C:$C,$B$2)</f>
        <v>0</v>
      </c>
      <c r="CL64" s="11">
        <f>IF('Cartera Semanal Individual'!$A64='Cartera Semanal Individual'!CL$1,-SUMIFS('BD Factoraje'!$Q:$Q,'BD Factoraje'!$B:$B,$B$3,'BD Factoraje'!$G:$G,'Cartera Semanal Individual'!$A64,'BD Factoraje'!$C:$C,$B$2),0)+CK64-SUMIFS('BD Factoraje'!$R:$R,'BD Factoraje'!$B:$B,$B$3,'BD Factoraje'!$G:$G,'Cartera Semanal Individual'!$A64,'BD Factoraje'!$N:$N,'Cartera Semanal Individual'!CL$1,'BD Factoraje'!$C:$C,$B$2)</f>
        <v>0</v>
      </c>
      <c r="CM64" s="11">
        <f>IF('Cartera Semanal Individual'!$A64='Cartera Semanal Individual'!CM$1,-SUMIFS('BD Factoraje'!$Q:$Q,'BD Factoraje'!$B:$B,$B$3,'BD Factoraje'!$G:$G,'Cartera Semanal Individual'!$A64,'BD Factoraje'!$C:$C,$B$2),0)+CL64-SUMIFS('BD Factoraje'!$R:$R,'BD Factoraje'!$B:$B,$B$3,'BD Factoraje'!$G:$G,'Cartera Semanal Individual'!$A64,'BD Factoraje'!$N:$N,'Cartera Semanal Individual'!CM$1,'BD Factoraje'!$C:$C,$B$2)</f>
        <v>0</v>
      </c>
      <c r="CN64" s="11">
        <f>IF('Cartera Semanal Individual'!$A64='Cartera Semanal Individual'!CN$1,-SUMIFS('BD Factoraje'!$Q:$Q,'BD Factoraje'!$B:$B,$B$3,'BD Factoraje'!$G:$G,'Cartera Semanal Individual'!$A64,'BD Factoraje'!$C:$C,$B$2),0)+CM64-SUMIFS('BD Factoraje'!$R:$R,'BD Factoraje'!$B:$B,$B$3,'BD Factoraje'!$G:$G,'Cartera Semanal Individual'!$A64,'BD Factoraje'!$N:$N,'Cartera Semanal Individual'!CN$1,'BD Factoraje'!$C:$C,$B$2)</f>
        <v>0</v>
      </c>
      <c r="CO64" s="11">
        <f>IF('Cartera Semanal Individual'!$A64='Cartera Semanal Individual'!CO$1,-SUMIFS('BD Factoraje'!$Q:$Q,'BD Factoraje'!$B:$B,$B$3,'BD Factoraje'!$G:$G,'Cartera Semanal Individual'!$A64,'BD Factoraje'!$C:$C,$B$2),0)+CN64-SUMIFS('BD Factoraje'!$R:$R,'BD Factoraje'!$B:$B,$B$3,'BD Factoraje'!$G:$G,'Cartera Semanal Individual'!$A64,'BD Factoraje'!$N:$N,'Cartera Semanal Individual'!CO$1,'BD Factoraje'!$C:$C,$B$2)</f>
        <v>0</v>
      </c>
      <c r="CP64" s="11">
        <f>IF('Cartera Semanal Individual'!$A64='Cartera Semanal Individual'!CP$1,-SUMIFS('BD Factoraje'!$Q:$Q,'BD Factoraje'!$B:$B,$B$3,'BD Factoraje'!$G:$G,'Cartera Semanal Individual'!$A64,'BD Factoraje'!$C:$C,$B$2),0)+CO64-SUMIFS('BD Factoraje'!$R:$R,'BD Factoraje'!$B:$B,$B$3,'BD Factoraje'!$G:$G,'Cartera Semanal Individual'!$A64,'BD Factoraje'!$N:$N,'Cartera Semanal Individual'!CP$1,'BD Factoraje'!$C:$C,$B$2)</f>
        <v>0</v>
      </c>
      <c r="CQ64" s="11">
        <f>IF('Cartera Semanal Individual'!$A64='Cartera Semanal Individual'!CQ$1,-SUMIFS('BD Factoraje'!$Q:$Q,'BD Factoraje'!$B:$B,$B$3,'BD Factoraje'!$G:$G,'Cartera Semanal Individual'!$A64,'BD Factoraje'!$C:$C,$B$2),0)+CP64-SUMIFS('BD Factoraje'!$R:$R,'BD Factoraje'!$B:$B,$B$3,'BD Factoraje'!$G:$G,'Cartera Semanal Individual'!$A64,'BD Factoraje'!$N:$N,'Cartera Semanal Individual'!CQ$1,'BD Factoraje'!$C:$C,$B$2)</f>
        <v>0</v>
      </c>
      <c r="CR64" s="11">
        <f>IF('Cartera Semanal Individual'!$A64='Cartera Semanal Individual'!CR$1,-SUMIFS('BD Factoraje'!$Q:$Q,'BD Factoraje'!$B:$B,$B$3,'BD Factoraje'!$G:$G,'Cartera Semanal Individual'!$A64,'BD Factoraje'!$C:$C,$B$2),0)+CQ64-SUMIFS('BD Factoraje'!$R:$R,'BD Factoraje'!$B:$B,$B$3,'BD Factoraje'!$G:$G,'Cartera Semanal Individual'!$A64,'BD Factoraje'!$N:$N,'Cartera Semanal Individual'!CR$1,'BD Factoraje'!$C:$C,$B$2)</f>
        <v>0</v>
      </c>
      <c r="CS64" s="11">
        <f>IF('Cartera Semanal Individual'!$A64='Cartera Semanal Individual'!CS$1,-SUMIFS('BD Factoraje'!$Q:$Q,'BD Factoraje'!$B:$B,$B$3,'BD Factoraje'!$G:$G,'Cartera Semanal Individual'!$A64,'BD Factoraje'!$C:$C,$B$2),0)+CR64-SUMIFS('BD Factoraje'!$R:$R,'BD Factoraje'!$B:$B,$B$3,'BD Factoraje'!$G:$G,'Cartera Semanal Individual'!$A64,'BD Factoraje'!$N:$N,'Cartera Semanal Individual'!CS$1,'BD Factoraje'!$C:$C,$B$2)</f>
        <v>0</v>
      </c>
      <c r="CT64" s="11">
        <f>IF('Cartera Semanal Individual'!$A64='Cartera Semanal Individual'!CT$1,-SUMIFS('BD Factoraje'!$Q:$Q,'BD Factoraje'!$B:$B,$B$3,'BD Factoraje'!$G:$G,'Cartera Semanal Individual'!$A64,'BD Factoraje'!$C:$C,$B$2),0)+CS64-SUMIFS('BD Factoraje'!$R:$R,'BD Factoraje'!$B:$B,$B$3,'BD Factoraje'!$G:$G,'Cartera Semanal Individual'!$A64,'BD Factoraje'!$N:$N,'Cartera Semanal Individual'!CT$1,'BD Factoraje'!$C:$C,$B$2)</f>
        <v>0</v>
      </c>
      <c r="CU64" s="11">
        <f>IF('Cartera Semanal Individual'!$A64='Cartera Semanal Individual'!CU$1,-SUMIFS('BD Factoraje'!$Q:$Q,'BD Factoraje'!$B:$B,$B$3,'BD Factoraje'!$G:$G,'Cartera Semanal Individual'!$A64,'BD Factoraje'!$C:$C,$B$2),0)+CT64-SUMIFS('BD Factoraje'!$R:$R,'BD Factoraje'!$B:$B,$B$3,'BD Factoraje'!$G:$G,'Cartera Semanal Individual'!$A64,'BD Factoraje'!$N:$N,'Cartera Semanal Individual'!CU$1,'BD Factoraje'!$C:$C,$B$2)</f>
        <v>0</v>
      </c>
      <c r="CV64" s="11">
        <f>IF('Cartera Semanal Individual'!$A64='Cartera Semanal Individual'!CV$1,-SUMIFS('BD Factoraje'!$Q:$Q,'BD Factoraje'!$B:$B,$B$3,'BD Factoraje'!$G:$G,'Cartera Semanal Individual'!$A64,'BD Factoraje'!$C:$C,$B$2),0)+CU64-SUMIFS('BD Factoraje'!$R:$R,'BD Factoraje'!$B:$B,$B$3,'BD Factoraje'!$G:$G,'Cartera Semanal Individual'!$A64,'BD Factoraje'!$N:$N,'Cartera Semanal Individual'!CV$1,'BD Factoraje'!$C:$C,$B$2)</f>
        <v>0</v>
      </c>
    </row>
    <row r="65" spans="1:100" x14ac:dyDescent="0.25">
      <c r="A65" s="14">
        <v>74</v>
      </c>
      <c r="B65" s="31">
        <f t="shared" si="2"/>
        <v>42883</v>
      </c>
      <c r="C65" s="11">
        <f>IF('Cartera Semanal Individual'!$A65='Cartera Semanal Individual'!C$1,-SUMIFS('BD Factoraje'!$Q:$Q,'BD Factoraje'!$B:$B,$B$3,'BD Factoraje'!$G:$G,'Cartera Semanal Individual'!$A65,'BD Factoraje'!$C:$C,$B$2),0)</f>
        <v>0</v>
      </c>
      <c r="D65" s="11">
        <f>IF('Cartera Semanal Individual'!$A65='Cartera Semanal Individual'!D$1,-SUMIFS('BD Factoraje'!$Q:$Q,'BD Factoraje'!$B:$B,$B$3,'BD Factoraje'!$G:$G,'Cartera Semanal Individual'!$A65,'BD Factoraje'!$C:$C,$B$2),0)+C65-SUMIFS('BD Factoraje'!$R:$R,'BD Factoraje'!$B:$B,$B$3,'BD Factoraje'!$G:$G,'Cartera Semanal Individual'!$A65,'BD Factoraje'!$N:$N,'Cartera Semanal Individual'!D$1,'BD Factoraje'!$C:$C,$B$2)</f>
        <v>0</v>
      </c>
      <c r="E65" s="11">
        <f>IF('Cartera Semanal Individual'!$A65='Cartera Semanal Individual'!E$1,-SUMIFS('BD Factoraje'!$Q:$Q,'BD Factoraje'!$B:$B,$B$3,'BD Factoraje'!$G:$G,'Cartera Semanal Individual'!$A65,'BD Factoraje'!$C:$C,$B$2),0)+D65-SUMIFS('BD Factoraje'!$R:$R,'BD Factoraje'!$B:$B,$B$3,'BD Factoraje'!$G:$G,'Cartera Semanal Individual'!$A65,'BD Factoraje'!$N:$N,'Cartera Semanal Individual'!E$1,'BD Factoraje'!$C:$C,$B$2)</f>
        <v>0</v>
      </c>
      <c r="F65" s="11">
        <f>IF('Cartera Semanal Individual'!$A65='Cartera Semanal Individual'!F$1,-SUMIFS('BD Factoraje'!$Q:$Q,'BD Factoraje'!$B:$B,$B$3,'BD Factoraje'!$G:$G,'Cartera Semanal Individual'!$A65,'BD Factoraje'!$C:$C,$B$2),0)+E65-SUMIFS('BD Factoraje'!$R:$R,'BD Factoraje'!$B:$B,$B$3,'BD Factoraje'!$G:$G,'Cartera Semanal Individual'!$A65,'BD Factoraje'!$N:$N,'Cartera Semanal Individual'!F$1,'BD Factoraje'!$C:$C,$B$2)</f>
        <v>0</v>
      </c>
      <c r="G65" s="11">
        <f>IF('Cartera Semanal Individual'!$A65='Cartera Semanal Individual'!G$1,-SUMIFS('BD Factoraje'!$Q:$Q,'BD Factoraje'!$B:$B,$B$3,'BD Factoraje'!$G:$G,'Cartera Semanal Individual'!$A65,'BD Factoraje'!$C:$C,$B$2),0)+F65-SUMIFS('BD Factoraje'!$R:$R,'BD Factoraje'!$B:$B,$B$3,'BD Factoraje'!$G:$G,'Cartera Semanal Individual'!$A65,'BD Factoraje'!$N:$N,'Cartera Semanal Individual'!G$1,'BD Factoraje'!$C:$C,$B$2)</f>
        <v>0</v>
      </c>
      <c r="H65" s="11">
        <f>IF('Cartera Semanal Individual'!$A65='Cartera Semanal Individual'!H$1,-SUMIFS('BD Factoraje'!$Q:$Q,'BD Factoraje'!$B:$B,$B$3,'BD Factoraje'!$G:$G,'Cartera Semanal Individual'!$A65,'BD Factoraje'!$C:$C,$B$2),0)+G65-SUMIFS('BD Factoraje'!$R:$R,'BD Factoraje'!$B:$B,$B$3,'BD Factoraje'!$G:$G,'Cartera Semanal Individual'!$A65,'BD Factoraje'!$N:$N,'Cartera Semanal Individual'!H$1,'BD Factoraje'!$C:$C,$B$2)</f>
        <v>0</v>
      </c>
      <c r="I65" s="11">
        <f>IF('Cartera Semanal Individual'!$A65='Cartera Semanal Individual'!I$1,-SUMIFS('BD Factoraje'!$Q:$Q,'BD Factoraje'!$B:$B,$B$3,'BD Factoraje'!$G:$G,'Cartera Semanal Individual'!$A65,'BD Factoraje'!$C:$C,$B$2),0)+H65-SUMIFS('BD Factoraje'!$R:$R,'BD Factoraje'!$B:$B,$B$3,'BD Factoraje'!$G:$G,'Cartera Semanal Individual'!$A65,'BD Factoraje'!$N:$N,'Cartera Semanal Individual'!I$1,'BD Factoraje'!$C:$C,$B$2)</f>
        <v>0</v>
      </c>
      <c r="J65" s="11">
        <f>IF('Cartera Semanal Individual'!$A65='Cartera Semanal Individual'!J$1,-SUMIFS('BD Factoraje'!$Q:$Q,'BD Factoraje'!$B:$B,$B$3,'BD Factoraje'!$G:$G,'Cartera Semanal Individual'!$A65,'BD Factoraje'!$C:$C,$B$2),0)+I65-SUMIFS('BD Factoraje'!$R:$R,'BD Factoraje'!$B:$B,$B$3,'BD Factoraje'!$G:$G,'Cartera Semanal Individual'!$A65,'BD Factoraje'!$N:$N,'Cartera Semanal Individual'!J$1,'BD Factoraje'!$C:$C,$B$2)</f>
        <v>0</v>
      </c>
      <c r="K65" s="11">
        <f>IF('Cartera Semanal Individual'!$A65='Cartera Semanal Individual'!K$1,-SUMIFS('BD Factoraje'!$Q:$Q,'BD Factoraje'!$B:$B,$B$3,'BD Factoraje'!$G:$G,'Cartera Semanal Individual'!$A65,'BD Factoraje'!$C:$C,$B$2),0)+J65-SUMIFS('BD Factoraje'!$R:$R,'BD Factoraje'!$B:$B,$B$3,'BD Factoraje'!$G:$G,'Cartera Semanal Individual'!$A65,'BD Factoraje'!$N:$N,'Cartera Semanal Individual'!K$1,'BD Factoraje'!$C:$C,$B$2)</f>
        <v>0</v>
      </c>
      <c r="L65" s="11">
        <f>IF('Cartera Semanal Individual'!$A65='Cartera Semanal Individual'!L$1,-SUMIFS('BD Factoraje'!$Q:$Q,'BD Factoraje'!$B:$B,$B$3,'BD Factoraje'!$G:$G,'Cartera Semanal Individual'!$A65,'BD Factoraje'!$C:$C,$B$2),0)+K65-SUMIFS('BD Factoraje'!$R:$R,'BD Factoraje'!$B:$B,$B$3,'BD Factoraje'!$G:$G,'Cartera Semanal Individual'!$A65,'BD Factoraje'!$N:$N,'Cartera Semanal Individual'!L$1,'BD Factoraje'!$C:$C,$B$2)</f>
        <v>0</v>
      </c>
      <c r="M65" s="11">
        <f>IF('Cartera Semanal Individual'!$A65='Cartera Semanal Individual'!M$1,-SUMIFS('BD Factoraje'!$Q:$Q,'BD Factoraje'!$B:$B,$B$3,'BD Factoraje'!$G:$G,'Cartera Semanal Individual'!$A65,'BD Factoraje'!$C:$C,$B$2),0)+L65-SUMIFS('BD Factoraje'!$R:$R,'BD Factoraje'!$B:$B,$B$3,'BD Factoraje'!$G:$G,'Cartera Semanal Individual'!$A65,'BD Factoraje'!$N:$N,'Cartera Semanal Individual'!M$1,'BD Factoraje'!$C:$C,$B$2)</f>
        <v>0</v>
      </c>
      <c r="N65" s="11">
        <f>IF('Cartera Semanal Individual'!$A65='Cartera Semanal Individual'!N$1,-SUMIFS('BD Factoraje'!$Q:$Q,'BD Factoraje'!$B:$B,$B$3,'BD Factoraje'!$G:$G,'Cartera Semanal Individual'!$A65,'BD Factoraje'!$C:$C,$B$2),0)+M65-SUMIFS('BD Factoraje'!$R:$R,'BD Factoraje'!$B:$B,$B$3,'BD Factoraje'!$G:$G,'Cartera Semanal Individual'!$A65,'BD Factoraje'!$N:$N,'Cartera Semanal Individual'!N$1,'BD Factoraje'!$C:$C,$B$2)</f>
        <v>0</v>
      </c>
      <c r="O65" s="11">
        <f>IF('Cartera Semanal Individual'!$A65='Cartera Semanal Individual'!O$1,-SUMIFS('BD Factoraje'!$Q:$Q,'BD Factoraje'!$B:$B,$B$3,'BD Factoraje'!$G:$G,'Cartera Semanal Individual'!$A65,'BD Factoraje'!$C:$C,$B$2),0)+N65-SUMIFS('BD Factoraje'!$R:$R,'BD Factoraje'!$B:$B,$B$3,'BD Factoraje'!$G:$G,'Cartera Semanal Individual'!$A65,'BD Factoraje'!$N:$N,'Cartera Semanal Individual'!O$1,'BD Factoraje'!$C:$C,$B$2)</f>
        <v>0</v>
      </c>
      <c r="P65" s="11">
        <f>IF('Cartera Semanal Individual'!$A65='Cartera Semanal Individual'!P$1,-SUMIFS('BD Factoraje'!$Q:$Q,'BD Factoraje'!$B:$B,$B$3,'BD Factoraje'!$G:$G,'Cartera Semanal Individual'!$A65,'BD Factoraje'!$C:$C,$B$2),0)+O65-SUMIFS('BD Factoraje'!$R:$R,'BD Factoraje'!$B:$B,$B$3,'BD Factoraje'!$G:$G,'Cartera Semanal Individual'!$A65,'BD Factoraje'!$N:$N,'Cartera Semanal Individual'!P$1,'BD Factoraje'!$C:$C,$B$2)</f>
        <v>0</v>
      </c>
      <c r="Q65" s="11">
        <f>IF('Cartera Semanal Individual'!$A65='Cartera Semanal Individual'!Q$1,-SUMIFS('BD Factoraje'!$Q:$Q,'BD Factoraje'!$B:$B,$B$3,'BD Factoraje'!$G:$G,'Cartera Semanal Individual'!$A65,'BD Factoraje'!$C:$C,$B$2),0)+P65-SUMIFS('BD Factoraje'!$R:$R,'BD Factoraje'!$B:$B,$B$3,'BD Factoraje'!$G:$G,'Cartera Semanal Individual'!$A65,'BD Factoraje'!$N:$N,'Cartera Semanal Individual'!Q$1,'BD Factoraje'!$C:$C,$B$2)</f>
        <v>0</v>
      </c>
      <c r="R65" s="11">
        <f>IF('Cartera Semanal Individual'!$A65='Cartera Semanal Individual'!R$1,-SUMIFS('BD Factoraje'!$Q:$Q,'BD Factoraje'!$B:$B,$B$3,'BD Factoraje'!$G:$G,'Cartera Semanal Individual'!$A65,'BD Factoraje'!$C:$C,$B$2),0)+Q65-SUMIFS('BD Factoraje'!$R:$R,'BD Factoraje'!$B:$B,$B$3,'BD Factoraje'!$G:$G,'Cartera Semanal Individual'!$A65,'BD Factoraje'!$N:$N,'Cartera Semanal Individual'!R$1,'BD Factoraje'!$C:$C,$B$2)</f>
        <v>0</v>
      </c>
      <c r="S65" s="11">
        <f>IF('Cartera Semanal Individual'!$A65='Cartera Semanal Individual'!S$1,-SUMIFS('BD Factoraje'!$Q:$Q,'BD Factoraje'!$B:$B,$B$3,'BD Factoraje'!$G:$G,'Cartera Semanal Individual'!$A65,'BD Factoraje'!$C:$C,$B$2),0)+R65-SUMIFS('BD Factoraje'!$R:$R,'BD Factoraje'!$B:$B,$B$3,'BD Factoraje'!$G:$G,'Cartera Semanal Individual'!$A65,'BD Factoraje'!$N:$N,'Cartera Semanal Individual'!S$1,'BD Factoraje'!$C:$C,$B$2)</f>
        <v>0</v>
      </c>
      <c r="T65" s="11">
        <f>IF('Cartera Semanal Individual'!$A65='Cartera Semanal Individual'!T$1,-SUMIFS('BD Factoraje'!$Q:$Q,'BD Factoraje'!$B:$B,$B$3,'BD Factoraje'!$G:$G,'Cartera Semanal Individual'!$A65,'BD Factoraje'!$C:$C,$B$2),0)+S65-SUMIFS('BD Factoraje'!$R:$R,'BD Factoraje'!$B:$B,$B$3,'BD Factoraje'!$G:$G,'Cartera Semanal Individual'!$A65,'BD Factoraje'!$N:$N,'Cartera Semanal Individual'!T$1,'BD Factoraje'!$C:$C,$B$2)</f>
        <v>0</v>
      </c>
      <c r="U65" s="11">
        <f>IF('Cartera Semanal Individual'!$A65='Cartera Semanal Individual'!U$1,-SUMIFS('BD Factoraje'!$Q:$Q,'BD Factoraje'!$B:$B,$B$3,'BD Factoraje'!$G:$G,'Cartera Semanal Individual'!$A65,'BD Factoraje'!$C:$C,$B$2),0)+T65-SUMIFS('BD Factoraje'!$R:$R,'BD Factoraje'!$B:$B,$B$3,'BD Factoraje'!$G:$G,'Cartera Semanal Individual'!$A65,'BD Factoraje'!$N:$N,'Cartera Semanal Individual'!U$1,'BD Factoraje'!$C:$C,$B$2)</f>
        <v>0</v>
      </c>
      <c r="V65" s="11">
        <f>IF('Cartera Semanal Individual'!$A65='Cartera Semanal Individual'!V$1,-SUMIFS('BD Factoraje'!$Q:$Q,'BD Factoraje'!$B:$B,$B$3,'BD Factoraje'!$G:$G,'Cartera Semanal Individual'!$A65,'BD Factoraje'!$C:$C,$B$2),0)+U65-SUMIFS('BD Factoraje'!$R:$R,'BD Factoraje'!$B:$B,$B$3,'BD Factoraje'!$G:$G,'Cartera Semanal Individual'!$A65,'BD Factoraje'!$N:$N,'Cartera Semanal Individual'!V$1,'BD Factoraje'!$C:$C,$B$2)</f>
        <v>0</v>
      </c>
      <c r="W65" s="11">
        <f>IF('Cartera Semanal Individual'!$A65='Cartera Semanal Individual'!W$1,-SUMIFS('BD Factoraje'!$Q:$Q,'BD Factoraje'!$B:$B,$B$3,'BD Factoraje'!$G:$G,'Cartera Semanal Individual'!$A65,'BD Factoraje'!$C:$C,$B$2),0)+V65-SUMIFS('BD Factoraje'!$R:$R,'BD Factoraje'!$B:$B,$B$3,'BD Factoraje'!$G:$G,'Cartera Semanal Individual'!$A65,'BD Factoraje'!$N:$N,'Cartera Semanal Individual'!W$1,'BD Factoraje'!$C:$C,$B$2)</f>
        <v>0</v>
      </c>
      <c r="X65" s="11">
        <f>IF('Cartera Semanal Individual'!$A65='Cartera Semanal Individual'!X$1,-SUMIFS('BD Factoraje'!$Q:$Q,'BD Factoraje'!$B:$B,$B$3,'BD Factoraje'!$G:$G,'Cartera Semanal Individual'!$A65,'BD Factoraje'!$C:$C,$B$2),0)+W65-SUMIFS('BD Factoraje'!$R:$R,'BD Factoraje'!$B:$B,$B$3,'BD Factoraje'!$G:$G,'Cartera Semanal Individual'!$A65,'BD Factoraje'!$N:$N,'Cartera Semanal Individual'!X$1,'BD Factoraje'!$C:$C,$B$2)</f>
        <v>0</v>
      </c>
      <c r="Y65" s="11">
        <f>IF('Cartera Semanal Individual'!$A65='Cartera Semanal Individual'!Y$1,-SUMIFS('BD Factoraje'!$Q:$Q,'BD Factoraje'!$B:$B,$B$3,'BD Factoraje'!$G:$G,'Cartera Semanal Individual'!$A65,'BD Factoraje'!$C:$C,$B$2),0)+X65-SUMIFS('BD Factoraje'!$R:$R,'BD Factoraje'!$B:$B,$B$3,'BD Factoraje'!$G:$G,'Cartera Semanal Individual'!$A65,'BD Factoraje'!$N:$N,'Cartera Semanal Individual'!Y$1,'BD Factoraje'!$C:$C,$B$2)</f>
        <v>0</v>
      </c>
      <c r="Z65" s="11">
        <f>IF('Cartera Semanal Individual'!$A65='Cartera Semanal Individual'!Z$1,-SUMIFS('BD Factoraje'!$Q:$Q,'BD Factoraje'!$B:$B,$B$3,'BD Factoraje'!$G:$G,'Cartera Semanal Individual'!$A65,'BD Factoraje'!$C:$C,$B$2),0)+Y65-SUMIFS('BD Factoraje'!$R:$R,'BD Factoraje'!$B:$B,$B$3,'BD Factoraje'!$G:$G,'Cartera Semanal Individual'!$A65,'BD Factoraje'!$N:$N,'Cartera Semanal Individual'!Z$1,'BD Factoraje'!$C:$C,$B$2)</f>
        <v>0</v>
      </c>
      <c r="AA65" s="11">
        <f>IF('Cartera Semanal Individual'!$A65='Cartera Semanal Individual'!AA$1,-SUMIFS('BD Factoraje'!$Q:$Q,'BD Factoraje'!$B:$B,$B$3,'BD Factoraje'!$G:$G,'Cartera Semanal Individual'!$A65,'BD Factoraje'!$C:$C,$B$2),0)+Z65-SUMIFS('BD Factoraje'!$R:$R,'BD Factoraje'!$B:$B,$B$3,'BD Factoraje'!$G:$G,'Cartera Semanal Individual'!$A65,'BD Factoraje'!$N:$N,'Cartera Semanal Individual'!AA$1,'BD Factoraje'!$C:$C,$B$2)</f>
        <v>0</v>
      </c>
      <c r="AB65" s="11">
        <f>IF('Cartera Semanal Individual'!$A65='Cartera Semanal Individual'!AB$1,-SUMIFS('BD Factoraje'!$Q:$Q,'BD Factoraje'!$B:$B,$B$3,'BD Factoraje'!$G:$G,'Cartera Semanal Individual'!$A65,'BD Factoraje'!$C:$C,$B$2),0)+AA65-SUMIFS('BD Factoraje'!$R:$R,'BD Factoraje'!$B:$B,$B$3,'BD Factoraje'!$G:$G,'Cartera Semanal Individual'!$A65,'BD Factoraje'!$N:$N,'Cartera Semanal Individual'!AB$1,'BD Factoraje'!$C:$C,$B$2)</f>
        <v>0</v>
      </c>
      <c r="AC65" s="11">
        <f>IF('Cartera Semanal Individual'!$A65='Cartera Semanal Individual'!AC$1,-SUMIFS('BD Factoraje'!$Q:$Q,'BD Factoraje'!$B:$B,$B$3,'BD Factoraje'!$G:$G,'Cartera Semanal Individual'!$A65,'BD Factoraje'!$C:$C,$B$2),0)+AB65-SUMIFS('BD Factoraje'!$R:$R,'BD Factoraje'!$B:$B,$B$3,'BD Factoraje'!$G:$G,'Cartera Semanal Individual'!$A65,'BD Factoraje'!$N:$N,'Cartera Semanal Individual'!AC$1,'BD Factoraje'!$C:$C,$B$2)</f>
        <v>0</v>
      </c>
      <c r="AD65" s="11">
        <f>IF('Cartera Semanal Individual'!$A65='Cartera Semanal Individual'!AD$1,-SUMIFS('BD Factoraje'!$Q:$Q,'BD Factoraje'!$B:$B,$B$3,'BD Factoraje'!$G:$G,'Cartera Semanal Individual'!$A65,'BD Factoraje'!$C:$C,$B$2),0)+AC65-SUMIFS('BD Factoraje'!$R:$R,'BD Factoraje'!$B:$B,$B$3,'BD Factoraje'!$G:$G,'Cartera Semanal Individual'!$A65,'BD Factoraje'!$N:$N,'Cartera Semanal Individual'!AD$1,'BD Factoraje'!$C:$C,$B$2)</f>
        <v>0</v>
      </c>
      <c r="AE65" s="11">
        <f>IF('Cartera Semanal Individual'!$A65='Cartera Semanal Individual'!AE$1,-SUMIFS('BD Factoraje'!$Q:$Q,'BD Factoraje'!$B:$B,$B$3,'BD Factoraje'!$G:$G,'Cartera Semanal Individual'!$A65,'BD Factoraje'!$C:$C,$B$2),0)+AD65-SUMIFS('BD Factoraje'!$R:$R,'BD Factoraje'!$B:$B,$B$3,'BD Factoraje'!$G:$G,'Cartera Semanal Individual'!$A65,'BD Factoraje'!$N:$N,'Cartera Semanal Individual'!AE$1,'BD Factoraje'!$C:$C,$B$2)</f>
        <v>0</v>
      </c>
      <c r="AF65" s="11">
        <f>IF('Cartera Semanal Individual'!$A65='Cartera Semanal Individual'!AF$1,-SUMIFS('BD Factoraje'!$Q:$Q,'BD Factoraje'!$B:$B,$B$3,'BD Factoraje'!$G:$G,'Cartera Semanal Individual'!$A65,'BD Factoraje'!$C:$C,$B$2),0)+AE65-SUMIFS('BD Factoraje'!$R:$R,'BD Factoraje'!$B:$B,$B$3,'BD Factoraje'!$G:$G,'Cartera Semanal Individual'!$A65,'BD Factoraje'!$N:$N,'Cartera Semanal Individual'!AF$1,'BD Factoraje'!$C:$C,$B$2)</f>
        <v>0</v>
      </c>
      <c r="AG65" s="11">
        <f>IF('Cartera Semanal Individual'!$A65='Cartera Semanal Individual'!AG$1,-SUMIFS('BD Factoraje'!$Q:$Q,'BD Factoraje'!$B:$B,$B$3,'BD Factoraje'!$G:$G,'Cartera Semanal Individual'!$A65,'BD Factoraje'!$C:$C,$B$2),0)+AF65-SUMIFS('BD Factoraje'!$R:$R,'BD Factoraje'!$B:$B,$B$3,'BD Factoraje'!$G:$G,'Cartera Semanal Individual'!$A65,'BD Factoraje'!$N:$N,'Cartera Semanal Individual'!AG$1,'BD Factoraje'!$C:$C,$B$2)</f>
        <v>0</v>
      </c>
      <c r="AH65" s="11">
        <f>IF('Cartera Semanal Individual'!$A65='Cartera Semanal Individual'!AH$1,-SUMIFS('BD Factoraje'!$Q:$Q,'BD Factoraje'!$B:$B,$B$3,'BD Factoraje'!$G:$G,'Cartera Semanal Individual'!$A65,'BD Factoraje'!$C:$C,$B$2),0)+AG65-SUMIFS('BD Factoraje'!$R:$R,'BD Factoraje'!$B:$B,$B$3,'BD Factoraje'!$G:$G,'Cartera Semanal Individual'!$A65,'BD Factoraje'!$N:$N,'Cartera Semanal Individual'!AH$1,'BD Factoraje'!$C:$C,$B$2)</f>
        <v>0</v>
      </c>
      <c r="AI65" s="11">
        <f>IF('Cartera Semanal Individual'!$A65='Cartera Semanal Individual'!AI$1,-SUMIFS('BD Factoraje'!$Q:$Q,'BD Factoraje'!$B:$B,$B$3,'BD Factoraje'!$G:$G,'Cartera Semanal Individual'!$A65,'BD Factoraje'!$C:$C,$B$2),0)+AH65-SUMIFS('BD Factoraje'!$R:$R,'BD Factoraje'!$B:$B,$B$3,'BD Factoraje'!$G:$G,'Cartera Semanal Individual'!$A65,'BD Factoraje'!$N:$N,'Cartera Semanal Individual'!AI$1,'BD Factoraje'!$C:$C,$B$2)</f>
        <v>0</v>
      </c>
      <c r="AJ65" s="11">
        <f>IF('Cartera Semanal Individual'!$A65='Cartera Semanal Individual'!AJ$1,-SUMIFS('BD Factoraje'!$Q:$Q,'BD Factoraje'!$B:$B,$B$3,'BD Factoraje'!$G:$G,'Cartera Semanal Individual'!$A65,'BD Factoraje'!$C:$C,$B$2),0)+AI65-SUMIFS('BD Factoraje'!$R:$R,'BD Factoraje'!$B:$B,$B$3,'BD Factoraje'!$G:$G,'Cartera Semanal Individual'!$A65,'BD Factoraje'!$N:$N,'Cartera Semanal Individual'!AJ$1,'BD Factoraje'!$C:$C,$B$2)</f>
        <v>0</v>
      </c>
      <c r="AK65" s="11">
        <f>IF('Cartera Semanal Individual'!$A65='Cartera Semanal Individual'!AK$1,-SUMIFS('BD Factoraje'!$Q:$Q,'BD Factoraje'!$B:$B,$B$3,'BD Factoraje'!$G:$G,'Cartera Semanal Individual'!$A65,'BD Factoraje'!$C:$C,$B$2),0)+AJ65-SUMIFS('BD Factoraje'!$R:$R,'BD Factoraje'!$B:$B,$B$3,'BD Factoraje'!$G:$G,'Cartera Semanal Individual'!$A65,'BD Factoraje'!$N:$N,'Cartera Semanal Individual'!AK$1,'BD Factoraje'!$C:$C,$B$2)</f>
        <v>0</v>
      </c>
      <c r="AL65" s="11">
        <f>IF('Cartera Semanal Individual'!$A65='Cartera Semanal Individual'!AL$1,-SUMIFS('BD Factoraje'!$Q:$Q,'BD Factoraje'!$B:$B,$B$3,'BD Factoraje'!$G:$G,'Cartera Semanal Individual'!$A65,'BD Factoraje'!$C:$C,$B$2),0)+AK65-SUMIFS('BD Factoraje'!$R:$R,'BD Factoraje'!$B:$B,$B$3,'BD Factoraje'!$G:$G,'Cartera Semanal Individual'!$A65,'BD Factoraje'!$N:$N,'Cartera Semanal Individual'!AL$1,'BD Factoraje'!$C:$C,$B$2)</f>
        <v>0</v>
      </c>
      <c r="AM65" s="11">
        <f>IF('Cartera Semanal Individual'!$A65='Cartera Semanal Individual'!AM$1,-SUMIFS('BD Factoraje'!$Q:$Q,'BD Factoraje'!$B:$B,$B$3,'BD Factoraje'!$G:$G,'Cartera Semanal Individual'!$A65,'BD Factoraje'!$C:$C,$B$2),0)+AL65-SUMIFS('BD Factoraje'!$R:$R,'BD Factoraje'!$B:$B,$B$3,'BD Factoraje'!$G:$G,'Cartera Semanal Individual'!$A65,'BD Factoraje'!$N:$N,'Cartera Semanal Individual'!AM$1,'BD Factoraje'!$C:$C,$B$2)</f>
        <v>0</v>
      </c>
      <c r="AN65" s="11">
        <f>IF('Cartera Semanal Individual'!$A65='Cartera Semanal Individual'!AN$1,-SUMIFS('BD Factoraje'!$Q:$Q,'BD Factoraje'!$B:$B,$B$3,'BD Factoraje'!$G:$G,'Cartera Semanal Individual'!$A65,'BD Factoraje'!$C:$C,$B$2),0)+AM65-SUMIFS('BD Factoraje'!$R:$R,'BD Factoraje'!$B:$B,$B$3,'BD Factoraje'!$G:$G,'Cartera Semanal Individual'!$A65,'BD Factoraje'!$N:$N,'Cartera Semanal Individual'!AN$1,'BD Factoraje'!$C:$C,$B$2)</f>
        <v>0</v>
      </c>
      <c r="AO65" s="11">
        <f>IF('Cartera Semanal Individual'!$A65='Cartera Semanal Individual'!AO$1,-SUMIFS('BD Factoraje'!$Q:$Q,'BD Factoraje'!$B:$B,$B$3,'BD Factoraje'!$G:$G,'Cartera Semanal Individual'!$A65,'BD Factoraje'!$C:$C,$B$2),0)+AN65-SUMIFS('BD Factoraje'!$R:$R,'BD Factoraje'!$B:$B,$B$3,'BD Factoraje'!$G:$G,'Cartera Semanal Individual'!$A65,'BD Factoraje'!$N:$N,'Cartera Semanal Individual'!AO$1,'BD Factoraje'!$C:$C,$B$2)</f>
        <v>0</v>
      </c>
      <c r="AP65" s="11">
        <f>IF('Cartera Semanal Individual'!$A65='Cartera Semanal Individual'!AP$1,-SUMIFS('BD Factoraje'!$Q:$Q,'BD Factoraje'!$B:$B,$B$3,'BD Factoraje'!$G:$G,'Cartera Semanal Individual'!$A65,'BD Factoraje'!$C:$C,$B$2),0)+AO65-SUMIFS('BD Factoraje'!$R:$R,'BD Factoraje'!$B:$B,$B$3,'BD Factoraje'!$G:$G,'Cartera Semanal Individual'!$A65,'BD Factoraje'!$N:$N,'Cartera Semanal Individual'!AP$1,'BD Factoraje'!$C:$C,$B$2)</f>
        <v>0</v>
      </c>
      <c r="AQ65" s="11">
        <f>IF('Cartera Semanal Individual'!$A65='Cartera Semanal Individual'!AQ$1,-SUMIFS('BD Factoraje'!$Q:$Q,'BD Factoraje'!$B:$B,$B$3,'BD Factoraje'!$G:$G,'Cartera Semanal Individual'!$A65,'BD Factoraje'!$C:$C,$B$2),0)+AP65-SUMIFS('BD Factoraje'!$R:$R,'BD Factoraje'!$B:$B,$B$3,'BD Factoraje'!$G:$G,'Cartera Semanal Individual'!$A65,'BD Factoraje'!$N:$N,'Cartera Semanal Individual'!AQ$1,'BD Factoraje'!$C:$C,$B$2)</f>
        <v>0</v>
      </c>
      <c r="AR65" s="11">
        <f>IF('Cartera Semanal Individual'!$A65='Cartera Semanal Individual'!AR$1,-SUMIFS('BD Factoraje'!$Q:$Q,'BD Factoraje'!$B:$B,$B$3,'BD Factoraje'!$G:$G,'Cartera Semanal Individual'!$A65,'BD Factoraje'!$C:$C,$B$2),0)+AQ65-SUMIFS('BD Factoraje'!$R:$R,'BD Factoraje'!$B:$B,$B$3,'BD Factoraje'!$G:$G,'Cartera Semanal Individual'!$A65,'BD Factoraje'!$N:$N,'Cartera Semanal Individual'!AR$1,'BD Factoraje'!$C:$C,$B$2)</f>
        <v>0</v>
      </c>
      <c r="AS65" s="11">
        <f>IF('Cartera Semanal Individual'!$A65='Cartera Semanal Individual'!AS$1,-SUMIFS('BD Factoraje'!$Q:$Q,'BD Factoraje'!$B:$B,$B$3,'BD Factoraje'!$G:$G,'Cartera Semanal Individual'!$A65,'BD Factoraje'!$C:$C,$B$2),0)+AR65-SUMIFS('BD Factoraje'!$R:$R,'BD Factoraje'!$B:$B,$B$3,'BD Factoraje'!$G:$G,'Cartera Semanal Individual'!$A65,'BD Factoraje'!$N:$N,'Cartera Semanal Individual'!AS$1,'BD Factoraje'!$C:$C,$B$2)</f>
        <v>0</v>
      </c>
      <c r="AT65" s="11">
        <f>IF('Cartera Semanal Individual'!$A65='Cartera Semanal Individual'!AT$1,-SUMIFS('BD Factoraje'!$Q:$Q,'BD Factoraje'!$B:$B,$B$3,'BD Factoraje'!$G:$G,'Cartera Semanal Individual'!$A65,'BD Factoraje'!$C:$C,$B$2),0)+AS65-SUMIFS('BD Factoraje'!$R:$R,'BD Factoraje'!$B:$B,$B$3,'BD Factoraje'!$G:$G,'Cartera Semanal Individual'!$A65,'BD Factoraje'!$N:$N,'Cartera Semanal Individual'!AT$1,'BD Factoraje'!$C:$C,$B$2)</f>
        <v>0</v>
      </c>
      <c r="AU65" s="11">
        <f>IF('Cartera Semanal Individual'!$A65='Cartera Semanal Individual'!AU$1,-SUMIFS('BD Factoraje'!$Q:$Q,'BD Factoraje'!$B:$B,$B$3,'BD Factoraje'!$G:$G,'Cartera Semanal Individual'!$A65,'BD Factoraje'!$C:$C,$B$2),0)+AT65-SUMIFS('BD Factoraje'!$R:$R,'BD Factoraje'!$B:$B,$B$3,'BD Factoraje'!$G:$G,'Cartera Semanal Individual'!$A65,'BD Factoraje'!$N:$N,'Cartera Semanal Individual'!AU$1,'BD Factoraje'!$C:$C,$B$2)</f>
        <v>0</v>
      </c>
      <c r="AV65" s="11">
        <f>IF('Cartera Semanal Individual'!$A65='Cartera Semanal Individual'!AV$1,-SUMIFS('BD Factoraje'!$Q:$Q,'BD Factoraje'!$B:$B,$B$3,'BD Factoraje'!$G:$G,'Cartera Semanal Individual'!$A65,'BD Factoraje'!$C:$C,$B$2),0)+AU65-SUMIFS('BD Factoraje'!$R:$R,'BD Factoraje'!$B:$B,$B$3,'BD Factoraje'!$G:$G,'Cartera Semanal Individual'!$A65,'BD Factoraje'!$N:$N,'Cartera Semanal Individual'!AV$1,'BD Factoraje'!$C:$C,$B$2)</f>
        <v>0</v>
      </c>
      <c r="AW65" s="11">
        <f>IF('Cartera Semanal Individual'!$A65='Cartera Semanal Individual'!AW$1,-SUMIFS('BD Factoraje'!$Q:$Q,'BD Factoraje'!$B:$B,$B$3,'BD Factoraje'!$G:$G,'Cartera Semanal Individual'!$A65,'BD Factoraje'!$C:$C,$B$2),0)+AV65-SUMIFS('BD Factoraje'!$R:$R,'BD Factoraje'!$B:$B,$B$3,'BD Factoraje'!$G:$G,'Cartera Semanal Individual'!$A65,'BD Factoraje'!$N:$N,'Cartera Semanal Individual'!AW$1,'BD Factoraje'!$C:$C,$B$2)</f>
        <v>0</v>
      </c>
      <c r="AX65" s="11">
        <f>IF('Cartera Semanal Individual'!$A65='Cartera Semanal Individual'!AX$1,-SUMIFS('BD Factoraje'!$Q:$Q,'BD Factoraje'!$B:$B,$B$3,'BD Factoraje'!$G:$G,'Cartera Semanal Individual'!$A65,'BD Factoraje'!$C:$C,$B$2),0)+AW65-SUMIFS('BD Factoraje'!$R:$R,'BD Factoraje'!$B:$B,$B$3,'BD Factoraje'!$G:$G,'Cartera Semanal Individual'!$A65,'BD Factoraje'!$N:$N,'Cartera Semanal Individual'!AX$1,'BD Factoraje'!$C:$C,$B$2)</f>
        <v>0</v>
      </c>
      <c r="AY65" s="11">
        <f>IF('Cartera Semanal Individual'!$A65='Cartera Semanal Individual'!AY$1,-SUMIFS('BD Factoraje'!$Q:$Q,'BD Factoraje'!$B:$B,$B$3,'BD Factoraje'!$G:$G,'Cartera Semanal Individual'!$A65,'BD Factoraje'!$C:$C,$B$2),0)+AX65-SUMIFS('BD Factoraje'!$R:$R,'BD Factoraje'!$B:$B,$B$3,'BD Factoraje'!$G:$G,'Cartera Semanal Individual'!$A65,'BD Factoraje'!$N:$N,'Cartera Semanal Individual'!AY$1,'BD Factoraje'!$C:$C,$B$2)</f>
        <v>0</v>
      </c>
      <c r="AZ65" s="11">
        <f>IF('Cartera Semanal Individual'!$A65='Cartera Semanal Individual'!AZ$1,-SUMIFS('BD Factoraje'!$Q:$Q,'BD Factoraje'!$B:$B,$B$3,'BD Factoraje'!$G:$G,'Cartera Semanal Individual'!$A65,'BD Factoraje'!$C:$C,$B$2),0)+AY65-SUMIFS('BD Factoraje'!$R:$R,'BD Factoraje'!$B:$B,$B$3,'BD Factoraje'!$G:$G,'Cartera Semanal Individual'!$A65,'BD Factoraje'!$N:$N,'Cartera Semanal Individual'!AZ$1,'BD Factoraje'!$C:$C,$B$2)</f>
        <v>0</v>
      </c>
      <c r="BA65" s="11">
        <f>IF('Cartera Semanal Individual'!$A65='Cartera Semanal Individual'!BA$1,-SUMIFS('BD Factoraje'!$Q:$Q,'BD Factoraje'!$B:$B,$B$3,'BD Factoraje'!$G:$G,'Cartera Semanal Individual'!$A65,'BD Factoraje'!$C:$C,$B$2),0)+AZ65-SUMIFS('BD Factoraje'!$R:$R,'BD Factoraje'!$B:$B,$B$3,'BD Factoraje'!$G:$G,'Cartera Semanal Individual'!$A65,'BD Factoraje'!$N:$N,'Cartera Semanal Individual'!BA$1,'BD Factoraje'!$C:$C,$B$2)</f>
        <v>0</v>
      </c>
      <c r="BB65" s="11">
        <f>IF('Cartera Semanal Individual'!$A65='Cartera Semanal Individual'!BB$1,-SUMIFS('BD Factoraje'!$Q:$Q,'BD Factoraje'!$B:$B,$B$3,'BD Factoraje'!$G:$G,'Cartera Semanal Individual'!$A65,'BD Factoraje'!$C:$C,$B$2),0)+BA65-SUMIFS('BD Factoraje'!$R:$R,'BD Factoraje'!$B:$B,$B$3,'BD Factoraje'!$G:$G,'Cartera Semanal Individual'!$A65,'BD Factoraje'!$N:$N,'Cartera Semanal Individual'!BB$1,'BD Factoraje'!$C:$C,$B$2)</f>
        <v>0</v>
      </c>
      <c r="BC65" s="11">
        <f>IF('Cartera Semanal Individual'!$A65='Cartera Semanal Individual'!BC$1,-SUMIFS('BD Factoraje'!$Q:$Q,'BD Factoraje'!$B:$B,$B$3,'BD Factoraje'!$G:$G,'Cartera Semanal Individual'!$A65,'BD Factoraje'!$C:$C,$B$2),0)+BB65-SUMIFS('BD Factoraje'!$R:$R,'BD Factoraje'!$B:$B,$B$3,'BD Factoraje'!$G:$G,'Cartera Semanal Individual'!$A65,'BD Factoraje'!$N:$N,'Cartera Semanal Individual'!BC$1,'BD Factoraje'!$C:$C,$B$2)</f>
        <v>0</v>
      </c>
      <c r="BD65" s="11">
        <f>IF('Cartera Semanal Individual'!$A65='Cartera Semanal Individual'!BD$1,-SUMIFS('BD Factoraje'!$Q:$Q,'BD Factoraje'!$B:$B,$B$3,'BD Factoraje'!$G:$G,'Cartera Semanal Individual'!$A65,'BD Factoraje'!$C:$C,$B$2),0)+BC65-SUMIFS('BD Factoraje'!$R:$R,'BD Factoraje'!$B:$B,$B$3,'BD Factoraje'!$G:$G,'Cartera Semanal Individual'!$A65,'BD Factoraje'!$N:$N,'Cartera Semanal Individual'!BD$1,'BD Factoraje'!$C:$C,$B$2)</f>
        <v>0</v>
      </c>
      <c r="BE65" s="11">
        <f>IF('Cartera Semanal Individual'!$A65='Cartera Semanal Individual'!BE$1,-SUMIFS('BD Factoraje'!$Q:$Q,'BD Factoraje'!$B:$B,$B$3,'BD Factoraje'!$G:$G,'Cartera Semanal Individual'!$A65,'BD Factoraje'!$C:$C,$B$2),0)+BD65-SUMIFS('BD Factoraje'!$R:$R,'BD Factoraje'!$B:$B,$B$3,'BD Factoraje'!$G:$G,'Cartera Semanal Individual'!$A65,'BD Factoraje'!$N:$N,'Cartera Semanal Individual'!BE$1,'BD Factoraje'!$C:$C,$B$2)</f>
        <v>0</v>
      </c>
      <c r="BF65" s="11">
        <f>IF('Cartera Semanal Individual'!$A65='Cartera Semanal Individual'!BF$1,-SUMIFS('BD Factoraje'!$Q:$Q,'BD Factoraje'!$B:$B,$B$3,'BD Factoraje'!$G:$G,'Cartera Semanal Individual'!$A65,'BD Factoraje'!$C:$C,$B$2),0)+BE65-SUMIFS('BD Factoraje'!$R:$R,'BD Factoraje'!$B:$B,$B$3,'BD Factoraje'!$G:$G,'Cartera Semanal Individual'!$A65,'BD Factoraje'!$N:$N,'Cartera Semanal Individual'!BF$1,'BD Factoraje'!$C:$C,$B$2)</f>
        <v>0</v>
      </c>
      <c r="BG65" s="11">
        <f>IF('Cartera Semanal Individual'!$A65='Cartera Semanal Individual'!BG$1,-SUMIFS('BD Factoraje'!$Q:$Q,'BD Factoraje'!$B:$B,$B$3,'BD Factoraje'!$G:$G,'Cartera Semanal Individual'!$A65,'BD Factoraje'!$C:$C,$B$2),0)+BF65-SUMIFS('BD Factoraje'!$R:$R,'BD Factoraje'!$B:$B,$B$3,'BD Factoraje'!$G:$G,'Cartera Semanal Individual'!$A65,'BD Factoraje'!$N:$N,'Cartera Semanal Individual'!BG$1,'BD Factoraje'!$C:$C,$B$2)</f>
        <v>0</v>
      </c>
      <c r="BH65" s="11">
        <f>IF('Cartera Semanal Individual'!$A65='Cartera Semanal Individual'!BH$1,-SUMIFS('BD Factoraje'!$Q:$Q,'BD Factoraje'!$B:$B,$B$3,'BD Factoraje'!$G:$G,'Cartera Semanal Individual'!$A65,'BD Factoraje'!$C:$C,$B$2),0)+BG65-SUMIFS('BD Factoraje'!$R:$R,'BD Factoraje'!$B:$B,$B$3,'BD Factoraje'!$G:$G,'Cartera Semanal Individual'!$A65,'BD Factoraje'!$N:$N,'Cartera Semanal Individual'!BH$1,'BD Factoraje'!$C:$C,$B$2)</f>
        <v>0</v>
      </c>
      <c r="BI65" s="11">
        <f>IF('Cartera Semanal Individual'!$A65='Cartera Semanal Individual'!BI$1,-SUMIFS('BD Factoraje'!$Q:$Q,'BD Factoraje'!$B:$B,$B$3,'BD Factoraje'!$G:$G,'Cartera Semanal Individual'!$A65,'BD Factoraje'!$C:$C,$B$2),0)+BH65-SUMIFS('BD Factoraje'!$R:$R,'BD Factoraje'!$B:$B,$B$3,'BD Factoraje'!$G:$G,'Cartera Semanal Individual'!$A65,'BD Factoraje'!$N:$N,'Cartera Semanal Individual'!BI$1,'BD Factoraje'!$C:$C,$B$2)</f>
        <v>0</v>
      </c>
      <c r="BJ65" s="11">
        <f>IF('Cartera Semanal Individual'!$A65='Cartera Semanal Individual'!BJ$1,-SUMIFS('BD Factoraje'!$Q:$Q,'BD Factoraje'!$B:$B,$B$3,'BD Factoraje'!$G:$G,'Cartera Semanal Individual'!$A65,'BD Factoraje'!$C:$C,$B$2),0)+BI65-SUMIFS('BD Factoraje'!$R:$R,'BD Factoraje'!$B:$B,$B$3,'BD Factoraje'!$G:$G,'Cartera Semanal Individual'!$A65,'BD Factoraje'!$N:$N,'Cartera Semanal Individual'!BJ$1,'BD Factoraje'!$C:$C,$B$2)</f>
        <v>0</v>
      </c>
      <c r="BK65" s="11">
        <f>IF('Cartera Semanal Individual'!$A65='Cartera Semanal Individual'!BK$1,-SUMIFS('BD Factoraje'!$Q:$Q,'BD Factoraje'!$B:$B,$B$3,'BD Factoraje'!$G:$G,'Cartera Semanal Individual'!$A65,'BD Factoraje'!$C:$C,$B$2),0)+BJ65-SUMIFS('BD Factoraje'!$R:$R,'BD Factoraje'!$B:$B,$B$3,'BD Factoraje'!$G:$G,'Cartera Semanal Individual'!$A65,'BD Factoraje'!$N:$N,'Cartera Semanal Individual'!BK$1,'BD Factoraje'!$C:$C,$B$2)</f>
        <v>0</v>
      </c>
      <c r="BL65" s="11">
        <f>IF('Cartera Semanal Individual'!$A65='Cartera Semanal Individual'!BL$1,-SUMIFS('BD Factoraje'!$Q:$Q,'BD Factoraje'!$B:$B,$B$3,'BD Factoraje'!$G:$G,'Cartera Semanal Individual'!$A65,'BD Factoraje'!$C:$C,$B$2),0)+BK65-SUMIFS('BD Factoraje'!$R:$R,'BD Factoraje'!$B:$B,$B$3,'BD Factoraje'!$G:$G,'Cartera Semanal Individual'!$A65,'BD Factoraje'!$N:$N,'Cartera Semanal Individual'!BL$1,'BD Factoraje'!$C:$C,$B$2)</f>
        <v>0</v>
      </c>
      <c r="BM65" s="11">
        <f>IF('Cartera Semanal Individual'!$A65='Cartera Semanal Individual'!BM$1,-SUMIFS('BD Factoraje'!$Q:$Q,'BD Factoraje'!$B:$B,$B$3,'BD Factoraje'!$G:$G,'Cartera Semanal Individual'!$A65,'BD Factoraje'!$C:$C,$B$2),0)+BL65-SUMIFS('BD Factoraje'!$R:$R,'BD Factoraje'!$B:$B,$B$3,'BD Factoraje'!$G:$G,'Cartera Semanal Individual'!$A65,'BD Factoraje'!$N:$N,'Cartera Semanal Individual'!BM$1,'BD Factoraje'!$C:$C,$B$2)</f>
        <v>0</v>
      </c>
      <c r="BN65" s="11">
        <f>IF('Cartera Semanal Individual'!$A65='Cartera Semanal Individual'!BN$1,-SUMIFS('BD Factoraje'!$Q:$Q,'BD Factoraje'!$B:$B,$B$3,'BD Factoraje'!$G:$G,'Cartera Semanal Individual'!$A65,'BD Factoraje'!$C:$C,$B$2),0)+BM65-SUMIFS('BD Factoraje'!$R:$R,'BD Factoraje'!$B:$B,$B$3,'BD Factoraje'!$G:$G,'Cartera Semanal Individual'!$A65,'BD Factoraje'!$N:$N,'Cartera Semanal Individual'!BN$1,'BD Factoraje'!$C:$C,$B$2)</f>
        <v>0</v>
      </c>
      <c r="BO65" s="11">
        <f>IF('Cartera Semanal Individual'!$A65='Cartera Semanal Individual'!BO$1,-SUMIFS('BD Factoraje'!$Q:$Q,'BD Factoraje'!$B:$B,$B$3,'BD Factoraje'!$G:$G,'Cartera Semanal Individual'!$A65,'BD Factoraje'!$C:$C,$B$2),0)+BN65-SUMIFS('BD Factoraje'!$R:$R,'BD Factoraje'!$B:$B,$B$3,'BD Factoraje'!$G:$G,'Cartera Semanal Individual'!$A65,'BD Factoraje'!$N:$N,'Cartera Semanal Individual'!BO$1,'BD Factoraje'!$C:$C,$B$2)</f>
        <v>0</v>
      </c>
      <c r="BP65" s="11">
        <f>IF('Cartera Semanal Individual'!$A65='Cartera Semanal Individual'!BP$1,-SUMIFS('BD Factoraje'!$Q:$Q,'BD Factoraje'!$B:$B,$B$3,'BD Factoraje'!$G:$G,'Cartera Semanal Individual'!$A65,'BD Factoraje'!$C:$C,$B$2),0)+BO65-SUMIFS('BD Factoraje'!$R:$R,'BD Factoraje'!$B:$B,$B$3,'BD Factoraje'!$G:$G,'Cartera Semanal Individual'!$A65,'BD Factoraje'!$N:$N,'Cartera Semanal Individual'!BP$1,'BD Factoraje'!$C:$C,$B$2)</f>
        <v>0</v>
      </c>
      <c r="BQ65" s="11">
        <f>IF('Cartera Semanal Individual'!$A65='Cartera Semanal Individual'!BQ$1,-SUMIFS('BD Factoraje'!$Q:$Q,'BD Factoraje'!$B:$B,$B$3,'BD Factoraje'!$G:$G,'Cartera Semanal Individual'!$A65,'BD Factoraje'!$C:$C,$B$2),0)+BP65-SUMIFS('BD Factoraje'!$R:$R,'BD Factoraje'!$B:$B,$B$3,'BD Factoraje'!$G:$G,'Cartera Semanal Individual'!$A65,'BD Factoraje'!$N:$N,'Cartera Semanal Individual'!BQ$1,'BD Factoraje'!$C:$C,$B$2)</f>
        <v>0</v>
      </c>
      <c r="BR65" s="11">
        <f>IF('Cartera Semanal Individual'!$A65='Cartera Semanal Individual'!BR$1,-SUMIFS('BD Factoraje'!$Q:$Q,'BD Factoraje'!$B:$B,$B$3,'BD Factoraje'!$G:$G,'Cartera Semanal Individual'!$A65,'BD Factoraje'!$C:$C,$B$2),0)+BQ65-SUMIFS('BD Factoraje'!$R:$R,'BD Factoraje'!$B:$B,$B$3,'BD Factoraje'!$G:$G,'Cartera Semanal Individual'!$A65,'BD Factoraje'!$N:$N,'Cartera Semanal Individual'!BR$1,'BD Factoraje'!$C:$C,$B$2)</f>
        <v>0</v>
      </c>
      <c r="BS65" s="11">
        <f>IF('Cartera Semanal Individual'!$A65='Cartera Semanal Individual'!BS$1,-SUMIFS('BD Factoraje'!$Q:$Q,'BD Factoraje'!$B:$B,$B$3,'BD Factoraje'!$G:$G,'Cartera Semanal Individual'!$A65,'BD Factoraje'!$C:$C,$B$2),0)+BR65-SUMIFS('BD Factoraje'!$R:$R,'BD Factoraje'!$B:$B,$B$3,'BD Factoraje'!$G:$G,'Cartera Semanal Individual'!$A65,'BD Factoraje'!$N:$N,'Cartera Semanal Individual'!BS$1,'BD Factoraje'!$C:$C,$B$2)</f>
        <v>0</v>
      </c>
      <c r="BT65" s="11">
        <f>IF('Cartera Semanal Individual'!$A65='Cartera Semanal Individual'!BT$1,-SUMIFS('BD Factoraje'!$Q:$Q,'BD Factoraje'!$B:$B,$B$3,'BD Factoraje'!$G:$G,'Cartera Semanal Individual'!$A65,'BD Factoraje'!$C:$C,$B$2),0)+BS65-SUMIFS('BD Factoraje'!$R:$R,'BD Factoraje'!$B:$B,$B$3,'BD Factoraje'!$G:$G,'Cartera Semanal Individual'!$A65,'BD Factoraje'!$N:$N,'Cartera Semanal Individual'!BT$1,'BD Factoraje'!$C:$C,$B$2)</f>
        <v>0</v>
      </c>
      <c r="BU65" s="11">
        <f>IF('Cartera Semanal Individual'!$A65='Cartera Semanal Individual'!BU$1,-SUMIFS('BD Factoraje'!$Q:$Q,'BD Factoraje'!$B:$B,$B$3,'BD Factoraje'!$G:$G,'Cartera Semanal Individual'!$A65,'BD Factoraje'!$C:$C,$B$2),0)+BT65-SUMIFS('BD Factoraje'!$R:$R,'BD Factoraje'!$B:$B,$B$3,'BD Factoraje'!$G:$G,'Cartera Semanal Individual'!$A65,'BD Factoraje'!$N:$N,'Cartera Semanal Individual'!BU$1,'BD Factoraje'!$C:$C,$B$2)</f>
        <v>0</v>
      </c>
      <c r="BV65" s="11">
        <f>IF('Cartera Semanal Individual'!$A65='Cartera Semanal Individual'!BV$1,-SUMIFS('BD Factoraje'!$Q:$Q,'BD Factoraje'!$B:$B,$B$3,'BD Factoraje'!$G:$G,'Cartera Semanal Individual'!$A65,'BD Factoraje'!$C:$C,$B$2),0)+BU65-SUMIFS('BD Factoraje'!$R:$R,'BD Factoraje'!$B:$B,$B$3,'BD Factoraje'!$G:$G,'Cartera Semanal Individual'!$A65,'BD Factoraje'!$N:$N,'Cartera Semanal Individual'!BV$1,'BD Factoraje'!$C:$C,$B$2)</f>
        <v>0</v>
      </c>
      <c r="BW65" s="11">
        <f>IF('Cartera Semanal Individual'!$A65='Cartera Semanal Individual'!BW$1,-SUMIFS('BD Factoraje'!$Q:$Q,'BD Factoraje'!$B:$B,$B$3,'BD Factoraje'!$G:$G,'Cartera Semanal Individual'!$A65,'BD Factoraje'!$C:$C,$B$2),0)+BV65-SUMIFS('BD Factoraje'!$R:$R,'BD Factoraje'!$B:$B,$B$3,'BD Factoraje'!$G:$G,'Cartera Semanal Individual'!$A65,'BD Factoraje'!$N:$N,'Cartera Semanal Individual'!BW$1,'BD Factoraje'!$C:$C,$B$2)</f>
        <v>0</v>
      </c>
      <c r="BX65" s="11">
        <f>IF('Cartera Semanal Individual'!$A65='Cartera Semanal Individual'!BX$1,-SUMIFS('BD Factoraje'!$Q:$Q,'BD Factoraje'!$B:$B,$B$3,'BD Factoraje'!$G:$G,'Cartera Semanal Individual'!$A65,'BD Factoraje'!$C:$C,$B$2),0)+BW65-SUMIFS('BD Factoraje'!$R:$R,'BD Factoraje'!$B:$B,$B$3,'BD Factoraje'!$G:$G,'Cartera Semanal Individual'!$A65,'BD Factoraje'!$N:$N,'Cartera Semanal Individual'!BX$1,'BD Factoraje'!$C:$C,$B$2)</f>
        <v>0</v>
      </c>
      <c r="BY65" s="11">
        <f>IF('Cartera Semanal Individual'!$A65='Cartera Semanal Individual'!BY$1,-SUMIFS('BD Factoraje'!$Q:$Q,'BD Factoraje'!$B:$B,$B$3,'BD Factoraje'!$G:$G,'Cartera Semanal Individual'!$A65,'BD Factoraje'!$C:$C,$B$2),0)+BX65-SUMIFS('BD Factoraje'!$R:$R,'BD Factoraje'!$B:$B,$B$3,'BD Factoraje'!$G:$G,'Cartera Semanal Individual'!$A65,'BD Factoraje'!$N:$N,'Cartera Semanal Individual'!BY$1,'BD Factoraje'!$C:$C,$B$2)</f>
        <v>0</v>
      </c>
      <c r="BZ65" s="11">
        <f>IF('Cartera Semanal Individual'!$A65='Cartera Semanal Individual'!BZ$1,-SUMIFS('BD Factoraje'!$Q:$Q,'BD Factoraje'!$B:$B,$B$3,'BD Factoraje'!$G:$G,'Cartera Semanal Individual'!$A65,'BD Factoraje'!$C:$C,$B$2),0)+BY65-SUMIFS('BD Factoraje'!$R:$R,'BD Factoraje'!$B:$B,$B$3,'BD Factoraje'!$G:$G,'Cartera Semanal Individual'!$A65,'BD Factoraje'!$N:$N,'Cartera Semanal Individual'!BZ$1,'BD Factoraje'!$C:$C,$B$2)</f>
        <v>0</v>
      </c>
      <c r="CA65" s="11">
        <f>IF('Cartera Semanal Individual'!$A65='Cartera Semanal Individual'!CA$1,-SUMIFS('BD Factoraje'!$Q:$Q,'BD Factoraje'!$B:$B,$B$3,'BD Factoraje'!$G:$G,'Cartera Semanal Individual'!$A65,'BD Factoraje'!$C:$C,$B$2),0)+BZ65-SUMIFS('BD Factoraje'!$R:$R,'BD Factoraje'!$B:$B,$B$3,'BD Factoraje'!$G:$G,'Cartera Semanal Individual'!$A65,'BD Factoraje'!$N:$N,'Cartera Semanal Individual'!CA$1,'BD Factoraje'!$C:$C,$B$2)</f>
        <v>0</v>
      </c>
      <c r="CB65" s="11">
        <f>IF('Cartera Semanal Individual'!$A65='Cartera Semanal Individual'!CB$1,-SUMIFS('BD Factoraje'!$Q:$Q,'BD Factoraje'!$B:$B,$B$3,'BD Factoraje'!$G:$G,'Cartera Semanal Individual'!$A65,'BD Factoraje'!$C:$C,$B$2),0)+CA65-SUMIFS('BD Factoraje'!$R:$R,'BD Factoraje'!$B:$B,$B$3,'BD Factoraje'!$G:$G,'Cartera Semanal Individual'!$A65,'BD Factoraje'!$N:$N,'Cartera Semanal Individual'!CB$1,'BD Factoraje'!$C:$C,$B$2)</f>
        <v>0</v>
      </c>
      <c r="CC65" s="11">
        <f>IF('Cartera Semanal Individual'!$A65='Cartera Semanal Individual'!CC$1,-SUMIFS('BD Factoraje'!$Q:$Q,'BD Factoraje'!$B:$B,$B$3,'BD Factoraje'!$G:$G,'Cartera Semanal Individual'!$A65,'BD Factoraje'!$C:$C,$B$2),0)+CB65-SUMIFS('BD Factoraje'!$R:$R,'BD Factoraje'!$B:$B,$B$3,'BD Factoraje'!$G:$G,'Cartera Semanal Individual'!$A65,'BD Factoraje'!$N:$N,'Cartera Semanal Individual'!CC$1,'BD Factoraje'!$C:$C,$B$2)</f>
        <v>0</v>
      </c>
      <c r="CD65" s="11">
        <f>IF('Cartera Semanal Individual'!$A65='Cartera Semanal Individual'!CD$1,-SUMIFS('BD Factoraje'!$Q:$Q,'BD Factoraje'!$B:$B,$B$3,'BD Factoraje'!$G:$G,'Cartera Semanal Individual'!$A65,'BD Factoraje'!$C:$C,$B$2),0)+CC65-SUMIFS('BD Factoraje'!$R:$R,'BD Factoraje'!$B:$B,$B$3,'BD Factoraje'!$G:$G,'Cartera Semanal Individual'!$A65,'BD Factoraje'!$N:$N,'Cartera Semanal Individual'!CD$1,'BD Factoraje'!$C:$C,$B$2)</f>
        <v>0</v>
      </c>
      <c r="CE65" s="11">
        <f>IF('Cartera Semanal Individual'!$A65='Cartera Semanal Individual'!CE$1,-SUMIFS('BD Factoraje'!$Q:$Q,'BD Factoraje'!$B:$B,$B$3,'BD Factoraje'!$G:$G,'Cartera Semanal Individual'!$A65,'BD Factoraje'!$C:$C,$B$2),0)+CD65-SUMIFS('BD Factoraje'!$R:$R,'BD Factoraje'!$B:$B,$B$3,'BD Factoraje'!$G:$G,'Cartera Semanal Individual'!$A65,'BD Factoraje'!$N:$N,'Cartera Semanal Individual'!CE$1,'BD Factoraje'!$C:$C,$B$2)</f>
        <v>0</v>
      </c>
      <c r="CF65" s="11">
        <f>IF('Cartera Semanal Individual'!$A65='Cartera Semanal Individual'!CF$1,-SUMIFS('BD Factoraje'!$Q:$Q,'BD Factoraje'!$B:$B,$B$3,'BD Factoraje'!$G:$G,'Cartera Semanal Individual'!$A65,'BD Factoraje'!$C:$C,$B$2),0)+CE65-SUMIFS('BD Factoraje'!$R:$R,'BD Factoraje'!$B:$B,$B$3,'BD Factoraje'!$G:$G,'Cartera Semanal Individual'!$A65,'BD Factoraje'!$N:$N,'Cartera Semanal Individual'!CF$1,'BD Factoraje'!$C:$C,$B$2)</f>
        <v>0</v>
      </c>
      <c r="CG65" s="11">
        <f>IF('Cartera Semanal Individual'!$A65='Cartera Semanal Individual'!CG$1,-SUMIFS('BD Factoraje'!$Q:$Q,'BD Factoraje'!$B:$B,$B$3,'BD Factoraje'!$G:$G,'Cartera Semanal Individual'!$A65,'BD Factoraje'!$C:$C,$B$2),0)+CF65-SUMIFS('BD Factoraje'!$R:$R,'BD Factoraje'!$B:$B,$B$3,'BD Factoraje'!$G:$G,'Cartera Semanal Individual'!$A65,'BD Factoraje'!$N:$N,'Cartera Semanal Individual'!CG$1,'BD Factoraje'!$C:$C,$B$2)</f>
        <v>0</v>
      </c>
      <c r="CH65" s="11">
        <f>IF('Cartera Semanal Individual'!$A65='Cartera Semanal Individual'!CH$1,-SUMIFS('BD Factoraje'!$Q:$Q,'BD Factoraje'!$B:$B,$B$3,'BD Factoraje'!$G:$G,'Cartera Semanal Individual'!$A65,'BD Factoraje'!$C:$C,$B$2),0)+CG65-SUMIFS('BD Factoraje'!$R:$R,'BD Factoraje'!$B:$B,$B$3,'BD Factoraje'!$G:$G,'Cartera Semanal Individual'!$A65,'BD Factoraje'!$N:$N,'Cartera Semanal Individual'!CH$1,'BD Factoraje'!$C:$C,$B$2)</f>
        <v>0</v>
      </c>
      <c r="CI65" s="11">
        <f>IF('Cartera Semanal Individual'!$A65='Cartera Semanal Individual'!CI$1,-SUMIFS('BD Factoraje'!$Q:$Q,'BD Factoraje'!$B:$B,$B$3,'BD Factoraje'!$G:$G,'Cartera Semanal Individual'!$A65,'BD Factoraje'!$C:$C,$B$2),0)+CH65-SUMIFS('BD Factoraje'!$R:$R,'BD Factoraje'!$B:$B,$B$3,'BD Factoraje'!$G:$G,'Cartera Semanal Individual'!$A65,'BD Factoraje'!$N:$N,'Cartera Semanal Individual'!CI$1,'BD Factoraje'!$C:$C,$B$2)</f>
        <v>0</v>
      </c>
      <c r="CJ65" s="11">
        <f>IF('Cartera Semanal Individual'!$A65='Cartera Semanal Individual'!CJ$1,-SUMIFS('BD Factoraje'!$Q:$Q,'BD Factoraje'!$B:$B,$B$3,'BD Factoraje'!$G:$G,'Cartera Semanal Individual'!$A65,'BD Factoraje'!$C:$C,$B$2),0)+CI65-SUMIFS('BD Factoraje'!$R:$R,'BD Factoraje'!$B:$B,$B$3,'BD Factoraje'!$G:$G,'Cartera Semanal Individual'!$A65,'BD Factoraje'!$N:$N,'Cartera Semanal Individual'!CJ$1,'BD Factoraje'!$C:$C,$B$2)</f>
        <v>0</v>
      </c>
      <c r="CK65" s="11">
        <f>IF('Cartera Semanal Individual'!$A65='Cartera Semanal Individual'!CK$1,-SUMIFS('BD Factoraje'!$Q:$Q,'BD Factoraje'!$B:$B,$B$3,'BD Factoraje'!$G:$G,'Cartera Semanal Individual'!$A65,'BD Factoraje'!$C:$C,$B$2),0)+CJ65-SUMIFS('BD Factoraje'!$R:$R,'BD Factoraje'!$B:$B,$B$3,'BD Factoraje'!$G:$G,'Cartera Semanal Individual'!$A65,'BD Factoraje'!$N:$N,'Cartera Semanal Individual'!CK$1,'BD Factoraje'!$C:$C,$B$2)</f>
        <v>0</v>
      </c>
      <c r="CL65" s="11">
        <f>IF('Cartera Semanal Individual'!$A65='Cartera Semanal Individual'!CL$1,-SUMIFS('BD Factoraje'!$Q:$Q,'BD Factoraje'!$B:$B,$B$3,'BD Factoraje'!$G:$G,'Cartera Semanal Individual'!$A65,'BD Factoraje'!$C:$C,$B$2),0)+CK65-SUMIFS('BD Factoraje'!$R:$R,'BD Factoraje'!$B:$B,$B$3,'BD Factoraje'!$G:$G,'Cartera Semanal Individual'!$A65,'BD Factoraje'!$N:$N,'Cartera Semanal Individual'!CL$1,'BD Factoraje'!$C:$C,$B$2)</f>
        <v>0</v>
      </c>
      <c r="CM65" s="11">
        <f>IF('Cartera Semanal Individual'!$A65='Cartera Semanal Individual'!CM$1,-SUMIFS('BD Factoraje'!$Q:$Q,'BD Factoraje'!$B:$B,$B$3,'BD Factoraje'!$G:$G,'Cartera Semanal Individual'!$A65,'BD Factoraje'!$C:$C,$B$2),0)+CL65-SUMIFS('BD Factoraje'!$R:$R,'BD Factoraje'!$B:$B,$B$3,'BD Factoraje'!$G:$G,'Cartera Semanal Individual'!$A65,'BD Factoraje'!$N:$N,'Cartera Semanal Individual'!CM$1,'BD Factoraje'!$C:$C,$B$2)</f>
        <v>0</v>
      </c>
      <c r="CN65" s="11">
        <f>IF('Cartera Semanal Individual'!$A65='Cartera Semanal Individual'!CN$1,-SUMIFS('BD Factoraje'!$Q:$Q,'BD Factoraje'!$B:$B,$B$3,'BD Factoraje'!$G:$G,'Cartera Semanal Individual'!$A65,'BD Factoraje'!$C:$C,$B$2),0)+CM65-SUMIFS('BD Factoraje'!$R:$R,'BD Factoraje'!$B:$B,$B$3,'BD Factoraje'!$G:$G,'Cartera Semanal Individual'!$A65,'BD Factoraje'!$N:$N,'Cartera Semanal Individual'!CN$1,'BD Factoraje'!$C:$C,$B$2)</f>
        <v>0</v>
      </c>
      <c r="CO65" s="11">
        <f>IF('Cartera Semanal Individual'!$A65='Cartera Semanal Individual'!CO$1,-SUMIFS('BD Factoraje'!$Q:$Q,'BD Factoraje'!$B:$B,$B$3,'BD Factoraje'!$G:$G,'Cartera Semanal Individual'!$A65,'BD Factoraje'!$C:$C,$B$2),0)+CN65-SUMIFS('BD Factoraje'!$R:$R,'BD Factoraje'!$B:$B,$B$3,'BD Factoraje'!$G:$G,'Cartera Semanal Individual'!$A65,'BD Factoraje'!$N:$N,'Cartera Semanal Individual'!CO$1,'BD Factoraje'!$C:$C,$B$2)</f>
        <v>0</v>
      </c>
      <c r="CP65" s="11">
        <f>IF('Cartera Semanal Individual'!$A65='Cartera Semanal Individual'!CP$1,-SUMIFS('BD Factoraje'!$Q:$Q,'BD Factoraje'!$B:$B,$B$3,'BD Factoraje'!$G:$G,'Cartera Semanal Individual'!$A65,'BD Factoraje'!$C:$C,$B$2),0)+CO65-SUMIFS('BD Factoraje'!$R:$R,'BD Factoraje'!$B:$B,$B$3,'BD Factoraje'!$G:$G,'Cartera Semanal Individual'!$A65,'BD Factoraje'!$N:$N,'Cartera Semanal Individual'!CP$1,'BD Factoraje'!$C:$C,$B$2)</f>
        <v>0</v>
      </c>
      <c r="CQ65" s="11">
        <f>IF('Cartera Semanal Individual'!$A65='Cartera Semanal Individual'!CQ$1,-SUMIFS('BD Factoraje'!$Q:$Q,'BD Factoraje'!$B:$B,$B$3,'BD Factoraje'!$G:$G,'Cartera Semanal Individual'!$A65,'BD Factoraje'!$C:$C,$B$2),0)+CP65-SUMIFS('BD Factoraje'!$R:$R,'BD Factoraje'!$B:$B,$B$3,'BD Factoraje'!$G:$G,'Cartera Semanal Individual'!$A65,'BD Factoraje'!$N:$N,'Cartera Semanal Individual'!CQ$1,'BD Factoraje'!$C:$C,$B$2)</f>
        <v>0</v>
      </c>
      <c r="CR65" s="11">
        <f>IF('Cartera Semanal Individual'!$A65='Cartera Semanal Individual'!CR$1,-SUMIFS('BD Factoraje'!$Q:$Q,'BD Factoraje'!$B:$B,$B$3,'BD Factoraje'!$G:$G,'Cartera Semanal Individual'!$A65,'BD Factoraje'!$C:$C,$B$2),0)+CQ65-SUMIFS('BD Factoraje'!$R:$R,'BD Factoraje'!$B:$B,$B$3,'BD Factoraje'!$G:$G,'Cartera Semanal Individual'!$A65,'BD Factoraje'!$N:$N,'Cartera Semanal Individual'!CR$1,'BD Factoraje'!$C:$C,$B$2)</f>
        <v>0</v>
      </c>
      <c r="CS65" s="11">
        <f>IF('Cartera Semanal Individual'!$A65='Cartera Semanal Individual'!CS$1,-SUMIFS('BD Factoraje'!$Q:$Q,'BD Factoraje'!$B:$B,$B$3,'BD Factoraje'!$G:$G,'Cartera Semanal Individual'!$A65,'BD Factoraje'!$C:$C,$B$2),0)+CR65-SUMIFS('BD Factoraje'!$R:$R,'BD Factoraje'!$B:$B,$B$3,'BD Factoraje'!$G:$G,'Cartera Semanal Individual'!$A65,'BD Factoraje'!$N:$N,'Cartera Semanal Individual'!CS$1,'BD Factoraje'!$C:$C,$B$2)</f>
        <v>0</v>
      </c>
      <c r="CT65" s="11">
        <f>IF('Cartera Semanal Individual'!$A65='Cartera Semanal Individual'!CT$1,-SUMIFS('BD Factoraje'!$Q:$Q,'BD Factoraje'!$B:$B,$B$3,'BD Factoraje'!$G:$G,'Cartera Semanal Individual'!$A65,'BD Factoraje'!$C:$C,$B$2),0)+CS65-SUMIFS('BD Factoraje'!$R:$R,'BD Factoraje'!$B:$B,$B$3,'BD Factoraje'!$G:$G,'Cartera Semanal Individual'!$A65,'BD Factoraje'!$N:$N,'Cartera Semanal Individual'!CT$1,'BD Factoraje'!$C:$C,$B$2)</f>
        <v>0</v>
      </c>
      <c r="CU65" s="11">
        <f>IF('Cartera Semanal Individual'!$A65='Cartera Semanal Individual'!CU$1,-SUMIFS('BD Factoraje'!$Q:$Q,'BD Factoraje'!$B:$B,$B$3,'BD Factoraje'!$G:$G,'Cartera Semanal Individual'!$A65,'BD Factoraje'!$C:$C,$B$2),0)+CT65-SUMIFS('BD Factoraje'!$R:$R,'BD Factoraje'!$B:$B,$B$3,'BD Factoraje'!$G:$G,'Cartera Semanal Individual'!$A65,'BD Factoraje'!$N:$N,'Cartera Semanal Individual'!CU$1,'BD Factoraje'!$C:$C,$B$2)</f>
        <v>0</v>
      </c>
      <c r="CV65" s="11">
        <f>IF('Cartera Semanal Individual'!$A65='Cartera Semanal Individual'!CV$1,-SUMIFS('BD Factoraje'!$Q:$Q,'BD Factoraje'!$B:$B,$B$3,'BD Factoraje'!$G:$G,'Cartera Semanal Individual'!$A65,'BD Factoraje'!$C:$C,$B$2),0)+CU65-SUMIFS('BD Factoraje'!$R:$R,'BD Factoraje'!$B:$B,$B$3,'BD Factoraje'!$G:$G,'Cartera Semanal Individual'!$A65,'BD Factoraje'!$N:$N,'Cartera Semanal Individual'!CV$1,'BD Factoraje'!$C:$C,$B$2)</f>
        <v>0</v>
      </c>
    </row>
    <row r="66" spans="1:100" x14ac:dyDescent="0.25">
      <c r="A66" s="14">
        <v>75</v>
      </c>
      <c r="B66" s="31">
        <f t="shared" si="2"/>
        <v>42890</v>
      </c>
      <c r="C66" s="11">
        <f>IF('Cartera Semanal Individual'!$A66='Cartera Semanal Individual'!C$1,-SUMIFS('BD Factoraje'!$Q:$Q,'BD Factoraje'!$B:$B,$B$3,'BD Factoraje'!$G:$G,'Cartera Semanal Individual'!$A66,'BD Factoraje'!$C:$C,$B$2),0)</f>
        <v>0</v>
      </c>
      <c r="D66" s="11">
        <f>IF('Cartera Semanal Individual'!$A66='Cartera Semanal Individual'!D$1,-SUMIFS('BD Factoraje'!$Q:$Q,'BD Factoraje'!$B:$B,$B$3,'BD Factoraje'!$G:$G,'Cartera Semanal Individual'!$A66,'BD Factoraje'!$C:$C,$B$2),0)+C66-SUMIFS('BD Factoraje'!$R:$R,'BD Factoraje'!$B:$B,$B$3,'BD Factoraje'!$G:$G,'Cartera Semanal Individual'!$A66,'BD Factoraje'!$N:$N,'Cartera Semanal Individual'!D$1,'BD Factoraje'!$C:$C,$B$2)</f>
        <v>0</v>
      </c>
      <c r="E66" s="11">
        <f>IF('Cartera Semanal Individual'!$A66='Cartera Semanal Individual'!E$1,-SUMIFS('BD Factoraje'!$Q:$Q,'BD Factoraje'!$B:$B,$B$3,'BD Factoraje'!$G:$G,'Cartera Semanal Individual'!$A66,'BD Factoraje'!$C:$C,$B$2),0)+D66-SUMIFS('BD Factoraje'!$R:$R,'BD Factoraje'!$B:$B,$B$3,'BD Factoraje'!$G:$G,'Cartera Semanal Individual'!$A66,'BD Factoraje'!$N:$N,'Cartera Semanal Individual'!E$1,'BD Factoraje'!$C:$C,$B$2)</f>
        <v>0</v>
      </c>
      <c r="F66" s="11">
        <f>IF('Cartera Semanal Individual'!$A66='Cartera Semanal Individual'!F$1,-SUMIFS('BD Factoraje'!$Q:$Q,'BD Factoraje'!$B:$B,$B$3,'BD Factoraje'!$G:$G,'Cartera Semanal Individual'!$A66,'BD Factoraje'!$C:$C,$B$2),0)+E66-SUMIFS('BD Factoraje'!$R:$R,'BD Factoraje'!$B:$B,$B$3,'BD Factoraje'!$G:$G,'Cartera Semanal Individual'!$A66,'BD Factoraje'!$N:$N,'Cartera Semanal Individual'!F$1,'BD Factoraje'!$C:$C,$B$2)</f>
        <v>0</v>
      </c>
      <c r="G66" s="11">
        <f>IF('Cartera Semanal Individual'!$A66='Cartera Semanal Individual'!G$1,-SUMIFS('BD Factoraje'!$Q:$Q,'BD Factoraje'!$B:$B,$B$3,'BD Factoraje'!$G:$G,'Cartera Semanal Individual'!$A66,'BD Factoraje'!$C:$C,$B$2),0)+F66-SUMIFS('BD Factoraje'!$R:$R,'BD Factoraje'!$B:$B,$B$3,'BD Factoraje'!$G:$G,'Cartera Semanal Individual'!$A66,'BD Factoraje'!$N:$N,'Cartera Semanal Individual'!G$1,'BD Factoraje'!$C:$C,$B$2)</f>
        <v>0</v>
      </c>
      <c r="H66" s="11">
        <f>IF('Cartera Semanal Individual'!$A66='Cartera Semanal Individual'!H$1,-SUMIFS('BD Factoraje'!$Q:$Q,'BD Factoraje'!$B:$B,$B$3,'BD Factoraje'!$G:$G,'Cartera Semanal Individual'!$A66,'BD Factoraje'!$C:$C,$B$2),0)+G66-SUMIFS('BD Factoraje'!$R:$R,'BD Factoraje'!$B:$B,$B$3,'BD Factoraje'!$G:$G,'Cartera Semanal Individual'!$A66,'BD Factoraje'!$N:$N,'Cartera Semanal Individual'!H$1,'BD Factoraje'!$C:$C,$B$2)</f>
        <v>0</v>
      </c>
      <c r="I66" s="11">
        <f>IF('Cartera Semanal Individual'!$A66='Cartera Semanal Individual'!I$1,-SUMIFS('BD Factoraje'!$Q:$Q,'BD Factoraje'!$B:$B,$B$3,'BD Factoraje'!$G:$G,'Cartera Semanal Individual'!$A66,'BD Factoraje'!$C:$C,$B$2),0)+H66-SUMIFS('BD Factoraje'!$R:$R,'BD Factoraje'!$B:$B,$B$3,'BD Factoraje'!$G:$G,'Cartera Semanal Individual'!$A66,'BD Factoraje'!$N:$N,'Cartera Semanal Individual'!I$1,'BD Factoraje'!$C:$C,$B$2)</f>
        <v>0</v>
      </c>
      <c r="J66" s="11">
        <f>IF('Cartera Semanal Individual'!$A66='Cartera Semanal Individual'!J$1,-SUMIFS('BD Factoraje'!$Q:$Q,'BD Factoraje'!$B:$B,$B$3,'BD Factoraje'!$G:$G,'Cartera Semanal Individual'!$A66,'BD Factoraje'!$C:$C,$B$2),0)+I66-SUMIFS('BD Factoraje'!$R:$R,'BD Factoraje'!$B:$B,$B$3,'BD Factoraje'!$G:$G,'Cartera Semanal Individual'!$A66,'BD Factoraje'!$N:$N,'Cartera Semanal Individual'!J$1,'BD Factoraje'!$C:$C,$B$2)</f>
        <v>0</v>
      </c>
      <c r="K66" s="11">
        <f>IF('Cartera Semanal Individual'!$A66='Cartera Semanal Individual'!K$1,-SUMIFS('BD Factoraje'!$Q:$Q,'BD Factoraje'!$B:$B,$B$3,'BD Factoraje'!$G:$G,'Cartera Semanal Individual'!$A66,'BD Factoraje'!$C:$C,$B$2),0)+J66-SUMIFS('BD Factoraje'!$R:$R,'BD Factoraje'!$B:$B,$B$3,'BD Factoraje'!$G:$G,'Cartera Semanal Individual'!$A66,'BD Factoraje'!$N:$N,'Cartera Semanal Individual'!K$1,'BD Factoraje'!$C:$C,$B$2)</f>
        <v>0</v>
      </c>
      <c r="L66" s="11">
        <f>IF('Cartera Semanal Individual'!$A66='Cartera Semanal Individual'!L$1,-SUMIFS('BD Factoraje'!$Q:$Q,'BD Factoraje'!$B:$B,$B$3,'BD Factoraje'!$G:$G,'Cartera Semanal Individual'!$A66,'BD Factoraje'!$C:$C,$B$2),0)+K66-SUMIFS('BD Factoraje'!$R:$R,'BD Factoraje'!$B:$B,$B$3,'BD Factoraje'!$G:$G,'Cartera Semanal Individual'!$A66,'BD Factoraje'!$N:$N,'Cartera Semanal Individual'!L$1,'BD Factoraje'!$C:$C,$B$2)</f>
        <v>0</v>
      </c>
      <c r="M66" s="11">
        <f>IF('Cartera Semanal Individual'!$A66='Cartera Semanal Individual'!M$1,-SUMIFS('BD Factoraje'!$Q:$Q,'BD Factoraje'!$B:$B,$B$3,'BD Factoraje'!$G:$G,'Cartera Semanal Individual'!$A66,'BD Factoraje'!$C:$C,$B$2),0)+L66-SUMIFS('BD Factoraje'!$R:$R,'BD Factoraje'!$B:$B,$B$3,'BD Factoraje'!$G:$G,'Cartera Semanal Individual'!$A66,'BD Factoraje'!$N:$N,'Cartera Semanal Individual'!M$1,'BD Factoraje'!$C:$C,$B$2)</f>
        <v>0</v>
      </c>
      <c r="N66" s="11">
        <f>IF('Cartera Semanal Individual'!$A66='Cartera Semanal Individual'!N$1,-SUMIFS('BD Factoraje'!$Q:$Q,'BD Factoraje'!$B:$B,$B$3,'BD Factoraje'!$G:$G,'Cartera Semanal Individual'!$A66,'BD Factoraje'!$C:$C,$B$2),0)+M66-SUMIFS('BD Factoraje'!$R:$R,'BD Factoraje'!$B:$B,$B$3,'BD Factoraje'!$G:$G,'Cartera Semanal Individual'!$A66,'BD Factoraje'!$N:$N,'Cartera Semanal Individual'!N$1,'BD Factoraje'!$C:$C,$B$2)</f>
        <v>0</v>
      </c>
      <c r="O66" s="11">
        <f>IF('Cartera Semanal Individual'!$A66='Cartera Semanal Individual'!O$1,-SUMIFS('BD Factoraje'!$Q:$Q,'BD Factoraje'!$B:$B,$B$3,'BD Factoraje'!$G:$G,'Cartera Semanal Individual'!$A66,'BD Factoraje'!$C:$C,$B$2),0)+N66-SUMIFS('BD Factoraje'!$R:$R,'BD Factoraje'!$B:$B,$B$3,'BD Factoraje'!$G:$G,'Cartera Semanal Individual'!$A66,'BD Factoraje'!$N:$N,'Cartera Semanal Individual'!O$1,'BD Factoraje'!$C:$C,$B$2)</f>
        <v>0</v>
      </c>
      <c r="P66" s="11">
        <f>IF('Cartera Semanal Individual'!$A66='Cartera Semanal Individual'!P$1,-SUMIFS('BD Factoraje'!$Q:$Q,'BD Factoraje'!$B:$B,$B$3,'BD Factoraje'!$G:$G,'Cartera Semanal Individual'!$A66,'BD Factoraje'!$C:$C,$B$2),0)+O66-SUMIFS('BD Factoraje'!$R:$R,'BD Factoraje'!$B:$B,$B$3,'BD Factoraje'!$G:$G,'Cartera Semanal Individual'!$A66,'BD Factoraje'!$N:$N,'Cartera Semanal Individual'!P$1,'BD Factoraje'!$C:$C,$B$2)</f>
        <v>0</v>
      </c>
      <c r="Q66" s="11">
        <f>IF('Cartera Semanal Individual'!$A66='Cartera Semanal Individual'!Q$1,-SUMIFS('BD Factoraje'!$Q:$Q,'BD Factoraje'!$B:$B,$B$3,'BD Factoraje'!$G:$G,'Cartera Semanal Individual'!$A66,'BD Factoraje'!$C:$C,$B$2),0)+P66-SUMIFS('BD Factoraje'!$R:$R,'BD Factoraje'!$B:$B,$B$3,'BD Factoraje'!$G:$G,'Cartera Semanal Individual'!$A66,'BD Factoraje'!$N:$N,'Cartera Semanal Individual'!Q$1,'BD Factoraje'!$C:$C,$B$2)</f>
        <v>0</v>
      </c>
      <c r="R66" s="11">
        <f>IF('Cartera Semanal Individual'!$A66='Cartera Semanal Individual'!R$1,-SUMIFS('BD Factoraje'!$Q:$Q,'BD Factoraje'!$B:$B,$B$3,'BD Factoraje'!$G:$G,'Cartera Semanal Individual'!$A66,'BD Factoraje'!$C:$C,$B$2),0)+Q66-SUMIFS('BD Factoraje'!$R:$R,'BD Factoraje'!$B:$B,$B$3,'BD Factoraje'!$G:$G,'Cartera Semanal Individual'!$A66,'BD Factoraje'!$N:$N,'Cartera Semanal Individual'!R$1,'BD Factoraje'!$C:$C,$B$2)</f>
        <v>0</v>
      </c>
      <c r="S66" s="11">
        <f>IF('Cartera Semanal Individual'!$A66='Cartera Semanal Individual'!S$1,-SUMIFS('BD Factoraje'!$Q:$Q,'BD Factoraje'!$B:$B,$B$3,'BD Factoraje'!$G:$G,'Cartera Semanal Individual'!$A66,'BD Factoraje'!$C:$C,$B$2),0)+R66-SUMIFS('BD Factoraje'!$R:$R,'BD Factoraje'!$B:$B,$B$3,'BD Factoraje'!$G:$G,'Cartera Semanal Individual'!$A66,'BD Factoraje'!$N:$N,'Cartera Semanal Individual'!S$1,'BD Factoraje'!$C:$C,$B$2)</f>
        <v>0</v>
      </c>
      <c r="T66" s="11">
        <f>IF('Cartera Semanal Individual'!$A66='Cartera Semanal Individual'!T$1,-SUMIFS('BD Factoraje'!$Q:$Q,'BD Factoraje'!$B:$B,$B$3,'BD Factoraje'!$G:$G,'Cartera Semanal Individual'!$A66,'BD Factoraje'!$C:$C,$B$2),0)+S66-SUMIFS('BD Factoraje'!$R:$R,'BD Factoraje'!$B:$B,$B$3,'BD Factoraje'!$G:$G,'Cartera Semanal Individual'!$A66,'BD Factoraje'!$N:$N,'Cartera Semanal Individual'!T$1,'BD Factoraje'!$C:$C,$B$2)</f>
        <v>0</v>
      </c>
      <c r="U66" s="11">
        <f>IF('Cartera Semanal Individual'!$A66='Cartera Semanal Individual'!U$1,-SUMIFS('BD Factoraje'!$Q:$Q,'BD Factoraje'!$B:$B,$B$3,'BD Factoraje'!$G:$G,'Cartera Semanal Individual'!$A66,'BD Factoraje'!$C:$C,$B$2),0)+T66-SUMIFS('BD Factoraje'!$R:$R,'BD Factoraje'!$B:$B,$B$3,'BD Factoraje'!$G:$G,'Cartera Semanal Individual'!$A66,'BD Factoraje'!$N:$N,'Cartera Semanal Individual'!U$1,'BD Factoraje'!$C:$C,$B$2)</f>
        <v>0</v>
      </c>
      <c r="V66" s="11">
        <f>IF('Cartera Semanal Individual'!$A66='Cartera Semanal Individual'!V$1,-SUMIFS('BD Factoraje'!$Q:$Q,'BD Factoraje'!$B:$B,$B$3,'BD Factoraje'!$G:$G,'Cartera Semanal Individual'!$A66,'BD Factoraje'!$C:$C,$B$2),0)+U66-SUMIFS('BD Factoraje'!$R:$R,'BD Factoraje'!$B:$B,$B$3,'BD Factoraje'!$G:$G,'Cartera Semanal Individual'!$A66,'BD Factoraje'!$N:$N,'Cartera Semanal Individual'!V$1,'BD Factoraje'!$C:$C,$B$2)</f>
        <v>0</v>
      </c>
      <c r="W66" s="11">
        <f>IF('Cartera Semanal Individual'!$A66='Cartera Semanal Individual'!W$1,-SUMIFS('BD Factoraje'!$Q:$Q,'BD Factoraje'!$B:$B,$B$3,'BD Factoraje'!$G:$G,'Cartera Semanal Individual'!$A66,'BD Factoraje'!$C:$C,$B$2),0)+V66-SUMIFS('BD Factoraje'!$R:$R,'BD Factoraje'!$B:$B,$B$3,'BD Factoraje'!$G:$G,'Cartera Semanal Individual'!$A66,'BD Factoraje'!$N:$N,'Cartera Semanal Individual'!W$1,'BD Factoraje'!$C:$C,$B$2)</f>
        <v>0</v>
      </c>
      <c r="X66" s="11">
        <f>IF('Cartera Semanal Individual'!$A66='Cartera Semanal Individual'!X$1,-SUMIFS('BD Factoraje'!$Q:$Q,'BD Factoraje'!$B:$B,$B$3,'BD Factoraje'!$G:$G,'Cartera Semanal Individual'!$A66,'BD Factoraje'!$C:$C,$B$2),0)+W66-SUMIFS('BD Factoraje'!$R:$R,'BD Factoraje'!$B:$B,$B$3,'BD Factoraje'!$G:$G,'Cartera Semanal Individual'!$A66,'BD Factoraje'!$N:$N,'Cartera Semanal Individual'!X$1,'BD Factoraje'!$C:$C,$B$2)</f>
        <v>0</v>
      </c>
      <c r="Y66" s="11">
        <f>IF('Cartera Semanal Individual'!$A66='Cartera Semanal Individual'!Y$1,-SUMIFS('BD Factoraje'!$Q:$Q,'BD Factoraje'!$B:$B,$B$3,'BD Factoraje'!$G:$G,'Cartera Semanal Individual'!$A66,'BD Factoraje'!$C:$C,$B$2),0)+X66-SUMIFS('BD Factoraje'!$R:$R,'BD Factoraje'!$B:$B,$B$3,'BD Factoraje'!$G:$G,'Cartera Semanal Individual'!$A66,'BD Factoraje'!$N:$N,'Cartera Semanal Individual'!Y$1,'BD Factoraje'!$C:$C,$B$2)</f>
        <v>0</v>
      </c>
      <c r="Z66" s="11">
        <f>IF('Cartera Semanal Individual'!$A66='Cartera Semanal Individual'!Z$1,-SUMIFS('BD Factoraje'!$Q:$Q,'BD Factoraje'!$B:$B,$B$3,'BD Factoraje'!$G:$G,'Cartera Semanal Individual'!$A66,'BD Factoraje'!$C:$C,$B$2),0)+Y66-SUMIFS('BD Factoraje'!$R:$R,'BD Factoraje'!$B:$B,$B$3,'BD Factoraje'!$G:$G,'Cartera Semanal Individual'!$A66,'BD Factoraje'!$N:$N,'Cartera Semanal Individual'!Z$1,'BD Factoraje'!$C:$C,$B$2)</f>
        <v>0</v>
      </c>
      <c r="AA66" s="11">
        <f>IF('Cartera Semanal Individual'!$A66='Cartera Semanal Individual'!AA$1,-SUMIFS('BD Factoraje'!$Q:$Q,'BD Factoraje'!$B:$B,$B$3,'BD Factoraje'!$G:$G,'Cartera Semanal Individual'!$A66,'BD Factoraje'!$C:$C,$B$2),0)+Z66-SUMIFS('BD Factoraje'!$R:$R,'BD Factoraje'!$B:$B,$B$3,'BD Factoraje'!$G:$G,'Cartera Semanal Individual'!$A66,'BD Factoraje'!$N:$N,'Cartera Semanal Individual'!AA$1,'BD Factoraje'!$C:$C,$B$2)</f>
        <v>0</v>
      </c>
      <c r="AB66" s="11">
        <f>IF('Cartera Semanal Individual'!$A66='Cartera Semanal Individual'!AB$1,-SUMIFS('BD Factoraje'!$Q:$Q,'BD Factoraje'!$B:$B,$B$3,'BD Factoraje'!$G:$G,'Cartera Semanal Individual'!$A66,'BD Factoraje'!$C:$C,$B$2),0)+AA66-SUMIFS('BD Factoraje'!$R:$R,'BD Factoraje'!$B:$B,$B$3,'BD Factoraje'!$G:$G,'Cartera Semanal Individual'!$A66,'BD Factoraje'!$N:$N,'Cartera Semanal Individual'!AB$1,'BD Factoraje'!$C:$C,$B$2)</f>
        <v>0</v>
      </c>
      <c r="AC66" s="11">
        <f>IF('Cartera Semanal Individual'!$A66='Cartera Semanal Individual'!AC$1,-SUMIFS('BD Factoraje'!$Q:$Q,'BD Factoraje'!$B:$B,$B$3,'BD Factoraje'!$G:$G,'Cartera Semanal Individual'!$A66,'BD Factoraje'!$C:$C,$B$2),0)+AB66-SUMIFS('BD Factoraje'!$R:$R,'BD Factoraje'!$B:$B,$B$3,'BD Factoraje'!$G:$G,'Cartera Semanal Individual'!$A66,'BD Factoraje'!$N:$N,'Cartera Semanal Individual'!AC$1,'BD Factoraje'!$C:$C,$B$2)</f>
        <v>0</v>
      </c>
      <c r="AD66" s="11">
        <f>IF('Cartera Semanal Individual'!$A66='Cartera Semanal Individual'!AD$1,-SUMIFS('BD Factoraje'!$Q:$Q,'BD Factoraje'!$B:$B,$B$3,'BD Factoraje'!$G:$G,'Cartera Semanal Individual'!$A66,'BD Factoraje'!$C:$C,$B$2),0)+AC66-SUMIFS('BD Factoraje'!$R:$R,'BD Factoraje'!$B:$B,$B$3,'BD Factoraje'!$G:$G,'Cartera Semanal Individual'!$A66,'BD Factoraje'!$N:$N,'Cartera Semanal Individual'!AD$1,'BD Factoraje'!$C:$C,$B$2)</f>
        <v>0</v>
      </c>
      <c r="AE66" s="11">
        <f>IF('Cartera Semanal Individual'!$A66='Cartera Semanal Individual'!AE$1,-SUMIFS('BD Factoraje'!$Q:$Q,'BD Factoraje'!$B:$B,$B$3,'BD Factoraje'!$G:$G,'Cartera Semanal Individual'!$A66,'BD Factoraje'!$C:$C,$B$2),0)+AD66-SUMIFS('BD Factoraje'!$R:$R,'BD Factoraje'!$B:$B,$B$3,'BD Factoraje'!$G:$G,'Cartera Semanal Individual'!$A66,'BD Factoraje'!$N:$N,'Cartera Semanal Individual'!AE$1,'BD Factoraje'!$C:$C,$B$2)</f>
        <v>0</v>
      </c>
      <c r="AF66" s="11">
        <f>IF('Cartera Semanal Individual'!$A66='Cartera Semanal Individual'!AF$1,-SUMIFS('BD Factoraje'!$Q:$Q,'BD Factoraje'!$B:$B,$B$3,'BD Factoraje'!$G:$G,'Cartera Semanal Individual'!$A66,'BD Factoraje'!$C:$C,$B$2),0)+AE66-SUMIFS('BD Factoraje'!$R:$R,'BD Factoraje'!$B:$B,$B$3,'BD Factoraje'!$G:$G,'Cartera Semanal Individual'!$A66,'BD Factoraje'!$N:$N,'Cartera Semanal Individual'!AF$1,'BD Factoraje'!$C:$C,$B$2)</f>
        <v>0</v>
      </c>
      <c r="AG66" s="11">
        <f>IF('Cartera Semanal Individual'!$A66='Cartera Semanal Individual'!AG$1,-SUMIFS('BD Factoraje'!$Q:$Q,'BD Factoraje'!$B:$B,$B$3,'BD Factoraje'!$G:$G,'Cartera Semanal Individual'!$A66,'BD Factoraje'!$C:$C,$B$2),0)+AF66-SUMIFS('BD Factoraje'!$R:$R,'BD Factoraje'!$B:$B,$B$3,'BD Factoraje'!$G:$G,'Cartera Semanal Individual'!$A66,'BD Factoraje'!$N:$N,'Cartera Semanal Individual'!AG$1,'BD Factoraje'!$C:$C,$B$2)</f>
        <v>0</v>
      </c>
      <c r="AH66" s="11">
        <f>IF('Cartera Semanal Individual'!$A66='Cartera Semanal Individual'!AH$1,-SUMIFS('BD Factoraje'!$Q:$Q,'BD Factoraje'!$B:$B,$B$3,'BD Factoraje'!$G:$G,'Cartera Semanal Individual'!$A66,'BD Factoraje'!$C:$C,$B$2),0)+AG66-SUMIFS('BD Factoraje'!$R:$R,'BD Factoraje'!$B:$B,$B$3,'BD Factoraje'!$G:$G,'Cartera Semanal Individual'!$A66,'BD Factoraje'!$N:$N,'Cartera Semanal Individual'!AH$1,'BD Factoraje'!$C:$C,$B$2)</f>
        <v>0</v>
      </c>
      <c r="AI66" s="11">
        <f>IF('Cartera Semanal Individual'!$A66='Cartera Semanal Individual'!AI$1,-SUMIFS('BD Factoraje'!$Q:$Q,'BD Factoraje'!$B:$B,$B$3,'BD Factoraje'!$G:$G,'Cartera Semanal Individual'!$A66,'BD Factoraje'!$C:$C,$B$2),0)+AH66-SUMIFS('BD Factoraje'!$R:$R,'BD Factoraje'!$B:$B,$B$3,'BD Factoraje'!$G:$G,'Cartera Semanal Individual'!$A66,'BD Factoraje'!$N:$N,'Cartera Semanal Individual'!AI$1,'BD Factoraje'!$C:$C,$B$2)</f>
        <v>0</v>
      </c>
      <c r="AJ66" s="11">
        <f>IF('Cartera Semanal Individual'!$A66='Cartera Semanal Individual'!AJ$1,-SUMIFS('BD Factoraje'!$Q:$Q,'BD Factoraje'!$B:$B,$B$3,'BD Factoraje'!$G:$G,'Cartera Semanal Individual'!$A66,'BD Factoraje'!$C:$C,$B$2),0)+AI66-SUMIFS('BD Factoraje'!$R:$R,'BD Factoraje'!$B:$B,$B$3,'BD Factoraje'!$G:$G,'Cartera Semanal Individual'!$A66,'BD Factoraje'!$N:$N,'Cartera Semanal Individual'!AJ$1,'BD Factoraje'!$C:$C,$B$2)</f>
        <v>0</v>
      </c>
      <c r="AK66" s="11">
        <f>IF('Cartera Semanal Individual'!$A66='Cartera Semanal Individual'!AK$1,-SUMIFS('BD Factoraje'!$Q:$Q,'BD Factoraje'!$B:$B,$B$3,'BD Factoraje'!$G:$G,'Cartera Semanal Individual'!$A66,'BD Factoraje'!$C:$C,$B$2),0)+AJ66-SUMIFS('BD Factoraje'!$R:$R,'BD Factoraje'!$B:$B,$B$3,'BD Factoraje'!$G:$G,'Cartera Semanal Individual'!$A66,'BD Factoraje'!$N:$N,'Cartera Semanal Individual'!AK$1,'BD Factoraje'!$C:$C,$B$2)</f>
        <v>0</v>
      </c>
      <c r="AL66" s="11">
        <f>IF('Cartera Semanal Individual'!$A66='Cartera Semanal Individual'!AL$1,-SUMIFS('BD Factoraje'!$Q:$Q,'BD Factoraje'!$B:$B,$B$3,'BD Factoraje'!$G:$G,'Cartera Semanal Individual'!$A66,'BD Factoraje'!$C:$C,$B$2),0)+AK66-SUMIFS('BD Factoraje'!$R:$R,'BD Factoraje'!$B:$B,$B$3,'BD Factoraje'!$G:$G,'Cartera Semanal Individual'!$A66,'BD Factoraje'!$N:$N,'Cartera Semanal Individual'!AL$1,'BD Factoraje'!$C:$C,$B$2)</f>
        <v>0</v>
      </c>
      <c r="AM66" s="11">
        <f>IF('Cartera Semanal Individual'!$A66='Cartera Semanal Individual'!AM$1,-SUMIFS('BD Factoraje'!$Q:$Q,'BD Factoraje'!$B:$B,$B$3,'BD Factoraje'!$G:$G,'Cartera Semanal Individual'!$A66,'BD Factoraje'!$C:$C,$B$2),0)+AL66-SUMIFS('BD Factoraje'!$R:$R,'BD Factoraje'!$B:$B,$B$3,'BD Factoraje'!$G:$G,'Cartera Semanal Individual'!$A66,'BD Factoraje'!$N:$N,'Cartera Semanal Individual'!AM$1,'BD Factoraje'!$C:$C,$B$2)</f>
        <v>0</v>
      </c>
      <c r="AN66" s="11">
        <f>IF('Cartera Semanal Individual'!$A66='Cartera Semanal Individual'!AN$1,-SUMIFS('BD Factoraje'!$Q:$Q,'BD Factoraje'!$B:$B,$B$3,'BD Factoraje'!$G:$G,'Cartera Semanal Individual'!$A66,'BD Factoraje'!$C:$C,$B$2),0)+AM66-SUMIFS('BD Factoraje'!$R:$R,'BD Factoraje'!$B:$B,$B$3,'BD Factoraje'!$G:$G,'Cartera Semanal Individual'!$A66,'BD Factoraje'!$N:$N,'Cartera Semanal Individual'!AN$1,'BD Factoraje'!$C:$C,$B$2)</f>
        <v>0</v>
      </c>
      <c r="AO66" s="11">
        <f>IF('Cartera Semanal Individual'!$A66='Cartera Semanal Individual'!AO$1,-SUMIFS('BD Factoraje'!$Q:$Q,'BD Factoraje'!$B:$B,$B$3,'BD Factoraje'!$G:$G,'Cartera Semanal Individual'!$A66,'BD Factoraje'!$C:$C,$B$2),0)+AN66-SUMIFS('BD Factoraje'!$R:$R,'BD Factoraje'!$B:$B,$B$3,'BD Factoraje'!$G:$G,'Cartera Semanal Individual'!$A66,'BD Factoraje'!$N:$N,'Cartera Semanal Individual'!AO$1,'BD Factoraje'!$C:$C,$B$2)</f>
        <v>0</v>
      </c>
      <c r="AP66" s="11">
        <f>IF('Cartera Semanal Individual'!$A66='Cartera Semanal Individual'!AP$1,-SUMIFS('BD Factoraje'!$Q:$Q,'BD Factoraje'!$B:$B,$B$3,'BD Factoraje'!$G:$G,'Cartera Semanal Individual'!$A66,'BD Factoraje'!$C:$C,$B$2),0)+AO66-SUMIFS('BD Factoraje'!$R:$R,'BD Factoraje'!$B:$B,$B$3,'BD Factoraje'!$G:$G,'Cartera Semanal Individual'!$A66,'BD Factoraje'!$N:$N,'Cartera Semanal Individual'!AP$1,'BD Factoraje'!$C:$C,$B$2)</f>
        <v>0</v>
      </c>
      <c r="AQ66" s="11">
        <f>IF('Cartera Semanal Individual'!$A66='Cartera Semanal Individual'!AQ$1,-SUMIFS('BD Factoraje'!$Q:$Q,'BD Factoraje'!$B:$B,$B$3,'BD Factoraje'!$G:$G,'Cartera Semanal Individual'!$A66,'BD Factoraje'!$C:$C,$B$2),0)+AP66-SUMIFS('BD Factoraje'!$R:$R,'BD Factoraje'!$B:$B,$B$3,'BD Factoraje'!$G:$G,'Cartera Semanal Individual'!$A66,'BD Factoraje'!$N:$N,'Cartera Semanal Individual'!AQ$1,'BD Factoraje'!$C:$C,$B$2)</f>
        <v>0</v>
      </c>
      <c r="AR66" s="11">
        <f>IF('Cartera Semanal Individual'!$A66='Cartera Semanal Individual'!AR$1,-SUMIFS('BD Factoraje'!$Q:$Q,'BD Factoraje'!$B:$B,$B$3,'BD Factoraje'!$G:$G,'Cartera Semanal Individual'!$A66,'BD Factoraje'!$C:$C,$B$2),0)+AQ66-SUMIFS('BD Factoraje'!$R:$R,'BD Factoraje'!$B:$B,$B$3,'BD Factoraje'!$G:$G,'Cartera Semanal Individual'!$A66,'BD Factoraje'!$N:$N,'Cartera Semanal Individual'!AR$1,'BD Factoraje'!$C:$C,$B$2)</f>
        <v>0</v>
      </c>
      <c r="AS66" s="11">
        <f>IF('Cartera Semanal Individual'!$A66='Cartera Semanal Individual'!AS$1,-SUMIFS('BD Factoraje'!$Q:$Q,'BD Factoraje'!$B:$B,$B$3,'BD Factoraje'!$G:$G,'Cartera Semanal Individual'!$A66,'BD Factoraje'!$C:$C,$B$2),0)+AR66-SUMIFS('BD Factoraje'!$R:$R,'BD Factoraje'!$B:$B,$B$3,'BD Factoraje'!$G:$G,'Cartera Semanal Individual'!$A66,'BD Factoraje'!$N:$N,'Cartera Semanal Individual'!AS$1,'BD Factoraje'!$C:$C,$B$2)</f>
        <v>0</v>
      </c>
      <c r="AT66" s="11">
        <f>IF('Cartera Semanal Individual'!$A66='Cartera Semanal Individual'!AT$1,-SUMIFS('BD Factoraje'!$Q:$Q,'BD Factoraje'!$B:$B,$B$3,'BD Factoraje'!$G:$G,'Cartera Semanal Individual'!$A66,'BD Factoraje'!$C:$C,$B$2),0)+AS66-SUMIFS('BD Factoraje'!$R:$R,'BD Factoraje'!$B:$B,$B$3,'BD Factoraje'!$G:$G,'Cartera Semanal Individual'!$A66,'BD Factoraje'!$N:$N,'Cartera Semanal Individual'!AT$1,'BD Factoraje'!$C:$C,$B$2)</f>
        <v>0</v>
      </c>
      <c r="AU66" s="11">
        <f>IF('Cartera Semanal Individual'!$A66='Cartera Semanal Individual'!AU$1,-SUMIFS('BD Factoraje'!$Q:$Q,'BD Factoraje'!$B:$B,$B$3,'BD Factoraje'!$G:$G,'Cartera Semanal Individual'!$A66,'BD Factoraje'!$C:$C,$B$2),0)+AT66-SUMIFS('BD Factoraje'!$R:$R,'BD Factoraje'!$B:$B,$B$3,'BD Factoraje'!$G:$G,'Cartera Semanal Individual'!$A66,'BD Factoraje'!$N:$N,'Cartera Semanal Individual'!AU$1,'BD Factoraje'!$C:$C,$B$2)</f>
        <v>0</v>
      </c>
      <c r="AV66" s="11">
        <f>IF('Cartera Semanal Individual'!$A66='Cartera Semanal Individual'!AV$1,-SUMIFS('BD Factoraje'!$Q:$Q,'BD Factoraje'!$B:$B,$B$3,'BD Factoraje'!$G:$G,'Cartera Semanal Individual'!$A66,'BD Factoraje'!$C:$C,$B$2),0)+AU66-SUMIFS('BD Factoraje'!$R:$R,'BD Factoraje'!$B:$B,$B$3,'BD Factoraje'!$G:$G,'Cartera Semanal Individual'!$A66,'BD Factoraje'!$N:$N,'Cartera Semanal Individual'!AV$1,'BD Factoraje'!$C:$C,$B$2)</f>
        <v>0</v>
      </c>
      <c r="AW66" s="11">
        <f>IF('Cartera Semanal Individual'!$A66='Cartera Semanal Individual'!AW$1,-SUMIFS('BD Factoraje'!$Q:$Q,'BD Factoraje'!$B:$B,$B$3,'BD Factoraje'!$G:$G,'Cartera Semanal Individual'!$A66,'BD Factoraje'!$C:$C,$B$2),0)+AV66-SUMIFS('BD Factoraje'!$R:$R,'BD Factoraje'!$B:$B,$B$3,'BD Factoraje'!$G:$G,'Cartera Semanal Individual'!$A66,'BD Factoraje'!$N:$N,'Cartera Semanal Individual'!AW$1,'BD Factoraje'!$C:$C,$B$2)</f>
        <v>0</v>
      </c>
      <c r="AX66" s="11">
        <f>IF('Cartera Semanal Individual'!$A66='Cartera Semanal Individual'!AX$1,-SUMIFS('BD Factoraje'!$Q:$Q,'BD Factoraje'!$B:$B,$B$3,'BD Factoraje'!$G:$G,'Cartera Semanal Individual'!$A66,'BD Factoraje'!$C:$C,$B$2),0)+AW66-SUMIFS('BD Factoraje'!$R:$R,'BD Factoraje'!$B:$B,$B$3,'BD Factoraje'!$G:$G,'Cartera Semanal Individual'!$A66,'BD Factoraje'!$N:$N,'Cartera Semanal Individual'!AX$1,'BD Factoraje'!$C:$C,$B$2)</f>
        <v>0</v>
      </c>
      <c r="AY66" s="11">
        <f>IF('Cartera Semanal Individual'!$A66='Cartera Semanal Individual'!AY$1,-SUMIFS('BD Factoraje'!$Q:$Q,'BD Factoraje'!$B:$B,$B$3,'BD Factoraje'!$G:$G,'Cartera Semanal Individual'!$A66,'BD Factoraje'!$C:$C,$B$2),0)+AX66-SUMIFS('BD Factoraje'!$R:$R,'BD Factoraje'!$B:$B,$B$3,'BD Factoraje'!$G:$G,'Cartera Semanal Individual'!$A66,'BD Factoraje'!$N:$N,'Cartera Semanal Individual'!AY$1,'BD Factoraje'!$C:$C,$B$2)</f>
        <v>0</v>
      </c>
      <c r="AZ66" s="11">
        <f>IF('Cartera Semanal Individual'!$A66='Cartera Semanal Individual'!AZ$1,-SUMIFS('BD Factoraje'!$Q:$Q,'BD Factoraje'!$B:$B,$B$3,'BD Factoraje'!$G:$G,'Cartera Semanal Individual'!$A66,'BD Factoraje'!$C:$C,$B$2),0)+AY66-SUMIFS('BD Factoraje'!$R:$R,'BD Factoraje'!$B:$B,$B$3,'BD Factoraje'!$G:$G,'Cartera Semanal Individual'!$A66,'BD Factoraje'!$N:$N,'Cartera Semanal Individual'!AZ$1,'BD Factoraje'!$C:$C,$B$2)</f>
        <v>0</v>
      </c>
      <c r="BA66" s="11">
        <f>IF('Cartera Semanal Individual'!$A66='Cartera Semanal Individual'!BA$1,-SUMIFS('BD Factoraje'!$Q:$Q,'BD Factoraje'!$B:$B,$B$3,'BD Factoraje'!$G:$G,'Cartera Semanal Individual'!$A66,'BD Factoraje'!$C:$C,$B$2),0)+AZ66-SUMIFS('BD Factoraje'!$R:$R,'BD Factoraje'!$B:$B,$B$3,'BD Factoraje'!$G:$G,'Cartera Semanal Individual'!$A66,'BD Factoraje'!$N:$N,'Cartera Semanal Individual'!BA$1,'BD Factoraje'!$C:$C,$B$2)</f>
        <v>0</v>
      </c>
      <c r="BB66" s="11">
        <f>IF('Cartera Semanal Individual'!$A66='Cartera Semanal Individual'!BB$1,-SUMIFS('BD Factoraje'!$Q:$Q,'BD Factoraje'!$B:$B,$B$3,'BD Factoraje'!$G:$G,'Cartera Semanal Individual'!$A66,'BD Factoraje'!$C:$C,$B$2),0)+BA66-SUMIFS('BD Factoraje'!$R:$R,'BD Factoraje'!$B:$B,$B$3,'BD Factoraje'!$G:$G,'Cartera Semanal Individual'!$A66,'BD Factoraje'!$N:$N,'Cartera Semanal Individual'!BB$1,'BD Factoraje'!$C:$C,$B$2)</f>
        <v>0</v>
      </c>
      <c r="BC66" s="11">
        <f>IF('Cartera Semanal Individual'!$A66='Cartera Semanal Individual'!BC$1,-SUMIFS('BD Factoraje'!$Q:$Q,'BD Factoraje'!$B:$B,$B$3,'BD Factoraje'!$G:$G,'Cartera Semanal Individual'!$A66,'BD Factoraje'!$C:$C,$B$2),0)+BB66-SUMIFS('BD Factoraje'!$R:$R,'BD Factoraje'!$B:$B,$B$3,'BD Factoraje'!$G:$G,'Cartera Semanal Individual'!$A66,'BD Factoraje'!$N:$N,'Cartera Semanal Individual'!BC$1,'BD Factoraje'!$C:$C,$B$2)</f>
        <v>0</v>
      </c>
      <c r="BD66" s="11">
        <f>IF('Cartera Semanal Individual'!$A66='Cartera Semanal Individual'!BD$1,-SUMIFS('BD Factoraje'!$Q:$Q,'BD Factoraje'!$B:$B,$B$3,'BD Factoraje'!$G:$G,'Cartera Semanal Individual'!$A66,'BD Factoraje'!$C:$C,$B$2),0)+BC66-SUMIFS('BD Factoraje'!$R:$R,'BD Factoraje'!$B:$B,$B$3,'BD Factoraje'!$G:$G,'Cartera Semanal Individual'!$A66,'BD Factoraje'!$N:$N,'Cartera Semanal Individual'!BD$1,'BD Factoraje'!$C:$C,$B$2)</f>
        <v>0</v>
      </c>
      <c r="BE66" s="11">
        <f>IF('Cartera Semanal Individual'!$A66='Cartera Semanal Individual'!BE$1,-SUMIFS('BD Factoraje'!$Q:$Q,'BD Factoraje'!$B:$B,$B$3,'BD Factoraje'!$G:$G,'Cartera Semanal Individual'!$A66,'BD Factoraje'!$C:$C,$B$2),0)+BD66-SUMIFS('BD Factoraje'!$R:$R,'BD Factoraje'!$B:$B,$B$3,'BD Factoraje'!$G:$G,'Cartera Semanal Individual'!$A66,'BD Factoraje'!$N:$N,'Cartera Semanal Individual'!BE$1,'BD Factoraje'!$C:$C,$B$2)</f>
        <v>0</v>
      </c>
      <c r="BF66" s="11">
        <f>IF('Cartera Semanal Individual'!$A66='Cartera Semanal Individual'!BF$1,-SUMIFS('BD Factoraje'!$Q:$Q,'BD Factoraje'!$B:$B,$B$3,'BD Factoraje'!$G:$G,'Cartera Semanal Individual'!$A66,'BD Factoraje'!$C:$C,$B$2),0)+BE66-SUMIFS('BD Factoraje'!$R:$R,'BD Factoraje'!$B:$B,$B$3,'BD Factoraje'!$G:$G,'Cartera Semanal Individual'!$A66,'BD Factoraje'!$N:$N,'Cartera Semanal Individual'!BF$1,'BD Factoraje'!$C:$C,$B$2)</f>
        <v>0</v>
      </c>
      <c r="BG66" s="11">
        <f>IF('Cartera Semanal Individual'!$A66='Cartera Semanal Individual'!BG$1,-SUMIFS('BD Factoraje'!$Q:$Q,'BD Factoraje'!$B:$B,$B$3,'BD Factoraje'!$G:$G,'Cartera Semanal Individual'!$A66,'BD Factoraje'!$C:$C,$B$2),0)+BF66-SUMIFS('BD Factoraje'!$R:$R,'BD Factoraje'!$B:$B,$B$3,'BD Factoraje'!$G:$G,'Cartera Semanal Individual'!$A66,'BD Factoraje'!$N:$N,'Cartera Semanal Individual'!BG$1,'BD Factoraje'!$C:$C,$B$2)</f>
        <v>0</v>
      </c>
      <c r="BH66" s="11">
        <f>IF('Cartera Semanal Individual'!$A66='Cartera Semanal Individual'!BH$1,-SUMIFS('BD Factoraje'!$Q:$Q,'BD Factoraje'!$B:$B,$B$3,'BD Factoraje'!$G:$G,'Cartera Semanal Individual'!$A66,'BD Factoraje'!$C:$C,$B$2),0)+BG66-SUMIFS('BD Factoraje'!$R:$R,'BD Factoraje'!$B:$B,$B$3,'BD Factoraje'!$G:$G,'Cartera Semanal Individual'!$A66,'BD Factoraje'!$N:$N,'Cartera Semanal Individual'!BH$1,'BD Factoraje'!$C:$C,$B$2)</f>
        <v>0</v>
      </c>
      <c r="BI66" s="11">
        <f>IF('Cartera Semanal Individual'!$A66='Cartera Semanal Individual'!BI$1,-SUMIFS('BD Factoraje'!$Q:$Q,'BD Factoraje'!$B:$B,$B$3,'BD Factoraje'!$G:$G,'Cartera Semanal Individual'!$A66,'BD Factoraje'!$C:$C,$B$2),0)+BH66-SUMIFS('BD Factoraje'!$R:$R,'BD Factoraje'!$B:$B,$B$3,'BD Factoraje'!$G:$G,'Cartera Semanal Individual'!$A66,'BD Factoraje'!$N:$N,'Cartera Semanal Individual'!BI$1,'BD Factoraje'!$C:$C,$B$2)</f>
        <v>0</v>
      </c>
      <c r="BJ66" s="11">
        <f>IF('Cartera Semanal Individual'!$A66='Cartera Semanal Individual'!BJ$1,-SUMIFS('BD Factoraje'!$Q:$Q,'BD Factoraje'!$B:$B,$B$3,'BD Factoraje'!$G:$G,'Cartera Semanal Individual'!$A66,'BD Factoraje'!$C:$C,$B$2),0)+BI66-SUMIFS('BD Factoraje'!$R:$R,'BD Factoraje'!$B:$B,$B$3,'BD Factoraje'!$G:$G,'Cartera Semanal Individual'!$A66,'BD Factoraje'!$N:$N,'Cartera Semanal Individual'!BJ$1,'BD Factoraje'!$C:$C,$B$2)</f>
        <v>0</v>
      </c>
      <c r="BK66" s="11">
        <f>IF('Cartera Semanal Individual'!$A66='Cartera Semanal Individual'!BK$1,-SUMIFS('BD Factoraje'!$Q:$Q,'BD Factoraje'!$B:$B,$B$3,'BD Factoraje'!$G:$G,'Cartera Semanal Individual'!$A66,'BD Factoraje'!$C:$C,$B$2),0)+BJ66-SUMIFS('BD Factoraje'!$R:$R,'BD Factoraje'!$B:$B,$B$3,'BD Factoraje'!$G:$G,'Cartera Semanal Individual'!$A66,'BD Factoraje'!$N:$N,'Cartera Semanal Individual'!BK$1,'BD Factoraje'!$C:$C,$B$2)</f>
        <v>0</v>
      </c>
      <c r="BL66" s="11">
        <f>IF('Cartera Semanal Individual'!$A66='Cartera Semanal Individual'!BL$1,-SUMIFS('BD Factoraje'!$Q:$Q,'BD Factoraje'!$B:$B,$B$3,'BD Factoraje'!$G:$G,'Cartera Semanal Individual'!$A66,'BD Factoraje'!$C:$C,$B$2),0)+BK66-SUMIFS('BD Factoraje'!$R:$R,'BD Factoraje'!$B:$B,$B$3,'BD Factoraje'!$G:$G,'Cartera Semanal Individual'!$A66,'BD Factoraje'!$N:$N,'Cartera Semanal Individual'!BL$1,'BD Factoraje'!$C:$C,$B$2)</f>
        <v>0</v>
      </c>
      <c r="BM66" s="11">
        <f>IF('Cartera Semanal Individual'!$A66='Cartera Semanal Individual'!BM$1,-SUMIFS('BD Factoraje'!$Q:$Q,'BD Factoraje'!$B:$B,$B$3,'BD Factoraje'!$G:$G,'Cartera Semanal Individual'!$A66,'BD Factoraje'!$C:$C,$B$2),0)+BL66-SUMIFS('BD Factoraje'!$R:$R,'BD Factoraje'!$B:$B,$B$3,'BD Factoraje'!$G:$G,'Cartera Semanal Individual'!$A66,'BD Factoraje'!$N:$N,'Cartera Semanal Individual'!BM$1,'BD Factoraje'!$C:$C,$B$2)</f>
        <v>0</v>
      </c>
      <c r="BN66" s="11">
        <f>IF('Cartera Semanal Individual'!$A66='Cartera Semanal Individual'!BN$1,-SUMIFS('BD Factoraje'!$Q:$Q,'BD Factoraje'!$B:$B,$B$3,'BD Factoraje'!$G:$G,'Cartera Semanal Individual'!$A66,'BD Factoraje'!$C:$C,$B$2),0)+BM66-SUMIFS('BD Factoraje'!$R:$R,'BD Factoraje'!$B:$B,$B$3,'BD Factoraje'!$G:$G,'Cartera Semanal Individual'!$A66,'BD Factoraje'!$N:$N,'Cartera Semanal Individual'!BN$1,'BD Factoraje'!$C:$C,$B$2)</f>
        <v>0</v>
      </c>
      <c r="BO66" s="11">
        <f>IF('Cartera Semanal Individual'!$A66='Cartera Semanal Individual'!BO$1,-SUMIFS('BD Factoraje'!$Q:$Q,'BD Factoraje'!$B:$B,$B$3,'BD Factoraje'!$G:$G,'Cartera Semanal Individual'!$A66,'BD Factoraje'!$C:$C,$B$2),0)+BN66-SUMIFS('BD Factoraje'!$R:$R,'BD Factoraje'!$B:$B,$B$3,'BD Factoraje'!$G:$G,'Cartera Semanal Individual'!$A66,'BD Factoraje'!$N:$N,'Cartera Semanal Individual'!BO$1,'BD Factoraje'!$C:$C,$B$2)</f>
        <v>0</v>
      </c>
      <c r="BP66" s="11">
        <f>IF('Cartera Semanal Individual'!$A66='Cartera Semanal Individual'!BP$1,-SUMIFS('BD Factoraje'!$Q:$Q,'BD Factoraje'!$B:$B,$B$3,'BD Factoraje'!$G:$G,'Cartera Semanal Individual'!$A66,'BD Factoraje'!$C:$C,$B$2),0)+BO66-SUMIFS('BD Factoraje'!$R:$R,'BD Factoraje'!$B:$B,$B$3,'BD Factoraje'!$G:$G,'Cartera Semanal Individual'!$A66,'BD Factoraje'!$N:$N,'Cartera Semanal Individual'!BP$1,'BD Factoraje'!$C:$C,$B$2)</f>
        <v>0</v>
      </c>
      <c r="BQ66" s="11">
        <f>IF('Cartera Semanal Individual'!$A66='Cartera Semanal Individual'!BQ$1,-SUMIFS('BD Factoraje'!$Q:$Q,'BD Factoraje'!$B:$B,$B$3,'BD Factoraje'!$G:$G,'Cartera Semanal Individual'!$A66,'BD Factoraje'!$C:$C,$B$2),0)+BP66-SUMIFS('BD Factoraje'!$R:$R,'BD Factoraje'!$B:$B,$B$3,'BD Factoraje'!$G:$G,'Cartera Semanal Individual'!$A66,'BD Factoraje'!$N:$N,'Cartera Semanal Individual'!BQ$1,'BD Factoraje'!$C:$C,$B$2)</f>
        <v>0</v>
      </c>
      <c r="BR66" s="11">
        <f>IF('Cartera Semanal Individual'!$A66='Cartera Semanal Individual'!BR$1,-SUMIFS('BD Factoraje'!$Q:$Q,'BD Factoraje'!$B:$B,$B$3,'BD Factoraje'!$G:$G,'Cartera Semanal Individual'!$A66,'BD Factoraje'!$C:$C,$B$2),0)+BQ66-SUMIFS('BD Factoraje'!$R:$R,'BD Factoraje'!$B:$B,$B$3,'BD Factoraje'!$G:$G,'Cartera Semanal Individual'!$A66,'BD Factoraje'!$N:$N,'Cartera Semanal Individual'!BR$1,'BD Factoraje'!$C:$C,$B$2)</f>
        <v>0</v>
      </c>
      <c r="BS66" s="11">
        <f>IF('Cartera Semanal Individual'!$A66='Cartera Semanal Individual'!BS$1,-SUMIFS('BD Factoraje'!$Q:$Q,'BD Factoraje'!$B:$B,$B$3,'BD Factoraje'!$G:$G,'Cartera Semanal Individual'!$A66,'BD Factoraje'!$C:$C,$B$2),0)+BR66-SUMIFS('BD Factoraje'!$R:$R,'BD Factoraje'!$B:$B,$B$3,'BD Factoraje'!$G:$G,'Cartera Semanal Individual'!$A66,'BD Factoraje'!$N:$N,'Cartera Semanal Individual'!BS$1,'BD Factoraje'!$C:$C,$B$2)</f>
        <v>0</v>
      </c>
      <c r="BT66" s="11">
        <f>IF('Cartera Semanal Individual'!$A66='Cartera Semanal Individual'!BT$1,-SUMIFS('BD Factoraje'!$Q:$Q,'BD Factoraje'!$B:$B,$B$3,'BD Factoraje'!$G:$G,'Cartera Semanal Individual'!$A66,'BD Factoraje'!$C:$C,$B$2),0)+BS66-SUMIFS('BD Factoraje'!$R:$R,'BD Factoraje'!$B:$B,$B$3,'BD Factoraje'!$G:$G,'Cartera Semanal Individual'!$A66,'BD Factoraje'!$N:$N,'Cartera Semanal Individual'!BT$1,'BD Factoraje'!$C:$C,$B$2)</f>
        <v>0</v>
      </c>
      <c r="BU66" s="11">
        <f>IF('Cartera Semanal Individual'!$A66='Cartera Semanal Individual'!BU$1,-SUMIFS('BD Factoraje'!$Q:$Q,'BD Factoraje'!$B:$B,$B$3,'BD Factoraje'!$G:$G,'Cartera Semanal Individual'!$A66,'BD Factoraje'!$C:$C,$B$2),0)+BT66-SUMIFS('BD Factoraje'!$R:$R,'BD Factoraje'!$B:$B,$B$3,'BD Factoraje'!$G:$G,'Cartera Semanal Individual'!$A66,'BD Factoraje'!$N:$N,'Cartera Semanal Individual'!BU$1,'BD Factoraje'!$C:$C,$B$2)</f>
        <v>0</v>
      </c>
      <c r="BV66" s="11">
        <f>IF('Cartera Semanal Individual'!$A66='Cartera Semanal Individual'!BV$1,-SUMIFS('BD Factoraje'!$Q:$Q,'BD Factoraje'!$B:$B,$B$3,'BD Factoraje'!$G:$G,'Cartera Semanal Individual'!$A66,'BD Factoraje'!$C:$C,$B$2),0)+BU66-SUMIFS('BD Factoraje'!$R:$R,'BD Factoraje'!$B:$B,$B$3,'BD Factoraje'!$G:$G,'Cartera Semanal Individual'!$A66,'BD Factoraje'!$N:$N,'Cartera Semanal Individual'!BV$1,'BD Factoraje'!$C:$C,$B$2)</f>
        <v>0</v>
      </c>
      <c r="BW66" s="11">
        <f>IF('Cartera Semanal Individual'!$A66='Cartera Semanal Individual'!BW$1,-SUMIFS('BD Factoraje'!$Q:$Q,'BD Factoraje'!$B:$B,$B$3,'BD Factoraje'!$G:$G,'Cartera Semanal Individual'!$A66,'BD Factoraje'!$C:$C,$B$2),0)+BV66-SUMIFS('BD Factoraje'!$R:$R,'BD Factoraje'!$B:$B,$B$3,'BD Factoraje'!$G:$G,'Cartera Semanal Individual'!$A66,'BD Factoraje'!$N:$N,'Cartera Semanal Individual'!BW$1,'BD Factoraje'!$C:$C,$B$2)</f>
        <v>0</v>
      </c>
      <c r="BX66" s="11">
        <f>IF('Cartera Semanal Individual'!$A66='Cartera Semanal Individual'!BX$1,-SUMIFS('BD Factoraje'!$Q:$Q,'BD Factoraje'!$B:$B,$B$3,'BD Factoraje'!$G:$G,'Cartera Semanal Individual'!$A66,'BD Factoraje'!$C:$C,$B$2),0)+BW66-SUMIFS('BD Factoraje'!$R:$R,'BD Factoraje'!$B:$B,$B$3,'BD Factoraje'!$G:$G,'Cartera Semanal Individual'!$A66,'BD Factoraje'!$N:$N,'Cartera Semanal Individual'!BX$1,'BD Factoraje'!$C:$C,$B$2)</f>
        <v>0</v>
      </c>
      <c r="BY66" s="11">
        <f>IF('Cartera Semanal Individual'!$A66='Cartera Semanal Individual'!BY$1,-SUMIFS('BD Factoraje'!$Q:$Q,'BD Factoraje'!$B:$B,$B$3,'BD Factoraje'!$G:$G,'Cartera Semanal Individual'!$A66,'BD Factoraje'!$C:$C,$B$2),0)+BX66-SUMIFS('BD Factoraje'!$R:$R,'BD Factoraje'!$B:$B,$B$3,'BD Factoraje'!$G:$G,'Cartera Semanal Individual'!$A66,'BD Factoraje'!$N:$N,'Cartera Semanal Individual'!BY$1,'BD Factoraje'!$C:$C,$B$2)</f>
        <v>0</v>
      </c>
      <c r="BZ66" s="11">
        <f>IF('Cartera Semanal Individual'!$A66='Cartera Semanal Individual'!BZ$1,-SUMIFS('BD Factoraje'!$Q:$Q,'BD Factoraje'!$B:$B,$B$3,'BD Factoraje'!$G:$G,'Cartera Semanal Individual'!$A66,'BD Factoraje'!$C:$C,$B$2),0)+BY66-SUMIFS('BD Factoraje'!$R:$R,'BD Factoraje'!$B:$B,$B$3,'BD Factoraje'!$G:$G,'Cartera Semanal Individual'!$A66,'BD Factoraje'!$N:$N,'Cartera Semanal Individual'!BZ$1,'BD Factoraje'!$C:$C,$B$2)</f>
        <v>0</v>
      </c>
      <c r="CA66" s="11">
        <f>IF('Cartera Semanal Individual'!$A66='Cartera Semanal Individual'!CA$1,-SUMIFS('BD Factoraje'!$Q:$Q,'BD Factoraje'!$B:$B,$B$3,'BD Factoraje'!$G:$G,'Cartera Semanal Individual'!$A66,'BD Factoraje'!$C:$C,$B$2),0)+BZ66-SUMIFS('BD Factoraje'!$R:$R,'BD Factoraje'!$B:$B,$B$3,'BD Factoraje'!$G:$G,'Cartera Semanal Individual'!$A66,'BD Factoraje'!$N:$N,'Cartera Semanal Individual'!CA$1,'BD Factoraje'!$C:$C,$B$2)</f>
        <v>0</v>
      </c>
      <c r="CB66" s="11">
        <f>IF('Cartera Semanal Individual'!$A66='Cartera Semanal Individual'!CB$1,-SUMIFS('BD Factoraje'!$Q:$Q,'BD Factoraje'!$B:$B,$B$3,'BD Factoraje'!$G:$G,'Cartera Semanal Individual'!$A66,'BD Factoraje'!$C:$C,$B$2),0)+CA66-SUMIFS('BD Factoraje'!$R:$R,'BD Factoraje'!$B:$B,$B$3,'BD Factoraje'!$G:$G,'Cartera Semanal Individual'!$A66,'BD Factoraje'!$N:$N,'Cartera Semanal Individual'!CB$1,'BD Factoraje'!$C:$C,$B$2)</f>
        <v>0</v>
      </c>
      <c r="CC66" s="11">
        <f>IF('Cartera Semanal Individual'!$A66='Cartera Semanal Individual'!CC$1,-SUMIFS('BD Factoraje'!$Q:$Q,'BD Factoraje'!$B:$B,$B$3,'BD Factoraje'!$G:$G,'Cartera Semanal Individual'!$A66,'BD Factoraje'!$C:$C,$B$2),0)+CB66-SUMIFS('BD Factoraje'!$R:$R,'BD Factoraje'!$B:$B,$B$3,'BD Factoraje'!$G:$G,'Cartera Semanal Individual'!$A66,'BD Factoraje'!$N:$N,'Cartera Semanal Individual'!CC$1,'BD Factoraje'!$C:$C,$B$2)</f>
        <v>0</v>
      </c>
      <c r="CD66" s="11">
        <f>IF('Cartera Semanal Individual'!$A66='Cartera Semanal Individual'!CD$1,-SUMIFS('BD Factoraje'!$Q:$Q,'BD Factoraje'!$B:$B,$B$3,'BD Factoraje'!$G:$G,'Cartera Semanal Individual'!$A66,'BD Factoraje'!$C:$C,$B$2),0)+CC66-SUMIFS('BD Factoraje'!$R:$R,'BD Factoraje'!$B:$B,$B$3,'BD Factoraje'!$G:$G,'Cartera Semanal Individual'!$A66,'BD Factoraje'!$N:$N,'Cartera Semanal Individual'!CD$1,'BD Factoraje'!$C:$C,$B$2)</f>
        <v>0</v>
      </c>
      <c r="CE66" s="11">
        <f>IF('Cartera Semanal Individual'!$A66='Cartera Semanal Individual'!CE$1,-SUMIFS('BD Factoraje'!$Q:$Q,'BD Factoraje'!$B:$B,$B$3,'BD Factoraje'!$G:$G,'Cartera Semanal Individual'!$A66,'BD Factoraje'!$C:$C,$B$2),0)+CD66-SUMIFS('BD Factoraje'!$R:$R,'BD Factoraje'!$B:$B,$B$3,'BD Factoraje'!$G:$G,'Cartera Semanal Individual'!$A66,'BD Factoraje'!$N:$N,'Cartera Semanal Individual'!CE$1,'BD Factoraje'!$C:$C,$B$2)</f>
        <v>0</v>
      </c>
      <c r="CF66" s="11">
        <f>IF('Cartera Semanal Individual'!$A66='Cartera Semanal Individual'!CF$1,-SUMIFS('BD Factoraje'!$Q:$Q,'BD Factoraje'!$B:$B,$B$3,'BD Factoraje'!$G:$G,'Cartera Semanal Individual'!$A66,'BD Factoraje'!$C:$C,$B$2),0)+CE66-SUMIFS('BD Factoraje'!$R:$R,'BD Factoraje'!$B:$B,$B$3,'BD Factoraje'!$G:$G,'Cartera Semanal Individual'!$A66,'BD Factoraje'!$N:$N,'Cartera Semanal Individual'!CF$1,'BD Factoraje'!$C:$C,$B$2)</f>
        <v>0</v>
      </c>
      <c r="CG66" s="11">
        <f>IF('Cartera Semanal Individual'!$A66='Cartera Semanal Individual'!CG$1,-SUMIFS('BD Factoraje'!$Q:$Q,'BD Factoraje'!$B:$B,$B$3,'BD Factoraje'!$G:$G,'Cartera Semanal Individual'!$A66,'BD Factoraje'!$C:$C,$B$2),0)+CF66-SUMIFS('BD Factoraje'!$R:$R,'BD Factoraje'!$B:$B,$B$3,'BD Factoraje'!$G:$G,'Cartera Semanal Individual'!$A66,'BD Factoraje'!$N:$N,'Cartera Semanal Individual'!CG$1,'BD Factoraje'!$C:$C,$B$2)</f>
        <v>0</v>
      </c>
      <c r="CH66" s="11">
        <f>IF('Cartera Semanal Individual'!$A66='Cartera Semanal Individual'!CH$1,-SUMIFS('BD Factoraje'!$Q:$Q,'BD Factoraje'!$B:$B,$B$3,'BD Factoraje'!$G:$G,'Cartera Semanal Individual'!$A66,'BD Factoraje'!$C:$C,$B$2),0)+CG66-SUMIFS('BD Factoraje'!$R:$R,'BD Factoraje'!$B:$B,$B$3,'BD Factoraje'!$G:$G,'Cartera Semanal Individual'!$A66,'BD Factoraje'!$N:$N,'Cartera Semanal Individual'!CH$1,'BD Factoraje'!$C:$C,$B$2)</f>
        <v>0</v>
      </c>
      <c r="CI66" s="11">
        <f>IF('Cartera Semanal Individual'!$A66='Cartera Semanal Individual'!CI$1,-SUMIFS('BD Factoraje'!$Q:$Q,'BD Factoraje'!$B:$B,$B$3,'BD Factoraje'!$G:$G,'Cartera Semanal Individual'!$A66,'BD Factoraje'!$C:$C,$B$2),0)+CH66-SUMIFS('BD Factoraje'!$R:$R,'BD Factoraje'!$B:$B,$B$3,'BD Factoraje'!$G:$G,'Cartera Semanal Individual'!$A66,'BD Factoraje'!$N:$N,'Cartera Semanal Individual'!CI$1,'BD Factoraje'!$C:$C,$B$2)</f>
        <v>0</v>
      </c>
      <c r="CJ66" s="11">
        <f>IF('Cartera Semanal Individual'!$A66='Cartera Semanal Individual'!CJ$1,-SUMIFS('BD Factoraje'!$Q:$Q,'BD Factoraje'!$B:$B,$B$3,'BD Factoraje'!$G:$G,'Cartera Semanal Individual'!$A66,'BD Factoraje'!$C:$C,$B$2),0)+CI66-SUMIFS('BD Factoraje'!$R:$R,'BD Factoraje'!$B:$B,$B$3,'BD Factoraje'!$G:$G,'Cartera Semanal Individual'!$A66,'BD Factoraje'!$N:$N,'Cartera Semanal Individual'!CJ$1,'BD Factoraje'!$C:$C,$B$2)</f>
        <v>0</v>
      </c>
      <c r="CK66" s="11">
        <f>IF('Cartera Semanal Individual'!$A66='Cartera Semanal Individual'!CK$1,-SUMIFS('BD Factoraje'!$Q:$Q,'BD Factoraje'!$B:$B,$B$3,'BD Factoraje'!$G:$G,'Cartera Semanal Individual'!$A66,'BD Factoraje'!$C:$C,$B$2),0)+CJ66-SUMIFS('BD Factoraje'!$R:$R,'BD Factoraje'!$B:$B,$B$3,'BD Factoraje'!$G:$G,'Cartera Semanal Individual'!$A66,'BD Factoraje'!$N:$N,'Cartera Semanal Individual'!CK$1,'BD Factoraje'!$C:$C,$B$2)</f>
        <v>0</v>
      </c>
      <c r="CL66" s="11">
        <f>IF('Cartera Semanal Individual'!$A66='Cartera Semanal Individual'!CL$1,-SUMIFS('BD Factoraje'!$Q:$Q,'BD Factoraje'!$B:$B,$B$3,'BD Factoraje'!$G:$G,'Cartera Semanal Individual'!$A66,'BD Factoraje'!$C:$C,$B$2),0)+CK66-SUMIFS('BD Factoraje'!$R:$R,'BD Factoraje'!$B:$B,$B$3,'BD Factoraje'!$G:$G,'Cartera Semanal Individual'!$A66,'BD Factoraje'!$N:$N,'Cartera Semanal Individual'!CL$1,'BD Factoraje'!$C:$C,$B$2)</f>
        <v>0</v>
      </c>
      <c r="CM66" s="11">
        <f>IF('Cartera Semanal Individual'!$A66='Cartera Semanal Individual'!CM$1,-SUMIFS('BD Factoraje'!$Q:$Q,'BD Factoraje'!$B:$B,$B$3,'BD Factoraje'!$G:$G,'Cartera Semanal Individual'!$A66,'BD Factoraje'!$C:$C,$B$2),0)+CL66-SUMIFS('BD Factoraje'!$R:$R,'BD Factoraje'!$B:$B,$B$3,'BD Factoraje'!$G:$G,'Cartera Semanal Individual'!$A66,'BD Factoraje'!$N:$N,'Cartera Semanal Individual'!CM$1,'BD Factoraje'!$C:$C,$B$2)</f>
        <v>0</v>
      </c>
      <c r="CN66" s="11">
        <f>IF('Cartera Semanal Individual'!$A66='Cartera Semanal Individual'!CN$1,-SUMIFS('BD Factoraje'!$Q:$Q,'BD Factoraje'!$B:$B,$B$3,'BD Factoraje'!$G:$G,'Cartera Semanal Individual'!$A66,'BD Factoraje'!$C:$C,$B$2),0)+CM66-SUMIFS('BD Factoraje'!$R:$R,'BD Factoraje'!$B:$B,$B$3,'BD Factoraje'!$G:$G,'Cartera Semanal Individual'!$A66,'BD Factoraje'!$N:$N,'Cartera Semanal Individual'!CN$1,'BD Factoraje'!$C:$C,$B$2)</f>
        <v>0</v>
      </c>
      <c r="CO66" s="11">
        <f>IF('Cartera Semanal Individual'!$A66='Cartera Semanal Individual'!CO$1,-SUMIFS('BD Factoraje'!$Q:$Q,'BD Factoraje'!$B:$B,$B$3,'BD Factoraje'!$G:$G,'Cartera Semanal Individual'!$A66,'BD Factoraje'!$C:$C,$B$2),0)+CN66-SUMIFS('BD Factoraje'!$R:$R,'BD Factoraje'!$B:$B,$B$3,'BD Factoraje'!$G:$G,'Cartera Semanal Individual'!$A66,'BD Factoraje'!$N:$N,'Cartera Semanal Individual'!CO$1,'BD Factoraje'!$C:$C,$B$2)</f>
        <v>0</v>
      </c>
      <c r="CP66" s="11">
        <f>IF('Cartera Semanal Individual'!$A66='Cartera Semanal Individual'!CP$1,-SUMIFS('BD Factoraje'!$Q:$Q,'BD Factoraje'!$B:$B,$B$3,'BD Factoraje'!$G:$G,'Cartera Semanal Individual'!$A66,'BD Factoraje'!$C:$C,$B$2),0)+CO66-SUMIFS('BD Factoraje'!$R:$R,'BD Factoraje'!$B:$B,$B$3,'BD Factoraje'!$G:$G,'Cartera Semanal Individual'!$A66,'BD Factoraje'!$N:$N,'Cartera Semanal Individual'!CP$1,'BD Factoraje'!$C:$C,$B$2)</f>
        <v>0</v>
      </c>
      <c r="CQ66" s="11">
        <f>IF('Cartera Semanal Individual'!$A66='Cartera Semanal Individual'!CQ$1,-SUMIFS('BD Factoraje'!$Q:$Q,'BD Factoraje'!$B:$B,$B$3,'BD Factoraje'!$G:$G,'Cartera Semanal Individual'!$A66,'BD Factoraje'!$C:$C,$B$2),0)+CP66-SUMIFS('BD Factoraje'!$R:$R,'BD Factoraje'!$B:$B,$B$3,'BD Factoraje'!$G:$G,'Cartera Semanal Individual'!$A66,'BD Factoraje'!$N:$N,'Cartera Semanal Individual'!CQ$1,'BD Factoraje'!$C:$C,$B$2)</f>
        <v>0</v>
      </c>
      <c r="CR66" s="11">
        <f>IF('Cartera Semanal Individual'!$A66='Cartera Semanal Individual'!CR$1,-SUMIFS('BD Factoraje'!$Q:$Q,'BD Factoraje'!$B:$B,$B$3,'BD Factoraje'!$G:$G,'Cartera Semanal Individual'!$A66,'BD Factoraje'!$C:$C,$B$2),0)+CQ66-SUMIFS('BD Factoraje'!$R:$R,'BD Factoraje'!$B:$B,$B$3,'BD Factoraje'!$G:$G,'Cartera Semanal Individual'!$A66,'BD Factoraje'!$N:$N,'Cartera Semanal Individual'!CR$1,'BD Factoraje'!$C:$C,$B$2)</f>
        <v>0</v>
      </c>
      <c r="CS66" s="11">
        <f>IF('Cartera Semanal Individual'!$A66='Cartera Semanal Individual'!CS$1,-SUMIFS('BD Factoraje'!$Q:$Q,'BD Factoraje'!$B:$B,$B$3,'BD Factoraje'!$G:$G,'Cartera Semanal Individual'!$A66,'BD Factoraje'!$C:$C,$B$2),0)+CR66-SUMIFS('BD Factoraje'!$R:$R,'BD Factoraje'!$B:$B,$B$3,'BD Factoraje'!$G:$G,'Cartera Semanal Individual'!$A66,'BD Factoraje'!$N:$N,'Cartera Semanal Individual'!CS$1,'BD Factoraje'!$C:$C,$B$2)</f>
        <v>0</v>
      </c>
      <c r="CT66" s="11">
        <f>IF('Cartera Semanal Individual'!$A66='Cartera Semanal Individual'!CT$1,-SUMIFS('BD Factoraje'!$Q:$Q,'BD Factoraje'!$B:$B,$B$3,'BD Factoraje'!$G:$G,'Cartera Semanal Individual'!$A66,'BD Factoraje'!$C:$C,$B$2),0)+CS66-SUMIFS('BD Factoraje'!$R:$R,'BD Factoraje'!$B:$B,$B$3,'BD Factoraje'!$G:$G,'Cartera Semanal Individual'!$A66,'BD Factoraje'!$N:$N,'Cartera Semanal Individual'!CT$1,'BD Factoraje'!$C:$C,$B$2)</f>
        <v>0</v>
      </c>
      <c r="CU66" s="11">
        <f>IF('Cartera Semanal Individual'!$A66='Cartera Semanal Individual'!CU$1,-SUMIFS('BD Factoraje'!$Q:$Q,'BD Factoraje'!$B:$B,$B$3,'BD Factoraje'!$G:$G,'Cartera Semanal Individual'!$A66,'BD Factoraje'!$C:$C,$B$2),0)+CT66-SUMIFS('BD Factoraje'!$R:$R,'BD Factoraje'!$B:$B,$B$3,'BD Factoraje'!$G:$G,'Cartera Semanal Individual'!$A66,'BD Factoraje'!$N:$N,'Cartera Semanal Individual'!CU$1,'BD Factoraje'!$C:$C,$B$2)</f>
        <v>0</v>
      </c>
      <c r="CV66" s="11">
        <f>IF('Cartera Semanal Individual'!$A66='Cartera Semanal Individual'!CV$1,-SUMIFS('BD Factoraje'!$Q:$Q,'BD Factoraje'!$B:$B,$B$3,'BD Factoraje'!$G:$G,'Cartera Semanal Individual'!$A66,'BD Factoraje'!$C:$C,$B$2),0)+CU66-SUMIFS('BD Factoraje'!$R:$R,'BD Factoraje'!$B:$B,$B$3,'BD Factoraje'!$G:$G,'Cartera Semanal Individual'!$A66,'BD Factoraje'!$N:$N,'Cartera Semanal Individual'!CV$1,'BD Factoraje'!$C:$C,$B$2)</f>
        <v>0</v>
      </c>
    </row>
    <row r="67" spans="1:100" x14ac:dyDescent="0.25">
      <c r="A67" s="14">
        <v>76</v>
      </c>
      <c r="B67" s="31">
        <f t="shared" si="2"/>
        <v>42897</v>
      </c>
      <c r="C67" s="11">
        <f>IF('Cartera Semanal Individual'!$A67='Cartera Semanal Individual'!C$1,-SUMIFS('BD Factoraje'!$Q:$Q,'BD Factoraje'!$B:$B,$B$3,'BD Factoraje'!$G:$G,'Cartera Semanal Individual'!$A67,'BD Factoraje'!$C:$C,$B$2),0)</f>
        <v>0</v>
      </c>
      <c r="D67" s="11">
        <f>IF('Cartera Semanal Individual'!$A67='Cartera Semanal Individual'!D$1,-SUMIFS('BD Factoraje'!$Q:$Q,'BD Factoraje'!$B:$B,$B$3,'BD Factoraje'!$G:$G,'Cartera Semanal Individual'!$A67,'BD Factoraje'!$C:$C,$B$2),0)+C67-SUMIFS('BD Factoraje'!$R:$R,'BD Factoraje'!$B:$B,$B$3,'BD Factoraje'!$G:$G,'Cartera Semanal Individual'!$A67,'BD Factoraje'!$N:$N,'Cartera Semanal Individual'!D$1,'BD Factoraje'!$C:$C,$B$2)</f>
        <v>0</v>
      </c>
      <c r="E67" s="11">
        <f>IF('Cartera Semanal Individual'!$A67='Cartera Semanal Individual'!E$1,-SUMIFS('BD Factoraje'!$Q:$Q,'BD Factoraje'!$B:$B,$B$3,'BD Factoraje'!$G:$G,'Cartera Semanal Individual'!$A67,'BD Factoraje'!$C:$C,$B$2),0)+D67-SUMIFS('BD Factoraje'!$R:$R,'BD Factoraje'!$B:$B,$B$3,'BD Factoraje'!$G:$G,'Cartera Semanal Individual'!$A67,'BD Factoraje'!$N:$N,'Cartera Semanal Individual'!E$1,'BD Factoraje'!$C:$C,$B$2)</f>
        <v>0</v>
      </c>
      <c r="F67" s="11">
        <f>IF('Cartera Semanal Individual'!$A67='Cartera Semanal Individual'!F$1,-SUMIFS('BD Factoraje'!$Q:$Q,'BD Factoraje'!$B:$B,$B$3,'BD Factoraje'!$G:$G,'Cartera Semanal Individual'!$A67,'BD Factoraje'!$C:$C,$B$2),0)+E67-SUMIFS('BD Factoraje'!$R:$R,'BD Factoraje'!$B:$B,$B$3,'BD Factoraje'!$G:$G,'Cartera Semanal Individual'!$A67,'BD Factoraje'!$N:$N,'Cartera Semanal Individual'!F$1,'BD Factoraje'!$C:$C,$B$2)</f>
        <v>0</v>
      </c>
      <c r="G67" s="11">
        <f>IF('Cartera Semanal Individual'!$A67='Cartera Semanal Individual'!G$1,-SUMIFS('BD Factoraje'!$Q:$Q,'BD Factoraje'!$B:$B,$B$3,'BD Factoraje'!$G:$G,'Cartera Semanal Individual'!$A67,'BD Factoraje'!$C:$C,$B$2),0)+F67-SUMIFS('BD Factoraje'!$R:$R,'BD Factoraje'!$B:$B,$B$3,'BD Factoraje'!$G:$G,'Cartera Semanal Individual'!$A67,'BD Factoraje'!$N:$N,'Cartera Semanal Individual'!G$1,'BD Factoraje'!$C:$C,$B$2)</f>
        <v>0</v>
      </c>
      <c r="H67" s="11">
        <f>IF('Cartera Semanal Individual'!$A67='Cartera Semanal Individual'!H$1,-SUMIFS('BD Factoraje'!$Q:$Q,'BD Factoraje'!$B:$B,$B$3,'BD Factoraje'!$G:$G,'Cartera Semanal Individual'!$A67,'BD Factoraje'!$C:$C,$B$2),0)+G67-SUMIFS('BD Factoraje'!$R:$R,'BD Factoraje'!$B:$B,$B$3,'BD Factoraje'!$G:$G,'Cartera Semanal Individual'!$A67,'BD Factoraje'!$N:$N,'Cartera Semanal Individual'!H$1,'BD Factoraje'!$C:$C,$B$2)</f>
        <v>0</v>
      </c>
      <c r="I67" s="11">
        <f>IF('Cartera Semanal Individual'!$A67='Cartera Semanal Individual'!I$1,-SUMIFS('BD Factoraje'!$Q:$Q,'BD Factoraje'!$B:$B,$B$3,'BD Factoraje'!$G:$G,'Cartera Semanal Individual'!$A67,'BD Factoraje'!$C:$C,$B$2),0)+H67-SUMIFS('BD Factoraje'!$R:$R,'BD Factoraje'!$B:$B,$B$3,'BD Factoraje'!$G:$G,'Cartera Semanal Individual'!$A67,'BD Factoraje'!$N:$N,'Cartera Semanal Individual'!I$1,'BD Factoraje'!$C:$C,$B$2)</f>
        <v>0</v>
      </c>
      <c r="J67" s="11">
        <f>IF('Cartera Semanal Individual'!$A67='Cartera Semanal Individual'!J$1,-SUMIFS('BD Factoraje'!$Q:$Q,'BD Factoraje'!$B:$B,$B$3,'BD Factoraje'!$G:$G,'Cartera Semanal Individual'!$A67,'BD Factoraje'!$C:$C,$B$2),0)+I67-SUMIFS('BD Factoraje'!$R:$R,'BD Factoraje'!$B:$B,$B$3,'BD Factoraje'!$G:$G,'Cartera Semanal Individual'!$A67,'BD Factoraje'!$N:$N,'Cartera Semanal Individual'!J$1,'BD Factoraje'!$C:$C,$B$2)</f>
        <v>0</v>
      </c>
      <c r="K67" s="11">
        <f>IF('Cartera Semanal Individual'!$A67='Cartera Semanal Individual'!K$1,-SUMIFS('BD Factoraje'!$Q:$Q,'BD Factoraje'!$B:$B,$B$3,'BD Factoraje'!$G:$G,'Cartera Semanal Individual'!$A67,'BD Factoraje'!$C:$C,$B$2),0)+J67-SUMIFS('BD Factoraje'!$R:$R,'BD Factoraje'!$B:$B,$B$3,'BD Factoraje'!$G:$G,'Cartera Semanal Individual'!$A67,'BD Factoraje'!$N:$N,'Cartera Semanal Individual'!K$1,'BD Factoraje'!$C:$C,$B$2)</f>
        <v>0</v>
      </c>
      <c r="L67" s="11">
        <f>IF('Cartera Semanal Individual'!$A67='Cartera Semanal Individual'!L$1,-SUMIFS('BD Factoraje'!$Q:$Q,'BD Factoraje'!$B:$B,$B$3,'BD Factoraje'!$G:$G,'Cartera Semanal Individual'!$A67,'BD Factoraje'!$C:$C,$B$2),0)+K67-SUMIFS('BD Factoraje'!$R:$R,'BD Factoraje'!$B:$B,$B$3,'BD Factoraje'!$G:$G,'Cartera Semanal Individual'!$A67,'BD Factoraje'!$N:$N,'Cartera Semanal Individual'!L$1,'BD Factoraje'!$C:$C,$B$2)</f>
        <v>0</v>
      </c>
      <c r="M67" s="11">
        <f>IF('Cartera Semanal Individual'!$A67='Cartera Semanal Individual'!M$1,-SUMIFS('BD Factoraje'!$Q:$Q,'BD Factoraje'!$B:$B,$B$3,'BD Factoraje'!$G:$G,'Cartera Semanal Individual'!$A67,'BD Factoraje'!$C:$C,$B$2),0)+L67-SUMIFS('BD Factoraje'!$R:$R,'BD Factoraje'!$B:$B,$B$3,'BD Factoraje'!$G:$G,'Cartera Semanal Individual'!$A67,'BD Factoraje'!$N:$N,'Cartera Semanal Individual'!M$1,'BD Factoraje'!$C:$C,$B$2)</f>
        <v>0</v>
      </c>
      <c r="N67" s="11">
        <f>IF('Cartera Semanal Individual'!$A67='Cartera Semanal Individual'!N$1,-SUMIFS('BD Factoraje'!$Q:$Q,'BD Factoraje'!$B:$B,$B$3,'BD Factoraje'!$G:$G,'Cartera Semanal Individual'!$A67,'BD Factoraje'!$C:$C,$B$2),0)+M67-SUMIFS('BD Factoraje'!$R:$R,'BD Factoraje'!$B:$B,$B$3,'BD Factoraje'!$G:$G,'Cartera Semanal Individual'!$A67,'BD Factoraje'!$N:$N,'Cartera Semanal Individual'!N$1,'BD Factoraje'!$C:$C,$B$2)</f>
        <v>0</v>
      </c>
      <c r="O67" s="11">
        <f>IF('Cartera Semanal Individual'!$A67='Cartera Semanal Individual'!O$1,-SUMIFS('BD Factoraje'!$Q:$Q,'BD Factoraje'!$B:$B,$B$3,'BD Factoraje'!$G:$G,'Cartera Semanal Individual'!$A67,'BD Factoraje'!$C:$C,$B$2),0)+N67-SUMIFS('BD Factoraje'!$R:$R,'BD Factoraje'!$B:$B,$B$3,'BD Factoraje'!$G:$G,'Cartera Semanal Individual'!$A67,'BD Factoraje'!$N:$N,'Cartera Semanal Individual'!O$1,'BD Factoraje'!$C:$C,$B$2)</f>
        <v>0</v>
      </c>
      <c r="P67" s="11">
        <f>IF('Cartera Semanal Individual'!$A67='Cartera Semanal Individual'!P$1,-SUMIFS('BD Factoraje'!$Q:$Q,'BD Factoraje'!$B:$B,$B$3,'BD Factoraje'!$G:$G,'Cartera Semanal Individual'!$A67,'BD Factoraje'!$C:$C,$B$2),0)+O67-SUMIFS('BD Factoraje'!$R:$R,'BD Factoraje'!$B:$B,$B$3,'BD Factoraje'!$G:$G,'Cartera Semanal Individual'!$A67,'BD Factoraje'!$N:$N,'Cartera Semanal Individual'!P$1,'BD Factoraje'!$C:$C,$B$2)</f>
        <v>0</v>
      </c>
      <c r="Q67" s="11">
        <f>IF('Cartera Semanal Individual'!$A67='Cartera Semanal Individual'!Q$1,-SUMIFS('BD Factoraje'!$Q:$Q,'BD Factoraje'!$B:$B,$B$3,'BD Factoraje'!$G:$G,'Cartera Semanal Individual'!$A67,'BD Factoraje'!$C:$C,$B$2),0)+P67-SUMIFS('BD Factoraje'!$R:$R,'BD Factoraje'!$B:$B,$B$3,'BD Factoraje'!$G:$G,'Cartera Semanal Individual'!$A67,'BD Factoraje'!$N:$N,'Cartera Semanal Individual'!Q$1,'BD Factoraje'!$C:$C,$B$2)</f>
        <v>0</v>
      </c>
      <c r="R67" s="11">
        <f>IF('Cartera Semanal Individual'!$A67='Cartera Semanal Individual'!R$1,-SUMIFS('BD Factoraje'!$Q:$Q,'BD Factoraje'!$B:$B,$B$3,'BD Factoraje'!$G:$G,'Cartera Semanal Individual'!$A67,'BD Factoraje'!$C:$C,$B$2),0)+Q67-SUMIFS('BD Factoraje'!$R:$R,'BD Factoraje'!$B:$B,$B$3,'BD Factoraje'!$G:$G,'Cartera Semanal Individual'!$A67,'BD Factoraje'!$N:$N,'Cartera Semanal Individual'!R$1,'BD Factoraje'!$C:$C,$B$2)</f>
        <v>0</v>
      </c>
      <c r="S67" s="11">
        <f>IF('Cartera Semanal Individual'!$A67='Cartera Semanal Individual'!S$1,-SUMIFS('BD Factoraje'!$Q:$Q,'BD Factoraje'!$B:$B,$B$3,'BD Factoraje'!$G:$G,'Cartera Semanal Individual'!$A67,'BD Factoraje'!$C:$C,$B$2),0)+R67-SUMIFS('BD Factoraje'!$R:$R,'BD Factoraje'!$B:$B,$B$3,'BD Factoraje'!$G:$G,'Cartera Semanal Individual'!$A67,'BD Factoraje'!$N:$N,'Cartera Semanal Individual'!S$1,'BD Factoraje'!$C:$C,$B$2)</f>
        <v>0</v>
      </c>
      <c r="T67" s="11">
        <f>IF('Cartera Semanal Individual'!$A67='Cartera Semanal Individual'!T$1,-SUMIFS('BD Factoraje'!$Q:$Q,'BD Factoraje'!$B:$B,$B$3,'BD Factoraje'!$G:$G,'Cartera Semanal Individual'!$A67,'BD Factoraje'!$C:$C,$B$2),0)+S67-SUMIFS('BD Factoraje'!$R:$R,'BD Factoraje'!$B:$B,$B$3,'BD Factoraje'!$G:$G,'Cartera Semanal Individual'!$A67,'BD Factoraje'!$N:$N,'Cartera Semanal Individual'!T$1,'BD Factoraje'!$C:$C,$B$2)</f>
        <v>0</v>
      </c>
      <c r="U67" s="11">
        <f>IF('Cartera Semanal Individual'!$A67='Cartera Semanal Individual'!U$1,-SUMIFS('BD Factoraje'!$Q:$Q,'BD Factoraje'!$B:$B,$B$3,'BD Factoraje'!$G:$G,'Cartera Semanal Individual'!$A67,'BD Factoraje'!$C:$C,$B$2),0)+T67-SUMIFS('BD Factoraje'!$R:$R,'BD Factoraje'!$B:$B,$B$3,'BD Factoraje'!$G:$G,'Cartera Semanal Individual'!$A67,'BD Factoraje'!$N:$N,'Cartera Semanal Individual'!U$1,'BD Factoraje'!$C:$C,$B$2)</f>
        <v>0</v>
      </c>
      <c r="V67" s="11">
        <f>IF('Cartera Semanal Individual'!$A67='Cartera Semanal Individual'!V$1,-SUMIFS('BD Factoraje'!$Q:$Q,'BD Factoraje'!$B:$B,$B$3,'BD Factoraje'!$G:$G,'Cartera Semanal Individual'!$A67,'BD Factoraje'!$C:$C,$B$2),0)+U67-SUMIFS('BD Factoraje'!$R:$R,'BD Factoraje'!$B:$B,$B$3,'BD Factoraje'!$G:$G,'Cartera Semanal Individual'!$A67,'BD Factoraje'!$N:$N,'Cartera Semanal Individual'!V$1,'BD Factoraje'!$C:$C,$B$2)</f>
        <v>0</v>
      </c>
      <c r="W67" s="11">
        <f>IF('Cartera Semanal Individual'!$A67='Cartera Semanal Individual'!W$1,-SUMIFS('BD Factoraje'!$Q:$Q,'BD Factoraje'!$B:$B,$B$3,'BD Factoraje'!$G:$G,'Cartera Semanal Individual'!$A67,'BD Factoraje'!$C:$C,$B$2),0)+V67-SUMIFS('BD Factoraje'!$R:$R,'BD Factoraje'!$B:$B,$B$3,'BD Factoraje'!$G:$G,'Cartera Semanal Individual'!$A67,'BD Factoraje'!$N:$N,'Cartera Semanal Individual'!W$1,'BD Factoraje'!$C:$C,$B$2)</f>
        <v>0</v>
      </c>
      <c r="X67" s="11">
        <f>IF('Cartera Semanal Individual'!$A67='Cartera Semanal Individual'!X$1,-SUMIFS('BD Factoraje'!$Q:$Q,'BD Factoraje'!$B:$B,$B$3,'BD Factoraje'!$G:$G,'Cartera Semanal Individual'!$A67,'BD Factoraje'!$C:$C,$B$2),0)+W67-SUMIFS('BD Factoraje'!$R:$R,'BD Factoraje'!$B:$B,$B$3,'BD Factoraje'!$G:$G,'Cartera Semanal Individual'!$A67,'BD Factoraje'!$N:$N,'Cartera Semanal Individual'!X$1,'BD Factoraje'!$C:$C,$B$2)</f>
        <v>0</v>
      </c>
      <c r="Y67" s="11">
        <f>IF('Cartera Semanal Individual'!$A67='Cartera Semanal Individual'!Y$1,-SUMIFS('BD Factoraje'!$Q:$Q,'BD Factoraje'!$B:$B,$B$3,'BD Factoraje'!$G:$G,'Cartera Semanal Individual'!$A67,'BD Factoraje'!$C:$C,$B$2),0)+X67-SUMIFS('BD Factoraje'!$R:$R,'BD Factoraje'!$B:$B,$B$3,'BD Factoraje'!$G:$G,'Cartera Semanal Individual'!$A67,'BD Factoraje'!$N:$N,'Cartera Semanal Individual'!Y$1,'BD Factoraje'!$C:$C,$B$2)</f>
        <v>0</v>
      </c>
      <c r="Z67" s="11">
        <f>IF('Cartera Semanal Individual'!$A67='Cartera Semanal Individual'!Z$1,-SUMIFS('BD Factoraje'!$Q:$Q,'BD Factoraje'!$B:$B,$B$3,'BD Factoraje'!$G:$G,'Cartera Semanal Individual'!$A67,'BD Factoraje'!$C:$C,$B$2),0)+Y67-SUMIFS('BD Factoraje'!$R:$R,'BD Factoraje'!$B:$B,$B$3,'BD Factoraje'!$G:$G,'Cartera Semanal Individual'!$A67,'BD Factoraje'!$N:$N,'Cartera Semanal Individual'!Z$1,'BD Factoraje'!$C:$C,$B$2)</f>
        <v>0</v>
      </c>
      <c r="AA67" s="11">
        <f>IF('Cartera Semanal Individual'!$A67='Cartera Semanal Individual'!AA$1,-SUMIFS('BD Factoraje'!$Q:$Q,'BD Factoraje'!$B:$B,$B$3,'BD Factoraje'!$G:$G,'Cartera Semanal Individual'!$A67,'BD Factoraje'!$C:$C,$B$2),0)+Z67-SUMIFS('BD Factoraje'!$R:$R,'BD Factoraje'!$B:$B,$B$3,'BD Factoraje'!$G:$G,'Cartera Semanal Individual'!$A67,'BD Factoraje'!$N:$N,'Cartera Semanal Individual'!AA$1,'BD Factoraje'!$C:$C,$B$2)</f>
        <v>0</v>
      </c>
      <c r="AB67" s="11">
        <f>IF('Cartera Semanal Individual'!$A67='Cartera Semanal Individual'!AB$1,-SUMIFS('BD Factoraje'!$Q:$Q,'BD Factoraje'!$B:$B,$B$3,'BD Factoraje'!$G:$G,'Cartera Semanal Individual'!$A67,'BD Factoraje'!$C:$C,$B$2),0)+AA67-SUMIFS('BD Factoraje'!$R:$R,'BD Factoraje'!$B:$B,$B$3,'BD Factoraje'!$G:$G,'Cartera Semanal Individual'!$A67,'BD Factoraje'!$N:$N,'Cartera Semanal Individual'!AB$1,'BD Factoraje'!$C:$C,$B$2)</f>
        <v>0</v>
      </c>
      <c r="AC67" s="11">
        <f>IF('Cartera Semanal Individual'!$A67='Cartera Semanal Individual'!AC$1,-SUMIFS('BD Factoraje'!$Q:$Q,'BD Factoraje'!$B:$B,$B$3,'BD Factoraje'!$G:$G,'Cartera Semanal Individual'!$A67,'BD Factoraje'!$C:$C,$B$2),0)+AB67-SUMIFS('BD Factoraje'!$R:$R,'BD Factoraje'!$B:$B,$B$3,'BD Factoraje'!$G:$G,'Cartera Semanal Individual'!$A67,'BD Factoraje'!$N:$N,'Cartera Semanal Individual'!AC$1,'BD Factoraje'!$C:$C,$B$2)</f>
        <v>0</v>
      </c>
      <c r="AD67" s="11">
        <f>IF('Cartera Semanal Individual'!$A67='Cartera Semanal Individual'!AD$1,-SUMIFS('BD Factoraje'!$Q:$Q,'BD Factoraje'!$B:$B,$B$3,'BD Factoraje'!$G:$G,'Cartera Semanal Individual'!$A67,'BD Factoraje'!$C:$C,$B$2),0)+AC67-SUMIFS('BD Factoraje'!$R:$R,'BD Factoraje'!$B:$B,$B$3,'BD Factoraje'!$G:$G,'Cartera Semanal Individual'!$A67,'BD Factoraje'!$N:$N,'Cartera Semanal Individual'!AD$1,'BD Factoraje'!$C:$C,$B$2)</f>
        <v>0</v>
      </c>
      <c r="AE67" s="11">
        <f>IF('Cartera Semanal Individual'!$A67='Cartera Semanal Individual'!AE$1,-SUMIFS('BD Factoraje'!$Q:$Q,'BD Factoraje'!$B:$B,$B$3,'BD Factoraje'!$G:$G,'Cartera Semanal Individual'!$A67,'BD Factoraje'!$C:$C,$B$2),0)+AD67-SUMIFS('BD Factoraje'!$R:$R,'BD Factoraje'!$B:$B,$B$3,'BD Factoraje'!$G:$G,'Cartera Semanal Individual'!$A67,'BD Factoraje'!$N:$N,'Cartera Semanal Individual'!AE$1,'BD Factoraje'!$C:$C,$B$2)</f>
        <v>0</v>
      </c>
      <c r="AF67" s="11">
        <f>IF('Cartera Semanal Individual'!$A67='Cartera Semanal Individual'!AF$1,-SUMIFS('BD Factoraje'!$Q:$Q,'BD Factoraje'!$B:$B,$B$3,'BD Factoraje'!$G:$G,'Cartera Semanal Individual'!$A67,'BD Factoraje'!$C:$C,$B$2),0)+AE67-SUMIFS('BD Factoraje'!$R:$R,'BD Factoraje'!$B:$B,$B$3,'BD Factoraje'!$G:$G,'Cartera Semanal Individual'!$A67,'BD Factoraje'!$N:$N,'Cartera Semanal Individual'!AF$1,'BD Factoraje'!$C:$C,$B$2)</f>
        <v>0</v>
      </c>
      <c r="AG67" s="11">
        <f>IF('Cartera Semanal Individual'!$A67='Cartera Semanal Individual'!AG$1,-SUMIFS('BD Factoraje'!$Q:$Q,'BD Factoraje'!$B:$B,$B$3,'BD Factoraje'!$G:$G,'Cartera Semanal Individual'!$A67,'BD Factoraje'!$C:$C,$B$2),0)+AF67-SUMIFS('BD Factoraje'!$R:$R,'BD Factoraje'!$B:$B,$B$3,'BD Factoraje'!$G:$G,'Cartera Semanal Individual'!$A67,'BD Factoraje'!$N:$N,'Cartera Semanal Individual'!AG$1,'BD Factoraje'!$C:$C,$B$2)</f>
        <v>0</v>
      </c>
      <c r="AH67" s="11">
        <f>IF('Cartera Semanal Individual'!$A67='Cartera Semanal Individual'!AH$1,-SUMIFS('BD Factoraje'!$Q:$Q,'BD Factoraje'!$B:$B,$B$3,'BD Factoraje'!$G:$G,'Cartera Semanal Individual'!$A67,'BD Factoraje'!$C:$C,$B$2),0)+AG67-SUMIFS('BD Factoraje'!$R:$R,'BD Factoraje'!$B:$B,$B$3,'BD Factoraje'!$G:$G,'Cartera Semanal Individual'!$A67,'BD Factoraje'!$N:$N,'Cartera Semanal Individual'!AH$1,'BD Factoraje'!$C:$C,$B$2)</f>
        <v>0</v>
      </c>
      <c r="AI67" s="11">
        <f>IF('Cartera Semanal Individual'!$A67='Cartera Semanal Individual'!AI$1,-SUMIFS('BD Factoraje'!$Q:$Q,'BD Factoraje'!$B:$B,$B$3,'BD Factoraje'!$G:$G,'Cartera Semanal Individual'!$A67,'BD Factoraje'!$C:$C,$B$2),0)+AH67-SUMIFS('BD Factoraje'!$R:$R,'BD Factoraje'!$B:$B,$B$3,'BD Factoraje'!$G:$G,'Cartera Semanal Individual'!$A67,'BD Factoraje'!$N:$N,'Cartera Semanal Individual'!AI$1,'BD Factoraje'!$C:$C,$B$2)</f>
        <v>0</v>
      </c>
      <c r="AJ67" s="11">
        <f>IF('Cartera Semanal Individual'!$A67='Cartera Semanal Individual'!AJ$1,-SUMIFS('BD Factoraje'!$Q:$Q,'BD Factoraje'!$B:$B,$B$3,'BD Factoraje'!$G:$G,'Cartera Semanal Individual'!$A67,'BD Factoraje'!$C:$C,$B$2),0)+AI67-SUMIFS('BD Factoraje'!$R:$R,'BD Factoraje'!$B:$B,$B$3,'BD Factoraje'!$G:$G,'Cartera Semanal Individual'!$A67,'BD Factoraje'!$N:$N,'Cartera Semanal Individual'!AJ$1,'BD Factoraje'!$C:$C,$B$2)</f>
        <v>0</v>
      </c>
      <c r="AK67" s="11">
        <f>IF('Cartera Semanal Individual'!$A67='Cartera Semanal Individual'!AK$1,-SUMIFS('BD Factoraje'!$Q:$Q,'BD Factoraje'!$B:$B,$B$3,'BD Factoraje'!$G:$G,'Cartera Semanal Individual'!$A67,'BD Factoraje'!$C:$C,$B$2),0)+AJ67-SUMIFS('BD Factoraje'!$R:$R,'BD Factoraje'!$B:$B,$B$3,'BD Factoraje'!$G:$G,'Cartera Semanal Individual'!$A67,'BD Factoraje'!$N:$N,'Cartera Semanal Individual'!AK$1,'BD Factoraje'!$C:$C,$B$2)</f>
        <v>0</v>
      </c>
      <c r="AL67" s="11">
        <f>IF('Cartera Semanal Individual'!$A67='Cartera Semanal Individual'!AL$1,-SUMIFS('BD Factoraje'!$Q:$Q,'BD Factoraje'!$B:$B,$B$3,'BD Factoraje'!$G:$G,'Cartera Semanal Individual'!$A67,'BD Factoraje'!$C:$C,$B$2),0)+AK67-SUMIFS('BD Factoraje'!$R:$R,'BD Factoraje'!$B:$B,$B$3,'BD Factoraje'!$G:$G,'Cartera Semanal Individual'!$A67,'BD Factoraje'!$N:$N,'Cartera Semanal Individual'!AL$1,'BD Factoraje'!$C:$C,$B$2)</f>
        <v>0</v>
      </c>
      <c r="AM67" s="11">
        <f>IF('Cartera Semanal Individual'!$A67='Cartera Semanal Individual'!AM$1,-SUMIFS('BD Factoraje'!$Q:$Q,'BD Factoraje'!$B:$B,$B$3,'BD Factoraje'!$G:$G,'Cartera Semanal Individual'!$A67,'BD Factoraje'!$C:$C,$B$2),0)+AL67-SUMIFS('BD Factoraje'!$R:$R,'BD Factoraje'!$B:$B,$B$3,'BD Factoraje'!$G:$G,'Cartera Semanal Individual'!$A67,'BD Factoraje'!$N:$N,'Cartera Semanal Individual'!AM$1,'BD Factoraje'!$C:$C,$B$2)</f>
        <v>0</v>
      </c>
      <c r="AN67" s="11">
        <f>IF('Cartera Semanal Individual'!$A67='Cartera Semanal Individual'!AN$1,-SUMIFS('BD Factoraje'!$Q:$Q,'BD Factoraje'!$B:$B,$B$3,'BD Factoraje'!$G:$G,'Cartera Semanal Individual'!$A67,'BD Factoraje'!$C:$C,$B$2),0)+AM67-SUMIFS('BD Factoraje'!$R:$R,'BD Factoraje'!$B:$B,$B$3,'BD Factoraje'!$G:$G,'Cartera Semanal Individual'!$A67,'BD Factoraje'!$N:$N,'Cartera Semanal Individual'!AN$1,'BD Factoraje'!$C:$C,$B$2)</f>
        <v>0</v>
      </c>
      <c r="AO67" s="11">
        <f>IF('Cartera Semanal Individual'!$A67='Cartera Semanal Individual'!AO$1,-SUMIFS('BD Factoraje'!$Q:$Q,'BD Factoraje'!$B:$B,$B$3,'BD Factoraje'!$G:$G,'Cartera Semanal Individual'!$A67,'BD Factoraje'!$C:$C,$B$2),0)+AN67-SUMIFS('BD Factoraje'!$R:$R,'BD Factoraje'!$B:$B,$B$3,'BD Factoraje'!$G:$G,'Cartera Semanal Individual'!$A67,'BD Factoraje'!$N:$N,'Cartera Semanal Individual'!AO$1,'BD Factoraje'!$C:$C,$B$2)</f>
        <v>0</v>
      </c>
      <c r="AP67" s="11">
        <f>IF('Cartera Semanal Individual'!$A67='Cartera Semanal Individual'!AP$1,-SUMIFS('BD Factoraje'!$Q:$Q,'BD Factoraje'!$B:$B,$B$3,'BD Factoraje'!$G:$G,'Cartera Semanal Individual'!$A67,'BD Factoraje'!$C:$C,$B$2),0)+AO67-SUMIFS('BD Factoraje'!$R:$R,'BD Factoraje'!$B:$B,$B$3,'BD Factoraje'!$G:$G,'Cartera Semanal Individual'!$A67,'BD Factoraje'!$N:$N,'Cartera Semanal Individual'!AP$1,'BD Factoraje'!$C:$C,$B$2)</f>
        <v>0</v>
      </c>
      <c r="AQ67" s="11">
        <f>IF('Cartera Semanal Individual'!$A67='Cartera Semanal Individual'!AQ$1,-SUMIFS('BD Factoraje'!$Q:$Q,'BD Factoraje'!$B:$B,$B$3,'BD Factoraje'!$G:$G,'Cartera Semanal Individual'!$A67,'BD Factoraje'!$C:$C,$B$2),0)+AP67-SUMIFS('BD Factoraje'!$R:$R,'BD Factoraje'!$B:$B,$B$3,'BD Factoraje'!$G:$G,'Cartera Semanal Individual'!$A67,'BD Factoraje'!$N:$N,'Cartera Semanal Individual'!AQ$1,'BD Factoraje'!$C:$C,$B$2)</f>
        <v>0</v>
      </c>
      <c r="AR67" s="11">
        <f>IF('Cartera Semanal Individual'!$A67='Cartera Semanal Individual'!AR$1,-SUMIFS('BD Factoraje'!$Q:$Q,'BD Factoraje'!$B:$B,$B$3,'BD Factoraje'!$G:$G,'Cartera Semanal Individual'!$A67,'BD Factoraje'!$C:$C,$B$2),0)+AQ67-SUMIFS('BD Factoraje'!$R:$R,'BD Factoraje'!$B:$B,$B$3,'BD Factoraje'!$G:$G,'Cartera Semanal Individual'!$A67,'BD Factoraje'!$N:$N,'Cartera Semanal Individual'!AR$1,'BD Factoraje'!$C:$C,$B$2)</f>
        <v>0</v>
      </c>
      <c r="AS67" s="11">
        <f>IF('Cartera Semanal Individual'!$A67='Cartera Semanal Individual'!AS$1,-SUMIFS('BD Factoraje'!$Q:$Q,'BD Factoraje'!$B:$B,$B$3,'BD Factoraje'!$G:$G,'Cartera Semanal Individual'!$A67,'BD Factoraje'!$C:$C,$B$2),0)+AR67-SUMIFS('BD Factoraje'!$R:$R,'BD Factoraje'!$B:$B,$B$3,'BD Factoraje'!$G:$G,'Cartera Semanal Individual'!$A67,'BD Factoraje'!$N:$N,'Cartera Semanal Individual'!AS$1,'BD Factoraje'!$C:$C,$B$2)</f>
        <v>0</v>
      </c>
      <c r="AT67" s="11">
        <f>IF('Cartera Semanal Individual'!$A67='Cartera Semanal Individual'!AT$1,-SUMIFS('BD Factoraje'!$Q:$Q,'BD Factoraje'!$B:$B,$B$3,'BD Factoraje'!$G:$G,'Cartera Semanal Individual'!$A67,'BD Factoraje'!$C:$C,$B$2),0)+AS67-SUMIFS('BD Factoraje'!$R:$R,'BD Factoraje'!$B:$B,$B$3,'BD Factoraje'!$G:$G,'Cartera Semanal Individual'!$A67,'BD Factoraje'!$N:$N,'Cartera Semanal Individual'!AT$1,'BD Factoraje'!$C:$C,$B$2)</f>
        <v>0</v>
      </c>
      <c r="AU67" s="11">
        <f>IF('Cartera Semanal Individual'!$A67='Cartera Semanal Individual'!AU$1,-SUMIFS('BD Factoraje'!$Q:$Q,'BD Factoraje'!$B:$B,$B$3,'BD Factoraje'!$G:$G,'Cartera Semanal Individual'!$A67,'BD Factoraje'!$C:$C,$B$2),0)+AT67-SUMIFS('BD Factoraje'!$R:$R,'BD Factoraje'!$B:$B,$B$3,'BD Factoraje'!$G:$G,'Cartera Semanal Individual'!$A67,'BD Factoraje'!$N:$N,'Cartera Semanal Individual'!AU$1,'BD Factoraje'!$C:$C,$B$2)</f>
        <v>0</v>
      </c>
      <c r="AV67" s="11">
        <f>IF('Cartera Semanal Individual'!$A67='Cartera Semanal Individual'!AV$1,-SUMIFS('BD Factoraje'!$Q:$Q,'BD Factoraje'!$B:$B,$B$3,'BD Factoraje'!$G:$G,'Cartera Semanal Individual'!$A67,'BD Factoraje'!$C:$C,$B$2),0)+AU67-SUMIFS('BD Factoraje'!$R:$R,'BD Factoraje'!$B:$B,$B$3,'BD Factoraje'!$G:$G,'Cartera Semanal Individual'!$A67,'BD Factoraje'!$N:$N,'Cartera Semanal Individual'!AV$1,'BD Factoraje'!$C:$C,$B$2)</f>
        <v>0</v>
      </c>
      <c r="AW67" s="11">
        <f>IF('Cartera Semanal Individual'!$A67='Cartera Semanal Individual'!AW$1,-SUMIFS('BD Factoraje'!$Q:$Q,'BD Factoraje'!$B:$B,$B$3,'BD Factoraje'!$G:$G,'Cartera Semanal Individual'!$A67,'BD Factoraje'!$C:$C,$B$2),0)+AV67-SUMIFS('BD Factoraje'!$R:$R,'BD Factoraje'!$B:$B,$B$3,'BD Factoraje'!$G:$G,'Cartera Semanal Individual'!$A67,'BD Factoraje'!$N:$N,'Cartera Semanal Individual'!AW$1,'BD Factoraje'!$C:$C,$B$2)</f>
        <v>0</v>
      </c>
      <c r="AX67" s="11">
        <f>IF('Cartera Semanal Individual'!$A67='Cartera Semanal Individual'!AX$1,-SUMIFS('BD Factoraje'!$Q:$Q,'BD Factoraje'!$B:$B,$B$3,'BD Factoraje'!$G:$G,'Cartera Semanal Individual'!$A67,'BD Factoraje'!$C:$C,$B$2),0)+AW67-SUMIFS('BD Factoraje'!$R:$R,'BD Factoraje'!$B:$B,$B$3,'BD Factoraje'!$G:$G,'Cartera Semanal Individual'!$A67,'BD Factoraje'!$N:$N,'Cartera Semanal Individual'!AX$1,'BD Factoraje'!$C:$C,$B$2)</f>
        <v>0</v>
      </c>
      <c r="AY67" s="11">
        <f>IF('Cartera Semanal Individual'!$A67='Cartera Semanal Individual'!AY$1,-SUMIFS('BD Factoraje'!$Q:$Q,'BD Factoraje'!$B:$B,$B$3,'BD Factoraje'!$G:$G,'Cartera Semanal Individual'!$A67,'BD Factoraje'!$C:$C,$B$2),0)+AX67-SUMIFS('BD Factoraje'!$R:$R,'BD Factoraje'!$B:$B,$B$3,'BD Factoraje'!$G:$G,'Cartera Semanal Individual'!$A67,'BD Factoraje'!$N:$N,'Cartera Semanal Individual'!AY$1,'BD Factoraje'!$C:$C,$B$2)</f>
        <v>0</v>
      </c>
      <c r="AZ67" s="11">
        <f>IF('Cartera Semanal Individual'!$A67='Cartera Semanal Individual'!AZ$1,-SUMIFS('BD Factoraje'!$Q:$Q,'BD Factoraje'!$B:$B,$B$3,'BD Factoraje'!$G:$G,'Cartera Semanal Individual'!$A67,'BD Factoraje'!$C:$C,$B$2),0)+AY67-SUMIFS('BD Factoraje'!$R:$R,'BD Factoraje'!$B:$B,$B$3,'BD Factoraje'!$G:$G,'Cartera Semanal Individual'!$A67,'BD Factoraje'!$N:$N,'Cartera Semanal Individual'!AZ$1,'BD Factoraje'!$C:$C,$B$2)</f>
        <v>0</v>
      </c>
      <c r="BA67" s="11">
        <f>IF('Cartera Semanal Individual'!$A67='Cartera Semanal Individual'!BA$1,-SUMIFS('BD Factoraje'!$Q:$Q,'BD Factoraje'!$B:$B,$B$3,'BD Factoraje'!$G:$G,'Cartera Semanal Individual'!$A67,'BD Factoraje'!$C:$C,$B$2),0)+AZ67-SUMIFS('BD Factoraje'!$R:$R,'BD Factoraje'!$B:$B,$B$3,'BD Factoraje'!$G:$G,'Cartera Semanal Individual'!$A67,'BD Factoraje'!$N:$N,'Cartera Semanal Individual'!BA$1,'BD Factoraje'!$C:$C,$B$2)</f>
        <v>0</v>
      </c>
      <c r="BB67" s="11">
        <f>IF('Cartera Semanal Individual'!$A67='Cartera Semanal Individual'!BB$1,-SUMIFS('BD Factoraje'!$Q:$Q,'BD Factoraje'!$B:$B,$B$3,'BD Factoraje'!$G:$G,'Cartera Semanal Individual'!$A67,'BD Factoraje'!$C:$C,$B$2),0)+BA67-SUMIFS('BD Factoraje'!$R:$R,'BD Factoraje'!$B:$B,$B$3,'BD Factoraje'!$G:$G,'Cartera Semanal Individual'!$A67,'BD Factoraje'!$N:$N,'Cartera Semanal Individual'!BB$1,'BD Factoraje'!$C:$C,$B$2)</f>
        <v>0</v>
      </c>
      <c r="BC67" s="11">
        <f>IF('Cartera Semanal Individual'!$A67='Cartera Semanal Individual'!BC$1,-SUMIFS('BD Factoraje'!$Q:$Q,'BD Factoraje'!$B:$B,$B$3,'BD Factoraje'!$G:$G,'Cartera Semanal Individual'!$A67,'BD Factoraje'!$C:$C,$B$2),0)+BB67-SUMIFS('BD Factoraje'!$R:$R,'BD Factoraje'!$B:$B,$B$3,'BD Factoraje'!$G:$G,'Cartera Semanal Individual'!$A67,'BD Factoraje'!$N:$N,'Cartera Semanal Individual'!BC$1,'BD Factoraje'!$C:$C,$B$2)</f>
        <v>0</v>
      </c>
      <c r="BD67" s="11">
        <f>IF('Cartera Semanal Individual'!$A67='Cartera Semanal Individual'!BD$1,-SUMIFS('BD Factoraje'!$Q:$Q,'BD Factoraje'!$B:$B,$B$3,'BD Factoraje'!$G:$G,'Cartera Semanal Individual'!$A67,'BD Factoraje'!$C:$C,$B$2),0)+BC67-SUMIFS('BD Factoraje'!$R:$R,'BD Factoraje'!$B:$B,$B$3,'BD Factoraje'!$G:$G,'Cartera Semanal Individual'!$A67,'BD Factoraje'!$N:$N,'Cartera Semanal Individual'!BD$1,'BD Factoraje'!$C:$C,$B$2)</f>
        <v>0</v>
      </c>
      <c r="BE67" s="11">
        <f>IF('Cartera Semanal Individual'!$A67='Cartera Semanal Individual'!BE$1,-SUMIFS('BD Factoraje'!$Q:$Q,'BD Factoraje'!$B:$B,$B$3,'BD Factoraje'!$G:$G,'Cartera Semanal Individual'!$A67,'BD Factoraje'!$C:$C,$B$2),0)+BD67-SUMIFS('BD Factoraje'!$R:$R,'BD Factoraje'!$B:$B,$B$3,'BD Factoraje'!$G:$G,'Cartera Semanal Individual'!$A67,'BD Factoraje'!$N:$N,'Cartera Semanal Individual'!BE$1,'BD Factoraje'!$C:$C,$B$2)</f>
        <v>0</v>
      </c>
      <c r="BF67" s="11">
        <f>IF('Cartera Semanal Individual'!$A67='Cartera Semanal Individual'!BF$1,-SUMIFS('BD Factoraje'!$Q:$Q,'BD Factoraje'!$B:$B,$B$3,'BD Factoraje'!$G:$G,'Cartera Semanal Individual'!$A67,'BD Factoraje'!$C:$C,$B$2),0)+BE67-SUMIFS('BD Factoraje'!$R:$R,'BD Factoraje'!$B:$B,$B$3,'BD Factoraje'!$G:$G,'Cartera Semanal Individual'!$A67,'BD Factoraje'!$N:$N,'Cartera Semanal Individual'!BF$1,'BD Factoraje'!$C:$C,$B$2)</f>
        <v>0</v>
      </c>
      <c r="BG67" s="11">
        <f>IF('Cartera Semanal Individual'!$A67='Cartera Semanal Individual'!BG$1,-SUMIFS('BD Factoraje'!$Q:$Q,'BD Factoraje'!$B:$B,$B$3,'BD Factoraje'!$G:$G,'Cartera Semanal Individual'!$A67,'BD Factoraje'!$C:$C,$B$2),0)+BF67-SUMIFS('BD Factoraje'!$R:$R,'BD Factoraje'!$B:$B,$B$3,'BD Factoraje'!$G:$G,'Cartera Semanal Individual'!$A67,'BD Factoraje'!$N:$N,'Cartera Semanal Individual'!BG$1,'BD Factoraje'!$C:$C,$B$2)</f>
        <v>0</v>
      </c>
      <c r="BH67" s="11">
        <f>IF('Cartera Semanal Individual'!$A67='Cartera Semanal Individual'!BH$1,-SUMIFS('BD Factoraje'!$Q:$Q,'BD Factoraje'!$B:$B,$B$3,'BD Factoraje'!$G:$G,'Cartera Semanal Individual'!$A67,'BD Factoraje'!$C:$C,$B$2),0)+BG67-SUMIFS('BD Factoraje'!$R:$R,'BD Factoraje'!$B:$B,$B$3,'BD Factoraje'!$G:$G,'Cartera Semanal Individual'!$A67,'BD Factoraje'!$N:$N,'Cartera Semanal Individual'!BH$1,'BD Factoraje'!$C:$C,$B$2)</f>
        <v>0</v>
      </c>
      <c r="BI67" s="11">
        <f>IF('Cartera Semanal Individual'!$A67='Cartera Semanal Individual'!BI$1,-SUMIFS('BD Factoraje'!$Q:$Q,'BD Factoraje'!$B:$B,$B$3,'BD Factoraje'!$G:$G,'Cartera Semanal Individual'!$A67,'BD Factoraje'!$C:$C,$B$2),0)+BH67-SUMIFS('BD Factoraje'!$R:$R,'BD Factoraje'!$B:$B,$B$3,'BD Factoraje'!$G:$G,'Cartera Semanal Individual'!$A67,'BD Factoraje'!$N:$N,'Cartera Semanal Individual'!BI$1,'BD Factoraje'!$C:$C,$B$2)</f>
        <v>0</v>
      </c>
      <c r="BJ67" s="11">
        <f>IF('Cartera Semanal Individual'!$A67='Cartera Semanal Individual'!BJ$1,-SUMIFS('BD Factoraje'!$Q:$Q,'BD Factoraje'!$B:$B,$B$3,'BD Factoraje'!$G:$G,'Cartera Semanal Individual'!$A67,'BD Factoraje'!$C:$C,$B$2),0)+BI67-SUMIFS('BD Factoraje'!$R:$R,'BD Factoraje'!$B:$B,$B$3,'BD Factoraje'!$G:$G,'Cartera Semanal Individual'!$A67,'BD Factoraje'!$N:$N,'Cartera Semanal Individual'!BJ$1,'BD Factoraje'!$C:$C,$B$2)</f>
        <v>0</v>
      </c>
      <c r="BK67" s="11">
        <f>IF('Cartera Semanal Individual'!$A67='Cartera Semanal Individual'!BK$1,-SUMIFS('BD Factoraje'!$Q:$Q,'BD Factoraje'!$B:$B,$B$3,'BD Factoraje'!$G:$G,'Cartera Semanal Individual'!$A67,'BD Factoraje'!$C:$C,$B$2),0)+BJ67-SUMIFS('BD Factoraje'!$R:$R,'BD Factoraje'!$B:$B,$B$3,'BD Factoraje'!$G:$G,'Cartera Semanal Individual'!$A67,'BD Factoraje'!$N:$N,'Cartera Semanal Individual'!BK$1,'BD Factoraje'!$C:$C,$B$2)</f>
        <v>0</v>
      </c>
      <c r="BL67" s="11">
        <f>IF('Cartera Semanal Individual'!$A67='Cartera Semanal Individual'!BL$1,-SUMIFS('BD Factoraje'!$Q:$Q,'BD Factoraje'!$B:$B,$B$3,'BD Factoraje'!$G:$G,'Cartera Semanal Individual'!$A67,'BD Factoraje'!$C:$C,$B$2),0)+BK67-SUMIFS('BD Factoraje'!$R:$R,'BD Factoraje'!$B:$B,$B$3,'BD Factoraje'!$G:$G,'Cartera Semanal Individual'!$A67,'BD Factoraje'!$N:$N,'Cartera Semanal Individual'!BL$1,'BD Factoraje'!$C:$C,$B$2)</f>
        <v>0</v>
      </c>
      <c r="BM67" s="11">
        <f>IF('Cartera Semanal Individual'!$A67='Cartera Semanal Individual'!BM$1,-SUMIFS('BD Factoraje'!$Q:$Q,'BD Factoraje'!$B:$B,$B$3,'BD Factoraje'!$G:$G,'Cartera Semanal Individual'!$A67,'BD Factoraje'!$C:$C,$B$2),0)+BL67-SUMIFS('BD Factoraje'!$R:$R,'BD Factoraje'!$B:$B,$B$3,'BD Factoraje'!$G:$G,'Cartera Semanal Individual'!$A67,'BD Factoraje'!$N:$N,'Cartera Semanal Individual'!BM$1,'BD Factoraje'!$C:$C,$B$2)</f>
        <v>0</v>
      </c>
      <c r="BN67" s="11">
        <f>IF('Cartera Semanal Individual'!$A67='Cartera Semanal Individual'!BN$1,-SUMIFS('BD Factoraje'!$Q:$Q,'BD Factoraje'!$B:$B,$B$3,'BD Factoraje'!$G:$G,'Cartera Semanal Individual'!$A67,'BD Factoraje'!$C:$C,$B$2),0)+BM67-SUMIFS('BD Factoraje'!$R:$R,'BD Factoraje'!$B:$B,$B$3,'BD Factoraje'!$G:$G,'Cartera Semanal Individual'!$A67,'BD Factoraje'!$N:$N,'Cartera Semanal Individual'!BN$1,'BD Factoraje'!$C:$C,$B$2)</f>
        <v>0</v>
      </c>
      <c r="BO67" s="11">
        <f>IF('Cartera Semanal Individual'!$A67='Cartera Semanal Individual'!BO$1,-SUMIFS('BD Factoraje'!$Q:$Q,'BD Factoraje'!$B:$B,$B$3,'BD Factoraje'!$G:$G,'Cartera Semanal Individual'!$A67,'BD Factoraje'!$C:$C,$B$2),0)+BN67-SUMIFS('BD Factoraje'!$R:$R,'BD Factoraje'!$B:$B,$B$3,'BD Factoraje'!$G:$G,'Cartera Semanal Individual'!$A67,'BD Factoraje'!$N:$N,'Cartera Semanal Individual'!BO$1,'BD Factoraje'!$C:$C,$B$2)</f>
        <v>0</v>
      </c>
      <c r="BP67" s="11">
        <f>IF('Cartera Semanal Individual'!$A67='Cartera Semanal Individual'!BP$1,-SUMIFS('BD Factoraje'!$Q:$Q,'BD Factoraje'!$B:$B,$B$3,'BD Factoraje'!$G:$G,'Cartera Semanal Individual'!$A67,'BD Factoraje'!$C:$C,$B$2),0)+BO67-SUMIFS('BD Factoraje'!$R:$R,'BD Factoraje'!$B:$B,$B$3,'BD Factoraje'!$G:$G,'Cartera Semanal Individual'!$A67,'BD Factoraje'!$N:$N,'Cartera Semanal Individual'!BP$1,'BD Factoraje'!$C:$C,$B$2)</f>
        <v>0</v>
      </c>
      <c r="BQ67" s="11">
        <f>IF('Cartera Semanal Individual'!$A67='Cartera Semanal Individual'!BQ$1,-SUMIFS('BD Factoraje'!$Q:$Q,'BD Factoraje'!$B:$B,$B$3,'BD Factoraje'!$G:$G,'Cartera Semanal Individual'!$A67,'BD Factoraje'!$C:$C,$B$2),0)+BP67-SUMIFS('BD Factoraje'!$R:$R,'BD Factoraje'!$B:$B,$B$3,'BD Factoraje'!$G:$G,'Cartera Semanal Individual'!$A67,'BD Factoraje'!$N:$N,'Cartera Semanal Individual'!BQ$1,'BD Factoraje'!$C:$C,$B$2)</f>
        <v>0</v>
      </c>
      <c r="BR67" s="11">
        <f>IF('Cartera Semanal Individual'!$A67='Cartera Semanal Individual'!BR$1,-SUMIFS('BD Factoraje'!$Q:$Q,'BD Factoraje'!$B:$B,$B$3,'BD Factoraje'!$G:$G,'Cartera Semanal Individual'!$A67,'BD Factoraje'!$C:$C,$B$2),0)+BQ67-SUMIFS('BD Factoraje'!$R:$R,'BD Factoraje'!$B:$B,$B$3,'BD Factoraje'!$G:$G,'Cartera Semanal Individual'!$A67,'BD Factoraje'!$N:$N,'Cartera Semanal Individual'!BR$1,'BD Factoraje'!$C:$C,$B$2)</f>
        <v>0</v>
      </c>
      <c r="BS67" s="11">
        <f>IF('Cartera Semanal Individual'!$A67='Cartera Semanal Individual'!BS$1,-SUMIFS('BD Factoraje'!$Q:$Q,'BD Factoraje'!$B:$B,$B$3,'BD Factoraje'!$G:$G,'Cartera Semanal Individual'!$A67,'BD Factoraje'!$C:$C,$B$2),0)+BR67-SUMIFS('BD Factoraje'!$R:$R,'BD Factoraje'!$B:$B,$B$3,'BD Factoraje'!$G:$G,'Cartera Semanal Individual'!$A67,'BD Factoraje'!$N:$N,'Cartera Semanal Individual'!BS$1,'BD Factoraje'!$C:$C,$B$2)</f>
        <v>0</v>
      </c>
      <c r="BT67" s="11">
        <f>IF('Cartera Semanal Individual'!$A67='Cartera Semanal Individual'!BT$1,-SUMIFS('BD Factoraje'!$Q:$Q,'BD Factoraje'!$B:$B,$B$3,'BD Factoraje'!$G:$G,'Cartera Semanal Individual'!$A67,'BD Factoraje'!$C:$C,$B$2),0)+BS67-SUMIFS('BD Factoraje'!$R:$R,'BD Factoraje'!$B:$B,$B$3,'BD Factoraje'!$G:$G,'Cartera Semanal Individual'!$A67,'BD Factoraje'!$N:$N,'Cartera Semanal Individual'!BT$1,'BD Factoraje'!$C:$C,$B$2)</f>
        <v>0</v>
      </c>
      <c r="BU67" s="11">
        <f>IF('Cartera Semanal Individual'!$A67='Cartera Semanal Individual'!BU$1,-SUMIFS('BD Factoraje'!$Q:$Q,'BD Factoraje'!$B:$B,$B$3,'BD Factoraje'!$G:$G,'Cartera Semanal Individual'!$A67,'BD Factoraje'!$C:$C,$B$2),0)+BT67-SUMIFS('BD Factoraje'!$R:$R,'BD Factoraje'!$B:$B,$B$3,'BD Factoraje'!$G:$G,'Cartera Semanal Individual'!$A67,'BD Factoraje'!$N:$N,'Cartera Semanal Individual'!BU$1,'BD Factoraje'!$C:$C,$B$2)</f>
        <v>0</v>
      </c>
      <c r="BV67" s="11">
        <f>IF('Cartera Semanal Individual'!$A67='Cartera Semanal Individual'!BV$1,-SUMIFS('BD Factoraje'!$Q:$Q,'BD Factoraje'!$B:$B,$B$3,'BD Factoraje'!$G:$G,'Cartera Semanal Individual'!$A67,'BD Factoraje'!$C:$C,$B$2),0)+BU67-SUMIFS('BD Factoraje'!$R:$R,'BD Factoraje'!$B:$B,$B$3,'BD Factoraje'!$G:$G,'Cartera Semanal Individual'!$A67,'BD Factoraje'!$N:$N,'Cartera Semanal Individual'!BV$1,'BD Factoraje'!$C:$C,$B$2)</f>
        <v>0</v>
      </c>
      <c r="BW67" s="11">
        <f>IF('Cartera Semanal Individual'!$A67='Cartera Semanal Individual'!BW$1,-SUMIFS('BD Factoraje'!$Q:$Q,'BD Factoraje'!$B:$B,$B$3,'BD Factoraje'!$G:$G,'Cartera Semanal Individual'!$A67,'BD Factoraje'!$C:$C,$B$2),0)+BV67-SUMIFS('BD Factoraje'!$R:$R,'BD Factoraje'!$B:$B,$B$3,'BD Factoraje'!$G:$G,'Cartera Semanal Individual'!$A67,'BD Factoraje'!$N:$N,'Cartera Semanal Individual'!BW$1,'BD Factoraje'!$C:$C,$B$2)</f>
        <v>0</v>
      </c>
      <c r="BX67" s="11">
        <f>IF('Cartera Semanal Individual'!$A67='Cartera Semanal Individual'!BX$1,-SUMIFS('BD Factoraje'!$Q:$Q,'BD Factoraje'!$B:$B,$B$3,'BD Factoraje'!$G:$G,'Cartera Semanal Individual'!$A67,'BD Factoraje'!$C:$C,$B$2),0)+BW67-SUMIFS('BD Factoraje'!$R:$R,'BD Factoraje'!$B:$B,$B$3,'BD Factoraje'!$G:$G,'Cartera Semanal Individual'!$A67,'BD Factoraje'!$N:$N,'Cartera Semanal Individual'!BX$1,'BD Factoraje'!$C:$C,$B$2)</f>
        <v>0</v>
      </c>
      <c r="BY67" s="11">
        <f>IF('Cartera Semanal Individual'!$A67='Cartera Semanal Individual'!BY$1,-SUMIFS('BD Factoraje'!$Q:$Q,'BD Factoraje'!$B:$B,$B$3,'BD Factoraje'!$G:$G,'Cartera Semanal Individual'!$A67,'BD Factoraje'!$C:$C,$B$2),0)+BX67-SUMIFS('BD Factoraje'!$R:$R,'BD Factoraje'!$B:$B,$B$3,'BD Factoraje'!$G:$G,'Cartera Semanal Individual'!$A67,'BD Factoraje'!$N:$N,'Cartera Semanal Individual'!BY$1,'BD Factoraje'!$C:$C,$B$2)</f>
        <v>0</v>
      </c>
      <c r="BZ67" s="11">
        <f>IF('Cartera Semanal Individual'!$A67='Cartera Semanal Individual'!BZ$1,-SUMIFS('BD Factoraje'!$Q:$Q,'BD Factoraje'!$B:$B,$B$3,'BD Factoraje'!$G:$G,'Cartera Semanal Individual'!$A67,'BD Factoraje'!$C:$C,$B$2),0)+BY67-SUMIFS('BD Factoraje'!$R:$R,'BD Factoraje'!$B:$B,$B$3,'BD Factoraje'!$G:$G,'Cartera Semanal Individual'!$A67,'BD Factoraje'!$N:$N,'Cartera Semanal Individual'!BZ$1,'BD Factoraje'!$C:$C,$B$2)</f>
        <v>0</v>
      </c>
      <c r="CA67" s="11">
        <f>IF('Cartera Semanal Individual'!$A67='Cartera Semanal Individual'!CA$1,-SUMIFS('BD Factoraje'!$Q:$Q,'BD Factoraje'!$B:$B,$B$3,'BD Factoraje'!$G:$G,'Cartera Semanal Individual'!$A67,'BD Factoraje'!$C:$C,$B$2),0)+BZ67-SUMIFS('BD Factoraje'!$R:$R,'BD Factoraje'!$B:$B,$B$3,'BD Factoraje'!$G:$G,'Cartera Semanal Individual'!$A67,'BD Factoraje'!$N:$N,'Cartera Semanal Individual'!CA$1,'BD Factoraje'!$C:$C,$B$2)</f>
        <v>0</v>
      </c>
      <c r="CB67" s="11">
        <f>IF('Cartera Semanal Individual'!$A67='Cartera Semanal Individual'!CB$1,-SUMIFS('BD Factoraje'!$Q:$Q,'BD Factoraje'!$B:$B,$B$3,'BD Factoraje'!$G:$G,'Cartera Semanal Individual'!$A67,'BD Factoraje'!$C:$C,$B$2),0)+CA67-SUMIFS('BD Factoraje'!$R:$R,'BD Factoraje'!$B:$B,$B$3,'BD Factoraje'!$G:$G,'Cartera Semanal Individual'!$A67,'BD Factoraje'!$N:$N,'Cartera Semanal Individual'!CB$1,'BD Factoraje'!$C:$C,$B$2)</f>
        <v>0</v>
      </c>
      <c r="CC67" s="11">
        <f>IF('Cartera Semanal Individual'!$A67='Cartera Semanal Individual'!CC$1,-SUMIFS('BD Factoraje'!$Q:$Q,'BD Factoraje'!$B:$B,$B$3,'BD Factoraje'!$G:$G,'Cartera Semanal Individual'!$A67,'BD Factoraje'!$C:$C,$B$2),0)+CB67-SUMIFS('BD Factoraje'!$R:$R,'BD Factoraje'!$B:$B,$B$3,'BD Factoraje'!$G:$G,'Cartera Semanal Individual'!$A67,'BD Factoraje'!$N:$N,'Cartera Semanal Individual'!CC$1,'BD Factoraje'!$C:$C,$B$2)</f>
        <v>0</v>
      </c>
      <c r="CD67" s="11">
        <f>IF('Cartera Semanal Individual'!$A67='Cartera Semanal Individual'!CD$1,-SUMIFS('BD Factoraje'!$Q:$Q,'BD Factoraje'!$B:$B,$B$3,'BD Factoraje'!$G:$G,'Cartera Semanal Individual'!$A67,'BD Factoraje'!$C:$C,$B$2),0)+CC67-SUMIFS('BD Factoraje'!$R:$R,'BD Factoraje'!$B:$B,$B$3,'BD Factoraje'!$G:$G,'Cartera Semanal Individual'!$A67,'BD Factoraje'!$N:$N,'Cartera Semanal Individual'!CD$1,'BD Factoraje'!$C:$C,$B$2)</f>
        <v>0</v>
      </c>
      <c r="CE67" s="11">
        <f>IF('Cartera Semanal Individual'!$A67='Cartera Semanal Individual'!CE$1,-SUMIFS('BD Factoraje'!$Q:$Q,'BD Factoraje'!$B:$B,$B$3,'BD Factoraje'!$G:$G,'Cartera Semanal Individual'!$A67,'BD Factoraje'!$C:$C,$B$2),0)+CD67-SUMIFS('BD Factoraje'!$R:$R,'BD Factoraje'!$B:$B,$B$3,'BD Factoraje'!$G:$G,'Cartera Semanal Individual'!$A67,'BD Factoraje'!$N:$N,'Cartera Semanal Individual'!CE$1,'BD Factoraje'!$C:$C,$B$2)</f>
        <v>0</v>
      </c>
      <c r="CF67" s="11">
        <f>IF('Cartera Semanal Individual'!$A67='Cartera Semanal Individual'!CF$1,-SUMIFS('BD Factoraje'!$Q:$Q,'BD Factoraje'!$B:$B,$B$3,'BD Factoraje'!$G:$G,'Cartera Semanal Individual'!$A67,'BD Factoraje'!$C:$C,$B$2),0)+CE67-SUMIFS('BD Factoraje'!$R:$R,'BD Factoraje'!$B:$B,$B$3,'BD Factoraje'!$G:$G,'Cartera Semanal Individual'!$A67,'BD Factoraje'!$N:$N,'Cartera Semanal Individual'!CF$1,'BD Factoraje'!$C:$C,$B$2)</f>
        <v>0</v>
      </c>
      <c r="CG67" s="11">
        <f>IF('Cartera Semanal Individual'!$A67='Cartera Semanal Individual'!CG$1,-SUMIFS('BD Factoraje'!$Q:$Q,'BD Factoraje'!$B:$B,$B$3,'BD Factoraje'!$G:$G,'Cartera Semanal Individual'!$A67,'BD Factoraje'!$C:$C,$B$2),0)+CF67-SUMIFS('BD Factoraje'!$R:$R,'BD Factoraje'!$B:$B,$B$3,'BD Factoraje'!$G:$G,'Cartera Semanal Individual'!$A67,'BD Factoraje'!$N:$N,'Cartera Semanal Individual'!CG$1,'BD Factoraje'!$C:$C,$B$2)</f>
        <v>0</v>
      </c>
      <c r="CH67" s="11">
        <f>IF('Cartera Semanal Individual'!$A67='Cartera Semanal Individual'!CH$1,-SUMIFS('BD Factoraje'!$Q:$Q,'BD Factoraje'!$B:$B,$B$3,'BD Factoraje'!$G:$G,'Cartera Semanal Individual'!$A67,'BD Factoraje'!$C:$C,$B$2),0)+CG67-SUMIFS('BD Factoraje'!$R:$R,'BD Factoraje'!$B:$B,$B$3,'BD Factoraje'!$G:$G,'Cartera Semanal Individual'!$A67,'BD Factoraje'!$N:$N,'Cartera Semanal Individual'!CH$1,'BD Factoraje'!$C:$C,$B$2)</f>
        <v>0</v>
      </c>
      <c r="CI67" s="11">
        <f>IF('Cartera Semanal Individual'!$A67='Cartera Semanal Individual'!CI$1,-SUMIFS('BD Factoraje'!$Q:$Q,'BD Factoraje'!$B:$B,$B$3,'BD Factoraje'!$G:$G,'Cartera Semanal Individual'!$A67,'BD Factoraje'!$C:$C,$B$2),0)+CH67-SUMIFS('BD Factoraje'!$R:$R,'BD Factoraje'!$B:$B,$B$3,'BD Factoraje'!$G:$G,'Cartera Semanal Individual'!$A67,'BD Factoraje'!$N:$N,'Cartera Semanal Individual'!CI$1,'BD Factoraje'!$C:$C,$B$2)</f>
        <v>0</v>
      </c>
      <c r="CJ67" s="11">
        <f>IF('Cartera Semanal Individual'!$A67='Cartera Semanal Individual'!CJ$1,-SUMIFS('BD Factoraje'!$Q:$Q,'BD Factoraje'!$B:$B,$B$3,'BD Factoraje'!$G:$G,'Cartera Semanal Individual'!$A67,'BD Factoraje'!$C:$C,$B$2),0)+CI67-SUMIFS('BD Factoraje'!$R:$R,'BD Factoraje'!$B:$B,$B$3,'BD Factoraje'!$G:$G,'Cartera Semanal Individual'!$A67,'BD Factoraje'!$N:$N,'Cartera Semanal Individual'!CJ$1,'BD Factoraje'!$C:$C,$B$2)</f>
        <v>0</v>
      </c>
      <c r="CK67" s="11">
        <f>IF('Cartera Semanal Individual'!$A67='Cartera Semanal Individual'!CK$1,-SUMIFS('BD Factoraje'!$Q:$Q,'BD Factoraje'!$B:$B,$B$3,'BD Factoraje'!$G:$G,'Cartera Semanal Individual'!$A67,'BD Factoraje'!$C:$C,$B$2),0)+CJ67-SUMIFS('BD Factoraje'!$R:$R,'BD Factoraje'!$B:$B,$B$3,'BD Factoraje'!$G:$G,'Cartera Semanal Individual'!$A67,'BD Factoraje'!$N:$N,'Cartera Semanal Individual'!CK$1,'BD Factoraje'!$C:$C,$B$2)</f>
        <v>0</v>
      </c>
      <c r="CL67" s="11">
        <f>IF('Cartera Semanal Individual'!$A67='Cartera Semanal Individual'!CL$1,-SUMIFS('BD Factoraje'!$Q:$Q,'BD Factoraje'!$B:$B,$B$3,'BD Factoraje'!$G:$G,'Cartera Semanal Individual'!$A67,'BD Factoraje'!$C:$C,$B$2),0)+CK67-SUMIFS('BD Factoraje'!$R:$R,'BD Factoraje'!$B:$B,$B$3,'BD Factoraje'!$G:$G,'Cartera Semanal Individual'!$A67,'BD Factoraje'!$N:$N,'Cartera Semanal Individual'!CL$1,'BD Factoraje'!$C:$C,$B$2)</f>
        <v>0</v>
      </c>
      <c r="CM67" s="11">
        <f>IF('Cartera Semanal Individual'!$A67='Cartera Semanal Individual'!CM$1,-SUMIFS('BD Factoraje'!$Q:$Q,'BD Factoraje'!$B:$B,$B$3,'BD Factoraje'!$G:$G,'Cartera Semanal Individual'!$A67,'BD Factoraje'!$C:$C,$B$2),0)+CL67-SUMIFS('BD Factoraje'!$R:$R,'BD Factoraje'!$B:$B,$B$3,'BD Factoraje'!$G:$G,'Cartera Semanal Individual'!$A67,'BD Factoraje'!$N:$N,'Cartera Semanal Individual'!CM$1,'BD Factoraje'!$C:$C,$B$2)</f>
        <v>0</v>
      </c>
      <c r="CN67" s="11">
        <f>IF('Cartera Semanal Individual'!$A67='Cartera Semanal Individual'!CN$1,-SUMIFS('BD Factoraje'!$Q:$Q,'BD Factoraje'!$B:$B,$B$3,'BD Factoraje'!$G:$G,'Cartera Semanal Individual'!$A67,'BD Factoraje'!$C:$C,$B$2),0)+CM67-SUMIFS('BD Factoraje'!$R:$R,'BD Factoraje'!$B:$B,$B$3,'BD Factoraje'!$G:$G,'Cartera Semanal Individual'!$A67,'BD Factoraje'!$N:$N,'Cartera Semanal Individual'!CN$1,'BD Factoraje'!$C:$C,$B$2)</f>
        <v>0</v>
      </c>
      <c r="CO67" s="11">
        <f>IF('Cartera Semanal Individual'!$A67='Cartera Semanal Individual'!CO$1,-SUMIFS('BD Factoraje'!$Q:$Q,'BD Factoraje'!$B:$B,$B$3,'BD Factoraje'!$G:$G,'Cartera Semanal Individual'!$A67,'BD Factoraje'!$C:$C,$B$2),0)+CN67-SUMIFS('BD Factoraje'!$R:$R,'BD Factoraje'!$B:$B,$B$3,'BD Factoraje'!$G:$G,'Cartera Semanal Individual'!$A67,'BD Factoraje'!$N:$N,'Cartera Semanal Individual'!CO$1,'BD Factoraje'!$C:$C,$B$2)</f>
        <v>0</v>
      </c>
      <c r="CP67" s="11">
        <f>IF('Cartera Semanal Individual'!$A67='Cartera Semanal Individual'!CP$1,-SUMIFS('BD Factoraje'!$Q:$Q,'BD Factoraje'!$B:$B,$B$3,'BD Factoraje'!$G:$G,'Cartera Semanal Individual'!$A67,'BD Factoraje'!$C:$C,$B$2),0)+CO67-SUMIFS('BD Factoraje'!$R:$R,'BD Factoraje'!$B:$B,$B$3,'BD Factoraje'!$G:$G,'Cartera Semanal Individual'!$A67,'BD Factoraje'!$N:$N,'Cartera Semanal Individual'!CP$1,'BD Factoraje'!$C:$C,$B$2)</f>
        <v>0</v>
      </c>
      <c r="CQ67" s="11">
        <f>IF('Cartera Semanal Individual'!$A67='Cartera Semanal Individual'!CQ$1,-SUMIFS('BD Factoraje'!$Q:$Q,'BD Factoraje'!$B:$B,$B$3,'BD Factoraje'!$G:$G,'Cartera Semanal Individual'!$A67,'BD Factoraje'!$C:$C,$B$2),0)+CP67-SUMIFS('BD Factoraje'!$R:$R,'BD Factoraje'!$B:$B,$B$3,'BD Factoraje'!$G:$G,'Cartera Semanal Individual'!$A67,'BD Factoraje'!$N:$N,'Cartera Semanal Individual'!CQ$1,'BD Factoraje'!$C:$C,$B$2)</f>
        <v>0</v>
      </c>
      <c r="CR67" s="11">
        <f>IF('Cartera Semanal Individual'!$A67='Cartera Semanal Individual'!CR$1,-SUMIFS('BD Factoraje'!$Q:$Q,'BD Factoraje'!$B:$B,$B$3,'BD Factoraje'!$G:$G,'Cartera Semanal Individual'!$A67,'BD Factoraje'!$C:$C,$B$2),0)+CQ67-SUMIFS('BD Factoraje'!$R:$R,'BD Factoraje'!$B:$B,$B$3,'BD Factoraje'!$G:$G,'Cartera Semanal Individual'!$A67,'BD Factoraje'!$N:$N,'Cartera Semanal Individual'!CR$1,'BD Factoraje'!$C:$C,$B$2)</f>
        <v>0</v>
      </c>
      <c r="CS67" s="11">
        <f>IF('Cartera Semanal Individual'!$A67='Cartera Semanal Individual'!CS$1,-SUMIFS('BD Factoraje'!$Q:$Q,'BD Factoraje'!$B:$B,$B$3,'BD Factoraje'!$G:$G,'Cartera Semanal Individual'!$A67,'BD Factoraje'!$C:$C,$B$2),0)+CR67-SUMIFS('BD Factoraje'!$R:$R,'BD Factoraje'!$B:$B,$B$3,'BD Factoraje'!$G:$G,'Cartera Semanal Individual'!$A67,'BD Factoraje'!$N:$N,'Cartera Semanal Individual'!CS$1,'BD Factoraje'!$C:$C,$B$2)</f>
        <v>0</v>
      </c>
      <c r="CT67" s="11">
        <f>IF('Cartera Semanal Individual'!$A67='Cartera Semanal Individual'!CT$1,-SUMIFS('BD Factoraje'!$Q:$Q,'BD Factoraje'!$B:$B,$B$3,'BD Factoraje'!$G:$G,'Cartera Semanal Individual'!$A67,'BD Factoraje'!$C:$C,$B$2),0)+CS67-SUMIFS('BD Factoraje'!$R:$R,'BD Factoraje'!$B:$B,$B$3,'BD Factoraje'!$G:$G,'Cartera Semanal Individual'!$A67,'BD Factoraje'!$N:$N,'Cartera Semanal Individual'!CT$1,'BD Factoraje'!$C:$C,$B$2)</f>
        <v>0</v>
      </c>
      <c r="CU67" s="11">
        <f>IF('Cartera Semanal Individual'!$A67='Cartera Semanal Individual'!CU$1,-SUMIFS('BD Factoraje'!$Q:$Q,'BD Factoraje'!$B:$B,$B$3,'BD Factoraje'!$G:$G,'Cartera Semanal Individual'!$A67,'BD Factoraje'!$C:$C,$B$2),0)+CT67-SUMIFS('BD Factoraje'!$R:$R,'BD Factoraje'!$B:$B,$B$3,'BD Factoraje'!$G:$G,'Cartera Semanal Individual'!$A67,'BD Factoraje'!$N:$N,'Cartera Semanal Individual'!CU$1,'BD Factoraje'!$C:$C,$B$2)</f>
        <v>0</v>
      </c>
      <c r="CV67" s="11">
        <f>IF('Cartera Semanal Individual'!$A67='Cartera Semanal Individual'!CV$1,-SUMIFS('BD Factoraje'!$Q:$Q,'BD Factoraje'!$B:$B,$B$3,'BD Factoraje'!$G:$G,'Cartera Semanal Individual'!$A67,'BD Factoraje'!$C:$C,$B$2),0)+CU67-SUMIFS('BD Factoraje'!$R:$R,'BD Factoraje'!$B:$B,$B$3,'BD Factoraje'!$G:$G,'Cartera Semanal Individual'!$A67,'BD Factoraje'!$N:$N,'Cartera Semanal Individual'!CV$1,'BD Factoraje'!$C:$C,$B$2)</f>
        <v>0</v>
      </c>
    </row>
    <row r="68" spans="1:100" x14ac:dyDescent="0.25">
      <c r="A68" s="14">
        <v>77</v>
      </c>
      <c r="B68" s="31">
        <f t="shared" si="2"/>
        <v>42904</v>
      </c>
      <c r="C68" s="11">
        <f>IF('Cartera Semanal Individual'!$A68='Cartera Semanal Individual'!C$1,-SUMIFS('BD Factoraje'!$Q:$Q,'BD Factoraje'!$B:$B,$B$3,'BD Factoraje'!$G:$G,'Cartera Semanal Individual'!$A68,'BD Factoraje'!$C:$C,$B$2),0)</f>
        <v>0</v>
      </c>
      <c r="D68" s="11">
        <f>IF('Cartera Semanal Individual'!$A68='Cartera Semanal Individual'!D$1,-SUMIFS('BD Factoraje'!$Q:$Q,'BD Factoraje'!$B:$B,$B$3,'BD Factoraje'!$G:$G,'Cartera Semanal Individual'!$A68,'BD Factoraje'!$C:$C,$B$2),0)+C68-SUMIFS('BD Factoraje'!$R:$R,'BD Factoraje'!$B:$B,$B$3,'BD Factoraje'!$G:$G,'Cartera Semanal Individual'!$A68,'BD Factoraje'!$N:$N,'Cartera Semanal Individual'!D$1,'BD Factoraje'!$C:$C,$B$2)</f>
        <v>0</v>
      </c>
      <c r="E68" s="11">
        <f>IF('Cartera Semanal Individual'!$A68='Cartera Semanal Individual'!E$1,-SUMIFS('BD Factoraje'!$Q:$Q,'BD Factoraje'!$B:$B,$B$3,'BD Factoraje'!$G:$G,'Cartera Semanal Individual'!$A68,'BD Factoraje'!$C:$C,$B$2),0)+D68-SUMIFS('BD Factoraje'!$R:$R,'BD Factoraje'!$B:$B,$B$3,'BD Factoraje'!$G:$G,'Cartera Semanal Individual'!$A68,'BD Factoraje'!$N:$N,'Cartera Semanal Individual'!E$1,'BD Factoraje'!$C:$C,$B$2)</f>
        <v>0</v>
      </c>
      <c r="F68" s="11">
        <f>IF('Cartera Semanal Individual'!$A68='Cartera Semanal Individual'!F$1,-SUMIFS('BD Factoraje'!$Q:$Q,'BD Factoraje'!$B:$B,$B$3,'BD Factoraje'!$G:$G,'Cartera Semanal Individual'!$A68,'BD Factoraje'!$C:$C,$B$2),0)+E68-SUMIFS('BD Factoraje'!$R:$R,'BD Factoraje'!$B:$B,$B$3,'BD Factoraje'!$G:$G,'Cartera Semanal Individual'!$A68,'BD Factoraje'!$N:$N,'Cartera Semanal Individual'!F$1,'BD Factoraje'!$C:$C,$B$2)</f>
        <v>0</v>
      </c>
      <c r="G68" s="11">
        <f>IF('Cartera Semanal Individual'!$A68='Cartera Semanal Individual'!G$1,-SUMIFS('BD Factoraje'!$Q:$Q,'BD Factoraje'!$B:$B,$B$3,'BD Factoraje'!$G:$G,'Cartera Semanal Individual'!$A68,'BD Factoraje'!$C:$C,$B$2),0)+F68-SUMIFS('BD Factoraje'!$R:$R,'BD Factoraje'!$B:$B,$B$3,'BD Factoraje'!$G:$G,'Cartera Semanal Individual'!$A68,'BD Factoraje'!$N:$N,'Cartera Semanal Individual'!G$1,'BD Factoraje'!$C:$C,$B$2)</f>
        <v>0</v>
      </c>
      <c r="H68" s="11">
        <f>IF('Cartera Semanal Individual'!$A68='Cartera Semanal Individual'!H$1,-SUMIFS('BD Factoraje'!$Q:$Q,'BD Factoraje'!$B:$B,$B$3,'BD Factoraje'!$G:$G,'Cartera Semanal Individual'!$A68,'BD Factoraje'!$C:$C,$B$2),0)+G68-SUMIFS('BD Factoraje'!$R:$R,'BD Factoraje'!$B:$B,$B$3,'BD Factoraje'!$G:$G,'Cartera Semanal Individual'!$A68,'BD Factoraje'!$N:$N,'Cartera Semanal Individual'!H$1,'BD Factoraje'!$C:$C,$B$2)</f>
        <v>0</v>
      </c>
      <c r="I68" s="11">
        <f>IF('Cartera Semanal Individual'!$A68='Cartera Semanal Individual'!I$1,-SUMIFS('BD Factoraje'!$Q:$Q,'BD Factoraje'!$B:$B,$B$3,'BD Factoraje'!$G:$G,'Cartera Semanal Individual'!$A68,'BD Factoraje'!$C:$C,$B$2),0)+H68-SUMIFS('BD Factoraje'!$R:$R,'BD Factoraje'!$B:$B,$B$3,'BD Factoraje'!$G:$G,'Cartera Semanal Individual'!$A68,'BD Factoraje'!$N:$N,'Cartera Semanal Individual'!I$1,'BD Factoraje'!$C:$C,$B$2)</f>
        <v>0</v>
      </c>
      <c r="J68" s="11">
        <f>IF('Cartera Semanal Individual'!$A68='Cartera Semanal Individual'!J$1,-SUMIFS('BD Factoraje'!$Q:$Q,'BD Factoraje'!$B:$B,$B$3,'BD Factoraje'!$G:$G,'Cartera Semanal Individual'!$A68,'BD Factoraje'!$C:$C,$B$2),0)+I68-SUMIFS('BD Factoraje'!$R:$R,'BD Factoraje'!$B:$B,$B$3,'BD Factoraje'!$G:$G,'Cartera Semanal Individual'!$A68,'BD Factoraje'!$N:$N,'Cartera Semanal Individual'!J$1,'BD Factoraje'!$C:$C,$B$2)</f>
        <v>0</v>
      </c>
      <c r="K68" s="11">
        <f>IF('Cartera Semanal Individual'!$A68='Cartera Semanal Individual'!K$1,-SUMIFS('BD Factoraje'!$Q:$Q,'BD Factoraje'!$B:$B,$B$3,'BD Factoraje'!$G:$G,'Cartera Semanal Individual'!$A68,'BD Factoraje'!$C:$C,$B$2),0)+J68-SUMIFS('BD Factoraje'!$R:$R,'BD Factoraje'!$B:$B,$B$3,'BD Factoraje'!$G:$G,'Cartera Semanal Individual'!$A68,'BD Factoraje'!$N:$N,'Cartera Semanal Individual'!K$1,'BD Factoraje'!$C:$C,$B$2)</f>
        <v>0</v>
      </c>
      <c r="L68" s="11">
        <f>IF('Cartera Semanal Individual'!$A68='Cartera Semanal Individual'!L$1,-SUMIFS('BD Factoraje'!$Q:$Q,'BD Factoraje'!$B:$B,$B$3,'BD Factoraje'!$G:$G,'Cartera Semanal Individual'!$A68,'BD Factoraje'!$C:$C,$B$2),0)+K68-SUMIFS('BD Factoraje'!$R:$R,'BD Factoraje'!$B:$B,$B$3,'BD Factoraje'!$G:$G,'Cartera Semanal Individual'!$A68,'BD Factoraje'!$N:$N,'Cartera Semanal Individual'!L$1,'BD Factoraje'!$C:$C,$B$2)</f>
        <v>0</v>
      </c>
      <c r="M68" s="11">
        <f>IF('Cartera Semanal Individual'!$A68='Cartera Semanal Individual'!M$1,-SUMIFS('BD Factoraje'!$Q:$Q,'BD Factoraje'!$B:$B,$B$3,'BD Factoraje'!$G:$G,'Cartera Semanal Individual'!$A68,'BD Factoraje'!$C:$C,$B$2),0)+L68-SUMIFS('BD Factoraje'!$R:$R,'BD Factoraje'!$B:$B,$B$3,'BD Factoraje'!$G:$G,'Cartera Semanal Individual'!$A68,'BD Factoraje'!$N:$N,'Cartera Semanal Individual'!M$1,'BD Factoraje'!$C:$C,$B$2)</f>
        <v>0</v>
      </c>
      <c r="N68" s="11">
        <f>IF('Cartera Semanal Individual'!$A68='Cartera Semanal Individual'!N$1,-SUMIFS('BD Factoraje'!$Q:$Q,'BD Factoraje'!$B:$B,$B$3,'BD Factoraje'!$G:$G,'Cartera Semanal Individual'!$A68,'BD Factoraje'!$C:$C,$B$2),0)+M68-SUMIFS('BD Factoraje'!$R:$R,'BD Factoraje'!$B:$B,$B$3,'BD Factoraje'!$G:$G,'Cartera Semanal Individual'!$A68,'BD Factoraje'!$N:$N,'Cartera Semanal Individual'!N$1,'BD Factoraje'!$C:$C,$B$2)</f>
        <v>0</v>
      </c>
      <c r="O68" s="11">
        <f>IF('Cartera Semanal Individual'!$A68='Cartera Semanal Individual'!O$1,-SUMIFS('BD Factoraje'!$Q:$Q,'BD Factoraje'!$B:$B,$B$3,'BD Factoraje'!$G:$G,'Cartera Semanal Individual'!$A68,'BD Factoraje'!$C:$C,$B$2),0)+N68-SUMIFS('BD Factoraje'!$R:$R,'BD Factoraje'!$B:$B,$B$3,'BD Factoraje'!$G:$G,'Cartera Semanal Individual'!$A68,'BD Factoraje'!$N:$N,'Cartera Semanal Individual'!O$1,'BD Factoraje'!$C:$C,$B$2)</f>
        <v>0</v>
      </c>
      <c r="P68" s="11">
        <f>IF('Cartera Semanal Individual'!$A68='Cartera Semanal Individual'!P$1,-SUMIFS('BD Factoraje'!$Q:$Q,'BD Factoraje'!$B:$B,$B$3,'BD Factoraje'!$G:$G,'Cartera Semanal Individual'!$A68,'BD Factoraje'!$C:$C,$B$2),0)+O68-SUMIFS('BD Factoraje'!$R:$R,'BD Factoraje'!$B:$B,$B$3,'BD Factoraje'!$G:$G,'Cartera Semanal Individual'!$A68,'BD Factoraje'!$N:$N,'Cartera Semanal Individual'!P$1,'BD Factoraje'!$C:$C,$B$2)</f>
        <v>0</v>
      </c>
      <c r="Q68" s="11">
        <f>IF('Cartera Semanal Individual'!$A68='Cartera Semanal Individual'!Q$1,-SUMIFS('BD Factoraje'!$Q:$Q,'BD Factoraje'!$B:$B,$B$3,'BD Factoraje'!$G:$G,'Cartera Semanal Individual'!$A68,'BD Factoraje'!$C:$C,$B$2),0)+P68-SUMIFS('BD Factoraje'!$R:$R,'BD Factoraje'!$B:$B,$B$3,'BD Factoraje'!$G:$G,'Cartera Semanal Individual'!$A68,'BD Factoraje'!$N:$N,'Cartera Semanal Individual'!Q$1,'BD Factoraje'!$C:$C,$B$2)</f>
        <v>0</v>
      </c>
      <c r="R68" s="11">
        <f>IF('Cartera Semanal Individual'!$A68='Cartera Semanal Individual'!R$1,-SUMIFS('BD Factoraje'!$Q:$Q,'BD Factoraje'!$B:$B,$B$3,'BD Factoraje'!$G:$G,'Cartera Semanal Individual'!$A68,'BD Factoraje'!$C:$C,$B$2),0)+Q68-SUMIFS('BD Factoraje'!$R:$R,'BD Factoraje'!$B:$B,$B$3,'BD Factoraje'!$G:$G,'Cartera Semanal Individual'!$A68,'BD Factoraje'!$N:$N,'Cartera Semanal Individual'!R$1,'BD Factoraje'!$C:$C,$B$2)</f>
        <v>0</v>
      </c>
      <c r="S68" s="11">
        <f>IF('Cartera Semanal Individual'!$A68='Cartera Semanal Individual'!S$1,-SUMIFS('BD Factoraje'!$Q:$Q,'BD Factoraje'!$B:$B,$B$3,'BD Factoraje'!$G:$G,'Cartera Semanal Individual'!$A68,'BD Factoraje'!$C:$C,$B$2),0)+R68-SUMIFS('BD Factoraje'!$R:$R,'BD Factoraje'!$B:$B,$B$3,'BD Factoraje'!$G:$G,'Cartera Semanal Individual'!$A68,'BD Factoraje'!$N:$N,'Cartera Semanal Individual'!S$1,'BD Factoraje'!$C:$C,$B$2)</f>
        <v>0</v>
      </c>
      <c r="T68" s="11">
        <f>IF('Cartera Semanal Individual'!$A68='Cartera Semanal Individual'!T$1,-SUMIFS('BD Factoraje'!$Q:$Q,'BD Factoraje'!$B:$B,$B$3,'BD Factoraje'!$G:$G,'Cartera Semanal Individual'!$A68,'BD Factoraje'!$C:$C,$B$2),0)+S68-SUMIFS('BD Factoraje'!$R:$R,'BD Factoraje'!$B:$B,$B$3,'BD Factoraje'!$G:$G,'Cartera Semanal Individual'!$A68,'BD Factoraje'!$N:$N,'Cartera Semanal Individual'!T$1,'BD Factoraje'!$C:$C,$B$2)</f>
        <v>0</v>
      </c>
      <c r="U68" s="11">
        <f>IF('Cartera Semanal Individual'!$A68='Cartera Semanal Individual'!U$1,-SUMIFS('BD Factoraje'!$Q:$Q,'BD Factoraje'!$B:$B,$B$3,'BD Factoraje'!$G:$G,'Cartera Semanal Individual'!$A68,'BD Factoraje'!$C:$C,$B$2),0)+T68-SUMIFS('BD Factoraje'!$R:$R,'BD Factoraje'!$B:$B,$B$3,'BD Factoraje'!$G:$G,'Cartera Semanal Individual'!$A68,'BD Factoraje'!$N:$N,'Cartera Semanal Individual'!U$1,'BD Factoraje'!$C:$C,$B$2)</f>
        <v>0</v>
      </c>
      <c r="V68" s="11">
        <f>IF('Cartera Semanal Individual'!$A68='Cartera Semanal Individual'!V$1,-SUMIFS('BD Factoraje'!$Q:$Q,'BD Factoraje'!$B:$B,$B$3,'BD Factoraje'!$G:$G,'Cartera Semanal Individual'!$A68,'BD Factoraje'!$C:$C,$B$2),0)+U68-SUMIFS('BD Factoraje'!$R:$R,'BD Factoraje'!$B:$B,$B$3,'BD Factoraje'!$G:$G,'Cartera Semanal Individual'!$A68,'BD Factoraje'!$N:$N,'Cartera Semanal Individual'!V$1,'BD Factoraje'!$C:$C,$B$2)</f>
        <v>0</v>
      </c>
      <c r="W68" s="11">
        <f>IF('Cartera Semanal Individual'!$A68='Cartera Semanal Individual'!W$1,-SUMIFS('BD Factoraje'!$Q:$Q,'BD Factoraje'!$B:$B,$B$3,'BD Factoraje'!$G:$G,'Cartera Semanal Individual'!$A68,'BD Factoraje'!$C:$C,$B$2),0)+V68-SUMIFS('BD Factoraje'!$R:$R,'BD Factoraje'!$B:$B,$B$3,'BD Factoraje'!$G:$G,'Cartera Semanal Individual'!$A68,'BD Factoraje'!$N:$N,'Cartera Semanal Individual'!W$1,'BD Factoraje'!$C:$C,$B$2)</f>
        <v>0</v>
      </c>
      <c r="X68" s="11">
        <f>IF('Cartera Semanal Individual'!$A68='Cartera Semanal Individual'!X$1,-SUMIFS('BD Factoraje'!$Q:$Q,'BD Factoraje'!$B:$B,$B$3,'BD Factoraje'!$G:$G,'Cartera Semanal Individual'!$A68,'BD Factoraje'!$C:$C,$B$2),0)+W68-SUMIFS('BD Factoraje'!$R:$R,'BD Factoraje'!$B:$B,$B$3,'BD Factoraje'!$G:$G,'Cartera Semanal Individual'!$A68,'BD Factoraje'!$N:$N,'Cartera Semanal Individual'!X$1,'BD Factoraje'!$C:$C,$B$2)</f>
        <v>0</v>
      </c>
      <c r="Y68" s="11">
        <f>IF('Cartera Semanal Individual'!$A68='Cartera Semanal Individual'!Y$1,-SUMIFS('BD Factoraje'!$Q:$Q,'BD Factoraje'!$B:$B,$B$3,'BD Factoraje'!$G:$G,'Cartera Semanal Individual'!$A68,'BD Factoraje'!$C:$C,$B$2),0)+X68-SUMIFS('BD Factoraje'!$R:$R,'BD Factoraje'!$B:$B,$B$3,'BD Factoraje'!$G:$G,'Cartera Semanal Individual'!$A68,'BD Factoraje'!$N:$N,'Cartera Semanal Individual'!Y$1,'BD Factoraje'!$C:$C,$B$2)</f>
        <v>0</v>
      </c>
      <c r="Z68" s="11">
        <f>IF('Cartera Semanal Individual'!$A68='Cartera Semanal Individual'!Z$1,-SUMIFS('BD Factoraje'!$Q:$Q,'BD Factoraje'!$B:$B,$B$3,'BD Factoraje'!$G:$G,'Cartera Semanal Individual'!$A68,'BD Factoraje'!$C:$C,$B$2),0)+Y68-SUMIFS('BD Factoraje'!$R:$R,'BD Factoraje'!$B:$B,$B$3,'BD Factoraje'!$G:$G,'Cartera Semanal Individual'!$A68,'BD Factoraje'!$N:$N,'Cartera Semanal Individual'!Z$1,'BD Factoraje'!$C:$C,$B$2)</f>
        <v>0</v>
      </c>
      <c r="AA68" s="11">
        <f>IF('Cartera Semanal Individual'!$A68='Cartera Semanal Individual'!AA$1,-SUMIFS('BD Factoraje'!$Q:$Q,'BD Factoraje'!$B:$B,$B$3,'BD Factoraje'!$G:$G,'Cartera Semanal Individual'!$A68,'BD Factoraje'!$C:$C,$B$2),0)+Z68-SUMIFS('BD Factoraje'!$R:$R,'BD Factoraje'!$B:$B,$B$3,'BD Factoraje'!$G:$G,'Cartera Semanal Individual'!$A68,'BD Factoraje'!$N:$N,'Cartera Semanal Individual'!AA$1,'BD Factoraje'!$C:$C,$B$2)</f>
        <v>0</v>
      </c>
      <c r="AB68" s="11">
        <f>IF('Cartera Semanal Individual'!$A68='Cartera Semanal Individual'!AB$1,-SUMIFS('BD Factoraje'!$Q:$Q,'BD Factoraje'!$B:$B,$B$3,'BD Factoraje'!$G:$G,'Cartera Semanal Individual'!$A68,'BD Factoraje'!$C:$C,$B$2),0)+AA68-SUMIFS('BD Factoraje'!$R:$R,'BD Factoraje'!$B:$B,$B$3,'BD Factoraje'!$G:$G,'Cartera Semanal Individual'!$A68,'BD Factoraje'!$N:$N,'Cartera Semanal Individual'!AB$1,'BD Factoraje'!$C:$C,$B$2)</f>
        <v>0</v>
      </c>
      <c r="AC68" s="11">
        <f>IF('Cartera Semanal Individual'!$A68='Cartera Semanal Individual'!AC$1,-SUMIFS('BD Factoraje'!$Q:$Q,'BD Factoraje'!$B:$B,$B$3,'BD Factoraje'!$G:$G,'Cartera Semanal Individual'!$A68,'BD Factoraje'!$C:$C,$B$2),0)+AB68-SUMIFS('BD Factoraje'!$R:$R,'BD Factoraje'!$B:$B,$B$3,'BD Factoraje'!$G:$G,'Cartera Semanal Individual'!$A68,'BD Factoraje'!$N:$N,'Cartera Semanal Individual'!AC$1,'BD Factoraje'!$C:$C,$B$2)</f>
        <v>0</v>
      </c>
      <c r="AD68" s="11">
        <f>IF('Cartera Semanal Individual'!$A68='Cartera Semanal Individual'!AD$1,-SUMIFS('BD Factoraje'!$Q:$Q,'BD Factoraje'!$B:$B,$B$3,'BD Factoraje'!$G:$G,'Cartera Semanal Individual'!$A68,'BD Factoraje'!$C:$C,$B$2),0)+AC68-SUMIFS('BD Factoraje'!$R:$R,'BD Factoraje'!$B:$B,$B$3,'BD Factoraje'!$G:$G,'Cartera Semanal Individual'!$A68,'BD Factoraje'!$N:$N,'Cartera Semanal Individual'!AD$1,'BD Factoraje'!$C:$C,$B$2)</f>
        <v>0</v>
      </c>
      <c r="AE68" s="11">
        <f>IF('Cartera Semanal Individual'!$A68='Cartera Semanal Individual'!AE$1,-SUMIFS('BD Factoraje'!$Q:$Q,'BD Factoraje'!$B:$B,$B$3,'BD Factoraje'!$G:$G,'Cartera Semanal Individual'!$A68,'BD Factoraje'!$C:$C,$B$2),0)+AD68-SUMIFS('BD Factoraje'!$R:$R,'BD Factoraje'!$B:$B,$B$3,'BD Factoraje'!$G:$G,'Cartera Semanal Individual'!$A68,'BD Factoraje'!$N:$N,'Cartera Semanal Individual'!AE$1,'BD Factoraje'!$C:$C,$B$2)</f>
        <v>0</v>
      </c>
      <c r="AF68" s="11">
        <f>IF('Cartera Semanal Individual'!$A68='Cartera Semanal Individual'!AF$1,-SUMIFS('BD Factoraje'!$Q:$Q,'BD Factoraje'!$B:$B,$B$3,'BD Factoraje'!$G:$G,'Cartera Semanal Individual'!$A68,'BD Factoraje'!$C:$C,$B$2),0)+AE68-SUMIFS('BD Factoraje'!$R:$R,'BD Factoraje'!$B:$B,$B$3,'BD Factoraje'!$G:$G,'Cartera Semanal Individual'!$A68,'BD Factoraje'!$N:$N,'Cartera Semanal Individual'!AF$1,'BD Factoraje'!$C:$C,$B$2)</f>
        <v>0</v>
      </c>
      <c r="AG68" s="11">
        <f>IF('Cartera Semanal Individual'!$A68='Cartera Semanal Individual'!AG$1,-SUMIFS('BD Factoraje'!$Q:$Q,'BD Factoraje'!$B:$B,$B$3,'BD Factoraje'!$G:$G,'Cartera Semanal Individual'!$A68,'BD Factoraje'!$C:$C,$B$2),0)+AF68-SUMIFS('BD Factoraje'!$R:$R,'BD Factoraje'!$B:$B,$B$3,'BD Factoraje'!$G:$G,'Cartera Semanal Individual'!$A68,'BD Factoraje'!$N:$N,'Cartera Semanal Individual'!AG$1,'BD Factoraje'!$C:$C,$B$2)</f>
        <v>0</v>
      </c>
      <c r="AH68" s="11">
        <f>IF('Cartera Semanal Individual'!$A68='Cartera Semanal Individual'!AH$1,-SUMIFS('BD Factoraje'!$Q:$Q,'BD Factoraje'!$B:$B,$B$3,'BD Factoraje'!$G:$G,'Cartera Semanal Individual'!$A68,'BD Factoraje'!$C:$C,$B$2),0)+AG68-SUMIFS('BD Factoraje'!$R:$R,'BD Factoraje'!$B:$B,$B$3,'BD Factoraje'!$G:$G,'Cartera Semanal Individual'!$A68,'BD Factoraje'!$N:$N,'Cartera Semanal Individual'!AH$1,'BD Factoraje'!$C:$C,$B$2)</f>
        <v>0</v>
      </c>
      <c r="AI68" s="11">
        <f>IF('Cartera Semanal Individual'!$A68='Cartera Semanal Individual'!AI$1,-SUMIFS('BD Factoraje'!$Q:$Q,'BD Factoraje'!$B:$B,$B$3,'BD Factoraje'!$G:$G,'Cartera Semanal Individual'!$A68,'BD Factoraje'!$C:$C,$B$2),0)+AH68-SUMIFS('BD Factoraje'!$R:$R,'BD Factoraje'!$B:$B,$B$3,'BD Factoraje'!$G:$G,'Cartera Semanal Individual'!$A68,'BD Factoraje'!$N:$N,'Cartera Semanal Individual'!AI$1,'BD Factoraje'!$C:$C,$B$2)</f>
        <v>0</v>
      </c>
      <c r="AJ68" s="11">
        <f>IF('Cartera Semanal Individual'!$A68='Cartera Semanal Individual'!AJ$1,-SUMIFS('BD Factoraje'!$Q:$Q,'BD Factoraje'!$B:$B,$B$3,'BD Factoraje'!$G:$G,'Cartera Semanal Individual'!$A68,'BD Factoraje'!$C:$C,$B$2),0)+AI68-SUMIFS('BD Factoraje'!$R:$R,'BD Factoraje'!$B:$B,$B$3,'BD Factoraje'!$G:$G,'Cartera Semanal Individual'!$A68,'BD Factoraje'!$N:$N,'Cartera Semanal Individual'!AJ$1,'BD Factoraje'!$C:$C,$B$2)</f>
        <v>0</v>
      </c>
      <c r="AK68" s="11">
        <f>IF('Cartera Semanal Individual'!$A68='Cartera Semanal Individual'!AK$1,-SUMIFS('BD Factoraje'!$Q:$Q,'BD Factoraje'!$B:$B,$B$3,'BD Factoraje'!$G:$G,'Cartera Semanal Individual'!$A68,'BD Factoraje'!$C:$C,$B$2),0)+AJ68-SUMIFS('BD Factoraje'!$R:$R,'BD Factoraje'!$B:$B,$B$3,'BD Factoraje'!$G:$G,'Cartera Semanal Individual'!$A68,'BD Factoraje'!$N:$N,'Cartera Semanal Individual'!AK$1,'BD Factoraje'!$C:$C,$B$2)</f>
        <v>0</v>
      </c>
      <c r="AL68" s="11">
        <f>IF('Cartera Semanal Individual'!$A68='Cartera Semanal Individual'!AL$1,-SUMIFS('BD Factoraje'!$Q:$Q,'BD Factoraje'!$B:$B,$B$3,'BD Factoraje'!$G:$G,'Cartera Semanal Individual'!$A68,'BD Factoraje'!$C:$C,$B$2),0)+AK68-SUMIFS('BD Factoraje'!$R:$R,'BD Factoraje'!$B:$B,$B$3,'BD Factoraje'!$G:$G,'Cartera Semanal Individual'!$A68,'BD Factoraje'!$N:$N,'Cartera Semanal Individual'!AL$1,'BD Factoraje'!$C:$C,$B$2)</f>
        <v>0</v>
      </c>
      <c r="AM68" s="11">
        <f>IF('Cartera Semanal Individual'!$A68='Cartera Semanal Individual'!AM$1,-SUMIFS('BD Factoraje'!$Q:$Q,'BD Factoraje'!$B:$B,$B$3,'BD Factoraje'!$G:$G,'Cartera Semanal Individual'!$A68,'BD Factoraje'!$C:$C,$B$2),0)+AL68-SUMIFS('BD Factoraje'!$R:$R,'BD Factoraje'!$B:$B,$B$3,'BD Factoraje'!$G:$G,'Cartera Semanal Individual'!$A68,'BD Factoraje'!$N:$N,'Cartera Semanal Individual'!AM$1,'BD Factoraje'!$C:$C,$B$2)</f>
        <v>0</v>
      </c>
      <c r="AN68" s="11">
        <f>IF('Cartera Semanal Individual'!$A68='Cartera Semanal Individual'!AN$1,-SUMIFS('BD Factoraje'!$Q:$Q,'BD Factoraje'!$B:$B,$B$3,'BD Factoraje'!$G:$G,'Cartera Semanal Individual'!$A68,'BD Factoraje'!$C:$C,$B$2),0)+AM68-SUMIFS('BD Factoraje'!$R:$R,'BD Factoraje'!$B:$B,$B$3,'BD Factoraje'!$G:$G,'Cartera Semanal Individual'!$A68,'BD Factoraje'!$N:$N,'Cartera Semanal Individual'!AN$1,'BD Factoraje'!$C:$C,$B$2)</f>
        <v>0</v>
      </c>
      <c r="AO68" s="11">
        <f>IF('Cartera Semanal Individual'!$A68='Cartera Semanal Individual'!AO$1,-SUMIFS('BD Factoraje'!$Q:$Q,'BD Factoraje'!$B:$B,$B$3,'BD Factoraje'!$G:$G,'Cartera Semanal Individual'!$A68,'BD Factoraje'!$C:$C,$B$2),0)+AN68-SUMIFS('BD Factoraje'!$R:$R,'BD Factoraje'!$B:$B,$B$3,'BD Factoraje'!$G:$G,'Cartera Semanal Individual'!$A68,'BD Factoraje'!$N:$N,'Cartera Semanal Individual'!AO$1,'BD Factoraje'!$C:$C,$B$2)</f>
        <v>0</v>
      </c>
      <c r="AP68" s="11">
        <f>IF('Cartera Semanal Individual'!$A68='Cartera Semanal Individual'!AP$1,-SUMIFS('BD Factoraje'!$Q:$Q,'BD Factoraje'!$B:$B,$B$3,'BD Factoraje'!$G:$G,'Cartera Semanal Individual'!$A68,'BD Factoraje'!$C:$C,$B$2),0)+AO68-SUMIFS('BD Factoraje'!$R:$R,'BD Factoraje'!$B:$B,$B$3,'BD Factoraje'!$G:$G,'Cartera Semanal Individual'!$A68,'BD Factoraje'!$N:$N,'Cartera Semanal Individual'!AP$1,'BD Factoraje'!$C:$C,$B$2)</f>
        <v>0</v>
      </c>
      <c r="AQ68" s="11">
        <f>IF('Cartera Semanal Individual'!$A68='Cartera Semanal Individual'!AQ$1,-SUMIFS('BD Factoraje'!$Q:$Q,'BD Factoraje'!$B:$B,$B$3,'BD Factoraje'!$G:$G,'Cartera Semanal Individual'!$A68,'BD Factoraje'!$C:$C,$B$2),0)+AP68-SUMIFS('BD Factoraje'!$R:$R,'BD Factoraje'!$B:$B,$B$3,'BD Factoraje'!$G:$G,'Cartera Semanal Individual'!$A68,'BD Factoraje'!$N:$N,'Cartera Semanal Individual'!AQ$1,'BD Factoraje'!$C:$C,$B$2)</f>
        <v>0</v>
      </c>
      <c r="AR68" s="11">
        <f>IF('Cartera Semanal Individual'!$A68='Cartera Semanal Individual'!AR$1,-SUMIFS('BD Factoraje'!$Q:$Q,'BD Factoraje'!$B:$B,$B$3,'BD Factoraje'!$G:$G,'Cartera Semanal Individual'!$A68,'BD Factoraje'!$C:$C,$B$2),0)+AQ68-SUMIFS('BD Factoraje'!$R:$R,'BD Factoraje'!$B:$B,$B$3,'BD Factoraje'!$G:$G,'Cartera Semanal Individual'!$A68,'BD Factoraje'!$N:$N,'Cartera Semanal Individual'!AR$1,'BD Factoraje'!$C:$C,$B$2)</f>
        <v>0</v>
      </c>
      <c r="AS68" s="11">
        <f>IF('Cartera Semanal Individual'!$A68='Cartera Semanal Individual'!AS$1,-SUMIFS('BD Factoraje'!$Q:$Q,'BD Factoraje'!$B:$B,$B$3,'BD Factoraje'!$G:$G,'Cartera Semanal Individual'!$A68,'BD Factoraje'!$C:$C,$B$2),0)+AR68-SUMIFS('BD Factoraje'!$R:$R,'BD Factoraje'!$B:$B,$B$3,'BD Factoraje'!$G:$G,'Cartera Semanal Individual'!$A68,'BD Factoraje'!$N:$N,'Cartera Semanal Individual'!AS$1,'BD Factoraje'!$C:$C,$B$2)</f>
        <v>0</v>
      </c>
      <c r="AT68" s="11">
        <f>IF('Cartera Semanal Individual'!$A68='Cartera Semanal Individual'!AT$1,-SUMIFS('BD Factoraje'!$Q:$Q,'BD Factoraje'!$B:$B,$B$3,'BD Factoraje'!$G:$G,'Cartera Semanal Individual'!$A68,'BD Factoraje'!$C:$C,$B$2),0)+AS68-SUMIFS('BD Factoraje'!$R:$R,'BD Factoraje'!$B:$B,$B$3,'BD Factoraje'!$G:$G,'Cartera Semanal Individual'!$A68,'BD Factoraje'!$N:$N,'Cartera Semanal Individual'!AT$1,'BD Factoraje'!$C:$C,$B$2)</f>
        <v>0</v>
      </c>
      <c r="AU68" s="11">
        <f>IF('Cartera Semanal Individual'!$A68='Cartera Semanal Individual'!AU$1,-SUMIFS('BD Factoraje'!$Q:$Q,'BD Factoraje'!$B:$B,$B$3,'BD Factoraje'!$G:$G,'Cartera Semanal Individual'!$A68,'BD Factoraje'!$C:$C,$B$2),0)+AT68-SUMIFS('BD Factoraje'!$R:$R,'BD Factoraje'!$B:$B,$B$3,'BD Factoraje'!$G:$G,'Cartera Semanal Individual'!$A68,'BD Factoraje'!$N:$N,'Cartera Semanal Individual'!AU$1,'BD Factoraje'!$C:$C,$B$2)</f>
        <v>0</v>
      </c>
      <c r="AV68" s="11">
        <f>IF('Cartera Semanal Individual'!$A68='Cartera Semanal Individual'!AV$1,-SUMIFS('BD Factoraje'!$Q:$Q,'BD Factoraje'!$B:$B,$B$3,'BD Factoraje'!$G:$G,'Cartera Semanal Individual'!$A68,'BD Factoraje'!$C:$C,$B$2),0)+AU68-SUMIFS('BD Factoraje'!$R:$R,'BD Factoraje'!$B:$B,$B$3,'BD Factoraje'!$G:$G,'Cartera Semanal Individual'!$A68,'BD Factoraje'!$N:$N,'Cartera Semanal Individual'!AV$1,'BD Factoraje'!$C:$C,$B$2)</f>
        <v>0</v>
      </c>
      <c r="AW68" s="11">
        <f>IF('Cartera Semanal Individual'!$A68='Cartera Semanal Individual'!AW$1,-SUMIFS('BD Factoraje'!$Q:$Q,'BD Factoraje'!$B:$B,$B$3,'BD Factoraje'!$G:$G,'Cartera Semanal Individual'!$A68,'BD Factoraje'!$C:$C,$B$2),0)+AV68-SUMIFS('BD Factoraje'!$R:$R,'BD Factoraje'!$B:$B,$B$3,'BD Factoraje'!$G:$G,'Cartera Semanal Individual'!$A68,'BD Factoraje'!$N:$N,'Cartera Semanal Individual'!AW$1,'BD Factoraje'!$C:$C,$B$2)</f>
        <v>0</v>
      </c>
      <c r="AX68" s="11">
        <f>IF('Cartera Semanal Individual'!$A68='Cartera Semanal Individual'!AX$1,-SUMIFS('BD Factoraje'!$Q:$Q,'BD Factoraje'!$B:$B,$B$3,'BD Factoraje'!$G:$G,'Cartera Semanal Individual'!$A68,'BD Factoraje'!$C:$C,$B$2),0)+AW68-SUMIFS('BD Factoraje'!$R:$R,'BD Factoraje'!$B:$B,$B$3,'BD Factoraje'!$G:$G,'Cartera Semanal Individual'!$A68,'BD Factoraje'!$N:$N,'Cartera Semanal Individual'!AX$1,'BD Factoraje'!$C:$C,$B$2)</f>
        <v>0</v>
      </c>
      <c r="AY68" s="11">
        <f>IF('Cartera Semanal Individual'!$A68='Cartera Semanal Individual'!AY$1,-SUMIFS('BD Factoraje'!$Q:$Q,'BD Factoraje'!$B:$B,$B$3,'BD Factoraje'!$G:$G,'Cartera Semanal Individual'!$A68,'BD Factoraje'!$C:$C,$B$2),0)+AX68-SUMIFS('BD Factoraje'!$R:$R,'BD Factoraje'!$B:$B,$B$3,'BD Factoraje'!$G:$G,'Cartera Semanal Individual'!$A68,'BD Factoraje'!$N:$N,'Cartera Semanal Individual'!AY$1,'BD Factoraje'!$C:$C,$B$2)</f>
        <v>0</v>
      </c>
      <c r="AZ68" s="11">
        <f>IF('Cartera Semanal Individual'!$A68='Cartera Semanal Individual'!AZ$1,-SUMIFS('BD Factoraje'!$Q:$Q,'BD Factoraje'!$B:$B,$B$3,'BD Factoraje'!$G:$G,'Cartera Semanal Individual'!$A68,'BD Factoraje'!$C:$C,$B$2),0)+AY68-SUMIFS('BD Factoraje'!$R:$R,'BD Factoraje'!$B:$B,$B$3,'BD Factoraje'!$G:$G,'Cartera Semanal Individual'!$A68,'BD Factoraje'!$N:$N,'Cartera Semanal Individual'!AZ$1,'BD Factoraje'!$C:$C,$B$2)</f>
        <v>0</v>
      </c>
      <c r="BA68" s="11">
        <f>IF('Cartera Semanal Individual'!$A68='Cartera Semanal Individual'!BA$1,-SUMIFS('BD Factoraje'!$Q:$Q,'BD Factoraje'!$B:$B,$B$3,'BD Factoraje'!$G:$G,'Cartera Semanal Individual'!$A68,'BD Factoraje'!$C:$C,$B$2),0)+AZ68-SUMIFS('BD Factoraje'!$R:$R,'BD Factoraje'!$B:$B,$B$3,'BD Factoraje'!$G:$G,'Cartera Semanal Individual'!$A68,'BD Factoraje'!$N:$N,'Cartera Semanal Individual'!BA$1,'BD Factoraje'!$C:$C,$B$2)</f>
        <v>0</v>
      </c>
      <c r="BB68" s="11">
        <f>IF('Cartera Semanal Individual'!$A68='Cartera Semanal Individual'!BB$1,-SUMIFS('BD Factoraje'!$Q:$Q,'BD Factoraje'!$B:$B,$B$3,'BD Factoraje'!$G:$G,'Cartera Semanal Individual'!$A68,'BD Factoraje'!$C:$C,$B$2),0)+BA68-SUMIFS('BD Factoraje'!$R:$R,'BD Factoraje'!$B:$B,$B$3,'BD Factoraje'!$G:$G,'Cartera Semanal Individual'!$A68,'BD Factoraje'!$N:$N,'Cartera Semanal Individual'!BB$1,'BD Factoraje'!$C:$C,$B$2)</f>
        <v>0</v>
      </c>
      <c r="BC68" s="11">
        <f>IF('Cartera Semanal Individual'!$A68='Cartera Semanal Individual'!BC$1,-SUMIFS('BD Factoraje'!$Q:$Q,'BD Factoraje'!$B:$B,$B$3,'BD Factoraje'!$G:$G,'Cartera Semanal Individual'!$A68,'BD Factoraje'!$C:$C,$B$2),0)+BB68-SUMIFS('BD Factoraje'!$R:$R,'BD Factoraje'!$B:$B,$B$3,'BD Factoraje'!$G:$G,'Cartera Semanal Individual'!$A68,'BD Factoraje'!$N:$N,'Cartera Semanal Individual'!BC$1,'BD Factoraje'!$C:$C,$B$2)</f>
        <v>0</v>
      </c>
      <c r="BD68" s="11">
        <f>IF('Cartera Semanal Individual'!$A68='Cartera Semanal Individual'!BD$1,-SUMIFS('BD Factoraje'!$Q:$Q,'BD Factoraje'!$B:$B,$B$3,'BD Factoraje'!$G:$G,'Cartera Semanal Individual'!$A68,'BD Factoraje'!$C:$C,$B$2),0)+BC68-SUMIFS('BD Factoraje'!$R:$R,'BD Factoraje'!$B:$B,$B$3,'BD Factoraje'!$G:$G,'Cartera Semanal Individual'!$A68,'BD Factoraje'!$N:$N,'Cartera Semanal Individual'!BD$1,'BD Factoraje'!$C:$C,$B$2)</f>
        <v>0</v>
      </c>
      <c r="BE68" s="11">
        <f>IF('Cartera Semanal Individual'!$A68='Cartera Semanal Individual'!BE$1,-SUMIFS('BD Factoraje'!$Q:$Q,'BD Factoraje'!$B:$B,$B$3,'BD Factoraje'!$G:$G,'Cartera Semanal Individual'!$A68,'BD Factoraje'!$C:$C,$B$2),0)+BD68-SUMIFS('BD Factoraje'!$R:$R,'BD Factoraje'!$B:$B,$B$3,'BD Factoraje'!$G:$G,'Cartera Semanal Individual'!$A68,'BD Factoraje'!$N:$N,'Cartera Semanal Individual'!BE$1,'BD Factoraje'!$C:$C,$B$2)</f>
        <v>0</v>
      </c>
      <c r="BF68" s="11">
        <f>IF('Cartera Semanal Individual'!$A68='Cartera Semanal Individual'!BF$1,-SUMIFS('BD Factoraje'!$Q:$Q,'BD Factoraje'!$B:$B,$B$3,'BD Factoraje'!$G:$G,'Cartera Semanal Individual'!$A68,'BD Factoraje'!$C:$C,$B$2),0)+BE68-SUMIFS('BD Factoraje'!$R:$R,'BD Factoraje'!$B:$B,$B$3,'BD Factoraje'!$G:$G,'Cartera Semanal Individual'!$A68,'BD Factoraje'!$N:$N,'Cartera Semanal Individual'!BF$1,'BD Factoraje'!$C:$C,$B$2)</f>
        <v>0</v>
      </c>
      <c r="BG68" s="11">
        <f>IF('Cartera Semanal Individual'!$A68='Cartera Semanal Individual'!BG$1,-SUMIFS('BD Factoraje'!$Q:$Q,'BD Factoraje'!$B:$B,$B$3,'BD Factoraje'!$G:$G,'Cartera Semanal Individual'!$A68,'BD Factoraje'!$C:$C,$B$2),0)+BF68-SUMIFS('BD Factoraje'!$R:$R,'BD Factoraje'!$B:$B,$B$3,'BD Factoraje'!$G:$G,'Cartera Semanal Individual'!$A68,'BD Factoraje'!$N:$N,'Cartera Semanal Individual'!BG$1,'BD Factoraje'!$C:$C,$B$2)</f>
        <v>0</v>
      </c>
      <c r="BH68" s="11">
        <f>IF('Cartera Semanal Individual'!$A68='Cartera Semanal Individual'!BH$1,-SUMIFS('BD Factoraje'!$Q:$Q,'BD Factoraje'!$B:$B,$B$3,'BD Factoraje'!$G:$G,'Cartera Semanal Individual'!$A68,'BD Factoraje'!$C:$C,$B$2),0)+BG68-SUMIFS('BD Factoraje'!$R:$R,'BD Factoraje'!$B:$B,$B$3,'BD Factoraje'!$G:$G,'Cartera Semanal Individual'!$A68,'BD Factoraje'!$N:$N,'Cartera Semanal Individual'!BH$1,'BD Factoraje'!$C:$C,$B$2)</f>
        <v>0</v>
      </c>
      <c r="BI68" s="11">
        <f>IF('Cartera Semanal Individual'!$A68='Cartera Semanal Individual'!BI$1,-SUMIFS('BD Factoraje'!$Q:$Q,'BD Factoraje'!$B:$B,$B$3,'BD Factoraje'!$G:$G,'Cartera Semanal Individual'!$A68,'BD Factoraje'!$C:$C,$B$2),0)+BH68-SUMIFS('BD Factoraje'!$R:$R,'BD Factoraje'!$B:$B,$B$3,'BD Factoraje'!$G:$G,'Cartera Semanal Individual'!$A68,'BD Factoraje'!$N:$N,'Cartera Semanal Individual'!BI$1,'BD Factoraje'!$C:$C,$B$2)</f>
        <v>0</v>
      </c>
      <c r="BJ68" s="11">
        <f>IF('Cartera Semanal Individual'!$A68='Cartera Semanal Individual'!BJ$1,-SUMIFS('BD Factoraje'!$Q:$Q,'BD Factoraje'!$B:$B,$B$3,'BD Factoraje'!$G:$G,'Cartera Semanal Individual'!$A68,'BD Factoraje'!$C:$C,$B$2),0)+BI68-SUMIFS('BD Factoraje'!$R:$R,'BD Factoraje'!$B:$B,$B$3,'BD Factoraje'!$G:$G,'Cartera Semanal Individual'!$A68,'BD Factoraje'!$N:$N,'Cartera Semanal Individual'!BJ$1,'BD Factoraje'!$C:$C,$B$2)</f>
        <v>0</v>
      </c>
      <c r="BK68" s="11">
        <f>IF('Cartera Semanal Individual'!$A68='Cartera Semanal Individual'!BK$1,-SUMIFS('BD Factoraje'!$Q:$Q,'BD Factoraje'!$B:$B,$B$3,'BD Factoraje'!$G:$G,'Cartera Semanal Individual'!$A68,'BD Factoraje'!$C:$C,$B$2),0)+BJ68-SUMIFS('BD Factoraje'!$R:$R,'BD Factoraje'!$B:$B,$B$3,'BD Factoraje'!$G:$G,'Cartera Semanal Individual'!$A68,'BD Factoraje'!$N:$N,'Cartera Semanal Individual'!BK$1,'BD Factoraje'!$C:$C,$B$2)</f>
        <v>0</v>
      </c>
      <c r="BL68" s="11">
        <f>IF('Cartera Semanal Individual'!$A68='Cartera Semanal Individual'!BL$1,-SUMIFS('BD Factoraje'!$Q:$Q,'BD Factoraje'!$B:$B,$B$3,'BD Factoraje'!$G:$G,'Cartera Semanal Individual'!$A68,'BD Factoraje'!$C:$C,$B$2),0)+BK68-SUMIFS('BD Factoraje'!$R:$R,'BD Factoraje'!$B:$B,$B$3,'BD Factoraje'!$G:$G,'Cartera Semanal Individual'!$A68,'BD Factoraje'!$N:$N,'Cartera Semanal Individual'!BL$1,'BD Factoraje'!$C:$C,$B$2)</f>
        <v>0</v>
      </c>
      <c r="BM68" s="11">
        <f>IF('Cartera Semanal Individual'!$A68='Cartera Semanal Individual'!BM$1,-SUMIFS('BD Factoraje'!$Q:$Q,'BD Factoraje'!$B:$B,$B$3,'BD Factoraje'!$G:$G,'Cartera Semanal Individual'!$A68,'BD Factoraje'!$C:$C,$B$2),0)+BL68-SUMIFS('BD Factoraje'!$R:$R,'BD Factoraje'!$B:$B,$B$3,'BD Factoraje'!$G:$G,'Cartera Semanal Individual'!$A68,'BD Factoraje'!$N:$N,'Cartera Semanal Individual'!BM$1,'BD Factoraje'!$C:$C,$B$2)</f>
        <v>0</v>
      </c>
      <c r="BN68" s="11">
        <f>IF('Cartera Semanal Individual'!$A68='Cartera Semanal Individual'!BN$1,-SUMIFS('BD Factoraje'!$Q:$Q,'BD Factoraje'!$B:$B,$B$3,'BD Factoraje'!$G:$G,'Cartera Semanal Individual'!$A68,'BD Factoraje'!$C:$C,$B$2),0)+BM68-SUMIFS('BD Factoraje'!$R:$R,'BD Factoraje'!$B:$B,$B$3,'BD Factoraje'!$G:$G,'Cartera Semanal Individual'!$A68,'BD Factoraje'!$N:$N,'Cartera Semanal Individual'!BN$1,'BD Factoraje'!$C:$C,$B$2)</f>
        <v>0</v>
      </c>
      <c r="BO68" s="11">
        <f>IF('Cartera Semanal Individual'!$A68='Cartera Semanal Individual'!BO$1,-SUMIFS('BD Factoraje'!$Q:$Q,'BD Factoraje'!$B:$B,$B$3,'BD Factoraje'!$G:$G,'Cartera Semanal Individual'!$A68,'BD Factoraje'!$C:$C,$B$2),0)+BN68-SUMIFS('BD Factoraje'!$R:$R,'BD Factoraje'!$B:$B,$B$3,'BD Factoraje'!$G:$G,'Cartera Semanal Individual'!$A68,'BD Factoraje'!$N:$N,'Cartera Semanal Individual'!BO$1,'BD Factoraje'!$C:$C,$B$2)</f>
        <v>0</v>
      </c>
      <c r="BP68" s="11">
        <f>IF('Cartera Semanal Individual'!$A68='Cartera Semanal Individual'!BP$1,-SUMIFS('BD Factoraje'!$Q:$Q,'BD Factoraje'!$B:$B,$B$3,'BD Factoraje'!$G:$G,'Cartera Semanal Individual'!$A68,'BD Factoraje'!$C:$C,$B$2),0)+BO68-SUMIFS('BD Factoraje'!$R:$R,'BD Factoraje'!$B:$B,$B$3,'BD Factoraje'!$G:$G,'Cartera Semanal Individual'!$A68,'BD Factoraje'!$N:$N,'Cartera Semanal Individual'!BP$1,'BD Factoraje'!$C:$C,$B$2)</f>
        <v>0</v>
      </c>
      <c r="BQ68" s="11">
        <f>IF('Cartera Semanal Individual'!$A68='Cartera Semanal Individual'!BQ$1,-SUMIFS('BD Factoraje'!$Q:$Q,'BD Factoraje'!$B:$B,$B$3,'BD Factoraje'!$G:$G,'Cartera Semanal Individual'!$A68,'BD Factoraje'!$C:$C,$B$2),0)+BP68-SUMIFS('BD Factoraje'!$R:$R,'BD Factoraje'!$B:$B,$B$3,'BD Factoraje'!$G:$G,'Cartera Semanal Individual'!$A68,'BD Factoraje'!$N:$N,'Cartera Semanal Individual'!BQ$1,'BD Factoraje'!$C:$C,$B$2)</f>
        <v>0</v>
      </c>
      <c r="BR68" s="11">
        <f>IF('Cartera Semanal Individual'!$A68='Cartera Semanal Individual'!BR$1,-SUMIFS('BD Factoraje'!$Q:$Q,'BD Factoraje'!$B:$B,$B$3,'BD Factoraje'!$G:$G,'Cartera Semanal Individual'!$A68,'BD Factoraje'!$C:$C,$B$2),0)+BQ68-SUMIFS('BD Factoraje'!$R:$R,'BD Factoraje'!$B:$B,$B$3,'BD Factoraje'!$G:$G,'Cartera Semanal Individual'!$A68,'BD Factoraje'!$N:$N,'Cartera Semanal Individual'!BR$1,'BD Factoraje'!$C:$C,$B$2)</f>
        <v>0</v>
      </c>
      <c r="BS68" s="11">
        <f>IF('Cartera Semanal Individual'!$A68='Cartera Semanal Individual'!BS$1,-SUMIFS('BD Factoraje'!$Q:$Q,'BD Factoraje'!$B:$B,$B$3,'BD Factoraje'!$G:$G,'Cartera Semanal Individual'!$A68,'BD Factoraje'!$C:$C,$B$2),0)+BR68-SUMIFS('BD Factoraje'!$R:$R,'BD Factoraje'!$B:$B,$B$3,'BD Factoraje'!$G:$G,'Cartera Semanal Individual'!$A68,'BD Factoraje'!$N:$N,'Cartera Semanal Individual'!BS$1,'BD Factoraje'!$C:$C,$B$2)</f>
        <v>0</v>
      </c>
      <c r="BT68" s="11">
        <f>IF('Cartera Semanal Individual'!$A68='Cartera Semanal Individual'!BT$1,-SUMIFS('BD Factoraje'!$Q:$Q,'BD Factoraje'!$B:$B,$B$3,'BD Factoraje'!$G:$G,'Cartera Semanal Individual'!$A68,'BD Factoraje'!$C:$C,$B$2),0)+BS68-SUMIFS('BD Factoraje'!$R:$R,'BD Factoraje'!$B:$B,$B$3,'BD Factoraje'!$G:$G,'Cartera Semanal Individual'!$A68,'BD Factoraje'!$N:$N,'Cartera Semanal Individual'!BT$1,'BD Factoraje'!$C:$C,$B$2)</f>
        <v>0</v>
      </c>
      <c r="BU68" s="11">
        <f>IF('Cartera Semanal Individual'!$A68='Cartera Semanal Individual'!BU$1,-SUMIFS('BD Factoraje'!$Q:$Q,'BD Factoraje'!$B:$B,$B$3,'BD Factoraje'!$G:$G,'Cartera Semanal Individual'!$A68,'BD Factoraje'!$C:$C,$B$2),0)+BT68-SUMIFS('BD Factoraje'!$R:$R,'BD Factoraje'!$B:$B,$B$3,'BD Factoraje'!$G:$G,'Cartera Semanal Individual'!$A68,'BD Factoraje'!$N:$N,'Cartera Semanal Individual'!BU$1,'BD Factoraje'!$C:$C,$B$2)</f>
        <v>0</v>
      </c>
      <c r="BV68" s="11">
        <f>IF('Cartera Semanal Individual'!$A68='Cartera Semanal Individual'!BV$1,-SUMIFS('BD Factoraje'!$Q:$Q,'BD Factoraje'!$B:$B,$B$3,'BD Factoraje'!$G:$G,'Cartera Semanal Individual'!$A68,'BD Factoraje'!$C:$C,$B$2),0)+BU68-SUMIFS('BD Factoraje'!$R:$R,'BD Factoraje'!$B:$B,$B$3,'BD Factoraje'!$G:$G,'Cartera Semanal Individual'!$A68,'BD Factoraje'!$N:$N,'Cartera Semanal Individual'!BV$1,'BD Factoraje'!$C:$C,$B$2)</f>
        <v>0</v>
      </c>
      <c r="BW68" s="11">
        <f>IF('Cartera Semanal Individual'!$A68='Cartera Semanal Individual'!BW$1,-SUMIFS('BD Factoraje'!$Q:$Q,'BD Factoraje'!$B:$B,$B$3,'BD Factoraje'!$G:$G,'Cartera Semanal Individual'!$A68,'BD Factoraje'!$C:$C,$B$2),0)+BV68-SUMIFS('BD Factoraje'!$R:$R,'BD Factoraje'!$B:$B,$B$3,'BD Factoraje'!$G:$G,'Cartera Semanal Individual'!$A68,'BD Factoraje'!$N:$N,'Cartera Semanal Individual'!BW$1,'BD Factoraje'!$C:$C,$B$2)</f>
        <v>0</v>
      </c>
      <c r="BX68" s="11">
        <f>IF('Cartera Semanal Individual'!$A68='Cartera Semanal Individual'!BX$1,-SUMIFS('BD Factoraje'!$Q:$Q,'BD Factoraje'!$B:$B,$B$3,'BD Factoraje'!$G:$G,'Cartera Semanal Individual'!$A68,'BD Factoraje'!$C:$C,$B$2),0)+BW68-SUMIFS('BD Factoraje'!$R:$R,'BD Factoraje'!$B:$B,$B$3,'BD Factoraje'!$G:$G,'Cartera Semanal Individual'!$A68,'BD Factoraje'!$N:$N,'Cartera Semanal Individual'!BX$1,'BD Factoraje'!$C:$C,$B$2)</f>
        <v>0</v>
      </c>
      <c r="BY68" s="11">
        <f>IF('Cartera Semanal Individual'!$A68='Cartera Semanal Individual'!BY$1,-SUMIFS('BD Factoraje'!$Q:$Q,'BD Factoraje'!$B:$B,$B$3,'BD Factoraje'!$G:$G,'Cartera Semanal Individual'!$A68,'BD Factoraje'!$C:$C,$B$2),0)+BX68-SUMIFS('BD Factoraje'!$R:$R,'BD Factoraje'!$B:$B,$B$3,'BD Factoraje'!$G:$G,'Cartera Semanal Individual'!$A68,'BD Factoraje'!$N:$N,'Cartera Semanal Individual'!BY$1,'BD Factoraje'!$C:$C,$B$2)</f>
        <v>0</v>
      </c>
      <c r="BZ68" s="11">
        <f>IF('Cartera Semanal Individual'!$A68='Cartera Semanal Individual'!BZ$1,-SUMIFS('BD Factoraje'!$Q:$Q,'BD Factoraje'!$B:$B,$B$3,'BD Factoraje'!$G:$G,'Cartera Semanal Individual'!$A68,'BD Factoraje'!$C:$C,$B$2),0)+BY68-SUMIFS('BD Factoraje'!$R:$R,'BD Factoraje'!$B:$B,$B$3,'BD Factoraje'!$G:$G,'Cartera Semanal Individual'!$A68,'BD Factoraje'!$N:$N,'Cartera Semanal Individual'!BZ$1,'BD Factoraje'!$C:$C,$B$2)</f>
        <v>0</v>
      </c>
      <c r="CA68" s="11">
        <f>IF('Cartera Semanal Individual'!$A68='Cartera Semanal Individual'!CA$1,-SUMIFS('BD Factoraje'!$Q:$Q,'BD Factoraje'!$B:$B,$B$3,'BD Factoraje'!$G:$G,'Cartera Semanal Individual'!$A68,'BD Factoraje'!$C:$C,$B$2),0)+BZ68-SUMIFS('BD Factoraje'!$R:$R,'BD Factoraje'!$B:$B,$B$3,'BD Factoraje'!$G:$G,'Cartera Semanal Individual'!$A68,'BD Factoraje'!$N:$N,'Cartera Semanal Individual'!CA$1,'BD Factoraje'!$C:$C,$B$2)</f>
        <v>0</v>
      </c>
      <c r="CB68" s="11">
        <f>IF('Cartera Semanal Individual'!$A68='Cartera Semanal Individual'!CB$1,-SUMIFS('BD Factoraje'!$Q:$Q,'BD Factoraje'!$B:$B,$B$3,'BD Factoraje'!$G:$G,'Cartera Semanal Individual'!$A68,'BD Factoraje'!$C:$C,$B$2),0)+CA68-SUMIFS('BD Factoraje'!$R:$R,'BD Factoraje'!$B:$B,$B$3,'BD Factoraje'!$G:$G,'Cartera Semanal Individual'!$A68,'BD Factoraje'!$N:$N,'Cartera Semanal Individual'!CB$1,'BD Factoraje'!$C:$C,$B$2)</f>
        <v>0</v>
      </c>
      <c r="CC68" s="11">
        <f>IF('Cartera Semanal Individual'!$A68='Cartera Semanal Individual'!CC$1,-SUMIFS('BD Factoraje'!$Q:$Q,'BD Factoraje'!$B:$B,$B$3,'BD Factoraje'!$G:$G,'Cartera Semanal Individual'!$A68,'BD Factoraje'!$C:$C,$B$2),0)+CB68-SUMIFS('BD Factoraje'!$R:$R,'BD Factoraje'!$B:$B,$B$3,'BD Factoraje'!$G:$G,'Cartera Semanal Individual'!$A68,'BD Factoraje'!$N:$N,'Cartera Semanal Individual'!CC$1,'BD Factoraje'!$C:$C,$B$2)</f>
        <v>0</v>
      </c>
      <c r="CD68" s="11">
        <f>IF('Cartera Semanal Individual'!$A68='Cartera Semanal Individual'!CD$1,-SUMIFS('BD Factoraje'!$Q:$Q,'BD Factoraje'!$B:$B,$B$3,'BD Factoraje'!$G:$G,'Cartera Semanal Individual'!$A68,'BD Factoraje'!$C:$C,$B$2),0)+CC68-SUMIFS('BD Factoraje'!$R:$R,'BD Factoraje'!$B:$B,$B$3,'BD Factoraje'!$G:$G,'Cartera Semanal Individual'!$A68,'BD Factoraje'!$N:$N,'Cartera Semanal Individual'!CD$1,'BD Factoraje'!$C:$C,$B$2)</f>
        <v>0</v>
      </c>
      <c r="CE68" s="11">
        <f>IF('Cartera Semanal Individual'!$A68='Cartera Semanal Individual'!CE$1,-SUMIFS('BD Factoraje'!$Q:$Q,'BD Factoraje'!$B:$B,$B$3,'BD Factoraje'!$G:$G,'Cartera Semanal Individual'!$A68,'BD Factoraje'!$C:$C,$B$2),0)+CD68-SUMIFS('BD Factoraje'!$R:$R,'BD Factoraje'!$B:$B,$B$3,'BD Factoraje'!$G:$G,'Cartera Semanal Individual'!$A68,'BD Factoraje'!$N:$N,'Cartera Semanal Individual'!CE$1,'BD Factoraje'!$C:$C,$B$2)</f>
        <v>0</v>
      </c>
      <c r="CF68" s="11">
        <f>IF('Cartera Semanal Individual'!$A68='Cartera Semanal Individual'!CF$1,-SUMIFS('BD Factoraje'!$Q:$Q,'BD Factoraje'!$B:$B,$B$3,'BD Factoraje'!$G:$G,'Cartera Semanal Individual'!$A68,'BD Factoraje'!$C:$C,$B$2),0)+CE68-SUMIFS('BD Factoraje'!$R:$R,'BD Factoraje'!$B:$B,$B$3,'BD Factoraje'!$G:$G,'Cartera Semanal Individual'!$A68,'BD Factoraje'!$N:$N,'Cartera Semanal Individual'!CF$1,'BD Factoraje'!$C:$C,$B$2)</f>
        <v>0</v>
      </c>
      <c r="CG68" s="11">
        <f>IF('Cartera Semanal Individual'!$A68='Cartera Semanal Individual'!CG$1,-SUMIFS('BD Factoraje'!$Q:$Q,'BD Factoraje'!$B:$B,$B$3,'BD Factoraje'!$G:$G,'Cartera Semanal Individual'!$A68,'BD Factoraje'!$C:$C,$B$2),0)+CF68-SUMIFS('BD Factoraje'!$R:$R,'BD Factoraje'!$B:$B,$B$3,'BD Factoraje'!$G:$G,'Cartera Semanal Individual'!$A68,'BD Factoraje'!$N:$N,'Cartera Semanal Individual'!CG$1,'BD Factoraje'!$C:$C,$B$2)</f>
        <v>0</v>
      </c>
      <c r="CH68" s="11">
        <f>IF('Cartera Semanal Individual'!$A68='Cartera Semanal Individual'!CH$1,-SUMIFS('BD Factoraje'!$Q:$Q,'BD Factoraje'!$B:$B,$B$3,'BD Factoraje'!$G:$G,'Cartera Semanal Individual'!$A68,'BD Factoraje'!$C:$C,$B$2),0)+CG68-SUMIFS('BD Factoraje'!$R:$R,'BD Factoraje'!$B:$B,$B$3,'BD Factoraje'!$G:$G,'Cartera Semanal Individual'!$A68,'BD Factoraje'!$N:$N,'Cartera Semanal Individual'!CH$1,'BD Factoraje'!$C:$C,$B$2)</f>
        <v>0</v>
      </c>
      <c r="CI68" s="11">
        <f>IF('Cartera Semanal Individual'!$A68='Cartera Semanal Individual'!CI$1,-SUMIFS('BD Factoraje'!$Q:$Q,'BD Factoraje'!$B:$B,$B$3,'BD Factoraje'!$G:$G,'Cartera Semanal Individual'!$A68,'BD Factoraje'!$C:$C,$B$2),0)+CH68-SUMIFS('BD Factoraje'!$R:$R,'BD Factoraje'!$B:$B,$B$3,'BD Factoraje'!$G:$G,'Cartera Semanal Individual'!$A68,'BD Factoraje'!$N:$N,'Cartera Semanal Individual'!CI$1,'BD Factoraje'!$C:$C,$B$2)</f>
        <v>0</v>
      </c>
      <c r="CJ68" s="11">
        <f>IF('Cartera Semanal Individual'!$A68='Cartera Semanal Individual'!CJ$1,-SUMIFS('BD Factoraje'!$Q:$Q,'BD Factoraje'!$B:$B,$B$3,'BD Factoraje'!$G:$G,'Cartera Semanal Individual'!$A68,'BD Factoraje'!$C:$C,$B$2),0)+CI68-SUMIFS('BD Factoraje'!$R:$R,'BD Factoraje'!$B:$B,$B$3,'BD Factoraje'!$G:$G,'Cartera Semanal Individual'!$A68,'BD Factoraje'!$N:$N,'Cartera Semanal Individual'!CJ$1,'BD Factoraje'!$C:$C,$B$2)</f>
        <v>0</v>
      </c>
      <c r="CK68" s="11">
        <f>IF('Cartera Semanal Individual'!$A68='Cartera Semanal Individual'!CK$1,-SUMIFS('BD Factoraje'!$Q:$Q,'BD Factoraje'!$B:$B,$B$3,'BD Factoraje'!$G:$G,'Cartera Semanal Individual'!$A68,'BD Factoraje'!$C:$C,$B$2),0)+CJ68-SUMIFS('BD Factoraje'!$R:$R,'BD Factoraje'!$B:$B,$B$3,'BD Factoraje'!$G:$G,'Cartera Semanal Individual'!$A68,'BD Factoraje'!$N:$N,'Cartera Semanal Individual'!CK$1,'BD Factoraje'!$C:$C,$B$2)</f>
        <v>0</v>
      </c>
      <c r="CL68" s="11">
        <f>IF('Cartera Semanal Individual'!$A68='Cartera Semanal Individual'!CL$1,-SUMIFS('BD Factoraje'!$Q:$Q,'BD Factoraje'!$B:$B,$B$3,'BD Factoraje'!$G:$G,'Cartera Semanal Individual'!$A68,'BD Factoraje'!$C:$C,$B$2),0)+CK68-SUMIFS('BD Factoraje'!$R:$R,'BD Factoraje'!$B:$B,$B$3,'BD Factoraje'!$G:$G,'Cartera Semanal Individual'!$A68,'BD Factoraje'!$N:$N,'Cartera Semanal Individual'!CL$1,'BD Factoraje'!$C:$C,$B$2)</f>
        <v>0</v>
      </c>
      <c r="CM68" s="11">
        <f>IF('Cartera Semanal Individual'!$A68='Cartera Semanal Individual'!CM$1,-SUMIFS('BD Factoraje'!$Q:$Q,'BD Factoraje'!$B:$B,$B$3,'BD Factoraje'!$G:$G,'Cartera Semanal Individual'!$A68,'BD Factoraje'!$C:$C,$B$2),0)+CL68-SUMIFS('BD Factoraje'!$R:$R,'BD Factoraje'!$B:$B,$B$3,'BD Factoraje'!$G:$G,'Cartera Semanal Individual'!$A68,'BD Factoraje'!$N:$N,'Cartera Semanal Individual'!CM$1,'BD Factoraje'!$C:$C,$B$2)</f>
        <v>0</v>
      </c>
      <c r="CN68" s="11">
        <f>IF('Cartera Semanal Individual'!$A68='Cartera Semanal Individual'!CN$1,-SUMIFS('BD Factoraje'!$Q:$Q,'BD Factoraje'!$B:$B,$B$3,'BD Factoraje'!$G:$G,'Cartera Semanal Individual'!$A68,'BD Factoraje'!$C:$C,$B$2),0)+CM68-SUMIFS('BD Factoraje'!$R:$R,'BD Factoraje'!$B:$B,$B$3,'BD Factoraje'!$G:$G,'Cartera Semanal Individual'!$A68,'BD Factoraje'!$N:$N,'Cartera Semanal Individual'!CN$1,'BD Factoraje'!$C:$C,$B$2)</f>
        <v>0</v>
      </c>
      <c r="CO68" s="11">
        <f>IF('Cartera Semanal Individual'!$A68='Cartera Semanal Individual'!CO$1,-SUMIFS('BD Factoraje'!$Q:$Q,'BD Factoraje'!$B:$B,$B$3,'BD Factoraje'!$G:$G,'Cartera Semanal Individual'!$A68,'BD Factoraje'!$C:$C,$B$2),0)+CN68-SUMIFS('BD Factoraje'!$R:$R,'BD Factoraje'!$B:$B,$B$3,'BD Factoraje'!$G:$G,'Cartera Semanal Individual'!$A68,'BD Factoraje'!$N:$N,'Cartera Semanal Individual'!CO$1,'BD Factoraje'!$C:$C,$B$2)</f>
        <v>0</v>
      </c>
      <c r="CP68" s="11">
        <f>IF('Cartera Semanal Individual'!$A68='Cartera Semanal Individual'!CP$1,-SUMIFS('BD Factoraje'!$Q:$Q,'BD Factoraje'!$B:$B,$B$3,'BD Factoraje'!$G:$G,'Cartera Semanal Individual'!$A68,'BD Factoraje'!$C:$C,$B$2),0)+CO68-SUMIFS('BD Factoraje'!$R:$R,'BD Factoraje'!$B:$B,$B$3,'BD Factoraje'!$G:$G,'Cartera Semanal Individual'!$A68,'BD Factoraje'!$N:$N,'Cartera Semanal Individual'!CP$1,'BD Factoraje'!$C:$C,$B$2)</f>
        <v>0</v>
      </c>
      <c r="CQ68" s="11">
        <f>IF('Cartera Semanal Individual'!$A68='Cartera Semanal Individual'!CQ$1,-SUMIFS('BD Factoraje'!$Q:$Q,'BD Factoraje'!$B:$B,$B$3,'BD Factoraje'!$G:$G,'Cartera Semanal Individual'!$A68,'BD Factoraje'!$C:$C,$B$2),0)+CP68-SUMIFS('BD Factoraje'!$R:$R,'BD Factoraje'!$B:$B,$B$3,'BD Factoraje'!$G:$G,'Cartera Semanal Individual'!$A68,'BD Factoraje'!$N:$N,'Cartera Semanal Individual'!CQ$1,'BD Factoraje'!$C:$C,$B$2)</f>
        <v>0</v>
      </c>
      <c r="CR68" s="11">
        <f>IF('Cartera Semanal Individual'!$A68='Cartera Semanal Individual'!CR$1,-SUMIFS('BD Factoraje'!$Q:$Q,'BD Factoraje'!$B:$B,$B$3,'BD Factoraje'!$G:$G,'Cartera Semanal Individual'!$A68,'BD Factoraje'!$C:$C,$B$2),0)+CQ68-SUMIFS('BD Factoraje'!$R:$R,'BD Factoraje'!$B:$B,$B$3,'BD Factoraje'!$G:$G,'Cartera Semanal Individual'!$A68,'BD Factoraje'!$N:$N,'Cartera Semanal Individual'!CR$1,'BD Factoraje'!$C:$C,$B$2)</f>
        <v>0</v>
      </c>
      <c r="CS68" s="11">
        <f>IF('Cartera Semanal Individual'!$A68='Cartera Semanal Individual'!CS$1,-SUMIFS('BD Factoraje'!$Q:$Q,'BD Factoraje'!$B:$B,$B$3,'BD Factoraje'!$G:$G,'Cartera Semanal Individual'!$A68,'BD Factoraje'!$C:$C,$B$2),0)+CR68-SUMIFS('BD Factoraje'!$R:$R,'BD Factoraje'!$B:$B,$B$3,'BD Factoraje'!$G:$G,'Cartera Semanal Individual'!$A68,'BD Factoraje'!$N:$N,'Cartera Semanal Individual'!CS$1,'BD Factoraje'!$C:$C,$B$2)</f>
        <v>0</v>
      </c>
      <c r="CT68" s="11">
        <f>IF('Cartera Semanal Individual'!$A68='Cartera Semanal Individual'!CT$1,-SUMIFS('BD Factoraje'!$Q:$Q,'BD Factoraje'!$B:$B,$B$3,'BD Factoraje'!$G:$G,'Cartera Semanal Individual'!$A68,'BD Factoraje'!$C:$C,$B$2),0)+CS68-SUMIFS('BD Factoraje'!$R:$R,'BD Factoraje'!$B:$B,$B$3,'BD Factoraje'!$G:$G,'Cartera Semanal Individual'!$A68,'BD Factoraje'!$N:$N,'Cartera Semanal Individual'!CT$1,'BD Factoraje'!$C:$C,$B$2)</f>
        <v>0</v>
      </c>
      <c r="CU68" s="11">
        <f>IF('Cartera Semanal Individual'!$A68='Cartera Semanal Individual'!CU$1,-SUMIFS('BD Factoraje'!$Q:$Q,'BD Factoraje'!$B:$B,$B$3,'BD Factoraje'!$G:$G,'Cartera Semanal Individual'!$A68,'BD Factoraje'!$C:$C,$B$2),0)+CT68-SUMIFS('BD Factoraje'!$R:$R,'BD Factoraje'!$B:$B,$B$3,'BD Factoraje'!$G:$G,'Cartera Semanal Individual'!$A68,'BD Factoraje'!$N:$N,'Cartera Semanal Individual'!CU$1,'BD Factoraje'!$C:$C,$B$2)</f>
        <v>0</v>
      </c>
      <c r="CV68" s="11">
        <f>IF('Cartera Semanal Individual'!$A68='Cartera Semanal Individual'!CV$1,-SUMIFS('BD Factoraje'!$Q:$Q,'BD Factoraje'!$B:$B,$B$3,'BD Factoraje'!$G:$G,'Cartera Semanal Individual'!$A68,'BD Factoraje'!$C:$C,$B$2),0)+CU68-SUMIFS('BD Factoraje'!$R:$R,'BD Factoraje'!$B:$B,$B$3,'BD Factoraje'!$G:$G,'Cartera Semanal Individual'!$A68,'BD Factoraje'!$N:$N,'Cartera Semanal Individual'!CV$1,'BD Factoraje'!$C:$C,$B$2)</f>
        <v>0</v>
      </c>
    </row>
    <row r="69" spans="1:100" x14ac:dyDescent="0.25">
      <c r="A69" s="14">
        <v>78</v>
      </c>
      <c r="B69" s="31">
        <f t="shared" ref="B69:B101" si="3">DATE($A$4,1,1) - MOD(WEEKDAY(DATE($A$4,1,7)), 7) + ($B$4-1+$A69)*7</f>
        <v>42911</v>
      </c>
      <c r="C69" s="11">
        <f>IF('Cartera Semanal Individual'!$A69='Cartera Semanal Individual'!C$1,-SUMIFS('BD Factoraje'!$Q:$Q,'BD Factoraje'!$B:$B,$B$3,'BD Factoraje'!$G:$G,'Cartera Semanal Individual'!$A69,'BD Factoraje'!$C:$C,$B$2),0)</f>
        <v>0</v>
      </c>
      <c r="D69" s="11">
        <f>IF('Cartera Semanal Individual'!$A69='Cartera Semanal Individual'!D$1,-SUMIFS('BD Factoraje'!$Q:$Q,'BD Factoraje'!$B:$B,$B$3,'BD Factoraje'!$G:$G,'Cartera Semanal Individual'!$A69,'BD Factoraje'!$C:$C,$B$2),0)+C69-SUMIFS('BD Factoraje'!$R:$R,'BD Factoraje'!$B:$B,$B$3,'BD Factoraje'!$G:$G,'Cartera Semanal Individual'!$A69,'BD Factoraje'!$N:$N,'Cartera Semanal Individual'!D$1,'BD Factoraje'!$C:$C,$B$2)</f>
        <v>0</v>
      </c>
      <c r="E69" s="11">
        <f>IF('Cartera Semanal Individual'!$A69='Cartera Semanal Individual'!E$1,-SUMIFS('BD Factoraje'!$Q:$Q,'BD Factoraje'!$B:$B,$B$3,'BD Factoraje'!$G:$G,'Cartera Semanal Individual'!$A69,'BD Factoraje'!$C:$C,$B$2),0)+D69-SUMIFS('BD Factoraje'!$R:$R,'BD Factoraje'!$B:$B,$B$3,'BD Factoraje'!$G:$G,'Cartera Semanal Individual'!$A69,'BD Factoraje'!$N:$N,'Cartera Semanal Individual'!E$1,'BD Factoraje'!$C:$C,$B$2)</f>
        <v>0</v>
      </c>
      <c r="F69" s="11">
        <f>IF('Cartera Semanal Individual'!$A69='Cartera Semanal Individual'!F$1,-SUMIFS('BD Factoraje'!$Q:$Q,'BD Factoraje'!$B:$B,$B$3,'BD Factoraje'!$G:$G,'Cartera Semanal Individual'!$A69,'BD Factoraje'!$C:$C,$B$2),0)+E69-SUMIFS('BD Factoraje'!$R:$R,'BD Factoraje'!$B:$B,$B$3,'BD Factoraje'!$G:$G,'Cartera Semanal Individual'!$A69,'BD Factoraje'!$N:$N,'Cartera Semanal Individual'!F$1,'BD Factoraje'!$C:$C,$B$2)</f>
        <v>0</v>
      </c>
      <c r="G69" s="11">
        <f>IF('Cartera Semanal Individual'!$A69='Cartera Semanal Individual'!G$1,-SUMIFS('BD Factoraje'!$Q:$Q,'BD Factoraje'!$B:$B,$B$3,'BD Factoraje'!$G:$G,'Cartera Semanal Individual'!$A69,'BD Factoraje'!$C:$C,$B$2),0)+F69-SUMIFS('BD Factoraje'!$R:$R,'BD Factoraje'!$B:$B,$B$3,'BD Factoraje'!$G:$G,'Cartera Semanal Individual'!$A69,'BD Factoraje'!$N:$N,'Cartera Semanal Individual'!G$1,'BD Factoraje'!$C:$C,$B$2)</f>
        <v>0</v>
      </c>
      <c r="H69" s="11">
        <f>IF('Cartera Semanal Individual'!$A69='Cartera Semanal Individual'!H$1,-SUMIFS('BD Factoraje'!$Q:$Q,'BD Factoraje'!$B:$B,$B$3,'BD Factoraje'!$G:$G,'Cartera Semanal Individual'!$A69,'BD Factoraje'!$C:$C,$B$2),0)+G69-SUMIFS('BD Factoraje'!$R:$R,'BD Factoraje'!$B:$B,$B$3,'BD Factoraje'!$G:$G,'Cartera Semanal Individual'!$A69,'BD Factoraje'!$N:$N,'Cartera Semanal Individual'!H$1,'BD Factoraje'!$C:$C,$B$2)</f>
        <v>0</v>
      </c>
      <c r="I69" s="11">
        <f>IF('Cartera Semanal Individual'!$A69='Cartera Semanal Individual'!I$1,-SUMIFS('BD Factoraje'!$Q:$Q,'BD Factoraje'!$B:$B,$B$3,'BD Factoraje'!$G:$G,'Cartera Semanal Individual'!$A69,'BD Factoraje'!$C:$C,$B$2),0)+H69-SUMIFS('BD Factoraje'!$R:$R,'BD Factoraje'!$B:$B,$B$3,'BD Factoraje'!$G:$G,'Cartera Semanal Individual'!$A69,'BD Factoraje'!$N:$N,'Cartera Semanal Individual'!I$1,'BD Factoraje'!$C:$C,$B$2)</f>
        <v>0</v>
      </c>
      <c r="J69" s="11">
        <f>IF('Cartera Semanal Individual'!$A69='Cartera Semanal Individual'!J$1,-SUMIFS('BD Factoraje'!$Q:$Q,'BD Factoraje'!$B:$B,$B$3,'BD Factoraje'!$G:$G,'Cartera Semanal Individual'!$A69,'BD Factoraje'!$C:$C,$B$2),0)+I69-SUMIFS('BD Factoraje'!$R:$R,'BD Factoraje'!$B:$B,$B$3,'BD Factoraje'!$G:$G,'Cartera Semanal Individual'!$A69,'BD Factoraje'!$N:$N,'Cartera Semanal Individual'!J$1,'BD Factoraje'!$C:$C,$B$2)</f>
        <v>0</v>
      </c>
      <c r="K69" s="11">
        <f>IF('Cartera Semanal Individual'!$A69='Cartera Semanal Individual'!K$1,-SUMIFS('BD Factoraje'!$Q:$Q,'BD Factoraje'!$B:$B,$B$3,'BD Factoraje'!$G:$G,'Cartera Semanal Individual'!$A69,'BD Factoraje'!$C:$C,$B$2),0)+J69-SUMIFS('BD Factoraje'!$R:$R,'BD Factoraje'!$B:$B,$B$3,'BD Factoraje'!$G:$G,'Cartera Semanal Individual'!$A69,'BD Factoraje'!$N:$N,'Cartera Semanal Individual'!K$1,'BD Factoraje'!$C:$C,$B$2)</f>
        <v>0</v>
      </c>
      <c r="L69" s="11">
        <f>IF('Cartera Semanal Individual'!$A69='Cartera Semanal Individual'!L$1,-SUMIFS('BD Factoraje'!$Q:$Q,'BD Factoraje'!$B:$B,$B$3,'BD Factoraje'!$G:$G,'Cartera Semanal Individual'!$A69,'BD Factoraje'!$C:$C,$B$2),0)+K69-SUMIFS('BD Factoraje'!$R:$R,'BD Factoraje'!$B:$B,$B$3,'BD Factoraje'!$G:$G,'Cartera Semanal Individual'!$A69,'BD Factoraje'!$N:$N,'Cartera Semanal Individual'!L$1,'BD Factoraje'!$C:$C,$B$2)</f>
        <v>0</v>
      </c>
      <c r="M69" s="11">
        <f>IF('Cartera Semanal Individual'!$A69='Cartera Semanal Individual'!M$1,-SUMIFS('BD Factoraje'!$Q:$Q,'BD Factoraje'!$B:$B,$B$3,'BD Factoraje'!$G:$G,'Cartera Semanal Individual'!$A69,'BD Factoraje'!$C:$C,$B$2),0)+L69-SUMIFS('BD Factoraje'!$R:$R,'BD Factoraje'!$B:$B,$B$3,'BD Factoraje'!$G:$G,'Cartera Semanal Individual'!$A69,'BD Factoraje'!$N:$N,'Cartera Semanal Individual'!M$1,'BD Factoraje'!$C:$C,$B$2)</f>
        <v>0</v>
      </c>
      <c r="N69" s="11">
        <f>IF('Cartera Semanal Individual'!$A69='Cartera Semanal Individual'!N$1,-SUMIFS('BD Factoraje'!$Q:$Q,'BD Factoraje'!$B:$B,$B$3,'BD Factoraje'!$G:$G,'Cartera Semanal Individual'!$A69,'BD Factoraje'!$C:$C,$B$2),0)+M69-SUMIFS('BD Factoraje'!$R:$R,'BD Factoraje'!$B:$B,$B$3,'BD Factoraje'!$G:$G,'Cartera Semanal Individual'!$A69,'BD Factoraje'!$N:$N,'Cartera Semanal Individual'!N$1,'BD Factoraje'!$C:$C,$B$2)</f>
        <v>0</v>
      </c>
      <c r="O69" s="11">
        <f>IF('Cartera Semanal Individual'!$A69='Cartera Semanal Individual'!O$1,-SUMIFS('BD Factoraje'!$Q:$Q,'BD Factoraje'!$B:$B,$B$3,'BD Factoraje'!$G:$G,'Cartera Semanal Individual'!$A69,'BD Factoraje'!$C:$C,$B$2),0)+N69-SUMIFS('BD Factoraje'!$R:$R,'BD Factoraje'!$B:$B,$B$3,'BD Factoraje'!$G:$G,'Cartera Semanal Individual'!$A69,'BD Factoraje'!$N:$N,'Cartera Semanal Individual'!O$1,'BD Factoraje'!$C:$C,$B$2)</f>
        <v>0</v>
      </c>
      <c r="P69" s="11">
        <f>IF('Cartera Semanal Individual'!$A69='Cartera Semanal Individual'!P$1,-SUMIFS('BD Factoraje'!$Q:$Q,'BD Factoraje'!$B:$B,$B$3,'BD Factoraje'!$G:$G,'Cartera Semanal Individual'!$A69,'BD Factoraje'!$C:$C,$B$2),0)+O69-SUMIFS('BD Factoraje'!$R:$R,'BD Factoraje'!$B:$B,$B$3,'BD Factoraje'!$G:$G,'Cartera Semanal Individual'!$A69,'BD Factoraje'!$N:$N,'Cartera Semanal Individual'!P$1,'BD Factoraje'!$C:$C,$B$2)</f>
        <v>0</v>
      </c>
      <c r="Q69" s="11">
        <f>IF('Cartera Semanal Individual'!$A69='Cartera Semanal Individual'!Q$1,-SUMIFS('BD Factoraje'!$Q:$Q,'BD Factoraje'!$B:$B,$B$3,'BD Factoraje'!$G:$G,'Cartera Semanal Individual'!$A69,'BD Factoraje'!$C:$C,$B$2),0)+P69-SUMIFS('BD Factoraje'!$R:$R,'BD Factoraje'!$B:$B,$B$3,'BD Factoraje'!$G:$G,'Cartera Semanal Individual'!$A69,'BD Factoraje'!$N:$N,'Cartera Semanal Individual'!Q$1,'BD Factoraje'!$C:$C,$B$2)</f>
        <v>0</v>
      </c>
      <c r="R69" s="11">
        <f>IF('Cartera Semanal Individual'!$A69='Cartera Semanal Individual'!R$1,-SUMIFS('BD Factoraje'!$Q:$Q,'BD Factoraje'!$B:$B,$B$3,'BD Factoraje'!$G:$G,'Cartera Semanal Individual'!$A69,'BD Factoraje'!$C:$C,$B$2),0)+Q69-SUMIFS('BD Factoraje'!$R:$R,'BD Factoraje'!$B:$B,$B$3,'BD Factoraje'!$G:$G,'Cartera Semanal Individual'!$A69,'BD Factoraje'!$N:$N,'Cartera Semanal Individual'!R$1,'BD Factoraje'!$C:$C,$B$2)</f>
        <v>0</v>
      </c>
      <c r="S69" s="11">
        <f>IF('Cartera Semanal Individual'!$A69='Cartera Semanal Individual'!S$1,-SUMIFS('BD Factoraje'!$Q:$Q,'BD Factoraje'!$B:$B,$B$3,'BD Factoraje'!$G:$G,'Cartera Semanal Individual'!$A69,'BD Factoraje'!$C:$C,$B$2),0)+R69-SUMIFS('BD Factoraje'!$R:$R,'BD Factoraje'!$B:$B,$B$3,'BD Factoraje'!$G:$G,'Cartera Semanal Individual'!$A69,'BD Factoraje'!$N:$N,'Cartera Semanal Individual'!S$1,'BD Factoraje'!$C:$C,$B$2)</f>
        <v>0</v>
      </c>
      <c r="T69" s="11">
        <f>IF('Cartera Semanal Individual'!$A69='Cartera Semanal Individual'!T$1,-SUMIFS('BD Factoraje'!$Q:$Q,'BD Factoraje'!$B:$B,$B$3,'BD Factoraje'!$G:$G,'Cartera Semanal Individual'!$A69,'BD Factoraje'!$C:$C,$B$2),0)+S69-SUMIFS('BD Factoraje'!$R:$R,'BD Factoraje'!$B:$B,$B$3,'BD Factoraje'!$G:$G,'Cartera Semanal Individual'!$A69,'BD Factoraje'!$N:$N,'Cartera Semanal Individual'!T$1,'BD Factoraje'!$C:$C,$B$2)</f>
        <v>0</v>
      </c>
      <c r="U69" s="11">
        <f>IF('Cartera Semanal Individual'!$A69='Cartera Semanal Individual'!U$1,-SUMIFS('BD Factoraje'!$Q:$Q,'BD Factoraje'!$B:$B,$B$3,'BD Factoraje'!$G:$G,'Cartera Semanal Individual'!$A69,'BD Factoraje'!$C:$C,$B$2),0)+T69-SUMIFS('BD Factoraje'!$R:$R,'BD Factoraje'!$B:$B,$B$3,'BD Factoraje'!$G:$G,'Cartera Semanal Individual'!$A69,'BD Factoraje'!$N:$N,'Cartera Semanal Individual'!U$1,'BD Factoraje'!$C:$C,$B$2)</f>
        <v>0</v>
      </c>
      <c r="V69" s="11">
        <f>IF('Cartera Semanal Individual'!$A69='Cartera Semanal Individual'!V$1,-SUMIFS('BD Factoraje'!$Q:$Q,'BD Factoraje'!$B:$B,$B$3,'BD Factoraje'!$G:$G,'Cartera Semanal Individual'!$A69,'BD Factoraje'!$C:$C,$B$2),0)+U69-SUMIFS('BD Factoraje'!$R:$R,'BD Factoraje'!$B:$B,$B$3,'BD Factoraje'!$G:$G,'Cartera Semanal Individual'!$A69,'BD Factoraje'!$N:$N,'Cartera Semanal Individual'!V$1,'BD Factoraje'!$C:$C,$B$2)</f>
        <v>0</v>
      </c>
      <c r="W69" s="11">
        <f>IF('Cartera Semanal Individual'!$A69='Cartera Semanal Individual'!W$1,-SUMIFS('BD Factoraje'!$Q:$Q,'BD Factoraje'!$B:$B,$B$3,'BD Factoraje'!$G:$G,'Cartera Semanal Individual'!$A69,'BD Factoraje'!$C:$C,$B$2),0)+V69-SUMIFS('BD Factoraje'!$R:$R,'BD Factoraje'!$B:$B,$B$3,'BD Factoraje'!$G:$G,'Cartera Semanal Individual'!$A69,'BD Factoraje'!$N:$N,'Cartera Semanal Individual'!W$1,'BD Factoraje'!$C:$C,$B$2)</f>
        <v>0</v>
      </c>
      <c r="X69" s="11">
        <f>IF('Cartera Semanal Individual'!$A69='Cartera Semanal Individual'!X$1,-SUMIFS('BD Factoraje'!$Q:$Q,'BD Factoraje'!$B:$B,$B$3,'BD Factoraje'!$G:$G,'Cartera Semanal Individual'!$A69,'BD Factoraje'!$C:$C,$B$2),0)+W69-SUMIFS('BD Factoraje'!$R:$R,'BD Factoraje'!$B:$B,$B$3,'BD Factoraje'!$G:$G,'Cartera Semanal Individual'!$A69,'BD Factoraje'!$N:$N,'Cartera Semanal Individual'!X$1,'BD Factoraje'!$C:$C,$B$2)</f>
        <v>0</v>
      </c>
      <c r="Y69" s="11">
        <f>IF('Cartera Semanal Individual'!$A69='Cartera Semanal Individual'!Y$1,-SUMIFS('BD Factoraje'!$Q:$Q,'BD Factoraje'!$B:$B,$B$3,'BD Factoraje'!$G:$G,'Cartera Semanal Individual'!$A69,'BD Factoraje'!$C:$C,$B$2),0)+X69-SUMIFS('BD Factoraje'!$R:$R,'BD Factoraje'!$B:$B,$B$3,'BD Factoraje'!$G:$G,'Cartera Semanal Individual'!$A69,'BD Factoraje'!$N:$N,'Cartera Semanal Individual'!Y$1,'BD Factoraje'!$C:$C,$B$2)</f>
        <v>0</v>
      </c>
      <c r="Z69" s="11">
        <f>IF('Cartera Semanal Individual'!$A69='Cartera Semanal Individual'!Z$1,-SUMIFS('BD Factoraje'!$Q:$Q,'BD Factoraje'!$B:$B,$B$3,'BD Factoraje'!$G:$G,'Cartera Semanal Individual'!$A69,'BD Factoraje'!$C:$C,$B$2),0)+Y69-SUMIFS('BD Factoraje'!$R:$R,'BD Factoraje'!$B:$B,$B$3,'BD Factoraje'!$G:$G,'Cartera Semanal Individual'!$A69,'BD Factoraje'!$N:$N,'Cartera Semanal Individual'!Z$1,'BD Factoraje'!$C:$C,$B$2)</f>
        <v>0</v>
      </c>
      <c r="AA69" s="11">
        <f>IF('Cartera Semanal Individual'!$A69='Cartera Semanal Individual'!AA$1,-SUMIFS('BD Factoraje'!$Q:$Q,'BD Factoraje'!$B:$B,$B$3,'BD Factoraje'!$G:$G,'Cartera Semanal Individual'!$A69,'BD Factoraje'!$C:$C,$B$2),0)+Z69-SUMIFS('BD Factoraje'!$R:$R,'BD Factoraje'!$B:$B,$B$3,'BD Factoraje'!$G:$G,'Cartera Semanal Individual'!$A69,'BD Factoraje'!$N:$N,'Cartera Semanal Individual'!AA$1,'BD Factoraje'!$C:$C,$B$2)</f>
        <v>0</v>
      </c>
      <c r="AB69" s="11">
        <f>IF('Cartera Semanal Individual'!$A69='Cartera Semanal Individual'!AB$1,-SUMIFS('BD Factoraje'!$Q:$Q,'BD Factoraje'!$B:$B,$B$3,'BD Factoraje'!$G:$G,'Cartera Semanal Individual'!$A69,'BD Factoraje'!$C:$C,$B$2),0)+AA69-SUMIFS('BD Factoraje'!$R:$R,'BD Factoraje'!$B:$B,$B$3,'BD Factoraje'!$G:$G,'Cartera Semanal Individual'!$A69,'BD Factoraje'!$N:$N,'Cartera Semanal Individual'!AB$1,'BD Factoraje'!$C:$C,$B$2)</f>
        <v>0</v>
      </c>
      <c r="AC69" s="11">
        <f>IF('Cartera Semanal Individual'!$A69='Cartera Semanal Individual'!AC$1,-SUMIFS('BD Factoraje'!$Q:$Q,'BD Factoraje'!$B:$B,$B$3,'BD Factoraje'!$G:$G,'Cartera Semanal Individual'!$A69,'BD Factoraje'!$C:$C,$B$2),0)+AB69-SUMIFS('BD Factoraje'!$R:$R,'BD Factoraje'!$B:$B,$B$3,'BD Factoraje'!$G:$G,'Cartera Semanal Individual'!$A69,'BD Factoraje'!$N:$N,'Cartera Semanal Individual'!AC$1,'BD Factoraje'!$C:$C,$B$2)</f>
        <v>0</v>
      </c>
      <c r="AD69" s="11">
        <f>IF('Cartera Semanal Individual'!$A69='Cartera Semanal Individual'!AD$1,-SUMIFS('BD Factoraje'!$Q:$Q,'BD Factoraje'!$B:$B,$B$3,'BD Factoraje'!$G:$G,'Cartera Semanal Individual'!$A69,'BD Factoraje'!$C:$C,$B$2),0)+AC69-SUMIFS('BD Factoraje'!$R:$R,'BD Factoraje'!$B:$B,$B$3,'BD Factoraje'!$G:$G,'Cartera Semanal Individual'!$A69,'BD Factoraje'!$N:$N,'Cartera Semanal Individual'!AD$1,'BD Factoraje'!$C:$C,$B$2)</f>
        <v>0</v>
      </c>
      <c r="AE69" s="11">
        <f>IF('Cartera Semanal Individual'!$A69='Cartera Semanal Individual'!AE$1,-SUMIFS('BD Factoraje'!$Q:$Q,'BD Factoraje'!$B:$B,$B$3,'BD Factoraje'!$G:$G,'Cartera Semanal Individual'!$A69,'BD Factoraje'!$C:$C,$B$2),0)+AD69-SUMIFS('BD Factoraje'!$R:$R,'BD Factoraje'!$B:$B,$B$3,'BD Factoraje'!$G:$G,'Cartera Semanal Individual'!$A69,'BD Factoraje'!$N:$N,'Cartera Semanal Individual'!AE$1,'BD Factoraje'!$C:$C,$B$2)</f>
        <v>0</v>
      </c>
      <c r="AF69" s="11">
        <f>IF('Cartera Semanal Individual'!$A69='Cartera Semanal Individual'!AF$1,-SUMIFS('BD Factoraje'!$Q:$Q,'BD Factoraje'!$B:$B,$B$3,'BD Factoraje'!$G:$G,'Cartera Semanal Individual'!$A69,'BD Factoraje'!$C:$C,$B$2),0)+AE69-SUMIFS('BD Factoraje'!$R:$R,'BD Factoraje'!$B:$B,$B$3,'BD Factoraje'!$G:$G,'Cartera Semanal Individual'!$A69,'BD Factoraje'!$N:$N,'Cartera Semanal Individual'!AF$1,'BD Factoraje'!$C:$C,$B$2)</f>
        <v>0</v>
      </c>
      <c r="AG69" s="11">
        <f>IF('Cartera Semanal Individual'!$A69='Cartera Semanal Individual'!AG$1,-SUMIFS('BD Factoraje'!$Q:$Q,'BD Factoraje'!$B:$B,$B$3,'BD Factoraje'!$G:$G,'Cartera Semanal Individual'!$A69,'BD Factoraje'!$C:$C,$B$2),0)+AF69-SUMIFS('BD Factoraje'!$R:$R,'BD Factoraje'!$B:$B,$B$3,'BD Factoraje'!$G:$G,'Cartera Semanal Individual'!$A69,'BD Factoraje'!$N:$N,'Cartera Semanal Individual'!AG$1,'BD Factoraje'!$C:$C,$B$2)</f>
        <v>0</v>
      </c>
      <c r="AH69" s="11">
        <f>IF('Cartera Semanal Individual'!$A69='Cartera Semanal Individual'!AH$1,-SUMIFS('BD Factoraje'!$Q:$Q,'BD Factoraje'!$B:$B,$B$3,'BD Factoraje'!$G:$G,'Cartera Semanal Individual'!$A69,'BD Factoraje'!$C:$C,$B$2),0)+AG69-SUMIFS('BD Factoraje'!$R:$R,'BD Factoraje'!$B:$B,$B$3,'BD Factoraje'!$G:$G,'Cartera Semanal Individual'!$A69,'BD Factoraje'!$N:$N,'Cartera Semanal Individual'!AH$1,'BD Factoraje'!$C:$C,$B$2)</f>
        <v>0</v>
      </c>
      <c r="AI69" s="11">
        <f>IF('Cartera Semanal Individual'!$A69='Cartera Semanal Individual'!AI$1,-SUMIFS('BD Factoraje'!$Q:$Q,'BD Factoraje'!$B:$B,$B$3,'BD Factoraje'!$G:$G,'Cartera Semanal Individual'!$A69,'BD Factoraje'!$C:$C,$B$2),0)+AH69-SUMIFS('BD Factoraje'!$R:$R,'BD Factoraje'!$B:$B,$B$3,'BD Factoraje'!$G:$G,'Cartera Semanal Individual'!$A69,'BD Factoraje'!$N:$N,'Cartera Semanal Individual'!AI$1,'BD Factoraje'!$C:$C,$B$2)</f>
        <v>0</v>
      </c>
      <c r="AJ69" s="11">
        <f>IF('Cartera Semanal Individual'!$A69='Cartera Semanal Individual'!AJ$1,-SUMIFS('BD Factoraje'!$Q:$Q,'BD Factoraje'!$B:$B,$B$3,'BD Factoraje'!$G:$G,'Cartera Semanal Individual'!$A69,'BD Factoraje'!$C:$C,$B$2),0)+AI69-SUMIFS('BD Factoraje'!$R:$R,'BD Factoraje'!$B:$B,$B$3,'BD Factoraje'!$G:$G,'Cartera Semanal Individual'!$A69,'BD Factoraje'!$N:$N,'Cartera Semanal Individual'!AJ$1,'BD Factoraje'!$C:$C,$B$2)</f>
        <v>0</v>
      </c>
      <c r="AK69" s="11">
        <f>IF('Cartera Semanal Individual'!$A69='Cartera Semanal Individual'!AK$1,-SUMIFS('BD Factoraje'!$Q:$Q,'BD Factoraje'!$B:$B,$B$3,'BD Factoraje'!$G:$G,'Cartera Semanal Individual'!$A69,'BD Factoraje'!$C:$C,$B$2),0)+AJ69-SUMIFS('BD Factoraje'!$R:$R,'BD Factoraje'!$B:$B,$B$3,'BD Factoraje'!$G:$G,'Cartera Semanal Individual'!$A69,'BD Factoraje'!$N:$N,'Cartera Semanal Individual'!AK$1,'BD Factoraje'!$C:$C,$B$2)</f>
        <v>0</v>
      </c>
      <c r="AL69" s="11">
        <f>IF('Cartera Semanal Individual'!$A69='Cartera Semanal Individual'!AL$1,-SUMIFS('BD Factoraje'!$Q:$Q,'BD Factoraje'!$B:$B,$B$3,'BD Factoraje'!$G:$G,'Cartera Semanal Individual'!$A69,'BD Factoraje'!$C:$C,$B$2),0)+AK69-SUMIFS('BD Factoraje'!$R:$R,'BD Factoraje'!$B:$B,$B$3,'BD Factoraje'!$G:$G,'Cartera Semanal Individual'!$A69,'BD Factoraje'!$N:$N,'Cartera Semanal Individual'!AL$1,'BD Factoraje'!$C:$C,$B$2)</f>
        <v>0</v>
      </c>
      <c r="AM69" s="11">
        <f>IF('Cartera Semanal Individual'!$A69='Cartera Semanal Individual'!AM$1,-SUMIFS('BD Factoraje'!$Q:$Q,'BD Factoraje'!$B:$B,$B$3,'BD Factoraje'!$G:$G,'Cartera Semanal Individual'!$A69,'BD Factoraje'!$C:$C,$B$2),0)+AL69-SUMIFS('BD Factoraje'!$R:$R,'BD Factoraje'!$B:$B,$B$3,'BD Factoraje'!$G:$G,'Cartera Semanal Individual'!$A69,'BD Factoraje'!$N:$N,'Cartera Semanal Individual'!AM$1,'BD Factoraje'!$C:$C,$B$2)</f>
        <v>0</v>
      </c>
      <c r="AN69" s="11">
        <f>IF('Cartera Semanal Individual'!$A69='Cartera Semanal Individual'!AN$1,-SUMIFS('BD Factoraje'!$Q:$Q,'BD Factoraje'!$B:$B,$B$3,'BD Factoraje'!$G:$G,'Cartera Semanal Individual'!$A69,'BD Factoraje'!$C:$C,$B$2),0)+AM69-SUMIFS('BD Factoraje'!$R:$R,'BD Factoraje'!$B:$B,$B$3,'BD Factoraje'!$G:$G,'Cartera Semanal Individual'!$A69,'BD Factoraje'!$N:$N,'Cartera Semanal Individual'!AN$1,'BD Factoraje'!$C:$C,$B$2)</f>
        <v>0</v>
      </c>
      <c r="AO69" s="11">
        <f>IF('Cartera Semanal Individual'!$A69='Cartera Semanal Individual'!AO$1,-SUMIFS('BD Factoraje'!$Q:$Q,'BD Factoraje'!$B:$B,$B$3,'BD Factoraje'!$G:$G,'Cartera Semanal Individual'!$A69,'BD Factoraje'!$C:$C,$B$2),0)+AN69-SUMIFS('BD Factoraje'!$R:$R,'BD Factoraje'!$B:$B,$B$3,'BD Factoraje'!$G:$G,'Cartera Semanal Individual'!$A69,'BD Factoraje'!$N:$N,'Cartera Semanal Individual'!AO$1,'BD Factoraje'!$C:$C,$B$2)</f>
        <v>0</v>
      </c>
      <c r="AP69" s="11">
        <f>IF('Cartera Semanal Individual'!$A69='Cartera Semanal Individual'!AP$1,-SUMIFS('BD Factoraje'!$Q:$Q,'BD Factoraje'!$B:$B,$B$3,'BD Factoraje'!$G:$G,'Cartera Semanal Individual'!$A69,'BD Factoraje'!$C:$C,$B$2),0)+AO69-SUMIFS('BD Factoraje'!$R:$R,'BD Factoraje'!$B:$B,$B$3,'BD Factoraje'!$G:$G,'Cartera Semanal Individual'!$A69,'BD Factoraje'!$N:$N,'Cartera Semanal Individual'!AP$1,'BD Factoraje'!$C:$C,$B$2)</f>
        <v>0</v>
      </c>
      <c r="AQ69" s="11">
        <f>IF('Cartera Semanal Individual'!$A69='Cartera Semanal Individual'!AQ$1,-SUMIFS('BD Factoraje'!$Q:$Q,'BD Factoraje'!$B:$B,$B$3,'BD Factoraje'!$G:$G,'Cartera Semanal Individual'!$A69,'BD Factoraje'!$C:$C,$B$2),0)+AP69-SUMIFS('BD Factoraje'!$R:$R,'BD Factoraje'!$B:$B,$B$3,'BD Factoraje'!$G:$G,'Cartera Semanal Individual'!$A69,'BD Factoraje'!$N:$N,'Cartera Semanal Individual'!AQ$1,'BD Factoraje'!$C:$C,$B$2)</f>
        <v>0</v>
      </c>
      <c r="AR69" s="11">
        <f>IF('Cartera Semanal Individual'!$A69='Cartera Semanal Individual'!AR$1,-SUMIFS('BD Factoraje'!$Q:$Q,'BD Factoraje'!$B:$B,$B$3,'BD Factoraje'!$G:$G,'Cartera Semanal Individual'!$A69,'BD Factoraje'!$C:$C,$B$2),0)+AQ69-SUMIFS('BD Factoraje'!$R:$R,'BD Factoraje'!$B:$B,$B$3,'BD Factoraje'!$G:$G,'Cartera Semanal Individual'!$A69,'BD Factoraje'!$N:$N,'Cartera Semanal Individual'!AR$1,'BD Factoraje'!$C:$C,$B$2)</f>
        <v>0</v>
      </c>
      <c r="AS69" s="11">
        <f>IF('Cartera Semanal Individual'!$A69='Cartera Semanal Individual'!AS$1,-SUMIFS('BD Factoraje'!$Q:$Q,'BD Factoraje'!$B:$B,$B$3,'BD Factoraje'!$G:$G,'Cartera Semanal Individual'!$A69,'BD Factoraje'!$C:$C,$B$2),0)+AR69-SUMIFS('BD Factoraje'!$R:$R,'BD Factoraje'!$B:$B,$B$3,'BD Factoraje'!$G:$G,'Cartera Semanal Individual'!$A69,'BD Factoraje'!$N:$N,'Cartera Semanal Individual'!AS$1,'BD Factoraje'!$C:$C,$B$2)</f>
        <v>0</v>
      </c>
      <c r="AT69" s="11">
        <f>IF('Cartera Semanal Individual'!$A69='Cartera Semanal Individual'!AT$1,-SUMIFS('BD Factoraje'!$Q:$Q,'BD Factoraje'!$B:$B,$B$3,'BD Factoraje'!$G:$G,'Cartera Semanal Individual'!$A69,'BD Factoraje'!$C:$C,$B$2),0)+AS69-SUMIFS('BD Factoraje'!$R:$R,'BD Factoraje'!$B:$B,$B$3,'BD Factoraje'!$G:$G,'Cartera Semanal Individual'!$A69,'BD Factoraje'!$N:$N,'Cartera Semanal Individual'!AT$1,'BD Factoraje'!$C:$C,$B$2)</f>
        <v>0</v>
      </c>
      <c r="AU69" s="11">
        <f>IF('Cartera Semanal Individual'!$A69='Cartera Semanal Individual'!AU$1,-SUMIFS('BD Factoraje'!$Q:$Q,'BD Factoraje'!$B:$B,$B$3,'BD Factoraje'!$G:$G,'Cartera Semanal Individual'!$A69,'BD Factoraje'!$C:$C,$B$2),0)+AT69-SUMIFS('BD Factoraje'!$R:$R,'BD Factoraje'!$B:$B,$B$3,'BD Factoraje'!$G:$G,'Cartera Semanal Individual'!$A69,'BD Factoraje'!$N:$N,'Cartera Semanal Individual'!AU$1,'BD Factoraje'!$C:$C,$B$2)</f>
        <v>0</v>
      </c>
      <c r="AV69" s="11">
        <f>IF('Cartera Semanal Individual'!$A69='Cartera Semanal Individual'!AV$1,-SUMIFS('BD Factoraje'!$Q:$Q,'BD Factoraje'!$B:$B,$B$3,'BD Factoraje'!$G:$G,'Cartera Semanal Individual'!$A69,'BD Factoraje'!$C:$C,$B$2),0)+AU69-SUMIFS('BD Factoraje'!$R:$R,'BD Factoraje'!$B:$B,$B$3,'BD Factoraje'!$G:$G,'Cartera Semanal Individual'!$A69,'BD Factoraje'!$N:$N,'Cartera Semanal Individual'!AV$1,'BD Factoraje'!$C:$C,$B$2)</f>
        <v>0</v>
      </c>
      <c r="AW69" s="11">
        <f>IF('Cartera Semanal Individual'!$A69='Cartera Semanal Individual'!AW$1,-SUMIFS('BD Factoraje'!$Q:$Q,'BD Factoraje'!$B:$B,$B$3,'BD Factoraje'!$G:$G,'Cartera Semanal Individual'!$A69,'BD Factoraje'!$C:$C,$B$2),0)+AV69-SUMIFS('BD Factoraje'!$R:$R,'BD Factoraje'!$B:$B,$B$3,'BD Factoraje'!$G:$G,'Cartera Semanal Individual'!$A69,'BD Factoraje'!$N:$N,'Cartera Semanal Individual'!AW$1,'BD Factoraje'!$C:$C,$B$2)</f>
        <v>0</v>
      </c>
      <c r="AX69" s="11">
        <f>IF('Cartera Semanal Individual'!$A69='Cartera Semanal Individual'!AX$1,-SUMIFS('BD Factoraje'!$Q:$Q,'BD Factoraje'!$B:$B,$B$3,'BD Factoraje'!$G:$G,'Cartera Semanal Individual'!$A69,'BD Factoraje'!$C:$C,$B$2),0)+AW69-SUMIFS('BD Factoraje'!$R:$R,'BD Factoraje'!$B:$B,$B$3,'BD Factoraje'!$G:$G,'Cartera Semanal Individual'!$A69,'BD Factoraje'!$N:$N,'Cartera Semanal Individual'!AX$1,'BD Factoraje'!$C:$C,$B$2)</f>
        <v>0</v>
      </c>
      <c r="AY69" s="11">
        <f>IF('Cartera Semanal Individual'!$A69='Cartera Semanal Individual'!AY$1,-SUMIFS('BD Factoraje'!$Q:$Q,'BD Factoraje'!$B:$B,$B$3,'BD Factoraje'!$G:$G,'Cartera Semanal Individual'!$A69,'BD Factoraje'!$C:$C,$B$2),0)+AX69-SUMIFS('BD Factoraje'!$R:$R,'BD Factoraje'!$B:$B,$B$3,'BD Factoraje'!$G:$G,'Cartera Semanal Individual'!$A69,'BD Factoraje'!$N:$N,'Cartera Semanal Individual'!AY$1,'BD Factoraje'!$C:$C,$B$2)</f>
        <v>0</v>
      </c>
      <c r="AZ69" s="11">
        <f>IF('Cartera Semanal Individual'!$A69='Cartera Semanal Individual'!AZ$1,-SUMIFS('BD Factoraje'!$Q:$Q,'BD Factoraje'!$B:$B,$B$3,'BD Factoraje'!$G:$G,'Cartera Semanal Individual'!$A69,'BD Factoraje'!$C:$C,$B$2),0)+AY69-SUMIFS('BD Factoraje'!$R:$R,'BD Factoraje'!$B:$B,$B$3,'BD Factoraje'!$G:$G,'Cartera Semanal Individual'!$A69,'BD Factoraje'!$N:$N,'Cartera Semanal Individual'!AZ$1,'BD Factoraje'!$C:$C,$B$2)</f>
        <v>0</v>
      </c>
      <c r="BA69" s="11">
        <f>IF('Cartera Semanal Individual'!$A69='Cartera Semanal Individual'!BA$1,-SUMIFS('BD Factoraje'!$Q:$Q,'BD Factoraje'!$B:$B,$B$3,'BD Factoraje'!$G:$G,'Cartera Semanal Individual'!$A69,'BD Factoraje'!$C:$C,$B$2),0)+AZ69-SUMIFS('BD Factoraje'!$R:$R,'BD Factoraje'!$B:$B,$B$3,'BD Factoraje'!$G:$G,'Cartera Semanal Individual'!$A69,'BD Factoraje'!$N:$N,'Cartera Semanal Individual'!BA$1,'BD Factoraje'!$C:$C,$B$2)</f>
        <v>0</v>
      </c>
      <c r="BB69" s="11">
        <f>IF('Cartera Semanal Individual'!$A69='Cartera Semanal Individual'!BB$1,-SUMIFS('BD Factoraje'!$Q:$Q,'BD Factoraje'!$B:$B,$B$3,'BD Factoraje'!$G:$G,'Cartera Semanal Individual'!$A69,'BD Factoraje'!$C:$C,$B$2),0)+BA69-SUMIFS('BD Factoraje'!$R:$R,'BD Factoraje'!$B:$B,$B$3,'BD Factoraje'!$G:$G,'Cartera Semanal Individual'!$A69,'BD Factoraje'!$N:$N,'Cartera Semanal Individual'!BB$1,'BD Factoraje'!$C:$C,$B$2)</f>
        <v>0</v>
      </c>
      <c r="BC69" s="11">
        <f>IF('Cartera Semanal Individual'!$A69='Cartera Semanal Individual'!BC$1,-SUMIFS('BD Factoraje'!$Q:$Q,'BD Factoraje'!$B:$B,$B$3,'BD Factoraje'!$G:$G,'Cartera Semanal Individual'!$A69,'BD Factoraje'!$C:$C,$B$2),0)+BB69-SUMIFS('BD Factoraje'!$R:$R,'BD Factoraje'!$B:$B,$B$3,'BD Factoraje'!$G:$G,'Cartera Semanal Individual'!$A69,'BD Factoraje'!$N:$N,'Cartera Semanal Individual'!BC$1,'BD Factoraje'!$C:$C,$B$2)</f>
        <v>0</v>
      </c>
      <c r="BD69" s="11">
        <f>IF('Cartera Semanal Individual'!$A69='Cartera Semanal Individual'!BD$1,-SUMIFS('BD Factoraje'!$Q:$Q,'BD Factoraje'!$B:$B,$B$3,'BD Factoraje'!$G:$G,'Cartera Semanal Individual'!$A69,'BD Factoraje'!$C:$C,$B$2),0)+BC69-SUMIFS('BD Factoraje'!$R:$R,'BD Factoraje'!$B:$B,$B$3,'BD Factoraje'!$G:$G,'Cartera Semanal Individual'!$A69,'BD Factoraje'!$N:$N,'Cartera Semanal Individual'!BD$1,'BD Factoraje'!$C:$C,$B$2)</f>
        <v>0</v>
      </c>
      <c r="BE69" s="11">
        <f>IF('Cartera Semanal Individual'!$A69='Cartera Semanal Individual'!BE$1,-SUMIFS('BD Factoraje'!$Q:$Q,'BD Factoraje'!$B:$B,$B$3,'BD Factoraje'!$G:$G,'Cartera Semanal Individual'!$A69,'BD Factoraje'!$C:$C,$B$2),0)+BD69-SUMIFS('BD Factoraje'!$R:$R,'BD Factoraje'!$B:$B,$B$3,'BD Factoraje'!$G:$G,'Cartera Semanal Individual'!$A69,'BD Factoraje'!$N:$N,'Cartera Semanal Individual'!BE$1,'BD Factoraje'!$C:$C,$B$2)</f>
        <v>0</v>
      </c>
      <c r="BF69" s="11">
        <f>IF('Cartera Semanal Individual'!$A69='Cartera Semanal Individual'!BF$1,-SUMIFS('BD Factoraje'!$Q:$Q,'BD Factoraje'!$B:$B,$B$3,'BD Factoraje'!$G:$G,'Cartera Semanal Individual'!$A69,'BD Factoraje'!$C:$C,$B$2),0)+BE69-SUMIFS('BD Factoraje'!$R:$R,'BD Factoraje'!$B:$B,$B$3,'BD Factoraje'!$G:$G,'Cartera Semanal Individual'!$A69,'BD Factoraje'!$N:$N,'Cartera Semanal Individual'!BF$1,'BD Factoraje'!$C:$C,$B$2)</f>
        <v>0</v>
      </c>
      <c r="BG69" s="11">
        <f>IF('Cartera Semanal Individual'!$A69='Cartera Semanal Individual'!BG$1,-SUMIFS('BD Factoraje'!$Q:$Q,'BD Factoraje'!$B:$B,$B$3,'BD Factoraje'!$G:$G,'Cartera Semanal Individual'!$A69,'BD Factoraje'!$C:$C,$B$2),0)+BF69-SUMIFS('BD Factoraje'!$R:$R,'BD Factoraje'!$B:$B,$B$3,'BD Factoraje'!$G:$G,'Cartera Semanal Individual'!$A69,'BD Factoraje'!$N:$N,'Cartera Semanal Individual'!BG$1,'BD Factoraje'!$C:$C,$B$2)</f>
        <v>0</v>
      </c>
      <c r="BH69" s="11">
        <f>IF('Cartera Semanal Individual'!$A69='Cartera Semanal Individual'!BH$1,-SUMIFS('BD Factoraje'!$Q:$Q,'BD Factoraje'!$B:$B,$B$3,'BD Factoraje'!$G:$G,'Cartera Semanal Individual'!$A69,'BD Factoraje'!$C:$C,$B$2),0)+BG69-SUMIFS('BD Factoraje'!$R:$R,'BD Factoraje'!$B:$B,$B$3,'BD Factoraje'!$G:$G,'Cartera Semanal Individual'!$A69,'BD Factoraje'!$N:$N,'Cartera Semanal Individual'!BH$1,'BD Factoraje'!$C:$C,$B$2)</f>
        <v>0</v>
      </c>
      <c r="BI69" s="11">
        <f>IF('Cartera Semanal Individual'!$A69='Cartera Semanal Individual'!BI$1,-SUMIFS('BD Factoraje'!$Q:$Q,'BD Factoraje'!$B:$B,$B$3,'BD Factoraje'!$G:$G,'Cartera Semanal Individual'!$A69,'BD Factoraje'!$C:$C,$B$2),0)+BH69-SUMIFS('BD Factoraje'!$R:$R,'BD Factoraje'!$B:$B,$B$3,'BD Factoraje'!$G:$G,'Cartera Semanal Individual'!$A69,'BD Factoraje'!$N:$N,'Cartera Semanal Individual'!BI$1,'BD Factoraje'!$C:$C,$B$2)</f>
        <v>0</v>
      </c>
      <c r="BJ69" s="11">
        <f>IF('Cartera Semanal Individual'!$A69='Cartera Semanal Individual'!BJ$1,-SUMIFS('BD Factoraje'!$Q:$Q,'BD Factoraje'!$B:$B,$B$3,'BD Factoraje'!$G:$G,'Cartera Semanal Individual'!$A69,'BD Factoraje'!$C:$C,$B$2),0)+BI69-SUMIFS('BD Factoraje'!$R:$R,'BD Factoraje'!$B:$B,$B$3,'BD Factoraje'!$G:$G,'Cartera Semanal Individual'!$A69,'BD Factoraje'!$N:$N,'Cartera Semanal Individual'!BJ$1,'BD Factoraje'!$C:$C,$B$2)</f>
        <v>0</v>
      </c>
      <c r="BK69" s="11">
        <f>IF('Cartera Semanal Individual'!$A69='Cartera Semanal Individual'!BK$1,-SUMIFS('BD Factoraje'!$Q:$Q,'BD Factoraje'!$B:$B,$B$3,'BD Factoraje'!$G:$G,'Cartera Semanal Individual'!$A69,'BD Factoraje'!$C:$C,$B$2),0)+BJ69-SUMIFS('BD Factoraje'!$R:$R,'BD Factoraje'!$B:$B,$B$3,'BD Factoraje'!$G:$G,'Cartera Semanal Individual'!$A69,'BD Factoraje'!$N:$N,'Cartera Semanal Individual'!BK$1,'BD Factoraje'!$C:$C,$B$2)</f>
        <v>0</v>
      </c>
      <c r="BL69" s="11">
        <f>IF('Cartera Semanal Individual'!$A69='Cartera Semanal Individual'!BL$1,-SUMIFS('BD Factoraje'!$Q:$Q,'BD Factoraje'!$B:$B,$B$3,'BD Factoraje'!$G:$G,'Cartera Semanal Individual'!$A69,'BD Factoraje'!$C:$C,$B$2),0)+BK69-SUMIFS('BD Factoraje'!$R:$R,'BD Factoraje'!$B:$B,$B$3,'BD Factoraje'!$G:$G,'Cartera Semanal Individual'!$A69,'BD Factoraje'!$N:$N,'Cartera Semanal Individual'!BL$1,'BD Factoraje'!$C:$C,$B$2)</f>
        <v>0</v>
      </c>
      <c r="BM69" s="11">
        <f>IF('Cartera Semanal Individual'!$A69='Cartera Semanal Individual'!BM$1,-SUMIFS('BD Factoraje'!$Q:$Q,'BD Factoraje'!$B:$B,$B$3,'BD Factoraje'!$G:$G,'Cartera Semanal Individual'!$A69,'BD Factoraje'!$C:$C,$B$2),0)+BL69-SUMIFS('BD Factoraje'!$R:$R,'BD Factoraje'!$B:$B,$B$3,'BD Factoraje'!$G:$G,'Cartera Semanal Individual'!$A69,'BD Factoraje'!$N:$N,'Cartera Semanal Individual'!BM$1,'BD Factoraje'!$C:$C,$B$2)</f>
        <v>0</v>
      </c>
      <c r="BN69" s="11">
        <f>IF('Cartera Semanal Individual'!$A69='Cartera Semanal Individual'!BN$1,-SUMIFS('BD Factoraje'!$Q:$Q,'BD Factoraje'!$B:$B,$B$3,'BD Factoraje'!$G:$G,'Cartera Semanal Individual'!$A69,'BD Factoraje'!$C:$C,$B$2),0)+BM69-SUMIFS('BD Factoraje'!$R:$R,'BD Factoraje'!$B:$B,$B$3,'BD Factoraje'!$G:$G,'Cartera Semanal Individual'!$A69,'BD Factoraje'!$N:$N,'Cartera Semanal Individual'!BN$1,'BD Factoraje'!$C:$C,$B$2)</f>
        <v>0</v>
      </c>
      <c r="BO69" s="11">
        <f>IF('Cartera Semanal Individual'!$A69='Cartera Semanal Individual'!BO$1,-SUMIFS('BD Factoraje'!$Q:$Q,'BD Factoraje'!$B:$B,$B$3,'BD Factoraje'!$G:$G,'Cartera Semanal Individual'!$A69,'BD Factoraje'!$C:$C,$B$2),0)+BN69-SUMIFS('BD Factoraje'!$R:$R,'BD Factoraje'!$B:$B,$B$3,'BD Factoraje'!$G:$G,'Cartera Semanal Individual'!$A69,'BD Factoraje'!$N:$N,'Cartera Semanal Individual'!BO$1,'BD Factoraje'!$C:$C,$B$2)</f>
        <v>0</v>
      </c>
      <c r="BP69" s="11">
        <f>IF('Cartera Semanal Individual'!$A69='Cartera Semanal Individual'!BP$1,-SUMIFS('BD Factoraje'!$Q:$Q,'BD Factoraje'!$B:$B,$B$3,'BD Factoraje'!$G:$G,'Cartera Semanal Individual'!$A69,'BD Factoraje'!$C:$C,$B$2),0)+BO69-SUMIFS('BD Factoraje'!$R:$R,'BD Factoraje'!$B:$B,$B$3,'BD Factoraje'!$G:$G,'Cartera Semanal Individual'!$A69,'BD Factoraje'!$N:$N,'Cartera Semanal Individual'!BP$1,'BD Factoraje'!$C:$C,$B$2)</f>
        <v>0</v>
      </c>
      <c r="BQ69" s="11">
        <f>IF('Cartera Semanal Individual'!$A69='Cartera Semanal Individual'!BQ$1,-SUMIFS('BD Factoraje'!$Q:$Q,'BD Factoraje'!$B:$B,$B$3,'BD Factoraje'!$G:$G,'Cartera Semanal Individual'!$A69,'BD Factoraje'!$C:$C,$B$2),0)+BP69-SUMIFS('BD Factoraje'!$R:$R,'BD Factoraje'!$B:$B,$B$3,'BD Factoraje'!$G:$G,'Cartera Semanal Individual'!$A69,'BD Factoraje'!$N:$N,'Cartera Semanal Individual'!BQ$1,'BD Factoraje'!$C:$C,$B$2)</f>
        <v>0</v>
      </c>
      <c r="BR69" s="11">
        <f>IF('Cartera Semanal Individual'!$A69='Cartera Semanal Individual'!BR$1,-SUMIFS('BD Factoraje'!$Q:$Q,'BD Factoraje'!$B:$B,$B$3,'BD Factoraje'!$G:$G,'Cartera Semanal Individual'!$A69,'BD Factoraje'!$C:$C,$B$2),0)+BQ69-SUMIFS('BD Factoraje'!$R:$R,'BD Factoraje'!$B:$B,$B$3,'BD Factoraje'!$G:$G,'Cartera Semanal Individual'!$A69,'BD Factoraje'!$N:$N,'Cartera Semanal Individual'!BR$1,'BD Factoraje'!$C:$C,$B$2)</f>
        <v>0</v>
      </c>
      <c r="BS69" s="11">
        <f>IF('Cartera Semanal Individual'!$A69='Cartera Semanal Individual'!BS$1,-SUMIFS('BD Factoraje'!$Q:$Q,'BD Factoraje'!$B:$B,$B$3,'BD Factoraje'!$G:$G,'Cartera Semanal Individual'!$A69,'BD Factoraje'!$C:$C,$B$2),0)+BR69-SUMIFS('BD Factoraje'!$R:$R,'BD Factoraje'!$B:$B,$B$3,'BD Factoraje'!$G:$G,'Cartera Semanal Individual'!$A69,'BD Factoraje'!$N:$N,'Cartera Semanal Individual'!BS$1,'BD Factoraje'!$C:$C,$B$2)</f>
        <v>0</v>
      </c>
      <c r="BT69" s="11">
        <f>IF('Cartera Semanal Individual'!$A69='Cartera Semanal Individual'!BT$1,-SUMIFS('BD Factoraje'!$Q:$Q,'BD Factoraje'!$B:$B,$B$3,'BD Factoraje'!$G:$G,'Cartera Semanal Individual'!$A69,'BD Factoraje'!$C:$C,$B$2),0)+BS69-SUMIFS('BD Factoraje'!$R:$R,'BD Factoraje'!$B:$B,$B$3,'BD Factoraje'!$G:$G,'Cartera Semanal Individual'!$A69,'BD Factoraje'!$N:$N,'Cartera Semanal Individual'!BT$1,'BD Factoraje'!$C:$C,$B$2)</f>
        <v>0</v>
      </c>
      <c r="BU69" s="11">
        <f>IF('Cartera Semanal Individual'!$A69='Cartera Semanal Individual'!BU$1,-SUMIFS('BD Factoraje'!$Q:$Q,'BD Factoraje'!$B:$B,$B$3,'BD Factoraje'!$G:$G,'Cartera Semanal Individual'!$A69,'BD Factoraje'!$C:$C,$B$2),0)+BT69-SUMIFS('BD Factoraje'!$R:$R,'BD Factoraje'!$B:$B,$B$3,'BD Factoraje'!$G:$G,'Cartera Semanal Individual'!$A69,'BD Factoraje'!$N:$N,'Cartera Semanal Individual'!BU$1,'BD Factoraje'!$C:$C,$B$2)</f>
        <v>0</v>
      </c>
      <c r="BV69" s="11">
        <f>IF('Cartera Semanal Individual'!$A69='Cartera Semanal Individual'!BV$1,-SUMIFS('BD Factoraje'!$Q:$Q,'BD Factoraje'!$B:$B,$B$3,'BD Factoraje'!$G:$G,'Cartera Semanal Individual'!$A69,'BD Factoraje'!$C:$C,$B$2),0)+BU69-SUMIFS('BD Factoraje'!$R:$R,'BD Factoraje'!$B:$B,$B$3,'BD Factoraje'!$G:$G,'Cartera Semanal Individual'!$A69,'BD Factoraje'!$N:$N,'Cartera Semanal Individual'!BV$1,'BD Factoraje'!$C:$C,$B$2)</f>
        <v>0</v>
      </c>
      <c r="BW69" s="11">
        <f>IF('Cartera Semanal Individual'!$A69='Cartera Semanal Individual'!BW$1,-SUMIFS('BD Factoraje'!$Q:$Q,'BD Factoraje'!$B:$B,$B$3,'BD Factoraje'!$G:$G,'Cartera Semanal Individual'!$A69,'BD Factoraje'!$C:$C,$B$2),0)+BV69-SUMIFS('BD Factoraje'!$R:$R,'BD Factoraje'!$B:$B,$B$3,'BD Factoraje'!$G:$G,'Cartera Semanal Individual'!$A69,'BD Factoraje'!$N:$N,'Cartera Semanal Individual'!BW$1,'BD Factoraje'!$C:$C,$B$2)</f>
        <v>0</v>
      </c>
      <c r="BX69" s="11">
        <f>IF('Cartera Semanal Individual'!$A69='Cartera Semanal Individual'!BX$1,-SUMIFS('BD Factoraje'!$Q:$Q,'BD Factoraje'!$B:$B,$B$3,'BD Factoraje'!$G:$G,'Cartera Semanal Individual'!$A69,'BD Factoraje'!$C:$C,$B$2),0)+BW69-SUMIFS('BD Factoraje'!$R:$R,'BD Factoraje'!$B:$B,$B$3,'BD Factoraje'!$G:$G,'Cartera Semanal Individual'!$A69,'BD Factoraje'!$N:$N,'Cartera Semanal Individual'!BX$1,'BD Factoraje'!$C:$C,$B$2)</f>
        <v>0</v>
      </c>
      <c r="BY69" s="11">
        <f>IF('Cartera Semanal Individual'!$A69='Cartera Semanal Individual'!BY$1,-SUMIFS('BD Factoraje'!$Q:$Q,'BD Factoraje'!$B:$B,$B$3,'BD Factoraje'!$G:$G,'Cartera Semanal Individual'!$A69,'BD Factoraje'!$C:$C,$B$2),0)+BX69-SUMIFS('BD Factoraje'!$R:$R,'BD Factoraje'!$B:$B,$B$3,'BD Factoraje'!$G:$G,'Cartera Semanal Individual'!$A69,'BD Factoraje'!$N:$N,'Cartera Semanal Individual'!BY$1,'BD Factoraje'!$C:$C,$B$2)</f>
        <v>0</v>
      </c>
      <c r="BZ69" s="11">
        <f>IF('Cartera Semanal Individual'!$A69='Cartera Semanal Individual'!BZ$1,-SUMIFS('BD Factoraje'!$Q:$Q,'BD Factoraje'!$B:$B,$B$3,'BD Factoraje'!$G:$G,'Cartera Semanal Individual'!$A69,'BD Factoraje'!$C:$C,$B$2),0)+BY69-SUMIFS('BD Factoraje'!$R:$R,'BD Factoraje'!$B:$B,$B$3,'BD Factoraje'!$G:$G,'Cartera Semanal Individual'!$A69,'BD Factoraje'!$N:$N,'Cartera Semanal Individual'!BZ$1,'BD Factoraje'!$C:$C,$B$2)</f>
        <v>0</v>
      </c>
      <c r="CA69" s="11">
        <f>IF('Cartera Semanal Individual'!$A69='Cartera Semanal Individual'!CA$1,-SUMIFS('BD Factoraje'!$Q:$Q,'BD Factoraje'!$B:$B,$B$3,'BD Factoraje'!$G:$G,'Cartera Semanal Individual'!$A69,'BD Factoraje'!$C:$C,$B$2),0)+BZ69-SUMIFS('BD Factoraje'!$R:$R,'BD Factoraje'!$B:$B,$B$3,'BD Factoraje'!$G:$G,'Cartera Semanal Individual'!$A69,'BD Factoraje'!$N:$N,'Cartera Semanal Individual'!CA$1,'BD Factoraje'!$C:$C,$B$2)</f>
        <v>0</v>
      </c>
      <c r="CB69" s="11">
        <f>IF('Cartera Semanal Individual'!$A69='Cartera Semanal Individual'!CB$1,-SUMIFS('BD Factoraje'!$Q:$Q,'BD Factoraje'!$B:$B,$B$3,'BD Factoraje'!$G:$G,'Cartera Semanal Individual'!$A69,'BD Factoraje'!$C:$C,$B$2),0)+CA69-SUMIFS('BD Factoraje'!$R:$R,'BD Factoraje'!$B:$B,$B$3,'BD Factoraje'!$G:$G,'Cartera Semanal Individual'!$A69,'BD Factoraje'!$N:$N,'Cartera Semanal Individual'!CB$1,'BD Factoraje'!$C:$C,$B$2)</f>
        <v>0</v>
      </c>
      <c r="CC69" s="11">
        <f>IF('Cartera Semanal Individual'!$A69='Cartera Semanal Individual'!CC$1,-SUMIFS('BD Factoraje'!$Q:$Q,'BD Factoraje'!$B:$B,$B$3,'BD Factoraje'!$G:$G,'Cartera Semanal Individual'!$A69,'BD Factoraje'!$C:$C,$B$2),0)+CB69-SUMIFS('BD Factoraje'!$R:$R,'BD Factoraje'!$B:$B,$B$3,'BD Factoraje'!$G:$G,'Cartera Semanal Individual'!$A69,'BD Factoraje'!$N:$N,'Cartera Semanal Individual'!CC$1,'BD Factoraje'!$C:$C,$B$2)</f>
        <v>0</v>
      </c>
      <c r="CD69" s="11">
        <f>IF('Cartera Semanal Individual'!$A69='Cartera Semanal Individual'!CD$1,-SUMIFS('BD Factoraje'!$Q:$Q,'BD Factoraje'!$B:$B,$B$3,'BD Factoraje'!$G:$G,'Cartera Semanal Individual'!$A69,'BD Factoraje'!$C:$C,$B$2),0)+CC69-SUMIFS('BD Factoraje'!$R:$R,'BD Factoraje'!$B:$B,$B$3,'BD Factoraje'!$G:$G,'Cartera Semanal Individual'!$A69,'BD Factoraje'!$N:$N,'Cartera Semanal Individual'!CD$1,'BD Factoraje'!$C:$C,$B$2)</f>
        <v>0</v>
      </c>
      <c r="CE69" s="11">
        <f>IF('Cartera Semanal Individual'!$A69='Cartera Semanal Individual'!CE$1,-SUMIFS('BD Factoraje'!$Q:$Q,'BD Factoraje'!$B:$B,$B$3,'BD Factoraje'!$G:$G,'Cartera Semanal Individual'!$A69,'BD Factoraje'!$C:$C,$B$2),0)+CD69-SUMIFS('BD Factoraje'!$R:$R,'BD Factoraje'!$B:$B,$B$3,'BD Factoraje'!$G:$G,'Cartera Semanal Individual'!$A69,'BD Factoraje'!$N:$N,'Cartera Semanal Individual'!CE$1,'BD Factoraje'!$C:$C,$B$2)</f>
        <v>0</v>
      </c>
      <c r="CF69" s="11">
        <f>IF('Cartera Semanal Individual'!$A69='Cartera Semanal Individual'!CF$1,-SUMIFS('BD Factoraje'!$Q:$Q,'BD Factoraje'!$B:$B,$B$3,'BD Factoraje'!$G:$G,'Cartera Semanal Individual'!$A69,'BD Factoraje'!$C:$C,$B$2),0)+CE69-SUMIFS('BD Factoraje'!$R:$R,'BD Factoraje'!$B:$B,$B$3,'BD Factoraje'!$G:$G,'Cartera Semanal Individual'!$A69,'BD Factoraje'!$N:$N,'Cartera Semanal Individual'!CF$1,'BD Factoraje'!$C:$C,$B$2)</f>
        <v>0</v>
      </c>
      <c r="CG69" s="11">
        <f>IF('Cartera Semanal Individual'!$A69='Cartera Semanal Individual'!CG$1,-SUMIFS('BD Factoraje'!$Q:$Q,'BD Factoraje'!$B:$B,$B$3,'BD Factoraje'!$G:$G,'Cartera Semanal Individual'!$A69,'BD Factoraje'!$C:$C,$B$2),0)+CF69-SUMIFS('BD Factoraje'!$R:$R,'BD Factoraje'!$B:$B,$B$3,'BD Factoraje'!$G:$G,'Cartera Semanal Individual'!$A69,'BD Factoraje'!$N:$N,'Cartera Semanal Individual'!CG$1,'BD Factoraje'!$C:$C,$B$2)</f>
        <v>0</v>
      </c>
      <c r="CH69" s="11">
        <f>IF('Cartera Semanal Individual'!$A69='Cartera Semanal Individual'!CH$1,-SUMIFS('BD Factoraje'!$Q:$Q,'BD Factoraje'!$B:$B,$B$3,'BD Factoraje'!$G:$G,'Cartera Semanal Individual'!$A69,'BD Factoraje'!$C:$C,$B$2),0)+CG69-SUMIFS('BD Factoraje'!$R:$R,'BD Factoraje'!$B:$B,$B$3,'BD Factoraje'!$G:$G,'Cartera Semanal Individual'!$A69,'BD Factoraje'!$N:$N,'Cartera Semanal Individual'!CH$1,'BD Factoraje'!$C:$C,$B$2)</f>
        <v>0</v>
      </c>
      <c r="CI69" s="11">
        <f>IF('Cartera Semanal Individual'!$A69='Cartera Semanal Individual'!CI$1,-SUMIFS('BD Factoraje'!$Q:$Q,'BD Factoraje'!$B:$B,$B$3,'BD Factoraje'!$G:$G,'Cartera Semanal Individual'!$A69,'BD Factoraje'!$C:$C,$B$2),0)+CH69-SUMIFS('BD Factoraje'!$R:$R,'BD Factoraje'!$B:$B,$B$3,'BD Factoraje'!$G:$G,'Cartera Semanal Individual'!$A69,'BD Factoraje'!$N:$N,'Cartera Semanal Individual'!CI$1,'BD Factoraje'!$C:$C,$B$2)</f>
        <v>0</v>
      </c>
      <c r="CJ69" s="11">
        <f>IF('Cartera Semanal Individual'!$A69='Cartera Semanal Individual'!CJ$1,-SUMIFS('BD Factoraje'!$Q:$Q,'BD Factoraje'!$B:$B,$B$3,'BD Factoraje'!$G:$G,'Cartera Semanal Individual'!$A69,'BD Factoraje'!$C:$C,$B$2),0)+CI69-SUMIFS('BD Factoraje'!$R:$R,'BD Factoraje'!$B:$B,$B$3,'BD Factoraje'!$G:$G,'Cartera Semanal Individual'!$A69,'BD Factoraje'!$N:$N,'Cartera Semanal Individual'!CJ$1,'BD Factoraje'!$C:$C,$B$2)</f>
        <v>0</v>
      </c>
      <c r="CK69" s="11">
        <f>IF('Cartera Semanal Individual'!$A69='Cartera Semanal Individual'!CK$1,-SUMIFS('BD Factoraje'!$Q:$Q,'BD Factoraje'!$B:$B,$B$3,'BD Factoraje'!$G:$G,'Cartera Semanal Individual'!$A69,'BD Factoraje'!$C:$C,$B$2),0)+CJ69-SUMIFS('BD Factoraje'!$R:$R,'BD Factoraje'!$B:$B,$B$3,'BD Factoraje'!$G:$G,'Cartera Semanal Individual'!$A69,'BD Factoraje'!$N:$N,'Cartera Semanal Individual'!CK$1,'BD Factoraje'!$C:$C,$B$2)</f>
        <v>0</v>
      </c>
      <c r="CL69" s="11">
        <f>IF('Cartera Semanal Individual'!$A69='Cartera Semanal Individual'!CL$1,-SUMIFS('BD Factoraje'!$Q:$Q,'BD Factoraje'!$B:$B,$B$3,'BD Factoraje'!$G:$G,'Cartera Semanal Individual'!$A69,'BD Factoraje'!$C:$C,$B$2),0)+CK69-SUMIFS('BD Factoraje'!$R:$R,'BD Factoraje'!$B:$B,$B$3,'BD Factoraje'!$G:$G,'Cartera Semanal Individual'!$A69,'BD Factoraje'!$N:$N,'Cartera Semanal Individual'!CL$1,'BD Factoraje'!$C:$C,$B$2)</f>
        <v>0</v>
      </c>
      <c r="CM69" s="11">
        <f>IF('Cartera Semanal Individual'!$A69='Cartera Semanal Individual'!CM$1,-SUMIFS('BD Factoraje'!$Q:$Q,'BD Factoraje'!$B:$B,$B$3,'BD Factoraje'!$G:$G,'Cartera Semanal Individual'!$A69,'BD Factoraje'!$C:$C,$B$2),0)+CL69-SUMIFS('BD Factoraje'!$R:$R,'BD Factoraje'!$B:$B,$B$3,'BD Factoraje'!$G:$G,'Cartera Semanal Individual'!$A69,'BD Factoraje'!$N:$N,'Cartera Semanal Individual'!CM$1,'BD Factoraje'!$C:$C,$B$2)</f>
        <v>0</v>
      </c>
      <c r="CN69" s="11">
        <f>IF('Cartera Semanal Individual'!$A69='Cartera Semanal Individual'!CN$1,-SUMIFS('BD Factoraje'!$Q:$Q,'BD Factoraje'!$B:$B,$B$3,'BD Factoraje'!$G:$G,'Cartera Semanal Individual'!$A69,'BD Factoraje'!$C:$C,$B$2),0)+CM69-SUMIFS('BD Factoraje'!$R:$R,'BD Factoraje'!$B:$B,$B$3,'BD Factoraje'!$G:$G,'Cartera Semanal Individual'!$A69,'BD Factoraje'!$N:$N,'Cartera Semanal Individual'!CN$1,'BD Factoraje'!$C:$C,$B$2)</f>
        <v>0</v>
      </c>
      <c r="CO69" s="11">
        <f>IF('Cartera Semanal Individual'!$A69='Cartera Semanal Individual'!CO$1,-SUMIFS('BD Factoraje'!$Q:$Q,'BD Factoraje'!$B:$B,$B$3,'BD Factoraje'!$G:$G,'Cartera Semanal Individual'!$A69,'BD Factoraje'!$C:$C,$B$2),0)+CN69-SUMIFS('BD Factoraje'!$R:$R,'BD Factoraje'!$B:$B,$B$3,'BD Factoraje'!$G:$G,'Cartera Semanal Individual'!$A69,'BD Factoraje'!$N:$N,'Cartera Semanal Individual'!CO$1,'BD Factoraje'!$C:$C,$B$2)</f>
        <v>0</v>
      </c>
      <c r="CP69" s="11">
        <f>IF('Cartera Semanal Individual'!$A69='Cartera Semanal Individual'!CP$1,-SUMIFS('BD Factoraje'!$Q:$Q,'BD Factoraje'!$B:$B,$B$3,'BD Factoraje'!$G:$G,'Cartera Semanal Individual'!$A69,'BD Factoraje'!$C:$C,$B$2),0)+CO69-SUMIFS('BD Factoraje'!$R:$R,'BD Factoraje'!$B:$B,$B$3,'BD Factoraje'!$G:$G,'Cartera Semanal Individual'!$A69,'BD Factoraje'!$N:$N,'Cartera Semanal Individual'!CP$1,'BD Factoraje'!$C:$C,$B$2)</f>
        <v>0</v>
      </c>
      <c r="CQ69" s="11">
        <f>IF('Cartera Semanal Individual'!$A69='Cartera Semanal Individual'!CQ$1,-SUMIFS('BD Factoraje'!$Q:$Q,'BD Factoraje'!$B:$B,$B$3,'BD Factoraje'!$G:$G,'Cartera Semanal Individual'!$A69,'BD Factoraje'!$C:$C,$B$2),0)+CP69-SUMIFS('BD Factoraje'!$R:$R,'BD Factoraje'!$B:$B,$B$3,'BD Factoraje'!$G:$G,'Cartera Semanal Individual'!$A69,'BD Factoraje'!$N:$N,'Cartera Semanal Individual'!CQ$1,'BD Factoraje'!$C:$C,$B$2)</f>
        <v>0</v>
      </c>
      <c r="CR69" s="11">
        <f>IF('Cartera Semanal Individual'!$A69='Cartera Semanal Individual'!CR$1,-SUMIFS('BD Factoraje'!$Q:$Q,'BD Factoraje'!$B:$B,$B$3,'BD Factoraje'!$G:$G,'Cartera Semanal Individual'!$A69,'BD Factoraje'!$C:$C,$B$2),0)+CQ69-SUMIFS('BD Factoraje'!$R:$R,'BD Factoraje'!$B:$B,$B$3,'BD Factoraje'!$G:$G,'Cartera Semanal Individual'!$A69,'BD Factoraje'!$N:$N,'Cartera Semanal Individual'!CR$1,'BD Factoraje'!$C:$C,$B$2)</f>
        <v>0</v>
      </c>
      <c r="CS69" s="11">
        <f>IF('Cartera Semanal Individual'!$A69='Cartera Semanal Individual'!CS$1,-SUMIFS('BD Factoraje'!$Q:$Q,'BD Factoraje'!$B:$B,$B$3,'BD Factoraje'!$G:$G,'Cartera Semanal Individual'!$A69,'BD Factoraje'!$C:$C,$B$2),0)+CR69-SUMIFS('BD Factoraje'!$R:$R,'BD Factoraje'!$B:$B,$B$3,'BD Factoraje'!$G:$G,'Cartera Semanal Individual'!$A69,'BD Factoraje'!$N:$N,'Cartera Semanal Individual'!CS$1,'BD Factoraje'!$C:$C,$B$2)</f>
        <v>0</v>
      </c>
      <c r="CT69" s="11">
        <f>IF('Cartera Semanal Individual'!$A69='Cartera Semanal Individual'!CT$1,-SUMIFS('BD Factoraje'!$Q:$Q,'BD Factoraje'!$B:$B,$B$3,'BD Factoraje'!$G:$G,'Cartera Semanal Individual'!$A69,'BD Factoraje'!$C:$C,$B$2),0)+CS69-SUMIFS('BD Factoraje'!$R:$R,'BD Factoraje'!$B:$B,$B$3,'BD Factoraje'!$G:$G,'Cartera Semanal Individual'!$A69,'BD Factoraje'!$N:$N,'Cartera Semanal Individual'!CT$1,'BD Factoraje'!$C:$C,$B$2)</f>
        <v>0</v>
      </c>
      <c r="CU69" s="11">
        <f>IF('Cartera Semanal Individual'!$A69='Cartera Semanal Individual'!CU$1,-SUMIFS('BD Factoraje'!$Q:$Q,'BD Factoraje'!$B:$B,$B$3,'BD Factoraje'!$G:$G,'Cartera Semanal Individual'!$A69,'BD Factoraje'!$C:$C,$B$2),0)+CT69-SUMIFS('BD Factoraje'!$R:$R,'BD Factoraje'!$B:$B,$B$3,'BD Factoraje'!$G:$G,'Cartera Semanal Individual'!$A69,'BD Factoraje'!$N:$N,'Cartera Semanal Individual'!CU$1,'BD Factoraje'!$C:$C,$B$2)</f>
        <v>0</v>
      </c>
      <c r="CV69" s="11">
        <f>IF('Cartera Semanal Individual'!$A69='Cartera Semanal Individual'!CV$1,-SUMIFS('BD Factoraje'!$Q:$Q,'BD Factoraje'!$B:$B,$B$3,'BD Factoraje'!$G:$G,'Cartera Semanal Individual'!$A69,'BD Factoraje'!$C:$C,$B$2),0)+CU69-SUMIFS('BD Factoraje'!$R:$R,'BD Factoraje'!$B:$B,$B$3,'BD Factoraje'!$G:$G,'Cartera Semanal Individual'!$A69,'BD Factoraje'!$N:$N,'Cartera Semanal Individual'!CV$1,'BD Factoraje'!$C:$C,$B$2)</f>
        <v>0</v>
      </c>
    </row>
    <row r="70" spans="1:100" x14ac:dyDescent="0.25">
      <c r="A70" s="14">
        <v>79</v>
      </c>
      <c r="B70" s="31">
        <f t="shared" si="3"/>
        <v>42918</v>
      </c>
      <c r="C70" s="11">
        <f>IF('Cartera Semanal Individual'!$A70='Cartera Semanal Individual'!C$1,-SUMIFS('BD Factoraje'!$Q:$Q,'BD Factoraje'!$B:$B,$B$3,'BD Factoraje'!$G:$G,'Cartera Semanal Individual'!$A70,'BD Factoraje'!$C:$C,$B$2),0)</f>
        <v>0</v>
      </c>
      <c r="D70" s="11">
        <f>IF('Cartera Semanal Individual'!$A70='Cartera Semanal Individual'!D$1,-SUMIFS('BD Factoraje'!$Q:$Q,'BD Factoraje'!$B:$B,$B$3,'BD Factoraje'!$G:$G,'Cartera Semanal Individual'!$A70,'BD Factoraje'!$C:$C,$B$2),0)+C70-SUMIFS('BD Factoraje'!$R:$R,'BD Factoraje'!$B:$B,$B$3,'BD Factoraje'!$G:$G,'Cartera Semanal Individual'!$A70,'BD Factoraje'!$N:$N,'Cartera Semanal Individual'!D$1,'BD Factoraje'!$C:$C,$B$2)</f>
        <v>0</v>
      </c>
      <c r="E70" s="11">
        <f>IF('Cartera Semanal Individual'!$A70='Cartera Semanal Individual'!E$1,-SUMIFS('BD Factoraje'!$Q:$Q,'BD Factoraje'!$B:$B,$B$3,'BD Factoraje'!$G:$G,'Cartera Semanal Individual'!$A70,'BD Factoraje'!$C:$C,$B$2),0)+D70-SUMIFS('BD Factoraje'!$R:$R,'BD Factoraje'!$B:$B,$B$3,'BD Factoraje'!$G:$G,'Cartera Semanal Individual'!$A70,'BD Factoraje'!$N:$N,'Cartera Semanal Individual'!E$1,'BD Factoraje'!$C:$C,$B$2)</f>
        <v>0</v>
      </c>
      <c r="F70" s="11">
        <f>IF('Cartera Semanal Individual'!$A70='Cartera Semanal Individual'!F$1,-SUMIFS('BD Factoraje'!$Q:$Q,'BD Factoraje'!$B:$B,$B$3,'BD Factoraje'!$G:$G,'Cartera Semanal Individual'!$A70,'BD Factoraje'!$C:$C,$B$2),0)+E70-SUMIFS('BD Factoraje'!$R:$R,'BD Factoraje'!$B:$B,$B$3,'BD Factoraje'!$G:$G,'Cartera Semanal Individual'!$A70,'BD Factoraje'!$N:$N,'Cartera Semanal Individual'!F$1,'BD Factoraje'!$C:$C,$B$2)</f>
        <v>0</v>
      </c>
      <c r="G70" s="11">
        <f>IF('Cartera Semanal Individual'!$A70='Cartera Semanal Individual'!G$1,-SUMIFS('BD Factoraje'!$Q:$Q,'BD Factoraje'!$B:$B,$B$3,'BD Factoraje'!$G:$G,'Cartera Semanal Individual'!$A70,'BD Factoraje'!$C:$C,$B$2),0)+F70-SUMIFS('BD Factoraje'!$R:$R,'BD Factoraje'!$B:$B,$B$3,'BD Factoraje'!$G:$G,'Cartera Semanal Individual'!$A70,'BD Factoraje'!$N:$N,'Cartera Semanal Individual'!G$1,'BD Factoraje'!$C:$C,$B$2)</f>
        <v>0</v>
      </c>
      <c r="H70" s="11">
        <f>IF('Cartera Semanal Individual'!$A70='Cartera Semanal Individual'!H$1,-SUMIFS('BD Factoraje'!$Q:$Q,'BD Factoraje'!$B:$B,$B$3,'BD Factoraje'!$G:$G,'Cartera Semanal Individual'!$A70,'BD Factoraje'!$C:$C,$B$2),0)+G70-SUMIFS('BD Factoraje'!$R:$R,'BD Factoraje'!$B:$B,$B$3,'BD Factoraje'!$G:$G,'Cartera Semanal Individual'!$A70,'BD Factoraje'!$N:$N,'Cartera Semanal Individual'!H$1,'BD Factoraje'!$C:$C,$B$2)</f>
        <v>0</v>
      </c>
      <c r="I70" s="11">
        <f>IF('Cartera Semanal Individual'!$A70='Cartera Semanal Individual'!I$1,-SUMIFS('BD Factoraje'!$Q:$Q,'BD Factoraje'!$B:$B,$B$3,'BD Factoraje'!$G:$G,'Cartera Semanal Individual'!$A70,'BD Factoraje'!$C:$C,$B$2),0)+H70-SUMIFS('BD Factoraje'!$R:$R,'BD Factoraje'!$B:$B,$B$3,'BD Factoraje'!$G:$G,'Cartera Semanal Individual'!$A70,'BD Factoraje'!$N:$N,'Cartera Semanal Individual'!I$1,'BD Factoraje'!$C:$C,$B$2)</f>
        <v>0</v>
      </c>
      <c r="J70" s="11">
        <f>IF('Cartera Semanal Individual'!$A70='Cartera Semanal Individual'!J$1,-SUMIFS('BD Factoraje'!$Q:$Q,'BD Factoraje'!$B:$B,$B$3,'BD Factoraje'!$G:$G,'Cartera Semanal Individual'!$A70,'BD Factoraje'!$C:$C,$B$2),0)+I70-SUMIFS('BD Factoraje'!$R:$R,'BD Factoraje'!$B:$B,$B$3,'BD Factoraje'!$G:$G,'Cartera Semanal Individual'!$A70,'BD Factoraje'!$N:$N,'Cartera Semanal Individual'!J$1,'BD Factoraje'!$C:$C,$B$2)</f>
        <v>0</v>
      </c>
      <c r="K70" s="11">
        <f>IF('Cartera Semanal Individual'!$A70='Cartera Semanal Individual'!K$1,-SUMIFS('BD Factoraje'!$Q:$Q,'BD Factoraje'!$B:$B,$B$3,'BD Factoraje'!$G:$G,'Cartera Semanal Individual'!$A70,'BD Factoraje'!$C:$C,$B$2),0)+J70-SUMIFS('BD Factoraje'!$R:$R,'BD Factoraje'!$B:$B,$B$3,'BD Factoraje'!$G:$G,'Cartera Semanal Individual'!$A70,'BD Factoraje'!$N:$N,'Cartera Semanal Individual'!K$1,'BD Factoraje'!$C:$C,$B$2)</f>
        <v>0</v>
      </c>
      <c r="L70" s="11">
        <f>IF('Cartera Semanal Individual'!$A70='Cartera Semanal Individual'!L$1,-SUMIFS('BD Factoraje'!$Q:$Q,'BD Factoraje'!$B:$B,$B$3,'BD Factoraje'!$G:$G,'Cartera Semanal Individual'!$A70,'BD Factoraje'!$C:$C,$B$2),0)+K70-SUMIFS('BD Factoraje'!$R:$R,'BD Factoraje'!$B:$B,$B$3,'BD Factoraje'!$G:$G,'Cartera Semanal Individual'!$A70,'BD Factoraje'!$N:$N,'Cartera Semanal Individual'!L$1,'BD Factoraje'!$C:$C,$B$2)</f>
        <v>0</v>
      </c>
      <c r="M70" s="11">
        <f>IF('Cartera Semanal Individual'!$A70='Cartera Semanal Individual'!M$1,-SUMIFS('BD Factoraje'!$Q:$Q,'BD Factoraje'!$B:$B,$B$3,'BD Factoraje'!$G:$G,'Cartera Semanal Individual'!$A70,'BD Factoraje'!$C:$C,$B$2),0)+L70-SUMIFS('BD Factoraje'!$R:$R,'BD Factoraje'!$B:$B,$B$3,'BD Factoraje'!$G:$G,'Cartera Semanal Individual'!$A70,'BD Factoraje'!$N:$N,'Cartera Semanal Individual'!M$1,'BD Factoraje'!$C:$C,$B$2)</f>
        <v>0</v>
      </c>
      <c r="N70" s="11">
        <f>IF('Cartera Semanal Individual'!$A70='Cartera Semanal Individual'!N$1,-SUMIFS('BD Factoraje'!$Q:$Q,'BD Factoraje'!$B:$B,$B$3,'BD Factoraje'!$G:$G,'Cartera Semanal Individual'!$A70,'BD Factoraje'!$C:$C,$B$2),0)+M70-SUMIFS('BD Factoraje'!$R:$R,'BD Factoraje'!$B:$B,$B$3,'BD Factoraje'!$G:$G,'Cartera Semanal Individual'!$A70,'BD Factoraje'!$N:$N,'Cartera Semanal Individual'!N$1,'BD Factoraje'!$C:$C,$B$2)</f>
        <v>0</v>
      </c>
      <c r="O70" s="11">
        <f>IF('Cartera Semanal Individual'!$A70='Cartera Semanal Individual'!O$1,-SUMIFS('BD Factoraje'!$Q:$Q,'BD Factoraje'!$B:$B,$B$3,'BD Factoraje'!$G:$G,'Cartera Semanal Individual'!$A70,'BD Factoraje'!$C:$C,$B$2),0)+N70-SUMIFS('BD Factoraje'!$R:$R,'BD Factoraje'!$B:$B,$B$3,'BD Factoraje'!$G:$G,'Cartera Semanal Individual'!$A70,'BD Factoraje'!$N:$N,'Cartera Semanal Individual'!O$1,'BD Factoraje'!$C:$C,$B$2)</f>
        <v>0</v>
      </c>
      <c r="P70" s="11">
        <f>IF('Cartera Semanal Individual'!$A70='Cartera Semanal Individual'!P$1,-SUMIFS('BD Factoraje'!$Q:$Q,'BD Factoraje'!$B:$B,$B$3,'BD Factoraje'!$G:$G,'Cartera Semanal Individual'!$A70,'BD Factoraje'!$C:$C,$B$2),0)+O70-SUMIFS('BD Factoraje'!$R:$R,'BD Factoraje'!$B:$B,$B$3,'BD Factoraje'!$G:$G,'Cartera Semanal Individual'!$A70,'BD Factoraje'!$N:$N,'Cartera Semanal Individual'!P$1,'BD Factoraje'!$C:$C,$B$2)</f>
        <v>0</v>
      </c>
      <c r="Q70" s="11">
        <f>IF('Cartera Semanal Individual'!$A70='Cartera Semanal Individual'!Q$1,-SUMIFS('BD Factoraje'!$Q:$Q,'BD Factoraje'!$B:$B,$B$3,'BD Factoraje'!$G:$G,'Cartera Semanal Individual'!$A70,'BD Factoraje'!$C:$C,$B$2),0)+P70-SUMIFS('BD Factoraje'!$R:$R,'BD Factoraje'!$B:$B,$B$3,'BD Factoraje'!$G:$G,'Cartera Semanal Individual'!$A70,'BD Factoraje'!$N:$N,'Cartera Semanal Individual'!Q$1,'BD Factoraje'!$C:$C,$B$2)</f>
        <v>0</v>
      </c>
      <c r="R70" s="11">
        <f>IF('Cartera Semanal Individual'!$A70='Cartera Semanal Individual'!R$1,-SUMIFS('BD Factoraje'!$Q:$Q,'BD Factoraje'!$B:$B,$B$3,'BD Factoraje'!$G:$G,'Cartera Semanal Individual'!$A70,'BD Factoraje'!$C:$C,$B$2),0)+Q70-SUMIFS('BD Factoraje'!$R:$R,'BD Factoraje'!$B:$B,$B$3,'BD Factoraje'!$G:$G,'Cartera Semanal Individual'!$A70,'BD Factoraje'!$N:$N,'Cartera Semanal Individual'!R$1,'BD Factoraje'!$C:$C,$B$2)</f>
        <v>0</v>
      </c>
      <c r="S70" s="11">
        <f>IF('Cartera Semanal Individual'!$A70='Cartera Semanal Individual'!S$1,-SUMIFS('BD Factoraje'!$Q:$Q,'BD Factoraje'!$B:$B,$B$3,'BD Factoraje'!$G:$G,'Cartera Semanal Individual'!$A70,'BD Factoraje'!$C:$C,$B$2),0)+R70-SUMIFS('BD Factoraje'!$R:$R,'BD Factoraje'!$B:$B,$B$3,'BD Factoraje'!$G:$G,'Cartera Semanal Individual'!$A70,'BD Factoraje'!$N:$N,'Cartera Semanal Individual'!S$1,'BD Factoraje'!$C:$C,$B$2)</f>
        <v>0</v>
      </c>
      <c r="T70" s="11">
        <f>IF('Cartera Semanal Individual'!$A70='Cartera Semanal Individual'!T$1,-SUMIFS('BD Factoraje'!$Q:$Q,'BD Factoraje'!$B:$B,$B$3,'BD Factoraje'!$G:$G,'Cartera Semanal Individual'!$A70,'BD Factoraje'!$C:$C,$B$2),0)+S70-SUMIFS('BD Factoraje'!$R:$R,'BD Factoraje'!$B:$B,$B$3,'BD Factoraje'!$G:$G,'Cartera Semanal Individual'!$A70,'BD Factoraje'!$N:$N,'Cartera Semanal Individual'!T$1,'BD Factoraje'!$C:$C,$B$2)</f>
        <v>0</v>
      </c>
      <c r="U70" s="11">
        <f>IF('Cartera Semanal Individual'!$A70='Cartera Semanal Individual'!U$1,-SUMIFS('BD Factoraje'!$Q:$Q,'BD Factoraje'!$B:$B,$B$3,'BD Factoraje'!$G:$G,'Cartera Semanal Individual'!$A70,'BD Factoraje'!$C:$C,$B$2),0)+T70-SUMIFS('BD Factoraje'!$R:$R,'BD Factoraje'!$B:$B,$B$3,'BD Factoraje'!$G:$G,'Cartera Semanal Individual'!$A70,'BD Factoraje'!$N:$N,'Cartera Semanal Individual'!U$1,'BD Factoraje'!$C:$C,$B$2)</f>
        <v>0</v>
      </c>
      <c r="V70" s="11">
        <f>IF('Cartera Semanal Individual'!$A70='Cartera Semanal Individual'!V$1,-SUMIFS('BD Factoraje'!$Q:$Q,'BD Factoraje'!$B:$B,$B$3,'BD Factoraje'!$G:$G,'Cartera Semanal Individual'!$A70,'BD Factoraje'!$C:$C,$B$2),0)+U70-SUMIFS('BD Factoraje'!$R:$R,'BD Factoraje'!$B:$B,$B$3,'BD Factoraje'!$G:$G,'Cartera Semanal Individual'!$A70,'BD Factoraje'!$N:$N,'Cartera Semanal Individual'!V$1,'BD Factoraje'!$C:$C,$B$2)</f>
        <v>0</v>
      </c>
      <c r="W70" s="11">
        <f>IF('Cartera Semanal Individual'!$A70='Cartera Semanal Individual'!W$1,-SUMIFS('BD Factoraje'!$Q:$Q,'BD Factoraje'!$B:$B,$B$3,'BD Factoraje'!$G:$G,'Cartera Semanal Individual'!$A70,'BD Factoraje'!$C:$C,$B$2),0)+V70-SUMIFS('BD Factoraje'!$R:$R,'BD Factoraje'!$B:$B,$B$3,'BD Factoraje'!$G:$G,'Cartera Semanal Individual'!$A70,'BD Factoraje'!$N:$N,'Cartera Semanal Individual'!W$1,'BD Factoraje'!$C:$C,$B$2)</f>
        <v>0</v>
      </c>
      <c r="X70" s="11">
        <f>IF('Cartera Semanal Individual'!$A70='Cartera Semanal Individual'!X$1,-SUMIFS('BD Factoraje'!$Q:$Q,'BD Factoraje'!$B:$B,$B$3,'BD Factoraje'!$G:$G,'Cartera Semanal Individual'!$A70,'BD Factoraje'!$C:$C,$B$2),0)+W70-SUMIFS('BD Factoraje'!$R:$R,'BD Factoraje'!$B:$B,$B$3,'BD Factoraje'!$G:$G,'Cartera Semanal Individual'!$A70,'BD Factoraje'!$N:$N,'Cartera Semanal Individual'!X$1,'BD Factoraje'!$C:$C,$B$2)</f>
        <v>0</v>
      </c>
      <c r="Y70" s="11">
        <f>IF('Cartera Semanal Individual'!$A70='Cartera Semanal Individual'!Y$1,-SUMIFS('BD Factoraje'!$Q:$Q,'BD Factoraje'!$B:$B,$B$3,'BD Factoraje'!$G:$G,'Cartera Semanal Individual'!$A70,'BD Factoraje'!$C:$C,$B$2),0)+X70-SUMIFS('BD Factoraje'!$R:$R,'BD Factoraje'!$B:$B,$B$3,'BD Factoraje'!$G:$G,'Cartera Semanal Individual'!$A70,'BD Factoraje'!$N:$N,'Cartera Semanal Individual'!Y$1,'BD Factoraje'!$C:$C,$B$2)</f>
        <v>0</v>
      </c>
      <c r="Z70" s="11">
        <f>IF('Cartera Semanal Individual'!$A70='Cartera Semanal Individual'!Z$1,-SUMIFS('BD Factoraje'!$Q:$Q,'BD Factoraje'!$B:$B,$B$3,'BD Factoraje'!$G:$G,'Cartera Semanal Individual'!$A70,'BD Factoraje'!$C:$C,$B$2),0)+Y70-SUMIFS('BD Factoraje'!$R:$R,'BD Factoraje'!$B:$B,$B$3,'BD Factoraje'!$G:$G,'Cartera Semanal Individual'!$A70,'BD Factoraje'!$N:$N,'Cartera Semanal Individual'!Z$1,'BD Factoraje'!$C:$C,$B$2)</f>
        <v>0</v>
      </c>
      <c r="AA70" s="11">
        <f>IF('Cartera Semanal Individual'!$A70='Cartera Semanal Individual'!AA$1,-SUMIFS('BD Factoraje'!$Q:$Q,'BD Factoraje'!$B:$B,$B$3,'BD Factoraje'!$G:$G,'Cartera Semanal Individual'!$A70,'BD Factoraje'!$C:$C,$B$2),0)+Z70-SUMIFS('BD Factoraje'!$R:$R,'BD Factoraje'!$B:$B,$B$3,'BD Factoraje'!$G:$G,'Cartera Semanal Individual'!$A70,'BD Factoraje'!$N:$N,'Cartera Semanal Individual'!AA$1,'BD Factoraje'!$C:$C,$B$2)</f>
        <v>0</v>
      </c>
      <c r="AB70" s="11">
        <f>IF('Cartera Semanal Individual'!$A70='Cartera Semanal Individual'!AB$1,-SUMIFS('BD Factoraje'!$Q:$Q,'BD Factoraje'!$B:$B,$B$3,'BD Factoraje'!$G:$G,'Cartera Semanal Individual'!$A70,'BD Factoraje'!$C:$C,$B$2),0)+AA70-SUMIFS('BD Factoraje'!$R:$R,'BD Factoraje'!$B:$B,$B$3,'BD Factoraje'!$G:$G,'Cartera Semanal Individual'!$A70,'BD Factoraje'!$N:$N,'Cartera Semanal Individual'!AB$1,'BD Factoraje'!$C:$C,$B$2)</f>
        <v>0</v>
      </c>
      <c r="AC70" s="11">
        <f>IF('Cartera Semanal Individual'!$A70='Cartera Semanal Individual'!AC$1,-SUMIFS('BD Factoraje'!$Q:$Q,'BD Factoraje'!$B:$B,$B$3,'BD Factoraje'!$G:$G,'Cartera Semanal Individual'!$A70,'BD Factoraje'!$C:$C,$B$2),0)+AB70-SUMIFS('BD Factoraje'!$R:$R,'BD Factoraje'!$B:$B,$B$3,'BD Factoraje'!$G:$G,'Cartera Semanal Individual'!$A70,'BD Factoraje'!$N:$N,'Cartera Semanal Individual'!AC$1,'BD Factoraje'!$C:$C,$B$2)</f>
        <v>0</v>
      </c>
      <c r="AD70" s="11">
        <f>IF('Cartera Semanal Individual'!$A70='Cartera Semanal Individual'!AD$1,-SUMIFS('BD Factoraje'!$Q:$Q,'BD Factoraje'!$B:$B,$B$3,'BD Factoraje'!$G:$G,'Cartera Semanal Individual'!$A70,'BD Factoraje'!$C:$C,$B$2),0)+AC70-SUMIFS('BD Factoraje'!$R:$R,'BD Factoraje'!$B:$B,$B$3,'BD Factoraje'!$G:$G,'Cartera Semanal Individual'!$A70,'BD Factoraje'!$N:$N,'Cartera Semanal Individual'!AD$1,'BD Factoraje'!$C:$C,$B$2)</f>
        <v>0</v>
      </c>
      <c r="AE70" s="11">
        <f>IF('Cartera Semanal Individual'!$A70='Cartera Semanal Individual'!AE$1,-SUMIFS('BD Factoraje'!$Q:$Q,'BD Factoraje'!$B:$B,$B$3,'BD Factoraje'!$G:$G,'Cartera Semanal Individual'!$A70,'BD Factoraje'!$C:$C,$B$2),0)+AD70-SUMIFS('BD Factoraje'!$R:$R,'BD Factoraje'!$B:$B,$B$3,'BD Factoraje'!$G:$G,'Cartera Semanal Individual'!$A70,'BD Factoraje'!$N:$N,'Cartera Semanal Individual'!AE$1,'BD Factoraje'!$C:$C,$B$2)</f>
        <v>0</v>
      </c>
      <c r="AF70" s="11">
        <f>IF('Cartera Semanal Individual'!$A70='Cartera Semanal Individual'!AF$1,-SUMIFS('BD Factoraje'!$Q:$Q,'BD Factoraje'!$B:$B,$B$3,'BD Factoraje'!$G:$G,'Cartera Semanal Individual'!$A70,'BD Factoraje'!$C:$C,$B$2),0)+AE70-SUMIFS('BD Factoraje'!$R:$R,'BD Factoraje'!$B:$B,$B$3,'BD Factoraje'!$G:$G,'Cartera Semanal Individual'!$A70,'BD Factoraje'!$N:$N,'Cartera Semanal Individual'!AF$1,'BD Factoraje'!$C:$C,$B$2)</f>
        <v>0</v>
      </c>
      <c r="AG70" s="11">
        <f>IF('Cartera Semanal Individual'!$A70='Cartera Semanal Individual'!AG$1,-SUMIFS('BD Factoraje'!$Q:$Q,'BD Factoraje'!$B:$B,$B$3,'BD Factoraje'!$G:$G,'Cartera Semanal Individual'!$A70,'BD Factoraje'!$C:$C,$B$2),0)+AF70-SUMIFS('BD Factoraje'!$R:$R,'BD Factoraje'!$B:$B,$B$3,'BD Factoraje'!$G:$G,'Cartera Semanal Individual'!$A70,'BD Factoraje'!$N:$N,'Cartera Semanal Individual'!AG$1,'BD Factoraje'!$C:$C,$B$2)</f>
        <v>0</v>
      </c>
      <c r="AH70" s="11">
        <f>IF('Cartera Semanal Individual'!$A70='Cartera Semanal Individual'!AH$1,-SUMIFS('BD Factoraje'!$Q:$Q,'BD Factoraje'!$B:$B,$B$3,'BD Factoraje'!$G:$G,'Cartera Semanal Individual'!$A70,'BD Factoraje'!$C:$C,$B$2),0)+AG70-SUMIFS('BD Factoraje'!$R:$R,'BD Factoraje'!$B:$B,$B$3,'BD Factoraje'!$G:$G,'Cartera Semanal Individual'!$A70,'BD Factoraje'!$N:$N,'Cartera Semanal Individual'!AH$1,'BD Factoraje'!$C:$C,$B$2)</f>
        <v>0</v>
      </c>
      <c r="AI70" s="11">
        <f>IF('Cartera Semanal Individual'!$A70='Cartera Semanal Individual'!AI$1,-SUMIFS('BD Factoraje'!$Q:$Q,'BD Factoraje'!$B:$B,$B$3,'BD Factoraje'!$G:$G,'Cartera Semanal Individual'!$A70,'BD Factoraje'!$C:$C,$B$2),0)+AH70-SUMIFS('BD Factoraje'!$R:$R,'BD Factoraje'!$B:$B,$B$3,'BD Factoraje'!$G:$G,'Cartera Semanal Individual'!$A70,'BD Factoraje'!$N:$N,'Cartera Semanal Individual'!AI$1,'BD Factoraje'!$C:$C,$B$2)</f>
        <v>0</v>
      </c>
      <c r="AJ70" s="11">
        <f>IF('Cartera Semanal Individual'!$A70='Cartera Semanal Individual'!AJ$1,-SUMIFS('BD Factoraje'!$Q:$Q,'BD Factoraje'!$B:$B,$B$3,'BD Factoraje'!$G:$G,'Cartera Semanal Individual'!$A70,'BD Factoraje'!$C:$C,$B$2),0)+AI70-SUMIFS('BD Factoraje'!$R:$R,'BD Factoraje'!$B:$B,$B$3,'BD Factoraje'!$G:$G,'Cartera Semanal Individual'!$A70,'BD Factoraje'!$N:$N,'Cartera Semanal Individual'!AJ$1,'BD Factoraje'!$C:$C,$B$2)</f>
        <v>0</v>
      </c>
      <c r="AK70" s="11">
        <f>IF('Cartera Semanal Individual'!$A70='Cartera Semanal Individual'!AK$1,-SUMIFS('BD Factoraje'!$Q:$Q,'BD Factoraje'!$B:$B,$B$3,'BD Factoraje'!$G:$G,'Cartera Semanal Individual'!$A70,'BD Factoraje'!$C:$C,$B$2),0)+AJ70-SUMIFS('BD Factoraje'!$R:$R,'BD Factoraje'!$B:$B,$B$3,'BD Factoraje'!$G:$G,'Cartera Semanal Individual'!$A70,'BD Factoraje'!$N:$N,'Cartera Semanal Individual'!AK$1,'BD Factoraje'!$C:$C,$B$2)</f>
        <v>0</v>
      </c>
      <c r="AL70" s="11">
        <f>IF('Cartera Semanal Individual'!$A70='Cartera Semanal Individual'!AL$1,-SUMIFS('BD Factoraje'!$Q:$Q,'BD Factoraje'!$B:$B,$B$3,'BD Factoraje'!$G:$G,'Cartera Semanal Individual'!$A70,'BD Factoraje'!$C:$C,$B$2),0)+AK70-SUMIFS('BD Factoraje'!$R:$R,'BD Factoraje'!$B:$B,$B$3,'BD Factoraje'!$G:$G,'Cartera Semanal Individual'!$A70,'BD Factoraje'!$N:$N,'Cartera Semanal Individual'!AL$1,'BD Factoraje'!$C:$C,$B$2)</f>
        <v>0</v>
      </c>
      <c r="AM70" s="11">
        <f>IF('Cartera Semanal Individual'!$A70='Cartera Semanal Individual'!AM$1,-SUMIFS('BD Factoraje'!$Q:$Q,'BD Factoraje'!$B:$B,$B$3,'BD Factoraje'!$G:$G,'Cartera Semanal Individual'!$A70,'BD Factoraje'!$C:$C,$B$2),0)+AL70-SUMIFS('BD Factoraje'!$R:$R,'BD Factoraje'!$B:$B,$B$3,'BD Factoraje'!$G:$G,'Cartera Semanal Individual'!$A70,'BD Factoraje'!$N:$N,'Cartera Semanal Individual'!AM$1,'BD Factoraje'!$C:$C,$B$2)</f>
        <v>0</v>
      </c>
      <c r="AN70" s="11">
        <f>IF('Cartera Semanal Individual'!$A70='Cartera Semanal Individual'!AN$1,-SUMIFS('BD Factoraje'!$Q:$Q,'BD Factoraje'!$B:$B,$B$3,'BD Factoraje'!$G:$G,'Cartera Semanal Individual'!$A70,'BD Factoraje'!$C:$C,$B$2),0)+AM70-SUMIFS('BD Factoraje'!$R:$R,'BD Factoraje'!$B:$B,$B$3,'BD Factoraje'!$G:$G,'Cartera Semanal Individual'!$A70,'BD Factoraje'!$N:$N,'Cartera Semanal Individual'!AN$1,'BD Factoraje'!$C:$C,$B$2)</f>
        <v>0</v>
      </c>
      <c r="AO70" s="11">
        <f>IF('Cartera Semanal Individual'!$A70='Cartera Semanal Individual'!AO$1,-SUMIFS('BD Factoraje'!$Q:$Q,'BD Factoraje'!$B:$B,$B$3,'BD Factoraje'!$G:$G,'Cartera Semanal Individual'!$A70,'BD Factoraje'!$C:$C,$B$2),0)+AN70-SUMIFS('BD Factoraje'!$R:$R,'BD Factoraje'!$B:$B,$B$3,'BD Factoraje'!$G:$G,'Cartera Semanal Individual'!$A70,'BD Factoraje'!$N:$N,'Cartera Semanal Individual'!AO$1,'BD Factoraje'!$C:$C,$B$2)</f>
        <v>0</v>
      </c>
      <c r="AP70" s="11">
        <f>IF('Cartera Semanal Individual'!$A70='Cartera Semanal Individual'!AP$1,-SUMIFS('BD Factoraje'!$Q:$Q,'BD Factoraje'!$B:$B,$B$3,'BD Factoraje'!$G:$G,'Cartera Semanal Individual'!$A70,'BD Factoraje'!$C:$C,$B$2),0)+AO70-SUMIFS('BD Factoraje'!$R:$R,'BD Factoraje'!$B:$B,$B$3,'BD Factoraje'!$G:$G,'Cartera Semanal Individual'!$A70,'BD Factoraje'!$N:$N,'Cartera Semanal Individual'!AP$1,'BD Factoraje'!$C:$C,$B$2)</f>
        <v>0</v>
      </c>
      <c r="AQ70" s="11">
        <f>IF('Cartera Semanal Individual'!$A70='Cartera Semanal Individual'!AQ$1,-SUMIFS('BD Factoraje'!$Q:$Q,'BD Factoraje'!$B:$B,$B$3,'BD Factoraje'!$G:$G,'Cartera Semanal Individual'!$A70,'BD Factoraje'!$C:$C,$B$2),0)+AP70-SUMIFS('BD Factoraje'!$R:$R,'BD Factoraje'!$B:$B,$B$3,'BD Factoraje'!$G:$G,'Cartera Semanal Individual'!$A70,'BD Factoraje'!$N:$N,'Cartera Semanal Individual'!AQ$1,'BD Factoraje'!$C:$C,$B$2)</f>
        <v>0</v>
      </c>
      <c r="AR70" s="11">
        <f>IF('Cartera Semanal Individual'!$A70='Cartera Semanal Individual'!AR$1,-SUMIFS('BD Factoraje'!$Q:$Q,'BD Factoraje'!$B:$B,$B$3,'BD Factoraje'!$G:$G,'Cartera Semanal Individual'!$A70,'BD Factoraje'!$C:$C,$B$2),0)+AQ70-SUMIFS('BD Factoraje'!$R:$R,'BD Factoraje'!$B:$B,$B$3,'BD Factoraje'!$G:$G,'Cartera Semanal Individual'!$A70,'BD Factoraje'!$N:$N,'Cartera Semanal Individual'!AR$1,'BD Factoraje'!$C:$C,$B$2)</f>
        <v>0</v>
      </c>
      <c r="AS70" s="11">
        <f>IF('Cartera Semanal Individual'!$A70='Cartera Semanal Individual'!AS$1,-SUMIFS('BD Factoraje'!$Q:$Q,'BD Factoraje'!$B:$B,$B$3,'BD Factoraje'!$G:$G,'Cartera Semanal Individual'!$A70,'BD Factoraje'!$C:$C,$B$2),0)+AR70-SUMIFS('BD Factoraje'!$R:$R,'BD Factoraje'!$B:$B,$B$3,'BD Factoraje'!$G:$G,'Cartera Semanal Individual'!$A70,'BD Factoraje'!$N:$N,'Cartera Semanal Individual'!AS$1,'BD Factoraje'!$C:$C,$B$2)</f>
        <v>0</v>
      </c>
      <c r="AT70" s="11">
        <f>IF('Cartera Semanal Individual'!$A70='Cartera Semanal Individual'!AT$1,-SUMIFS('BD Factoraje'!$Q:$Q,'BD Factoraje'!$B:$B,$B$3,'BD Factoraje'!$G:$G,'Cartera Semanal Individual'!$A70,'BD Factoraje'!$C:$C,$B$2),0)+AS70-SUMIFS('BD Factoraje'!$R:$R,'BD Factoraje'!$B:$B,$B$3,'BD Factoraje'!$G:$G,'Cartera Semanal Individual'!$A70,'BD Factoraje'!$N:$N,'Cartera Semanal Individual'!AT$1,'BD Factoraje'!$C:$C,$B$2)</f>
        <v>0</v>
      </c>
      <c r="AU70" s="11">
        <f>IF('Cartera Semanal Individual'!$A70='Cartera Semanal Individual'!AU$1,-SUMIFS('BD Factoraje'!$Q:$Q,'BD Factoraje'!$B:$B,$B$3,'BD Factoraje'!$G:$G,'Cartera Semanal Individual'!$A70,'BD Factoraje'!$C:$C,$B$2),0)+AT70-SUMIFS('BD Factoraje'!$R:$R,'BD Factoraje'!$B:$B,$B$3,'BD Factoraje'!$G:$G,'Cartera Semanal Individual'!$A70,'BD Factoraje'!$N:$N,'Cartera Semanal Individual'!AU$1,'BD Factoraje'!$C:$C,$B$2)</f>
        <v>0</v>
      </c>
      <c r="AV70" s="11">
        <f>IF('Cartera Semanal Individual'!$A70='Cartera Semanal Individual'!AV$1,-SUMIFS('BD Factoraje'!$Q:$Q,'BD Factoraje'!$B:$B,$B$3,'BD Factoraje'!$G:$G,'Cartera Semanal Individual'!$A70,'BD Factoraje'!$C:$C,$B$2),0)+AU70-SUMIFS('BD Factoraje'!$R:$R,'BD Factoraje'!$B:$B,$B$3,'BD Factoraje'!$G:$G,'Cartera Semanal Individual'!$A70,'BD Factoraje'!$N:$N,'Cartera Semanal Individual'!AV$1,'BD Factoraje'!$C:$C,$B$2)</f>
        <v>0</v>
      </c>
      <c r="AW70" s="11">
        <f>IF('Cartera Semanal Individual'!$A70='Cartera Semanal Individual'!AW$1,-SUMIFS('BD Factoraje'!$Q:$Q,'BD Factoraje'!$B:$B,$B$3,'BD Factoraje'!$G:$G,'Cartera Semanal Individual'!$A70,'BD Factoraje'!$C:$C,$B$2),0)+AV70-SUMIFS('BD Factoraje'!$R:$R,'BD Factoraje'!$B:$B,$B$3,'BD Factoraje'!$G:$G,'Cartera Semanal Individual'!$A70,'BD Factoraje'!$N:$N,'Cartera Semanal Individual'!AW$1,'BD Factoraje'!$C:$C,$B$2)</f>
        <v>0</v>
      </c>
      <c r="AX70" s="11">
        <f>IF('Cartera Semanal Individual'!$A70='Cartera Semanal Individual'!AX$1,-SUMIFS('BD Factoraje'!$Q:$Q,'BD Factoraje'!$B:$B,$B$3,'BD Factoraje'!$G:$G,'Cartera Semanal Individual'!$A70,'BD Factoraje'!$C:$C,$B$2),0)+AW70-SUMIFS('BD Factoraje'!$R:$R,'BD Factoraje'!$B:$B,$B$3,'BD Factoraje'!$G:$G,'Cartera Semanal Individual'!$A70,'BD Factoraje'!$N:$N,'Cartera Semanal Individual'!AX$1,'BD Factoraje'!$C:$C,$B$2)</f>
        <v>0</v>
      </c>
      <c r="AY70" s="11">
        <f>IF('Cartera Semanal Individual'!$A70='Cartera Semanal Individual'!AY$1,-SUMIFS('BD Factoraje'!$Q:$Q,'BD Factoraje'!$B:$B,$B$3,'BD Factoraje'!$G:$G,'Cartera Semanal Individual'!$A70,'BD Factoraje'!$C:$C,$B$2),0)+AX70-SUMIFS('BD Factoraje'!$R:$R,'BD Factoraje'!$B:$B,$B$3,'BD Factoraje'!$G:$G,'Cartera Semanal Individual'!$A70,'BD Factoraje'!$N:$N,'Cartera Semanal Individual'!AY$1,'BD Factoraje'!$C:$C,$B$2)</f>
        <v>0</v>
      </c>
      <c r="AZ70" s="11">
        <f>IF('Cartera Semanal Individual'!$A70='Cartera Semanal Individual'!AZ$1,-SUMIFS('BD Factoraje'!$Q:$Q,'BD Factoraje'!$B:$B,$B$3,'BD Factoraje'!$G:$G,'Cartera Semanal Individual'!$A70,'BD Factoraje'!$C:$C,$B$2),0)+AY70-SUMIFS('BD Factoraje'!$R:$R,'BD Factoraje'!$B:$B,$B$3,'BD Factoraje'!$G:$G,'Cartera Semanal Individual'!$A70,'BD Factoraje'!$N:$N,'Cartera Semanal Individual'!AZ$1,'BD Factoraje'!$C:$C,$B$2)</f>
        <v>0</v>
      </c>
      <c r="BA70" s="11">
        <f>IF('Cartera Semanal Individual'!$A70='Cartera Semanal Individual'!BA$1,-SUMIFS('BD Factoraje'!$Q:$Q,'BD Factoraje'!$B:$B,$B$3,'BD Factoraje'!$G:$G,'Cartera Semanal Individual'!$A70,'BD Factoraje'!$C:$C,$B$2),0)+AZ70-SUMIFS('BD Factoraje'!$R:$R,'BD Factoraje'!$B:$B,$B$3,'BD Factoraje'!$G:$G,'Cartera Semanal Individual'!$A70,'BD Factoraje'!$N:$N,'Cartera Semanal Individual'!BA$1,'BD Factoraje'!$C:$C,$B$2)</f>
        <v>0</v>
      </c>
      <c r="BB70" s="11">
        <f>IF('Cartera Semanal Individual'!$A70='Cartera Semanal Individual'!BB$1,-SUMIFS('BD Factoraje'!$Q:$Q,'BD Factoraje'!$B:$B,$B$3,'BD Factoraje'!$G:$G,'Cartera Semanal Individual'!$A70,'BD Factoraje'!$C:$C,$B$2),0)+BA70-SUMIFS('BD Factoraje'!$R:$R,'BD Factoraje'!$B:$B,$B$3,'BD Factoraje'!$G:$G,'Cartera Semanal Individual'!$A70,'BD Factoraje'!$N:$N,'Cartera Semanal Individual'!BB$1,'BD Factoraje'!$C:$C,$B$2)</f>
        <v>0</v>
      </c>
      <c r="BC70" s="11">
        <f>IF('Cartera Semanal Individual'!$A70='Cartera Semanal Individual'!BC$1,-SUMIFS('BD Factoraje'!$Q:$Q,'BD Factoraje'!$B:$B,$B$3,'BD Factoraje'!$G:$G,'Cartera Semanal Individual'!$A70,'BD Factoraje'!$C:$C,$B$2),0)+BB70-SUMIFS('BD Factoraje'!$R:$R,'BD Factoraje'!$B:$B,$B$3,'BD Factoraje'!$G:$G,'Cartera Semanal Individual'!$A70,'BD Factoraje'!$N:$N,'Cartera Semanal Individual'!BC$1,'BD Factoraje'!$C:$C,$B$2)</f>
        <v>0</v>
      </c>
      <c r="BD70" s="11">
        <f>IF('Cartera Semanal Individual'!$A70='Cartera Semanal Individual'!BD$1,-SUMIFS('BD Factoraje'!$Q:$Q,'BD Factoraje'!$B:$B,$B$3,'BD Factoraje'!$G:$G,'Cartera Semanal Individual'!$A70,'BD Factoraje'!$C:$C,$B$2),0)+BC70-SUMIFS('BD Factoraje'!$R:$R,'BD Factoraje'!$B:$B,$B$3,'BD Factoraje'!$G:$G,'Cartera Semanal Individual'!$A70,'BD Factoraje'!$N:$N,'Cartera Semanal Individual'!BD$1,'BD Factoraje'!$C:$C,$B$2)</f>
        <v>0</v>
      </c>
      <c r="BE70" s="11">
        <f>IF('Cartera Semanal Individual'!$A70='Cartera Semanal Individual'!BE$1,-SUMIFS('BD Factoraje'!$Q:$Q,'BD Factoraje'!$B:$B,$B$3,'BD Factoraje'!$G:$G,'Cartera Semanal Individual'!$A70,'BD Factoraje'!$C:$C,$B$2),0)+BD70-SUMIFS('BD Factoraje'!$R:$R,'BD Factoraje'!$B:$B,$B$3,'BD Factoraje'!$G:$G,'Cartera Semanal Individual'!$A70,'BD Factoraje'!$N:$N,'Cartera Semanal Individual'!BE$1,'BD Factoraje'!$C:$C,$B$2)</f>
        <v>0</v>
      </c>
      <c r="BF70" s="11">
        <f>IF('Cartera Semanal Individual'!$A70='Cartera Semanal Individual'!BF$1,-SUMIFS('BD Factoraje'!$Q:$Q,'BD Factoraje'!$B:$B,$B$3,'BD Factoraje'!$G:$G,'Cartera Semanal Individual'!$A70,'BD Factoraje'!$C:$C,$B$2),0)+BE70-SUMIFS('BD Factoraje'!$R:$R,'BD Factoraje'!$B:$B,$B$3,'BD Factoraje'!$G:$G,'Cartera Semanal Individual'!$A70,'BD Factoraje'!$N:$N,'Cartera Semanal Individual'!BF$1,'BD Factoraje'!$C:$C,$B$2)</f>
        <v>0</v>
      </c>
      <c r="BG70" s="11">
        <f>IF('Cartera Semanal Individual'!$A70='Cartera Semanal Individual'!BG$1,-SUMIFS('BD Factoraje'!$Q:$Q,'BD Factoraje'!$B:$B,$B$3,'BD Factoraje'!$G:$G,'Cartera Semanal Individual'!$A70,'BD Factoraje'!$C:$C,$B$2),0)+BF70-SUMIFS('BD Factoraje'!$R:$R,'BD Factoraje'!$B:$B,$B$3,'BD Factoraje'!$G:$G,'Cartera Semanal Individual'!$A70,'BD Factoraje'!$N:$N,'Cartera Semanal Individual'!BG$1,'BD Factoraje'!$C:$C,$B$2)</f>
        <v>0</v>
      </c>
      <c r="BH70" s="11">
        <f>IF('Cartera Semanal Individual'!$A70='Cartera Semanal Individual'!BH$1,-SUMIFS('BD Factoraje'!$Q:$Q,'BD Factoraje'!$B:$B,$B$3,'BD Factoraje'!$G:$G,'Cartera Semanal Individual'!$A70,'BD Factoraje'!$C:$C,$B$2),0)+BG70-SUMIFS('BD Factoraje'!$R:$R,'BD Factoraje'!$B:$B,$B$3,'BD Factoraje'!$G:$G,'Cartera Semanal Individual'!$A70,'BD Factoraje'!$N:$N,'Cartera Semanal Individual'!BH$1,'BD Factoraje'!$C:$C,$B$2)</f>
        <v>0</v>
      </c>
      <c r="BI70" s="11">
        <f>IF('Cartera Semanal Individual'!$A70='Cartera Semanal Individual'!BI$1,-SUMIFS('BD Factoraje'!$Q:$Q,'BD Factoraje'!$B:$B,$B$3,'BD Factoraje'!$G:$G,'Cartera Semanal Individual'!$A70,'BD Factoraje'!$C:$C,$B$2),0)+BH70-SUMIFS('BD Factoraje'!$R:$R,'BD Factoraje'!$B:$B,$B$3,'BD Factoraje'!$G:$G,'Cartera Semanal Individual'!$A70,'BD Factoraje'!$N:$N,'Cartera Semanal Individual'!BI$1,'BD Factoraje'!$C:$C,$B$2)</f>
        <v>0</v>
      </c>
      <c r="BJ70" s="11">
        <f>IF('Cartera Semanal Individual'!$A70='Cartera Semanal Individual'!BJ$1,-SUMIFS('BD Factoraje'!$Q:$Q,'BD Factoraje'!$B:$B,$B$3,'BD Factoraje'!$G:$G,'Cartera Semanal Individual'!$A70,'BD Factoraje'!$C:$C,$B$2),0)+BI70-SUMIFS('BD Factoraje'!$R:$R,'BD Factoraje'!$B:$B,$B$3,'BD Factoraje'!$G:$G,'Cartera Semanal Individual'!$A70,'BD Factoraje'!$N:$N,'Cartera Semanal Individual'!BJ$1,'BD Factoraje'!$C:$C,$B$2)</f>
        <v>0</v>
      </c>
      <c r="BK70" s="11">
        <f>IF('Cartera Semanal Individual'!$A70='Cartera Semanal Individual'!BK$1,-SUMIFS('BD Factoraje'!$Q:$Q,'BD Factoraje'!$B:$B,$B$3,'BD Factoraje'!$G:$G,'Cartera Semanal Individual'!$A70,'BD Factoraje'!$C:$C,$B$2),0)+BJ70-SUMIFS('BD Factoraje'!$R:$R,'BD Factoraje'!$B:$B,$B$3,'BD Factoraje'!$G:$G,'Cartera Semanal Individual'!$A70,'BD Factoraje'!$N:$N,'Cartera Semanal Individual'!BK$1,'BD Factoraje'!$C:$C,$B$2)</f>
        <v>0</v>
      </c>
      <c r="BL70" s="11">
        <f>IF('Cartera Semanal Individual'!$A70='Cartera Semanal Individual'!BL$1,-SUMIFS('BD Factoraje'!$Q:$Q,'BD Factoraje'!$B:$B,$B$3,'BD Factoraje'!$G:$G,'Cartera Semanal Individual'!$A70,'BD Factoraje'!$C:$C,$B$2),0)+BK70-SUMIFS('BD Factoraje'!$R:$R,'BD Factoraje'!$B:$B,$B$3,'BD Factoraje'!$G:$G,'Cartera Semanal Individual'!$A70,'BD Factoraje'!$N:$N,'Cartera Semanal Individual'!BL$1,'BD Factoraje'!$C:$C,$B$2)</f>
        <v>0</v>
      </c>
      <c r="BM70" s="11">
        <f>IF('Cartera Semanal Individual'!$A70='Cartera Semanal Individual'!BM$1,-SUMIFS('BD Factoraje'!$Q:$Q,'BD Factoraje'!$B:$B,$B$3,'BD Factoraje'!$G:$G,'Cartera Semanal Individual'!$A70,'BD Factoraje'!$C:$C,$B$2),0)+BL70-SUMIFS('BD Factoraje'!$R:$R,'BD Factoraje'!$B:$B,$B$3,'BD Factoraje'!$G:$G,'Cartera Semanal Individual'!$A70,'BD Factoraje'!$N:$N,'Cartera Semanal Individual'!BM$1,'BD Factoraje'!$C:$C,$B$2)</f>
        <v>0</v>
      </c>
      <c r="BN70" s="11">
        <f>IF('Cartera Semanal Individual'!$A70='Cartera Semanal Individual'!BN$1,-SUMIFS('BD Factoraje'!$Q:$Q,'BD Factoraje'!$B:$B,$B$3,'BD Factoraje'!$G:$G,'Cartera Semanal Individual'!$A70,'BD Factoraje'!$C:$C,$B$2),0)+BM70-SUMIFS('BD Factoraje'!$R:$R,'BD Factoraje'!$B:$B,$B$3,'BD Factoraje'!$G:$G,'Cartera Semanal Individual'!$A70,'BD Factoraje'!$N:$N,'Cartera Semanal Individual'!BN$1,'BD Factoraje'!$C:$C,$B$2)</f>
        <v>0</v>
      </c>
      <c r="BO70" s="11">
        <f>IF('Cartera Semanal Individual'!$A70='Cartera Semanal Individual'!BO$1,-SUMIFS('BD Factoraje'!$Q:$Q,'BD Factoraje'!$B:$B,$B$3,'BD Factoraje'!$G:$G,'Cartera Semanal Individual'!$A70,'BD Factoraje'!$C:$C,$B$2),0)+BN70-SUMIFS('BD Factoraje'!$R:$R,'BD Factoraje'!$B:$B,$B$3,'BD Factoraje'!$G:$G,'Cartera Semanal Individual'!$A70,'BD Factoraje'!$N:$N,'Cartera Semanal Individual'!BO$1,'BD Factoraje'!$C:$C,$B$2)</f>
        <v>0</v>
      </c>
      <c r="BP70" s="11">
        <f>IF('Cartera Semanal Individual'!$A70='Cartera Semanal Individual'!BP$1,-SUMIFS('BD Factoraje'!$Q:$Q,'BD Factoraje'!$B:$B,$B$3,'BD Factoraje'!$G:$G,'Cartera Semanal Individual'!$A70,'BD Factoraje'!$C:$C,$B$2),0)+BO70-SUMIFS('BD Factoraje'!$R:$R,'BD Factoraje'!$B:$B,$B$3,'BD Factoraje'!$G:$G,'Cartera Semanal Individual'!$A70,'BD Factoraje'!$N:$N,'Cartera Semanal Individual'!BP$1,'BD Factoraje'!$C:$C,$B$2)</f>
        <v>0</v>
      </c>
      <c r="BQ70" s="11">
        <f>IF('Cartera Semanal Individual'!$A70='Cartera Semanal Individual'!BQ$1,-SUMIFS('BD Factoraje'!$Q:$Q,'BD Factoraje'!$B:$B,$B$3,'BD Factoraje'!$G:$G,'Cartera Semanal Individual'!$A70,'BD Factoraje'!$C:$C,$B$2),0)+BP70-SUMIFS('BD Factoraje'!$R:$R,'BD Factoraje'!$B:$B,$B$3,'BD Factoraje'!$G:$G,'Cartera Semanal Individual'!$A70,'BD Factoraje'!$N:$N,'Cartera Semanal Individual'!BQ$1,'BD Factoraje'!$C:$C,$B$2)</f>
        <v>0</v>
      </c>
      <c r="BR70" s="11">
        <f>IF('Cartera Semanal Individual'!$A70='Cartera Semanal Individual'!BR$1,-SUMIFS('BD Factoraje'!$Q:$Q,'BD Factoraje'!$B:$B,$B$3,'BD Factoraje'!$G:$G,'Cartera Semanal Individual'!$A70,'BD Factoraje'!$C:$C,$B$2),0)+BQ70-SUMIFS('BD Factoraje'!$R:$R,'BD Factoraje'!$B:$B,$B$3,'BD Factoraje'!$G:$G,'Cartera Semanal Individual'!$A70,'BD Factoraje'!$N:$N,'Cartera Semanal Individual'!BR$1,'BD Factoraje'!$C:$C,$B$2)</f>
        <v>0</v>
      </c>
      <c r="BS70" s="11">
        <f>IF('Cartera Semanal Individual'!$A70='Cartera Semanal Individual'!BS$1,-SUMIFS('BD Factoraje'!$Q:$Q,'BD Factoraje'!$B:$B,$B$3,'BD Factoraje'!$G:$G,'Cartera Semanal Individual'!$A70,'BD Factoraje'!$C:$C,$B$2),0)+BR70-SUMIFS('BD Factoraje'!$R:$R,'BD Factoraje'!$B:$B,$B$3,'BD Factoraje'!$G:$G,'Cartera Semanal Individual'!$A70,'BD Factoraje'!$N:$N,'Cartera Semanal Individual'!BS$1,'BD Factoraje'!$C:$C,$B$2)</f>
        <v>0</v>
      </c>
      <c r="BT70" s="11">
        <f>IF('Cartera Semanal Individual'!$A70='Cartera Semanal Individual'!BT$1,-SUMIFS('BD Factoraje'!$Q:$Q,'BD Factoraje'!$B:$B,$B$3,'BD Factoraje'!$G:$G,'Cartera Semanal Individual'!$A70,'BD Factoraje'!$C:$C,$B$2),0)+BS70-SUMIFS('BD Factoraje'!$R:$R,'BD Factoraje'!$B:$B,$B$3,'BD Factoraje'!$G:$G,'Cartera Semanal Individual'!$A70,'BD Factoraje'!$N:$N,'Cartera Semanal Individual'!BT$1,'BD Factoraje'!$C:$C,$B$2)</f>
        <v>0</v>
      </c>
      <c r="BU70" s="11">
        <f>IF('Cartera Semanal Individual'!$A70='Cartera Semanal Individual'!BU$1,-SUMIFS('BD Factoraje'!$Q:$Q,'BD Factoraje'!$B:$B,$B$3,'BD Factoraje'!$G:$G,'Cartera Semanal Individual'!$A70,'BD Factoraje'!$C:$C,$B$2),0)+BT70-SUMIFS('BD Factoraje'!$R:$R,'BD Factoraje'!$B:$B,$B$3,'BD Factoraje'!$G:$G,'Cartera Semanal Individual'!$A70,'BD Factoraje'!$N:$N,'Cartera Semanal Individual'!BU$1,'BD Factoraje'!$C:$C,$B$2)</f>
        <v>0</v>
      </c>
      <c r="BV70" s="11">
        <f>IF('Cartera Semanal Individual'!$A70='Cartera Semanal Individual'!BV$1,-SUMIFS('BD Factoraje'!$Q:$Q,'BD Factoraje'!$B:$B,$B$3,'BD Factoraje'!$G:$G,'Cartera Semanal Individual'!$A70,'BD Factoraje'!$C:$C,$B$2),0)+BU70-SUMIFS('BD Factoraje'!$R:$R,'BD Factoraje'!$B:$B,$B$3,'BD Factoraje'!$G:$G,'Cartera Semanal Individual'!$A70,'BD Factoraje'!$N:$N,'Cartera Semanal Individual'!BV$1,'BD Factoraje'!$C:$C,$B$2)</f>
        <v>0</v>
      </c>
      <c r="BW70" s="11">
        <f>IF('Cartera Semanal Individual'!$A70='Cartera Semanal Individual'!BW$1,-SUMIFS('BD Factoraje'!$Q:$Q,'BD Factoraje'!$B:$B,$B$3,'BD Factoraje'!$G:$G,'Cartera Semanal Individual'!$A70,'BD Factoraje'!$C:$C,$B$2),0)+BV70-SUMIFS('BD Factoraje'!$R:$R,'BD Factoraje'!$B:$B,$B$3,'BD Factoraje'!$G:$G,'Cartera Semanal Individual'!$A70,'BD Factoraje'!$N:$N,'Cartera Semanal Individual'!BW$1,'BD Factoraje'!$C:$C,$B$2)</f>
        <v>0</v>
      </c>
      <c r="BX70" s="11">
        <f>IF('Cartera Semanal Individual'!$A70='Cartera Semanal Individual'!BX$1,-SUMIFS('BD Factoraje'!$Q:$Q,'BD Factoraje'!$B:$B,$B$3,'BD Factoraje'!$G:$G,'Cartera Semanal Individual'!$A70,'BD Factoraje'!$C:$C,$B$2),0)+BW70-SUMIFS('BD Factoraje'!$R:$R,'BD Factoraje'!$B:$B,$B$3,'BD Factoraje'!$G:$G,'Cartera Semanal Individual'!$A70,'BD Factoraje'!$N:$N,'Cartera Semanal Individual'!BX$1,'BD Factoraje'!$C:$C,$B$2)</f>
        <v>0</v>
      </c>
      <c r="BY70" s="11">
        <f>IF('Cartera Semanal Individual'!$A70='Cartera Semanal Individual'!BY$1,-SUMIFS('BD Factoraje'!$Q:$Q,'BD Factoraje'!$B:$B,$B$3,'BD Factoraje'!$G:$G,'Cartera Semanal Individual'!$A70,'BD Factoraje'!$C:$C,$B$2),0)+BX70-SUMIFS('BD Factoraje'!$R:$R,'BD Factoraje'!$B:$B,$B$3,'BD Factoraje'!$G:$G,'Cartera Semanal Individual'!$A70,'BD Factoraje'!$N:$N,'Cartera Semanal Individual'!BY$1,'BD Factoraje'!$C:$C,$B$2)</f>
        <v>0</v>
      </c>
      <c r="BZ70" s="11">
        <f>IF('Cartera Semanal Individual'!$A70='Cartera Semanal Individual'!BZ$1,-SUMIFS('BD Factoraje'!$Q:$Q,'BD Factoraje'!$B:$B,$B$3,'BD Factoraje'!$G:$G,'Cartera Semanal Individual'!$A70,'BD Factoraje'!$C:$C,$B$2),0)+BY70-SUMIFS('BD Factoraje'!$R:$R,'BD Factoraje'!$B:$B,$B$3,'BD Factoraje'!$G:$G,'Cartera Semanal Individual'!$A70,'BD Factoraje'!$N:$N,'Cartera Semanal Individual'!BZ$1,'BD Factoraje'!$C:$C,$B$2)</f>
        <v>0</v>
      </c>
      <c r="CA70" s="11">
        <f>IF('Cartera Semanal Individual'!$A70='Cartera Semanal Individual'!CA$1,-SUMIFS('BD Factoraje'!$Q:$Q,'BD Factoraje'!$B:$B,$B$3,'BD Factoraje'!$G:$G,'Cartera Semanal Individual'!$A70,'BD Factoraje'!$C:$C,$B$2),0)+BZ70-SUMIFS('BD Factoraje'!$R:$R,'BD Factoraje'!$B:$B,$B$3,'BD Factoraje'!$G:$G,'Cartera Semanal Individual'!$A70,'BD Factoraje'!$N:$N,'Cartera Semanal Individual'!CA$1,'BD Factoraje'!$C:$C,$B$2)</f>
        <v>0</v>
      </c>
      <c r="CB70" s="11">
        <f>IF('Cartera Semanal Individual'!$A70='Cartera Semanal Individual'!CB$1,-SUMIFS('BD Factoraje'!$Q:$Q,'BD Factoraje'!$B:$B,$B$3,'BD Factoraje'!$G:$G,'Cartera Semanal Individual'!$A70,'BD Factoraje'!$C:$C,$B$2),0)+CA70-SUMIFS('BD Factoraje'!$R:$R,'BD Factoraje'!$B:$B,$B$3,'BD Factoraje'!$G:$G,'Cartera Semanal Individual'!$A70,'BD Factoraje'!$N:$N,'Cartera Semanal Individual'!CB$1,'BD Factoraje'!$C:$C,$B$2)</f>
        <v>0</v>
      </c>
      <c r="CC70" s="11">
        <f>IF('Cartera Semanal Individual'!$A70='Cartera Semanal Individual'!CC$1,-SUMIFS('BD Factoraje'!$Q:$Q,'BD Factoraje'!$B:$B,$B$3,'BD Factoraje'!$G:$G,'Cartera Semanal Individual'!$A70,'BD Factoraje'!$C:$C,$B$2),0)+CB70-SUMIFS('BD Factoraje'!$R:$R,'BD Factoraje'!$B:$B,$B$3,'BD Factoraje'!$G:$G,'Cartera Semanal Individual'!$A70,'BD Factoraje'!$N:$N,'Cartera Semanal Individual'!CC$1,'BD Factoraje'!$C:$C,$B$2)</f>
        <v>0</v>
      </c>
      <c r="CD70" s="11">
        <f>IF('Cartera Semanal Individual'!$A70='Cartera Semanal Individual'!CD$1,-SUMIFS('BD Factoraje'!$Q:$Q,'BD Factoraje'!$B:$B,$B$3,'BD Factoraje'!$G:$G,'Cartera Semanal Individual'!$A70,'BD Factoraje'!$C:$C,$B$2),0)+CC70-SUMIFS('BD Factoraje'!$R:$R,'BD Factoraje'!$B:$B,$B$3,'BD Factoraje'!$G:$G,'Cartera Semanal Individual'!$A70,'BD Factoraje'!$N:$N,'Cartera Semanal Individual'!CD$1,'BD Factoraje'!$C:$C,$B$2)</f>
        <v>0</v>
      </c>
      <c r="CE70" s="11">
        <f>IF('Cartera Semanal Individual'!$A70='Cartera Semanal Individual'!CE$1,-SUMIFS('BD Factoraje'!$Q:$Q,'BD Factoraje'!$B:$B,$B$3,'BD Factoraje'!$G:$G,'Cartera Semanal Individual'!$A70,'BD Factoraje'!$C:$C,$B$2),0)+CD70-SUMIFS('BD Factoraje'!$R:$R,'BD Factoraje'!$B:$B,$B$3,'BD Factoraje'!$G:$G,'Cartera Semanal Individual'!$A70,'BD Factoraje'!$N:$N,'Cartera Semanal Individual'!CE$1,'BD Factoraje'!$C:$C,$B$2)</f>
        <v>0</v>
      </c>
      <c r="CF70" s="11">
        <f>IF('Cartera Semanal Individual'!$A70='Cartera Semanal Individual'!CF$1,-SUMIFS('BD Factoraje'!$Q:$Q,'BD Factoraje'!$B:$B,$B$3,'BD Factoraje'!$G:$G,'Cartera Semanal Individual'!$A70,'BD Factoraje'!$C:$C,$B$2),0)+CE70-SUMIFS('BD Factoraje'!$R:$R,'BD Factoraje'!$B:$B,$B$3,'BD Factoraje'!$G:$G,'Cartera Semanal Individual'!$A70,'BD Factoraje'!$N:$N,'Cartera Semanal Individual'!CF$1,'BD Factoraje'!$C:$C,$B$2)</f>
        <v>0</v>
      </c>
      <c r="CG70" s="11">
        <f>IF('Cartera Semanal Individual'!$A70='Cartera Semanal Individual'!CG$1,-SUMIFS('BD Factoraje'!$Q:$Q,'BD Factoraje'!$B:$B,$B$3,'BD Factoraje'!$G:$G,'Cartera Semanal Individual'!$A70,'BD Factoraje'!$C:$C,$B$2),0)+CF70-SUMIFS('BD Factoraje'!$R:$R,'BD Factoraje'!$B:$B,$B$3,'BD Factoraje'!$G:$G,'Cartera Semanal Individual'!$A70,'BD Factoraje'!$N:$N,'Cartera Semanal Individual'!CG$1,'BD Factoraje'!$C:$C,$B$2)</f>
        <v>0</v>
      </c>
      <c r="CH70" s="11">
        <f>IF('Cartera Semanal Individual'!$A70='Cartera Semanal Individual'!CH$1,-SUMIFS('BD Factoraje'!$Q:$Q,'BD Factoraje'!$B:$B,$B$3,'BD Factoraje'!$G:$G,'Cartera Semanal Individual'!$A70,'BD Factoraje'!$C:$C,$B$2),0)+CG70-SUMIFS('BD Factoraje'!$R:$R,'BD Factoraje'!$B:$B,$B$3,'BD Factoraje'!$G:$G,'Cartera Semanal Individual'!$A70,'BD Factoraje'!$N:$N,'Cartera Semanal Individual'!CH$1,'BD Factoraje'!$C:$C,$B$2)</f>
        <v>0</v>
      </c>
      <c r="CI70" s="11">
        <f>IF('Cartera Semanal Individual'!$A70='Cartera Semanal Individual'!CI$1,-SUMIFS('BD Factoraje'!$Q:$Q,'BD Factoraje'!$B:$B,$B$3,'BD Factoraje'!$G:$G,'Cartera Semanal Individual'!$A70,'BD Factoraje'!$C:$C,$B$2),0)+CH70-SUMIFS('BD Factoraje'!$R:$R,'BD Factoraje'!$B:$B,$B$3,'BD Factoraje'!$G:$G,'Cartera Semanal Individual'!$A70,'BD Factoraje'!$N:$N,'Cartera Semanal Individual'!CI$1,'BD Factoraje'!$C:$C,$B$2)</f>
        <v>0</v>
      </c>
      <c r="CJ70" s="11">
        <f>IF('Cartera Semanal Individual'!$A70='Cartera Semanal Individual'!CJ$1,-SUMIFS('BD Factoraje'!$Q:$Q,'BD Factoraje'!$B:$B,$B$3,'BD Factoraje'!$G:$G,'Cartera Semanal Individual'!$A70,'BD Factoraje'!$C:$C,$B$2),0)+CI70-SUMIFS('BD Factoraje'!$R:$R,'BD Factoraje'!$B:$B,$B$3,'BD Factoraje'!$G:$G,'Cartera Semanal Individual'!$A70,'BD Factoraje'!$N:$N,'Cartera Semanal Individual'!CJ$1,'BD Factoraje'!$C:$C,$B$2)</f>
        <v>0</v>
      </c>
      <c r="CK70" s="11">
        <f>IF('Cartera Semanal Individual'!$A70='Cartera Semanal Individual'!CK$1,-SUMIFS('BD Factoraje'!$Q:$Q,'BD Factoraje'!$B:$B,$B$3,'BD Factoraje'!$G:$G,'Cartera Semanal Individual'!$A70,'BD Factoraje'!$C:$C,$B$2),0)+CJ70-SUMIFS('BD Factoraje'!$R:$R,'BD Factoraje'!$B:$B,$B$3,'BD Factoraje'!$G:$G,'Cartera Semanal Individual'!$A70,'BD Factoraje'!$N:$N,'Cartera Semanal Individual'!CK$1,'BD Factoraje'!$C:$C,$B$2)</f>
        <v>0</v>
      </c>
      <c r="CL70" s="11">
        <f>IF('Cartera Semanal Individual'!$A70='Cartera Semanal Individual'!CL$1,-SUMIFS('BD Factoraje'!$Q:$Q,'BD Factoraje'!$B:$B,$B$3,'BD Factoraje'!$G:$G,'Cartera Semanal Individual'!$A70,'BD Factoraje'!$C:$C,$B$2),0)+CK70-SUMIFS('BD Factoraje'!$R:$R,'BD Factoraje'!$B:$B,$B$3,'BD Factoraje'!$G:$G,'Cartera Semanal Individual'!$A70,'BD Factoraje'!$N:$N,'Cartera Semanal Individual'!CL$1,'BD Factoraje'!$C:$C,$B$2)</f>
        <v>0</v>
      </c>
      <c r="CM70" s="11">
        <f>IF('Cartera Semanal Individual'!$A70='Cartera Semanal Individual'!CM$1,-SUMIFS('BD Factoraje'!$Q:$Q,'BD Factoraje'!$B:$B,$B$3,'BD Factoraje'!$G:$G,'Cartera Semanal Individual'!$A70,'BD Factoraje'!$C:$C,$B$2),0)+CL70-SUMIFS('BD Factoraje'!$R:$R,'BD Factoraje'!$B:$B,$B$3,'BD Factoraje'!$G:$G,'Cartera Semanal Individual'!$A70,'BD Factoraje'!$N:$N,'Cartera Semanal Individual'!CM$1,'BD Factoraje'!$C:$C,$B$2)</f>
        <v>0</v>
      </c>
      <c r="CN70" s="11">
        <f>IF('Cartera Semanal Individual'!$A70='Cartera Semanal Individual'!CN$1,-SUMIFS('BD Factoraje'!$Q:$Q,'BD Factoraje'!$B:$B,$B$3,'BD Factoraje'!$G:$G,'Cartera Semanal Individual'!$A70,'BD Factoraje'!$C:$C,$B$2),0)+CM70-SUMIFS('BD Factoraje'!$R:$R,'BD Factoraje'!$B:$B,$B$3,'BD Factoraje'!$G:$G,'Cartera Semanal Individual'!$A70,'BD Factoraje'!$N:$N,'Cartera Semanal Individual'!CN$1,'BD Factoraje'!$C:$C,$B$2)</f>
        <v>0</v>
      </c>
      <c r="CO70" s="11">
        <f>IF('Cartera Semanal Individual'!$A70='Cartera Semanal Individual'!CO$1,-SUMIFS('BD Factoraje'!$Q:$Q,'BD Factoraje'!$B:$B,$B$3,'BD Factoraje'!$G:$G,'Cartera Semanal Individual'!$A70,'BD Factoraje'!$C:$C,$B$2),0)+CN70-SUMIFS('BD Factoraje'!$R:$R,'BD Factoraje'!$B:$B,$B$3,'BD Factoraje'!$G:$G,'Cartera Semanal Individual'!$A70,'BD Factoraje'!$N:$N,'Cartera Semanal Individual'!CO$1,'BD Factoraje'!$C:$C,$B$2)</f>
        <v>0</v>
      </c>
      <c r="CP70" s="11">
        <f>IF('Cartera Semanal Individual'!$A70='Cartera Semanal Individual'!CP$1,-SUMIFS('BD Factoraje'!$Q:$Q,'BD Factoraje'!$B:$B,$B$3,'BD Factoraje'!$G:$G,'Cartera Semanal Individual'!$A70,'BD Factoraje'!$C:$C,$B$2),0)+CO70-SUMIFS('BD Factoraje'!$R:$R,'BD Factoraje'!$B:$B,$B$3,'BD Factoraje'!$G:$G,'Cartera Semanal Individual'!$A70,'BD Factoraje'!$N:$N,'Cartera Semanal Individual'!CP$1,'BD Factoraje'!$C:$C,$B$2)</f>
        <v>0</v>
      </c>
      <c r="CQ70" s="11">
        <f>IF('Cartera Semanal Individual'!$A70='Cartera Semanal Individual'!CQ$1,-SUMIFS('BD Factoraje'!$Q:$Q,'BD Factoraje'!$B:$B,$B$3,'BD Factoraje'!$G:$G,'Cartera Semanal Individual'!$A70,'BD Factoraje'!$C:$C,$B$2),0)+CP70-SUMIFS('BD Factoraje'!$R:$R,'BD Factoraje'!$B:$B,$B$3,'BD Factoraje'!$G:$G,'Cartera Semanal Individual'!$A70,'BD Factoraje'!$N:$N,'Cartera Semanal Individual'!CQ$1,'BD Factoraje'!$C:$C,$B$2)</f>
        <v>0</v>
      </c>
      <c r="CR70" s="11">
        <f>IF('Cartera Semanal Individual'!$A70='Cartera Semanal Individual'!CR$1,-SUMIFS('BD Factoraje'!$Q:$Q,'BD Factoraje'!$B:$B,$B$3,'BD Factoraje'!$G:$G,'Cartera Semanal Individual'!$A70,'BD Factoraje'!$C:$C,$B$2),0)+CQ70-SUMIFS('BD Factoraje'!$R:$R,'BD Factoraje'!$B:$B,$B$3,'BD Factoraje'!$G:$G,'Cartera Semanal Individual'!$A70,'BD Factoraje'!$N:$N,'Cartera Semanal Individual'!CR$1,'BD Factoraje'!$C:$C,$B$2)</f>
        <v>0</v>
      </c>
      <c r="CS70" s="11">
        <f>IF('Cartera Semanal Individual'!$A70='Cartera Semanal Individual'!CS$1,-SUMIFS('BD Factoraje'!$Q:$Q,'BD Factoraje'!$B:$B,$B$3,'BD Factoraje'!$G:$G,'Cartera Semanal Individual'!$A70,'BD Factoraje'!$C:$C,$B$2),0)+CR70-SUMIFS('BD Factoraje'!$R:$R,'BD Factoraje'!$B:$B,$B$3,'BD Factoraje'!$G:$G,'Cartera Semanal Individual'!$A70,'BD Factoraje'!$N:$N,'Cartera Semanal Individual'!CS$1,'BD Factoraje'!$C:$C,$B$2)</f>
        <v>0</v>
      </c>
      <c r="CT70" s="11">
        <f>IF('Cartera Semanal Individual'!$A70='Cartera Semanal Individual'!CT$1,-SUMIFS('BD Factoraje'!$Q:$Q,'BD Factoraje'!$B:$B,$B$3,'BD Factoraje'!$G:$G,'Cartera Semanal Individual'!$A70,'BD Factoraje'!$C:$C,$B$2),0)+CS70-SUMIFS('BD Factoraje'!$R:$R,'BD Factoraje'!$B:$B,$B$3,'BD Factoraje'!$G:$G,'Cartera Semanal Individual'!$A70,'BD Factoraje'!$N:$N,'Cartera Semanal Individual'!CT$1,'BD Factoraje'!$C:$C,$B$2)</f>
        <v>0</v>
      </c>
      <c r="CU70" s="11">
        <f>IF('Cartera Semanal Individual'!$A70='Cartera Semanal Individual'!CU$1,-SUMIFS('BD Factoraje'!$Q:$Q,'BD Factoraje'!$B:$B,$B$3,'BD Factoraje'!$G:$G,'Cartera Semanal Individual'!$A70,'BD Factoraje'!$C:$C,$B$2),0)+CT70-SUMIFS('BD Factoraje'!$R:$R,'BD Factoraje'!$B:$B,$B$3,'BD Factoraje'!$G:$G,'Cartera Semanal Individual'!$A70,'BD Factoraje'!$N:$N,'Cartera Semanal Individual'!CU$1,'BD Factoraje'!$C:$C,$B$2)</f>
        <v>0</v>
      </c>
      <c r="CV70" s="11">
        <f>IF('Cartera Semanal Individual'!$A70='Cartera Semanal Individual'!CV$1,-SUMIFS('BD Factoraje'!$Q:$Q,'BD Factoraje'!$B:$B,$B$3,'BD Factoraje'!$G:$G,'Cartera Semanal Individual'!$A70,'BD Factoraje'!$C:$C,$B$2),0)+CU70-SUMIFS('BD Factoraje'!$R:$R,'BD Factoraje'!$B:$B,$B$3,'BD Factoraje'!$G:$G,'Cartera Semanal Individual'!$A70,'BD Factoraje'!$N:$N,'Cartera Semanal Individual'!CV$1,'BD Factoraje'!$C:$C,$B$2)</f>
        <v>0</v>
      </c>
    </row>
    <row r="71" spans="1:100" x14ac:dyDescent="0.25">
      <c r="A71" s="14">
        <v>80</v>
      </c>
      <c r="B71" s="31">
        <f t="shared" si="3"/>
        <v>42925</v>
      </c>
      <c r="C71" s="11">
        <f>IF('Cartera Semanal Individual'!$A71='Cartera Semanal Individual'!C$1,-SUMIFS('BD Factoraje'!$Q:$Q,'BD Factoraje'!$B:$B,$B$3,'BD Factoraje'!$G:$G,'Cartera Semanal Individual'!$A71,'BD Factoraje'!$C:$C,$B$2),0)</f>
        <v>0</v>
      </c>
      <c r="D71" s="11">
        <f>IF('Cartera Semanal Individual'!$A71='Cartera Semanal Individual'!D$1,-SUMIFS('BD Factoraje'!$Q:$Q,'BD Factoraje'!$B:$B,$B$3,'BD Factoraje'!$G:$G,'Cartera Semanal Individual'!$A71,'BD Factoraje'!$C:$C,$B$2),0)+C71-SUMIFS('BD Factoraje'!$R:$R,'BD Factoraje'!$B:$B,$B$3,'BD Factoraje'!$G:$G,'Cartera Semanal Individual'!$A71,'BD Factoraje'!$N:$N,'Cartera Semanal Individual'!D$1,'BD Factoraje'!$C:$C,$B$2)</f>
        <v>0</v>
      </c>
      <c r="E71" s="11">
        <f>IF('Cartera Semanal Individual'!$A71='Cartera Semanal Individual'!E$1,-SUMIFS('BD Factoraje'!$Q:$Q,'BD Factoraje'!$B:$B,$B$3,'BD Factoraje'!$G:$G,'Cartera Semanal Individual'!$A71,'BD Factoraje'!$C:$C,$B$2),0)+D71-SUMIFS('BD Factoraje'!$R:$R,'BD Factoraje'!$B:$B,$B$3,'BD Factoraje'!$G:$G,'Cartera Semanal Individual'!$A71,'BD Factoraje'!$N:$N,'Cartera Semanal Individual'!E$1,'BD Factoraje'!$C:$C,$B$2)</f>
        <v>0</v>
      </c>
      <c r="F71" s="11">
        <f>IF('Cartera Semanal Individual'!$A71='Cartera Semanal Individual'!F$1,-SUMIFS('BD Factoraje'!$Q:$Q,'BD Factoraje'!$B:$B,$B$3,'BD Factoraje'!$G:$G,'Cartera Semanal Individual'!$A71,'BD Factoraje'!$C:$C,$B$2),0)+E71-SUMIFS('BD Factoraje'!$R:$R,'BD Factoraje'!$B:$B,$B$3,'BD Factoraje'!$G:$G,'Cartera Semanal Individual'!$A71,'BD Factoraje'!$N:$N,'Cartera Semanal Individual'!F$1,'BD Factoraje'!$C:$C,$B$2)</f>
        <v>0</v>
      </c>
      <c r="G71" s="11">
        <f>IF('Cartera Semanal Individual'!$A71='Cartera Semanal Individual'!G$1,-SUMIFS('BD Factoraje'!$Q:$Q,'BD Factoraje'!$B:$B,$B$3,'BD Factoraje'!$G:$G,'Cartera Semanal Individual'!$A71,'BD Factoraje'!$C:$C,$B$2),0)+F71-SUMIFS('BD Factoraje'!$R:$R,'BD Factoraje'!$B:$B,$B$3,'BD Factoraje'!$G:$G,'Cartera Semanal Individual'!$A71,'BD Factoraje'!$N:$N,'Cartera Semanal Individual'!G$1,'BD Factoraje'!$C:$C,$B$2)</f>
        <v>0</v>
      </c>
      <c r="H71" s="11">
        <f>IF('Cartera Semanal Individual'!$A71='Cartera Semanal Individual'!H$1,-SUMIFS('BD Factoraje'!$Q:$Q,'BD Factoraje'!$B:$B,$B$3,'BD Factoraje'!$G:$G,'Cartera Semanal Individual'!$A71,'BD Factoraje'!$C:$C,$B$2),0)+G71-SUMIFS('BD Factoraje'!$R:$R,'BD Factoraje'!$B:$B,$B$3,'BD Factoraje'!$G:$G,'Cartera Semanal Individual'!$A71,'BD Factoraje'!$N:$N,'Cartera Semanal Individual'!H$1,'BD Factoraje'!$C:$C,$B$2)</f>
        <v>0</v>
      </c>
      <c r="I71" s="11">
        <f>IF('Cartera Semanal Individual'!$A71='Cartera Semanal Individual'!I$1,-SUMIFS('BD Factoraje'!$Q:$Q,'BD Factoraje'!$B:$B,$B$3,'BD Factoraje'!$G:$G,'Cartera Semanal Individual'!$A71,'BD Factoraje'!$C:$C,$B$2),0)+H71-SUMIFS('BD Factoraje'!$R:$R,'BD Factoraje'!$B:$B,$B$3,'BD Factoraje'!$G:$G,'Cartera Semanal Individual'!$A71,'BD Factoraje'!$N:$N,'Cartera Semanal Individual'!I$1,'BD Factoraje'!$C:$C,$B$2)</f>
        <v>0</v>
      </c>
      <c r="J71" s="11">
        <f>IF('Cartera Semanal Individual'!$A71='Cartera Semanal Individual'!J$1,-SUMIFS('BD Factoraje'!$Q:$Q,'BD Factoraje'!$B:$B,$B$3,'BD Factoraje'!$G:$G,'Cartera Semanal Individual'!$A71,'BD Factoraje'!$C:$C,$B$2),0)+I71-SUMIFS('BD Factoraje'!$R:$R,'BD Factoraje'!$B:$B,$B$3,'BD Factoraje'!$G:$G,'Cartera Semanal Individual'!$A71,'BD Factoraje'!$N:$N,'Cartera Semanal Individual'!J$1,'BD Factoraje'!$C:$C,$B$2)</f>
        <v>0</v>
      </c>
      <c r="K71" s="11">
        <f>IF('Cartera Semanal Individual'!$A71='Cartera Semanal Individual'!K$1,-SUMIFS('BD Factoraje'!$Q:$Q,'BD Factoraje'!$B:$B,$B$3,'BD Factoraje'!$G:$G,'Cartera Semanal Individual'!$A71,'BD Factoraje'!$C:$C,$B$2),0)+J71-SUMIFS('BD Factoraje'!$R:$R,'BD Factoraje'!$B:$B,$B$3,'BD Factoraje'!$G:$G,'Cartera Semanal Individual'!$A71,'BD Factoraje'!$N:$N,'Cartera Semanal Individual'!K$1,'BD Factoraje'!$C:$C,$B$2)</f>
        <v>0</v>
      </c>
      <c r="L71" s="11">
        <f>IF('Cartera Semanal Individual'!$A71='Cartera Semanal Individual'!L$1,-SUMIFS('BD Factoraje'!$Q:$Q,'BD Factoraje'!$B:$B,$B$3,'BD Factoraje'!$G:$G,'Cartera Semanal Individual'!$A71,'BD Factoraje'!$C:$C,$B$2),0)+K71-SUMIFS('BD Factoraje'!$R:$R,'BD Factoraje'!$B:$B,$B$3,'BD Factoraje'!$G:$G,'Cartera Semanal Individual'!$A71,'BD Factoraje'!$N:$N,'Cartera Semanal Individual'!L$1,'BD Factoraje'!$C:$C,$B$2)</f>
        <v>0</v>
      </c>
      <c r="M71" s="11">
        <f>IF('Cartera Semanal Individual'!$A71='Cartera Semanal Individual'!M$1,-SUMIFS('BD Factoraje'!$Q:$Q,'BD Factoraje'!$B:$B,$B$3,'BD Factoraje'!$G:$G,'Cartera Semanal Individual'!$A71,'BD Factoraje'!$C:$C,$B$2),0)+L71-SUMIFS('BD Factoraje'!$R:$R,'BD Factoraje'!$B:$B,$B$3,'BD Factoraje'!$G:$G,'Cartera Semanal Individual'!$A71,'BD Factoraje'!$N:$N,'Cartera Semanal Individual'!M$1,'BD Factoraje'!$C:$C,$B$2)</f>
        <v>0</v>
      </c>
      <c r="N71" s="11">
        <f>IF('Cartera Semanal Individual'!$A71='Cartera Semanal Individual'!N$1,-SUMIFS('BD Factoraje'!$Q:$Q,'BD Factoraje'!$B:$B,$B$3,'BD Factoraje'!$G:$G,'Cartera Semanal Individual'!$A71,'BD Factoraje'!$C:$C,$B$2),0)+M71-SUMIFS('BD Factoraje'!$R:$R,'BD Factoraje'!$B:$B,$B$3,'BD Factoraje'!$G:$G,'Cartera Semanal Individual'!$A71,'BD Factoraje'!$N:$N,'Cartera Semanal Individual'!N$1,'BD Factoraje'!$C:$C,$B$2)</f>
        <v>0</v>
      </c>
      <c r="O71" s="11">
        <f>IF('Cartera Semanal Individual'!$A71='Cartera Semanal Individual'!O$1,-SUMIFS('BD Factoraje'!$Q:$Q,'BD Factoraje'!$B:$B,$B$3,'BD Factoraje'!$G:$G,'Cartera Semanal Individual'!$A71,'BD Factoraje'!$C:$C,$B$2),0)+N71-SUMIFS('BD Factoraje'!$R:$R,'BD Factoraje'!$B:$B,$B$3,'BD Factoraje'!$G:$G,'Cartera Semanal Individual'!$A71,'BD Factoraje'!$N:$N,'Cartera Semanal Individual'!O$1,'BD Factoraje'!$C:$C,$B$2)</f>
        <v>0</v>
      </c>
      <c r="P71" s="11">
        <f>IF('Cartera Semanal Individual'!$A71='Cartera Semanal Individual'!P$1,-SUMIFS('BD Factoraje'!$Q:$Q,'BD Factoraje'!$B:$B,$B$3,'BD Factoraje'!$G:$G,'Cartera Semanal Individual'!$A71,'BD Factoraje'!$C:$C,$B$2),0)+O71-SUMIFS('BD Factoraje'!$R:$R,'BD Factoraje'!$B:$B,$B$3,'BD Factoraje'!$G:$G,'Cartera Semanal Individual'!$A71,'BD Factoraje'!$N:$N,'Cartera Semanal Individual'!P$1,'BD Factoraje'!$C:$C,$B$2)</f>
        <v>0</v>
      </c>
      <c r="Q71" s="11">
        <f>IF('Cartera Semanal Individual'!$A71='Cartera Semanal Individual'!Q$1,-SUMIFS('BD Factoraje'!$Q:$Q,'BD Factoraje'!$B:$B,$B$3,'BD Factoraje'!$G:$G,'Cartera Semanal Individual'!$A71,'BD Factoraje'!$C:$C,$B$2),0)+P71-SUMIFS('BD Factoraje'!$R:$R,'BD Factoraje'!$B:$B,$B$3,'BD Factoraje'!$G:$G,'Cartera Semanal Individual'!$A71,'BD Factoraje'!$N:$N,'Cartera Semanal Individual'!Q$1,'BD Factoraje'!$C:$C,$B$2)</f>
        <v>0</v>
      </c>
      <c r="R71" s="11">
        <f>IF('Cartera Semanal Individual'!$A71='Cartera Semanal Individual'!R$1,-SUMIFS('BD Factoraje'!$Q:$Q,'BD Factoraje'!$B:$B,$B$3,'BD Factoraje'!$G:$G,'Cartera Semanal Individual'!$A71,'BD Factoraje'!$C:$C,$B$2),0)+Q71-SUMIFS('BD Factoraje'!$R:$R,'BD Factoraje'!$B:$B,$B$3,'BD Factoraje'!$G:$G,'Cartera Semanal Individual'!$A71,'BD Factoraje'!$N:$N,'Cartera Semanal Individual'!R$1,'BD Factoraje'!$C:$C,$B$2)</f>
        <v>0</v>
      </c>
      <c r="S71" s="11">
        <f>IF('Cartera Semanal Individual'!$A71='Cartera Semanal Individual'!S$1,-SUMIFS('BD Factoraje'!$Q:$Q,'BD Factoraje'!$B:$B,$B$3,'BD Factoraje'!$G:$G,'Cartera Semanal Individual'!$A71,'BD Factoraje'!$C:$C,$B$2),0)+R71-SUMIFS('BD Factoraje'!$R:$R,'BD Factoraje'!$B:$B,$B$3,'BD Factoraje'!$G:$G,'Cartera Semanal Individual'!$A71,'BD Factoraje'!$N:$N,'Cartera Semanal Individual'!S$1,'BD Factoraje'!$C:$C,$B$2)</f>
        <v>0</v>
      </c>
      <c r="T71" s="11">
        <f>IF('Cartera Semanal Individual'!$A71='Cartera Semanal Individual'!T$1,-SUMIFS('BD Factoraje'!$Q:$Q,'BD Factoraje'!$B:$B,$B$3,'BD Factoraje'!$G:$G,'Cartera Semanal Individual'!$A71,'BD Factoraje'!$C:$C,$B$2),0)+S71-SUMIFS('BD Factoraje'!$R:$R,'BD Factoraje'!$B:$B,$B$3,'BD Factoraje'!$G:$G,'Cartera Semanal Individual'!$A71,'BD Factoraje'!$N:$N,'Cartera Semanal Individual'!T$1,'BD Factoraje'!$C:$C,$B$2)</f>
        <v>0</v>
      </c>
      <c r="U71" s="11">
        <f>IF('Cartera Semanal Individual'!$A71='Cartera Semanal Individual'!U$1,-SUMIFS('BD Factoraje'!$Q:$Q,'BD Factoraje'!$B:$B,$B$3,'BD Factoraje'!$G:$G,'Cartera Semanal Individual'!$A71,'BD Factoraje'!$C:$C,$B$2),0)+T71-SUMIFS('BD Factoraje'!$R:$R,'BD Factoraje'!$B:$B,$B$3,'BD Factoraje'!$G:$G,'Cartera Semanal Individual'!$A71,'BD Factoraje'!$N:$N,'Cartera Semanal Individual'!U$1,'BD Factoraje'!$C:$C,$B$2)</f>
        <v>0</v>
      </c>
      <c r="V71" s="11">
        <f>IF('Cartera Semanal Individual'!$A71='Cartera Semanal Individual'!V$1,-SUMIFS('BD Factoraje'!$Q:$Q,'BD Factoraje'!$B:$B,$B$3,'BD Factoraje'!$G:$G,'Cartera Semanal Individual'!$A71,'BD Factoraje'!$C:$C,$B$2),0)+U71-SUMIFS('BD Factoraje'!$R:$R,'BD Factoraje'!$B:$B,$B$3,'BD Factoraje'!$G:$G,'Cartera Semanal Individual'!$A71,'BD Factoraje'!$N:$N,'Cartera Semanal Individual'!V$1,'BD Factoraje'!$C:$C,$B$2)</f>
        <v>0</v>
      </c>
      <c r="W71" s="11">
        <f>IF('Cartera Semanal Individual'!$A71='Cartera Semanal Individual'!W$1,-SUMIFS('BD Factoraje'!$Q:$Q,'BD Factoraje'!$B:$B,$B$3,'BD Factoraje'!$G:$G,'Cartera Semanal Individual'!$A71,'BD Factoraje'!$C:$C,$B$2),0)+V71-SUMIFS('BD Factoraje'!$R:$R,'BD Factoraje'!$B:$B,$B$3,'BD Factoraje'!$G:$G,'Cartera Semanal Individual'!$A71,'BD Factoraje'!$N:$N,'Cartera Semanal Individual'!W$1,'BD Factoraje'!$C:$C,$B$2)</f>
        <v>0</v>
      </c>
      <c r="X71" s="11">
        <f>IF('Cartera Semanal Individual'!$A71='Cartera Semanal Individual'!X$1,-SUMIFS('BD Factoraje'!$Q:$Q,'BD Factoraje'!$B:$B,$B$3,'BD Factoraje'!$G:$G,'Cartera Semanal Individual'!$A71,'BD Factoraje'!$C:$C,$B$2),0)+W71-SUMIFS('BD Factoraje'!$R:$R,'BD Factoraje'!$B:$B,$B$3,'BD Factoraje'!$G:$G,'Cartera Semanal Individual'!$A71,'BD Factoraje'!$N:$N,'Cartera Semanal Individual'!X$1,'BD Factoraje'!$C:$C,$B$2)</f>
        <v>0</v>
      </c>
      <c r="Y71" s="11">
        <f>IF('Cartera Semanal Individual'!$A71='Cartera Semanal Individual'!Y$1,-SUMIFS('BD Factoraje'!$Q:$Q,'BD Factoraje'!$B:$B,$B$3,'BD Factoraje'!$G:$G,'Cartera Semanal Individual'!$A71,'BD Factoraje'!$C:$C,$B$2),0)+X71-SUMIFS('BD Factoraje'!$R:$R,'BD Factoraje'!$B:$B,$B$3,'BD Factoraje'!$G:$G,'Cartera Semanal Individual'!$A71,'BD Factoraje'!$N:$N,'Cartera Semanal Individual'!Y$1,'BD Factoraje'!$C:$C,$B$2)</f>
        <v>0</v>
      </c>
      <c r="Z71" s="11">
        <f>IF('Cartera Semanal Individual'!$A71='Cartera Semanal Individual'!Z$1,-SUMIFS('BD Factoraje'!$Q:$Q,'BD Factoraje'!$B:$B,$B$3,'BD Factoraje'!$G:$G,'Cartera Semanal Individual'!$A71,'BD Factoraje'!$C:$C,$B$2),0)+Y71-SUMIFS('BD Factoraje'!$R:$R,'BD Factoraje'!$B:$B,$B$3,'BD Factoraje'!$G:$G,'Cartera Semanal Individual'!$A71,'BD Factoraje'!$N:$N,'Cartera Semanal Individual'!Z$1,'BD Factoraje'!$C:$C,$B$2)</f>
        <v>0</v>
      </c>
      <c r="AA71" s="11">
        <f>IF('Cartera Semanal Individual'!$A71='Cartera Semanal Individual'!AA$1,-SUMIFS('BD Factoraje'!$Q:$Q,'BD Factoraje'!$B:$B,$B$3,'BD Factoraje'!$G:$G,'Cartera Semanal Individual'!$A71,'BD Factoraje'!$C:$C,$B$2),0)+Z71-SUMIFS('BD Factoraje'!$R:$R,'BD Factoraje'!$B:$B,$B$3,'BD Factoraje'!$G:$G,'Cartera Semanal Individual'!$A71,'BD Factoraje'!$N:$N,'Cartera Semanal Individual'!AA$1,'BD Factoraje'!$C:$C,$B$2)</f>
        <v>0</v>
      </c>
      <c r="AB71" s="11">
        <f>IF('Cartera Semanal Individual'!$A71='Cartera Semanal Individual'!AB$1,-SUMIFS('BD Factoraje'!$Q:$Q,'BD Factoraje'!$B:$B,$B$3,'BD Factoraje'!$G:$G,'Cartera Semanal Individual'!$A71,'BD Factoraje'!$C:$C,$B$2),0)+AA71-SUMIFS('BD Factoraje'!$R:$R,'BD Factoraje'!$B:$B,$B$3,'BD Factoraje'!$G:$G,'Cartera Semanal Individual'!$A71,'BD Factoraje'!$N:$N,'Cartera Semanal Individual'!AB$1,'BD Factoraje'!$C:$C,$B$2)</f>
        <v>0</v>
      </c>
      <c r="AC71" s="11">
        <f>IF('Cartera Semanal Individual'!$A71='Cartera Semanal Individual'!AC$1,-SUMIFS('BD Factoraje'!$Q:$Q,'BD Factoraje'!$B:$B,$B$3,'BD Factoraje'!$G:$G,'Cartera Semanal Individual'!$A71,'BD Factoraje'!$C:$C,$B$2),0)+AB71-SUMIFS('BD Factoraje'!$R:$R,'BD Factoraje'!$B:$B,$B$3,'BD Factoraje'!$G:$G,'Cartera Semanal Individual'!$A71,'BD Factoraje'!$N:$N,'Cartera Semanal Individual'!AC$1,'BD Factoraje'!$C:$C,$B$2)</f>
        <v>0</v>
      </c>
      <c r="AD71" s="11">
        <f>IF('Cartera Semanal Individual'!$A71='Cartera Semanal Individual'!AD$1,-SUMIFS('BD Factoraje'!$Q:$Q,'BD Factoraje'!$B:$B,$B$3,'BD Factoraje'!$G:$G,'Cartera Semanal Individual'!$A71,'BD Factoraje'!$C:$C,$B$2),0)+AC71-SUMIFS('BD Factoraje'!$R:$R,'BD Factoraje'!$B:$B,$B$3,'BD Factoraje'!$G:$G,'Cartera Semanal Individual'!$A71,'BD Factoraje'!$N:$N,'Cartera Semanal Individual'!AD$1,'BD Factoraje'!$C:$C,$B$2)</f>
        <v>0</v>
      </c>
      <c r="AE71" s="11">
        <f>IF('Cartera Semanal Individual'!$A71='Cartera Semanal Individual'!AE$1,-SUMIFS('BD Factoraje'!$Q:$Q,'BD Factoraje'!$B:$B,$B$3,'BD Factoraje'!$G:$G,'Cartera Semanal Individual'!$A71,'BD Factoraje'!$C:$C,$B$2),0)+AD71-SUMIFS('BD Factoraje'!$R:$R,'BD Factoraje'!$B:$B,$B$3,'BD Factoraje'!$G:$G,'Cartera Semanal Individual'!$A71,'BD Factoraje'!$N:$N,'Cartera Semanal Individual'!AE$1,'BD Factoraje'!$C:$C,$B$2)</f>
        <v>0</v>
      </c>
      <c r="AF71" s="11">
        <f>IF('Cartera Semanal Individual'!$A71='Cartera Semanal Individual'!AF$1,-SUMIFS('BD Factoraje'!$Q:$Q,'BD Factoraje'!$B:$B,$B$3,'BD Factoraje'!$G:$G,'Cartera Semanal Individual'!$A71,'BD Factoraje'!$C:$C,$B$2),0)+AE71-SUMIFS('BD Factoraje'!$R:$R,'BD Factoraje'!$B:$B,$B$3,'BD Factoraje'!$G:$G,'Cartera Semanal Individual'!$A71,'BD Factoraje'!$N:$N,'Cartera Semanal Individual'!AF$1,'BD Factoraje'!$C:$C,$B$2)</f>
        <v>0</v>
      </c>
      <c r="AG71" s="11">
        <f>IF('Cartera Semanal Individual'!$A71='Cartera Semanal Individual'!AG$1,-SUMIFS('BD Factoraje'!$Q:$Q,'BD Factoraje'!$B:$B,$B$3,'BD Factoraje'!$G:$G,'Cartera Semanal Individual'!$A71,'BD Factoraje'!$C:$C,$B$2),0)+AF71-SUMIFS('BD Factoraje'!$R:$R,'BD Factoraje'!$B:$B,$B$3,'BD Factoraje'!$G:$G,'Cartera Semanal Individual'!$A71,'BD Factoraje'!$N:$N,'Cartera Semanal Individual'!AG$1,'BD Factoraje'!$C:$C,$B$2)</f>
        <v>0</v>
      </c>
      <c r="AH71" s="11">
        <f>IF('Cartera Semanal Individual'!$A71='Cartera Semanal Individual'!AH$1,-SUMIFS('BD Factoraje'!$Q:$Q,'BD Factoraje'!$B:$B,$B$3,'BD Factoraje'!$G:$G,'Cartera Semanal Individual'!$A71,'BD Factoraje'!$C:$C,$B$2),0)+AG71-SUMIFS('BD Factoraje'!$R:$R,'BD Factoraje'!$B:$B,$B$3,'BD Factoraje'!$G:$G,'Cartera Semanal Individual'!$A71,'BD Factoraje'!$N:$N,'Cartera Semanal Individual'!AH$1,'BD Factoraje'!$C:$C,$B$2)</f>
        <v>0</v>
      </c>
      <c r="AI71" s="11">
        <f>IF('Cartera Semanal Individual'!$A71='Cartera Semanal Individual'!AI$1,-SUMIFS('BD Factoraje'!$Q:$Q,'BD Factoraje'!$B:$B,$B$3,'BD Factoraje'!$G:$G,'Cartera Semanal Individual'!$A71,'BD Factoraje'!$C:$C,$B$2),0)+AH71-SUMIFS('BD Factoraje'!$R:$R,'BD Factoraje'!$B:$B,$B$3,'BD Factoraje'!$G:$G,'Cartera Semanal Individual'!$A71,'BD Factoraje'!$N:$N,'Cartera Semanal Individual'!AI$1,'BD Factoraje'!$C:$C,$B$2)</f>
        <v>0</v>
      </c>
      <c r="AJ71" s="11">
        <f>IF('Cartera Semanal Individual'!$A71='Cartera Semanal Individual'!AJ$1,-SUMIFS('BD Factoraje'!$Q:$Q,'BD Factoraje'!$B:$B,$B$3,'BD Factoraje'!$G:$G,'Cartera Semanal Individual'!$A71,'BD Factoraje'!$C:$C,$B$2),0)+AI71-SUMIFS('BD Factoraje'!$R:$R,'BD Factoraje'!$B:$B,$B$3,'BD Factoraje'!$G:$G,'Cartera Semanal Individual'!$A71,'BD Factoraje'!$N:$N,'Cartera Semanal Individual'!AJ$1,'BD Factoraje'!$C:$C,$B$2)</f>
        <v>0</v>
      </c>
      <c r="AK71" s="11">
        <f>IF('Cartera Semanal Individual'!$A71='Cartera Semanal Individual'!AK$1,-SUMIFS('BD Factoraje'!$Q:$Q,'BD Factoraje'!$B:$B,$B$3,'BD Factoraje'!$G:$G,'Cartera Semanal Individual'!$A71,'BD Factoraje'!$C:$C,$B$2),0)+AJ71-SUMIFS('BD Factoraje'!$R:$R,'BD Factoraje'!$B:$B,$B$3,'BD Factoraje'!$G:$G,'Cartera Semanal Individual'!$A71,'BD Factoraje'!$N:$N,'Cartera Semanal Individual'!AK$1,'BD Factoraje'!$C:$C,$B$2)</f>
        <v>0</v>
      </c>
      <c r="AL71" s="11">
        <f>IF('Cartera Semanal Individual'!$A71='Cartera Semanal Individual'!AL$1,-SUMIFS('BD Factoraje'!$Q:$Q,'BD Factoraje'!$B:$B,$B$3,'BD Factoraje'!$G:$G,'Cartera Semanal Individual'!$A71,'BD Factoraje'!$C:$C,$B$2),0)+AK71-SUMIFS('BD Factoraje'!$R:$R,'BD Factoraje'!$B:$B,$B$3,'BD Factoraje'!$G:$G,'Cartera Semanal Individual'!$A71,'BD Factoraje'!$N:$N,'Cartera Semanal Individual'!AL$1,'BD Factoraje'!$C:$C,$B$2)</f>
        <v>0</v>
      </c>
      <c r="AM71" s="11">
        <f>IF('Cartera Semanal Individual'!$A71='Cartera Semanal Individual'!AM$1,-SUMIFS('BD Factoraje'!$Q:$Q,'BD Factoraje'!$B:$B,$B$3,'BD Factoraje'!$G:$G,'Cartera Semanal Individual'!$A71,'BD Factoraje'!$C:$C,$B$2),0)+AL71-SUMIFS('BD Factoraje'!$R:$R,'BD Factoraje'!$B:$B,$B$3,'BD Factoraje'!$G:$G,'Cartera Semanal Individual'!$A71,'BD Factoraje'!$N:$N,'Cartera Semanal Individual'!AM$1,'BD Factoraje'!$C:$C,$B$2)</f>
        <v>0</v>
      </c>
      <c r="AN71" s="11">
        <f>IF('Cartera Semanal Individual'!$A71='Cartera Semanal Individual'!AN$1,-SUMIFS('BD Factoraje'!$Q:$Q,'BD Factoraje'!$B:$B,$B$3,'BD Factoraje'!$G:$G,'Cartera Semanal Individual'!$A71,'BD Factoraje'!$C:$C,$B$2),0)+AM71-SUMIFS('BD Factoraje'!$R:$R,'BD Factoraje'!$B:$B,$B$3,'BD Factoraje'!$G:$G,'Cartera Semanal Individual'!$A71,'BD Factoraje'!$N:$N,'Cartera Semanal Individual'!AN$1,'BD Factoraje'!$C:$C,$B$2)</f>
        <v>0</v>
      </c>
      <c r="AO71" s="11">
        <f>IF('Cartera Semanal Individual'!$A71='Cartera Semanal Individual'!AO$1,-SUMIFS('BD Factoraje'!$Q:$Q,'BD Factoraje'!$B:$B,$B$3,'BD Factoraje'!$G:$G,'Cartera Semanal Individual'!$A71,'BD Factoraje'!$C:$C,$B$2),0)+AN71-SUMIFS('BD Factoraje'!$R:$R,'BD Factoraje'!$B:$B,$B$3,'BD Factoraje'!$G:$G,'Cartera Semanal Individual'!$A71,'BD Factoraje'!$N:$N,'Cartera Semanal Individual'!AO$1,'BD Factoraje'!$C:$C,$B$2)</f>
        <v>0</v>
      </c>
      <c r="AP71" s="11">
        <f>IF('Cartera Semanal Individual'!$A71='Cartera Semanal Individual'!AP$1,-SUMIFS('BD Factoraje'!$Q:$Q,'BD Factoraje'!$B:$B,$B$3,'BD Factoraje'!$G:$G,'Cartera Semanal Individual'!$A71,'BD Factoraje'!$C:$C,$B$2),0)+AO71-SUMIFS('BD Factoraje'!$R:$R,'BD Factoraje'!$B:$B,$B$3,'BD Factoraje'!$G:$G,'Cartera Semanal Individual'!$A71,'BD Factoraje'!$N:$N,'Cartera Semanal Individual'!AP$1,'BD Factoraje'!$C:$C,$B$2)</f>
        <v>0</v>
      </c>
      <c r="AQ71" s="11">
        <f>IF('Cartera Semanal Individual'!$A71='Cartera Semanal Individual'!AQ$1,-SUMIFS('BD Factoraje'!$Q:$Q,'BD Factoraje'!$B:$B,$B$3,'BD Factoraje'!$G:$G,'Cartera Semanal Individual'!$A71,'BD Factoraje'!$C:$C,$B$2),0)+AP71-SUMIFS('BD Factoraje'!$R:$R,'BD Factoraje'!$B:$B,$B$3,'BD Factoraje'!$G:$G,'Cartera Semanal Individual'!$A71,'BD Factoraje'!$N:$N,'Cartera Semanal Individual'!AQ$1,'BD Factoraje'!$C:$C,$B$2)</f>
        <v>0</v>
      </c>
      <c r="AR71" s="11">
        <f>IF('Cartera Semanal Individual'!$A71='Cartera Semanal Individual'!AR$1,-SUMIFS('BD Factoraje'!$Q:$Q,'BD Factoraje'!$B:$B,$B$3,'BD Factoraje'!$G:$G,'Cartera Semanal Individual'!$A71,'BD Factoraje'!$C:$C,$B$2),0)+AQ71-SUMIFS('BD Factoraje'!$R:$R,'BD Factoraje'!$B:$B,$B$3,'BD Factoraje'!$G:$G,'Cartera Semanal Individual'!$A71,'BD Factoraje'!$N:$N,'Cartera Semanal Individual'!AR$1,'BD Factoraje'!$C:$C,$B$2)</f>
        <v>0</v>
      </c>
      <c r="AS71" s="11">
        <f>IF('Cartera Semanal Individual'!$A71='Cartera Semanal Individual'!AS$1,-SUMIFS('BD Factoraje'!$Q:$Q,'BD Factoraje'!$B:$B,$B$3,'BD Factoraje'!$G:$G,'Cartera Semanal Individual'!$A71,'BD Factoraje'!$C:$C,$B$2),0)+AR71-SUMIFS('BD Factoraje'!$R:$R,'BD Factoraje'!$B:$B,$B$3,'BD Factoraje'!$G:$G,'Cartera Semanal Individual'!$A71,'BD Factoraje'!$N:$N,'Cartera Semanal Individual'!AS$1,'BD Factoraje'!$C:$C,$B$2)</f>
        <v>0</v>
      </c>
      <c r="AT71" s="11">
        <f>IF('Cartera Semanal Individual'!$A71='Cartera Semanal Individual'!AT$1,-SUMIFS('BD Factoraje'!$Q:$Q,'BD Factoraje'!$B:$B,$B$3,'BD Factoraje'!$G:$G,'Cartera Semanal Individual'!$A71,'BD Factoraje'!$C:$C,$B$2),0)+AS71-SUMIFS('BD Factoraje'!$R:$R,'BD Factoraje'!$B:$B,$B$3,'BD Factoraje'!$G:$G,'Cartera Semanal Individual'!$A71,'BD Factoraje'!$N:$N,'Cartera Semanal Individual'!AT$1,'BD Factoraje'!$C:$C,$B$2)</f>
        <v>0</v>
      </c>
      <c r="AU71" s="11">
        <f>IF('Cartera Semanal Individual'!$A71='Cartera Semanal Individual'!AU$1,-SUMIFS('BD Factoraje'!$Q:$Q,'BD Factoraje'!$B:$B,$B$3,'BD Factoraje'!$G:$G,'Cartera Semanal Individual'!$A71,'BD Factoraje'!$C:$C,$B$2),0)+AT71-SUMIFS('BD Factoraje'!$R:$R,'BD Factoraje'!$B:$B,$B$3,'BD Factoraje'!$G:$G,'Cartera Semanal Individual'!$A71,'BD Factoraje'!$N:$N,'Cartera Semanal Individual'!AU$1,'BD Factoraje'!$C:$C,$B$2)</f>
        <v>0</v>
      </c>
      <c r="AV71" s="11">
        <f>IF('Cartera Semanal Individual'!$A71='Cartera Semanal Individual'!AV$1,-SUMIFS('BD Factoraje'!$Q:$Q,'BD Factoraje'!$B:$B,$B$3,'BD Factoraje'!$G:$G,'Cartera Semanal Individual'!$A71,'BD Factoraje'!$C:$C,$B$2),0)+AU71-SUMIFS('BD Factoraje'!$R:$R,'BD Factoraje'!$B:$B,$B$3,'BD Factoraje'!$G:$G,'Cartera Semanal Individual'!$A71,'BD Factoraje'!$N:$N,'Cartera Semanal Individual'!AV$1,'BD Factoraje'!$C:$C,$B$2)</f>
        <v>0</v>
      </c>
      <c r="AW71" s="11">
        <f>IF('Cartera Semanal Individual'!$A71='Cartera Semanal Individual'!AW$1,-SUMIFS('BD Factoraje'!$Q:$Q,'BD Factoraje'!$B:$B,$B$3,'BD Factoraje'!$G:$G,'Cartera Semanal Individual'!$A71,'BD Factoraje'!$C:$C,$B$2),0)+AV71-SUMIFS('BD Factoraje'!$R:$R,'BD Factoraje'!$B:$B,$B$3,'BD Factoraje'!$G:$G,'Cartera Semanal Individual'!$A71,'BD Factoraje'!$N:$N,'Cartera Semanal Individual'!AW$1,'BD Factoraje'!$C:$C,$B$2)</f>
        <v>0</v>
      </c>
      <c r="AX71" s="11">
        <f>IF('Cartera Semanal Individual'!$A71='Cartera Semanal Individual'!AX$1,-SUMIFS('BD Factoraje'!$Q:$Q,'BD Factoraje'!$B:$B,$B$3,'BD Factoraje'!$G:$G,'Cartera Semanal Individual'!$A71,'BD Factoraje'!$C:$C,$B$2),0)+AW71-SUMIFS('BD Factoraje'!$R:$R,'BD Factoraje'!$B:$B,$B$3,'BD Factoraje'!$G:$G,'Cartera Semanal Individual'!$A71,'BD Factoraje'!$N:$N,'Cartera Semanal Individual'!AX$1,'BD Factoraje'!$C:$C,$B$2)</f>
        <v>0</v>
      </c>
      <c r="AY71" s="11">
        <f>IF('Cartera Semanal Individual'!$A71='Cartera Semanal Individual'!AY$1,-SUMIFS('BD Factoraje'!$Q:$Q,'BD Factoraje'!$B:$B,$B$3,'BD Factoraje'!$G:$G,'Cartera Semanal Individual'!$A71,'BD Factoraje'!$C:$C,$B$2),0)+AX71-SUMIFS('BD Factoraje'!$R:$R,'BD Factoraje'!$B:$B,$B$3,'BD Factoraje'!$G:$G,'Cartera Semanal Individual'!$A71,'BD Factoraje'!$N:$N,'Cartera Semanal Individual'!AY$1,'BD Factoraje'!$C:$C,$B$2)</f>
        <v>0</v>
      </c>
      <c r="AZ71" s="11">
        <f>IF('Cartera Semanal Individual'!$A71='Cartera Semanal Individual'!AZ$1,-SUMIFS('BD Factoraje'!$Q:$Q,'BD Factoraje'!$B:$B,$B$3,'BD Factoraje'!$G:$G,'Cartera Semanal Individual'!$A71,'BD Factoraje'!$C:$C,$B$2),0)+AY71-SUMIFS('BD Factoraje'!$R:$R,'BD Factoraje'!$B:$B,$B$3,'BD Factoraje'!$G:$G,'Cartera Semanal Individual'!$A71,'BD Factoraje'!$N:$N,'Cartera Semanal Individual'!AZ$1,'BD Factoraje'!$C:$C,$B$2)</f>
        <v>0</v>
      </c>
      <c r="BA71" s="11">
        <f>IF('Cartera Semanal Individual'!$A71='Cartera Semanal Individual'!BA$1,-SUMIFS('BD Factoraje'!$Q:$Q,'BD Factoraje'!$B:$B,$B$3,'BD Factoraje'!$G:$G,'Cartera Semanal Individual'!$A71,'BD Factoraje'!$C:$C,$B$2),0)+AZ71-SUMIFS('BD Factoraje'!$R:$R,'BD Factoraje'!$B:$B,$B$3,'BD Factoraje'!$G:$G,'Cartera Semanal Individual'!$A71,'BD Factoraje'!$N:$N,'Cartera Semanal Individual'!BA$1,'BD Factoraje'!$C:$C,$B$2)</f>
        <v>0</v>
      </c>
      <c r="BB71" s="11">
        <f>IF('Cartera Semanal Individual'!$A71='Cartera Semanal Individual'!BB$1,-SUMIFS('BD Factoraje'!$Q:$Q,'BD Factoraje'!$B:$B,$B$3,'BD Factoraje'!$G:$G,'Cartera Semanal Individual'!$A71,'BD Factoraje'!$C:$C,$B$2),0)+BA71-SUMIFS('BD Factoraje'!$R:$R,'BD Factoraje'!$B:$B,$B$3,'BD Factoraje'!$G:$G,'Cartera Semanal Individual'!$A71,'BD Factoraje'!$N:$N,'Cartera Semanal Individual'!BB$1,'BD Factoraje'!$C:$C,$B$2)</f>
        <v>0</v>
      </c>
      <c r="BC71" s="11">
        <f>IF('Cartera Semanal Individual'!$A71='Cartera Semanal Individual'!BC$1,-SUMIFS('BD Factoraje'!$Q:$Q,'BD Factoraje'!$B:$B,$B$3,'BD Factoraje'!$G:$G,'Cartera Semanal Individual'!$A71,'BD Factoraje'!$C:$C,$B$2),0)+BB71-SUMIFS('BD Factoraje'!$R:$R,'BD Factoraje'!$B:$B,$B$3,'BD Factoraje'!$G:$G,'Cartera Semanal Individual'!$A71,'BD Factoraje'!$N:$N,'Cartera Semanal Individual'!BC$1,'BD Factoraje'!$C:$C,$B$2)</f>
        <v>0</v>
      </c>
      <c r="BD71" s="11">
        <f>IF('Cartera Semanal Individual'!$A71='Cartera Semanal Individual'!BD$1,-SUMIFS('BD Factoraje'!$Q:$Q,'BD Factoraje'!$B:$B,$B$3,'BD Factoraje'!$G:$G,'Cartera Semanal Individual'!$A71,'BD Factoraje'!$C:$C,$B$2),0)+BC71-SUMIFS('BD Factoraje'!$R:$R,'BD Factoraje'!$B:$B,$B$3,'BD Factoraje'!$G:$G,'Cartera Semanal Individual'!$A71,'BD Factoraje'!$N:$N,'Cartera Semanal Individual'!BD$1,'BD Factoraje'!$C:$C,$B$2)</f>
        <v>0</v>
      </c>
      <c r="BE71" s="11">
        <f>IF('Cartera Semanal Individual'!$A71='Cartera Semanal Individual'!BE$1,-SUMIFS('BD Factoraje'!$Q:$Q,'BD Factoraje'!$B:$B,$B$3,'BD Factoraje'!$G:$G,'Cartera Semanal Individual'!$A71,'BD Factoraje'!$C:$C,$B$2),0)+BD71-SUMIFS('BD Factoraje'!$R:$R,'BD Factoraje'!$B:$B,$B$3,'BD Factoraje'!$G:$G,'Cartera Semanal Individual'!$A71,'BD Factoraje'!$N:$N,'Cartera Semanal Individual'!BE$1,'BD Factoraje'!$C:$C,$B$2)</f>
        <v>0</v>
      </c>
      <c r="BF71" s="11">
        <f>IF('Cartera Semanal Individual'!$A71='Cartera Semanal Individual'!BF$1,-SUMIFS('BD Factoraje'!$Q:$Q,'BD Factoraje'!$B:$B,$B$3,'BD Factoraje'!$G:$G,'Cartera Semanal Individual'!$A71,'BD Factoraje'!$C:$C,$B$2),0)+BE71-SUMIFS('BD Factoraje'!$R:$R,'BD Factoraje'!$B:$B,$B$3,'BD Factoraje'!$G:$G,'Cartera Semanal Individual'!$A71,'BD Factoraje'!$N:$N,'Cartera Semanal Individual'!BF$1,'BD Factoraje'!$C:$C,$B$2)</f>
        <v>0</v>
      </c>
      <c r="BG71" s="11">
        <f>IF('Cartera Semanal Individual'!$A71='Cartera Semanal Individual'!BG$1,-SUMIFS('BD Factoraje'!$Q:$Q,'BD Factoraje'!$B:$B,$B$3,'BD Factoraje'!$G:$G,'Cartera Semanal Individual'!$A71,'BD Factoraje'!$C:$C,$B$2),0)+BF71-SUMIFS('BD Factoraje'!$R:$R,'BD Factoraje'!$B:$B,$B$3,'BD Factoraje'!$G:$G,'Cartera Semanal Individual'!$A71,'BD Factoraje'!$N:$N,'Cartera Semanal Individual'!BG$1,'BD Factoraje'!$C:$C,$B$2)</f>
        <v>0</v>
      </c>
      <c r="BH71" s="11">
        <f>IF('Cartera Semanal Individual'!$A71='Cartera Semanal Individual'!BH$1,-SUMIFS('BD Factoraje'!$Q:$Q,'BD Factoraje'!$B:$B,$B$3,'BD Factoraje'!$G:$G,'Cartera Semanal Individual'!$A71,'BD Factoraje'!$C:$C,$B$2),0)+BG71-SUMIFS('BD Factoraje'!$R:$R,'BD Factoraje'!$B:$B,$B$3,'BD Factoraje'!$G:$G,'Cartera Semanal Individual'!$A71,'BD Factoraje'!$N:$N,'Cartera Semanal Individual'!BH$1,'BD Factoraje'!$C:$C,$B$2)</f>
        <v>0</v>
      </c>
      <c r="BI71" s="11">
        <f>IF('Cartera Semanal Individual'!$A71='Cartera Semanal Individual'!BI$1,-SUMIFS('BD Factoraje'!$Q:$Q,'BD Factoraje'!$B:$B,$B$3,'BD Factoraje'!$G:$G,'Cartera Semanal Individual'!$A71,'BD Factoraje'!$C:$C,$B$2),0)+BH71-SUMIFS('BD Factoraje'!$R:$R,'BD Factoraje'!$B:$B,$B$3,'BD Factoraje'!$G:$G,'Cartera Semanal Individual'!$A71,'BD Factoraje'!$N:$N,'Cartera Semanal Individual'!BI$1,'BD Factoraje'!$C:$C,$B$2)</f>
        <v>0</v>
      </c>
      <c r="BJ71" s="11">
        <f>IF('Cartera Semanal Individual'!$A71='Cartera Semanal Individual'!BJ$1,-SUMIFS('BD Factoraje'!$Q:$Q,'BD Factoraje'!$B:$B,$B$3,'BD Factoraje'!$G:$G,'Cartera Semanal Individual'!$A71,'BD Factoraje'!$C:$C,$B$2),0)+BI71-SUMIFS('BD Factoraje'!$R:$R,'BD Factoraje'!$B:$B,$B$3,'BD Factoraje'!$G:$G,'Cartera Semanal Individual'!$A71,'BD Factoraje'!$N:$N,'Cartera Semanal Individual'!BJ$1,'BD Factoraje'!$C:$C,$B$2)</f>
        <v>0</v>
      </c>
      <c r="BK71" s="11">
        <f>IF('Cartera Semanal Individual'!$A71='Cartera Semanal Individual'!BK$1,-SUMIFS('BD Factoraje'!$Q:$Q,'BD Factoraje'!$B:$B,$B$3,'BD Factoraje'!$G:$G,'Cartera Semanal Individual'!$A71,'BD Factoraje'!$C:$C,$B$2),0)+BJ71-SUMIFS('BD Factoraje'!$R:$R,'BD Factoraje'!$B:$B,$B$3,'BD Factoraje'!$G:$G,'Cartera Semanal Individual'!$A71,'BD Factoraje'!$N:$N,'Cartera Semanal Individual'!BK$1,'BD Factoraje'!$C:$C,$B$2)</f>
        <v>0</v>
      </c>
      <c r="BL71" s="11">
        <f>IF('Cartera Semanal Individual'!$A71='Cartera Semanal Individual'!BL$1,-SUMIFS('BD Factoraje'!$Q:$Q,'BD Factoraje'!$B:$B,$B$3,'BD Factoraje'!$G:$G,'Cartera Semanal Individual'!$A71,'BD Factoraje'!$C:$C,$B$2),0)+BK71-SUMIFS('BD Factoraje'!$R:$R,'BD Factoraje'!$B:$B,$B$3,'BD Factoraje'!$G:$G,'Cartera Semanal Individual'!$A71,'BD Factoraje'!$N:$N,'Cartera Semanal Individual'!BL$1,'BD Factoraje'!$C:$C,$B$2)</f>
        <v>0</v>
      </c>
      <c r="BM71" s="11">
        <f>IF('Cartera Semanal Individual'!$A71='Cartera Semanal Individual'!BM$1,-SUMIFS('BD Factoraje'!$Q:$Q,'BD Factoraje'!$B:$B,$B$3,'BD Factoraje'!$G:$G,'Cartera Semanal Individual'!$A71,'BD Factoraje'!$C:$C,$B$2),0)+BL71-SUMIFS('BD Factoraje'!$R:$R,'BD Factoraje'!$B:$B,$B$3,'BD Factoraje'!$G:$G,'Cartera Semanal Individual'!$A71,'BD Factoraje'!$N:$N,'Cartera Semanal Individual'!BM$1,'BD Factoraje'!$C:$C,$B$2)</f>
        <v>0</v>
      </c>
      <c r="BN71" s="11">
        <f>IF('Cartera Semanal Individual'!$A71='Cartera Semanal Individual'!BN$1,-SUMIFS('BD Factoraje'!$Q:$Q,'BD Factoraje'!$B:$B,$B$3,'BD Factoraje'!$G:$G,'Cartera Semanal Individual'!$A71,'BD Factoraje'!$C:$C,$B$2),0)+BM71-SUMIFS('BD Factoraje'!$R:$R,'BD Factoraje'!$B:$B,$B$3,'BD Factoraje'!$G:$G,'Cartera Semanal Individual'!$A71,'BD Factoraje'!$N:$N,'Cartera Semanal Individual'!BN$1,'BD Factoraje'!$C:$C,$B$2)</f>
        <v>0</v>
      </c>
      <c r="BO71" s="11">
        <f>IF('Cartera Semanal Individual'!$A71='Cartera Semanal Individual'!BO$1,-SUMIFS('BD Factoraje'!$Q:$Q,'BD Factoraje'!$B:$B,$B$3,'BD Factoraje'!$G:$G,'Cartera Semanal Individual'!$A71,'BD Factoraje'!$C:$C,$B$2),0)+BN71-SUMIFS('BD Factoraje'!$R:$R,'BD Factoraje'!$B:$B,$B$3,'BD Factoraje'!$G:$G,'Cartera Semanal Individual'!$A71,'BD Factoraje'!$N:$N,'Cartera Semanal Individual'!BO$1,'BD Factoraje'!$C:$C,$B$2)</f>
        <v>0</v>
      </c>
      <c r="BP71" s="11">
        <f>IF('Cartera Semanal Individual'!$A71='Cartera Semanal Individual'!BP$1,-SUMIFS('BD Factoraje'!$Q:$Q,'BD Factoraje'!$B:$B,$B$3,'BD Factoraje'!$G:$G,'Cartera Semanal Individual'!$A71,'BD Factoraje'!$C:$C,$B$2),0)+BO71-SUMIFS('BD Factoraje'!$R:$R,'BD Factoraje'!$B:$B,$B$3,'BD Factoraje'!$G:$G,'Cartera Semanal Individual'!$A71,'BD Factoraje'!$N:$N,'Cartera Semanal Individual'!BP$1,'BD Factoraje'!$C:$C,$B$2)</f>
        <v>0</v>
      </c>
      <c r="BQ71" s="11">
        <f>IF('Cartera Semanal Individual'!$A71='Cartera Semanal Individual'!BQ$1,-SUMIFS('BD Factoraje'!$Q:$Q,'BD Factoraje'!$B:$B,$B$3,'BD Factoraje'!$G:$G,'Cartera Semanal Individual'!$A71,'BD Factoraje'!$C:$C,$B$2),0)+BP71-SUMIFS('BD Factoraje'!$R:$R,'BD Factoraje'!$B:$B,$B$3,'BD Factoraje'!$G:$G,'Cartera Semanal Individual'!$A71,'BD Factoraje'!$N:$N,'Cartera Semanal Individual'!BQ$1,'BD Factoraje'!$C:$C,$B$2)</f>
        <v>0</v>
      </c>
      <c r="BR71" s="11">
        <f>IF('Cartera Semanal Individual'!$A71='Cartera Semanal Individual'!BR$1,-SUMIFS('BD Factoraje'!$Q:$Q,'BD Factoraje'!$B:$B,$B$3,'BD Factoraje'!$G:$G,'Cartera Semanal Individual'!$A71,'BD Factoraje'!$C:$C,$B$2),0)+BQ71-SUMIFS('BD Factoraje'!$R:$R,'BD Factoraje'!$B:$B,$B$3,'BD Factoraje'!$G:$G,'Cartera Semanal Individual'!$A71,'BD Factoraje'!$N:$N,'Cartera Semanal Individual'!BR$1,'BD Factoraje'!$C:$C,$B$2)</f>
        <v>0</v>
      </c>
      <c r="BS71" s="11">
        <f>IF('Cartera Semanal Individual'!$A71='Cartera Semanal Individual'!BS$1,-SUMIFS('BD Factoraje'!$Q:$Q,'BD Factoraje'!$B:$B,$B$3,'BD Factoraje'!$G:$G,'Cartera Semanal Individual'!$A71,'BD Factoraje'!$C:$C,$B$2),0)+BR71-SUMIFS('BD Factoraje'!$R:$R,'BD Factoraje'!$B:$B,$B$3,'BD Factoraje'!$G:$G,'Cartera Semanal Individual'!$A71,'BD Factoraje'!$N:$N,'Cartera Semanal Individual'!BS$1,'BD Factoraje'!$C:$C,$B$2)</f>
        <v>0</v>
      </c>
      <c r="BT71" s="11">
        <f>IF('Cartera Semanal Individual'!$A71='Cartera Semanal Individual'!BT$1,-SUMIFS('BD Factoraje'!$Q:$Q,'BD Factoraje'!$B:$B,$B$3,'BD Factoraje'!$G:$G,'Cartera Semanal Individual'!$A71,'BD Factoraje'!$C:$C,$B$2),0)+BS71-SUMIFS('BD Factoraje'!$R:$R,'BD Factoraje'!$B:$B,$B$3,'BD Factoraje'!$G:$G,'Cartera Semanal Individual'!$A71,'BD Factoraje'!$N:$N,'Cartera Semanal Individual'!BT$1,'BD Factoraje'!$C:$C,$B$2)</f>
        <v>0</v>
      </c>
      <c r="BU71" s="11">
        <f>IF('Cartera Semanal Individual'!$A71='Cartera Semanal Individual'!BU$1,-SUMIFS('BD Factoraje'!$Q:$Q,'BD Factoraje'!$B:$B,$B$3,'BD Factoraje'!$G:$G,'Cartera Semanal Individual'!$A71,'BD Factoraje'!$C:$C,$B$2),0)+BT71-SUMIFS('BD Factoraje'!$R:$R,'BD Factoraje'!$B:$B,$B$3,'BD Factoraje'!$G:$G,'Cartera Semanal Individual'!$A71,'BD Factoraje'!$N:$N,'Cartera Semanal Individual'!BU$1,'BD Factoraje'!$C:$C,$B$2)</f>
        <v>0</v>
      </c>
      <c r="BV71" s="11">
        <f>IF('Cartera Semanal Individual'!$A71='Cartera Semanal Individual'!BV$1,-SUMIFS('BD Factoraje'!$Q:$Q,'BD Factoraje'!$B:$B,$B$3,'BD Factoraje'!$G:$G,'Cartera Semanal Individual'!$A71,'BD Factoraje'!$C:$C,$B$2),0)+BU71-SUMIFS('BD Factoraje'!$R:$R,'BD Factoraje'!$B:$B,$B$3,'BD Factoraje'!$G:$G,'Cartera Semanal Individual'!$A71,'BD Factoraje'!$N:$N,'Cartera Semanal Individual'!BV$1,'BD Factoraje'!$C:$C,$B$2)</f>
        <v>0</v>
      </c>
      <c r="BW71" s="11">
        <f>IF('Cartera Semanal Individual'!$A71='Cartera Semanal Individual'!BW$1,-SUMIFS('BD Factoraje'!$Q:$Q,'BD Factoraje'!$B:$B,$B$3,'BD Factoraje'!$G:$G,'Cartera Semanal Individual'!$A71,'BD Factoraje'!$C:$C,$B$2),0)+BV71-SUMIFS('BD Factoraje'!$R:$R,'BD Factoraje'!$B:$B,$B$3,'BD Factoraje'!$G:$G,'Cartera Semanal Individual'!$A71,'BD Factoraje'!$N:$N,'Cartera Semanal Individual'!BW$1,'BD Factoraje'!$C:$C,$B$2)</f>
        <v>0</v>
      </c>
      <c r="BX71" s="11">
        <f>IF('Cartera Semanal Individual'!$A71='Cartera Semanal Individual'!BX$1,-SUMIFS('BD Factoraje'!$Q:$Q,'BD Factoraje'!$B:$B,$B$3,'BD Factoraje'!$G:$G,'Cartera Semanal Individual'!$A71,'BD Factoraje'!$C:$C,$B$2),0)+BW71-SUMIFS('BD Factoraje'!$R:$R,'BD Factoraje'!$B:$B,$B$3,'BD Factoraje'!$G:$G,'Cartera Semanal Individual'!$A71,'BD Factoraje'!$N:$N,'Cartera Semanal Individual'!BX$1,'BD Factoraje'!$C:$C,$B$2)</f>
        <v>0</v>
      </c>
      <c r="BY71" s="11">
        <f>IF('Cartera Semanal Individual'!$A71='Cartera Semanal Individual'!BY$1,-SUMIFS('BD Factoraje'!$Q:$Q,'BD Factoraje'!$B:$B,$B$3,'BD Factoraje'!$G:$G,'Cartera Semanal Individual'!$A71,'BD Factoraje'!$C:$C,$B$2),0)+BX71-SUMIFS('BD Factoraje'!$R:$R,'BD Factoraje'!$B:$B,$B$3,'BD Factoraje'!$G:$G,'Cartera Semanal Individual'!$A71,'BD Factoraje'!$N:$N,'Cartera Semanal Individual'!BY$1,'BD Factoraje'!$C:$C,$B$2)</f>
        <v>0</v>
      </c>
      <c r="BZ71" s="11">
        <f>IF('Cartera Semanal Individual'!$A71='Cartera Semanal Individual'!BZ$1,-SUMIFS('BD Factoraje'!$Q:$Q,'BD Factoraje'!$B:$B,$B$3,'BD Factoraje'!$G:$G,'Cartera Semanal Individual'!$A71,'BD Factoraje'!$C:$C,$B$2),0)+BY71-SUMIFS('BD Factoraje'!$R:$R,'BD Factoraje'!$B:$B,$B$3,'BD Factoraje'!$G:$G,'Cartera Semanal Individual'!$A71,'BD Factoraje'!$N:$N,'Cartera Semanal Individual'!BZ$1,'BD Factoraje'!$C:$C,$B$2)</f>
        <v>0</v>
      </c>
      <c r="CA71" s="11">
        <f>IF('Cartera Semanal Individual'!$A71='Cartera Semanal Individual'!CA$1,-SUMIFS('BD Factoraje'!$Q:$Q,'BD Factoraje'!$B:$B,$B$3,'BD Factoraje'!$G:$G,'Cartera Semanal Individual'!$A71,'BD Factoraje'!$C:$C,$B$2),0)+BZ71-SUMIFS('BD Factoraje'!$R:$R,'BD Factoraje'!$B:$B,$B$3,'BD Factoraje'!$G:$G,'Cartera Semanal Individual'!$A71,'BD Factoraje'!$N:$N,'Cartera Semanal Individual'!CA$1,'BD Factoraje'!$C:$C,$B$2)</f>
        <v>0</v>
      </c>
      <c r="CB71" s="11">
        <f>IF('Cartera Semanal Individual'!$A71='Cartera Semanal Individual'!CB$1,-SUMIFS('BD Factoraje'!$Q:$Q,'BD Factoraje'!$B:$B,$B$3,'BD Factoraje'!$G:$G,'Cartera Semanal Individual'!$A71,'BD Factoraje'!$C:$C,$B$2),0)+CA71-SUMIFS('BD Factoraje'!$R:$R,'BD Factoraje'!$B:$B,$B$3,'BD Factoraje'!$G:$G,'Cartera Semanal Individual'!$A71,'BD Factoraje'!$N:$N,'Cartera Semanal Individual'!CB$1,'BD Factoraje'!$C:$C,$B$2)</f>
        <v>0</v>
      </c>
      <c r="CC71" s="11">
        <f>IF('Cartera Semanal Individual'!$A71='Cartera Semanal Individual'!CC$1,-SUMIFS('BD Factoraje'!$Q:$Q,'BD Factoraje'!$B:$B,$B$3,'BD Factoraje'!$G:$G,'Cartera Semanal Individual'!$A71,'BD Factoraje'!$C:$C,$B$2),0)+CB71-SUMIFS('BD Factoraje'!$R:$R,'BD Factoraje'!$B:$B,$B$3,'BD Factoraje'!$G:$G,'Cartera Semanal Individual'!$A71,'BD Factoraje'!$N:$N,'Cartera Semanal Individual'!CC$1,'BD Factoraje'!$C:$C,$B$2)</f>
        <v>0</v>
      </c>
      <c r="CD71" s="11">
        <f>IF('Cartera Semanal Individual'!$A71='Cartera Semanal Individual'!CD$1,-SUMIFS('BD Factoraje'!$Q:$Q,'BD Factoraje'!$B:$B,$B$3,'BD Factoraje'!$G:$G,'Cartera Semanal Individual'!$A71,'BD Factoraje'!$C:$C,$B$2),0)+CC71-SUMIFS('BD Factoraje'!$R:$R,'BD Factoraje'!$B:$B,$B$3,'BD Factoraje'!$G:$G,'Cartera Semanal Individual'!$A71,'BD Factoraje'!$N:$N,'Cartera Semanal Individual'!CD$1,'BD Factoraje'!$C:$C,$B$2)</f>
        <v>0</v>
      </c>
      <c r="CE71" s="11">
        <f>IF('Cartera Semanal Individual'!$A71='Cartera Semanal Individual'!CE$1,-SUMIFS('BD Factoraje'!$Q:$Q,'BD Factoraje'!$B:$B,$B$3,'BD Factoraje'!$G:$G,'Cartera Semanal Individual'!$A71,'BD Factoraje'!$C:$C,$B$2),0)+CD71-SUMIFS('BD Factoraje'!$R:$R,'BD Factoraje'!$B:$B,$B$3,'BD Factoraje'!$G:$G,'Cartera Semanal Individual'!$A71,'BD Factoraje'!$N:$N,'Cartera Semanal Individual'!CE$1,'BD Factoraje'!$C:$C,$B$2)</f>
        <v>0</v>
      </c>
      <c r="CF71" s="11">
        <f>IF('Cartera Semanal Individual'!$A71='Cartera Semanal Individual'!CF$1,-SUMIFS('BD Factoraje'!$Q:$Q,'BD Factoraje'!$B:$B,$B$3,'BD Factoraje'!$G:$G,'Cartera Semanal Individual'!$A71,'BD Factoraje'!$C:$C,$B$2),0)+CE71-SUMIFS('BD Factoraje'!$R:$R,'BD Factoraje'!$B:$B,$B$3,'BD Factoraje'!$G:$G,'Cartera Semanal Individual'!$A71,'BD Factoraje'!$N:$N,'Cartera Semanal Individual'!CF$1,'BD Factoraje'!$C:$C,$B$2)</f>
        <v>0</v>
      </c>
      <c r="CG71" s="11">
        <f>IF('Cartera Semanal Individual'!$A71='Cartera Semanal Individual'!CG$1,-SUMIFS('BD Factoraje'!$Q:$Q,'BD Factoraje'!$B:$B,$B$3,'BD Factoraje'!$G:$G,'Cartera Semanal Individual'!$A71,'BD Factoraje'!$C:$C,$B$2),0)+CF71-SUMIFS('BD Factoraje'!$R:$R,'BD Factoraje'!$B:$B,$B$3,'BD Factoraje'!$G:$G,'Cartera Semanal Individual'!$A71,'BD Factoraje'!$N:$N,'Cartera Semanal Individual'!CG$1,'BD Factoraje'!$C:$C,$B$2)</f>
        <v>0</v>
      </c>
      <c r="CH71" s="11">
        <f>IF('Cartera Semanal Individual'!$A71='Cartera Semanal Individual'!CH$1,-SUMIFS('BD Factoraje'!$Q:$Q,'BD Factoraje'!$B:$B,$B$3,'BD Factoraje'!$G:$G,'Cartera Semanal Individual'!$A71,'BD Factoraje'!$C:$C,$B$2),0)+CG71-SUMIFS('BD Factoraje'!$R:$R,'BD Factoraje'!$B:$B,$B$3,'BD Factoraje'!$G:$G,'Cartera Semanal Individual'!$A71,'BD Factoraje'!$N:$N,'Cartera Semanal Individual'!CH$1,'BD Factoraje'!$C:$C,$B$2)</f>
        <v>0</v>
      </c>
      <c r="CI71" s="11">
        <f>IF('Cartera Semanal Individual'!$A71='Cartera Semanal Individual'!CI$1,-SUMIFS('BD Factoraje'!$Q:$Q,'BD Factoraje'!$B:$B,$B$3,'BD Factoraje'!$G:$G,'Cartera Semanal Individual'!$A71,'BD Factoraje'!$C:$C,$B$2),0)+CH71-SUMIFS('BD Factoraje'!$R:$R,'BD Factoraje'!$B:$B,$B$3,'BD Factoraje'!$G:$G,'Cartera Semanal Individual'!$A71,'BD Factoraje'!$N:$N,'Cartera Semanal Individual'!CI$1,'BD Factoraje'!$C:$C,$B$2)</f>
        <v>0</v>
      </c>
      <c r="CJ71" s="11">
        <f>IF('Cartera Semanal Individual'!$A71='Cartera Semanal Individual'!CJ$1,-SUMIFS('BD Factoraje'!$Q:$Q,'BD Factoraje'!$B:$B,$B$3,'BD Factoraje'!$G:$G,'Cartera Semanal Individual'!$A71,'BD Factoraje'!$C:$C,$B$2),0)+CI71-SUMIFS('BD Factoraje'!$R:$R,'BD Factoraje'!$B:$B,$B$3,'BD Factoraje'!$G:$G,'Cartera Semanal Individual'!$A71,'BD Factoraje'!$N:$N,'Cartera Semanal Individual'!CJ$1,'BD Factoraje'!$C:$C,$B$2)</f>
        <v>0</v>
      </c>
      <c r="CK71" s="11">
        <f>IF('Cartera Semanal Individual'!$A71='Cartera Semanal Individual'!CK$1,-SUMIFS('BD Factoraje'!$Q:$Q,'BD Factoraje'!$B:$B,$B$3,'BD Factoraje'!$G:$G,'Cartera Semanal Individual'!$A71,'BD Factoraje'!$C:$C,$B$2),0)+CJ71-SUMIFS('BD Factoraje'!$R:$R,'BD Factoraje'!$B:$B,$B$3,'BD Factoraje'!$G:$G,'Cartera Semanal Individual'!$A71,'BD Factoraje'!$N:$N,'Cartera Semanal Individual'!CK$1,'BD Factoraje'!$C:$C,$B$2)</f>
        <v>0</v>
      </c>
      <c r="CL71" s="11">
        <f>IF('Cartera Semanal Individual'!$A71='Cartera Semanal Individual'!CL$1,-SUMIFS('BD Factoraje'!$Q:$Q,'BD Factoraje'!$B:$B,$B$3,'BD Factoraje'!$G:$G,'Cartera Semanal Individual'!$A71,'BD Factoraje'!$C:$C,$B$2),0)+CK71-SUMIFS('BD Factoraje'!$R:$R,'BD Factoraje'!$B:$B,$B$3,'BD Factoraje'!$G:$G,'Cartera Semanal Individual'!$A71,'BD Factoraje'!$N:$N,'Cartera Semanal Individual'!CL$1,'BD Factoraje'!$C:$C,$B$2)</f>
        <v>0</v>
      </c>
      <c r="CM71" s="11">
        <f>IF('Cartera Semanal Individual'!$A71='Cartera Semanal Individual'!CM$1,-SUMIFS('BD Factoraje'!$Q:$Q,'BD Factoraje'!$B:$B,$B$3,'BD Factoraje'!$G:$G,'Cartera Semanal Individual'!$A71,'BD Factoraje'!$C:$C,$B$2),0)+CL71-SUMIFS('BD Factoraje'!$R:$R,'BD Factoraje'!$B:$B,$B$3,'BD Factoraje'!$G:$G,'Cartera Semanal Individual'!$A71,'BD Factoraje'!$N:$N,'Cartera Semanal Individual'!CM$1,'BD Factoraje'!$C:$C,$B$2)</f>
        <v>0</v>
      </c>
      <c r="CN71" s="11">
        <f>IF('Cartera Semanal Individual'!$A71='Cartera Semanal Individual'!CN$1,-SUMIFS('BD Factoraje'!$Q:$Q,'BD Factoraje'!$B:$B,$B$3,'BD Factoraje'!$G:$G,'Cartera Semanal Individual'!$A71,'BD Factoraje'!$C:$C,$B$2),0)+CM71-SUMIFS('BD Factoraje'!$R:$R,'BD Factoraje'!$B:$B,$B$3,'BD Factoraje'!$G:$G,'Cartera Semanal Individual'!$A71,'BD Factoraje'!$N:$N,'Cartera Semanal Individual'!CN$1,'BD Factoraje'!$C:$C,$B$2)</f>
        <v>0</v>
      </c>
      <c r="CO71" s="11">
        <f>IF('Cartera Semanal Individual'!$A71='Cartera Semanal Individual'!CO$1,-SUMIFS('BD Factoraje'!$Q:$Q,'BD Factoraje'!$B:$B,$B$3,'BD Factoraje'!$G:$G,'Cartera Semanal Individual'!$A71,'BD Factoraje'!$C:$C,$B$2),0)+CN71-SUMIFS('BD Factoraje'!$R:$R,'BD Factoraje'!$B:$B,$B$3,'BD Factoraje'!$G:$G,'Cartera Semanal Individual'!$A71,'BD Factoraje'!$N:$N,'Cartera Semanal Individual'!CO$1,'BD Factoraje'!$C:$C,$B$2)</f>
        <v>0</v>
      </c>
      <c r="CP71" s="11">
        <f>IF('Cartera Semanal Individual'!$A71='Cartera Semanal Individual'!CP$1,-SUMIFS('BD Factoraje'!$Q:$Q,'BD Factoraje'!$B:$B,$B$3,'BD Factoraje'!$G:$G,'Cartera Semanal Individual'!$A71,'BD Factoraje'!$C:$C,$B$2),0)+CO71-SUMIFS('BD Factoraje'!$R:$R,'BD Factoraje'!$B:$B,$B$3,'BD Factoraje'!$G:$G,'Cartera Semanal Individual'!$A71,'BD Factoraje'!$N:$N,'Cartera Semanal Individual'!CP$1,'BD Factoraje'!$C:$C,$B$2)</f>
        <v>0</v>
      </c>
      <c r="CQ71" s="11">
        <f>IF('Cartera Semanal Individual'!$A71='Cartera Semanal Individual'!CQ$1,-SUMIFS('BD Factoraje'!$Q:$Q,'BD Factoraje'!$B:$B,$B$3,'BD Factoraje'!$G:$G,'Cartera Semanal Individual'!$A71,'BD Factoraje'!$C:$C,$B$2),0)+CP71-SUMIFS('BD Factoraje'!$R:$R,'BD Factoraje'!$B:$B,$B$3,'BD Factoraje'!$G:$G,'Cartera Semanal Individual'!$A71,'BD Factoraje'!$N:$N,'Cartera Semanal Individual'!CQ$1,'BD Factoraje'!$C:$C,$B$2)</f>
        <v>0</v>
      </c>
      <c r="CR71" s="11">
        <f>IF('Cartera Semanal Individual'!$A71='Cartera Semanal Individual'!CR$1,-SUMIFS('BD Factoraje'!$Q:$Q,'BD Factoraje'!$B:$B,$B$3,'BD Factoraje'!$G:$G,'Cartera Semanal Individual'!$A71,'BD Factoraje'!$C:$C,$B$2),0)+CQ71-SUMIFS('BD Factoraje'!$R:$R,'BD Factoraje'!$B:$B,$B$3,'BD Factoraje'!$G:$G,'Cartera Semanal Individual'!$A71,'BD Factoraje'!$N:$N,'Cartera Semanal Individual'!CR$1,'BD Factoraje'!$C:$C,$B$2)</f>
        <v>0</v>
      </c>
      <c r="CS71" s="11">
        <f>IF('Cartera Semanal Individual'!$A71='Cartera Semanal Individual'!CS$1,-SUMIFS('BD Factoraje'!$Q:$Q,'BD Factoraje'!$B:$B,$B$3,'BD Factoraje'!$G:$G,'Cartera Semanal Individual'!$A71,'BD Factoraje'!$C:$C,$B$2),0)+CR71-SUMIFS('BD Factoraje'!$R:$R,'BD Factoraje'!$B:$B,$B$3,'BD Factoraje'!$G:$G,'Cartera Semanal Individual'!$A71,'BD Factoraje'!$N:$N,'Cartera Semanal Individual'!CS$1,'BD Factoraje'!$C:$C,$B$2)</f>
        <v>0</v>
      </c>
      <c r="CT71" s="11">
        <f>IF('Cartera Semanal Individual'!$A71='Cartera Semanal Individual'!CT$1,-SUMIFS('BD Factoraje'!$Q:$Q,'BD Factoraje'!$B:$B,$B$3,'BD Factoraje'!$G:$G,'Cartera Semanal Individual'!$A71,'BD Factoraje'!$C:$C,$B$2),0)+CS71-SUMIFS('BD Factoraje'!$R:$R,'BD Factoraje'!$B:$B,$B$3,'BD Factoraje'!$G:$G,'Cartera Semanal Individual'!$A71,'BD Factoraje'!$N:$N,'Cartera Semanal Individual'!CT$1,'BD Factoraje'!$C:$C,$B$2)</f>
        <v>0</v>
      </c>
      <c r="CU71" s="11">
        <f>IF('Cartera Semanal Individual'!$A71='Cartera Semanal Individual'!CU$1,-SUMIFS('BD Factoraje'!$Q:$Q,'BD Factoraje'!$B:$B,$B$3,'BD Factoraje'!$G:$G,'Cartera Semanal Individual'!$A71,'BD Factoraje'!$C:$C,$B$2),0)+CT71-SUMIFS('BD Factoraje'!$R:$R,'BD Factoraje'!$B:$B,$B$3,'BD Factoraje'!$G:$G,'Cartera Semanal Individual'!$A71,'BD Factoraje'!$N:$N,'Cartera Semanal Individual'!CU$1,'BD Factoraje'!$C:$C,$B$2)</f>
        <v>0</v>
      </c>
      <c r="CV71" s="11">
        <f>IF('Cartera Semanal Individual'!$A71='Cartera Semanal Individual'!CV$1,-SUMIFS('BD Factoraje'!$Q:$Q,'BD Factoraje'!$B:$B,$B$3,'BD Factoraje'!$G:$G,'Cartera Semanal Individual'!$A71,'BD Factoraje'!$C:$C,$B$2),0)+CU71-SUMIFS('BD Factoraje'!$R:$R,'BD Factoraje'!$B:$B,$B$3,'BD Factoraje'!$G:$G,'Cartera Semanal Individual'!$A71,'BD Factoraje'!$N:$N,'Cartera Semanal Individual'!CV$1,'BD Factoraje'!$C:$C,$B$2)</f>
        <v>0</v>
      </c>
    </row>
    <row r="72" spans="1:100" x14ac:dyDescent="0.25">
      <c r="A72" s="14">
        <v>81</v>
      </c>
      <c r="B72" s="31">
        <f t="shared" si="3"/>
        <v>42932</v>
      </c>
      <c r="C72" s="11">
        <f>IF('Cartera Semanal Individual'!$A72='Cartera Semanal Individual'!C$1,-SUMIFS('BD Factoraje'!$Q:$Q,'BD Factoraje'!$B:$B,$B$3,'BD Factoraje'!$G:$G,'Cartera Semanal Individual'!$A72,'BD Factoraje'!$C:$C,$B$2),0)</f>
        <v>0</v>
      </c>
      <c r="D72" s="11">
        <f>IF('Cartera Semanal Individual'!$A72='Cartera Semanal Individual'!D$1,-SUMIFS('BD Factoraje'!$Q:$Q,'BD Factoraje'!$B:$B,$B$3,'BD Factoraje'!$G:$G,'Cartera Semanal Individual'!$A72,'BD Factoraje'!$C:$C,$B$2),0)+C72-SUMIFS('BD Factoraje'!$R:$R,'BD Factoraje'!$B:$B,$B$3,'BD Factoraje'!$G:$G,'Cartera Semanal Individual'!$A72,'BD Factoraje'!$N:$N,'Cartera Semanal Individual'!D$1,'BD Factoraje'!$C:$C,$B$2)</f>
        <v>0</v>
      </c>
      <c r="E72" s="11">
        <f>IF('Cartera Semanal Individual'!$A72='Cartera Semanal Individual'!E$1,-SUMIFS('BD Factoraje'!$Q:$Q,'BD Factoraje'!$B:$B,$B$3,'BD Factoraje'!$G:$G,'Cartera Semanal Individual'!$A72,'BD Factoraje'!$C:$C,$B$2),0)+D72-SUMIFS('BD Factoraje'!$R:$R,'BD Factoraje'!$B:$B,$B$3,'BD Factoraje'!$G:$G,'Cartera Semanal Individual'!$A72,'BD Factoraje'!$N:$N,'Cartera Semanal Individual'!E$1,'BD Factoraje'!$C:$C,$B$2)</f>
        <v>0</v>
      </c>
      <c r="F72" s="11">
        <f>IF('Cartera Semanal Individual'!$A72='Cartera Semanal Individual'!F$1,-SUMIFS('BD Factoraje'!$Q:$Q,'BD Factoraje'!$B:$B,$B$3,'BD Factoraje'!$G:$G,'Cartera Semanal Individual'!$A72,'BD Factoraje'!$C:$C,$B$2),0)+E72-SUMIFS('BD Factoraje'!$R:$R,'BD Factoraje'!$B:$B,$B$3,'BD Factoraje'!$G:$G,'Cartera Semanal Individual'!$A72,'BD Factoraje'!$N:$N,'Cartera Semanal Individual'!F$1,'BD Factoraje'!$C:$C,$B$2)</f>
        <v>0</v>
      </c>
      <c r="G72" s="11">
        <f>IF('Cartera Semanal Individual'!$A72='Cartera Semanal Individual'!G$1,-SUMIFS('BD Factoraje'!$Q:$Q,'BD Factoraje'!$B:$B,$B$3,'BD Factoraje'!$G:$G,'Cartera Semanal Individual'!$A72,'BD Factoraje'!$C:$C,$B$2),0)+F72-SUMIFS('BD Factoraje'!$R:$R,'BD Factoraje'!$B:$B,$B$3,'BD Factoraje'!$G:$G,'Cartera Semanal Individual'!$A72,'BD Factoraje'!$N:$N,'Cartera Semanal Individual'!G$1,'BD Factoraje'!$C:$C,$B$2)</f>
        <v>0</v>
      </c>
      <c r="H72" s="11">
        <f>IF('Cartera Semanal Individual'!$A72='Cartera Semanal Individual'!H$1,-SUMIFS('BD Factoraje'!$Q:$Q,'BD Factoraje'!$B:$B,$B$3,'BD Factoraje'!$G:$G,'Cartera Semanal Individual'!$A72,'BD Factoraje'!$C:$C,$B$2),0)+G72-SUMIFS('BD Factoraje'!$R:$R,'BD Factoraje'!$B:$B,$B$3,'BD Factoraje'!$G:$G,'Cartera Semanal Individual'!$A72,'BD Factoraje'!$N:$N,'Cartera Semanal Individual'!H$1,'BD Factoraje'!$C:$C,$B$2)</f>
        <v>0</v>
      </c>
      <c r="I72" s="11">
        <f>IF('Cartera Semanal Individual'!$A72='Cartera Semanal Individual'!I$1,-SUMIFS('BD Factoraje'!$Q:$Q,'BD Factoraje'!$B:$B,$B$3,'BD Factoraje'!$G:$G,'Cartera Semanal Individual'!$A72,'BD Factoraje'!$C:$C,$B$2),0)+H72-SUMIFS('BD Factoraje'!$R:$R,'BD Factoraje'!$B:$B,$B$3,'BD Factoraje'!$G:$G,'Cartera Semanal Individual'!$A72,'BD Factoraje'!$N:$N,'Cartera Semanal Individual'!I$1,'BD Factoraje'!$C:$C,$B$2)</f>
        <v>0</v>
      </c>
      <c r="J72" s="11">
        <f>IF('Cartera Semanal Individual'!$A72='Cartera Semanal Individual'!J$1,-SUMIFS('BD Factoraje'!$Q:$Q,'BD Factoraje'!$B:$B,$B$3,'BD Factoraje'!$G:$G,'Cartera Semanal Individual'!$A72,'BD Factoraje'!$C:$C,$B$2),0)+I72-SUMIFS('BD Factoraje'!$R:$R,'BD Factoraje'!$B:$B,$B$3,'BD Factoraje'!$G:$G,'Cartera Semanal Individual'!$A72,'BD Factoraje'!$N:$N,'Cartera Semanal Individual'!J$1,'BD Factoraje'!$C:$C,$B$2)</f>
        <v>0</v>
      </c>
      <c r="K72" s="11">
        <f>IF('Cartera Semanal Individual'!$A72='Cartera Semanal Individual'!K$1,-SUMIFS('BD Factoraje'!$Q:$Q,'BD Factoraje'!$B:$B,$B$3,'BD Factoraje'!$G:$G,'Cartera Semanal Individual'!$A72,'BD Factoraje'!$C:$C,$B$2),0)+J72-SUMIFS('BD Factoraje'!$R:$R,'BD Factoraje'!$B:$B,$B$3,'BD Factoraje'!$G:$G,'Cartera Semanal Individual'!$A72,'BD Factoraje'!$N:$N,'Cartera Semanal Individual'!K$1,'BD Factoraje'!$C:$C,$B$2)</f>
        <v>0</v>
      </c>
      <c r="L72" s="11">
        <f>IF('Cartera Semanal Individual'!$A72='Cartera Semanal Individual'!L$1,-SUMIFS('BD Factoraje'!$Q:$Q,'BD Factoraje'!$B:$B,$B$3,'BD Factoraje'!$G:$G,'Cartera Semanal Individual'!$A72,'BD Factoraje'!$C:$C,$B$2),0)+K72-SUMIFS('BD Factoraje'!$R:$R,'BD Factoraje'!$B:$B,$B$3,'BD Factoraje'!$G:$G,'Cartera Semanal Individual'!$A72,'BD Factoraje'!$N:$N,'Cartera Semanal Individual'!L$1,'BD Factoraje'!$C:$C,$B$2)</f>
        <v>0</v>
      </c>
      <c r="M72" s="11">
        <f>IF('Cartera Semanal Individual'!$A72='Cartera Semanal Individual'!M$1,-SUMIFS('BD Factoraje'!$Q:$Q,'BD Factoraje'!$B:$B,$B$3,'BD Factoraje'!$G:$G,'Cartera Semanal Individual'!$A72,'BD Factoraje'!$C:$C,$B$2),0)+L72-SUMIFS('BD Factoraje'!$R:$R,'BD Factoraje'!$B:$B,$B$3,'BD Factoraje'!$G:$G,'Cartera Semanal Individual'!$A72,'BD Factoraje'!$N:$N,'Cartera Semanal Individual'!M$1,'BD Factoraje'!$C:$C,$B$2)</f>
        <v>0</v>
      </c>
      <c r="N72" s="11">
        <f>IF('Cartera Semanal Individual'!$A72='Cartera Semanal Individual'!N$1,-SUMIFS('BD Factoraje'!$Q:$Q,'BD Factoraje'!$B:$B,$B$3,'BD Factoraje'!$G:$G,'Cartera Semanal Individual'!$A72,'BD Factoraje'!$C:$C,$B$2),0)+M72-SUMIFS('BD Factoraje'!$R:$R,'BD Factoraje'!$B:$B,$B$3,'BD Factoraje'!$G:$G,'Cartera Semanal Individual'!$A72,'BD Factoraje'!$N:$N,'Cartera Semanal Individual'!N$1,'BD Factoraje'!$C:$C,$B$2)</f>
        <v>0</v>
      </c>
      <c r="O72" s="11">
        <f>IF('Cartera Semanal Individual'!$A72='Cartera Semanal Individual'!O$1,-SUMIFS('BD Factoraje'!$Q:$Q,'BD Factoraje'!$B:$B,$B$3,'BD Factoraje'!$G:$G,'Cartera Semanal Individual'!$A72,'BD Factoraje'!$C:$C,$B$2),0)+N72-SUMIFS('BD Factoraje'!$R:$R,'BD Factoraje'!$B:$B,$B$3,'BD Factoraje'!$G:$G,'Cartera Semanal Individual'!$A72,'BD Factoraje'!$N:$N,'Cartera Semanal Individual'!O$1,'BD Factoraje'!$C:$C,$B$2)</f>
        <v>0</v>
      </c>
      <c r="P72" s="11">
        <f>IF('Cartera Semanal Individual'!$A72='Cartera Semanal Individual'!P$1,-SUMIFS('BD Factoraje'!$Q:$Q,'BD Factoraje'!$B:$B,$B$3,'BD Factoraje'!$G:$G,'Cartera Semanal Individual'!$A72,'BD Factoraje'!$C:$C,$B$2),0)+O72-SUMIFS('BD Factoraje'!$R:$R,'BD Factoraje'!$B:$B,$B$3,'BD Factoraje'!$G:$G,'Cartera Semanal Individual'!$A72,'BD Factoraje'!$N:$N,'Cartera Semanal Individual'!P$1,'BD Factoraje'!$C:$C,$B$2)</f>
        <v>0</v>
      </c>
      <c r="Q72" s="11">
        <f>IF('Cartera Semanal Individual'!$A72='Cartera Semanal Individual'!Q$1,-SUMIFS('BD Factoraje'!$Q:$Q,'BD Factoraje'!$B:$B,$B$3,'BD Factoraje'!$G:$G,'Cartera Semanal Individual'!$A72,'BD Factoraje'!$C:$C,$B$2),0)+P72-SUMIFS('BD Factoraje'!$R:$R,'BD Factoraje'!$B:$B,$B$3,'BD Factoraje'!$G:$G,'Cartera Semanal Individual'!$A72,'BD Factoraje'!$N:$N,'Cartera Semanal Individual'!Q$1,'BD Factoraje'!$C:$C,$B$2)</f>
        <v>0</v>
      </c>
      <c r="R72" s="11">
        <f>IF('Cartera Semanal Individual'!$A72='Cartera Semanal Individual'!R$1,-SUMIFS('BD Factoraje'!$Q:$Q,'BD Factoraje'!$B:$B,$B$3,'BD Factoraje'!$G:$G,'Cartera Semanal Individual'!$A72,'BD Factoraje'!$C:$C,$B$2),0)+Q72-SUMIFS('BD Factoraje'!$R:$R,'BD Factoraje'!$B:$B,$B$3,'BD Factoraje'!$G:$G,'Cartera Semanal Individual'!$A72,'BD Factoraje'!$N:$N,'Cartera Semanal Individual'!R$1,'BD Factoraje'!$C:$C,$B$2)</f>
        <v>0</v>
      </c>
      <c r="S72" s="11">
        <f>IF('Cartera Semanal Individual'!$A72='Cartera Semanal Individual'!S$1,-SUMIFS('BD Factoraje'!$Q:$Q,'BD Factoraje'!$B:$B,$B$3,'BD Factoraje'!$G:$G,'Cartera Semanal Individual'!$A72,'BD Factoraje'!$C:$C,$B$2),0)+R72-SUMIFS('BD Factoraje'!$R:$R,'BD Factoraje'!$B:$B,$B$3,'BD Factoraje'!$G:$G,'Cartera Semanal Individual'!$A72,'BD Factoraje'!$N:$N,'Cartera Semanal Individual'!S$1,'BD Factoraje'!$C:$C,$B$2)</f>
        <v>0</v>
      </c>
      <c r="T72" s="11">
        <f>IF('Cartera Semanal Individual'!$A72='Cartera Semanal Individual'!T$1,-SUMIFS('BD Factoraje'!$Q:$Q,'BD Factoraje'!$B:$B,$B$3,'BD Factoraje'!$G:$G,'Cartera Semanal Individual'!$A72,'BD Factoraje'!$C:$C,$B$2),0)+S72-SUMIFS('BD Factoraje'!$R:$R,'BD Factoraje'!$B:$B,$B$3,'BD Factoraje'!$G:$G,'Cartera Semanal Individual'!$A72,'BD Factoraje'!$N:$N,'Cartera Semanal Individual'!T$1,'BD Factoraje'!$C:$C,$B$2)</f>
        <v>0</v>
      </c>
      <c r="U72" s="11">
        <f>IF('Cartera Semanal Individual'!$A72='Cartera Semanal Individual'!U$1,-SUMIFS('BD Factoraje'!$Q:$Q,'BD Factoraje'!$B:$B,$B$3,'BD Factoraje'!$G:$G,'Cartera Semanal Individual'!$A72,'BD Factoraje'!$C:$C,$B$2),0)+T72-SUMIFS('BD Factoraje'!$R:$R,'BD Factoraje'!$B:$B,$B$3,'BD Factoraje'!$G:$G,'Cartera Semanal Individual'!$A72,'BD Factoraje'!$N:$N,'Cartera Semanal Individual'!U$1,'BD Factoraje'!$C:$C,$B$2)</f>
        <v>0</v>
      </c>
      <c r="V72" s="11">
        <f>IF('Cartera Semanal Individual'!$A72='Cartera Semanal Individual'!V$1,-SUMIFS('BD Factoraje'!$Q:$Q,'BD Factoraje'!$B:$B,$B$3,'BD Factoraje'!$G:$G,'Cartera Semanal Individual'!$A72,'BD Factoraje'!$C:$C,$B$2),0)+U72-SUMIFS('BD Factoraje'!$R:$R,'BD Factoraje'!$B:$B,$B$3,'BD Factoraje'!$G:$G,'Cartera Semanal Individual'!$A72,'BD Factoraje'!$N:$N,'Cartera Semanal Individual'!V$1,'BD Factoraje'!$C:$C,$B$2)</f>
        <v>0</v>
      </c>
      <c r="W72" s="11">
        <f>IF('Cartera Semanal Individual'!$A72='Cartera Semanal Individual'!W$1,-SUMIFS('BD Factoraje'!$Q:$Q,'BD Factoraje'!$B:$B,$B$3,'BD Factoraje'!$G:$G,'Cartera Semanal Individual'!$A72,'BD Factoraje'!$C:$C,$B$2),0)+V72-SUMIFS('BD Factoraje'!$R:$R,'BD Factoraje'!$B:$B,$B$3,'BD Factoraje'!$G:$G,'Cartera Semanal Individual'!$A72,'BD Factoraje'!$N:$N,'Cartera Semanal Individual'!W$1,'BD Factoraje'!$C:$C,$B$2)</f>
        <v>0</v>
      </c>
      <c r="X72" s="11">
        <f>IF('Cartera Semanal Individual'!$A72='Cartera Semanal Individual'!X$1,-SUMIFS('BD Factoraje'!$Q:$Q,'BD Factoraje'!$B:$B,$B$3,'BD Factoraje'!$G:$G,'Cartera Semanal Individual'!$A72,'BD Factoraje'!$C:$C,$B$2),0)+W72-SUMIFS('BD Factoraje'!$R:$R,'BD Factoraje'!$B:$B,$B$3,'BD Factoraje'!$G:$G,'Cartera Semanal Individual'!$A72,'BD Factoraje'!$N:$N,'Cartera Semanal Individual'!X$1,'BD Factoraje'!$C:$C,$B$2)</f>
        <v>0</v>
      </c>
      <c r="Y72" s="11">
        <f>IF('Cartera Semanal Individual'!$A72='Cartera Semanal Individual'!Y$1,-SUMIFS('BD Factoraje'!$Q:$Q,'BD Factoraje'!$B:$B,$B$3,'BD Factoraje'!$G:$G,'Cartera Semanal Individual'!$A72,'BD Factoraje'!$C:$C,$B$2),0)+X72-SUMIFS('BD Factoraje'!$R:$R,'BD Factoraje'!$B:$B,$B$3,'BD Factoraje'!$G:$G,'Cartera Semanal Individual'!$A72,'BD Factoraje'!$N:$N,'Cartera Semanal Individual'!Y$1,'BD Factoraje'!$C:$C,$B$2)</f>
        <v>0</v>
      </c>
      <c r="Z72" s="11">
        <f>IF('Cartera Semanal Individual'!$A72='Cartera Semanal Individual'!Z$1,-SUMIFS('BD Factoraje'!$Q:$Q,'BD Factoraje'!$B:$B,$B$3,'BD Factoraje'!$G:$G,'Cartera Semanal Individual'!$A72,'BD Factoraje'!$C:$C,$B$2),0)+Y72-SUMIFS('BD Factoraje'!$R:$R,'BD Factoraje'!$B:$B,$B$3,'BD Factoraje'!$G:$G,'Cartera Semanal Individual'!$A72,'BD Factoraje'!$N:$N,'Cartera Semanal Individual'!Z$1,'BD Factoraje'!$C:$C,$B$2)</f>
        <v>0</v>
      </c>
      <c r="AA72" s="11">
        <f>IF('Cartera Semanal Individual'!$A72='Cartera Semanal Individual'!AA$1,-SUMIFS('BD Factoraje'!$Q:$Q,'BD Factoraje'!$B:$B,$B$3,'BD Factoraje'!$G:$G,'Cartera Semanal Individual'!$A72,'BD Factoraje'!$C:$C,$B$2),0)+Z72-SUMIFS('BD Factoraje'!$R:$R,'BD Factoraje'!$B:$B,$B$3,'BD Factoraje'!$G:$G,'Cartera Semanal Individual'!$A72,'BD Factoraje'!$N:$N,'Cartera Semanal Individual'!AA$1,'BD Factoraje'!$C:$C,$B$2)</f>
        <v>0</v>
      </c>
      <c r="AB72" s="11">
        <f>IF('Cartera Semanal Individual'!$A72='Cartera Semanal Individual'!AB$1,-SUMIFS('BD Factoraje'!$Q:$Q,'BD Factoraje'!$B:$B,$B$3,'BD Factoraje'!$G:$G,'Cartera Semanal Individual'!$A72,'BD Factoraje'!$C:$C,$B$2),0)+AA72-SUMIFS('BD Factoraje'!$R:$R,'BD Factoraje'!$B:$B,$B$3,'BD Factoraje'!$G:$G,'Cartera Semanal Individual'!$A72,'BD Factoraje'!$N:$N,'Cartera Semanal Individual'!AB$1,'BD Factoraje'!$C:$C,$B$2)</f>
        <v>0</v>
      </c>
      <c r="AC72" s="11">
        <f>IF('Cartera Semanal Individual'!$A72='Cartera Semanal Individual'!AC$1,-SUMIFS('BD Factoraje'!$Q:$Q,'BD Factoraje'!$B:$B,$B$3,'BD Factoraje'!$G:$G,'Cartera Semanal Individual'!$A72,'BD Factoraje'!$C:$C,$B$2),0)+AB72-SUMIFS('BD Factoraje'!$R:$R,'BD Factoraje'!$B:$B,$B$3,'BD Factoraje'!$G:$G,'Cartera Semanal Individual'!$A72,'BD Factoraje'!$N:$N,'Cartera Semanal Individual'!AC$1,'BD Factoraje'!$C:$C,$B$2)</f>
        <v>0</v>
      </c>
      <c r="AD72" s="11">
        <f>IF('Cartera Semanal Individual'!$A72='Cartera Semanal Individual'!AD$1,-SUMIFS('BD Factoraje'!$Q:$Q,'BD Factoraje'!$B:$B,$B$3,'BD Factoraje'!$G:$G,'Cartera Semanal Individual'!$A72,'BD Factoraje'!$C:$C,$B$2),0)+AC72-SUMIFS('BD Factoraje'!$R:$R,'BD Factoraje'!$B:$B,$B$3,'BD Factoraje'!$G:$G,'Cartera Semanal Individual'!$A72,'BD Factoraje'!$N:$N,'Cartera Semanal Individual'!AD$1,'BD Factoraje'!$C:$C,$B$2)</f>
        <v>0</v>
      </c>
      <c r="AE72" s="11">
        <f>IF('Cartera Semanal Individual'!$A72='Cartera Semanal Individual'!AE$1,-SUMIFS('BD Factoraje'!$Q:$Q,'BD Factoraje'!$B:$B,$B$3,'BD Factoraje'!$G:$G,'Cartera Semanal Individual'!$A72,'BD Factoraje'!$C:$C,$B$2),0)+AD72-SUMIFS('BD Factoraje'!$R:$R,'BD Factoraje'!$B:$B,$B$3,'BD Factoraje'!$G:$G,'Cartera Semanal Individual'!$A72,'BD Factoraje'!$N:$N,'Cartera Semanal Individual'!AE$1,'BD Factoraje'!$C:$C,$B$2)</f>
        <v>0</v>
      </c>
      <c r="AF72" s="11">
        <f>IF('Cartera Semanal Individual'!$A72='Cartera Semanal Individual'!AF$1,-SUMIFS('BD Factoraje'!$Q:$Q,'BD Factoraje'!$B:$B,$B$3,'BD Factoraje'!$G:$G,'Cartera Semanal Individual'!$A72,'BD Factoraje'!$C:$C,$B$2),0)+AE72-SUMIFS('BD Factoraje'!$R:$R,'BD Factoraje'!$B:$B,$B$3,'BD Factoraje'!$G:$G,'Cartera Semanal Individual'!$A72,'BD Factoraje'!$N:$N,'Cartera Semanal Individual'!AF$1,'BD Factoraje'!$C:$C,$B$2)</f>
        <v>0</v>
      </c>
      <c r="AG72" s="11">
        <f>IF('Cartera Semanal Individual'!$A72='Cartera Semanal Individual'!AG$1,-SUMIFS('BD Factoraje'!$Q:$Q,'BD Factoraje'!$B:$B,$B$3,'BD Factoraje'!$G:$G,'Cartera Semanal Individual'!$A72,'BD Factoraje'!$C:$C,$B$2),0)+AF72-SUMIFS('BD Factoraje'!$R:$R,'BD Factoraje'!$B:$B,$B$3,'BD Factoraje'!$G:$G,'Cartera Semanal Individual'!$A72,'BD Factoraje'!$N:$N,'Cartera Semanal Individual'!AG$1,'BD Factoraje'!$C:$C,$B$2)</f>
        <v>0</v>
      </c>
      <c r="AH72" s="11">
        <f>IF('Cartera Semanal Individual'!$A72='Cartera Semanal Individual'!AH$1,-SUMIFS('BD Factoraje'!$Q:$Q,'BD Factoraje'!$B:$B,$B$3,'BD Factoraje'!$G:$G,'Cartera Semanal Individual'!$A72,'BD Factoraje'!$C:$C,$B$2),0)+AG72-SUMIFS('BD Factoraje'!$R:$R,'BD Factoraje'!$B:$B,$B$3,'BD Factoraje'!$G:$G,'Cartera Semanal Individual'!$A72,'BD Factoraje'!$N:$N,'Cartera Semanal Individual'!AH$1,'BD Factoraje'!$C:$C,$B$2)</f>
        <v>0</v>
      </c>
      <c r="AI72" s="11">
        <f>IF('Cartera Semanal Individual'!$A72='Cartera Semanal Individual'!AI$1,-SUMIFS('BD Factoraje'!$Q:$Q,'BD Factoraje'!$B:$B,$B$3,'BD Factoraje'!$G:$G,'Cartera Semanal Individual'!$A72,'BD Factoraje'!$C:$C,$B$2),0)+AH72-SUMIFS('BD Factoraje'!$R:$R,'BD Factoraje'!$B:$B,$B$3,'BD Factoraje'!$G:$G,'Cartera Semanal Individual'!$A72,'BD Factoraje'!$N:$N,'Cartera Semanal Individual'!AI$1,'BD Factoraje'!$C:$C,$B$2)</f>
        <v>0</v>
      </c>
      <c r="AJ72" s="11">
        <f>IF('Cartera Semanal Individual'!$A72='Cartera Semanal Individual'!AJ$1,-SUMIFS('BD Factoraje'!$Q:$Q,'BD Factoraje'!$B:$B,$B$3,'BD Factoraje'!$G:$G,'Cartera Semanal Individual'!$A72,'BD Factoraje'!$C:$C,$B$2),0)+AI72-SUMIFS('BD Factoraje'!$R:$R,'BD Factoraje'!$B:$B,$B$3,'BD Factoraje'!$G:$G,'Cartera Semanal Individual'!$A72,'BD Factoraje'!$N:$N,'Cartera Semanal Individual'!AJ$1,'BD Factoraje'!$C:$C,$B$2)</f>
        <v>0</v>
      </c>
      <c r="AK72" s="11">
        <f>IF('Cartera Semanal Individual'!$A72='Cartera Semanal Individual'!AK$1,-SUMIFS('BD Factoraje'!$Q:$Q,'BD Factoraje'!$B:$B,$B$3,'BD Factoraje'!$G:$G,'Cartera Semanal Individual'!$A72,'BD Factoraje'!$C:$C,$B$2),0)+AJ72-SUMIFS('BD Factoraje'!$R:$R,'BD Factoraje'!$B:$B,$B$3,'BD Factoraje'!$G:$G,'Cartera Semanal Individual'!$A72,'BD Factoraje'!$N:$N,'Cartera Semanal Individual'!AK$1,'BD Factoraje'!$C:$C,$B$2)</f>
        <v>0</v>
      </c>
      <c r="AL72" s="11">
        <f>IF('Cartera Semanal Individual'!$A72='Cartera Semanal Individual'!AL$1,-SUMIFS('BD Factoraje'!$Q:$Q,'BD Factoraje'!$B:$B,$B$3,'BD Factoraje'!$G:$G,'Cartera Semanal Individual'!$A72,'BD Factoraje'!$C:$C,$B$2),0)+AK72-SUMIFS('BD Factoraje'!$R:$R,'BD Factoraje'!$B:$B,$B$3,'BD Factoraje'!$G:$G,'Cartera Semanal Individual'!$A72,'BD Factoraje'!$N:$N,'Cartera Semanal Individual'!AL$1,'BD Factoraje'!$C:$C,$B$2)</f>
        <v>0</v>
      </c>
      <c r="AM72" s="11">
        <f>IF('Cartera Semanal Individual'!$A72='Cartera Semanal Individual'!AM$1,-SUMIFS('BD Factoraje'!$Q:$Q,'BD Factoraje'!$B:$B,$B$3,'BD Factoraje'!$G:$G,'Cartera Semanal Individual'!$A72,'BD Factoraje'!$C:$C,$B$2),0)+AL72-SUMIFS('BD Factoraje'!$R:$R,'BD Factoraje'!$B:$B,$B$3,'BD Factoraje'!$G:$G,'Cartera Semanal Individual'!$A72,'BD Factoraje'!$N:$N,'Cartera Semanal Individual'!AM$1,'BD Factoraje'!$C:$C,$B$2)</f>
        <v>0</v>
      </c>
      <c r="AN72" s="11">
        <f>IF('Cartera Semanal Individual'!$A72='Cartera Semanal Individual'!AN$1,-SUMIFS('BD Factoraje'!$Q:$Q,'BD Factoraje'!$B:$B,$B$3,'BD Factoraje'!$G:$G,'Cartera Semanal Individual'!$A72,'BD Factoraje'!$C:$C,$B$2),0)+AM72-SUMIFS('BD Factoraje'!$R:$R,'BD Factoraje'!$B:$B,$B$3,'BD Factoraje'!$G:$G,'Cartera Semanal Individual'!$A72,'BD Factoraje'!$N:$N,'Cartera Semanal Individual'!AN$1,'BD Factoraje'!$C:$C,$B$2)</f>
        <v>0</v>
      </c>
      <c r="AO72" s="11">
        <f>IF('Cartera Semanal Individual'!$A72='Cartera Semanal Individual'!AO$1,-SUMIFS('BD Factoraje'!$Q:$Q,'BD Factoraje'!$B:$B,$B$3,'BD Factoraje'!$G:$G,'Cartera Semanal Individual'!$A72,'BD Factoraje'!$C:$C,$B$2),0)+AN72-SUMIFS('BD Factoraje'!$R:$R,'BD Factoraje'!$B:$B,$B$3,'BD Factoraje'!$G:$G,'Cartera Semanal Individual'!$A72,'BD Factoraje'!$N:$N,'Cartera Semanal Individual'!AO$1,'BD Factoraje'!$C:$C,$B$2)</f>
        <v>0</v>
      </c>
      <c r="AP72" s="11">
        <f>IF('Cartera Semanal Individual'!$A72='Cartera Semanal Individual'!AP$1,-SUMIFS('BD Factoraje'!$Q:$Q,'BD Factoraje'!$B:$B,$B$3,'BD Factoraje'!$G:$G,'Cartera Semanal Individual'!$A72,'BD Factoraje'!$C:$C,$B$2),0)+AO72-SUMIFS('BD Factoraje'!$R:$R,'BD Factoraje'!$B:$B,$B$3,'BD Factoraje'!$G:$G,'Cartera Semanal Individual'!$A72,'BD Factoraje'!$N:$N,'Cartera Semanal Individual'!AP$1,'BD Factoraje'!$C:$C,$B$2)</f>
        <v>0</v>
      </c>
      <c r="AQ72" s="11">
        <f>IF('Cartera Semanal Individual'!$A72='Cartera Semanal Individual'!AQ$1,-SUMIFS('BD Factoraje'!$Q:$Q,'BD Factoraje'!$B:$B,$B$3,'BD Factoraje'!$G:$G,'Cartera Semanal Individual'!$A72,'BD Factoraje'!$C:$C,$B$2),0)+AP72-SUMIFS('BD Factoraje'!$R:$R,'BD Factoraje'!$B:$B,$B$3,'BD Factoraje'!$G:$G,'Cartera Semanal Individual'!$A72,'BD Factoraje'!$N:$N,'Cartera Semanal Individual'!AQ$1,'BD Factoraje'!$C:$C,$B$2)</f>
        <v>0</v>
      </c>
      <c r="AR72" s="11">
        <f>IF('Cartera Semanal Individual'!$A72='Cartera Semanal Individual'!AR$1,-SUMIFS('BD Factoraje'!$Q:$Q,'BD Factoraje'!$B:$B,$B$3,'BD Factoraje'!$G:$G,'Cartera Semanal Individual'!$A72,'BD Factoraje'!$C:$C,$B$2),0)+AQ72-SUMIFS('BD Factoraje'!$R:$R,'BD Factoraje'!$B:$B,$B$3,'BD Factoraje'!$G:$G,'Cartera Semanal Individual'!$A72,'BD Factoraje'!$N:$N,'Cartera Semanal Individual'!AR$1,'BD Factoraje'!$C:$C,$B$2)</f>
        <v>0</v>
      </c>
      <c r="AS72" s="11">
        <f>IF('Cartera Semanal Individual'!$A72='Cartera Semanal Individual'!AS$1,-SUMIFS('BD Factoraje'!$Q:$Q,'BD Factoraje'!$B:$B,$B$3,'BD Factoraje'!$G:$G,'Cartera Semanal Individual'!$A72,'BD Factoraje'!$C:$C,$B$2),0)+AR72-SUMIFS('BD Factoraje'!$R:$R,'BD Factoraje'!$B:$B,$B$3,'BD Factoraje'!$G:$G,'Cartera Semanal Individual'!$A72,'BD Factoraje'!$N:$N,'Cartera Semanal Individual'!AS$1,'BD Factoraje'!$C:$C,$B$2)</f>
        <v>0</v>
      </c>
      <c r="AT72" s="11">
        <f>IF('Cartera Semanal Individual'!$A72='Cartera Semanal Individual'!AT$1,-SUMIFS('BD Factoraje'!$Q:$Q,'BD Factoraje'!$B:$B,$B$3,'BD Factoraje'!$G:$G,'Cartera Semanal Individual'!$A72,'BD Factoraje'!$C:$C,$B$2),0)+AS72-SUMIFS('BD Factoraje'!$R:$R,'BD Factoraje'!$B:$B,$B$3,'BD Factoraje'!$G:$G,'Cartera Semanal Individual'!$A72,'BD Factoraje'!$N:$N,'Cartera Semanal Individual'!AT$1,'BD Factoraje'!$C:$C,$B$2)</f>
        <v>0</v>
      </c>
      <c r="AU72" s="11">
        <f>IF('Cartera Semanal Individual'!$A72='Cartera Semanal Individual'!AU$1,-SUMIFS('BD Factoraje'!$Q:$Q,'BD Factoraje'!$B:$B,$B$3,'BD Factoraje'!$G:$G,'Cartera Semanal Individual'!$A72,'BD Factoraje'!$C:$C,$B$2),0)+AT72-SUMIFS('BD Factoraje'!$R:$R,'BD Factoraje'!$B:$B,$B$3,'BD Factoraje'!$G:$G,'Cartera Semanal Individual'!$A72,'BD Factoraje'!$N:$N,'Cartera Semanal Individual'!AU$1,'BD Factoraje'!$C:$C,$B$2)</f>
        <v>0</v>
      </c>
      <c r="AV72" s="11">
        <f>IF('Cartera Semanal Individual'!$A72='Cartera Semanal Individual'!AV$1,-SUMIFS('BD Factoraje'!$Q:$Q,'BD Factoraje'!$B:$B,$B$3,'BD Factoraje'!$G:$G,'Cartera Semanal Individual'!$A72,'BD Factoraje'!$C:$C,$B$2),0)+AU72-SUMIFS('BD Factoraje'!$R:$R,'BD Factoraje'!$B:$B,$B$3,'BD Factoraje'!$G:$G,'Cartera Semanal Individual'!$A72,'BD Factoraje'!$N:$N,'Cartera Semanal Individual'!AV$1,'BD Factoraje'!$C:$C,$B$2)</f>
        <v>0</v>
      </c>
      <c r="AW72" s="11">
        <f>IF('Cartera Semanal Individual'!$A72='Cartera Semanal Individual'!AW$1,-SUMIFS('BD Factoraje'!$Q:$Q,'BD Factoraje'!$B:$B,$B$3,'BD Factoraje'!$G:$G,'Cartera Semanal Individual'!$A72,'BD Factoraje'!$C:$C,$B$2),0)+AV72-SUMIFS('BD Factoraje'!$R:$R,'BD Factoraje'!$B:$B,$B$3,'BD Factoraje'!$G:$G,'Cartera Semanal Individual'!$A72,'BD Factoraje'!$N:$N,'Cartera Semanal Individual'!AW$1,'BD Factoraje'!$C:$C,$B$2)</f>
        <v>0</v>
      </c>
      <c r="AX72" s="11">
        <f>IF('Cartera Semanal Individual'!$A72='Cartera Semanal Individual'!AX$1,-SUMIFS('BD Factoraje'!$Q:$Q,'BD Factoraje'!$B:$B,$B$3,'BD Factoraje'!$G:$G,'Cartera Semanal Individual'!$A72,'BD Factoraje'!$C:$C,$B$2),0)+AW72-SUMIFS('BD Factoraje'!$R:$R,'BD Factoraje'!$B:$B,$B$3,'BD Factoraje'!$G:$G,'Cartera Semanal Individual'!$A72,'BD Factoraje'!$N:$N,'Cartera Semanal Individual'!AX$1,'BD Factoraje'!$C:$C,$B$2)</f>
        <v>0</v>
      </c>
      <c r="AY72" s="11">
        <f>IF('Cartera Semanal Individual'!$A72='Cartera Semanal Individual'!AY$1,-SUMIFS('BD Factoraje'!$Q:$Q,'BD Factoraje'!$B:$B,$B$3,'BD Factoraje'!$G:$G,'Cartera Semanal Individual'!$A72,'BD Factoraje'!$C:$C,$B$2),0)+AX72-SUMIFS('BD Factoraje'!$R:$R,'BD Factoraje'!$B:$B,$B$3,'BD Factoraje'!$G:$G,'Cartera Semanal Individual'!$A72,'BD Factoraje'!$N:$N,'Cartera Semanal Individual'!AY$1,'BD Factoraje'!$C:$C,$B$2)</f>
        <v>0</v>
      </c>
      <c r="AZ72" s="11">
        <f>IF('Cartera Semanal Individual'!$A72='Cartera Semanal Individual'!AZ$1,-SUMIFS('BD Factoraje'!$Q:$Q,'BD Factoraje'!$B:$B,$B$3,'BD Factoraje'!$G:$G,'Cartera Semanal Individual'!$A72,'BD Factoraje'!$C:$C,$B$2),0)+AY72-SUMIFS('BD Factoraje'!$R:$R,'BD Factoraje'!$B:$B,$B$3,'BD Factoraje'!$G:$G,'Cartera Semanal Individual'!$A72,'BD Factoraje'!$N:$N,'Cartera Semanal Individual'!AZ$1,'BD Factoraje'!$C:$C,$B$2)</f>
        <v>0</v>
      </c>
      <c r="BA72" s="11">
        <f>IF('Cartera Semanal Individual'!$A72='Cartera Semanal Individual'!BA$1,-SUMIFS('BD Factoraje'!$Q:$Q,'BD Factoraje'!$B:$B,$B$3,'BD Factoraje'!$G:$G,'Cartera Semanal Individual'!$A72,'BD Factoraje'!$C:$C,$B$2),0)+AZ72-SUMIFS('BD Factoraje'!$R:$R,'BD Factoraje'!$B:$B,$B$3,'BD Factoraje'!$G:$G,'Cartera Semanal Individual'!$A72,'BD Factoraje'!$N:$N,'Cartera Semanal Individual'!BA$1,'BD Factoraje'!$C:$C,$B$2)</f>
        <v>0</v>
      </c>
      <c r="BB72" s="11">
        <f>IF('Cartera Semanal Individual'!$A72='Cartera Semanal Individual'!BB$1,-SUMIFS('BD Factoraje'!$Q:$Q,'BD Factoraje'!$B:$B,$B$3,'BD Factoraje'!$G:$G,'Cartera Semanal Individual'!$A72,'BD Factoraje'!$C:$C,$B$2),0)+BA72-SUMIFS('BD Factoraje'!$R:$R,'BD Factoraje'!$B:$B,$B$3,'BD Factoraje'!$G:$G,'Cartera Semanal Individual'!$A72,'BD Factoraje'!$N:$N,'Cartera Semanal Individual'!BB$1,'BD Factoraje'!$C:$C,$B$2)</f>
        <v>0</v>
      </c>
      <c r="BC72" s="11">
        <f>IF('Cartera Semanal Individual'!$A72='Cartera Semanal Individual'!BC$1,-SUMIFS('BD Factoraje'!$Q:$Q,'BD Factoraje'!$B:$B,$B$3,'BD Factoraje'!$G:$G,'Cartera Semanal Individual'!$A72,'BD Factoraje'!$C:$C,$B$2),0)+BB72-SUMIFS('BD Factoraje'!$R:$R,'BD Factoraje'!$B:$B,$B$3,'BD Factoraje'!$G:$G,'Cartera Semanal Individual'!$A72,'BD Factoraje'!$N:$N,'Cartera Semanal Individual'!BC$1,'BD Factoraje'!$C:$C,$B$2)</f>
        <v>0</v>
      </c>
      <c r="BD72" s="11">
        <f>IF('Cartera Semanal Individual'!$A72='Cartera Semanal Individual'!BD$1,-SUMIFS('BD Factoraje'!$Q:$Q,'BD Factoraje'!$B:$B,$B$3,'BD Factoraje'!$G:$G,'Cartera Semanal Individual'!$A72,'BD Factoraje'!$C:$C,$B$2),0)+BC72-SUMIFS('BD Factoraje'!$R:$R,'BD Factoraje'!$B:$B,$B$3,'BD Factoraje'!$G:$G,'Cartera Semanal Individual'!$A72,'BD Factoraje'!$N:$N,'Cartera Semanal Individual'!BD$1,'BD Factoraje'!$C:$C,$B$2)</f>
        <v>0</v>
      </c>
      <c r="BE72" s="11">
        <f>IF('Cartera Semanal Individual'!$A72='Cartera Semanal Individual'!BE$1,-SUMIFS('BD Factoraje'!$Q:$Q,'BD Factoraje'!$B:$B,$B$3,'BD Factoraje'!$G:$G,'Cartera Semanal Individual'!$A72,'BD Factoraje'!$C:$C,$B$2),0)+BD72-SUMIFS('BD Factoraje'!$R:$R,'BD Factoraje'!$B:$B,$B$3,'BD Factoraje'!$G:$G,'Cartera Semanal Individual'!$A72,'BD Factoraje'!$N:$N,'Cartera Semanal Individual'!BE$1,'BD Factoraje'!$C:$C,$B$2)</f>
        <v>0</v>
      </c>
      <c r="BF72" s="11">
        <f>IF('Cartera Semanal Individual'!$A72='Cartera Semanal Individual'!BF$1,-SUMIFS('BD Factoraje'!$Q:$Q,'BD Factoraje'!$B:$B,$B$3,'BD Factoraje'!$G:$G,'Cartera Semanal Individual'!$A72,'BD Factoraje'!$C:$C,$B$2),0)+BE72-SUMIFS('BD Factoraje'!$R:$R,'BD Factoraje'!$B:$B,$B$3,'BD Factoraje'!$G:$G,'Cartera Semanal Individual'!$A72,'BD Factoraje'!$N:$N,'Cartera Semanal Individual'!BF$1,'BD Factoraje'!$C:$C,$B$2)</f>
        <v>0</v>
      </c>
      <c r="BG72" s="11">
        <f>IF('Cartera Semanal Individual'!$A72='Cartera Semanal Individual'!BG$1,-SUMIFS('BD Factoraje'!$Q:$Q,'BD Factoraje'!$B:$B,$B$3,'BD Factoraje'!$G:$G,'Cartera Semanal Individual'!$A72,'BD Factoraje'!$C:$C,$B$2),0)+BF72-SUMIFS('BD Factoraje'!$R:$R,'BD Factoraje'!$B:$B,$B$3,'BD Factoraje'!$G:$G,'Cartera Semanal Individual'!$A72,'BD Factoraje'!$N:$N,'Cartera Semanal Individual'!BG$1,'BD Factoraje'!$C:$C,$B$2)</f>
        <v>0</v>
      </c>
      <c r="BH72" s="11">
        <f>IF('Cartera Semanal Individual'!$A72='Cartera Semanal Individual'!BH$1,-SUMIFS('BD Factoraje'!$Q:$Q,'BD Factoraje'!$B:$B,$B$3,'BD Factoraje'!$G:$G,'Cartera Semanal Individual'!$A72,'BD Factoraje'!$C:$C,$B$2),0)+BG72-SUMIFS('BD Factoraje'!$R:$R,'BD Factoraje'!$B:$B,$B$3,'BD Factoraje'!$G:$G,'Cartera Semanal Individual'!$A72,'BD Factoraje'!$N:$N,'Cartera Semanal Individual'!BH$1,'BD Factoraje'!$C:$C,$B$2)</f>
        <v>0</v>
      </c>
      <c r="BI72" s="11">
        <f>IF('Cartera Semanal Individual'!$A72='Cartera Semanal Individual'!BI$1,-SUMIFS('BD Factoraje'!$Q:$Q,'BD Factoraje'!$B:$B,$B$3,'BD Factoraje'!$G:$G,'Cartera Semanal Individual'!$A72,'BD Factoraje'!$C:$C,$B$2),0)+BH72-SUMIFS('BD Factoraje'!$R:$R,'BD Factoraje'!$B:$B,$B$3,'BD Factoraje'!$G:$G,'Cartera Semanal Individual'!$A72,'BD Factoraje'!$N:$N,'Cartera Semanal Individual'!BI$1,'BD Factoraje'!$C:$C,$B$2)</f>
        <v>0</v>
      </c>
      <c r="BJ72" s="11">
        <f>IF('Cartera Semanal Individual'!$A72='Cartera Semanal Individual'!BJ$1,-SUMIFS('BD Factoraje'!$Q:$Q,'BD Factoraje'!$B:$B,$B$3,'BD Factoraje'!$G:$G,'Cartera Semanal Individual'!$A72,'BD Factoraje'!$C:$C,$B$2),0)+BI72-SUMIFS('BD Factoraje'!$R:$R,'BD Factoraje'!$B:$B,$B$3,'BD Factoraje'!$G:$G,'Cartera Semanal Individual'!$A72,'BD Factoraje'!$N:$N,'Cartera Semanal Individual'!BJ$1,'BD Factoraje'!$C:$C,$B$2)</f>
        <v>0</v>
      </c>
      <c r="BK72" s="11">
        <f>IF('Cartera Semanal Individual'!$A72='Cartera Semanal Individual'!BK$1,-SUMIFS('BD Factoraje'!$Q:$Q,'BD Factoraje'!$B:$B,$B$3,'BD Factoraje'!$G:$G,'Cartera Semanal Individual'!$A72,'BD Factoraje'!$C:$C,$B$2),0)+BJ72-SUMIFS('BD Factoraje'!$R:$R,'BD Factoraje'!$B:$B,$B$3,'BD Factoraje'!$G:$G,'Cartera Semanal Individual'!$A72,'BD Factoraje'!$N:$N,'Cartera Semanal Individual'!BK$1,'BD Factoraje'!$C:$C,$B$2)</f>
        <v>0</v>
      </c>
      <c r="BL72" s="11">
        <f>IF('Cartera Semanal Individual'!$A72='Cartera Semanal Individual'!BL$1,-SUMIFS('BD Factoraje'!$Q:$Q,'BD Factoraje'!$B:$B,$B$3,'BD Factoraje'!$G:$G,'Cartera Semanal Individual'!$A72,'BD Factoraje'!$C:$C,$B$2),0)+BK72-SUMIFS('BD Factoraje'!$R:$R,'BD Factoraje'!$B:$B,$B$3,'BD Factoraje'!$G:$G,'Cartera Semanal Individual'!$A72,'BD Factoraje'!$N:$N,'Cartera Semanal Individual'!BL$1,'BD Factoraje'!$C:$C,$B$2)</f>
        <v>0</v>
      </c>
      <c r="BM72" s="11">
        <f>IF('Cartera Semanal Individual'!$A72='Cartera Semanal Individual'!BM$1,-SUMIFS('BD Factoraje'!$Q:$Q,'BD Factoraje'!$B:$B,$B$3,'BD Factoraje'!$G:$G,'Cartera Semanal Individual'!$A72,'BD Factoraje'!$C:$C,$B$2),0)+BL72-SUMIFS('BD Factoraje'!$R:$R,'BD Factoraje'!$B:$B,$B$3,'BD Factoraje'!$G:$G,'Cartera Semanal Individual'!$A72,'BD Factoraje'!$N:$N,'Cartera Semanal Individual'!BM$1,'BD Factoraje'!$C:$C,$B$2)</f>
        <v>0</v>
      </c>
      <c r="BN72" s="11">
        <f>IF('Cartera Semanal Individual'!$A72='Cartera Semanal Individual'!BN$1,-SUMIFS('BD Factoraje'!$Q:$Q,'BD Factoraje'!$B:$B,$B$3,'BD Factoraje'!$G:$G,'Cartera Semanal Individual'!$A72,'BD Factoraje'!$C:$C,$B$2),0)+BM72-SUMIFS('BD Factoraje'!$R:$R,'BD Factoraje'!$B:$B,$B$3,'BD Factoraje'!$G:$G,'Cartera Semanal Individual'!$A72,'BD Factoraje'!$N:$N,'Cartera Semanal Individual'!BN$1,'BD Factoraje'!$C:$C,$B$2)</f>
        <v>0</v>
      </c>
      <c r="BO72" s="11">
        <f>IF('Cartera Semanal Individual'!$A72='Cartera Semanal Individual'!BO$1,-SUMIFS('BD Factoraje'!$Q:$Q,'BD Factoraje'!$B:$B,$B$3,'BD Factoraje'!$G:$G,'Cartera Semanal Individual'!$A72,'BD Factoraje'!$C:$C,$B$2),0)+BN72-SUMIFS('BD Factoraje'!$R:$R,'BD Factoraje'!$B:$B,$B$3,'BD Factoraje'!$G:$G,'Cartera Semanal Individual'!$A72,'BD Factoraje'!$N:$N,'Cartera Semanal Individual'!BO$1,'BD Factoraje'!$C:$C,$B$2)</f>
        <v>0</v>
      </c>
      <c r="BP72" s="11">
        <f>IF('Cartera Semanal Individual'!$A72='Cartera Semanal Individual'!BP$1,-SUMIFS('BD Factoraje'!$Q:$Q,'BD Factoraje'!$B:$B,$B$3,'BD Factoraje'!$G:$G,'Cartera Semanal Individual'!$A72,'BD Factoraje'!$C:$C,$B$2),0)+BO72-SUMIFS('BD Factoraje'!$R:$R,'BD Factoraje'!$B:$B,$B$3,'BD Factoraje'!$G:$G,'Cartera Semanal Individual'!$A72,'BD Factoraje'!$N:$N,'Cartera Semanal Individual'!BP$1,'BD Factoraje'!$C:$C,$B$2)</f>
        <v>0</v>
      </c>
      <c r="BQ72" s="11">
        <f>IF('Cartera Semanal Individual'!$A72='Cartera Semanal Individual'!BQ$1,-SUMIFS('BD Factoraje'!$Q:$Q,'BD Factoraje'!$B:$B,$B$3,'BD Factoraje'!$G:$G,'Cartera Semanal Individual'!$A72,'BD Factoraje'!$C:$C,$B$2),0)+BP72-SUMIFS('BD Factoraje'!$R:$R,'BD Factoraje'!$B:$B,$B$3,'BD Factoraje'!$G:$G,'Cartera Semanal Individual'!$A72,'BD Factoraje'!$N:$N,'Cartera Semanal Individual'!BQ$1,'BD Factoraje'!$C:$C,$B$2)</f>
        <v>0</v>
      </c>
      <c r="BR72" s="11">
        <f>IF('Cartera Semanal Individual'!$A72='Cartera Semanal Individual'!BR$1,-SUMIFS('BD Factoraje'!$Q:$Q,'BD Factoraje'!$B:$B,$B$3,'BD Factoraje'!$G:$G,'Cartera Semanal Individual'!$A72,'BD Factoraje'!$C:$C,$B$2),0)+BQ72-SUMIFS('BD Factoraje'!$R:$R,'BD Factoraje'!$B:$B,$B$3,'BD Factoraje'!$G:$G,'Cartera Semanal Individual'!$A72,'BD Factoraje'!$N:$N,'Cartera Semanal Individual'!BR$1,'BD Factoraje'!$C:$C,$B$2)</f>
        <v>776414.5</v>
      </c>
      <c r="BS72" s="11">
        <f>IF('Cartera Semanal Individual'!$A72='Cartera Semanal Individual'!BS$1,-SUMIFS('BD Factoraje'!$Q:$Q,'BD Factoraje'!$B:$B,$B$3,'BD Factoraje'!$G:$G,'Cartera Semanal Individual'!$A72,'BD Factoraje'!$C:$C,$B$2),0)+BR72-SUMIFS('BD Factoraje'!$R:$R,'BD Factoraje'!$B:$B,$B$3,'BD Factoraje'!$G:$G,'Cartera Semanal Individual'!$A72,'BD Factoraje'!$N:$N,'Cartera Semanal Individual'!BS$1,'BD Factoraje'!$C:$C,$B$2)</f>
        <v>776414.5</v>
      </c>
      <c r="BT72" s="11">
        <f>IF('Cartera Semanal Individual'!$A72='Cartera Semanal Individual'!BT$1,-SUMIFS('BD Factoraje'!$Q:$Q,'BD Factoraje'!$B:$B,$B$3,'BD Factoraje'!$G:$G,'Cartera Semanal Individual'!$A72,'BD Factoraje'!$C:$C,$B$2),0)+BS72-SUMIFS('BD Factoraje'!$R:$R,'BD Factoraje'!$B:$B,$B$3,'BD Factoraje'!$G:$G,'Cartera Semanal Individual'!$A72,'BD Factoraje'!$N:$N,'Cartera Semanal Individual'!BT$1,'BD Factoraje'!$C:$C,$B$2)</f>
        <v>776414.5</v>
      </c>
      <c r="BU72" s="11">
        <f>IF('Cartera Semanal Individual'!$A72='Cartera Semanal Individual'!BU$1,-SUMIFS('BD Factoraje'!$Q:$Q,'BD Factoraje'!$B:$B,$B$3,'BD Factoraje'!$G:$G,'Cartera Semanal Individual'!$A72,'BD Factoraje'!$C:$C,$B$2),0)+BT72-SUMIFS('BD Factoraje'!$R:$R,'BD Factoraje'!$B:$B,$B$3,'BD Factoraje'!$G:$G,'Cartera Semanal Individual'!$A72,'BD Factoraje'!$N:$N,'Cartera Semanal Individual'!BU$1,'BD Factoraje'!$C:$C,$B$2)</f>
        <v>776414.5</v>
      </c>
      <c r="BV72" s="11">
        <f>IF('Cartera Semanal Individual'!$A72='Cartera Semanal Individual'!BV$1,-SUMIFS('BD Factoraje'!$Q:$Q,'BD Factoraje'!$B:$B,$B$3,'BD Factoraje'!$G:$G,'Cartera Semanal Individual'!$A72,'BD Factoraje'!$C:$C,$B$2),0)+BU72-SUMIFS('BD Factoraje'!$R:$R,'BD Factoraje'!$B:$B,$B$3,'BD Factoraje'!$G:$G,'Cartera Semanal Individual'!$A72,'BD Factoraje'!$N:$N,'Cartera Semanal Individual'!BV$1,'BD Factoraje'!$C:$C,$B$2)</f>
        <v>776414.5</v>
      </c>
      <c r="BW72" s="11">
        <f>IF('Cartera Semanal Individual'!$A72='Cartera Semanal Individual'!BW$1,-SUMIFS('BD Factoraje'!$Q:$Q,'BD Factoraje'!$B:$B,$B$3,'BD Factoraje'!$G:$G,'Cartera Semanal Individual'!$A72,'BD Factoraje'!$C:$C,$B$2),0)+BV72-SUMIFS('BD Factoraje'!$R:$R,'BD Factoraje'!$B:$B,$B$3,'BD Factoraje'!$G:$G,'Cartera Semanal Individual'!$A72,'BD Factoraje'!$N:$N,'Cartera Semanal Individual'!BW$1,'BD Factoraje'!$C:$C,$B$2)</f>
        <v>776414.5</v>
      </c>
      <c r="BX72" s="11">
        <f>IF('Cartera Semanal Individual'!$A72='Cartera Semanal Individual'!BX$1,-SUMIFS('BD Factoraje'!$Q:$Q,'BD Factoraje'!$B:$B,$B$3,'BD Factoraje'!$G:$G,'Cartera Semanal Individual'!$A72,'BD Factoraje'!$C:$C,$B$2),0)+BW72-SUMIFS('BD Factoraje'!$R:$R,'BD Factoraje'!$B:$B,$B$3,'BD Factoraje'!$G:$G,'Cartera Semanal Individual'!$A72,'BD Factoraje'!$N:$N,'Cartera Semanal Individual'!BX$1,'BD Factoraje'!$C:$C,$B$2)</f>
        <v>776414.5</v>
      </c>
      <c r="BY72" s="11">
        <f>IF('Cartera Semanal Individual'!$A72='Cartera Semanal Individual'!BY$1,-SUMIFS('BD Factoraje'!$Q:$Q,'BD Factoraje'!$B:$B,$B$3,'BD Factoraje'!$G:$G,'Cartera Semanal Individual'!$A72,'BD Factoraje'!$C:$C,$B$2),0)+BX72-SUMIFS('BD Factoraje'!$R:$R,'BD Factoraje'!$B:$B,$B$3,'BD Factoraje'!$G:$G,'Cartera Semanal Individual'!$A72,'BD Factoraje'!$N:$N,'Cartera Semanal Individual'!BY$1,'BD Factoraje'!$C:$C,$B$2)</f>
        <v>776414.5</v>
      </c>
      <c r="BZ72" s="11">
        <f>IF('Cartera Semanal Individual'!$A72='Cartera Semanal Individual'!BZ$1,-SUMIFS('BD Factoraje'!$Q:$Q,'BD Factoraje'!$B:$B,$B$3,'BD Factoraje'!$G:$G,'Cartera Semanal Individual'!$A72,'BD Factoraje'!$C:$C,$B$2),0)+BY72-SUMIFS('BD Factoraje'!$R:$R,'BD Factoraje'!$B:$B,$B$3,'BD Factoraje'!$G:$G,'Cartera Semanal Individual'!$A72,'BD Factoraje'!$N:$N,'Cartera Semanal Individual'!BZ$1,'BD Factoraje'!$C:$C,$B$2)</f>
        <v>776414.5</v>
      </c>
      <c r="CA72" s="11">
        <f>IF('Cartera Semanal Individual'!$A72='Cartera Semanal Individual'!CA$1,-SUMIFS('BD Factoraje'!$Q:$Q,'BD Factoraje'!$B:$B,$B$3,'BD Factoraje'!$G:$G,'Cartera Semanal Individual'!$A72,'BD Factoraje'!$C:$C,$B$2),0)+BZ72-SUMIFS('BD Factoraje'!$R:$R,'BD Factoraje'!$B:$B,$B$3,'BD Factoraje'!$G:$G,'Cartera Semanal Individual'!$A72,'BD Factoraje'!$N:$N,'Cartera Semanal Individual'!CA$1,'BD Factoraje'!$C:$C,$B$2)</f>
        <v>776414.5</v>
      </c>
      <c r="CB72" s="11">
        <f>IF('Cartera Semanal Individual'!$A72='Cartera Semanal Individual'!CB$1,-SUMIFS('BD Factoraje'!$Q:$Q,'BD Factoraje'!$B:$B,$B$3,'BD Factoraje'!$G:$G,'Cartera Semanal Individual'!$A72,'BD Factoraje'!$C:$C,$B$2),0)+CA72-SUMIFS('BD Factoraje'!$R:$R,'BD Factoraje'!$B:$B,$B$3,'BD Factoraje'!$G:$G,'Cartera Semanal Individual'!$A72,'BD Factoraje'!$N:$N,'Cartera Semanal Individual'!CB$1,'BD Factoraje'!$C:$C,$B$2)</f>
        <v>776414.5</v>
      </c>
      <c r="CC72" s="11">
        <f>IF('Cartera Semanal Individual'!$A72='Cartera Semanal Individual'!CC$1,-SUMIFS('BD Factoraje'!$Q:$Q,'BD Factoraje'!$B:$B,$B$3,'BD Factoraje'!$G:$G,'Cartera Semanal Individual'!$A72,'BD Factoraje'!$C:$C,$B$2),0)+CB72-SUMIFS('BD Factoraje'!$R:$R,'BD Factoraje'!$B:$B,$B$3,'BD Factoraje'!$G:$G,'Cartera Semanal Individual'!$A72,'BD Factoraje'!$N:$N,'Cartera Semanal Individual'!CC$1,'BD Factoraje'!$C:$C,$B$2)</f>
        <v>776414.5</v>
      </c>
      <c r="CD72" s="11">
        <f>IF('Cartera Semanal Individual'!$A72='Cartera Semanal Individual'!CD$1,-SUMIFS('BD Factoraje'!$Q:$Q,'BD Factoraje'!$B:$B,$B$3,'BD Factoraje'!$G:$G,'Cartera Semanal Individual'!$A72,'BD Factoraje'!$C:$C,$B$2),0)+CC72-SUMIFS('BD Factoraje'!$R:$R,'BD Factoraje'!$B:$B,$B$3,'BD Factoraje'!$G:$G,'Cartera Semanal Individual'!$A72,'BD Factoraje'!$N:$N,'Cartera Semanal Individual'!CD$1,'BD Factoraje'!$C:$C,$B$2)</f>
        <v>776414.5</v>
      </c>
      <c r="CE72" s="11">
        <f>IF('Cartera Semanal Individual'!$A72='Cartera Semanal Individual'!CE$1,-SUMIFS('BD Factoraje'!$Q:$Q,'BD Factoraje'!$B:$B,$B$3,'BD Factoraje'!$G:$G,'Cartera Semanal Individual'!$A72,'BD Factoraje'!$C:$C,$B$2),0)+CD72-SUMIFS('BD Factoraje'!$R:$R,'BD Factoraje'!$B:$B,$B$3,'BD Factoraje'!$G:$G,'Cartera Semanal Individual'!$A72,'BD Factoraje'!$N:$N,'Cartera Semanal Individual'!CE$1,'BD Factoraje'!$C:$C,$B$2)</f>
        <v>776414.5</v>
      </c>
      <c r="CF72" s="11">
        <f>IF('Cartera Semanal Individual'!$A72='Cartera Semanal Individual'!CF$1,-SUMIFS('BD Factoraje'!$Q:$Q,'BD Factoraje'!$B:$B,$B$3,'BD Factoraje'!$G:$G,'Cartera Semanal Individual'!$A72,'BD Factoraje'!$C:$C,$B$2),0)+CE72-SUMIFS('BD Factoraje'!$R:$R,'BD Factoraje'!$B:$B,$B$3,'BD Factoraje'!$G:$G,'Cartera Semanal Individual'!$A72,'BD Factoraje'!$N:$N,'Cartera Semanal Individual'!CF$1,'BD Factoraje'!$C:$C,$B$2)</f>
        <v>776414.5</v>
      </c>
      <c r="CG72" s="11">
        <f>IF('Cartera Semanal Individual'!$A72='Cartera Semanal Individual'!CG$1,-SUMIFS('BD Factoraje'!$Q:$Q,'BD Factoraje'!$B:$B,$B$3,'BD Factoraje'!$G:$G,'Cartera Semanal Individual'!$A72,'BD Factoraje'!$C:$C,$B$2),0)+CF72-SUMIFS('BD Factoraje'!$R:$R,'BD Factoraje'!$B:$B,$B$3,'BD Factoraje'!$G:$G,'Cartera Semanal Individual'!$A72,'BD Factoraje'!$N:$N,'Cartera Semanal Individual'!CG$1,'BD Factoraje'!$C:$C,$B$2)</f>
        <v>776414.5</v>
      </c>
      <c r="CH72" s="11">
        <f>IF('Cartera Semanal Individual'!$A72='Cartera Semanal Individual'!CH$1,-SUMIFS('BD Factoraje'!$Q:$Q,'BD Factoraje'!$B:$B,$B$3,'BD Factoraje'!$G:$G,'Cartera Semanal Individual'!$A72,'BD Factoraje'!$C:$C,$B$2),0)+CG72-SUMIFS('BD Factoraje'!$R:$R,'BD Factoraje'!$B:$B,$B$3,'BD Factoraje'!$G:$G,'Cartera Semanal Individual'!$A72,'BD Factoraje'!$N:$N,'Cartera Semanal Individual'!CH$1,'BD Factoraje'!$C:$C,$B$2)</f>
        <v>776414.5</v>
      </c>
      <c r="CI72" s="11">
        <f>IF('Cartera Semanal Individual'!$A72='Cartera Semanal Individual'!CI$1,-SUMIFS('BD Factoraje'!$Q:$Q,'BD Factoraje'!$B:$B,$B$3,'BD Factoraje'!$G:$G,'Cartera Semanal Individual'!$A72,'BD Factoraje'!$C:$C,$B$2),0)+CH72-SUMIFS('BD Factoraje'!$R:$R,'BD Factoraje'!$B:$B,$B$3,'BD Factoraje'!$G:$G,'Cartera Semanal Individual'!$A72,'BD Factoraje'!$N:$N,'Cartera Semanal Individual'!CI$1,'BD Factoraje'!$C:$C,$B$2)</f>
        <v>776414.5</v>
      </c>
      <c r="CJ72" s="11">
        <f>IF('Cartera Semanal Individual'!$A72='Cartera Semanal Individual'!CJ$1,-SUMIFS('BD Factoraje'!$Q:$Q,'BD Factoraje'!$B:$B,$B$3,'BD Factoraje'!$G:$G,'Cartera Semanal Individual'!$A72,'BD Factoraje'!$C:$C,$B$2),0)+CI72-SUMIFS('BD Factoraje'!$R:$R,'BD Factoraje'!$B:$B,$B$3,'BD Factoraje'!$G:$G,'Cartera Semanal Individual'!$A72,'BD Factoraje'!$N:$N,'Cartera Semanal Individual'!CJ$1,'BD Factoraje'!$C:$C,$B$2)</f>
        <v>776414.5</v>
      </c>
      <c r="CK72" s="11">
        <f>IF('Cartera Semanal Individual'!$A72='Cartera Semanal Individual'!CK$1,-SUMIFS('BD Factoraje'!$Q:$Q,'BD Factoraje'!$B:$B,$B$3,'BD Factoraje'!$G:$G,'Cartera Semanal Individual'!$A72,'BD Factoraje'!$C:$C,$B$2),0)+CJ72-SUMIFS('BD Factoraje'!$R:$R,'BD Factoraje'!$B:$B,$B$3,'BD Factoraje'!$G:$G,'Cartera Semanal Individual'!$A72,'BD Factoraje'!$N:$N,'Cartera Semanal Individual'!CK$1,'BD Factoraje'!$C:$C,$B$2)</f>
        <v>776414.5</v>
      </c>
      <c r="CL72" s="11">
        <f>IF('Cartera Semanal Individual'!$A72='Cartera Semanal Individual'!CL$1,-SUMIFS('BD Factoraje'!$Q:$Q,'BD Factoraje'!$B:$B,$B$3,'BD Factoraje'!$G:$G,'Cartera Semanal Individual'!$A72,'BD Factoraje'!$C:$C,$B$2),0)+CK72-SUMIFS('BD Factoraje'!$R:$R,'BD Factoraje'!$B:$B,$B$3,'BD Factoraje'!$G:$G,'Cartera Semanal Individual'!$A72,'BD Factoraje'!$N:$N,'Cartera Semanal Individual'!CL$1,'BD Factoraje'!$C:$C,$B$2)</f>
        <v>776414.5</v>
      </c>
      <c r="CM72" s="11">
        <f>IF('Cartera Semanal Individual'!$A72='Cartera Semanal Individual'!CM$1,-SUMIFS('BD Factoraje'!$Q:$Q,'BD Factoraje'!$B:$B,$B$3,'BD Factoraje'!$G:$G,'Cartera Semanal Individual'!$A72,'BD Factoraje'!$C:$C,$B$2),0)+CL72-SUMIFS('BD Factoraje'!$R:$R,'BD Factoraje'!$B:$B,$B$3,'BD Factoraje'!$G:$G,'Cartera Semanal Individual'!$A72,'BD Factoraje'!$N:$N,'Cartera Semanal Individual'!CM$1,'BD Factoraje'!$C:$C,$B$2)</f>
        <v>776414.5</v>
      </c>
      <c r="CN72" s="11">
        <f>IF('Cartera Semanal Individual'!$A72='Cartera Semanal Individual'!CN$1,-SUMIFS('BD Factoraje'!$Q:$Q,'BD Factoraje'!$B:$B,$B$3,'BD Factoraje'!$G:$G,'Cartera Semanal Individual'!$A72,'BD Factoraje'!$C:$C,$B$2),0)+CM72-SUMIFS('BD Factoraje'!$R:$R,'BD Factoraje'!$B:$B,$B$3,'BD Factoraje'!$G:$G,'Cartera Semanal Individual'!$A72,'BD Factoraje'!$N:$N,'Cartera Semanal Individual'!CN$1,'BD Factoraje'!$C:$C,$B$2)</f>
        <v>776414.5</v>
      </c>
      <c r="CO72" s="11">
        <f>IF('Cartera Semanal Individual'!$A72='Cartera Semanal Individual'!CO$1,-SUMIFS('BD Factoraje'!$Q:$Q,'BD Factoraje'!$B:$B,$B$3,'BD Factoraje'!$G:$G,'Cartera Semanal Individual'!$A72,'BD Factoraje'!$C:$C,$B$2),0)+CN72-SUMIFS('BD Factoraje'!$R:$R,'BD Factoraje'!$B:$B,$B$3,'BD Factoraje'!$G:$G,'Cartera Semanal Individual'!$A72,'BD Factoraje'!$N:$N,'Cartera Semanal Individual'!CO$1,'BD Factoraje'!$C:$C,$B$2)</f>
        <v>776414.5</v>
      </c>
      <c r="CP72" s="11">
        <f>IF('Cartera Semanal Individual'!$A72='Cartera Semanal Individual'!CP$1,-SUMIFS('BD Factoraje'!$Q:$Q,'BD Factoraje'!$B:$B,$B$3,'BD Factoraje'!$G:$G,'Cartera Semanal Individual'!$A72,'BD Factoraje'!$C:$C,$B$2),0)+CO72-SUMIFS('BD Factoraje'!$R:$R,'BD Factoraje'!$B:$B,$B$3,'BD Factoraje'!$G:$G,'Cartera Semanal Individual'!$A72,'BD Factoraje'!$N:$N,'Cartera Semanal Individual'!CP$1,'BD Factoraje'!$C:$C,$B$2)</f>
        <v>776414.5</v>
      </c>
      <c r="CQ72" s="11">
        <f>IF('Cartera Semanal Individual'!$A72='Cartera Semanal Individual'!CQ$1,-SUMIFS('BD Factoraje'!$Q:$Q,'BD Factoraje'!$B:$B,$B$3,'BD Factoraje'!$G:$G,'Cartera Semanal Individual'!$A72,'BD Factoraje'!$C:$C,$B$2),0)+CP72-SUMIFS('BD Factoraje'!$R:$R,'BD Factoraje'!$B:$B,$B$3,'BD Factoraje'!$G:$G,'Cartera Semanal Individual'!$A72,'BD Factoraje'!$N:$N,'Cartera Semanal Individual'!CQ$1,'BD Factoraje'!$C:$C,$B$2)</f>
        <v>776414.5</v>
      </c>
      <c r="CR72" s="11">
        <f>IF('Cartera Semanal Individual'!$A72='Cartera Semanal Individual'!CR$1,-SUMIFS('BD Factoraje'!$Q:$Q,'BD Factoraje'!$B:$B,$B$3,'BD Factoraje'!$G:$G,'Cartera Semanal Individual'!$A72,'BD Factoraje'!$C:$C,$B$2),0)+CQ72-SUMIFS('BD Factoraje'!$R:$R,'BD Factoraje'!$B:$B,$B$3,'BD Factoraje'!$G:$G,'Cartera Semanal Individual'!$A72,'BD Factoraje'!$N:$N,'Cartera Semanal Individual'!CR$1,'BD Factoraje'!$C:$C,$B$2)</f>
        <v>776414.5</v>
      </c>
      <c r="CS72" s="11">
        <f>IF('Cartera Semanal Individual'!$A72='Cartera Semanal Individual'!CS$1,-SUMIFS('BD Factoraje'!$Q:$Q,'BD Factoraje'!$B:$B,$B$3,'BD Factoraje'!$G:$G,'Cartera Semanal Individual'!$A72,'BD Factoraje'!$C:$C,$B$2),0)+CR72-SUMIFS('BD Factoraje'!$R:$R,'BD Factoraje'!$B:$B,$B$3,'BD Factoraje'!$G:$G,'Cartera Semanal Individual'!$A72,'BD Factoraje'!$N:$N,'Cartera Semanal Individual'!CS$1,'BD Factoraje'!$C:$C,$B$2)</f>
        <v>776414.5</v>
      </c>
      <c r="CT72" s="11">
        <f>IF('Cartera Semanal Individual'!$A72='Cartera Semanal Individual'!CT$1,-SUMIFS('BD Factoraje'!$Q:$Q,'BD Factoraje'!$B:$B,$B$3,'BD Factoraje'!$G:$G,'Cartera Semanal Individual'!$A72,'BD Factoraje'!$C:$C,$B$2),0)+CS72-SUMIFS('BD Factoraje'!$R:$R,'BD Factoraje'!$B:$B,$B$3,'BD Factoraje'!$G:$G,'Cartera Semanal Individual'!$A72,'BD Factoraje'!$N:$N,'Cartera Semanal Individual'!CT$1,'BD Factoraje'!$C:$C,$B$2)</f>
        <v>776414.5</v>
      </c>
      <c r="CU72" s="11">
        <f>IF('Cartera Semanal Individual'!$A72='Cartera Semanal Individual'!CU$1,-SUMIFS('BD Factoraje'!$Q:$Q,'BD Factoraje'!$B:$B,$B$3,'BD Factoraje'!$G:$G,'Cartera Semanal Individual'!$A72,'BD Factoraje'!$C:$C,$B$2),0)+CT72-SUMIFS('BD Factoraje'!$R:$R,'BD Factoraje'!$B:$B,$B$3,'BD Factoraje'!$G:$G,'Cartera Semanal Individual'!$A72,'BD Factoraje'!$N:$N,'Cartera Semanal Individual'!CU$1,'BD Factoraje'!$C:$C,$B$2)</f>
        <v>776414.5</v>
      </c>
      <c r="CV72" s="11">
        <f>IF('Cartera Semanal Individual'!$A72='Cartera Semanal Individual'!CV$1,-SUMIFS('BD Factoraje'!$Q:$Q,'BD Factoraje'!$B:$B,$B$3,'BD Factoraje'!$G:$G,'Cartera Semanal Individual'!$A72,'BD Factoraje'!$C:$C,$B$2),0)+CU72-SUMIFS('BD Factoraje'!$R:$R,'BD Factoraje'!$B:$B,$B$3,'BD Factoraje'!$G:$G,'Cartera Semanal Individual'!$A72,'BD Factoraje'!$N:$N,'Cartera Semanal Individual'!CV$1,'BD Factoraje'!$C:$C,$B$2)</f>
        <v>776414.5</v>
      </c>
    </row>
    <row r="73" spans="1:100" x14ac:dyDescent="0.25">
      <c r="A73" s="14">
        <v>82</v>
      </c>
      <c r="B73" s="31">
        <f t="shared" si="3"/>
        <v>42939</v>
      </c>
      <c r="C73" s="11">
        <f>IF('Cartera Semanal Individual'!$A73='Cartera Semanal Individual'!C$1,-SUMIFS('BD Factoraje'!$Q:$Q,'BD Factoraje'!$B:$B,$B$3,'BD Factoraje'!$G:$G,'Cartera Semanal Individual'!$A73,'BD Factoraje'!$C:$C,$B$2),0)</f>
        <v>0</v>
      </c>
      <c r="D73" s="11">
        <f>IF('Cartera Semanal Individual'!$A73='Cartera Semanal Individual'!D$1,-SUMIFS('BD Factoraje'!$Q:$Q,'BD Factoraje'!$B:$B,$B$3,'BD Factoraje'!$G:$G,'Cartera Semanal Individual'!$A73,'BD Factoraje'!$C:$C,$B$2),0)+C73-SUMIFS('BD Factoraje'!$R:$R,'BD Factoraje'!$B:$B,$B$3,'BD Factoraje'!$G:$G,'Cartera Semanal Individual'!$A73,'BD Factoraje'!$N:$N,'Cartera Semanal Individual'!D$1,'BD Factoraje'!$C:$C,$B$2)</f>
        <v>0</v>
      </c>
      <c r="E73" s="11">
        <f>IF('Cartera Semanal Individual'!$A73='Cartera Semanal Individual'!E$1,-SUMIFS('BD Factoraje'!$Q:$Q,'BD Factoraje'!$B:$B,$B$3,'BD Factoraje'!$G:$G,'Cartera Semanal Individual'!$A73,'BD Factoraje'!$C:$C,$B$2),0)+D73-SUMIFS('BD Factoraje'!$R:$R,'BD Factoraje'!$B:$B,$B$3,'BD Factoraje'!$G:$G,'Cartera Semanal Individual'!$A73,'BD Factoraje'!$N:$N,'Cartera Semanal Individual'!E$1,'BD Factoraje'!$C:$C,$B$2)</f>
        <v>0</v>
      </c>
      <c r="F73" s="11">
        <f>IF('Cartera Semanal Individual'!$A73='Cartera Semanal Individual'!F$1,-SUMIFS('BD Factoraje'!$Q:$Q,'BD Factoraje'!$B:$B,$B$3,'BD Factoraje'!$G:$G,'Cartera Semanal Individual'!$A73,'BD Factoraje'!$C:$C,$B$2),0)+E73-SUMIFS('BD Factoraje'!$R:$R,'BD Factoraje'!$B:$B,$B$3,'BD Factoraje'!$G:$G,'Cartera Semanal Individual'!$A73,'BD Factoraje'!$N:$N,'Cartera Semanal Individual'!F$1,'BD Factoraje'!$C:$C,$B$2)</f>
        <v>0</v>
      </c>
      <c r="G73" s="11">
        <f>IF('Cartera Semanal Individual'!$A73='Cartera Semanal Individual'!G$1,-SUMIFS('BD Factoraje'!$Q:$Q,'BD Factoraje'!$B:$B,$B$3,'BD Factoraje'!$G:$G,'Cartera Semanal Individual'!$A73,'BD Factoraje'!$C:$C,$B$2),0)+F73-SUMIFS('BD Factoraje'!$R:$R,'BD Factoraje'!$B:$B,$B$3,'BD Factoraje'!$G:$G,'Cartera Semanal Individual'!$A73,'BD Factoraje'!$N:$N,'Cartera Semanal Individual'!G$1,'BD Factoraje'!$C:$C,$B$2)</f>
        <v>0</v>
      </c>
      <c r="H73" s="11">
        <f>IF('Cartera Semanal Individual'!$A73='Cartera Semanal Individual'!H$1,-SUMIFS('BD Factoraje'!$Q:$Q,'BD Factoraje'!$B:$B,$B$3,'BD Factoraje'!$G:$G,'Cartera Semanal Individual'!$A73,'BD Factoraje'!$C:$C,$B$2),0)+G73-SUMIFS('BD Factoraje'!$R:$R,'BD Factoraje'!$B:$B,$B$3,'BD Factoraje'!$G:$G,'Cartera Semanal Individual'!$A73,'BD Factoraje'!$N:$N,'Cartera Semanal Individual'!H$1,'BD Factoraje'!$C:$C,$B$2)</f>
        <v>0</v>
      </c>
      <c r="I73" s="11">
        <f>IF('Cartera Semanal Individual'!$A73='Cartera Semanal Individual'!I$1,-SUMIFS('BD Factoraje'!$Q:$Q,'BD Factoraje'!$B:$B,$B$3,'BD Factoraje'!$G:$G,'Cartera Semanal Individual'!$A73,'BD Factoraje'!$C:$C,$B$2),0)+H73-SUMIFS('BD Factoraje'!$R:$R,'BD Factoraje'!$B:$B,$B$3,'BD Factoraje'!$G:$G,'Cartera Semanal Individual'!$A73,'BD Factoraje'!$N:$N,'Cartera Semanal Individual'!I$1,'BD Factoraje'!$C:$C,$B$2)</f>
        <v>0</v>
      </c>
      <c r="J73" s="11">
        <f>IF('Cartera Semanal Individual'!$A73='Cartera Semanal Individual'!J$1,-SUMIFS('BD Factoraje'!$Q:$Q,'BD Factoraje'!$B:$B,$B$3,'BD Factoraje'!$G:$G,'Cartera Semanal Individual'!$A73,'BD Factoraje'!$C:$C,$B$2),0)+I73-SUMIFS('BD Factoraje'!$R:$R,'BD Factoraje'!$B:$B,$B$3,'BD Factoraje'!$G:$G,'Cartera Semanal Individual'!$A73,'BD Factoraje'!$N:$N,'Cartera Semanal Individual'!J$1,'BD Factoraje'!$C:$C,$B$2)</f>
        <v>0</v>
      </c>
      <c r="K73" s="11">
        <f>IF('Cartera Semanal Individual'!$A73='Cartera Semanal Individual'!K$1,-SUMIFS('BD Factoraje'!$Q:$Q,'BD Factoraje'!$B:$B,$B$3,'BD Factoraje'!$G:$G,'Cartera Semanal Individual'!$A73,'BD Factoraje'!$C:$C,$B$2),0)+J73-SUMIFS('BD Factoraje'!$R:$R,'BD Factoraje'!$B:$B,$B$3,'BD Factoraje'!$G:$G,'Cartera Semanal Individual'!$A73,'BD Factoraje'!$N:$N,'Cartera Semanal Individual'!K$1,'BD Factoraje'!$C:$C,$B$2)</f>
        <v>0</v>
      </c>
      <c r="L73" s="11">
        <f>IF('Cartera Semanal Individual'!$A73='Cartera Semanal Individual'!L$1,-SUMIFS('BD Factoraje'!$Q:$Q,'BD Factoraje'!$B:$B,$B$3,'BD Factoraje'!$G:$G,'Cartera Semanal Individual'!$A73,'BD Factoraje'!$C:$C,$B$2),0)+K73-SUMIFS('BD Factoraje'!$R:$R,'BD Factoraje'!$B:$B,$B$3,'BD Factoraje'!$G:$G,'Cartera Semanal Individual'!$A73,'BD Factoraje'!$N:$N,'Cartera Semanal Individual'!L$1,'BD Factoraje'!$C:$C,$B$2)</f>
        <v>0</v>
      </c>
      <c r="M73" s="11">
        <f>IF('Cartera Semanal Individual'!$A73='Cartera Semanal Individual'!M$1,-SUMIFS('BD Factoraje'!$Q:$Q,'BD Factoraje'!$B:$B,$B$3,'BD Factoraje'!$G:$G,'Cartera Semanal Individual'!$A73,'BD Factoraje'!$C:$C,$B$2),0)+L73-SUMIFS('BD Factoraje'!$R:$R,'BD Factoraje'!$B:$B,$B$3,'BD Factoraje'!$G:$G,'Cartera Semanal Individual'!$A73,'BD Factoraje'!$N:$N,'Cartera Semanal Individual'!M$1,'BD Factoraje'!$C:$C,$B$2)</f>
        <v>0</v>
      </c>
      <c r="N73" s="11">
        <f>IF('Cartera Semanal Individual'!$A73='Cartera Semanal Individual'!N$1,-SUMIFS('BD Factoraje'!$Q:$Q,'BD Factoraje'!$B:$B,$B$3,'BD Factoraje'!$G:$G,'Cartera Semanal Individual'!$A73,'BD Factoraje'!$C:$C,$B$2),0)+M73-SUMIFS('BD Factoraje'!$R:$R,'BD Factoraje'!$B:$B,$B$3,'BD Factoraje'!$G:$G,'Cartera Semanal Individual'!$A73,'BD Factoraje'!$N:$N,'Cartera Semanal Individual'!N$1,'BD Factoraje'!$C:$C,$B$2)</f>
        <v>0</v>
      </c>
      <c r="O73" s="11">
        <f>IF('Cartera Semanal Individual'!$A73='Cartera Semanal Individual'!O$1,-SUMIFS('BD Factoraje'!$Q:$Q,'BD Factoraje'!$B:$B,$B$3,'BD Factoraje'!$G:$G,'Cartera Semanal Individual'!$A73,'BD Factoraje'!$C:$C,$B$2),0)+N73-SUMIFS('BD Factoraje'!$R:$R,'BD Factoraje'!$B:$B,$B$3,'BD Factoraje'!$G:$G,'Cartera Semanal Individual'!$A73,'BD Factoraje'!$N:$N,'Cartera Semanal Individual'!O$1,'BD Factoraje'!$C:$C,$B$2)</f>
        <v>0</v>
      </c>
      <c r="P73" s="11">
        <f>IF('Cartera Semanal Individual'!$A73='Cartera Semanal Individual'!P$1,-SUMIFS('BD Factoraje'!$Q:$Q,'BD Factoraje'!$B:$B,$B$3,'BD Factoraje'!$G:$G,'Cartera Semanal Individual'!$A73,'BD Factoraje'!$C:$C,$B$2),0)+O73-SUMIFS('BD Factoraje'!$R:$R,'BD Factoraje'!$B:$B,$B$3,'BD Factoraje'!$G:$G,'Cartera Semanal Individual'!$A73,'BD Factoraje'!$N:$N,'Cartera Semanal Individual'!P$1,'BD Factoraje'!$C:$C,$B$2)</f>
        <v>0</v>
      </c>
      <c r="Q73" s="11">
        <f>IF('Cartera Semanal Individual'!$A73='Cartera Semanal Individual'!Q$1,-SUMIFS('BD Factoraje'!$Q:$Q,'BD Factoraje'!$B:$B,$B$3,'BD Factoraje'!$G:$G,'Cartera Semanal Individual'!$A73,'BD Factoraje'!$C:$C,$B$2),0)+P73-SUMIFS('BD Factoraje'!$R:$R,'BD Factoraje'!$B:$B,$B$3,'BD Factoraje'!$G:$G,'Cartera Semanal Individual'!$A73,'BD Factoraje'!$N:$N,'Cartera Semanal Individual'!Q$1,'BD Factoraje'!$C:$C,$B$2)</f>
        <v>0</v>
      </c>
      <c r="R73" s="11">
        <f>IF('Cartera Semanal Individual'!$A73='Cartera Semanal Individual'!R$1,-SUMIFS('BD Factoraje'!$Q:$Q,'BD Factoraje'!$B:$B,$B$3,'BD Factoraje'!$G:$G,'Cartera Semanal Individual'!$A73,'BD Factoraje'!$C:$C,$B$2),0)+Q73-SUMIFS('BD Factoraje'!$R:$R,'BD Factoraje'!$B:$B,$B$3,'BD Factoraje'!$G:$G,'Cartera Semanal Individual'!$A73,'BD Factoraje'!$N:$N,'Cartera Semanal Individual'!R$1,'BD Factoraje'!$C:$C,$B$2)</f>
        <v>0</v>
      </c>
      <c r="S73" s="11">
        <f>IF('Cartera Semanal Individual'!$A73='Cartera Semanal Individual'!S$1,-SUMIFS('BD Factoraje'!$Q:$Q,'BD Factoraje'!$B:$B,$B$3,'BD Factoraje'!$G:$G,'Cartera Semanal Individual'!$A73,'BD Factoraje'!$C:$C,$B$2),0)+R73-SUMIFS('BD Factoraje'!$R:$R,'BD Factoraje'!$B:$B,$B$3,'BD Factoraje'!$G:$G,'Cartera Semanal Individual'!$A73,'BD Factoraje'!$N:$N,'Cartera Semanal Individual'!S$1,'BD Factoraje'!$C:$C,$B$2)</f>
        <v>0</v>
      </c>
      <c r="T73" s="11">
        <f>IF('Cartera Semanal Individual'!$A73='Cartera Semanal Individual'!T$1,-SUMIFS('BD Factoraje'!$Q:$Q,'BD Factoraje'!$B:$B,$B$3,'BD Factoraje'!$G:$G,'Cartera Semanal Individual'!$A73,'BD Factoraje'!$C:$C,$B$2),0)+S73-SUMIFS('BD Factoraje'!$R:$R,'BD Factoraje'!$B:$B,$B$3,'BD Factoraje'!$G:$G,'Cartera Semanal Individual'!$A73,'BD Factoraje'!$N:$N,'Cartera Semanal Individual'!T$1,'BD Factoraje'!$C:$C,$B$2)</f>
        <v>0</v>
      </c>
      <c r="U73" s="11">
        <f>IF('Cartera Semanal Individual'!$A73='Cartera Semanal Individual'!U$1,-SUMIFS('BD Factoraje'!$Q:$Q,'BD Factoraje'!$B:$B,$B$3,'BD Factoraje'!$G:$G,'Cartera Semanal Individual'!$A73,'BD Factoraje'!$C:$C,$B$2),0)+T73-SUMIFS('BD Factoraje'!$R:$R,'BD Factoraje'!$B:$B,$B$3,'BD Factoraje'!$G:$G,'Cartera Semanal Individual'!$A73,'BD Factoraje'!$N:$N,'Cartera Semanal Individual'!U$1,'BD Factoraje'!$C:$C,$B$2)</f>
        <v>0</v>
      </c>
      <c r="V73" s="11">
        <f>IF('Cartera Semanal Individual'!$A73='Cartera Semanal Individual'!V$1,-SUMIFS('BD Factoraje'!$Q:$Q,'BD Factoraje'!$B:$B,$B$3,'BD Factoraje'!$G:$G,'Cartera Semanal Individual'!$A73,'BD Factoraje'!$C:$C,$B$2),0)+U73-SUMIFS('BD Factoraje'!$R:$R,'BD Factoraje'!$B:$B,$B$3,'BD Factoraje'!$G:$G,'Cartera Semanal Individual'!$A73,'BD Factoraje'!$N:$N,'Cartera Semanal Individual'!V$1,'BD Factoraje'!$C:$C,$B$2)</f>
        <v>0</v>
      </c>
      <c r="W73" s="11">
        <f>IF('Cartera Semanal Individual'!$A73='Cartera Semanal Individual'!W$1,-SUMIFS('BD Factoraje'!$Q:$Q,'BD Factoraje'!$B:$B,$B$3,'BD Factoraje'!$G:$G,'Cartera Semanal Individual'!$A73,'BD Factoraje'!$C:$C,$B$2),0)+V73-SUMIFS('BD Factoraje'!$R:$R,'BD Factoraje'!$B:$B,$B$3,'BD Factoraje'!$G:$G,'Cartera Semanal Individual'!$A73,'BD Factoraje'!$N:$N,'Cartera Semanal Individual'!W$1,'BD Factoraje'!$C:$C,$B$2)</f>
        <v>0</v>
      </c>
      <c r="X73" s="11">
        <f>IF('Cartera Semanal Individual'!$A73='Cartera Semanal Individual'!X$1,-SUMIFS('BD Factoraje'!$Q:$Q,'BD Factoraje'!$B:$B,$B$3,'BD Factoraje'!$G:$G,'Cartera Semanal Individual'!$A73,'BD Factoraje'!$C:$C,$B$2),0)+W73-SUMIFS('BD Factoraje'!$R:$R,'BD Factoraje'!$B:$B,$B$3,'BD Factoraje'!$G:$G,'Cartera Semanal Individual'!$A73,'BD Factoraje'!$N:$N,'Cartera Semanal Individual'!X$1,'BD Factoraje'!$C:$C,$B$2)</f>
        <v>0</v>
      </c>
      <c r="Y73" s="11">
        <f>IF('Cartera Semanal Individual'!$A73='Cartera Semanal Individual'!Y$1,-SUMIFS('BD Factoraje'!$Q:$Q,'BD Factoraje'!$B:$B,$B$3,'BD Factoraje'!$G:$G,'Cartera Semanal Individual'!$A73,'BD Factoraje'!$C:$C,$B$2),0)+X73-SUMIFS('BD Factoraje'!$R:$R,'BD Factoraje'!$B:$B,$B$3,'BD Factoraje'!$G:$G,'Cartera Semanal Individual'!$A73,'BD Factoraje'!$N:$N,'Cartera Semanal Individual'!Y$1,'BD Factoraje'!$C:$C,$B$2)</f>
        <v>0</v>
      </c>
      <c r="Z73" s="11">
        <f>IF('Cartera Semanal Individual'!$A73='Cartera Semanal Individual'!Z$1,-SUMIFS('BD Factoraje'!$Q:$Q,'BD Factoraje'!$B:$B,$B$3,'BD Factoraje'!$G:$G,'Cartera Semanal Individual'!$A73,'BD Factoraje'!$C:$C,$B$2),0)+Y73-SUMIFS('BD Factoraje'!$R:$R,'BD Factoraje'!$B:$B,$B$3,'BD Factoraje'!$G:$G,'Cartera Semanal Individual'!$A73,'BD Factoraje'!$N:$N,'Cartera Semanal Individual'!Z$1,'BD Factoraje'!$C:$C,$B$2)</f>
        <v>0</v>
      </c>
      <c r="AA73" s="11">
        <f>IF('Cartera Semanal Individual'!$A73='Cartera Semanal Individual'!AA$1,-SUMIFS('BD Factoraje'!$Q:$Q,'BD Factoraje'!$B:$B,$B$3,'BD Factoraje'!$G:$G,'Cartera Semanal Individual'!$A73,'BD Factoraje'!$C:$C,$B$2),0)+Z73-SUMIFS('BD Factoraje'!$R:$R,'BD Factoraje'!$B:$B,$B$3,'BD Factoraje'!$G:$G,'Cartera Semanal Individual'!$A73,'BD Factoraje'!$N:$N,'Cartera Semanal Individual'!AA$1,'BD Factoraje'!$C:$C,$B$2)</f>
        <v>0</v>
      </c>
      <c r="AB73" s="11">
        <f>IF('Cartera Semanal Individual'!$A73='Cartera Semanal Individual'!AB$1,-SUMIFS('BD Factoraje'!$Q:$Q,'BD Factoraje'!$B:$B,$B$3,'BD Factoraje'!$G:$G,'Cartera Semanal Individual'!$A73,'BD Factoraje'!$C:$C,$B$2),0)+AA73-SUMIFS('BD Factoraje'!$R:$R,'BD Factoraje'!$B:$B,$B$3,'BD Factoraje'!$G:$G,'Cartera Semanal Individual'!$A73,'BD Factoraje'!$N:$N,'Cartera Semanal Individual'!AB$1,'BD Factoraje'!$C:$C,$B$2)</f>
        <v>0</v>
      </c>
      <c r="AC73" s="11">
        <f>IF('Cartera Semanal Individual'!$A73='Cartera Semanal Individual'!AC$1,-SUMIFS('BD Factoraje'!$Q:$Q,'BD Factoraje'!$B:$B,$B$3,'BD Factoraje'!$G:$G,'Cartera Semanal Individual'!$A73,'BD Factoraje'!$C:$C,$B$2),0)+AB73-SUMIFS('BD Factoraje'!$R:$R,'BD Factoraje'!$B:$B,$B$3,'BD Factoraje'!$G:$G,'Cartera Semanal Individual'!$A73,'BD Factoraje'!$N:$N,'Cartera Semanal Individual'!AC$1,'BD Factoraje'!$C:$C,$B$2)</f>
        <v>0</v>
      </c>
      <c r="AD73" s="11">
        <f>IF('Cartera Semanal Individual'!$A73='Cartera Semanal Individual'!AD$1,-SUMIFS('BD Factoraje'!$Q:$Q,'BD Factoraje'!$B:$B,$B$3,'BD Factoraje'!$G:$G,'Cartera Semanal Individual'!$A73,'BD Factoraje'!$C:$C,$B$2),0)+AC73-SUMIFS('BD Factoraje'!$R:$R,'BD Factoraje'!$B:$B,$B$3,'BD Factoraje'!$G:$G,'Cartera Semanal Individual'!$A73,'BD Factoraje'!$N:$N,'Cartera Semanal Individual'!AD$1,'BD Factoraje'!$C:$C,$B$2)</f>
        <v>0</v>
      </c>
      <c r="AE73" s="11">
        <f>IF('Cartera Semanal Individual'!$A73='Cartera Semanal Individual'!AE$1,-SUMIFS('BD Factoraje'!$Q:$Q,'BD Factoraje'!$B:$B,$B$3,'BD Factoraje'!$G:$G,'Cartera Semanal Individual'!$A73,'BD Factoraje'!$C:$C,$B$2),0)+AD73-SUMIFS('BD Factoraje'!$R:$R,'BD Factoraje'!$B:$B,$B$3,'BD Factoraje'!$G:$G,'Cartera Semanal Individual'!$A73,'BD Factoraje'!$N:$N,'Cartera Semanal Individual'!AE$1,'BD Factoraje'!$C:$C,$B$2)</f>
        <v>0</v>
      </c>
      <c r="AF73" s="11">
        <f>IF('Cartera Semanal Individual'!$A73='Cartera Semanal Individual'!AF$1,-SUMIFS('BD Factoraje'!$Q:$Q,'BD Factoraje'!$B:$B,$B$3,'BD Factoraje'!$G:$G,'Cartera Semanal Individual'!$A73,'BD Factoraje'!$C:$C,$B$2),0)+AE73-SUMIFS('BD Factoraje'!$R:$R,'BD Factoraje'!$B:$B,$B$3,'BD Factoraje'!$G:$G,'Cartera Semanal Individual'!$A73,'BD Factoraje'!$N:$N,'Cartera Semanal Individual'!AF$1,'BD Factoraje'!$C:$C,$B$2)</f>
        <v>0</v>
      </c>
      <c r="AG73" s="11">
        <f>IF('Cartera Semanal Individual'!$A73='Cartera Semanal Individual'!AG$1,-SUMIFS('BD Factoraje'!$Q:$Q,'BD Factoraje'!$B:$B,$B$3,'BD Factoraje'!$G:$G,'Cartera Semanal Individual'!$A73,'BD Factoraje'!$C:$C,$B$2),0)+AF73-SUMIFS('BD Factoraje'!$R:$R,'BD Factoraje'!$B:$B,$B$3,'BD Factoraje'!$G:$G,'Cartera Semanal Individual'!$A73,'BD Factoraje'!$N:$N,'Cartera Semanal Individual'!AG$1,'BD Factoraje'!$C:$C,$B$2)</f>
        <v>0</v>
      </c>
      <c r="AH73" s="11">
        <f>IF('Cartera Semanal Individual'!$A73='Cartera Semanal Individual'!AH$1,-SUMIFS('BD Factoraje'!$Q:$Q,'BD Factoraje'!$B:$B,$B$3,'BD Factoraje'!$G:$G,'Cartera Semanal Individual'!$A73,'BD Factoraje'!$C:$C,$B$2),0)+AG73-SUMIFS('BD Factoraje'!$R:$R,'BD Factoraje'!$B:$B,$B$3,'BD Factoraje'!$G:$G,'Cartera Semanal Individual'!$A73,'BD Factoraje'!$N:$N,'Cartera Semanal Individual'!AH$1,'BD Factoraje'!$C:$C,$B$2)</f>
        <v>0</v>
      </c>
      <c r="AI73" s="11">
        <f>IF('Cartera Semanal Individual'!$A73='Cartera Semanal Individual'!AI$1,-SUMIFS('BD Factoraje'!$Q:$Q,'BD Factoraje'!$B:$B,$B$3,'BD Factoraje'!$G:$G,'Cartera Semanal Individual'!$A73,'BD Factoraje'!$C:$C,$B$2),0)+AH73-SUMIFS('BD Factoraje'!$R:$R,'BD Factoraje'!$B:$B,$B$3,'BD Factoraje'!$G:$G,'Cartera Semanal Individual'!$A73,'BD Factoraje'!$N:$N,'Cartera Semanal Individual'!AI$1,'BD Factoraje'!$C:$C,$B$2)</f>
        <v>0</v>
      </c>
      <c r="AJ73" s="11">
        <f>IF('Cartera Semanal Individual'!$A73='Cartera Semanal Individual'!AJ$1,-SUMIFS('BD Factoraje'!$Q:$Q,'BD Factoraje'!$B:$B,$B$3,'BD Factoraje'!$G:$G,'Cartera Semanal Individual'!$A73,'BD Factoraje'!$C:$C,$B$2),0)+AI73-SUMIFS('BD Factoraje'!$R:$R,'BD Factoraje'!$B:$B,$B$3,'BD Factoraje'!$G:$G,'Cartera Semanal Individual'!$A73,'BD Factoraje'!$N:$N,'Cartera Semanal Individual'!AJ$1,'BD Factoraje'!$C:$C,$B$2)</f>
        <v>0</v>
      </c>
      <c r="AK73" s="11">
        <f>IF('Cartera Semanal Individual'!$A73='Cartera Semanal Individual'!AK$1,-SUMIFS('BD Factoraje'!$Q:$Q,'BD Factoraje'!$B:$B,$B$3,'BD Factoraje'!$G:$G,'Cartera Semanal Individual'!$A73,'BD Factoraje'!$C:$C,$B$2),0)+AJ73-SUMIFS('BD Factoraje'!$R:$R,'BD Factoraje'!$B:$B,$B$3,'BD Factoraje'!$G:$G,'Cartera Semanal Individual'!$A73,'BD Factoraje'!$N:$N,'Cartera Semanal Individual'!AK$1,'BD Factoraje'!$C:$C,$B$2)</f>
        <v>0</v>
      </c>
      <c r="AL73" s="11">
        <f>IF('Cartera Semanal Individual'!$A73='Cartera Semanal Individual'!AL$1,-SUMIFS('BD Factoraje'!$Q:$Q,'BD Factoraje'!$B:$B,$B$3,'BD Factoraje'!$G:$G,'Cartera Semanal Individual'!$A73,'BD Factoraje'!$C:$C,$B$2),0)+AK73-SUMIFS('BD Factoraje'!$R:$R,'BD Factoraje'!$B:$B,$B$3,'BD Factoraje'!$G:$G,'Cartera Semanal Individual'!$A73,'BD Factoraje'!$N:$N,'Cartera Semanal Individual'!AL$1,'BD Factoraje'!$C:$C,$B$2)</f>
        <v>0</v>
      </c>
      <c r="AM73" s="11">
        <f>IF('Cartera Semanal Individual'!$A73='Cartera Semanal Individual'!AM$1,-SUMIFS('BD Factoraje'!$Q:$Q,'BD Factoraje'!$B:$B,$B$3,'BD Factoraje'!$G:$G,'Cartera Semanal Individual'!$A73,'BD Factoraje'!$C:$C,$B$2),0)+AL73-SUMIFS('BD Factoraje'!$R:$R,'BD Factoraje'!$B:$B,$B$3,'BD Factoraje'!$G:$G,'Cartera Semanal Individual'!$A73,'BD Factoraje'!$N:$N,'Cartera Semanal Individual'!AM$1,'BD Factoraje'!$C:$C,$B$2)</f>
        <v>0</v>
      </c>
      <c r="AN73" s="11">
        <f>IF('Cartera Semanal Individual'!$A73='Cartera Semanal Individual'!AN$1,-SUMIFS('BD Factoraje'!$Q:$Q,'BD Factoraje'!$B:$B,$B$3,'BD Factoraje'!$G:$G,'Cartera Semanal Individual'!$A73,'BD Factoraje'!$C:$C,$B$2),0)+AM73-SUMIFS('BD Factoraje'!$R:$R,'BD Factoraje'!$B:$B,$B$3,'BD Factoraje'!$G:$G,'Cartera Semanal Individual'!$A73,'BD Factoraje'!$N:$N,'Cartera Semanal Individual'!AN$1,'BD Factoraje'!$C:$C,$B$2)</f>
        <v>0</v>
      </c>
      <c r="AO73" s="11">
        <f>IF('Cartera Semanal Individual'!$A73='Cartera Semanal Individual'!AO$1,-SUMIFS('BD Factoraje'!$Q:$Q,'BD Factoraje'!$B:$B,$B$3,'BD Factoraje'!$G:$G,'Cartera Semanal Individual'!$A73,'BD Factoraje'!$C:$C,$B$2),0)+AN73-SUMIFS('BD Factoraje'!$R:$R,'BD Factoraje'!$B:$B,$B$3,'BD Factoraje'!$G:$G,'Cartera Semanal Individual'!$A73,'BD Factoraje'!$N:$N,'Cartera Semanal Individual'!AO$1,'BD Factoraje'!$C:$C,$B$2)</f>
        <v>0</v>
      </c>
      <c r="AP73" s="11">
        <f>IF('Cartera Semanal Individual'!$A73='Cartera Semanal Individual'!AP$1,-SUMIFS('BD Factoraje'!$Q:$Q,'BD Factoraje'!$B:$B,$B$3,'BD Factoraje'!$G:$G,'Cartera Semanal Individual'!$A73,'BD Factoraje'!$C:$C,$B$2),0)+AO73-SUMIFS('BD Factoraje'!$R:$R,'BD Factoraje'!$B:$B,$B$3,'BD Factoraje'!$G:$G,'Cartera Semanal Individual'!$A73,'BD Factoraje'!$N:$N,'Cartera Semanal Individual'!AP$1,'BD Factoraje'!$C:$C,$B$2)</f>
        <v>0</v>
      </c>
      <c r="AQ73" s="11">
        <f>IF('Cartera Semanal Individual'!$A73='Cartera Semanal Individual'!AQ$1,-SUMIFS('BD Factoraje'!$Q:$Q,'BD Factoraje'!$B:$B,$B$3,'BD Factoraje'!$G:$G,'Cartera Semanal Individual'!$A73,'BD Factoraje'!$C:$C,$B$2),0)+AP73-SUMIFS('BD Factoraje'!$R:$R,'BD Factoraje'!$B:$B,$B$3,'BD Factoraje'!$G:$G,'Cartera Semanal Individual'!$A73,'BD Factoraje'!$N:$N,'Cartera Semanal Individual'!AQ$1,'BD Factoraje'!$C:$C,$B$2)</f>
        <v>0</v>
      </c>
      <c r="AR73" s="11">
        <f>IF('Cartera Semanal Individual'!$A73='Cartera Semanal Individual'!AR$1,-SUMIFS('BD Factoraje'!$Q:$Q,'BD Factoraje'!$B:$B,$B$3,'BD Factoraje'!$G:$G,'Cartera Semanal Individual'!$A73,'BD Factoraje'!$C:$C,$B$2),0)+AQ73-SUMIFS('BD Factoraje'!$R:$R,'BD Factoraje'!$B:$B,$B$3,'BD Factoraje'!$G:$G,'Cartera Semanal Individual'!$A73,'BD Factoraje'!$N:$N,'Cartera Semanal Individual'!AR$1,'BD Factoraje'!$C:$C,$B$2)</f>
        <v>0</v>
      </c>
      <c r="AS73" s="11">
        <f>IF('Cartera Semanal Individual'!$A73='Cartera Semanal Individual'!AS$1,-SUMIFS('BD Factoraje'!$Q:$Q,'BD Factoraje'!$B:$B,$B$3,'BD Factoraje'!$G:$G,'Cartera Semanal Individual'!$A73,'BD Factoraje'!$C:$C,$B$2),0)+AR73-SUMIFS('BD Factoraje'!$R:$R,'BD Factoraje'!$B:$B,$B$3,'BD Factoraje'!$G:$G,'Cartera Semanal Individual'!$A73,'BD Factoraje'!$N:$N,'Cartera Semanal Individual'!AS$1,'BD Factoraje'!$C:$C,$B$2)</f>
        <v>0</v>
      </c>
      <c r="AT73" s="11">
        <f>IF('Cartera Semanal Individual'!$A73='Cartera Semanal Individual'!AT$1,-SUMIFS('BD Factoraje'!$Q:$Q,'BD Factoraje'!$B:$B,$B$3,'BD Factoraje'!$G:$G,'Cartera Semanal Individual'!$A73,'BD Factoraje'!$C:$C,$B$2),0)+AS73-SUMIFS('BD Factoraje'!$R:$R,'BD Factoraje'!$B:$B,$B$3,'BD Factoraje'!$G:$G,'Cartera Semanal Individual'!$A73,'BD Factoraje'!$N:$N,'Cartera Semanal Individual'!AT$1,'BD Factoraje'!$C:$C,$B$2)</f>
        <v>0</v>
      </c>
      <c r="AU73" s="11">
        <f>IF('Cartera Semanal Individual'!$A73='Cartera Semanal Individual'!AU$1,-SUMIFS('BD Factoraje'!$Q:$Q,'BD Factoraje'!$B:$B,$B$3,'BD Factoraje'!$G:$G,'Cartera Semanal Individual'!$A73,'BD Factoraje'!$C:$C,$B$2),0)+AT73-SUMIFS('BD Factoraje'!$R:$R,'BD Factoraje'!$B:$B,$B$3,'BD Factoraje'!$G:$G,'Cartera Semanal Individual'!$A73,'BD Factoraje'!$N:$N,'Cartera Semanal Individual'!AU$1,'BD Factoraje'!$C:$C,$B$2)</f>
        <v>0</v>
      </c>
      <c r="AV73" s="11">
        <f>IF('Cartera Semanal Individual'!$A73='Cartera Semanal Individual'!AV$1,-SUMIFS('BD Factoraje'!$Q:$Q,'BD Factoraje'!$B:$B,$B$3,'BD Factoraje'!$G:$G,'Cartera Semanal Individual'!$A73,'BD Factoraje'!$C:$C,$B$2),0)+AU73-SUMIFS('BD Factoraje'!$R:$R,'BD Factoraje'!$B:$B,$B$3,'BD Factoraje'!$G:$G,'Cartera Semanal Individual'!$A73,'BD Factoraje'!$N:$N,'Cartera Semanal Individual'!AV$1,'BD Factoraje'!$C:$C,$B$2)</f>
        <v>0</v>
      </c>
      <c r="AW73" s="11">
        <f>IF('Cartera Semanal Individual'!$A73='Cartera Semanal Individual'!AW$1,-SUMIFS('BD Factoraje'!$Q:$Q,'BD Factoraje'!$B:$B,$B$3,'BD Factoraje'!$G:$G,'Cartera Semanal Individual'!$A73,'BD Factoraje'!$C:$C,$B$2),0)+AV73-SUMIFS('BD Factoraje'!$R:$R,'BD Factoraje'!$B:$B,$B$3,'BD Factoraje'!$G:$G,'Cartera Semanal Individual'!$A73,'BD Factoraje'!$N:$N,'Cartera Semanal Individual'!AW$1,'BD Factoraje'!$C:$C,$B$2)</f>
        <v>0</v>
      </c>
      <c r="AX73" s="11">
        <f>IF('Cartera Semanal Individual'!$A73='Cartera Semanal Individual'!AX$1,-SUMIFS('BD Factoraje'!$Q:$Q,'BD Factoraje'!$B:$B,$B$3,'BD Factoraje'!$G:$G,'Cartera Semanal Individual'!$A73,'BD Factoraje'!$C:$C,$B$2),0)+AW73-SUMIFS('BD Factoraje'!$R:$R,'BD Factoraje'!$B:$B,$B$3,'BD Factoraje'!$G:$G,'Cartera Semanal Individual'!$A73,'BD Factoraje'!$N:$N,'Cartera Semanal Individual'!AX$1,'BD Factoraje'!$C:$C,$B$2)</f>
        <v>0</v>
      </c>
      <c r="AY73" s="11">
        <f>IF('Cartera Semanal Individual'!$A73='Cartera Semanal Individual'!AY$1,-SUMIFS('BD Factoraje'!$Q:$Q,'BD Factoraje'!$B:$B,$B$3,'BD Factoraje'!$G:$G,'Cartera Semanal Individual'!$A73,'BD Factoraje'!$C:$C,$B$2),0)+AX73-SUMIFS('BD Factoraje'!$R:$R,'BD Factoraje'!$B:$B,$B$3,'BD Factoraje'!$G:$G,'Cartera Semanal Individual'!$A73,'BD Factoraje'!$N:$N,'Cartera Semanal Individual'!AY$1,'BD Factoraje'!$C:$C,$B$2)</f>
        <v>0</v>
      </c>
      <c r="AZ73" s="11">
        <f>IF('Cartera Semanal Individual'!$A73='Cartera Semanal Individual'!AZ$1,-SUMIFS('BD Factoraje'!$Q:$Q,'BD Factoraje'!$B:$B,$B$3,'BD Factoraje'!$G:$G,'Cartera Semanal Individual'!$A73,'BD Factoraje'!$C:$C,$B$2),0)+AY73-SUMIFS('BD Factoraje'!$R:$R,'BD Factoraje'!$B:$B,$B$3,'BD Factoraje'!$G:$G,'Cartera Semanal Individual'!$A73,'BD Factoraje'!$N:$N,'Cartera Semanal Individual'!AZ$1,'BD Factoraje'!$C:$C,$B$2)</f>
        <v>0</v>
      </c>
      <c r="BA73" s="11">
        <f>IF('Cartera Semanal Individual'!$A73='Cartera Semanal Individual'!BA$1,-SUMIFS('BD Factoraje'!$Q:$Q,'BD Factoraje'!$B:$B,$B$3,'BD Factoraje'!$G:$G,'Cartera Semanal Individual'!$A73,'BD Factoraje'!$C:$C,$B$2),0)+AZ73-SUMIFS('BD Factoraje'!$R:$R,'BD Factoraje'!$B:$B,$B$3,'BD Factoraje'!$G:$G,'Cartera Semanal Individual'!$A73,'BD Factoraje'!$N:$N,'Cartera Semanal Individual'!BA$1,'BD Factoraje'!$C:$C,$B$2)</f>
        <v>0</v>
      </c>
      <c r="BB73" s="11">
        <f>IF('Cartera Semanal Individual'!$A73='Cartera Semanal Individual'!BB$1,-SUMIFS('BD Factoraje'!$Q:$Q,'BD Factoraje'!$B:$B,$B$3,'BD Factoraje'!$G:$G,'Cartera Semanal Individual'!$A73,'BD Factoraje'!$C:$C,$B$2),0)+BA73-SUMIFS('BD Factoraje'!$R:$R,'BD Factoraje'!$B:$B,$B$3,'BD Factoraje'!$G:$G,'Cartera Semanal Individual'!$A73,'BD Factoraje'!$N:$N,'Cartera Semanal Individual'!BB$1,'BD Factoraje'!$C:$C,$B$2)</f>
        <v>0</v>
      </c>
      <c r="BC73" s="11">
        <f>IF('Cartera Semanal Individual'!$A73='Cartera Semanal Individual'!BC$1,-SUMIFS('BD Factoraje'!$Q:$Q,'BD Factoraje'!$B:$B,$B$3,'BD Factoraje'!$G:$G,'Cartera Semanal Individual'!$A73,'BD Factoraje'!$C:$C,$B$2),0)+BB73-SUMIFS('BD Factoraje'!$R:$R,'BD Factoraje'!$B:$B,$B$3,'BD Factoraje'!$G:$G,'Cartera Semanal Individual'!$A73,'BD Factoraje'!$N:$N,'Cartera Semanal Individual'!BC$1,'BD Factoraje'!$C:$C,$B$2)</f>
        <v>0</v>
      </c>
      <c r="BD73" s="11">
        <f>IF('Cartera Semanal Individual'!$A73='Cartera Semanal Individual'!BD$1,-SUMIFS('BD Factoraje'!$Q:$Q,'BD Factoraje'!$B:$B,$B$3,'BD Factoraje'!$G:$G,'Cartera Semanal Individual'!$A73,'BD Factoraje'!$C:$C,$B$2),0)+BC73-SUMIFS('BD Factoraje'!$R:$R,'BD Factoraje'!$B:$B,$B$3,'BD Factoraje'!$G:$G,'Cartera Semanal Individual'!$A73,'BD Factoraje'!$N:$N,'Cartera Semanal Individual'!BD$1,'BD Factoraje'!$C:$C,$B$2)</f>
        <v>0</v>
      </c>
      <c r="BE73" s="11">
        <f>IF('Cartera Semanal Individual'!$A73='Cartera Semanal Individual'!BE$1,-SUMIFS('BD Factoraje'!$Q:$Q,'BD Factoraje'!$B:$B,$B$3,'BD Factoraje'!$G:$G,'Cartera Semanal Individual'!$A73,'BD Factoraje'!$C:$C,$B$2),0)+BD73-SUMIFS('BD Factoraje'!$R:$R,'BD Factoraje'!$B:$B,$B$3,'BD Factoraje'!$G:$G,'Cartera Semanal Individual'!$A73,'BD Factoraje'!$N:$N,'Cartera Semanal Individual'!BE$1,'BD Factoraje'!$C:$C,$B$2)</f>
        <v>0</v>
      </c>
      <c r="BF73" s="11">
        <f>IF('Cartera Semanal Individual'!$A73='Cartera Semanal Individual'!BF$1,-SUMIFS('BD Factoraje'!$Q:$Q,'BD Factoraje'!$B:$B,$B$3,'BD Factoraje'!$G:$G,'Cartera Semanal Individual'!$A73,'BD Factoraje'!$C:$C,$B$2),0)+BE73-SUMIFS('BD Factoraje'!$R:$R,'BD Factoraje'!$B:$B,$B$3,'BD Factoraje'!$G:$G,'Cartera Semanal Individual'!$A73,'BD Factoraje'!$N:$N,'Cartera Semanal Individual'!BF$1,'BD Factoraje'!$C:$C,$B$2)</f>
        <v>0</v>
      </c>
      <c r="BG73" s="11">
        <f>IF('Cartera Semanal Individual'!$A73='Cartera Semanal Individual'!BG$1,-SUMIFS('BD Factoraje'!$Q:$Q,'BD Factoraje'!$B:$B,$B$3,'BD Factoraje'!$G:$G,'Cartera Semanal Individual'!$A73,'BD Factoraje'!$C:$C,$B$2),0)+BF73-SUMIFS('BD Factoraje'!$R:$R,'BD Factoraje'!$B:$B,$B$3,'BD Factoraje'!$G:$G,'Cartera Semanal Individual'!$A73,'BD Factoraje'!$N:$N,'Cartera Semanal Individual'!BG$1,'BD Factoraje'!$C:$C,$B$2)</f>
        <v>0</v>
      </c>
      <c r="BH73" s="11">
        <f>IF('Cartera Semanal Individual'!$A73='Cartera Semanal Individual'!BH$1,-SUMIFS('BD Factoraje'!$Q:$Q,'BD Factoraje'!$B:$B,$B$3,'BD Factoraje'!$G:$G,'Cartera Semanal Individual'!$A73,'BD Factoraje'!$C:$C,$B$2),0)+BG73-SUMIFS('BD Factoraje'!$R:$R,'BD Factoraje'!$B:$B,$B$3,'BD Factoraje'!$G:$G,'Cartera Semanal Individual'!$A73,'BD Factoraje'!$N:$N,'Cartera Semanal Individual'!BH$1,'BD Factoraje'!$C:$C,$B$2)</f>
        <v>0</v>
      </c>
      <c r="BI73" s="11">
        <f>IF('Cartera Semanal Individual'!$A73='Cartera Semanal Individual'!BI$1,-SUMIFS('BD Factoraje'!$Q:$Q,'BD Factoraje'!$B:$B,$B$3,'BD Factoraje'!$G:$G,'Cartera Semanal Individual'!$A73,'BD Factoraje'!$C:$C,$B$2),0)+BH73-SUMIFS('BD Factoraje'!$R:$R,'BD Factoraje'!$B:$B,$B$3,'BD Factoraje'!$G:$G,'Cartera Semanal Individual'!$A73,'BD Factoraje'!$N:$N,'Cartera Semanal Individual'!BI$1,'BD Factoraje'!$C:$C,$B$2)</f>
        <v>0</v>
      </c>
      <c r="BJ73" s="11">
        <f>IF('Cartera Semanal Individual'!$A73='Cartera Semanal Individual'!BJ$1,-SUMIFS('BD Factoraje'!$Q:$Q,'BD Factoraje'!$B:$B,$B$3,'BD Factoraje'!$G:$G,'Cartera Semanal Individual'!$A73,'BD Factoraje'!$C:$C,$B$2),0)+BI73-SUMIFS('BD Factoraje'!$R:$R,'BD Factoraje'!$B:$B,$B$3,'BD Factoraje'!$G:$G,'Cartera Semanal Individual'!$A73,'BD Factoraje'!$N:$N,'Cartera Semanal Individual'!BJ$1,'BD Factoraje'!$C:$C,$B$2)</f>
        <v>0</v>
      </c>
      <c r="BK73" s="11">
        <f>IF('Cartera Semanal Individual'!$A73='Cartera Semanal Individual'!BK$1,-SUMIFS('BD Factoraje'!$Q:$Q,'BD Factoraje'!$B:$B,$B$3,'BD Factoraje'!$G:$G,'Cartera Semanal Individual'!$A73,'BD Factoraje'!$C:$C,$B$2),0)+BJ73-SUMIFS('BD Factoraje'!$R:$R,'BD Factoraje'!$B:$B,$B$3,'BD Factoraje'!$G:$G,'Cartera Semanal Individual'!$A73,'BD Factoraje'!$N:$N,'Cartera Semanal Individual'!BK$1,'BD Factoraje'!$C:$C,$B$2)</f>
        <v>0</v>
      </c>
      <c r="BL73" s="11">
        <f>IF('Cartera Semanal Individual'!$A73='Cartera Semanal Individual'!BL$1,-SUMIFS('BD Factoraje'!$Q:$Q,'BD Factoraje'!$B:$B,$B$3,'BD Factoraje'!$G:$G,'Cartera Semanal Individual'!$A73,'BD Factoraje'!$C:$C,$B$2),0)+BK73-SUMIFS('BD Factoraje'!$R:$R,'BD Factoraje'!$B:$B,$B$3,'BD Factoraje'!$G:$G,'Cartera Semanal Individual'!$A73,'BD Factoraje'!$N:$N,'Cartera Semanal Individual'!BL$1,'BD Factoraje'!$C:$C,$B$2)</f>
        <v>0</v>
      </c>
      <c r="BM73" s="11">
        <f>IF('Cartera Semanal Individual'!$A73='Cartera Semanal Individual'!BM$1,-SUMIFS('BD Factoraje'!$Q:$Q,'BD Factoraje'!$B:$B,$B$3,'BD Factoraje'!$G:$G,'Cartera Semanal Individual'!$A73,'BD Factoraje'!$C:$C,$B$2),0)+BL73-SUMIFS('BD Factoraje'!$R:$R,'BD Factoraje'!$B:$B,$B$3,'BD Factoraje'!$G:$G,'Cartera Semanal Individual'!$A73,'BD Factoraje'!$N:$N,'Cartera Semanal Individual'!BM$1,'BD Factoraje'!$C:$C,$B$2)</f>
        <v>0</v>
      </c>
      <c r="BN73" s="11">
        <f>IF('Cartera Semanal Individual'!$A73='Cartera Semanal Individual'!BN$1,-SUMIFS('BD Factoraje'!$Q:$Q,'BD Factoraje'!$B:$B,$B$3,'BD Factoraje'!$G:$G,'Cartera Semanal Individual'!$A73,'BD Factoraje'!$C:$C,$B$2),0)+BM73-SUMIFS('BD Factoraje'!$R:$R,'BD Factoraje'!$B:$B,$B$3,'BD Factoraje'!$G:$G,'Cartera Semanal Individual'!$A73,'BD Factoraje'!$N:$N,'Cartera Semanal Individual'!BN$1,'BD Factoraje'!$C:$C,$B$2)</f>
        <v>0</v>
      </c>
      <c r="BO73" s="11">
        <f>IF('Cartera Semanal Individual'!$A73='Cartera Semanal Individual'!BO$1,-SUMIFS('BD Factoraje'!$Q:$Q,'BD Factoraje'!$B:$B,$B$3,'BD Factoraje'!$G:$G,'Cartera Semanal Individual'!$A73,'BD Factoraje'!$C:$C,$B$2),0)+BN73-SUMIFS('BD Factoraje'!$R:$R,'BD Factoraje'!$B:$B,$B$3,'BD Factoraje'!$G:$G,'Cartera Semanal Individual'!$A73,'BD Factoraje'!$N:$N,'Cartera Semanal Individual'!BO$1,'BD Factoraje'!$C:$C,$B$2)</f>
        <v>0</v>
      </c>
      <c r="BP73" s="11">
        <f>IF('Cartera Semanal Individual'!$A73='Cartera Semanal Individual'!BP$1,-SUMIFS('BD Factoraje'!$Q:$Q,'BD Factoraje'!$B:$B,$B$3,'BD Factoraje'!$G:$G,'Cartera Semanal Individual'!$A73,'BD Factoraje'!$C:$C,$B$2),0)+BO73-SUMIFS('BD Factoraje'!$R:$R,'BD Factoraje'!$B:$B,$B$3,'BD Factoraje'!$G:$G,'Cartera Semanal Individual'!$A73,'BD Factoraje'!$N:$N,'Cartera Semanal Individual'!BP$1,'BD Factoraje'!$C:$C,$B$2)</f>
        <v>0</v>
      </c>
      <c r="BQ73" s="11">
        <f>IF('Cartera Semanal Individual'!$A73='Cartera Semanal Individual'!BQ$1,-SUMIFS('BD Factoraje'!$Q:$Q,'BD Factoraje'!$B:$B,$B$3,'BD Factoraje'!$G:$G,'Cartera Semanal Individual'!$A73,'BD Factoraje'!$C:$C,$B$2),0)+BP73-SUMIFS('BD Factoraje'!$R:$R,'BD Factoraje'!$B:$B,$B$3,'BD Factoraje'!$G:$G,'Cartera Semanal Individual'!$A73,'BD Factoraje'!$N:$N,'Cartera Semanal Individual'!BQ$1,'BD Factoraje'!$C:$C,$B$2)</f>
        <v>0</v>
      </c>
      <c r="BR73" s="11">
        <f>IF('Cartera Semanal Individual'!$A73='Cartera Semanal Individual'!BR$1,-SUMIFS('BD Factoraje'!$Q:$Q,'BD Factoraje'!$B:$B,$B$3,'BD Factoraje'!$G:$G,'Cartera Semanal Individual'!$A73,'BD Factoraje'!$C:$C,$B$2),0)+BQ73-SUMIFS('BD Factoraje'!$R:$R,'BD Factoraje'!$B:$B,$B$3,'BD Factoraje'!$G:$G,'Cartera Semanal Individual'!$A73,'BD Factoraje'!$N:$N,'Cartera Semanal Individual'!BR$1,'BD Factoraje'!$C:$C,$B$2)</f>
        <v>0</v>
      </c>
      <c r="BS73" s="11">
        <f>IF('Cartera Semanal Individual'!$A73='Cartera Semanal Individual'!BS$1,-SUMIFS('BD Factoraje'!$Q:$Q,'BD Factoraje'!$B:$B,$B$3,'BD Factoraje'!$G:$G,'Cartera Semanal Individual'!$A73,'BD Factoraje'!$C:$C,$B$2),0)+BR73-SUMIFS('BD Factoraje'!$R:$R,'BD Factoraje'!$B:$B,$B$3,'BD Factoraje'!$G:$G,'Cartera Semanal Individual'!$A73,'BD Factoraje'!$N:$N,'Cartera Semanal Individual'!BS$1,'BD Factoraje'!$C:$C,$B$2)</f>
        <v>0</v>
      </c>
      <c r="BT73" s="11">
        <f>IF('Cartera Semanal Individual'!$A73='Cartera Semanal Individual'!BT$1,-SUMIFS('BD Factoraje'!$Q:$Q,'BD Factoraje'!$B:$B,$B$3,'BD Factoraje'!$G:$G,'Cartera Semanal Individual'!$A73,'BD Factoraje'!$C:$C,$B$2),0)+BS73-SUMIFS('BD Factoraje'!$R:$R,'BD Factoraje'!$B:$B,$B$3,'BD Factoraje'!$G:$G,'Cartera Semanal Individual'!$A73,'BD Factoraje'!$N:$N,'Cartera Semanal Individual'!BT$1,'BD Factoraje'!$C:$C,$B$2)</f>
        <v>0</v>
      </c>
      <c r="BU73" s="11">
        <f>IF('Cartera Semanal Individual'!$A73='Cartera Semanal Individual'!BU$1,-SUMIFS('BD Factoraje'!$Q:$Q,'BD Factoraje'!$B:$B,$B$3,'BD Factoraje'!$G:$G,'Cartera Semanal Individual'!$A73,'BD Factoraje'!$C:$C,$B$2),0)+BT73-SUMIFS('BD Factoraje'!$R:$R,'BD Factoraje'!$B:$B,$B$3,'BD Factoraje'!$G:$G,'Cartera Semanal Individual'!$A73,'BD Factoraje'!$N:$N,'Cartera Semanal Individual'!BU$1,'BD Factoraje'!$C:$C,$B$2)</f>
        <v>0</v>
      </c>
      <c r="BV73" s="11">
        <f>IF('Cartera Semanal Individual'!$A73='Cartera Semanal Individual'!BV$1,-SUMIFS('BD Factoraje'!$Q:$Q,'BD Factoraje'!$B:$B,$B$3,'BD Factoraje'!$G:$G,'Cartera Semanal Individual'!$A73,'BD Factoraje'!$C:$C,$B$2),0)+BU73-SUMIFS('BD Factoraje'!$R:$R,'BD Factoraje'!$B:$B,$B$3,'BD Factoraje'!$G:$G,'Cartera Semanal Individual'!$A73,'BD Factoraje'!$N:$N,'Cartera Semanal Individual'!BV$1,'BD Factoraje'!$C:$C,$B$2)</f>
        <v>0</v>
      </c>
      <c r="BW73" s="11">
        <f>IF('Cartera Semanal Individual'!$A73='Cartera Semanal Individual'!BW$1,-SUMIFS('BD Factoraje'!$Q:$Q,'BD Factoraje'!$B:$B,$B$3,'BD Factoraje'!$G:$G,'Cartera Semanal Individual'!$A73,'BD Factoraje'!$C:$C,$B$2),0)+BV73-SUMIFS('BD Factoraje'!$R:$R,'BD Factoraje'!$B:$B,$B$3,'BD Factoraje'!$G:$G,'Cartera Semanal Individual'!$A73,'BD Factoraje'!$N:$N,'Cartera Semanal Individual'!BW$1,'BD Factoraje'!$C:$C,$B$2)</f>
        <v>0</v>
      </c>
      <c r="BX73" s="11">
        <f>IF('Cartera Semanal Individual'!$A73='Cartera Semanal Individual'!BX$1,-SUMIFS('BD Factoraje'!$Q:$Q,'BD Factoraje'!$B:$B,$B$3,'BD Factoraje'!$G:$G,'Cartera Semanal Individual'!$A73,'BD Factoraje'!$C:$C,$B$2),0)+BW73-SUMIFS('BD Factoraje'!$R:$R,'BD Factoraje'!$B:$B,$B$3,'BD Factoraje'!$G:$G,'Cartera Semanal Individual'!$A73,'BD Factoraje'!$N:$N,'Cartera Semanal Individual'!BX$1,'BD Factoraje'!$C:$C,$B$2)</f>
        <v>0</v>
      </c>
      <c r="BY73" s="11">
        <f>IF('Cartera Semanal Individual'!$A73='Cartera Semanal Individual'!BY$1,-SUMIFS('BD Factoraje'!$Q:$Q,'BD Factoraje'!$B:$B,$B$3,'BD Factoraje'!$G:$G,'Cartera Semanal Individual'!$A73,'BD Factoraje'!$C:$C,$B$2),0)+BX73-SUMIFS('BD Factoraje'!$R:$R,'BD Factoraje'!$B:$B,$B$3,'BD Factoraje'!$G:$G,'Cartera Semanal Individual'!$A73,'BD Factoraje'!$N:$N,'Cartera Semanal Individual'!BY$1,'BD Factoraje'!$C:$C,$B$2)</f>
        <v>0</v>
      </c>
      <c r="BZ73" s="11">
        <f>IF('Cartera Semanal Individual'!$A73='Cartera Semanal Individual'!BZ$1,-SUMIFS('BD Factoraje'!$Q:$Q,'BD Factoraje'!$B:$B,$B$3,'BD Factoraje'!$G:$G,'Cartera Semanal Individual'!$A73,'BD Factoraje'!$C:$C,$B$2),0)+BY73-SUMIFS('BD Factoraje'!$R:$R,'BD Factoraje'!$B:$B,$B$3,'BD Factoraje'!$G:$G,'Cartera Semanal Individual'!$A73,'BD Factoraje'!$N:$N,'Cartera Semanal Individual'!BZ$1,'BD Factoraje'!$C:$C,$B$2)</f>
        <v>0</v>
      </c>
      <c r="CA73" s="11">
        <f>IF('Cartera Semanal Individual'!$A73='Cartera Semanal Individual'!CA$1,-SUMIFS('BD Factoraje'!$Q:$Q,'BD Factoraje'!$B:$B,$B$3,'BD Factoraje'!$G:$G,'Cartera Semanal Individual'!$A73,'BD Factoraje'!$C:$C,$B$2),0)+BZ73-SUMIFS('BD Factoraje'!$R:$R,'BD Factoraje'!$B:$B,$B$3,'BD Factoraje'!$G:$G,'Cartera Semanal Individual'!$A73,'BD Factoraje'!$N:$N,'Cartera Semanal Individual'!CA$1,'BD Factoraje'!$C:$C,$B$2)</f>
        <v>0</v>
      </c>
      <c r="CB73" s="11">
        <f>IF('Cartera Semanal Individual'!$A73='Cartera Semanal Individual'!CB$1,-SUMIFS('BD Factoraje'!$Q:$Q,'BD Factoraje'!$B:$B,$B$3,'BD Factoraje'!$G:$G,'Cartera Semanal Individual'!$A73,'BD Factoraje'!$C:$C,$B$2),0)+CA73-SUMIFS('BD Factoraje'!$R:$R,'BD Factoraje'!$B:$B,$B$3,'BD Factoraje'!$G:$G,'Cartera Semanal Individual'!$A73,'BD Factoraje'!$N:$N,'Cartera Semanal Individual'!CB$1,'BD Factoraje'!$C:$C,$B$2)</f>
        <v>0</v>
      </c>
      <c r="CC73" s="11">
        <f>IF('Cartera Semanal Individual'!$A73='Cartera Semanal Individual'!CC$1,-SUMIFS('BD Factoraje'!$Q:$Q,'BD Factoraje'!$B:$B,$B$3,'BD Factoraje'!$G:$G,'Cartera Semanal Individual'!$A73,'BD Factoraje'!$C:$C,$B$2),0)+CB73-SUMIFS('BD Factoraje'!$R:$R,'BD Factoraje'!$B:$B,$B$3,'BD Factoraje'!$G:$G,'Cartera Semanal Individual'!$A73,'BD Factoraje'!$N:$N,'Cartera Semanal Individual'!CC$1,'BD Factoraje'!$C:$C,$B$2)</f>
        <v>0</v>
      </c>
      <c r="CD73" s="11">
        <f>IF('Cartera Semanal Individual'!$A73='Cartera Semanal Individual'!CD$1,-SUMIFS('BD Factoraje'!$Q:$Q,'BD Factoraje'!$B:$B,$B$3,'BD Factoraje'!$G:$G,'Cartera Semanal Individual'!$A73,'BD Factoraje'!$C:$C,$B$2),0)+CC73-SUMIFS('BD Factoraje'!$R:$R,'BD Factoraje'!$B:$B,$B$3,'BD Factoraje'!$G:$G,'Cartera Semanal Individual'!$A73,'BD Factoraje'!$N:$N,'Cartera Semanal Individual'!CD$1,'BD Factoraje'!$C:$C,$B$2)</f>
        <v>0</v>
      </c>
      <c r="CE73" s="11">
        <f>IF('Cartera Semanal Individual'!$A73='Cartera Semanal Individual'!CE$1,-SUMIFS('BD Factoraje'!$Q:$Q,'BD Factoraje'!$B:$B,$B$3,'BD Factoraje'!$G:$G,'Cartera Semanal Individual'!$A73,'BD Factoraje'!$C:$C,$B$2),0)+CD73-SUMIFS('BD Factoraje'!$R:$R,'BD Factoraje'!$B:$B,$B$3,'BD Factoraje'!$G:$G,'Cartera Semanal Individual'!$A73,'BD Factoraje'!$N:$N,'Cartera Semanal Individual'!CE$1,'BD Factoraje'!$C:$C,$B$2)</f>
        <v>0</v>
      </c>
      <c r="CF73" s="11">
        <f>IF('Cartera Semanal Individual'!$A73='Cartera Semanal Individual'!CF$1,-SUMIFS('BD Factoraje'!$Q:$Q,'BD Factoraje'!$B:$B,$B$3,'BD Factoraje'!$G:$G,'Cartera Semanal Individual'!$A73,'BD Factoraje'!$C:$C,$B$2),0)+CE73-SUMIFS('BD Factoraje'!$R:$R,'BD Factoraje'!$B:$B,$B$3,'BD Factoraje'!$G:$G,'Cartera Semanal Individual'!$A73,'BD Factoraje'!$N:$N,'Cartera Semanal Individual'!CF$1,'BD Factoraje'!$C:$C,$B$2)</f>
        <v>0</v>
      </c>
      <c r="CG73" s="11">
        <f>IF('Cartera Semanal Individual'!$A73='Cartera Semanal Individual'!CG$1,-SUMIFS('BD Factoraje'!$Q:$Q,'BD Factoraje'!$B:$B,$B$3,'BD Factoraje'!$G:$G,'Cartera Semanal Individual'!$A73,'BD Factoraje'!$C:$C,$B$2),0)+CF73-SUMIFS('BD Factoraje'!$R:$R,'BD Factoraje'!$B:$B,$B$3,'BD Factoraje'!$G:$G,'Cartera Semanal Individual'!$A73,'BD Factoraje'!$N:$N,'Cartera Semanal Individual'!CG$1,'BD Factoraje'!$C:$C,$B$2)</f>
        <v>0</v>
      </c>
      <c r="CH73" s="11">
        <f>IF('Cartera Semanal Individual'!$A73='Cartera Semanal Individual'!CH$1,-SUMIFS('BD Factoraje'!$Q:$Q,'BD Factoraje'!$B:$B,$B$3,'BD Factoraje'!$G:$G,'Cartera Semanal Individual'!$A73,'BD Factoraje'!$C:$C,$B$2),0)+CG73-SUMIFS('BD Factoraje'!$R:$R,'BD Factoraje'!$B:$B,$B$3,'BD Factoraje'!$G:$G,'Cartera Semanal Individual'!$A73,'BD Factoraje'!$N:$N,'Cartera Semanal Individual'!CH$1,'BD Factoraje'!$C:$C,$B$2)</f>
        <v>0</v>
      </c>
      <c r="CI73" s="11">
        <f>IF('Cartera Semanal Individual'!$A73='Cartera Semanal Individual'!CI$1,-SUMIFS('BD Factoraje'!$Q:$Q,'BD Factoraje'!$B:$B,$B$3,'BD Factoraje'!$G:$G,'Cartera Semanal Individual'!$A73,'BD Factoraje'!$C:$C,$B$2),0)+CH73-SUMIFS('BD Factoraje'!$R:$R,'BD Factoraje'!$B:$B,$B$3,'BD Factoraje'!$G:$G,'Cartera Semanal Individual'!$A73,'BD Factoraje'!$N:$N,'Cartera Semanal Individual'!CI$1,'BD Factoraje'!$C:$C,$B$2)</f>
        <v>0</v>
      </c>
      <c r="CJ73" s="11">
        <f>IF('Cartera Semanal Individual'!$A73='Cartera Semanal Individual'!CJ$1,-SUMIFS('BD Factoraje'!$Q:$Q,'BD Factoraje'!$B:$B,$B$3,'BD Factoraje'!$G:$G,'Cartera Semanal Individual'!$A73,'BD Factoraje'!$C:$C,$B$2),0)+CI73-SUMIFS('BD Factoraje'!$R:$R,'BD Factoraje'!$B:$B,$B$3,'BD Factoraje'!$G:$G,'Cartera Semanal Individual'!$A73,'BD Factoraje'!$N:$N,'Cartera Semanal Individual'!CJ$1,'BD Factoraje'!$C:$C,$B$2)</f>
        <v>0</v>
      </c>
      <c r="CK73" s="11">
        <f>IF('Cartera Semanal Individual'!$A73='Cartera Semanal Individual'!CK$1,-SUMIFS('BD Factoraje'!$Q:$Q,'BD Factoraje'!$B:$B,$B$3,'BD Factoraje'!$G:$G,'Cartera Semanal Individual'!$A73,'BD Factoraje'!$C:$C,$B$2),0)+CJ73-SUMIFS('BD Factoraje'!$R:$R,'BD Factoraje'!$B:$B,$B$3,'BD Factoraje'!$G:$G,'Cartera Semanal Individual'!$A73,'BD Factoraje'!$N:$N,'Cartera Semanal Individual'!CK$1,'BD Factoraje'!$C:$C,$B$2)</f>
        <v>0</v>
      </c>
      <c r="CL73" s="11">
        <f>IF('Cartera Semanal Individual'!$A73='Cartera Semanal Individual'!CL$1,-SUMIFS('BD Factoraje'!$Q:$Q,'BD Factoraje'!$B:$B,$B$3,'BD Factoraje'!$G:$G,'Cartera Semanal Individual'!$A73,'BD Factoraje'!$C:$C,$B$2),0)+CK73-SUMIFS('BD Factoraje'!$R:$R,'BD Factoraje'!$B:$B,$B$3,'BD Factoraje'!$G:$G,'Cartera Semanal Individual'!$A73,'BD Factoraje'!$N:$N,'Cartera Semanal Individual'!CL$1,'BD Factoraje'!$C:$C,$B$2)</f>
        <v>0</v>
      </c>
      <c r="CM73" s="11">
        <f>IF('Cartera Semanal Individual'!$A73='Cartera Semanal Individual'!CM$1,-SUMIFS('BD Factoraje'!$Q:$Q,'BD Factoraje'!$B:$B,$B$3,'BD Factoraje'!$G:$G,'Cartera Semanal Individual'!$A73,'BD Factoraje'!$C:$C,$B$2),0)+CL73-SUMIFS('BD Factoraje'!$R:$R,'BD Factoraje'!$B:$B,$B$3,'BD Factoraje'!$G:$G,'Cartera Semanal Individual'!$A73,'BD Factoraje'!$N:$N,'Cartera Semanal Individual'!CM$1,'BD Factoraje'!$C:$C,$B$2)</f>
        <v>0</v>
      </c>
      <c r="CN73" s="11">
        <f>IF('Cartera Semanal Individual'!$A73='Cartera Semanal Individual'!CN$1,-SUMIFS('BD Factoraje'!$Q:$Q,'BD Factoraje'!$B:$B,$B$3,'BD Factoraje'!$G:$G,'Cartera Semanal Individual'!$A73,'BD Factoraje'!$C:$C,$B$2),0)+CM73-SUMIFS('BD Factoraje'!$R:$R,'BD Factoraje'!$B:$B,$B$3,'BD Factoraje'!$G:$G,'Cartera Semanal Individual'!$A73,'BD Factoraje'!$N:$N,'Cartera Semanal Individual'!CN$1,'BD Factoraje'!$C:$C,$B$2)</f>
        <v>0</v>
      </c>
      <c r="CO73" s="11">
        <f>IF('Cartera Semanal Individual'!$A73='Cartera Semanal Individual'!CO$1,-SUMIFS('BD Factoraje'!$Q:$Q,'BD Factoraje'!$B:$B,$B$3,'BD Factoraje'!$G:$G,'Cartera Semanal Individual'!$A73,'BD Factoraje'!$C:$C,$B$2),0)+CN73-SUMIFS('BD Factoraje'!$R:$R,'BD Factoraje'!$B:$B,$B$3,'BD Factoraje'!$G:$G,'Cartera Semanal Individual'!$A73,'BD Factoraje'!$N:$N,'Cartera Semanal Individual'!CO$1,'BD Factoraje'!$C:$C,$B$2)</f>
        <v>0</v>
      </c>
      <c r="CP73" s="11">
        <f>IF('Cartera Semanal Individual'!$A73='Cartera Semanal Individual'!CP$1,-SUMIFS('BD Factoraje'!$Q:$Q,'BD Factoraje'!$B:$B,$B$3,'BD Factoraje'!$G:$G,'Cartera Semanal Individual'!$A73,'BD Factoraje'!$C:$C,$B$2),0)+CO73-SUMIFS('BD Factoraje'!$R:$R,'BD Factoraje'!$B:$B,$B$3,'BD Factoraje'!$G:$G,'Cartera Semanal Individual'!$A73,'BD Factoraje'!$N:$N,'Cartera Semanal Individual'!CP$1,'BD Factoraje'!$C:$C,$B$2)</f>
        <v>0</v>
      </c>
      <c r="CQ73" s="11">
        <f>IF('Cartera Semanal Individual'!$A73='Cartera Semanal Individual'!CQ$1,-SUMIFS('BD Factoraje'!$Q:$Q,'BD Factoraje'!$B:$B,$B$3,'BD Factoraje'!$G:$G,'Cartera Semanal Individual'!$A73,'BD Factoraje'!$C:$C,$B$2),0)+CP73-SUMIFS('BD Factoraje'!$R:$R,'BD Factoraje'!$B:$B,$B$3,'BD Factoraje'!$G:$G,'Cartera Semanal Individual'!$A73,'BD Factoraje'!$N:$N,'Cartera Semanal Individual'!CQ$1,'BD Factoraje'!$C:$C,$B$2)</f>
        <v>0</v>
      </c>
      <c r="CR73" s="11">
        <f>IF('Cartera Semanal Individual'!$A73='Cartera Semanal Individual'!CR$1,-SUMIFS('BD Factoraje'!$Q:$Q,'BD Factoraje'!$B:$B,$B$3,'BD Factoraje'!$G:$G,'Cartera Semanal Individual'!$A73,'BD Factoraje'!$C:$C,$B$2),0)+CQ73-SUMIFS('BD Factoraje'!$R:$R,'BD Factoraje'!$B:$B,$B$3,'BD Factoraje'!$G:$G,'Cartera Semanal Individual'!$A73,'BD Factoraje'!$N:$N,'Cartera Semanal Individual'!CR$1,'BD Factoraje'!$C:$C,$B$2)</f>
        <v>0</v>
      </c>
      <c r="CS73" s="11">
        <f>IF('Cartera Semanal Individual'!$A73='Cartera Semanal Individual'!CS$1,-SUMIFS('BD Factoraje'!$Q:$Q,'BD Factoraje'!$B:$B,$B$3,'BD Factoraje'!$G:$G,'Cartera Semanal Individual'!$A73,'BD Factoraje'!$C:$C,$B$2),0)+CR73-SUMIFS('BD Factoraje'!$R:$R,'BD Factoraje'!$B:$B,$B$3,'BD Factoraje'!$G:$G,'Cartera Semanal Individual'!$A73,'BD Factoraje'!$N:$N,'Cartera Semanal Individual'!CS$1,'BD Factoraje'!$C:$C,$B$2)</f>
        <v>0</v>
      </c>
      <c r="CT73" s="11">
        <f>IF('Cartera Semanal Individual'!$A73='Cartera Semanal Individual'!CT$1,-SUMIFS('BD Factoraje'!$Q:$Q,'BD Factoraje'!$B:$B,$B$3,'BD Factoraje'!$G:$G,'Cartera Semanal Individual'!$A73,'BD Factoraje'!$C:$C,$B$2),0)+CS73-SUMIFS('BD Factoraje'!$R:$R,'BD Factoraje'!$B:$B,$B$3,'BD Factoraje'!$G:$G,'Cartera Semanal Individual'!$A73,'BD Factoraje'!$N:$N,'Cartera Semanal Individual'!CT$1,'BD Factoraje'!$C:$C,$B$2)</f>
        <v>0</v>
      </c>
      <c r="CU73" s="11">
        <f>IF('Cartera Semanal Individual'!$A73='Cartera Semanal Individual'!CU$1,-SUMIFS('BD Factoraje'!$Q:$Q,'BD Factoraje'!$B:$B,$B$3,'BD Factoraje'!$G:$G,'Cartera Semanal Individual'!$A73,'BD Factoraje'!$C:$C,$B$2),0)+CT73-SUMIFS('BD Factoraje'!$R:$R,'BD Factoraje'!$B:$B,$B$3,'BD Factoraje'!$G:$G,'Cartera Semanal Individual'!$A73,'BD Factoraje'!$N:$N,'Cartera Semanal Individual'!CU$1,'BD Factoraje'!$C:$C,$B$2)</f>
        <v>0</v>
      </c>
      <c r="CV73" s="11">
        <f>IF('Cartera Semanal Individual'!$A73='Cartera Semanal Individual'!CV$1,-SUMIFS('BD Factoraje'!$Q:$Q,'BD Factoraje'!$B:$B,$B$3,'BD Factoraje'!$G:$G,'Cartera Semanal Individual'!$A73,'BD Factoraje'!$C:$C,$B$2),0)+CU73-SUMIFS('BD Factoraje'!$R:$R,'BD Factoraje'!$B:$B,$B$3,'BD Factoraje'!$G:$G,'Cartera Semanal Individual'!$A73,'BD Factoraje'!$N:$N,'Cartera Semanal Individual'!CV$1,'BD Factoraje'!$C:$C,$B$2)</f>
        <v>0</v>
      </c>
    </row>
    <row r="74" spans="1:100" x14ac:dyDescent="0.25">
      <c r="A74" s="14">
        <v>83</v>
      </c>
      <c r="B74" s="31">
        <f t="shared" si="3"/>
        <v>42946</v>
      </c>
      <c r="C74" s="11">
        <f>IF('Cartera Semanal Individual'!$A74='Cartera Semanal Individual'!C$1,-SUMIFS('BD Factoraje'!$Q:$Q,'BD Factoraje'!$B:$B,$B$3,'BD Factoraje'!$G:$G,'Cartera Semanal Individual'!$A74,'BD Factoraje'!$C:$C,$B$2),0)</f>
        <v>0</v>
      </c>
      <c r="D74" s="11">
        <f>IF('Cartera Semanal Individual'!$A74='Cartera Semanal Individual'!D$1,-SUMIFS('BD Factoraje'!$Q:$Q,'BD Factoraje'!$B:$B,$B$3,'BD Factoraje'!$G:$G,'Cartera Semanal Individual'!$A74,'BD Factoraje'!$C:$C,$B$2),0)+C74-SUMIFS('BD Factoraje'!$R:$R,'BD Factoraje'!$B:$B,$B$3,'BD Factoraje'!$G:$G,'Cartera Semanal Individual'!$A74,'BD Factoraje'!$N:$N,'Cartera Semanal Individual'!D$1,'BD Factoraje'!$C:$C,$B$2)</f>
        <v>0</v>
      </c>
      <c r="E74" s="11">
        <f>IF('Cartera Semanal Individual'!$A74='Cartera Semanal Individual'!E$1,-SUMIFS('BD Factoraje'!$Q:$Q,'BD Factoraje'!$B:$B,$B$3,'BD Factoraje'!$G:$G,'Cartera Semanal Individual'!$A74,'BD Factoraje'!$C:$C,$B$2),0)+D74-SUMIFS('BD Factoraje'!$R:$R,'BD Factoraje'!$B:$B,$B$3,'BD Factoraje'!$G:$G,'Cartera Semanal Individual'!$A74,'BD Factoraje'!$N:$N,'Cartera Semanal Individual'!E$1,'BD Factoraje'!$C:$C,$B$2)</f>
        <v>0</v>
      </c>
      <c r="F74" s="11">
        <f>IF('Cartera Semanal Individual'!$A74='Cartera Semanal Individual'!F$1,-SUMIFS('BD Factoraje'!$Q:$Q,'BD Factoraje'!$B:$B,$B$3,'BD Factoraje'!$G:$G,'Cartera Semanal Individual'!$A74,'BD Factoraje'!$C:$C,$B$2),0)+E74-SUMIFS('BD Factoraje'!$R:$R,'BD Factoraje'!$B:$B,$B$3,'BD Factoraje'!$G:$G,'Cartera Semanal Individual'!$A74,'BD Factoraje'!$N:$N,'Cartera Semanal Individual'!F$1,'BD Factoraje'!$C:$C,$B$2)</f>
        <v>0</v>
      </c>
      <c r="G74" s="11">
        <f>IF('Cartera Semanal Individual'!$A74='Cartera Semanal Individual'!G$1,-SUMIFS('BD Factoraje'!$Q:$Q,'BD Factoraje'!$B:$B,$B$3,'BD Factoraje'!$G:$G,'Cartera Semanal Individual'!$A74,'BD Factoraje'!$C:$C,$B$2),0)+F74-SUMIFS('BD Factoraje'!$R:$R,'BD Factoraje'!$B:$B,$B$3,'BD Factoraje'!$G:$G,'Cartera Semanal Individual'!$A74,'BD Factoraje'!$N:$N,'Cartera Semanal Individual'!G$1,'BD Factoraje'!$C:$C,$B$2)</f>
        <v>0</v>
      </c>
      <c r="H74" s="11">
        <f>IF('Cartera Semanal Individual'!$A74='Cartera Semanal Individual'!H$1,-SUMIFS('BD Factoraje'!$Q:$Q,'BD Factoraje'!$B:$B,$B$3,'BD Factoraje'!$G:$G,'Cartera Semanal Individual'!$A74,'BD Factoraje'!$C:$C,$B$2),0)+G74-SUMIFS('BD Factoraje'!$R:$R,'BD Factoraje'!$B:$B,$B$3,'BD Factoraje'!$G:$G,'Cartera Semanal Individual'!$A74,'BD Factoraje'!$N:$N,'Cartera Semanal Individual'!H$1,'BD Factoraje'!$C:$C,$B$2)</f>
        <v>0</v>
      </c>
      <c r="I74" s="11">
        <f>IF('Cartera Semanal Individual'!$A74='Cartera Semanal Individual'!I$1,-SUMIFS('BD Factoraje'!$Q:$Q,'BD Factoraje'!$B:$B,$B$3,'BD Factoraje'!$G:$G,'Cartera Semanal Individual'!$A74,'BD Factoraje'!$C:$C,$B$2),0)+H74-SUMIFS('BD Factoraje'!$R:$R,'BD Factoraje'!$B:$B,$B$3,'BD Factoraje'!$G:$G,'Cartera Semanal Individual'!$A74,'BD Factoraje'!$N:$N,'Cartera Semanal Individual'!I$1,'BD Factoraje'!$C:$C,$B$2)</f>
        <v>0</v>
      </c>
      <c r="J74" s="11">
        <f>IF('Cartera Semanal Individual'!$A74='Cartera Semanal Individual'!J$1,-SUMIFS('BD Factoraje'!$Q:$Q,'BD Factoraje'!$B:$B,$B$3,'BD Factoraje'!$G:$G,'Cartera Semanal Individual'!$A74,'BD Factoraje'!$C:$C,$B$2),0)+I74-SUMIFS('BD Factoraje'!$R:$R,'BD Factoraje'!$B:$B,$B$3,'BD Factoraje'!$G:$G,'Cartera Semanal Individual'!$A74,'BD Factoraje'!$N:$N,'Cartera Semanal Individual'!J$1,'BD Factoraje'!$C:$C,$B$2)</f>
        <v>0</v>
      </c>
      <c r="K74" s="11">
        <f>IF('Cartera Semanal Individual'!$A74='Cartera Semanal Individual'!K$1,-SUMIFS('BD Factoraje'!$Q:$Q,'BD Factoraje'!$B:$B,$B$3,'BD Factoraje'!$G:$G,'Cartera Semanal Individual'!$A74,'BD Factoraje'!$C:$C,$B$2),0)+J74-SUMIFS('BD Factoraje'!$R:$R,'BD Factoraje'!$B:$B,$B$3,'BD Factoraje'!$G:$G,'Cartera Semanal Individual'!$A74,'BD Factoraje'!$N:$N,'Cartera Semanal Individual'!K$1,'BD Factoraje'!$C:$C,$B$2)</f>
        <v>0</v>
      </c>
      <c r="L74" s="11">
        <f>IF('Cartera Semanal Individual'!$A74='Cartera Semanal Individual'!L$1,-SUMIFS('BD Factoraje'!$Q:$Q,'BD Factoraje'!$B:$B,$B$3,'BD Factoraje'!$G:$G,'Cartera Semanal Individual'!$A74,'BD Factoraje'!$C:$C,$B$2),0)+K74-SUMIFS('BD Factoraje'!$R:$R,'BD Factoraje'!$B:$B,$B$3,'BD Factoraje'!$G:$G,'Cartera Semanal Individual'!$A74,'BD Factoraje'!$N:$N,'Cartera Semanal Individual'!L$1,'BD Factoraje'!$C:$C,$B$2)</f>
        <v>0</v>
      </c>
      <c r="M74" s="11">
        <f>IF('Cartera Semanal Individual'!$A74='Cartera Semanal Individual'!M$1,-SUMIFS('BD Factoraje'!$Q:$Q,'BD Factoraje'!$B:$B,$B$3,'BD Factoraje'!$G:$G,'Cartera Semanal Individual'!$A74,'BD Factoraje'!$C:$C,$B$2),0)+L74-SUMIFS('BD Factoraje'!$R:$R,'BD Factoraje'!$B:$B,$B$3,'BD Factoraje'!$G:$G,'Cartera Semanal Individual'!$A74,'BD Factoraje'!$N:$N,'Cartera Semanal Individual'!M$1,'BD Factoraje'!$C:$C,$B$2)</f>
        <v>0</v>
      </c>
      <c r="N74" s="11">
        <f>IF('Cartera Semanal Individual'!$A74='Cartera Semanal Individual'!N$1,-SUMIFS('BD Factoraje'!$Q:$Q,'BD Factoraje'!$B:$B,$B$3,'BD Factoraje'!$G:$G,'Cartera Semanal Individual'!$A74,'BD Factoraje'!$C:$C,$B$2),0)+M74-SUMIFS('BD Factoraje'!$R:$R,'BD Factoraje'!$B:$B,$B$3,'BD Factoraje'!$G:$G,'Cartera Semanal Individual'!$A74,'BD Factoraje'!$N:$N,'Cartera Semanal Individual'!N$1,'BD Factoraje'!$C:$C,$B$2)</f>
        <v>0</v>
      </c>
      <c r="O74" s="11">
        <f>IF('Cartera Semanal Individual'!$A74='Cartera Semanal Individual'!O$1,-SUMIFS('BD Factoraje'!$Q:$Q,'BD Factoraje'!$B:$B,$B$3,'BD Factoraje'!$G:$G,'Cartera Semanal Individual'!$A74,'BD Factoraje'!$C:$C,$B$2),0)+N74-SUMIFS('BD Factoraje'!$R:$R,'BD Factoraje'!$B:$B,$B$3,'BD Factoraje'!$G:$G,'Cartera Semanal Individual'!$A74,'BD Factoraje'!$N:$N,'Cartera Semanal Individual'!O$1,'BD Factoraje'!$C:$C,$B$2)</f>
        <v>0</v>
      </c>
      <c r="P74" s="11">
        <f>IF('Cartera Semanal Individual'!$A74='Cartera Semanal Individual'!P$1,-SUMIFS('BD Factoraje'!$Q:$Q,'BD Factoraje'!$B:$B,$B$3,'BD Factoraje'!$G:$G,'Cartera Semanal Individual'!$A74,'BD Factoraje'!$C:$C,$B$2),0)+O74-SUMIFS('BD Factoraje'!$R:$R,'BD Factoraje'!$B:$B,$B$3,'BD Factoraje'!$G:$G,'Cartera Semanal Individual'!$A74,'BD Factoraje'!$N:$N,'Cartera Semanal Individual'!P$1,'BD Factoraje'!$C:$C,$B$2)</f>
        <v>0</v>
      </c>
      <c r="Q74" s="11">
        <f>IF('Cartera Semanal Individual'!$A74='Cartera Semanal Individual'!Q$1,-SUMIFS('BD Factoraje'!$Q:$Q,'BD Factoraje'!$B:$B,$B$3,'BD Factoraje'!$G:$G,'Cartera Semanal Individual'!$A74,'BD Factoraje'!$C:$C,$B$2),0)+P74-SUMIFS('BD Factoraje'!$R:$R,'BD Factoraje'!$B:$B,$B$3,'BD Factoraje'!$G:$G,'Cartera Semanal Individual'!$A74,'BD Factoraje'!$N:$N,'Cartera Semanal Individual'!Q$1,'BD Factoraje'!$C:$C,$B$2)</f>
        <v>0</v>
      </c>
      <c r="R74" s="11">
        <f>IF('Cartera Semanal Individual'!$A74='Cartera Semanal Individual'!R$1,-SUMIFS('BD Factoraje'!$Q:$Q,'BD Factoraje'!$B:$B,$B$3,'BD Factoraje'!$G:$G,'Cartera Semanal Individual'!$A74,'BD Factoraje'!$C:$C,$B$2),0)+Q74-SUMIFS('BD Factoraje'!$R:$R,'BD Factoraje'!$B:$B,$B$3,'BD Factoraje'!$G:$G,'Cartera Semanal Individual'!$A74,'BD Factoraje'!$N:$N,'Cartera Semanal Individual'!R$1,'BD Factoraje'!$C:$C,$B$2)</f>
        <v>0</v>
      </c>
      <c r="S74" s="11">
        <f>IF('Cartera Semanal Individual'!$A74='Cartera Semanal Individual'!S$1,-SUMIFS('BD Factoraje'!$Q:$Q,'BD Factoraje'!$B:$B,$B$3,'BD Factoraje'!$G:$G,'Cartera Semanal Individual'!$A74,'BD Factoraje'!$C:$C,$B$2),0)+R74-SUMIFS('BD Factoraje'!$R:$R,'BD Factoraje'!$B:$B,$B$3,'BD Factoraje'!$G:$G,'Cartera Semanal Individual'!$A74,'BD Factoraje'!$N:$N,'Cartera Semanal Individual'!S$1,'BD Factoraje'!$C:$C,$B$2)</f>
        <v>0</v>
      </c>
      <c r="T74" s="11">
        <f>IF('Cartera Semanal Individual'!$A74='Cartera Semanal Individual'!T$1,-SUMIFS('BD Factoraje'!$Q:$Q,'BD Factoraje'!$B:$B,$B$3,'BD Factoraje'!$G:$G,'Cartera Semanal Individual'!$A74,'BD Factoraje'!$C:$C,$B$2),0)+S74-SUMIFS('BD Factoraje'!$R:$R,'BD Factoraje'!$B:$B,$B$3,'BD Factoraje'!$G:$G,'Cartera Semanal Individual'!$A74,'BD Factoraje'!$N:$N,'Cartera Semanal Individual'!T$1,'BD Factoraje'!$C:$C,$B$2)</f>
        <v>0</v>
      </c>
      <c r="U74" s="11">
        <f>IF('Cartera Semanal Individual'!$A74='Cartera Semanal Individual'!U$1,-SUMIFS('BD Factoraje'!$Q:$Q,'BD Factoraje'!$B:$B,$B$3,'BD Factoraje'!$G:$G,'Cartera Semanal Individual'!$A74,'BD Factoraje'!$C:$C,$B$2),0)+T74-SUMIFS('BD Factoraje'!$R:$R,'BD Factoraje'!$B:$B,$B$3,'BD Factoraje'!$G:$G,'Cartera Semanal Individual'!$A74,'BD Factoraje'!$N:$N,'Cartera Semanal Individual'!U$1,'BD Factoraje'!$C:$C,$B$2)</f>
        <v>0</v>
      </c>
      <c r="V74" s="11">
        <f>IF('Cartera Semanal Individual'!$A74='Cartera Semanal Individual'!V$1,-SUMIFS('BD Factoraje'!$Q:$Q,'BD Factoraje'!$B:$B,$B$3,'BD Factoraje'!$G:$G,'Cartera Semanal Individual'!$A74,'BD Factoraje'!$C:$C,$B$2),0)+U74-SUMIFS('BD Factoraje'!$R:$R,'BD Factoraje'!$B:$B,$B$3,'BD Factoraje'!$G:$G,'Cartera Semanal Individual'!$A74,'BD Factoraje'!$N:$N,'Cartera Semanal Individual'!V$1,'BD Factoraje'!$C:$C,$B$2)</f>
        <v>0</v>
      </c>
      <c r="W74" s="11">
        <f>IF('Cartera Semanal Individual'!$A74='Cartera Semanal Individual'!W$1,-SUMIFS('BD Factoraje'!$Q:$Q,'BD Factoraje'!$B:$B,$B$3,'BD Factoraje'!$G:$G,'Cartera Semanal Individual'!$A74,'BD Factoraje'!$C:$C,$B$2),0)+V74-SUMIFS('BD Factoraje'!$R:$R,'BD Factoraje'!$B:$B,$B$3,'BD Factoraje'!$G:$G,'Cartera Semanal Individual'!$A74,'BD Factoraje'!$N:$N,'Cartera Semanal Individual'!W$1,'BD Factoraje'!$C:$C,$B$2)</f>
        <v>0</v>
      </c>
      <c r="X74" s="11">
        <f>IF('Cartera Semanal Individual'!$A74='Cartera Semanal Individual'!X$1,-SUMIFS('BD Factoraje'!$Q:$Q,'BD Factoraje'!$B:$B,$B$3,'BD Factoraje'!$G:$G,'Cartera Semanal Individual'!$A74,'BD Factoraje'!$C:$C,$B$2),0)+W74-SUMIFS('BD Factoraje'!$R:$R,'BD Factoraje'!$B:$B,$B$3,'BD Factoraje'!$G:$G,'Cartera Semanal Individual'!$A74,'BD Factoraje'!$N:$N,'Cartera Semanal Individual'!X$1,'BD Factoraje'!$C:$C,$B$2)</f>
        <v>0</v>
      </c>
      <c r="Y74" s="11">
        <f>IF('Cartera Semanal Individual'!$A74='Cartera Semanal Individual'!Y$1,-SUMIFS('BD Factoraje'!$Q:$Q,'BD Factoraje'!$B:$B,$B$3,'BD Factoraje'!$G:$G,'Cartera Semanal Individual'!$A74,'BD Factoraje'!$C:$C,$B$2),0)+X74-SUMIFS('BD Factoraje'!$R:$R,'BD Factoraje'!$B:$B,$B$3,'BD Factoraje'!$G:$G,'Cartera Semanal Individual'!$A74,'BD Factoraje'!$N:$N,'Cartera Semanal Individual'!Y$1,'BD Factoraje'!$C:$C,$B$2)</f>
        <v>0</v>
      </c>
      <c r="Z74" s="11">
        <f>IF('Cartera Semanal Individual'!$A74='Cartera Semanal Individual'!Z$1,-SUMIFS('BD Factoraje'!$Q:$Q,'BD Factoraje'!$B:$B,$B$3,'BD Factoraje'!$G:$G,'Cartera Semanal Individual'!$A74,'BD Factoraje'!$C:$C,$B$2),0)+Y74-SUMIFS('BD Factoraje'!$R:$R,'BD Factoraje'!$B:$B,$B$3,'BD Factoraje'!$G:$G,'Cartera Semanal Individual'!$A74,'BD Factoraje'!$N:$N,'Cartera Semanal Individual'!Z$1,'BD Factoraje'!$C:$C,$B$2)</f>
        <v>0</v>
      </c>
      <c r="AA74" s="11">
        <f>IF('Cartera Semanal Individual'!$A74='Cartera Semanal Individual'!AA$1,-SUMIFS('BD Factoraje'!$Q:$Q,'BD Factoraje'!$B:$B,$B$3,'BD Factoraje'!$G:$G,'Cartera Semanal Individual'!$A74,'BD Factoraje'!$C:$C,$B$2),0)+Z74-SUMIFS('BD Factoraje'!$R:$R,'BD Factoraje'!$B:$B,$B$3,'BD Factoraje'!$G:$G,'Cartera Semanal Individual'!$A74,'BD Factoraje'!$N:$N,'Cartera Semanal Individual'!AA$1,'BD Factoraje'!$C:$C,$B$2)</f>
        <v>0</v>
      </c>
      <c r="AB74" s="11">
        <f>IF('Cartera Semanal Individual'!$A74='Cartera Semanal Individual'!AB$1,-SUMIFS('BD Factoraje'!$Q:$Q,'BD Factoraje'!$B:$B,$B$3,'BD Factoraje'!$G:$G,'Cartera Semanal Individual'!$A74,'BD Factoraje'!$C:$C,$B$2),0)+AA74-SUMIFS('BD Factoraje'!$R:$R,'BD Factoraje'!$B:$B,$B$3,'BD Factoraje'!$G:$G,'Cartera Semanal Individual'!$A74,'BD Factoraje'!$N:$N,'Cartera Semanal Individual'!AB$1,'BD Factoraje'!$C:$C,$B$2)</f>
        <v>0</v>
      </c>
      <c r="AC74" s="11">
        <f>IF('Cartera Semanal Individual'!$A74='Cartera Semanal Individual'!AC$1,-SUMIFS('BD Factoraje'!$Q:$Q,'BD Factoraje'!$B:$B,$B$3,'BD Factoraje'!$G:$G,'Cartera Semanal Individual'!$A74,'BD Factoraje'!$C:$C,$B$2),0)+AB74-SUMIFS('BD Factoraje'!$R:$R,'BD Factoraje'!$B:$B,$B$3,'BD Factoraje'!$G:$G,'Cartera Semanal Individual'!$A74,'BD Factoraje'!$N:$N,'Cartera Semanal Individual'!AC$1,'BD Factoraje'!$C:$C,$B$2)</f>
        <v>0</v>
      </c>
      <c r="AD74" s="11">
        <f>IF('Cartera Semanal Individual'!$A74='Cartera Semanal Individual'!AD$1,-SUMIFS('BD Factoraje'!$Q:$Q,'BD Factoraje'!$B:$B,$B$3,'BD Factoraje'!$G:$G,'Cartera Semanal Individual'!$A74,'BD Factoraje'!$C:$C,$B$2),0)+AC74-SUMIFS('BD Factoraje'!$R:$R,'BD Factoraje'!$B:$B,$B$3,'BD Factoraje'!$G:$G,'Cartera Semanal Individual'!$A74,'BD Factoraje'!$N:$N,'Cartera Semanal Individual'!AD$1,'BD Factoraje'!$C:$C,$B$2)</f>
        <v>0</v>
      </c>
      <c r="AE74" s="11">
        <f>IF('Cartera Semanal Individual'!$A74='Cartera Semanal Individual'!AE$1,-SUMIFS('BD Factoraje'!$Q:$Q,'BD Factoraje'!$B:$B,$B$3,'BD Factoraje'!$G:$G,'Cartera Semanal Individual'!$A74,'BD Factoraje'!$C:$C,$B$2),0)+AD74-SUMIFS('BD Factoraje'!$R:$R,'BD Factoraje'!$B:$B,$B$3,'BD Factoraje'!$G:$G,'Cartera Semanal Individual'!$A74,'BD Factoraje'!$N:$N,'Cartera Semanal Individual'!AE$1,'BD Factoraje'!$C:$C,$B$2)</f>
        <v>0</v>
      </c>
      <c r="AF74" s="11">
        <f>IF('Cartera Semanal Individual'!$A74='Cartera Semanal Individual'!AF$1,-SUMIFS('BD Factoraje'!$Q:$Q,'BD Factoraje'!$B:$B,$B$3,'BD Factoraje'!$G:$G,'Cartera Semanal Individual'!$A74,'BD Factoraje'!$C:$C,$B$2),0)+AE74-SUMIFS('BD Factoraje'!$R:$R,'BD Factoraje'!$B:$B,$B$3,'BD Factoraje'!$G:$G,'Cartera Semanal Individual'!$A74,'BD Factoraje'!$N:$N,'Cartera Semanal Individual'!AF$1,'BD Factoraje'!$C:$C,$B$2)</f>
        <v>0</v>
      </c>
      <c r="AG74" s="11">
        <f>IF('Cartera Semanal Individual'!$A74='Cartera Semanal Individual'!AG$1,-SUMIFS('BD Factoraje'!$Q:$Q,'BD Factoraje'!$B:$B,$B$3,'BD Factoraje'!$G:$G,'Cartera Semanal Individual'!$A74,'BD Factoraje'!$C:$C,$B$2),0)+AF74-SUMIFS('BD Factoraje'!$R:$R,'BD Factoraje'!$B:$B,$B$3,'BD Factoraje'!$G:$G,'Cartera Semanal Individual'!$A74,'BD Factoraje'!$N:$N,'Cartera Semanal Individual'!AG$1,'BD Factoraje'!$C:$C,$B$2)</f>
        <v>0</v>
      </c>
      <c r="AH74" s="11">
        <f>IF('Cartera Semanal Individual'!$A74='Cartera Semanal Individual'!AH$1,-SUMIFS('BD Factoraje'!$Q:$Q,'BD Factoraje'!$B:$B,$B$3,'BD Factoraje'!$G:$G,'Cartera Semanal Individual'!$A74,'BD Factoraje'!$C:$C,$B$2),0)+AG74-SUMIFS('BD Factoraje'!$R:$R,'BD Factoraje'!$B:$B,$B$3,'BD Factoraje'!$G:$G,'Cartera Semanal Individual'!$A74,'BD Factoraje'!$N:$N,'Cartera Semanal Individual'!AH$1,'BD Factoraje'!$C:$C,$B$2)</f>
        <v>0</v>
      </c>
      <c r="AI74" s="11">
        <f>IF('Cartera Semanal Individual'!$A74='Cartera Semanal Individual'!AI$1,-SUMIFS('BD Factoraje'!$Q:$Q,'BD Factoraje'!$B:$B,$B$3,'BD Factoraje'!$G:$G,'Cartera Semanal Individual'!$A74,'BD Factoraje'!$C:$C,$B$2),0)+AH74-SUMIFS('BD Factoraje'!$R:$R,'BD Factoraje'!$B:$B,$B$3,'BD Factoraje'!$G:$G,'Cartera Semanal Individual'!$A74,'BD Factoraje'!$N:$N,'Cartera Semanal Individual'!AI$1,'BD Factoraje'!$C:$C,$B$2)</f>
        <v>0</v>
      </c>
      <c r="AJ74" s="11">
        <f>IF('Cartera Semanal Individual'!$A74='Cartera Semanal Individual'!AJ$1,-SUMIFS('BD Factoraje'!$Q:$Q,'BD Factoraje'!$B:$B,$B$3,'BD Factoraje'!$G:$G,'Cartera Semanal Individual'!$A74,'BD Factoraje'!$C:$C,$B$2),0)+AI74-SUMIFS('BD Factoraje'!$R:$R,'BD Factoraje'!$B:$B,$B$3,'BD Factoraje'!$G:$G,'Cartera Semanal Individual'!$A74,'BD Factoraje'!$N:$N,'Cartera Semanal Individual'!AJ$1,'BD Factoraje'!$C:$C,$B$2)</f>
        <v>0</v>
      </c>
      <c r="AK74" s="11">
        <f>IF('Cartera Semanal Individual'!$A74='Cartera Semanal Individual'!AK$1,-SUMIFS('BD Factoraje'!$Q:$Q,'BD Factoraje'!$B:$B,$B$3,'BD Factoraje'!$G:$G,'Cartera Semanal Individual'!$A74,'BD Factoraje'!$C:$C,$B$2),0)+AJ74-SUMIFS('BD Factoraje'!$R:$R,'BD Factoraje'!$B:$B,$B$3,'BD Factoraje'!$G:$G,'Cartera Semanal Individual'!$A74,'BD Factoraje'!$N:$N,'Cartera Semanal Individual'!AK$1,'BD Factoraje'!$C:$C,$B$2)</f>
        <v>0</v>
      </c>
      <c r="AL74" s="11">
        <f>IF('Cartera Semanal Individual'!$A74='Cartera Semanal Individual'!AL$1,-SUMIFS('BD Factoraje'!$Q:$Q,'BD Factoraje'!$B:$B,$B$3,'BD Factoraje'!$G:$G,'Cartera Semanal Individual'!$A74,'BD Factoraje'!$C:$C,$B$2),0)+AK74-SUMIFS('BD Factoraje'!$R:$R,'BD Factoraje'!$B:$B,$B$3,'BD Factoraje'!$G:$G,'Cartera Semanal Individual'!$A74,'BD Factoraje'!$N:$N,'Cartera Semanal Individual'!AL$1,'BD Factoraje'!$C:$C,$B$2)</f>
        <v>0</v>
      </c>
      <c r="AM74" s="11">
        <f>IF('Cartera Semanal Individual'!$A74='Cartera Semanal Individual'!AM$1,-SUMIFS('BD Factoraje'!$Q:$Q,'BD Factoraje'!$B:$B,$B$3,'BD Factoraje'!$G:$G,'Cartera Semanal Individual'!$A74,'BD Factoraje'!$C:$C,$B$2),0)+AL74-SUMIFS('BD Factoraje'!$R:$R,'BD Factoraje'!$B:$B,$B$3,'BD Factoraje'!$G:$G,'Cartera Semanal Individual'!$A74,'BD Factoraje'!$N:$N,'Cartera Semanal Individual'!AM$1,'BD Factoraje'!$C:$C,$B$2)</f>
        <v>0</v>
      </c>
      <c r="AN74" s="11">
        <f>IF('Cartera Semanal Individual'!$A74='Cartera Semanal Individual'!AN$1,-SUMIFS('BD Factoraje'!$Q:$Q,'BD Factoraje'!$B:$B,$B$3,'BD Factoraje'!$G:$G,'Cartera Semanal Individual'!$A74,'BD Factoraje'!$C:$C,$B$2),0)+AM74-SUMIFS('BD Factoraje'!$R:$R,'BD Factoraje'!$B:$B,$B$3,'BD Factoraje'!$G:$G,'Cartera Semanal Individual'!$A74,'BD Factoraje'!$N:$N,'Cartera Semanal Individual'!AN$1,'BD Factoraje'!$C:$C,$B$2)</f>
        <v>0</v>
      </c>
      <c r="AO74" s="11">
        <f>IF('Cartera Semanal Individual'!$A74='Cartera Semanal Individual'!AO$1,-SUMIFS('BD Factoraje'!$Q:$Q,'BD Factoraje'!$B:$B,$B$3,'BD Factoraje'!$G:$G,'Cartera Semanal Individual'!$A74,'BD Factoraje'!$C:$C,$B$2),0)+AN74-SUMIFS('BD Factoraje'!$R:$R,'BD Factoraje'!$B:$B,$B$3,'BD Factoraje'!$G:$G,'Cartera Semanal Individual'!$A74,'BD Factoraje'!$N:$N,'Cartera Semanal Individual'!AO$1,'BD Factoraje'!$C:$C,$B$2)</f>
        <v>0</v>
      </c>
      <c r="AP74" s="11">
        <f>IF('Cartera Semanal Individual'!$A74='Cartera Semanal Individual'!AP$1,-SUMIFS('BD Factoraje'!$Q:$Q,'BD Factoraje'!$B:$B,$B$3,'BD Factoraje'!$G:$G,'Cartera Semanal Individual'!$A74,'BD Factoraje'!$C:$C,$B$2),0)+AO74-SUMIFS('BD Factoraje'!$R:$R,'BD Factoraje'!$B:$B,$B$3,'BD Factoraje'!$G:$G,'Cartera Semanal Individual'!$A74,'BD Factoraje'!$N:$N,'Cartera Semanal Individual'!AP$1,'BD Factoraje'!$C:$C,$B$2)</f>
        <v>0</v>
      </c>
      <c r="AQ74" s="11">
        <f>IF('Cartera Semanal Individual'!$A74='Cartera Semanal Individual'!AQ$1,-SUMIFS('BD Factoraje'!$Q:$Q,'BD Factoraje'!$B:$B,$B$3,'BD Factoraje'!$G:$G,'Cartera Semanal Individual'!$A74,'BD Factoraje'!$C:$C,$B$2),0)+AP74-SUMIFS('BD Factoraje'!$R:$R,'BD Factoraje'!$B:$B,$B$3,'BD Factoraje'!$G:$G,'Cartera Semanal Individual'!$A74,'BD Factoraje'!$N:$N,'Cartera Semanal Individual'!AQ$1,'BD Factoraje'!$C:$C,$B$2)</f>
        <v>0</v>
      </c>
      <c r="AR74" s="11">
        <f>IF('Cartera Semanal Individual'!$A74='Cartera Semanal Individual'!AR$1,-SUMIFS('BD Factoraje'!$Q:$Q,'BD Factoraje'!$B:$B,$B$3,'BD Factoraje'!$G:$G,'Cartera Semanal Individual'!$A74,'BD Factoraje'!$C:$C,$B$2),0)+AQ74-SUMIFS('BD Factoraje'!$R:$R,'BD Factoraje'!$B:$B,$B$3,'BD Factoraje'!$G:$G,'Cartera Semanal Individual'!$A74,'BD Factoraje'!$N:$N,'Cartera Semanal Individual'!AR$1,'BD Factoraje'!$C:$C,$B$2)</f>
        <v>0</v>
      </c>
      <c r="AS74" s="11">
        <f>IF('Cartera Semanal Individual'!$A74='Cartera Semanal Individual'!AS$1,-SUMIFS('BD Factoraje'!$Q:$Q,'BD Factoraje'!$B:$B,$B$3,'BD Factoraje'!$G:$G,'Cartera Semanal Individual'!$A74,'BD Factoraje'!$C:$C,$B$2),0)+AR74-SUMIFS('BD Factoraje'!$R:$R,'BD Factoraje'!$B:$B,$B$3,'BD Factoraje'!$G:$G,'Cartera Semanal Individual'!$A74,'BD Factoraje'!$N:$N,'Cartera Semanal Individual'!AS$1,'BD Factoraje'!$C:$C,$B$2)</f>
        <v>0</v>
      </c>
      <c r="AT74" s="11">
        <f>IF('Cartera Semanal Individual'!$A74='Cartera Semanal Individual'!AT$1,-SUMIFS('BD Factoraje'!$Q:$Q,'BD Factoraje'!$B:$B,$B$3,'BD Factoraje'!$G:$G,'Cartera Semanal Individual'!$A74,'BD Factoraje'!$C:$C,$B$2),0)+AS74-SUMIFS('BD Factoraje'!$R:$R,'BD Factoraje'!$B:$B,$B$3,'BD Factoraje'!$G:$G,'Cartera Semanal Individual'!$A74,'BD Factoraje'!$N:$N,'Cartera Semanal Individual'!AT$1,'BD Factoraje'!$C:$C,$B$2)</f>
        <v>0</v>
      </c>
      <c r="AU74" s="11">
        <f>IF('Cartera Semanal Individual'!$A74='Cartera Semanal Individual'!AU$1,-SUMIFS('BD Factoraje'!$Q:$Q,'BD Factoraje'!$B:$B,$B$3,'BD Factoraje'!$G:$G,'Cartera Semanal Individual'!$A74,'BD Factoraje'!$C:$C,$B$2),0)+AT74-SUMIFS('BD Factoraje'!$R:$R,'BD Factoraje'!$B:$B,$B$3,'BD Factoraje'!$G:$G,'Cartera Semanal Individual'!$A74,'BD Factoraje'!$N:$N,'Cartera Semanal Individual'!AU$1,'BD Factoraje'!$C:$C,$B$2)</f>
        <v>0</v>
      </c>
      <c r="AV74" s="11">
        <f>IF('Cartera Semanal Individual'!$A74='Cartera Semanal Individual'!AV$1,-SUMIFS('BD Factoraje'!$Q:$Q,'BD Factoraje'!$B:$B,$B$3,'BD Factoraje'!$G:$G,'Cartera Semanal Individual'!$A74,'BD Factoraje'!$C:$C,$B$2),0)+AU74-SUMIFS('BD Factoraje'!$R:$R,'BD Factoraje'!$B:$B,$B$3,'BD Factoraje'!$G:$G,'Cartera Semanal Individual'!$A74,'BD Factoraje'!$N:$N,'Cartera Semanal Individual'!AV$1,'BD Factoraje'!$C:$C,$B$2)</f>
        <v>0</v>
      </c>
      <c r="AW74" s="11">
        <f>IF('Cartera Semanal Individual'!$A74='Cartera Semanal Individual'!AW$1,-SUMIFS('BD Factoraje'!$Q:$Q,'BD Factoraje'!$B:$B,$B$3,'BD Factoraje'!$G:$G,'Cartera Semanal Individual'!$A74,'BD Factoraje'!$C:$C,$B$2),0)+AV74-SUMIFS('BD Factoraje'!$R:$R,'BD Factoraje'!$B:$B,$B$3,'BD Factoraje'!$G:$G,'Cartera Semanal Individual'!$A74,'BD Factoraje'!$N:$N,'Cartera Semanal Individual'!AW$1,'BD Factoraje'!$C:$C,$B$2)</f>
        <v>0</v>
      </c>
      <c r="AX74" s="11">
        <f>IF('Cartera Semanal Individual'!$A74='Cartera Semanal Individual'!AX$1,-SUMIFS('BD Factoraje'!$Q:$Q,'BD Factoraje'!$B:$B,$B$3,'BD Factoraje'!$G:$G,'Cartera Semanal Individual'!$A74,'BD Factoraje'!$C:$C,$B$2),0)+AW74-SUMIFS('BD Factoraje'!$R:$R,'BD Factoraje'!$B:$B,$B$3,'BD Factoraje'!$G:$G,'Cartera Semanal Individual'!$A74,'BD Factoraje'!$N:$N,'Cartera Semanal Individual'!AX$1,'BD Factoraje'!$C:$C,$B$2)</f>
        <v>0</v>
      </c>
      <c r="AY74" s="11">
        <f>IF('Cartera Semanal Individual'!$A74='Cartera Semanal Individual'!AY$1,-SUMIFS('BD Factoraje'!$Q:$Q,'BD Factoraje'!$B:$B,$B$3,'BD Factoraje'!$G:$G,'Cartera Semanal Individual'!$A74,'BD Factoraje'!$C:$C,$B$2),0)+AX74-SUMIFS('BD Factoraje'!$R:$R,'BD Factoraje'!$B:$B,$B$3,'BD Factoraje'!$G:$G,'Cartera Semanal Individual'!$A74,'BD Factoraje'!$N:$N,'Cartera Semanal Individual'!AY$1,'BD Factoraje'!$C:$C,$B$2)</f>
        <v>0</v>
      </c>
      <c r="AZ74" s="11">
        <f>IF('Cartera Semanal Individual'!$A74='Cartera Semanal Individual'!AZ$1,-SUMIFS('BD Factoraje'!$Q:$Q,'BD Factoraje'!$B:$B,$B$3,'BD Factoraje'!$G:$G,'Cartera Semanal Individual'!$A74,'BD Factoraje'!$C:$C,$B$2),0)+AY74-SUMIFS('BD Factoraje'!$R:$R,'BD Factoraje'!$B:$B,$B$3,'BD Factoraje'!$G:$G,'Cartera Semanal Individual'!$A74,'BD Factoraje'!$N:$N,'Cartera Semanal Individual'!AZ$1,'BD Factoraje'!$C:$C,$B$2)</f>
        <v>0</v>
      </c>
      <c r="BA74" s="11">
        <f>IF('Cartera Semanal Individual'!$A74='Cartera Semanal Individual'!BA$1,-SUMIFS('BD Factoraje'!$Q:$Q,'BD Factoraje'!$B:$B,$B$3,'BD Factoraje'!$G:$G,'Cartera Semanal Individual'!$A74,'BD Factoraje'!$C:$C,$B$2),0)+AZ74-SUMIFS('BD Factoraje'!$R:$R,'BD Factoraje'!$B:$B,$B$3,'BD Factoraje'!$G:$G,'Cartera Semanal Individual'!$A74,'BD Factoraje'!$N:$N,'Cartera Semanal Individual'!BA$1,'BD Factoraje'!$C:$C,$B$2)</f>
        <v>0</v>
      </c>
      <c r="BB74" s="11">
        <f>IF('Cartera Semanal Individual'!$A74='Cartera Semanal Individual'!BB$1,-SUMIFS('BD Factoraje'!$Q:$Q,'BD Factoraje'!$B:$B,$B$3,'BD Factoraje'!$G:$G,'Cartera Semanal Individual'!$A74,'BD Factoraje'!$C:$C,$B$2),0)+BA74-SUMIFS('BD Factoraje'!$R:$R,'BD Factoraje'!$B:$B,$B$3,'BD Factoraje'!$G:$G,'Cartera Semanal Individual'!$A74,'BD Factoraje'!$N:$N,'Cartera Semanal Individual'!BB$1,'BD Factoraje'!$C:$C,$B$2)</f>
        <v>0</v>
      </c>
      <c r="BC74" s="11">
        <f>IF('Cartera Semanal Individual'!$A74='Cartera Semanal Individual'!BC$1,-SUMIFS('BD Factoraje'!$Q:$Q,'BD Factoraje'!$B:$B,$B$3,'BD Factoraje'!$G:$G,'Cartera Semanal Individual'!$A74,'BD Factoraje'!$C:$C,$B$2),0)+BB74-SUMIFS('BD Factoraje'!$R:$R,'BD Factoraje'!$B:$B,$B$3,'BD Factoraje'!$G:$G,'Cartera Semanal Individual'!$A74,'BD Factoraje'!$N:$N,'Cartera Semanal Individual'!BC$1,'BD Factoraje'!$C:$C,$B$2)</f>
        <v>0</v>
      </c>
      <c r="BD74" s="11">
        <f>IF('Cartera Semanal Individual'!$A74='Cartera Semanal Individual'!BD$1,-SUMIFS('BD Factoraje'!$Q:$Q,'BD Factoraje'!$B:$B,$B$3,'BD Factoraje'!$G:$G,'Cartera Semanal Individual'!$A74,'BD Factoraje'!$C:$C,$B$2),0)+BC74-SUMIFS('BD Factoraje'!$R:$R,'BD Factoraje'!$B:$B,$B$3,'BD Factoraje'!$G:$G,'Cartera Semanal Individual'!$A74,'BD Factoraje'!$N:$N,'Cartera Semanal Individual'!BD$1,'BD Factoraje'!$C:$C,$B$2)</f>
        <v>0</v>
      </c>
      <c r="BE74" s="11">
        <f>IF('Cartera Semanal Individual'!$A74='Cartera Semanal Individual'!BE$1,-SUMIFS('BD Factoraje'!$Q:$Q,'BD Factoraje'!$B:$B,$B$3,'BD Factoraje'!$G:$G,'Cartera Semanal Individual'!$A74,'BD Factoraje'!$C:$C,$B$2),0)+BD74-SUMIFS('BD Factoraje'!$R:$R,'BD Factoraje'!$B:$B,$B$3,'BD Factoraje'!$G:$G,'Cartera Semanal Individual'!$A74,'BD Factoraje'!$N:$N,'Cartera Semanal Individual'!BE$1,'BD Factoraje'!$C:$C,$B$2)</f>
        <v>0</v>
      </c>
      <c r="BF74" s="11">
        <f>IF('Cartera Semanal Individual'!$A74='Cartera Semanal Individual'!BF$1,-SUMIFS('BD Factoraje'!$Q:$Q,'BD Factoraje'!$B:$B,$B$3,'BD Factoraje'!$G:$G,'Cartera Semanal Individual'!$A74,'BD Factoraje'!$C:$C,$B$2),0)+BE74-SUMIFS('BD Factoraje'!$R:$R,'BD Factoraje'!$B:$B,$B$3,'BD Factoraje'!$G:$G,'Cartera Semanal Individual'!$A74,'BD Factoraje'!$N:$N,'Cartera Semanal Individual'!BF$1,'BD Factoraje'!$C:$C,$B$2)</f>
        <v>0</v>
      </c>
      <c r="BG74" s="11">
        <f>IF('Cartera Semanal Individual'!$A74='Cartera Semanal Individual'!BG$1,-SUMIFS('BD Factoraje'!$Q:$Q,'BD Factoraje'!$B:$B,$B$3,'BD Factoraje'!$G:$G,'Cartera Semanal Individual'!$A74,'BD Factoraje'!$C:$C,$B$2),0)+BF74-SUMIFS('BD Factoraje'!$R:$R,'BD Factoraje'!$B:$B,$B$3,'BD Factoraje'!$G:$G,'Cartera Semanal Individual'!$A74,'BD Factoraje'!$N:$N,'Cartera Semanal Individual'!BG$1,'BD Factoraje'!$C:$C,$B$2)</f>
        <v>0</v>
      </c>
      <c r="BH74" s="11">
        <f>IF('Cartera Semanal Individual'!$A74='Cartera Semanal Individual'!BH$1,-SUMIFS('BD Factoraje'!$Q:$Q,'BD Factoraje'!$B:$B,$B$3,'BD Factoraje'!$G:$G,'Cartera Semanal Individual'!$A74,'BD Factoraje'!$C:$C,$B$2),0)+BG74-SUMIFS('BD Factoraje'!$R:$R,'BD Factoraje'!$B:$B,$B$3,'BD Factoraje'!$G:$G,'Cartera Semanal Individual'!$A74,'BD Factoraje'!$N:$N,'Cartera Semanal Individual'!BH$1,'BD Factoraje'!$C:$C,$B$2)</f>
        <v>0</v>
      </c>
      <c r="BI74" s="11">
        <f>IF('Cartera Semanal Individual'!$A74='Cartera Semanal Individual'!BI$1,-SUMIFS('BD Factoraje'!$Q:$Q,'BD Factoraje'!$B:$B,$B$3,'BD Factoraje'!$G:$G,'Cartera Semanal Individual'!$A74,'BD Factoraje'!$C:$C,$B$2),0)+BH74-SUMIFS('BD Factoraje'!$R:$R,'BD Factoraje'!$B:$B,$B$3,'BD Factoraje'!$G:$G,'Cartera Semanal Individual'!$A74,'BD Factoraje'!$N:$N,'Cartera Semanal Individual'!BI$1,'BD Factoraje'!$C:$C,$B$2)</f>
        <v>0</v>
      </c>
      <c r="BJ74" s="11">
        <f>IF('Cartera Semanal Individual'!$A74='Cartera Semanal Individual'!BJ$1,-SUMIFS('BD Factoraje'!$Q:$Q,'BD Factoraje'!$B:$B,$B$3,'BD Factoraje'!$G:$G,'Cartera Semanal Individual'!$A74,'BD Factoraje'!$C:$C,$B$2),0)+BI74-SUMIFS('BD Factoraje'!$R:$R,'BD Factoraje'!$B:$B,$B$3,'BD Factoraje'!$G:$G,'Cartera Semanal Individual'!$A74,'BD Factoraje'!$N:$N,'Cartera Semanal Individual'!BJ$1,'BD Factoraje'!$C:$C,$B$2)</f>
        <v>0</v>
      </c>
      <c r="BK74" s="11">
        <f>IF('Cartera Semanal Individual'!$A74='Cartera Semanal Individual'!BK$1,-SUMIFS('BD Factoraje'!$Q:$Q,'BD Factoraje'!$B:$B,$B$3,'BD Factoraje'!$G:$G,'Cartera Semanal Individual'!$A74,'BD Factoraje'!$C:$C,$B$2),0)+BJ74-SUMIFS('BD Factoraje'!$R:$R,'BD Factoraje'!$B:$B,$B$3,'BD Factoraje'!$G:$G,'Cartera Semanal Individual'!$A74,'BD Factoraje'!$N:$N,'Cartera Semanal Individual'!BK$1,'BD Factoraje'!$C:$C,$B$2)</f>
        <v>0</v>
      </c>
      <c r="BL74" s="11">
        <f>IF('Cartera Semanal Individual'!$A74='Cartera Semanal Individual'!BL$1,-SUMIFS('BD Factoraje'!$Q:$Q,'BD Factoraje'!$B:$B,$B$3,'BD Factoraje'!$G:$G,'Cartera Semanal Individual'!$A74,'BD Factoraje'!$C:$C,$B$2),0)+BK74-SUMIFS('BD Factoraje'!$R:$R,'BD Factoraje'!$B:$B,$B$3,'BD Factoraje'!$G:$G,'Cartera Semanal Individual'!$A74,'BD Factoraje'!$N:$N,'Cartera Semanal Individual'!BL$1,'BD Factoraje'!$C:$C,$B$2)</f>
        <v>0</v>
      </c>
      <c r="BM74" s="11">
        <f>IF('Cartera Semanal Individual'!$A74='Cartera Semanal Individual'!BM$1,-SUMIFS('BD Factoraje'!$Q:$Q,'BD Factoraje'!$B:$B,$B$3,'BD Factoraje'!$G:$G,'Cartera Semanal Individual'!$A74,'BD Factoraje'!$C:$C,$B$2),0)+BL74-SUMIFS('BD Factoraje'!$R:$R,'BD Factoraje'!$B:$B,$B$3,'BD Factoraje'!$G:$G,'Cartera Semanal Individual'!$A74,'BD Factoraje'!$N:$N,'Cartera Semanal Individual'!BM$1,'BD Factoraje'!$C:$C,$B$2)</f>
        <v>0</v>
      </c>
      <c r="BN74" s="11">
        <f>IF('Cartera Semanal Individual'!$A74='Cartera Semanal Individual'!BN$1,-SUMIFS('BD Factoraje'!$Q:$Q,'BD Factoraje'!$B:$B,$B$3,'BD Factoraje'!$G:$G,'Cartera Semanal Individual'!$A74,'BD Factoraje'!$C:$C,$B$2),0)+BM74-SUMIFS('BD Factoraje'!$R:$R,'BD Factoraje'!$B:$B,$B$3,'BD Factoraje'!$G:$G,'Cartera Semanal Individual'!$A74,'BD Factoraje'!$N:$N,'Cartera Semanal Individual'!BN$1,'BD Factoraje'!$C:$C,$B$2)</f>
        <v>0</v>
      </c>
      <c r="BO74" s="11">
        <f>IF('Cartera Semanal Individual'!$A74='Cartera Semanal Individual'!BO$1,-SUMIFS('BD Factoraje'!$Q:$Q,'BD Factoraje'!$B:$B,$B$3,'BD Factoraje'!$G:$G,'Cartera Semanal Individual'!$A74,'BD Factoraje'!$C:$C,$B$2),0)+BN74-SUMIFS('BD Factoraje'!$R:$R,'BD Factoraje'!$B:$B,$B$3,'BD Factoraje'!$G:$G,'Cartera Semanal Individual'!$A74,'BD Factoraje'!$N:$N,'Cartera Semanal Individual'!BO$1,'BD Factoraje'!$C:$C,$B$2)</f>
        <v>0</v>
      </c>
      <c r="BP74" s="11">
        <f>IF('Cartera Semanal Individual'!$A74='Cartera Semanal Individual'!BP$1,-SUMIFS('BD Factoraje'!$Q:$Q,'BD Factoraje'!$B:$B,$B$3,'BD Factoraje'!$G:$G,'Cartera Semanal Individual'!$A74,'BD Factoraje'!$C:$C,$B$2),0)+BO74-SUMIFS('BD Factoraje'!$R:$R,'BD Factoraje'!$B:$B,$B$3,'BD Factoraje'!$G:$G,'Cartera Semanal Individual'!$A74,'BD Factoraje'!$N:$N,'Cartera Semanal Individual'!BP$1,'BD Factoraje'!$C:$C,$B$2)</f>
        <v>0</v>
      </c>
      <c r="BQ74" s="11">
        <f>IF('Cartera Semanal Individual'!$A74='Cartera Semanal Individual'!BQ$1,-SUMIFS('BD Factoraje'!$Q:$Q,'BD Factoraje'!$B:$B,$B$3,'BD Factoraje'!$G:$G,'Cartera Semanal Individual'!$A74,'BD Factoraje'!$C:$C,$B$2),0)+BP74-SUMIFS('BD Factoraje'!$R:$R,'BD Factoraje'!$B:$B,$B$3,'BD Factoraje'!$G:$G,'Cartera Semanal Individual'!$A74,'BD Factoraje'!$N:$N,'Cartera Semanal Individual'!BQ$1,'BD Factoraje'!$C:$C,$B$2)</f>
        <v>0</v>
      </c>
      <c r="BR74" s="11">
        <f>IF('Cartera Semanal Individual'!$A74='Cartera Semanal Individual'!BR$1,-SUMIFS('BD Factoraje'!$Q:$Q,'BD Factoraje'!$B:$B,$B$3,'BD Factoraje'!$G:$G,'Cartera Semanal Individual'!$A74,'BD Factoraje'!$C:$C,$B$2),0)+BQ74-SUMIFS('BD Factoraje'!$R:$R,'BD Factoraje'!$B:$B,$B$3,'BD Factoraje'!$G:$G,'Cartera Semanal Individual'!$A74,'BD Factoraje'!$N:$N,'Cartera Semanal Individual'!BR$1,'BD Factoraje'!$C:$C,$B$2)</f>
        <v>0</v>
      </c>
      <c r="BS74" s="11">
        <f>IF('Cartera Semanal Individual'!$A74='Cartera Semanal Individual'!BS$1,-SUMIFS('BD Factoraje'!$Q:$Q,'BD Factoraje'!$B:$B,$B$3,'BD Factoraje'!$G:$G,'Cartera Semanal Individual'!$A74,'BD Factoraje'!$C:$C,$B$2),0)+BR74-SUMIFS('BD Factoraje'!$R:$R,'BD Factoraje'!$B:$B,$B$3,'BD Factoraje'!$G:$G,'Cartera Semanal Individual'!$A74,'BD Factoraje'!$N:$N,'Cartera Semanal Individual'!BS$1,'BD Factoraje'!$C:$C,$B$2)</f>
        <v>0</v>
      </c>
      <c r="BT74" s="11">
        <f>IF('Cartera Semanal Individual'!$A74='Cartera Semanal Individual'!BT$1,-SUMIFS('BD Factoraje'!$Q:$Q,'BD Factoraje'!$B:$B,$B$3,'BD Factoraje'!$G:$G,'Cartera Semanal Individual'!$A74,'BD Factoraje'!$C:$C,$B$2),0)+BS74-SUMIFS('BD Factoraje'!$R:$R,'BD Factoraje'!$B:$B,$B$3,'BD Factoraje'!$G:$G,'Cartera Semanal Individual'!$A74,'BD Factoraje'!$N:$N,'Cartera Semanal Individual'!BT$1,'BD Factoraje'!$C:$C,$B$2)</f>
        <v>513552.2</v>
      </c>
      <c r="BU74" s="11">
        <f>IF('Cartera Semanal Individual'!$A74='Cartera Semanal Individual'!BU$1,-SUMIFS('BD Factoraje'!$Q:$Q,'BD Factoraje'!$B:$B,$B$3,'BD Factoraje'!$G:$G,'Cartera Semanal Individual'!$A74,'BD Factoraje'!$C:$C,$B$2),0)+BT74-SUMIFS('BD Factoraje'!$R:$R,'BD Factoraje'!$B:$B,$B$3,'BD Factoraje'!$G:$G,'Cartera Semanal Individual'!$A74,'BD Factoraje'!$N:$N,'Cartera Semanal Individual'!BU$1,'BD Factoraje'!$C:$C,$B$2)</f>
        <v>513552.2</v>
      </c>
      <c r="BV74" s="11">
        <f>IF('Cartera Semanal Individual'!$A74='Cartera Semanal Individual'!BV$1,-SUMIFS('BD Factoraje'!$Q:$Q,'BD Factoraje'!$B:$B,$B$3,'BD Factoraje'!$G:$G,'Cartera Semanal Individual'!$A74,'BD Factoraje'!$C:$C,$B$2),0)+BU74-SUMIFS('BD Factoraje'!$R:$R,'BD Factoraje'!$B:$B,$B$3,'BD Factoraje'!$G:$G,'Cartera Semanal Individual'!$A74,'BD Factoraje'!$N:$N,'Cartera Semanal Individual'!BV$1,'BD Factoraje'!$C:$C,$B$2)</f>
        <v>513552.2</v>
      </c>
      <c r="BW74" s="11">
        <f>IF('Cartera Semanal Individual'!$A74='Cartera Semanal Individual'!BW$1,-SUMIFS('BD Factoraje'!$Q:$Q,'BD Factoraje'!$B:$B,$B$3,'BD Factoraje'!$G:$G,'Cartera Semanal Individual'!$A74,'BD Factoraje'!$C:$C,$B$2),0)+BV74-SUMIFS('BD Factoraje'!$R:$R,'BD Factoraje'!$B:$B,$B$3,'BD Factoraje'!$G:$G,'Cartera Semanal Individual'!$A74,'BD Factoraje'!$N:$N,'Cartera Semanal Individual'!BW$1,'BD Factoraje'!$C:$C,$B$2)</f>
        <v>513552.2</v>
      </c>
      <c r="BX74" s="11">
        <f>IF('Cartera Semanal Individual'!$A74='Cartera Semanal Individual'!BX$1,-SUMIFS('BD Factoraje'!$Q:$Q,'BD Factoraje'!$B:$B,$B$3,'BD Factoraje'!$G:$G,'Cartera Semanal Individual'!$A74,'BD Factoraje'!$C:$C,$B$2),0)+BW74-SUMIFS('BD Factoraje'!$R:$R,'BD Factoraje'!$B:$B,$B$3,'BD Factoraje'!$G:$G,'Cartera Semanal Individual'!$A74,'BD Factoraje'!$N:$N,'Cartera Semanal Individual'!BX$1,'BD Factoraje'!$C:$C,$B$2)</f>
        <v>513552.2</v>
      </c>
      <c r="BY74" s="11">
        <f>IF('Cartera Semanal Individual'!$A74='Cartera Semanal Individual'!BY$1,-SUMIFS('BD Factoraje'!$Q:$Q,'BD Factoraje'!$B:$B,$B$3,'BD Factoraje'!$G:$G,'Cartera Semanal Individual'!$A74,'BD Factoraje'!$C:$C,$B$2),0)+BX74-SUMIFS('BD Factoraje'!$R:$R,'BD Factoraje'!$B:$B,$B$3,'BD Factoraje'!$G:$G,'Cartera Semanal Individual'!$A74,'BD Factoraje'!$N:$N,'Cartera Semanal Individual'!BY$1,'BD Factoraje'!$C:$C,$B$2)</f>
        <v>513552.2</v>
      </c>
      <c r="BZ74" s="11">
        <f>IF('Cartera Semanal Individual'!$A74='Cartera Semanal Individual'!BZ$1,-SUMIFS('BD Factoraje'!$Q:$Q,'BD Factoraje'!$B:$B,$B$3,'BD Factoraje'!$G:$G,'Cartera Semanal Individual'!$A74,'BD Factoraje'!$C:$C,$B$2),0)+BY74-SUMIFS('BD Factoraje'!$R:$R,'BD Factoraje'!$B:$B,$B$3,'BD Factoraje'!$G:$G,'Cartera Semanal Individual'!$A74,'BD Factoraje'!$N:$N,'Cartera Semanal Individual'!BZ$1,'BD Factoraje'!$C:$C,$B$2)</f>
        <v>513552.2</v>
      </c>
      <c r="CA74" s="11">
        <f>IF('Cartera Semanal Individual'!$A74='Cartera Semanal Individual'!CA$1,-SUMIFS('BD Factoraje'!$Q:$Q,'BD Factoraje'!$B:$B,$B$3,'BD Factoraje'!$G:$G,'Cartera Semanal Individual'!$A74,'BD Factoraje'!$C:$C,$B$2),0)+BZ74-SUMIFS('BD Factoraje'!$R:$R,'BD Factoraje'!$B:$B,$B$3,'BD Factoraje'!$G:$G,'Cartera Semanal Individual'!$A74,'BD Factoraje'!$N:$N,'Cartera Semanal Individual'!CA$1,'BD Factoraje'!$C:$C,$B$2)</f>
        <v>513552.2</v>
      </c>
      <c r="CB74" s="11">
        <f>IF('Cartera Semanal Individual'!$A74='Cartera Semanal Individual'!CB$1,-SUMIFS('BD Factoraje'!$Q:$Q,'BD Factoraje'!$B:$B,$B$3,'BD Factoraje'!$G:$G,'Cartera Semanal Individual'!$A74,'BD Factoraje'!$C:$C,$B$2),0)+CA74-SUMIFS('BD Factoraje'!$R:$R,'BD Factoraje'!$B:$B,$B$3,'BD Factoraje'!$G:$G,'Cartera Semanal Individual'!$A74,'BD Factoraje'!$N:$N,'Cartera Semanal Individual'!CB$1,'BD Factoraje'!$C:$C,$B$2)</f>
        <v>513552.2</v>
      </c>
      <c r="CC74" s="11">
        <f>IF('Cartera Semanal Individual'!$A74='Cartera Semanal Individual'!CC$1,-SUMIFS('BD Factoraje'!$Q:$Q,'BD Factoraje'!$B:$B,$B$3,'BD Factoraje'!$G:$G,'Cartera Semanal Individual'!$A74,'BD Factoraje'!$C:$C,$B$2),0)+CB74-SUMIFS('BD Factoraje'!$R:$R,'BD Factoraje'!$B:$B,$B$3,'BD Factoraje'!$G:$G,'Cartera Semanal Individual'!$A74,'BD Factoraje'!$N:$N,'Cartera Semanal Individual'!CC$1,'BD Factoraje'!$C:$C,$B$2)</f>
        <v>513552.2</v>
      </c>
      <c r="CD74" s="11">
        <f>IF('Cartera Semanal Individual'!$A74='Cartera Semanal Individual'!CD$1,-SUMIFS('BD Factoraje'!$Q:$Q,'BD Factoraje'!$B:$B,$B$3,'BD Factoraje'!$G:$G,'Cartera Semanal Individual'!$A74,'BD Factoraje'!$C:$C,$B$2),0)+CC74-SUMIFS('BD Factoraje'!$R:$R,'BD Factoraje'!$B:$B,$B$3,'BD Factoraje'!$G:$G,'Cartera Semanal Individual'!$A74,'BD Factoraje'!$N:$N,'Cartera Semanal Individual'!CD$1,'BD Factoraje'!$C:$C,$B$2)</f>
        <v>513552.2</v>
      </c>
      <c r="CE74" s="11">
        <f>IF('Cartera Semanal Individual'!$A74='Cartera Semanal Individual'!CE$1,-SUMIFS('BD Factoraje'!$Q:$Q,'BD Factoraje'!$B:$B,$B$3,'BD Factoraje'!$G:$G,'Cartera Semanal Individual'!$A74,'BD Factoraje'!$C:$C,$B$2),0)+CD74-SUMIFS('BD Factoraje'!$R:$R,'BD Factoraje'!$B:$B,$B$3,'BD Factoraje'!$G:$G,'Cartera Semanal Individual'!$A74,'BD Factoraje'!$N:$N,'Cartera Semanal Individual'!CE$1,'BD Factoraje'!$C:$C,$B$2)</f>
        <v>513552.2</v>
      </c>
      <c r="CF74" s="11">
        <f>IF('Cartera Semanal Individual'!$A74='Cartera Semanal Individual'!CF$1,-SUMIFS('BD Factoraje'!$Q:$Q,'BD Factoraje'!$B:$B,$B$3,'BD Factoraje'!$G:$G,'Cartera Semanal Individual'!$A74,'BD Factoraje'!$C:$C,$B$2),0)+CE74-SUMIFS('BD Factoraje'!$R:$R,'BD Factoraje'!$B:$B,$B$3,'BD Factoraje'!$G:$G,'Cartera Semanal Individual'!$A74,'BD Factoraje'!$N:$N,'Cartera Semanal Individual'!CF$1,'BD Factoraje'!$C:$C,$B$2)</f>
        <v>330132.14</v>
      </c>
      <c r="CG74" s="11">
        <f>IF('Cartera Semanal Individual'!$A74='Cartera Semanal Individual'!CG$1,-SUMIFS('BD Factoraje'!$Q:$Q,'BD Factoraje'!$B:$B,$B$3,'BD Factoraje'!$G:$G,'Cartera Semanal Individual'!$A74,'BD Factoraje'!$C:$C,$B$2),0)+CF74-SUMIFS('BD Factoraje'!$R:$R,'BD Factoraje'!$B:$B,$B$3,'BD Factoraje'!$G:$G,'Cartera Semanal Individual'!$A74,'BD Factoraje'!$N:$N,'Cartera Semanal Individual'!CG$1,'BD Factoraje'!$C:$C,$B$2)</f>
        <v>330132.14</v>
      </c>
      <c r="CH74" s="11">
        <f>IF('Cartera Semanal Individual'!$A74='Cartera Semanal Individual'!CH$1,-SUMIFS('BD Factoraje'!$Q:$Q,'BD Factoraje'!$B:$B,$B$3,'BD Factoraje'!$G:$G,'Cartera Semanal Individual'!$A74,'BD Factoraje'!$C:$C,$B$2),0)+CG74-SUMIFS('BD Factoraje'!$R:$R,'BD Factoraje'!$B:$B,$B$3,'BD Factoraje'!$G:$G,'Cartera Semanal Individual'!$A74,'BD Factoraje'!$N:$N,'Cartera Semanal Individual'!CH$1,'BD Factoraje'!$C:$C,$B$2)</f>
        <v>330132.14</v>
      </c>
      <c r="CI74" s="11">
        <f>IF('Cartera Semanal Individual'!$A74='Cartera Semanal Individual'!CI$1,-SUMIFS('BD Factoraje'!$Q:$Q,'BD Factoraje'!$B:$B,$B$3,'BD Factoraje'!$G:$G,'Cartera Semanal Individual'!$A74,'BD Factoraje'!$C:$C,$B$2),0)+CH74-SUMIFS('BD Factoraje'!$R:$R,'BD Factoraje'!$B:$B,$B$3,'BD Factoraje'!$G:$G,'Cartera Semanal Individual'!$A74,'BD Factoraje'!$N:$N,'Cartera Semanal Individual'!CI$1,'BD Factoraje'!$C:$C,$B$2)</f>
        <v>330132.14</v>
      </c>
      <c r="CJ74" s="11">
        <f>IF('Cartera Semanal Individual'!$A74='Cartera Semanal Individual'!CJ$1,-SUMIFS('BD Factoraje'!$Q:$Q,'BD Factoraje'!$B:$B,$B$3,'BD Factoraje'!$G:$G,'Cartera Semanal Individual'!$A74,'BD Factoraje'!$C:$C,$B$2),0)+CI74-SUMIFS('BD Factoraje'!$R:$R,'BD Factoraje'!$B:$B,$B$3,'BD Factoraje'!$G:$G,'Cartera Semanal Individual'!$A74,'BD Factoraje'!$N:$N,'Cartera Semanal Individual'!CJ$1,'BD Factoraje'!$C:$C,$B$2)</f>
        <v>330132.14</v>
      </c>
      <c r="CK74" s="11">
        <f>IF('Cartera Semanal Individual'!$A74='Cartera Semanal Individual'!CK$1,-SUMIFS('BD Factoraje'!$Q:$Q,'BD Factoraje'!$B:$B,$B$3,'BD Factoraje'!$G:$G,'Cartera Semanal Individual'!$A74,'BD Factoraje'!$C:$C,$B$2),0)+CJ74-SUMIFS('BD Factoraje'!$R:$R,'BD Factoraje'!$B:$B,$B$3,'BD Factoraje'!$G:$G,'Cartera Semanal Individual'!$A74,'BD Factoraje'!$N:$N,'Cartera Semanal Individual'!CK$1,'BD Factoraje'!$C:$C,$B$2)</f>
        <v>330132.14</v>
      </c>
      <c r="CL74" s="11">
        <f>IF('Cartera Semanal Individual'!$A74='Cartera Semanal Individual'!CL$1,-SUMIFS('BD Factoraje'!$Q:$Q,'BD Factoraje'!$B:$B,$B$3,'BD Factoraje'!$G:$G,'Cartera Semanal Individual'!$A74,'BD Factoraje'!$C:$C,$B$2),0)+CK74-SUMIFS('BD Factoraje'!$R:$R,'BD Factoraje'!$B:$B,$B$3,'BD Factoraje'!$G:$G,'Cartera Semanal Individual'!$A74,'BD Factoraje'!$N:$N,'Cartera Semanal Individual'!CL$1,'BD Factoraje'!$C:$C,$B$2)</f>
        <v>330132.14</v>
      </c>
      <c r="CM74" s="11">
        <f>IF('Cartera Semanal Individual'!$A74='Cartera Semanal Individual'!CM$1,-SUMIFS('BD Factoraje'!$Q:$Q,'BD Factoraje'!$B:$B,$B$3,'BD Factoraje'!$G:$G,'Cartera Semanal Individual'!$A74,'BD Factoraje'!$C:$C,$B$2),0)+CL74-SUMIFS('BD Factoraje'!$R:$R,'BD Factoraje'!$B:$B,$B$3,'BD Factoraje'!$G:$G,'Cartera Semanal Individual'!$A74,'BD Factoraje'!$N:$N,'Cartera Semanal Individual'!CM$1,'BD Factoraje'!$C:$C,$B$2)</f>
        <v>330132.14</v>
      </c>
      <c r="CN74" s="11">
        <f>IF('Cartera Semanal Individual'!$A74='Cartera Semanal Individual'!CN$1,-SUMIFS('BD Factoraje'!$Q:$Q,'BD Factoraje'!$B:$B,$B$3,'BD Factoraje'!$G:$G,'Cartera Semanal Individual'!$A74,'BD Factoraje'!$C:$C,$B$2),0)+CM74-SUMIFS('BD Factoraje'!$R:$R,'BD Factoraje'!$B:$B,$B$3,'BD Factoraje'!$G:$G,'Cartera Semanal Individual'!$A74,'BD Factoraje'!$N:$N,'Cartera Semanal Individual'!CN$1,'BD Factoraje'!$C:$C,$B$2)</f>
        <v>330132.14</v>
      </c>
      <c r="CO74" s="11">
        <f>IF('Cartera Semanal Individual'!$A74='Cartera Semanal Individual'!CO$1,-SUMIFS('BD Factoraje'!$Q:$Q,'BD Factoraje'!$B:$B,$B$3,'BD Factoraje'!$G:$G,'Cartera Semanal Individual'!$A74,'BD Factoraje'!$C:$C,$B$2),0)+CN74-SUMIFS('BD Factoraje'!$R:$R,'BD Factoraje'!$B:$B,$B$3,'BD Factoraje'!$G:$G,'Cartera Semanal Individual'!$A74,'BD Factoraje'!$N:$N,'Cartera Semanal Individual'!CO$1,'BD Factoraje'!$C:$C,$B$2)</f>
        <v>330132.14</v>
      </c>
      <c r="CP74" s="11">
        <f>IF('Cartera Semanal Individual'!$A74='Cartera Semanal Individual'!CP$1,-SUMIFS('BD Factoraje'!$Q:$Q,'BD Factoraje'!$B:$B,$B$3,'BD Factoraje'!$G:$G,'Cartera Semanal Individual'!$A74,'BD Factoraje'!$C:$C,$B$2),0)+CO74-SUMIFS('BD Factoraje'!$R:$R,'BD Factoraje'!$B:$B,$B$3,'BD Factoraje'!$G:$G,'Cartera Semanal Individual'!$A74,'BD Factoraje'!$N:$N,'Cartera Semanal Individual'!CP$1,'BD Factoraje'!$C:$C,$B$2)</f>
        <v>330132.14</v>
      </c>
      <c r="CQ74" s="11">
        <f>IF('Cartera Semanal Individual'!$A74='Cartera Semanal Individual'!CQ$1,-SUMIFS('BD Factoraje'!$Q:$Q,'BD Factoraje'!$B:$B,$B$3,'BD Factoraje'!$G:$G,'Cartera Semanal Individual'!$A74,'BD Factoraje'!$C:$C,$B$2),0)+CP74-SUMIFS('BD Factoraje'!$R:$R,'BD Factoraje'!$B:$B,$B$3,'BD Factoraje'!$G:$G,'Cartera Semanal Individual'!$A74,'BD Factoraje'!$N:$N,'Cartera Semanal Individual'!CQ$1,'BD Factoraje'!$C:$C,$B$2)</f>
        <v>330132.14</v>
      </c>
      <c r="CR74" s="11">
        <f>IF('Cartera Semanal Individual'!$A74='Cartera Semanal Individual'!CR$1,-SUMIFS('BD Factoraje'!$Q:$Q,'BD Factoraje'!$B:$B,$B$3,'BD Factoraje'!$G:$G,'Cartera Semanal Individual'!$A74,'BD Factoraje'!$C:$C,$B$2),0)+CQ74-SUMIFS('BD Factoraje'!$R:$R,'BD Factoraje'!$B:$B,$B$3,'BD Factoraje'!$G:$G,'Cartera Semanal Individual'!$A74,'BD Factoraje'!$N:$N,'Cartera Semanal Individual'!CR$1,'BD Factoraje'!$C:$C,$B$2)</f>
        <v>330132.14</v>
      </c>
      <c r="CS74" s="11">
        <f>IF('Cartera Semanal Individual'!$A74='Cartera Semanal Individual'!CS$1,-SUMIFS('BD Factoraje'!$Q:$Q,'BD Factoraje'!$B:$B,$B$3,'BD Factoraje'!$G:$G,'Cartera Semanal Individual'!$A74,'BD Factoraje'!$C:$C,$B$2),0)+CR74-SUMIFS('BD Factoraje'!$R:$R,'BD Factoraje'!$B:$B,$B$3,'BD Factoraje'!$G:$G,'Cartera Semanal Individual'!$A74,'BD Factoraje'!$N:$N,'Cartera Semanal Individual'!CS$1,'BD Factoraje'!$C:$C,$B$2)</f>
        <v>330132.14</v>
      </c>
      <c r="CT74" s="11">
        <f>IF('Cartera Semanal Individual'!$A74='Cartera Semanal Individual'!CT$1,-SUMIFS('BD Factoraje'!$Q:$Q,'BD Factoraje'!$B:$B,$B$3,'BD Factoraje'!$G:$G,'Cartera Semanal Individual'!$A74,'BD Factoraje'!$C:$C,$B$2),0)+CS74-SUMIFS('BD Factoraje'!$R:$R,'BD Factoraje'!$B:$B,$B$3,'BD Factoraje'!$G:$G,'Cartera Semanal Individual'!$A74,'BD Factoraje'!$N:$N,'Cartera Semanal Individual'!CT$1,'BD Factoraje'!$C:$C,$B$2)</f>
        <v>330132.14</v>
      </c>
      <c r="CU74" s="11">
        <f>IF('Cartera Semanal Individual'!$A74='Cartera Semanal Individual'!CU$1,-SUMIFS('BD Factoraje'!$Q:$Q,'BD Factoraje'!$B:$B,$B$3,'BD Factoraje'!$G:$G,'Cartera Semanal Individual'!$A74,'BD Factoraje'!$C:$C,$B$2),0)+CT74-SUMIFS('BD Factoraje'!$R:$R,'BD Factoraje'!$B:$B,$B$3,'BD Factoraje'!$G:$G,'Cartera Semanal Individual'!$A74,'BD Factoraje'!$N:$N,'Cartera Semanal Individual'!CU$1,'BD Factoraje'!$C:$C,$B$2)</f>
        <v>330132.14</v>
      </c>
      <c r="CV74" s="11">
        <f>IF('Cartera Semanal Individual'!$A74='Cartera Semanal Individual'!CV$1,-SUMIFS('BD Factoraje'!$Q:$Q,'BD Factoraje'!$B:$B,$B$3,'BD Factoraje'!$G:$G,'Cartera Semanal Individual'!$A74,'BD Factoraje'!$C:$C,$B$2),0)+CU74-SUMIFS('BD Factoraje'!$R:$R,'BD Factoraje'!$B:$B,$B$3,'BD Factoraje'!$G:$G,'Cartera Semanal Individual'!$A74,'BD Factoraje'!$N:$N,'Cartera Semanal Individual'!CV$1,'BD Factoraje'!$C:$C,$B$2)</f>
        <v>330132.14</v>
      </c>
    </row>
    <row r="75" spans="1:100" x14ac:dyDescent="0.25">
      <c r="A75" s="14">
        <v>84</v>
      </c>
      <c r="B75" s="31">
        <f t="shared" si="3"/>
        <v>42953</v>
      </c>
      <c r="C75" s="11">
        <f>IF('Cartera Semanal Individual'!$A75='Cartera Semanal Individual'!C$1,-SUMIFS('BD Factoraje'!$Q:$Q,'BD Factoraje'!$B:$B,$B$3,'BD Factoraje'!$G:$G,'Cartera Semanal Individual'!$A75,'BD Factoraje'!$C:$C,$B$2),0)</f>
        <v>0</v>
      </c>
      <c r="D75" s="11">
        <f>IF('Cartera Semanal Individual'!$A75='Cartera Semanal Individual'!D$1,-SUMIFS('BD Factoraje'!$Q:$Q,'BD Factoraje'!$B:$B,$B$3,'BD Factoraje'!$G:$G,'Cartera Semanal Individual'!$A75,'BD Factoraje'!$C:$C,$B$2),0)+C75-SUMIFS('BD Factoraje'!$R:$R,'BD Factoraje'!$B:$B,$B$3,'BD Factoraje'!$G:$G,'Cartera Semanal Individual'!$A75,'BD Factoraje'!$N:$N,'Cartera Semanal Individual'!D$1,'BD Factoraje'!$C:$C,$B$2)</f>
        <v>0</v>
      </c>
      <c r="E75" s="11">
        <f>IF('Cartera Semanal Individual'!$A75='Cartera Semanal Individual'!E$1,-SUMIFS('BD Factoraje'!$Q:$Q,'BD Factoraje'!$B:$B,$B$3,'BD Factoraje'!$G:$G,'Cartera Semanal Individual'!$A75,'BD Factoraje'!$C:$C,$B$2),0)+D75-SUMIFS('BD Factoraje'!$R:$R,'BD Factoraje'!$B:$B,$B$3,'BD Factoraje'!$G:$G,'Cartera Semanal Individual'!$A75,'BD Factoraje'!$N:$N,'Cartera Semanal Individual'!E$1,'BD Factoraje'!$C:$C,$B$2)</f>
        <v>0</v>
      </c>
      <c r="F75" s="11">
        <f>IF('Cartera Semanal Individual'!$A75='Cartera Semanal Individual'!F$1,-SUMIFS('BD Factoraje'!$Q:$Q,'BD Factoraje'!$B:$B,$B$3,'BD Factoraje'!$G:$G,'Cartera Semanal Individual'!$A75,'BD Factoraje'!$C:$C,$B$2),0)+E75-SUMIFS('BD Factoraje'!$R:$R,'BD Factoraje'!$B:$B,$B$3,'BD Factoraje'!$G:$G,'Cartera Semanal Individual'!$A75,'BD Factoraje'!$N:$N,'Cartera Semanal Individual'!F$1,'BD Factoraje'!$C:$C,$B$2)</f>
        <v>0</v>
      </c>
      <c r="G75" s="11">
        <f>IF('Cartera Semanal Individual'!$A75='Cartera Semanal Individual'!G$1,-SUMIFS('BD Factoraje'!$Q:$Q,'BD Factoraje'!$B:$B,$B$3,'BD Factoraje'!$G:$G,'Cartera Semanal Individual'!$A75,'BD Factoraje'!$C:$C,$B$2),0)+F75-SUMIFS('BD Factoraje'!$R:$R,'BD Factoraje'!$B:$B,$B$3,'BD Factoraje'!$G:$G,'Cartera Semanal Individual'!$A75,'BD Factoraje'!$N:$N,'Cartera Semanal Individual'!G$1,'BD Factoraje'!$C:$C,$B$2)</f>
        <v>0</v>
      </c>
      <c r="H75" s="11">
        <f>IF('Cartera Semanal Individual'!$A75='Cartera Semanal Individual'!H$1,-SUMIFS('BD Factoraje'!$Q:$Q,'BD Factoraje'!$B:$B,$B$3,'BD Factoraje'!$G:$G,'Cartera Semanal Individual'!$A75,'BD Factoraje'!$C:$C,$B$2),0)+G75-SUMIFS('BD Factoraje'!$R:$R,'BD Factoraje'!$B:$B,$B$3,'BD Factoraje'!$G:$G,'Cartera Semanal Individual'!$A75,'BD Factoraje'!$N:$N,'Cartera Semanal Individual'!H$1,'BD Factoraje'!$C:$C,$B$2)</f>
        <v>0</v>
      </c>
      <c r="I75" s="11">
        <f>IF('Cartera Semanal Individual'!$A75='Cartera Semanal Individual'!I$1,-SUMIFS('BD Factoraje'!$Q:$Q,'BD Factoraje'!$B:$B,$B$3,'BD Factoraje'!$G:$G,'Cartera Semanal Individual'!$A75,'BD Factoraje'!$C:$C,$B$2),0)+H75-SUMIFS('BD Factoraje'!$R:$R,'BD Factoraje'!$B:$B,$B$3,'BD Factoraje'!$G:$G,'Cartera Semanal Individual'!$A75,'BD Factoraje'!$N:$N,'Cartera Semanal Individual'!I$1,'BD Factoraje'!$C:$C,$B$2)</f>
        <v>0</v>
      </c>
      <c r="J75" s="11">
        <f>IF('Cartera Semanal Individual'!$A75='Cartera Semanal Individual'!J$1,-SUMIFS('BD Factoraje'!$Q:$Q,'BD Factoraje'!$B:$B,$B$3,'BD Factoraje'!$G:$G,'Cartera Semanal Individual'!$A75,'BD Factoraje'!$C:$C,$B$2),0)+I75-SUMIFS('BD Factoraje'!$R:$R,'BD Factoraje'!$B:$B,$B$3,'BD Factoraje'!$G:$G,'Cartera Semanal Individual'!$A75,'BD Factoraje'!$N:$N,'Cartera Semanal Individual'!J$1,'BD Factoraje'!$C:$C,$B$2)</f>
        <v>0</v>
      </c>
      <c r="K75" s="11">
        <f>IF('Cartera Semanal Individual'!$A75='Cartera Semanal Individual'!K$1,-SUMIFS('BD Factoraje'!$Q:$Q,'BD Factoraje'!$B:$B,$B$3,'BD Factoraje'!$G:$G,'Cartera Semanal Individual'!$A75,'BD Factoraje'!$C:$C,$B$2),0)+J75-SUMIFS('BD Factoraje'!$R:$R,'BD Factoraje'!$B:$B,$B$3,'BD Factoraje'!$G:$G,'Cartera Semanal Individual'!$A75,'BD Factoraje'!$N:$N,'Cartera Semanal Individual'!K$1,'BD Factoraje'!$C:$C,$B$2)</f>
        <v>0</v>
      </c>
      <c r="L75" s="11">
        <f>IF('Cartera Semanal Individual'!$A75='Cartera Semanal Individual'!L$1,-SUMIFS('BD Factoraje'!$Q:$Q,'BD Factoraje'!$B:$B,$B$3,'BD Factoraje'!$G:$G,'Cartera Semanal Individual'!$A75,'BD Factoraje'!$C:$C,$B$2),0)+K75-SUMIFS('BD Factoraje'!$R:$R,'BD Factoraje'!$B:$B,$B$3,'BD Factoraje'!$G:$G,'Cartera Semanal Individual'!$A75,'BD Factoraje'!$N:$N,'Cartera Semanal Individual'!L$1,'BD Factoraje'!$C:$C,$B$2)</f>
        <v>0</v>
      </c>
      <c r="M75" s="11">
        <f>IF('Cartera Semanal Individual'!$A75='Cartera Semanal Individual'!M$1,-SUMIFS('BD Factoraje'!$Q:$Q,'BD Factoraje'!$B:$B,$B$3,'BD Factoraje'!$G:$G,'Cartera Semanal Individual'!$A75,'BD Factoraje'!$C:$C,$B$2),0)+L75-SUMIFS('BD Factoraje'!$R:$R,'BD Factoraje'!$B:$B,$B$3,'BD Factoraje'!$G:$G,'Cartera Semanal Individual'!$A75,'BD Factoraje'!$N:$N,'Cartera Semanal Individual'!M$1,'BD Factoraje'!$C:$C,$B$2)</f>
        <v>0</v>
      </c>
      <c r="N75" s="11">
        <f>IF('Cartera Semanal Individual'!$A75='Cartera Semanal Individual'!N$1,-SUMIFS('BD Factoraje'!$Q:$Q,'BD Factoraje'!$B:$B,$B$3,'BD Factoraje'!$G:$G,'Cartera Semanal Individual'!$A75,'BD Factoraje'!$C:$C,$B$2),0)+M75-SUMIFS('BD Factoraje'!$R:$R,'BD Factoraje'!$B:$B,$B$3,'BD Factoraje'!$G:$G,'Cartera Semanal Individual'!$A75,'BD Factoraje'!$N:$N,'Cartera Semanal Individual'!N$1,'BD Factoraje'!$C:$C,$B$2)</f>
        <v>0</v>
      </c>
      <c r="O75" s="11">
        <f>IF('Cartera Semanal Individual'!$A75='Cartera Semanal Individual'!O$1,-SUMIFS('BD Factoraje'!$Q:$Q,'BD Factoraje'!$B:$B,$B$3,'BD Factoraje'!$G:$G,'Cartera Semanal Individual'!$A75,'BD Factoraje'!$C:$C,$B$2),0)+N75-SUMIFS('BD Factoraje'!$R:$R,'BD Factoraje'!$B:$B,$B$3,'BD Factoraje'!$G:$G,'Cartera Semanal Individual'!$A75,'BD Factoraje'!$N:$N,'Cartera Semanal Individual'!O$1,'BD Factoraje'!$C:$C,$B$2)</f>
        <v>0</v>
      </c>
      <c r="P75" s="11">
        <f>IF('Cartera Semanal Individual'!$A75='Cartera Semanal Individual'!P$1,-SUMIFS('BD Factoraje'!$Q:$Q,'BD Factoraje'!$B:$B,$B$3,'BD Factoraje'!$G:$G,'Cartera Semanal Individual'!$A75,'BD Factoraje'!$C:$C,$B$2),0)+O75-SUMIFS('BD Factoraje'!$R:$R,'BD Factoraje'!$B:$B,$B$3,'BD Factoraje'!$G:$G,'Cartera Semanal Individual'!$A75,'BD Factoraje'!$N:$N,'Cartera Semanal Individual'!P$1,'BD Factoraje'!$C:$C,$B$2)</f>
        <v>0</v>
      </c>
      <c r="Q75" s="11">
        <f>IF('Cartera Semanal Individual'!$A75='Cartera Semanal Individual'!Q$1,-SUMIFS('BD Factoraje'!$Q:$Q,'BD Factoraje'!$B:$B,$B$3,'BD Factoraje'!$G:$G,'Cartera Semanal Individual'!$A75,'BD Factoraje'!$C:$C,$B$2),0)+P75-SUMIFS('BD Factoraje'!$R:$R,'BD Factoraje'!$B:$B,$B$3,'BD Factoraje'!$G:$G,'Cartera Semanal Individual'!$A75,'BD Factoraje'!$N:$N,'Cartera Semanal Individual'!Q$1,'BD Factoraje'!$C:$C,$B$2)</f>
        <v>0</v>
      </c>
      <c r="R75" s="11">
        <f>IF('Cartera Semanal Individual'!$A75='Cartera Semanal Individual'!R$1,-SUMIFS('BD Factoraje'!$Q:$Q,'BD Factoraje'!$B:$B,$B$3,'BD Factoraje'!$G:$G,'Cartera Semanal Individual'!$A75,'BD Factoraje'!$C:$C,$B$2),0)+Q75-SUMIFS('BD Factoraje'!$R:$R,'BD Factoraje'!$B:$B,$B$3,'BD Factoraje'!$G:$G,'Cartera Semanal Individual'!$A75,'BD Factoraje'!$N:$N,'Cartera Semanal Individual'!R$1,'BD Factoraje'!$C:$C,$B$2)</f>
        <v>0</v>
      </c>
      <c r="S75" s="11">
        <f>IF('Cartera Semanal Individual'!$A75='Cartera Semanal Individual'!S$1,-SUMIFS('BD Factoraje'!$Q:$Q,'BD Factoraje'!$B:$B,$B$3,'BD Factoraje'!$G:$G,'Cartera Semanal Individual'!$A75,'BD Factoraje'!$C:$C,$B$2),0)+R75-SUMIFS('BD Factoraje'!$R:$R,'BD Factoraje'!$B:$B,$B$3,'BD Factoraje'!$G:$G,'Cartera Semanal Individual'!$A75,'BD Factoraje'!$N:$N,'Cartera Semanal Individual'!S$1,'BD Factoraje'!$C:$C,$B$2)</f>
        <v>0</v>
      </c>
      <c r="T75" s="11">
        <f>IF('Cartera Semanal Individual'!$A75='Cartera Semanal Individual'!T$1,-SUMIFS('BD Factoraje'!$Q:$Q,'BD Factoraje'!$B:$B,$B$3,'BD Factoraje'!$G:$G,'Cartera Semanal Individual'!$A75,'BD Factoraje'!$C:$C,$B$2),0)+S75-SUMIFS('BD Factoraje'!$R:$R,'BD Factoraje'!$B:$B,$B$3,'BD Factoraje'!$G:$G,'Cartera Semanal Individual'!$A75,'BD Factoraje'!$N:$N,'Cartera Semanal Individual'!T$1,'BD Factoraje'!$C:$C,$B$2)</f>
        <v>0</v>
      </c>
      <c r="U75" s="11">
        <f>IF('Cartera Semanal Individual'!$A75='Cartera Semanal Individual'!U$1,-SUMIFS('BD Factoraje'!$Q:$Q,'BD Factoraje'!$B:$B,$B$3,'BD Factoraje'!$G:$G,'Cartera Semanal Individual'!$A75,'BD Factoraje'!$C:$C,$B$2),0)+T75-SUMIFS('BD Factoraje'!$R:$R,'BD Factoraje'!$B:$B,$B$3,'BD Factoraje'!$G:$G,'Cartera Semanal Individual'!$A75,'BD Factoraje'!$N:$N,'Cartera Semanal Individual'!U$1,'BD Factoraje'!$C:$C,$B$2)</f>
        <v>0</v>
      </c>
      <c r="V75" s="11">
        <f>IF('Cartera Semanal Individual'!$A75='Cartera Semanal Individual'!V$1,-SUMIFS('BD Factoraje'!$Q:$Q,'BD Factoraje'!$B:$B,$B$3,'BD Factoraje'!$G:$G,'Cartera Semanal Individual'!$A75,'BD Factoraje'!$C:$C,$B$2),0)+U75-SUMIFS('BD Factoraje'!$R:$R,'BD Factoraje'!$B:$B,$B$3,'BD Factoraje'!$G:$G,'Cartera Semanal Individual'!$A75,'BD Factoraje'!$N:$N,'Cartera Semanal Individual'!V$1,'BD Factoraje'!$C:$C,$B$2)</f>
        <v>0</v>
      </c>
      <c r="W75" s="11">
        <f>IF('Cartera Semanal Individual'!$A75='Cartera Semanal Individual'!W$1,-SUMIFS('BD Factoraje'!$Q:$Q,'BD Factoraje'!$B:$B,$B$3,'BD Factoraje'!$G:$G,'Cartera Semanal Individual'!$A75,'BD Factoraje'!$C:$C,$B$2),0)+V75-SUMIFS('BD Factoraje'!$R:$R,'BD Factoraje'!$B:$B,$B$3,'BD Factoraje'!$G:$G,'Cartera Semanal Individual'!$A75,'BD Factoraje'!$N:$N,'Cartera Semanal Individual'!W$1,'BD Factoraje'!$C:$C,$B$2)</f>
        <v>0</v>
      </c>
      <c r="X75" s="11">
        <f>IF('Cartera Semanal Individual'!$A75='Cartera Semanal Individual'!X$1,-SUMIFS('BD Factoraje'!$Q:$Q,'BD Factoraje'!$B:$B,$B$3,'BD Factoraje'!$G:$G,'Cartera Semanal Individual'!$A75,'BD Factoraje'!$C:$C,$B$2),0)+W75-SUMIFS('BD Factoraje'!$R:$R,'BD Factoraje'!$B:$B,$B$3,'BD Factoraje'!$G:$G,'Cartera Semanal Individual'!$A75,'BD Factoraje'!$N:$N,'Cartera Semanal Individual'!X$1,'BD Factoraje'!$C:$C,$B$2)</f>
        <v>0</v>
      </c>
      <c r="Y75" s="11">
        <f>IF('Cartera Semanal Individual'!$A75='Cartera Semanal Individual'!Y$1,-SUMIFS('BD Factoraje'!$Q:$Q,'BD Factoraje'!$B:$B,$B$3,'BD Factoraje'!$G:$G,'Cartera Semanal Individual'!$A75,'BD Factoraje'!$C:$C,$B$2),0)+X75-SUMIFS('BD Factoraje'!$R:$R,'BD Factoraje'!$B:$B,$B$3,'BD Factoraje'!$G:$G,'Cartera Semanal Individual'!$A75,'BD Factoraje'!$N:$N,'Cartera Semanal Individual'!Y$1,'BD Factoraje'!$C:$C,$B$2)</f>
        <v>0</v>
      </c>
      <c r="Z75" s="11">
        <f>IF('Cartera Semanal Individual'!$A75='Cartera Semanal Individual'!Z$1,-SUMIFS('BD Factoraje'!$Q:$Q,'BD Factoraje'!$B:$B,$B$3,'BD Factoraje'!$G:$G,'Cartera Semanal Individual'!$A75,'BD Factoraje'!$C:$C,$B$2),0)+Y75-SUMIFS('BD Factoraje'!$R:$R,'BD Factoraje'!$B:$B,$B$3,'BD Factoraje'!$G:$G,'Cartera Semanal Individual'!$A75,'BD Factoraje'!$N:$N,'Cartera Semanal Individual'!Z$1,'BD Factoraje'!$C:$C,$B$2)</f>
        <v>0</v>
      </c>
      <c r="AA75" s="11">
        <f>IF('Cartera Semanal Individual'!$A75='Cartera Semanal Individual'!AA$1,-SUMIFS('BD Factoraje'!$Q:$Q,'BD Factoraje'!$B:$B,$B$3,'BD Factoraje'!$G:$G,'Cartera Semanal Individual'!$A75,'BD Factoraje'!$C:$C,$B$2),0)+Z75-SUMIFS('BD Factoraje'!$R:$R,'BD Factoraje'!$B:$B,$B$3,'BD Factoraje'!$G:$G,'Cartera Semanal Individual'!$A75,'BD Factoraje'!$N:$N,'Cartera Semanal Individual'!AA$1,'BD Factoraje'!$C:$C,$B$2)</f>
        <v>0</v>
      </c>
      <c r="AB75" s="11">
        <f>IF('Cartera Semanal Individual'!$A75='Cartera Semanal Individual'!AB$1,-SUMIFS('BD Factoraje'!$Q:$Q,'BD Factoraje'!$B:$B,$B$3,'BD Factoraje'!$G:$G,'Cartera Semanal Individual'!$A75,'BD Factoraje'!$C:$C,$B$2),0)+AA75-SUMIFS('BD Factoraje'!$R:$R,'BD Factoraje'!$B:$B,$B$3,'BD Factoraje'!$G:$G,'Cartera Semanal Individual'!$A75,'BD Factoraje'!$N:$N,'Cartera Semanal Individual'!AB$1,'BD Factoraje'!$C:$C,$B$2)</f>
        <v>0</v>
      </c>
      <c r="AC75" s="11">
        <f>IF('Cartera Semanal Individual'!$A75='Cartera Semanal Individual'!AC$1,-SUMIFS('BD Factoraje'!$Q:$Q,'BD Factoraje'!$B:$B,$B$3,'BD Factoraje'!$G:$G,'Cartera Semanal Individual'!$A75,'BD Factoraje'!$C:$C,$B$2),0)+AB75-SUMIFS('BD Factoraje'!$R:$R,'BD Factoraje'!$B:$B,$B$3,'BD Factoraje'!$G:$G,'Cartera Semanal Individual'!$A75,'BD Factoraje'!$N:$N,'Cartera Semanal Individual'!AC$1,'BD Factoraje'!$C:$C,$B$2)</f>
        <v>0</v>
      </c>
      <c r="AD75" s="11">
        <f>IF('Cartera Semanal Individual'!$A75='Cartera Semanal Individual'!AD$1,-SUMIFS('BD Factoraje'!$Q:$Q,'BD Factoraje'!$B:$B,$B$3,'BD Factoraje'!$G:$G,'Cartera Semanal Individual'!$A75,'BD Factoraje'!$C:$C,$B$2),0)+AC75-SUMIFS('BD Factoraje'!$R:$R,'BD Factoraje'!$B:$B,$B$3,'BD Factoraje'!$G:$G,'Cartera Semanal Individual'!$A75,'BD Factoraje'!$N:$N,'Cartera Semanal Individual'!AD$1,'BD Factoraje'!$C:$C,$B$2)</f>
        <v>0</v>
      </c>
      <c r="AE75" s="11">
        <f>IF('Cartera Semanal Individual'!$A75='Cartera Semanal Individual'!AE$1,-SUMIFS('BD Factoraje'!$Q:$Q,'BD Factoraje'!$B:$B,$B$3,'BD Factoraje'!$G:$G,'Cartera Semanal Individual'!$A75,'BD Factoraje'!$C:$C,$B$2),0)+AD75-SUMIFS('BD Factoraje'!$R:$R,'BD Factoraje'!$B:$B,$B$3,'BD Factoraje'!$G:$G,'Cartera Semanal Individual'!$A75,'BD Factoraje'!$N:$N,'Cartera Semanal Individual'!AE$1,'BD Factoraje'!$C:$C,$B$2)</f>
        <v>0</v>
      </c>
      <c r="AF75" s="11">
        <f>IF('Cartera Semanal Individual'!$A75='Cartera Semanal Individual'!AF$1,-SUMIFS('BD Factoraje'!$Q:$Q,'BD Factoraje'!$B:$B,$B$3,'BD Factoraje'!$G:$G,'Cartera Semanal Individual'!$A75,'BD Factoraje'!$C:$C,$B$2),0)+AE75-SUMIFS('BD Factoraje'!$R:$R,'BD Factoraje'!$B:$B,$B$3,'BD Factoraje'!$G:$G,'Cartera Semanal Individual'!$A75,'BD Factoraje'!$N:$N,'Cartera Semanal Individual'!AF$1,'BD Factoraje'!$C:$C,$B$2)</f>
        <v>0</v>
      </c>
      <c r="AG75" s="11">
        <f>IF('Cartera Semanal Individual'!$A75='Cartera Semanal Individual'!AG$1,-SUMIFS('BD Factoraje'!$Q:$Q,'BD Factoraje'!$B:$B,$B$3,'BD Factoraje'!$G:$G,'Cartera Semanal Individual'!$A75,'BD Factoraje'!$C:$C,$B$2),0)+AF75-SUMIFS('BD Factoraje'!$R:$R,'BD Factoraje'!$B:$B,$B$3,'BD Factoraje'!$G:$G,'Cartera Semanal Individual'!$A75,'BD Factoraje'!$N:$N,'Cartera Semanal Individual'!AG$1,'BD Factoraje'!$C:$C,$B$2)</f>
        <v>0</v>
      </c>
      <c r="AH75" s="11">
        <f>IF('Cartera Semanal Individual'!$A75='Cartera Semanal Individual'!AH$1,-SUMIFS('BD Factoraje'!$Q:$Q,'BD Factoraje'!$B:$B,$B$3,'BD Factoraje'!$G:$G,'Cartera Semanal Individual'!$A75,'BD Factoraje'!$C:$C,$B$2),0)+AG75-SUMIFS('BD Factoraje'!$R:$R,'BD Factoraje'!$B:$B,$B$3,'BD Factoraje'!$G:$G,'Cartera Semanal Individual'!$A75,'BD Factoraje'!$N:$N,'Cartera Semanal Individual'!AH$1,'BD Factoraje'!$C:$C,$B$2)</f>
        <v>0</v>
      </c>
      <c r="AI75" s="11">
        <f>IF('Cartera Semanal Individual'!$A75='Cartera Semanal Individual'!AI$1,-SUMIFS('BD Factoraje'!$Q:$Q,'BD Factoraje'!$B:$B,$B$3,'BD Factoraje'!$G:$G,'Cartera Semanal Individual'!$A75,'BD Factoraje'!$C:$C,$B$2),0)+AH75-SUMIFS('BD Factoraje'!$R:$R,'BD Factoraje'!$B:$B,$B$3,'BD Factoraje'!$G:$G,'Cartera Semanal Individual'!$A75,'BD Factoraje'!$N:$N,'Cartera Semanal Individual'!AI$1,'BD Factoraje'!$C:$C,$B$2)</f>
        <v>0</v>
      </c>
      <c r="AJ75" s="11">
        <f>IF('Cartera Semanal Individual'!$A75='Cartera Semanal Individual'!AJ$1,-SUMIFS('BD Factoraje'!$Q:$Q,'BD Factoraje'!$B:$B,$B$3,'BD Factoraje'!$G:$G,'Cartera Semanal Individual'!$A75,'BD Factoraje'!$C:$C,$B$2),0)+AI75-SUMIFS('BD Factoraje'!$R:$R,'BD Factoraje'!$B:$B,$B$3,'BD Factoraje'!$G:$G,'Cartera Semanal Individual'!$A75,'BD Factoraje'!$N:$N,'Cartera Semanal Individual'!AJ$1,'BD Factoraje'!$C:$C,$B$2)</f>
        <v>0</v>
      </c>
      <c r="AK75" s="11">
        <f>IF('Cartera Semanal Individual'!$A75='Cartera Semanal Individual'!AK$1,-SUMIFS('BD Factoraje'!$Q:$Q,'BD Factoraje'!$B:$B,$B$3,'BD Factoraje'!$G:$G,'Cartera Semanal Individual'!$A75,'BD Factoraje'!$C:$C,$B$2),0)+AJ75-SUMIFS('BD Factoraje'!$R:$R,'BD Factoraje'!$B:$B,$B$3,'BD Factoraje'!$G:$G,'Cartera Semanal Individual'!$A75,'BD Factoraje'!$N:$N,'Cartera Semanal Individual'!AK$1,'BD Factoraje'!$C:$C,$B$2)</f>
        <v>0</v>
      </c>
      <c r="AL75" s="11">
        <f>IF('Cartera Semanal Individual'!$A75='Cartera Semanal Individual'!AL$1,-SUMIFS('BD Factoraje'!$Q:$Q,'BD Factoraje'!$B:$B,$B$3,'BD Factoraje'!$G:$G,'Cartera Semanal Individual'!$A75,'BD Factoraje'!$C:$C,$B$2),0)+AK75-SUMIFS('BD Factoraje'!$R:$R,'BD Factoraje'!$B:$B,$B$3,'BD Factoraje'!$G:$G,'Cartera Semanal Individual'!$A75,'BD Factoraje'!$N:$N,'Cartera Semanal Individual'!AL$1,'BD Factoraje'!$C:$C,$B$2)</f>
        <v>0</v>
      </c>
      <c r="AM75" s="11">
        <f>IF('Cartera Semanal Individual'!$A75='Cartera Semanal Individual'!AM$1,-SUMIFS('BD Factoraje'!$Q:$Q,'BD Factoraje'!$B:$B,$B$3,'BD Factoraje'!$G:$G,'Cartera Semanal Individual'!$A75,'BD Factoraje'!$C:$C,$B$2),0)+AL75-SUMIFS('BD Factoraje'!$R:$R,'BD Factoraje'!$B:$B,$B$3,'BD Factoraje'!$G:$G,'Cartera Semanal Individual'!$A75,'BD Factoraje'!$N:$N,'Cartera Semanal Individual'!AM$1,'BD Factoraje'!$C:$C,$B$2)</f>
        <v>0</v>
      </c>
      <c r="AN75" s="11">
        <f>IF('Cartera Semanal Individual'!$A75='Cartera Semanal Individual'!AN$1,-SUMIFS('BD Factoraje'!$Q:$Q,'BD Factoraje'!$B:$B,$B$3,'BD Factoraje'!$G:$G,'Cartera Semanal Individual'!$A75,'BD Factoraje'!$C:$C,$B$2),0)+AM75-SUMIFS('BD Factoraje'!$R:$R,'BD Factoraje'!$B:$B,$B$3,'BD Factoraje'!$G:$G,'Cartera Semanal Individual'!$A75,'BD Factoraje'!$N:$N,'Cartera Semanal Individual'!AN$1,'BD Factoraje'!$C:$C,$B$2)</f>
        <v>0</v>
      </c>
      <c r="AO75" s="11">
        <f>IF('Cartera Semanal Individual'!$A75='Cartera Semanal Individual'!AO$1,-SUMIFS('BD Factoraje'!$Q:$Q,'BD Factoraje'!$B:$B,$B$3,'BD Factoraje'!$G:$G,'Cartera Semanal Individual'!$A75,'BD Factoraje'!$C:$C,$B$2),0)+AN75-SUMIFS('BD Factoraje'!$R:$R,'BD Factoraje'!$B:$B,$B$3,'BD Factoraje'!$G:$G,'Cartera Semanal Individual'!$A75,'BD Factoraje'!$N:$N,'Cartera Semanal Individual'!AO$1,'BD Factoraje'!$C:$C,$B$2)</f>
        <v>0</v>
      </c>
      <c r="AP75" s="11">
        <f>IF('Cartera Semanal Individual'!$A75='Cartera Semanal Individual'!AP$1,-SUMIFS('BD Factoraje'!$Q:$Q,'BD Factoraje'!$B:$B,$B$3,'BD Factoraje'!$G:$G,'Cartera Semanal Individual'!$A75,'BD Factoraje'!$C:$C,$B$2),0)+AO75-SUMIFS('BD Factoraje'!$R:$R,'BD Factoraje'!$B:$B,$B$3,'BD Factoraje'!$G:$G,'Cartera Semanal Individual'!$A75,'BD Factoraje'!$N:$N,'Cartera Semanal Individual'!AP$1,'BD Factoraje'!$C:$C,$B$2)</f>
        <v>0</v>
      </c>
      <c r="AQ75" s="11">
        <f>IF('Cartera Semanal Individual'!$A75='Cartera Semanal Individual'!AQ$1,-SUMIFS('BD Factoraje'!$Q:$Q,'BD Factoraje'!$B:$B,$B$3,'BD Factoraje'!$G:$G,'Cartera Semanal Individual'!$A75,'BD Factoraje'!$C:$C,$B$2),0)+AP75-SUMIFS('BD Factoraje'!$R:$R,'BD Factoraje'!$B:$B,$B$3,'BD Factoraje'!$G:$G,'Cartera Semanal Individual'!$A75,'BD Factoraje'!$N:$N,'Cartera Semanal Individual'!AQ$1,'BD Factoraje'!$C:$C,$B$2)</f>
        <v>0</v>
      </c>
      <c r="AR75" s="11">
        <f>IF('Cartera Semanal Individual'!$A75='Cartera Semanal Individual'!AR$1,-SUMIFS('BD Factoraje'!$Q:$Q,'BD Factoraje'!$B:$B,$B$3,'BD Factoraje'!$G:$G,'Cartera Semanal Individual'!$A75,'BD Factoraje'!$C:$C,$B$2),0)+AQ75-SUMIFS('BD Factoraje'!$R:$R,'BD Factoraje'!$B:$B,$B$3,'BD Factoraje'!$G:$G,'Cartera Semanal Individual'!$A75,'BD Factoraje'!$N:$N,'Cartera Semanal Individual'!AR$1,'BD Factoraje'!$C:$C,$B$2)</f>
        <v>0</v>
      </c>
      <c r="AS75" s="11">
        <f>IF('Cartera Semanal Individual'!$A75='Cartera Semanal Individual'!AS$1,-SUMIFS('BD Factoraje'!$Q:$Q,'BD Factoraje'!$B:$B,$B$3,'BD Factoraje'!$G:$G,'Cartera Semanal Individual'!$A75,'BD Factoraje'!$C:$C,$B$2),0)+AR75-SUMIFS('BD Factoraje'!$R:$R,'BD Factoraje'!$B:$B,$B$3,'BD Factoraje'!$G:$G,'Cartera Semanal Individual'!$A75,'BD Factoraje'!$N:$N,'Cartera Semanal Individual'!AS$1,'BD Factoraje'!$C:$C,$B$2)</f>
        <v>0</v>
      </c>
      <c r="AT75" s="11">
        <f>IF('Cartera Semanal Individual'!$A75='Cartera Semanal Individual'!AT$1,-SUMIFS('BD Factoraje'!$Q:$Q,'BD Factoraje'!$B:$B,$B$3,'BD Factoraje'!$G:$G,'Cartera Semanal Individual'!$A75,'BD Factoraje'!$C:$C,$B$2),0)+AS75-SUMIFS('BD Factoraje'!$R:$R,'BD Factoraje'!$B:$B,$B$3,'BD Factoraje'!$G:$G,'Cartera Semanal Individual'!$A75,'BD Factoraje'!$N:$N,'Cartera Semanal Individual'!AT$1,'BD Factoraje'!$C:$C,$B$2)</f>
        <v>0</v>
      </c>
      <c r="AU75" s="11">
        <f>IF('Cartera Semanal Individual'!$A75='Cartera Semanal Individual'!AU$1,-SUMIFS('BD Factoraje'!$Q:$Q,'BD Factoraje'!$B:$B,$B$3,'BD Factoraje'!$G:$G,'Cartera Semanal Individual'!$A75,'BD Factoraje'!$C:$C,$B$2),0)+AT75-SUMIFS('BD Factoraje'!$R:$R,'BD Factoraje'!$B:$B,$B$3,'BD Factoraje'!$G:$G,'Cartera Semanal Individual'!$A75,'BD Factoraje'!$N:$N,'Cartera Semanal Individual'!AU$1,'BD Factoraje'!$C:$C,$B$2)</f>
        <v>0</v>
      </c>
      <c r="AV75" s="11">
        <f>IF('Cartera Semanal Individual'!$A75='Cartera Semanal Individual'!AV$1,-SUMIFS('BD Factoraje'!$Q:$Q,'BD Factoraje'!$B:$B,$B$3,'BD Factoraje'!$G:$G,'Cartera Semanal Individual'!$A75,'BD Factoraje'!$C:$C,$B$2),0)+AU75-SUMIFS('BD Factoraje'!$R:$R,'BD Factoraje'!$B:$B,$B$3,'BD Factoraje'!$G:$G,'Cartera Semanal Individual'!$A75,'BD Factoraje'!$N:$N,'Cartera Semanal Individual'!AV$1,'BD Factoraje'!$C:$C,$B$2)</f>
        <v>0</v>
      </c>
      <c r="AW75" s="11">
        <f>IF('Cartera Semanal Individual'!$A75='Cartera Semanal Individual'!AW$1,-SUMIFS('BD Factoraje'!$Q:$Q,'BD Factoraje'!$B:$B,$B$3,'BD Factoraje'!$G:$G,'Cartera Semanal Individual'!$A75,'BD Factoraje'!$C:$C,$B$2),0)+AV75-SUMIFS('BD Factoraje'!$R:$R,'BD Factoraje'!$B:$B,$B$3,'BD Factoraje'!$G:$G,'Cartera Semanal Individual'!$A75,'BD Factoraje'!$N:$N,'Cartera Semanal Individual'!AW$1,'BD Factoraje'!$C:$C,$B$2)</f>
        <v>0</v>
      </c>
      <c r="AX75" s="11">
        <f>IF('Cartera Semanal Individual'!$A75='Cartera Semanal Individual'!AX$1,-SUMIFS('BD Factoraje'!$Q:$Q,'BD Factoraje'!$B:$B,$B$3,'BD Factoraje'!$G:$G,'Cartera Semanal Individual'!$A75,'BD Factoraje'!$C:$C,$B$2),0)+AW75-SUMIFS('BD Factoraje'!$R:$R,'BD Factoraje'!$B:$B,$B$3,'BD Factoraje'!$G:$G,'Cartera Semanal Individual'!$A75,'BD Factoraje'!$N:$N,'Cartera Semanal Individual'!AX$1,'BD Factoraje'!$C:$C,$B$2)</f>
        <v>0</v>
      </c>
      <c r="AY75" s="11">
        <f>IF('Cartera Semanal Individual'!$A75='Cartera Semanal Individual'!AY$1,-SUMIFS('BD Factoraje'!$Q:$Q,'BD Factoraje'!$B:$B,$B$3,'BD Factoraje'!$G:$G,'Cartera Semanal Individual'!$A75,'BD Factoraje'!$C:$C,$B$2),0)+AX75-SUMIFS('BD Factoraje'!$R:$R,'BD Factoraje'!$B:$B,$B$3,'BD Factoraje'!$G:$G,'Cartera Semanal Individual'!$A75,'BD Factoraje'!$N:$N,'Cartera Semanal Individual'!AY$1,'BD Factoraje'!$C:$C,$B$2)</f>
        <v>0</v>
      </c>
      <c r="AZ75" s="11">
        <f>IF('Cartera Semanal Individual'!$A75='Cartera Semanal Individual'!AZ$1,-SUMIFS('BD Factoraje'!$Q:$Q,'BD Factoraje'!$B:$B,$B$3,'BD Factoraje'!$G:$G,'Cartera Semanal Individual'!$A75,'BD Factoraje'!$C:$C,$B$2),0)+AY75-SUMIFS('BD Factoraje'!$R:$R,'BD Factoraje'!$B:$B,$B$3,'BD Factoraje'!$G:$G,'Cartera Semanal Individual'!$A75,'BD Factoraje'!$N:$N,'Cartera Semanal Individual'!AZ$1,'BD Factoraje'!$C:$C,$B$2)</f>
        <v>0</v>
      </c>
      <c r="BA75" s="11">
        <f>IF('Cartera Semanal Individual'!$A75='Cartera Semanal Individual'!BA$1,-SUMIFS('BD Factoraje'!$Q:$Q,'BD Factoraje'!$B:$B,$B$3,'BD Factoraje'!$G:$G,'Cartera Semanal Individual'!$A75,'BD Factoraje'!$C:$C,$B$2),0)+AZ75-SUMIFS('BD Factoraje'!$R:$R,'BD Factoraje'!$B:$B,$B$3,'BD Factoraje'!$G:$G,'Cartera Semanal Individual'!$A75,'BD Factoraje'!$N:$N,'Cartera Semanal Individual'!BA$1,'BD Factoraje'!$C:$C,$B$2)</f>
        <v>0</v>
      </c>
      <c r="BB75" s="11">
        <f>IF('Cartera Semanal Individual'!$A75='Cartera Semanal Individual'!BB$1,-SUMIFS('BD Factoraje'!$Q:$Q,'BD Factoraje'!$B:$B,$B$3,'BD Factoraje'!$G:$G,'Cartera Semanal Individual'!$A75,'BD Factoraje'!$C:$C,$B$2),0)+BA75-SUMIFS('BD Factoraje'!$R:$R,'BD Factoraje'!$B:$B,$B$3,'BD Factoraje'!$G:$G,'Cartera Semanal Individual'!$A75,'BD Factoraje'!$N:$N,'Cartera Semanal Individual'!BB$1,'BD Factoraje'!$C:$C,$B$2)</f>
        <v>0</v>
      </c>
      <c r="BC75" s="11">
        <f>IF('Cartera Semanal Individual'!$A75='Cartera Semanal Individual'!BC$1,-SUMIFS('BD Factoraje'!$Q:$Q,'BD Factoraje'!$B:$B,$B$3,'BD Factoraje'!$G:$G,'Cartera Semanal Individual'!$A75,'BD Factoraje'!$C:$C,$B$2),0)+BB75-SUMIFS('BD Factoraje'!$R:$R,'BD Factoraje'!$B:$B,$B$3,'BD Factoraje'!$G:$G,'Cartera Semanal Individual'!$A75,'BD Factoraje'!$N:$N,'Cartera Semanal Individual'!BC$1,'BD Factoraje'!$C:$C,$B$2)</f>
        <v>0</v>
      </c>
      <c r="BD75" s="11">
        <f>IF('Cartera Semanal Individual'!$A75='Cartera Semanal Individual'!BD$1,-SUMIFS('BD Factoraje'!$Q:$Q,'BD Factoraje'!$B:$B,$B$3,'BD Factoraje'!$G:$G,'Cartera Semanal Individual'!$A75,'BD Factoraje'!$C:$C,$B$2),0)+BC75-SUMIFS('BD Factoraje'!$R:$R,'BD Factoraje'!$B:$B,$B$3,'BD Factoraje'!$G:$G,'Cartera Semanal Individual'!$A75,'BD Factoraje'!$N:$N,'Cartera Semanal Individual'!BD$1,'BD Factoraje'!$C:$C,$B$2)</f>
        <v>0</v>
      </c>
      <c r="BE75" s="11">
        <f>IF('Cartera Semanal Individual'!$A75='Cartera Semanal Individual'!BE$1,-SUMIFS('BD Factoraje'!$Q:$Q,'BD Factoraje'!$B:$B,$B$3,'BD Factoraje'!$G:$G,'Cartera Semanal Individual'!$A75,'BD Factoraje'!$C:$C,$B$2),0)+BD75-SUMIFS('BD Factoraje'!$R:$R,'BD Factoraje'!$B:$B,$B$3,'BD Factoraje'!$G:$G,'Cartera Semanal Individual'!$A75,'BD Factoraje'!$N:$N,'Cartera Semanal Individual'!BE$1,'BD Factoraje'!$C:$C,$B$2)</f>
        <v>0</v>
      </c>
      <c r="BF75" s="11">
        <f>IF('Cartera Semanal Individual'!$A75='Cartera Semanal Individual'!BF$1,-SUMIFS('BD Factoraje'!$Q:$Q,'BD Factoraje'!$B:$B,$B$3,'BD Factoraje'!$G:$G,'Cartera Semanal Individual'!$A75,'BD Factoraje'!$C:$C,$B$2),0)+BE75-SUMIFS('BD Factoraje'!$R:$R,'BD Factoraje'!$B:$B,$B$3,'BD Factoraje'!$G:$G,'Cartera Semanal Individual'!$A75,'BD Factoraje'!$N:$N,'Cartera Semanal Individual'!BF$1,'BD Factoraje'!$C:$C,$B$2)</f>
        <v>0</v>
      </c>
      <c r="BG75" s="11">
        <f>IF('Cartera Semanal Individual'!$A75='Cartera Semanal Individual'!BG$1,-SUMIFS('BD Factoraje'!$Q:$Q,'BD Factoraje'!$B:$B,$B$3,'BD Factoraje'!$G:$G,'Cartera Semanal Individual'!$A75,'BD Factoraje'!$C:$C,$B$2),0)+BF75-SUMIFS('BD Factoraje'!$R:$R,'BD Factoraje'!$B:$B,$B$3,'BD Factoraje'!$G:$G,'Cartera Semanal Individual'!$A75,'BD Factoraje'!$N:$N,'Cartera Semanal Individual'!BG$1,'BD Factoraje'!$C:$C,$B$2)</f>
        <v>0</v>
      </c>
      <c r="BH75" s="11">
        <f>IF('Cartera Semanal Individual'!$A75='Cartera Semanal Individual'!BH$1,-SUMIFS('BD Factoraje'!$Q:$Q,'BD Factoraje'!$B:$B,$B$3,'BD Factoraje'!$G:$G,'Cartera Semanal Individual'!$A75,'BD Factoraje'!$C:$C,$B$2),0)+BG75-SUMIFS('BD Factoraje'!$R:$R,'BD Factoraje'!$B:$B,$B$3,'BD Factoraje'!$G:$G,'Cartera Semanal Individual'!$A75,'BD Factoraje'!$N:$N,'Cartera Semanal Individual'!BH$1,'BD Factoraje'!$C:$C,$B$2)</f>
        <v>0</v>
      </c>
      <c r="BI75" s="11">
        <f>IF('Cartera Semanal Individual'!$A75='Cartera Semanal Individual'!BI$1,-SUMIFS('BD Factoraje'!$Q:$Q,'BD Factoraje'!$B:$B,$B$3,'BD Factoraje'!$G:$G,'Cartera Semanal Individual'!$A75,'BD Factoraje'!$C:$C,$B$2),0)+BH75-SUMIFS('BD Factoraje'!$R:$R,'BD Factoraje'!$B:$B,$B$3,'BD Factoraje'!$G:$G,'Cartera Semanal Individual'!$A75,'BD Factoraje'!$N:$N,'Cartera Semanal Individual'!BI$1,'BD Factoraje'!$C:$C,$B$2)</f>
        <v>0</v>
      </c>
      <c r="BJ75" s="11">
        <f>IF('Cartera Semanal Individual'!$A75='Cartera Semanal Individual'!BJ$1,-SUMIFS('BD Factoraje'!$Q:$Q,'BD Factoraje'!$B:$B,$B$3,'BD Factoraje'!$G:$G,'Cartera Semanal Individual'!$A75,'BD Factoraje'!$C:$C,$B$2),0)+BI75-SUMIFS('BD Factoraje'!$R:$R,'BD Factoraje'!$B:$B,$B$3,'BD Factoraje'!$G:$G,'Cartera Semanal Individual'!$A75,'BD Factoraje'!$N:$N,'Cartera Semanal Individual'!BJ$1,'BD Factoraje'!$C:$C,$B$2)</f>
        <v>0</v>
      </c>
      <c r="BK75" s="11">
        <f>IF('Cartera Semanal Individual'!$A75='Cartera Semanal Individual'!BK$1,-SUMIFS('BD Factoraje'!$Q:$Q,'BD Factoraje'!$B:$B,$B$3,'BD Factoraje'!$G:$G,'Cartera Semanal Individual'!$A75,'BD Factoraje'!$C:$C,$B$2),0)+BJ75-SUMIFS('BD Factoraje'!$R:$R,'BD Factoraje'!$B:$B,$B$3,'BD Factoraje'!$G:$G,'Cartera Semanal Individual'!$A75,'BD Factoraje'!$N:$N,'Cartera Semanal Individual'!BK$1,'BD Factoraje'!$C:$C,$B$2)</f>
        <v>0</v>
      </c>
      <c r="BL75" s="11">
        <f>IF('Cartera Semanal Individual'!$A75='Cartera Semanal Individual'!BL$1,-SUMIFS('BD Factoraje'!$Q:$Q,'BD Factoraje'!$B:$B,$B$3,'BD Factoraje'!$G:$G,'Cartera Semanal Individual'!$A75,'BD Factoraje'!$C:$C,$B$2),0)+BK75-SUMIFS('BD Factoraje'!$R:$R,'BD Factoraje'!$B:$B,$B$3,'BD Factoraje'!$G:$G,'Cartera Semanal Individual'!$A75,'BD Factoraje'!$N:$N,'Cartera Semanal Individual'!BL$1,'BD Factoraje'!$C:$C,$B$2)</f>
        <v>0</v>
      </c>
      <c r="BM75" s="11">
        <f>IF('Cartera Semanal Individual'!$A75='Cartera Semanal Individual'!BM$1,-SUMIFS('BD Factoraje'!$Q:$Q,'BD Factoraje'!$B:$B,$B$3,'BD Factoraje'!$G:$G,'Cartera Semanal Individual'!$A75,'BD Factoraje'!$C:$C,$B$2),0)+BL75-SUMIFS('BD Factoraje'!$R:$R,'BD Factoraje'!$B:$B,$B$3,'BD Factoraje'!$G:$G,'Cartera Semanal Individual'!$A75,'BD Factoraje'!$N:$N,'Cartera Semanal Individual'!BM$1,'BD Factoraje'!$C:$C,$B$2)</f>
        <v>0</v>
      </c>
      <c r="BN75" s="11">
        <f>IF('Cartera Semanal Individual'!$A75='Cartera Semanal Individual'!BN$1,-SUMIFS('BD Factoraje'!$Q:$Q,'BD Factoraje'!$B:$B,$B$3,'BD Factoraje'!$G:$G,'Cartera Semanal Individual'!$A75,'BD Factoraje'!$C:$C,$B$2),0)+BM75-SUMIFS('BD Factoraje'!$R:$R,'BD Factoraje'!$B:$B,$B$3,'BD Factoraje'!$G:$G,'Cartera Semanal Individual'!$A75,'BD Factoraje'!$N:$N,'Cartera Semanal Individual'!BN$1,'BD Factoraje'!$C:$C,$B$2)</f>
        <v>0</v>
      </c>
      <c r="BO75" s="11">
        <f>IF('Cartera Semanal Individual'!$A75='Cartera Semanal Individual'!BO$1,-SUMIFS('BD Factoraje'!$Q:$Q,'BD Factoraje'!$B:$B,$B$3,'BD Factoraje'!$G:$G,'Cartera Semanal Individual'!$A75,'BD Factoraje'!$C:$C,$B$2),0)+BN75-SUMIFS('BD Factoraje'!$R:$R,'BD Factoraje'!$B:$B,$B$3,'BD Factoraje'!$G:$G,'Cartera Semanal Individual'!$A75,'BD Factoraje'!$N:$N,'Cartera Semanal Individual'!BO$1,'BD Factoraje'!$C:$C,$B$2)</f>
        <v>0</v>
      </c>
      <c r="BP75" s="11">
        <f>IF('Cartera Semanal Individual'!$A75='Cartera Semanal Individual'!BP$1,-SUMIFS('BD Factoraje'!$Q:$Q,'BD Factoraje'!$B:$B,$B$3,'BD Factoraje'!$G:$G,'Cartera Semanal Individual'!$A75,'BD Factoraje'!$C:$C,$B$2),0)+BO75-SUMIFS('BD Factoraje'!$R:$R,'BD Factoraje'!$B:$B,$B$3,'BD Factoraje'!$G:$G,'Cartera Semanal Individual'!$A75,'BD Factoraje'!$N:$N,'Cartera Semanal Individual'!BP$1,'BD Factoraje'!$C:$C,$B$2)</f>
        <v>0</v>
      </c>
      <c r="BQ75" s="11">
        <f>IF('Cartera Semanal Individual'!$A75='Cartera Semanal Individual'!BQ$1,-SUMIFS('BD Factoraje'!$Q:$Q,'BD Factoraje'!$B:$B,$B$3,'BD Factoraje'!$G:$G,'Cartera Semanal Individual'!$A75,'BD Factoraje'!$C:$C,$B$2),0)+BP75-SUMIFS('BD Factoraje'!$R:$R,'BD Factoraje'!$B:$B,$B$3,'BD Factoraje'!$G:$G,'Cartera Semanal Individual'!$A75,'BD Factoraje'!$N:$N,'Cartera Semanal Individual'!BQ$1,'BD Factoraje'!$C:$C,$B$2)</f>
        <v>0</v>
      </c>
      <c r="BR75" s="11">
        <f>IF('Cartera Semanal Individual'!$A75='Cartera Semanal Individual'!BR$1,-SUMIFS('BD Factoraje'!$Q:$Q,'BD Factoraje'!$B:$B,$B$3,'BD Factoraje'!$G:$G,'Cartera Semanal Individual'!$A75,'BD Factoraje'!$C:$C,$B$2),0)+BQ75-SUMIFS('BD Factoraje'!$R:$R,'BD Factoraje'!$B:$B,$B$3,'BD Factoraje'!$G:$G,'Cartera Semanal Individual'!$A75,'BD Factoraje'!$N:$N,'Cartera Semanal Individual'!BR$1,'BD Factoraje'!$C:$C,$B$2)</f>
        <v>0</v>
      </c>
      <c r="BS75" s="11">
        <f>IF('Cartera Semanal Individual'!$A75='Cartera Semanal Individual'!BS$1,-SUMIFS('BD Factoraje'!$Q:$Q,'BD Factoraje'!$B:$B,$B$3,'BD Factoraje'!$G:$G,'Cartera Semanal Individual'!$A75,'BD Factoraje'!$C:$C,$B$2),0)+BR75-SUMIFS('BD Factoraje'!$R:$R,'BD Factoraje'!$B:$B,$B$3,'BD Factoraje'!$G:$G,'Cartera Semanal Individual'!$A75,'BD Factoraje'!$N:$N,'Cartera Semanal Individual'!BS$1,'BD Factoraje'!$C:$C,$B$2)</f>
        <v>0</v>
      </c>
      <c r="BT75" s="11">
        <f>IF('Cartera Semanal Individual'!$A75='Cartera Semanal Individual'!BT$1,-SUMIFS('BD Factoraje'!$Q:$Q,'BD Factoraje'!$B:$B,$B$3,'BD Factoraje'!$G:$G,'Cartera Semanal Individual'!$A75,'BD Factoraje'!$C:$C,$B$2),0)+BS75-SUMIFS('BD Factoraje'!$R:$R,'BD Factoraje'!$B:$B,$B$3,'BD Factoraje'!$G:$G,'Cartera Semanal Individual'!$A75,'BD Factoraje'!$N:$N,'Cartera Semanal Individual'!BT$1,'BD Factoraje'!$C:$C,$B$2)</f>
        <v>0</v>
      </c>
      <c r="BU75" s="11">
        <f>IF('Cartera Semanal Individual'!$A75='Cartera Semanal Individual'!BU$1,-SUMIFS('BD Factoraje'!$Q:$Q,'BD Factoraje'!$B:$B,$B$3,'BD Factoraje'!$G:$G,'Cartera Semanal Individual'!$A75,'BD Factoraje'!$C:$C,$B$2),0)+BT75-SUMIFS('BD Factoraje'!$R:$R,'BD Factoraje'!$B:$B,$B$3,'BD Factoraje'!$G:$G,'Cartera Semanal Individual'!$A75,'BD Factoraje'!$N:$N,'Cartera Semanal Individual'!BU$1,'BD Factoraje'!$C:$C,$B$2)</f>
        <v>0</v>
      </c>
      <c r="BV75" s="11">
        <f>IF('Cartera Semanal Individual'!$A75='Cartera Semanal Individual'!BV$1,-SUMIFS('BD Factoraje'!$Q:$Q,'BD Factoraje'!$B:$B,$B$3,'BD Factoraje'!$G:$G,'Cartera Semanal Individual'!$A75,'BD Factoraje'!$C:$C,$B$2),0)+BU75-SUMIFS('BD Factoraje'!$R:$R,'BD Factoraje'!$B:$B,$B$3,'BD Factoraje'!$G:$G,'Cartera Semanal Individual'!$A75,'BD Factoraje'!$N:$N,'Cartera Semanal Individual'!BV$1,'BD Factoraje'!$C:$C,$B$2)</f>
        <v>0</v>
      </c>
      <c r="BW75" s="11">
        <f>IF('Cartera Semanal Individual'!$A75='Cartera Semanal Individual'!BW$1,-SUMIFS('BD Factoraje'!$Q:$Q,'BD Factoraje'!$B:$B,$B$3,'BD Factoraje'!$G:$G,'Cartera Semanal Individual'!$A75,'BD Factoraje'!$C:$C,$B$2),0)+BV75-SUMIFS('BD Factoraje'!$R:$R,'BD Factoraje'!$B:$B,$B$3,'BD Factoraje'!$G:$G,'Cartera Semanal Individual'!$A75,'BD Factoraje'!$N:$N,'Cartera Semanal Individual'!BW$1,'BD Factoraje'!$C:$C,$B$2)</f>
        <v>0</v>
      </c>
      <c r="BX75" s="11">
        <f>IF('Cartera Semanal Individual'!$A75='Cartera Semanal Individual'!BX$1,-SUMIFS('BD Factoraje'!$Q:$Q,'BD Factoraje'!$B:$B,$B$3,'BD Factoraje'!$G:$G,'Cartera Semanal Individual'!$A75,'BD Factoraje'!$C:$C,$B$2),0)+BW75-SUMIFS('BD Factoraje'!$R:$R,'BD Factoraje'!$B:$B,$B$3,'BD Factoraje'!$G:$G,'Cartera Semanal Individual'!$A75,'BD Factoraje'!$N:$N,'Cartera Semanal Individual'!BX$1,'BD Factoraje'!$C:$C,$B$2)</f>
        <v>0</v>
      </c>
      <c r="BY75" s="11">
        <f>IF('Cartera Semanal Individual'!$A75='Cartera Semanal Individual'!BY$1,-SUMIFS('BD Factoraje'!$Q:$Q,'BD Factoraje'!$B:$B,$B$3,'BD Factoraje'!$G:$G,'Cartera Semanal Individual'!$A75,'BD Factoraje'!$C:$C,$B$2),0)+BX75-SUMIFS('BD Factoraje'!$R:$R,'BD Factoraje'!$B:$B,$B$3,'BD Factoraje'!$G:$G,'Cartera Semanal Individual'!$A75,'BD Factoraje'!$N:$N,'Cartera Semanal Individual'!BY$1,'BD Factoraje'!$C:$C,$B$2)</f>
        <v>0</v>
      </c>
      <c r="BZ75" s="11">
        <f>IF('Cartera Semanal Individual'!$A75='Cartera Semanal Individual'!BZ$1,-SUMIFS('BD Factoraje'!$Q:$Q,'BD Factoraje'!$B:$B,$B$3,'BD Factoraje'!$G:$G,'Cartera Semanal Individual'!$A75,'BD Factoraje'!$C:$C,$B$2),0)+BY75-SUMIFS('BD Factoraje'!$R:$R,'BD Factoraje'!$B:$B,$B$3,'BD Factoraje'!$G:$G,'Cartera Semanal Individual'!$A75,'BD Factoraje'!$N:$N,'Cartera Semanal Individual'!BZ$1,'BD Factoraje'!$C:$C,$B$2)</f>
        <v>0</v>
      </c>
      <c r="CA75" s="11">
        <f>IF('Cartera Semanal Individual'!$A75='Cartera Semanal Individual'!CA$1,-SUMIFS('BD Factoraje'!$Q:$Q,'BD Factoraje'!$B:$B,$B$3,'BD Factoraje'!$G:$G,'Cartera Semanal Individual'!$A75,'BD Factoraje'!$C:$C,$B$2),0)+BZ75-SUMIFS('BD Factoraje'!$R:$R,'BD Factoraje'!$B:$B,$B$3,'BD Factoraje'!$G:$G,'Cartera Semanal Individual'!$A75,'BD Factoraje'!$N:$N,'Cartera Semanal Individual'!CA$1,'BD Factoraje'!$C:$C,$B$2)</f>
        <v>0</v>
      </c>
      <c r="CB75" s="11">
        <f>IF('Cartera Semanal Individual'!$A75='Cartera Semanal Individual'!CB$1,-SUMIFS('BD Factoraje'!$Q:$Q,'BD Factoraje'!$B:$B,$B$3,'BD Factoraje'!$G:$G,'Cartera Semanal Individual'!$A75,'BD Factoraje'!$C:$C,$B$2),0)+CA75-SUMIFS('BD Factoraje'!$R:$R,'BD Factoraje'!$B:$B,$B$3,'BD Factoraje'!$G:$G,'Cartera Semanal Individual'!$A75,'BD Factoraje'!$N:$N,'Cartera Semanal Individual'!CB$1,'BD Factoraje'!$C:$C,$B$2)</f>
        <v>0</v>
      </c>
      <c r="CC75" s="11">
        <f>IF('Cartera Semanal Individual'!$A75='Cartera Semanal Individual'!CC$1,-SUMIFS('BD Factoraje'!$Q:$Q,'BD Factoraje'!$B:$B,$B$3,'BD Factoraje'!$G:$G,'Cartera Semanal Individual'!$A75,'BD Factoraje'!$C:$C,$B$2),0)+CB75-SUMIFS('BD Factoraje'!$R:$R,'BD Factoraje'!$B:$B,$B$3,'BD Factoraje'!$G:$G,'Cartera Semanal Individual'!$A75,'BD Factoraje'!$N:$N,'Cartera Semanal Individual'!CC$1,'BD Factoraje'!$C:$C,$B$2)</f>
        <v>0</v>
      </c>
      <c r="CD75" s="11">
        <f>IF('Cartera Semanal Individual'!$A75='Cartera Semanal Individual'!CD$1,-SUMIFS('BD Factoraje'!$Q:$Q,'BD Factoraje'!$B:$B,$B$3,'BD Factoraje'!$G:$G,'Cartera Semanal Individual'!$A75,'BD Factoraje'!$C:$C,$B$2),0)+CC75-SUMIFS('BD Factoraje'!$R:$R,'BD Factoraje'!$B:$B,$B$3,'BD Factoraje'!$G:$G,'Cartera Semanal Individual'!$A75,'BD Factoraje'!$N:$N,'Cartera Semanal Individual'!CD$1,'BD Factoraje'!$C:$C,$B$2)</f>
        <v>0</v>
      </c>
      <c r="CE75" s="11">
        <f>IF('Cartera Semanal Individual'!$A75='Cartera Semanal Individual'!CE$1,-SUMIFS('BD Factoraje'!$Q:$Q,'BD Factoraje'!$B:$B,$B$3,'BD Factoraje'!$G:$G,'Cartera Semanal Individual'!$A75,'BD Factoraje'!$C:$C,$B$2),0)+CD75-SUMIFS('BD Factoraje'!$R:$R,'BD Factoraje'!$B:$B,$B$3,'BD Factoraje'!$G:$G,'Cartera Semanal Individual'!$A75,'BD Factoraje'!$N:$N,'Cartera Semanal Individual'!CE$1,'BD Factoraje'!$C:$C,$B$2)</f>
        <v>0</v>
      </c>
      <c r="CF75" s="11">
        <f>IF('Cartera Semanal Individual'!$A75='Cartera Semanal Individual'!CF$1,-SUMIFS('BD Factoraje'!$Q:$Q,'BD Factoraje'!$B:$B,$B$3,'BD Factoraje'!$G:$G,'Cartera Semanal Individual'!$A75,'BD Factoraje'!$C:$C,$B$2),0)+CE75-SUMIFS('BD Factoraje'!$R:$R,'BD Factoraje'!$B:$B,$B$3,'BD Factoraje'!$G:$G,'Cartera Semanal Individual'!$A75,'BD Factoraje'!$N:$N,'Cartera Semanal Individual'!CF$1,'BD Factoraje'!$C:$C,$B$2)</f>
        <v>0</v>
      </c>
      <c r="CG75" s="11">
        <f>IF('Cartera Semanal Individual'!$A75='Cartera Semanal Individual'!CG$1,-SUMIFS('BD Factoraje'!$Q:$Q,'BD Factoraje'!$B:$B,$B$3,'BD Factoraje'!$G:$G,'Cartera Semanal Individual'!$A75,'BD Factoraje'!$C:$C,$B$2),0)+CF75-SUMIFS('BD Factoraje'!$R:$R,'BD Factoraje'!$B:$B,$B$3,'BD Factoraje'!$G:$G,'Cartera Semanal Individual'!$A75,'BD Factoraje'!$N:$N,'Cartera Semanal Individual'!CG$1,'BD Factoraje'!$C:$C,$B$2)</f>
        <v>0</v>
      </c>
      <c r="CH75" s="11">
        <f>IF('Cartera Semanal Individual'!$A75='Cartera Semanal Individual'!CH$1,-SUMIFS('BD Factoraje'!$Q:$Q,'BD Factoraje'!$B:$B,$B$3,'BD Factoraje'!$G:$G,'Cartera Semanal Individual'!$A75,'BD Factoraje'!$C:$C,$B$2),0)+CG75-SUMIFS('BD Factoraje'!$R:$R,'BD Factoraje'!$B:$B,$B$3,'BD Factoraje'!$G:$G,'Cartera Semanal Individual'!$A75,'BD Factoraje'!$N:$N,'Cartera Semanal Individual'!CH$1,'BD Factoraje'!$C:$C,$B$2)</f>
        <v>0</v>
      </c>
      <c r="CI75" s="11">
        <f>IF('Cartera Semanal Individual'!$A75='Cartera Semanal Individual'!CI$1,-SUMIFS('BD Factoraje'!$Q:$Q,'BD Factoraje'!$B:$B,$B$3,'BD Factoraje'!$G:$G,'Cartera Semanal Individual'!$A75,'BD Factoraje'!$C:$C,$B$2),0)+CH75-SUMIFS('BD Factoraje'!$R:$R,'BD Factoraje'!$B:$B,$B$3,'BD Factoraje'!$G:$G,'Cartera Semanal Individual'!$A75,'BD Factoraje'!$N:$N,'Cartera Semanal Individual'!CI$1,'BD Factoraje'!$C:$C,$B$2)</f>
        <v>0</v>
      </c>
      <c r="CJ75" s="11">
        <f>IF('Cartera Semanal Individual'!$A75='Cartera Semanal Individual'!CJ$1,-SUMIFS('BD Factoraje'!$Q:$Q,'BD Factoraje'!$B:$B,$B$3,'BD Factoraje'!$G:$G,'Cartera Semanal Individual'!$A75,'BD Factoraje'!$C:$C,$B$2),0)+CI75-SUMIFS('BD Factoraje'!$R:$R,'BD Factoraje'!$B:$B,$B$3,'BD Factoraje'!$G:$G,'Cartera Semanal Individual'!$A75,'BD Factoraje'!$N:$N,'Cartera Semanal Individual'!CJ$1,'BD Factoraje'!$C:$C,$B$2)</f>
        <v>0</v>
      </c>
      <c r="CK75" s="11">
        <f>IF('Cartera Semanal Individual'!$A75='Cartera Semanal Individual'!CK$1,-SUMIFS('BD Factoraje'!$Q:$Q,'BD Factoraje'!$B:$B,$B$3,'BD Factoraje'!$G:$G,'Cartera Semanal Individual'!$A75,'BD Factoraje'!$C:$C,$B$2),0)+CJ75-SUMIFS('BD Factoraje'!$R:$R,'BD Factoraje'!$B:$B,$B$3,'BD Factoraje'!$G:$G,'Cartera Semanal Individual'!$A75,'BD Factoraje'!$N:$N,'Cartera Semanal Individual'!CK$1,'BD Factoraje'!$C:$C,$B$2)</f>
        <v>0</v>
      </c>
      <c r="CL75" s="11">
        <f>IF('Cartera Semanal Individual'!$A75='Cartera Semanal Individual'!CL$1,-SUMIFS('BD Factoraje'!$Q:$Q,'BD Factoraje'!$B:$B,$B$3,'BD Factoraje'!$G:$G,'Cartera Semanal Individual'!$A75,'BD Factoraje'!$C:$C,$B$2),0)+CK75-SUMIFS('BD Factoraje'!$R:$R,'BD Factoraje'!$B:$B,$B$3,'BD Factoraje'!$G:$G,'Cartera Semanal Individual'!$A75,'BD Factoraje'!$N:$N,'Cartera Semanal Individual'!CL$1,'BD Factoraje'!$C:$C,$B$2)</f>
        <v>0</v>
      </c>
      <c r="CM75" s="11">
        <f>IF('Cartera Semanal Individual'!$A75='Cartera Semanal Individual'!CM$1,-SUMIFS('BD Factoraje'!$Q:$Q,'BD Factoraje'!$B:$B,$B$3,'BD Factoraje'!$G:$G,'Cartera Semanal Individual'!$A75,'BD Factoraje'!$C:$C,$B$2),0)+CL75-SUMIFS('BD Factoraje'!$R:$R,'BD Factoraje'!$B:$B,$B$3,'BD Factoraje'!$G:$G,'Cartera Semanal Individual'!$A75,'BD Factoraje'!$N:$N,'Cartera Semanal Individual'!CM$1,'BD Factoraje'!$C:$C,$B$2)</f>
        <v>0</v>
      </c>
      <c r="CN75" s="11">
        <f>IF('Cartera Semanal Individual'!$A75='Cartera Semanal Individual'!CN$1,-SUMIFS('BD Factoraje'!$Q:$Q,'BD Factoraje'!$B:$B,$B$3,'BD Factoraje'!$G:$G,'Cartera Semanal Individual'!$A75,'BD Factoraje'!$C:$C,$B$2),0)+CM75-SUMIFS('BD Factoraje'!$R:$R,'BD Factoraje'!$B:$B,$B$3,'BD Factoraje'!$G:$G,'Cartera Semanal Individual'!$A75,'BD Factoraje'!$N:$N,'Cartera Semanal Individual'!CN$1,'BD Factoraje'!$C:$C,$B$2)</f>
        <v>0</v>
      </c>
      <c r="CO75" s="11">
        <f>IF('Cartera Semanal Individual'!$A75='Cartera Semanal Individual'!CO$1,-SUMIFS('BD Factoraje'!$Q:$Q,'BD Factoraje'!$B:$B,$B$3,'BD Factoraje'!$G:$G,'Cartera Semanal Individual'!$A75,'BD Factoraje'!$C:$C,$B$2),0)+CN75-SUMIFS('BD Factoraje'!$R:$R,'BD Factoraje'!$B:$B,$B$3,'BD Factoraje'!$G:$G,'Cartera Semanal Individual'!$A75,'BD Factoraje'!$N:$N,'Cartera Semanal Individual'!CO$1,'BD Factoraje'!$C:$C,$B$2)</f>
        <v>0</v>
      </c>
      <c r="CP75" s="11">
        <f>IF('Cartera Semanal Individual'!$A75='Cartera Semanal Individual'!CP$1,-SUMIFS('BD Factoraje'!$Q:$Q,'BD Factoraje'!$B:$B,$B$3,'BD Factoraje'!$G:$G,'Cartera Semanal Individual'!$A75,'BD Factoraje'!$C:$C,$B$2),0)+CO75-SUMIFS('BD Factoraje'!$R:$R,'BD Factoraje'!$B:$B,$B$3,'BD Factoraje'!$G:$G,'Cartera Semanal Individual'!$A75,'BD Factoraje'!$N:$N,'Cartera Semanal Individual'!CP$1,'BD Factoraje'!$C:$C,$B$2)</f>
        <v>0</v>
      </c>
      <c r="CQ75" s="11">
        <f>IF('Cartera Semanal Individual'!$A75='Cartera Semanal Individual'!CQ$1,-SUMIFS('BD Factoraje'!$Q:$Q,'BD Factoraje'!$B:$B,$B$3,'BD Factoraje'!$G:$G,'Cartera Semanal Individual'!$A75,'BD Factoraje'!$C:$C,$B$2),0)+CP75-SUMIFS('BD Factoraje'!$R:$R,'BD Factoraje'!$B:$B,$B$3,'BD Factoraje'!$G:$G,'Cartera Semanal Individual'!$A75,'BD Factoraje'!$N:$N,'Cartera Semanal Individual'!CQ$1,'BD Factoraje'!$C:$C,$B$2)</f>
        <v>0</v>
      </c>
      <c r="CR75" s="11">
        <f>IF('Cartera Semanal Individual'!$A75='Cartera Semanal Individual'!CR$1,-SUMIFS('BD Factoraje'!$Q:$Q,'BD Factoraje'!$B:$B,$B$3,'BD Factoraje'!$G:$G,'Cartera Semanal Individual'!$A75,'BD Factoraje'!$C:$C,$B$2),0)+CQ75-SUMIFS('BD Factoraje'!$R:$R,'BD Factoraje'!$B:$B,$B$3,'BD Factoraje'!$G:$G,'Cartera Semanal Individual'!$A75,'BD Factoraje'!$N:$N,'Cartera Semanal Individual'!CR$1,'BD Factoraje'!$C:$C,$B$2)</f>
        <v>0</v>
      </c>
      <c r="CS75" s="11">
        <f>IF('Cartera Semanal Individual'!$A75='Cartera Semanal Individual'!CS$1,-SUMIFS('BD Factoraje'!$Q:$Q,'BD Factoraje'!$B:$B,$B$3,'BD Factoraje'!$G:$G,'Cartera Semanal Individual'!$A75,'BD Factoraje'!$C:$C,$B$2),0)+CR75-SUMIFS('BD Factoraje'!$R:$R,'BD Factoraje'!$B:$B,$B$3,'BD Factoraje'!$G:$G,'Cartera Semanal Individual'!$A75,'BD Factoraje'!$N:$N,'Cartera Semanal Individual'!CS$1,'BD Factoraje'!$C:$C,$B$2)</f>
        <v>0</v>
      </c>
      <c r="CT75" s="11">
        <f>IF('Cartera Semanal Individual'!$A75='Cartera Semanal Individual'!CT$1,-SUMIFS('BD Factoraje'!$Q:$Q,'BD Factoraje'!$B:$B,$B$3,'BD Factoraje'!$G:$G,'Cartera Semanal Individual'!$A75,'BD Factoraje'!$C:$C,$B$2),0)+CS75-SUMIFS('BD Factoraje'!$R:$R,'BD Factoraje'!$B:$B,$B$3,'BD Factoraje'!$G:$G,'Cartera Semanal Individual'!$A75,'BD Factoraje'!$N:$N,'Cartera Semanal Individual'!CT$1,'BD Factoraje'!$C:$C,$B$2)</f>
        <v>0</v>
      </c>
      <c r="CU75" s="11">
        <f>IF('Cartera Semanal Individual'!$A75='Cartera Semanal Individual'!CU$1,-SUMIFS('BD Factoraje'!$Q:$Q,'BD Factoraje'!$B:$B,$B$3,'BD Factoraje'!$G:$G,'Cartera Semanal Individual'!$A75,'BD Factoraje'!$C:$C,$B$2),0)+CT75-SUMIFS('BD Factoraje'!$R:$R,'BD Factoraje'!$B:$B,$B$3,'BD Factoraje'!$G:$G,'Cartera Semanal Individual'!$A75,'BD Factoraje'!$N:$N,'Cartera Semanal Individual'!CU$1,'BD Factoraje'!$C:$C,$B$2)</f>
        <v>0</v>
      </c>
      <c r="CV75" s="11">
        <f>IF('Cartera Semanal Individual'!$A75='Cartera Semanal Individual'!CV$1,-SUMIFS('BD Factoraje'!$Q:$Q,'BD Factoraje'!$B:$B,$B$3,'BD Factoraje'!$G:$G,'Cartera Semanal Individual'!$A75,'BD Factoraje'!$C:$C,$B$2),0)+CU75-SUMIFS('BD Factoraje'!$R:$R,'BD Factoraje'!$B:$B,$B$3,'BD Factoraje'!$G:$G,'Cartera Semanal Individual'!$A75,'BD Factoraje'!$N:$N,'Cartera Semanal Individual'!CV$1,'BD Factoraje'!$C:$C,$B$2)</f>
        <v>0</v>
      </c>
    </row>
    <row r="76" spans="1:100" x14ac:dyDescent="0.25">
      <c r="A76" s="14">
        <v>85</v>
      </c>
      <c r="B76" s="31">
        <f t="shared" si="3"/>
        <v>42960</v>
      </c>
      <c r="C76" s="11">
        <f>IF('Cartera Semanal Individual'!$A76='Cartera Semanal Individual'!C$1,-SUMIFS('BD Factoraje'!$Q:$Q,'BD Factoraje'!$B:$B,$B$3,'BD Factoraje'!$G:$G,'Cartera Semanal Individual'!$A76,'BD Factoraje'!$C:$C,$B$2),0)</f>
        <v>0</v>
      </c>
      <c r="D76" s="11">
        <f>IF('Cartera Semanal Individual'!$A76='Cartera Semanal Individual'!D$1,-SUMIFS('BD Factoraje'!$Q:$Q,'BD Factoraje'!$B:$B,$B$3,'BD Factoraje'!$G:$G,'Cartera Semanal Individual'!$A76,'BD Factoraje'!$C:$C,$B$2),0)+C76-SUMIFS('BD Factoraje'!$R:$R,'BD Factoraje'!$B:$B,$B$3,'BD Factoraje'!$G:$G,'Cartera Semanal Individual'!$A76,'BD Factoraje'!$N:$N,'Cartera Semanal Individual'!D$1,'BD Factoraje'!$C:$C,$B$2)</f>
        <v>0</v>
      </c>
      <c r="E76" s="11">
        <f>IF('Cartera Semanal Individual'!$A76='Cartera Semanal Individual'!E$1,-SUMIFS('BD Factoraje'!$Q:$Q,'BD Factoraje'!$B:$B,$B$3,'BD Factoraje'!$G:$G,'Cartera Semanal Individual'!$A76,'BD Factoraje'!$C:$C,$B$2),0)+D76-SUMIFS('BD Factoraje'!$R:$R,'BD Factoraje'!$B:$B,$B$3,'BD Factoraje'!$G:$G,'Cartera Semanal Individual'!$A76,'BD Factoraje'!$N:$N,'Cartera Semanal Individual'!E$1,'BD Factoraje'!$C:$C,$B$2)</f>
        <v>0</v>
      </c>
      <c r="F76" s="11">
        <f>IF('Cartera Semanal Individual'!$A76='Cartera Semanal Individual'!F$1,-SUMIFS('BD Factoraje'!$Q:$Q,'BD Factoraje'!$B:$B,$B$3,'BD Factoraje'!$G:$G,'Cartera Semanal Individual'!$A76,'BD Factoraje'!$C:$C,$B$2),0)+E76-SUMIFS('BD Factoraje'!$R:$R,'BD Factoraje'!$B:$B,$B$3,'BD Factoraje'!$G:$G,'Cartera Semanal Individual'!$A76,'BD Factoraje'!$N:$N,'Cartera Semanal Individual'!F$1,'BD Factoraje'!$C:$C,$B$2)</f>
        <v>0</v>
      </c>
      <c r="G76" s="11">
        <f>IF('Cartera Semanal Individual'!$A76='Cartera Semanal Individual'!G$1,-SUMIFS('BD Factoraje'!$Q:$Q,'BD Factoraje'!$B:$B,$B$3,'BD Factoraje'!$G:$G,'Cartera Semanal Individual'!$A76,'BD Factoraje'!$C:$C,$B$2),0)+F76-SUMIFS('BD Factoraje'!$R:$R,'BD Factoraje'!$B:$B,$B$3,'BD Factoraje'!$G:$G,'Cartera Semanal Individual'!$A76,'BD Factoraje'!$N:$N,'Cartera Semanal Individual'!G$1,'BD Factoraje'!$C:$C,$B$2)</f>
        <v>0</v>
      </c>
      <c r="H76" s="11">
        <f>IF('Cartera Semanal Individual'!$A76='Cartera Semanal Individual'!H$1,-SUMIFS('BD Factoraje'!$Q:$Q,'BD Factoraje'!$B:$B,$B$3,'BD Factoraje'!$G:$G,'Cartera Semanal Individual'!$A76,'BD Factoraje'!$C:$C,$B$2),0)+G76-SUMIFS('BD Factoraje'!$R:$R,'BD Factoraje'!$B:$B,$B$3,'BD Factoraje'!$G:$G,'Cartera Semanal Individual'!$A76,'BD Factoraje'!$N:$N,'Cartera Semanal Individual'!H$1,'BD Factoraje'!$C:$C,$B$2)</f>
        <v>0</v>
      </c>
      <c r="I76" s="11">
        <f>IF('Cartera Semanal Individual'!$A76='Cartera Semanal Individual'!I$1,-SUMIFS('BD Factoraje'!$Q:$Q,'BD Factoraje'!$B:$B,$B$3,'BD Factoraje'!$G:$G,'Cartera Semanal Individual'!$A76,'BD Factoraje'!$C:$C,$B$2),0)+H76-SUMIFS('BD Factoraje'!$R:$R,'BD Factoraje'!$B:$B,$B$3,'BD Factoraje'!$G:$G,'Cartera Semanal Individual'!$A76,'BD Factoraje'!$N:$N,'Cartera Semanal Individual'!I$1,'BD Factoraje'!$C:$C,$B$2)</f>
        <v>0</v>
      </c>
      <c r="J76" s="11">
        <f>IF('Cartera Semanal Individual'!$A76='Cartera Semanal Individual'!J$1,-SUMIFS('BD Factoraje'!$Q:$Q,'BD Factoraje'!$B:$B,$B$3,'BD Factoraje'!$G:$G,'Cartera Semanal Individual'!$A76,'BD Factoraje'!$C:$C,$B$2),0)+I76-SUMIFS('BD Factoraje'!$R:$R,'BD Factoraje'!$B:$B,$B$3,'BD Factoraje'!$G:$G,'Cartera Semanal Individual'!$A76,'BD Factoraje'!$N:$N,'Cartera Semanal Individual'!J$1,'BD Factoraje'!$C:$C,$B$2)</f>
        <v>0</v>
      </c>
      <c r="K76" s="11">
        <f>IF('Cartera Semanal Individual'!$A76='Cartera Semanal Individual'!K$1,-SUMIFS('BD Factoraje'!$Q:$Q,'BD Factoraje'!$B:$B,$B$3,'BD Factoraje'!$G:$G,'Cartera Semanal Individual'!$A76,'BD Factoraje'!$C:$C,$B$2),0)+J76-SUMIFS('BD Factoraje'!$R:$R,'BD Factoraje'!$B:$B,$B$3,'BD Factoraje'!$G:$G,'Cartera Semanal Individual'!$A76,'BD Factoraje'!$N:$N,'Cartera Semanal Individual'!K$1,'BD Factoraje'!$C:$C,$B$2)</f>
        <v>0</v>
      </c>
      <c r="L76" s="11">
        <f>IF('Cartera Semanal Individual'!$A76='Cartera Semanal Individual'!L$1,-SUMIFS('BD Factoraje'!$Q:$Q,'BD Factoraje'!$B:$B,$B$3,'BD Factoraje'!$G:$G,'Cartera Semanal Individual'!$A76,'BD Factoraje'!$C:$C,$B$2),0)+K76-SUMIFS('BD Factoraje'!$R:$R,'BD Factoraje'!$B:$B,$B$3,'BD Factoraje'!$G:$G,'Cartera Semanal Individual'!$A76,'BD Factoraje'!$N:$N,'Cartera Semanal Individual'!L$1,'BD Factoraje'!$C:$C,$B$2)</f>
        <v>0</v>
      </c>
      <c r="M76" s="11">
        <f>IF('Cartera Semanal Individual'!$A76='Cartera Semanal Individual'!M$1,-SUMIFS('BD Factoraje'!$Q:$Q,'BD Factoraje'!$B:$B,$B$3,'BD Factoraje'!$G:$G,'Cartera Semanal Individual'!$A76,'BD Factoraje'!$C:$C,$B$2),0)+L76-SUMIFS('BD Factoraje'!$R:$R,'BD Factoraje'!$B:$B,$B$3,'BD Factoraje'!$G:$G,'Cartera Semanal Individual'!$A76,'BD Factoraje'!$N:$N,'Cartera Semanal Individual'!M$1,'BD Factoraje'!$C:$C,$B$2)</f>
        <v>0</v>
      </c>
      <c r="N76" s="11">
        <f>IF('Cartera Semanal Individual'!$A76='Cartera Semanal Individual'!N$1,-SUMIFS('BD Factoraje'!$Q:$Q,'BD Factoraje'!$B:$B,$B$3,'BD Factoraje'!$G:$G,'Cartera Semanal Individual'!$A76,'BD Factoraje'!$C:$C,$B$2),0)+M76-SUMIFS('BD Factoraje'!$R:$R,'BD Factoraje'!$B:$B,$B$3,'BD Factoraje'!$G:$G,'Cartera Semanal Individual'!$A76,'BD Factoraje'!$N:$N,'Cartera Semanal Individual'!N$1,'BD Factoraje'!$C:$C,$B$2)</f>
        <v>0</v>
      </c>
      <c r="O76" s="11">
        <f>IF('Cartera Semanal Individual'!$A76='Cartera Semanal Individual'!O$1,-SUMIFS('BD Factoraje'!$Q:$Q,'BD Factoraje'!$B:$B,$B$3,'BD Factoraje'!$G:$G,'Cartera Semanal Individual'!$A76,'BD Factoraje'!$C:$C,$B$2),0)+N76-SUMIFS('BD Factoraje'!$R:$R,'BD Factoraje'!$B:$B,$B$3,'BD Factoraje'!$G:$G,'Cartera Semanal Individual'!$A76,'BD Factoraje'!$N:$N,'Cartera Semanal Individual'!O$1,'BD Factoraje'!$C:$C,$B$2)</f>
        <v>0</v>
      </c>
      <c r="P76" s="11">
        <f>IF('Cartera Semanal Individual'!$A76='Cartera Semanal Individual'!P$1,-SUMIFS('BD Factoraje'!$Q:$Q,'BD Factoraje'!$B:$B,$B$3,'BD Factoraje'!$G:$G,'Cartera Semanal Individual'!$A76,'BD Factoraje'!$C:$C,$B$2),0)+O76-SUMIFS('BD Factoraje'!$R:$R,'BD Factoraje'!$B:$B,$B$3,'BD Factoraje'!$G:$G,'Cartera Semanal Individual'!$A76,'BD Factoraje'!$N:$N,'Cartera Semanal Individual'!P$1,'BD Factoraje'!$C:$C,$B$2)</f>
        <v>0</v>
      </c>
      <c r="Q76" s="11">
        <f>IF('Cartera Semanal Individual'!$A76='Cartera Semanal Individual'!Q$1,-SUMIFS('BD Factoraje'!$Q:$Q,'BD Factoraje'!$B:$B,$B$3,'BD Factoraje'!$G:$G,'Cartera Semanal Individual'!$A76,'BD Factoraje'!$C:$C,$B$2),0)+P76-SUMIFS('BD Factoraje'!$R:$R,'BD Factoraje'!$B:$B,$B$3,'BD Factoraje'!$G:$G,'Cartera Semanal Individual'!$A76,'BD Factoraje'!$N:$N,'Cartera Semanal Individual'!Q$1,'BD Factoraje'!$C:$C,$B$2)</f>
        <v>0</v>
      </c>
      <c r="R76" s="11">
        <f>IF('Cartera Semanal Individual'!$A76='Cartera Semanal Individual'!R$1,-SUMIFS('BD Factoraje'!$Q:$Q,'BD Factoraje'!$B:$B,$B$3,'BD Factoraje'!$G:$G,'Cartera Semanal Individual'!$A76,'BD Factoraje'!$C:$C,$B$2),0)+Q76-SUMIFS('BD Factoraje'!$R:$R,'BD Factoraje'!$B:$B,$B$3,'BD Factoraje'!$G:$G,'Cartera Semanal Individual'!$A76,'BD Factoraje'!$N:$N,'Cartera Semanal Individual'!R$1,'BD Factoraje'!$C:$C,$B$2)</f>
        <v>0</v>
      </c>
      <c r="S76" s="11">
        <f>IF('Cartera Semanal Individual'!$A76='Cartera Semanal Individual'!S$1,-SUMIFS('BD Factoraje'!$Q:$Q,'BD Factoraje'!$B:$B,$B$3,'BD Factoraje'!$G:$G,'Cartera Semanal Individual'!$A76,'BD Factoraje'!$C:$C,$B$2),0)+R76-SUMIFS('BD Factoraje'!$R:$R,'BD Factoraje'!$B:$B,$B$3,'BD Factoraje'!$G:$G,'Cartera Semanal Individual'!$A76,'BD Factoraje'!$N:$N,'Cartera Semanal Individual'!S$1,'BD Factoraje'!$C:$C,$B$2)</f>
        <v>0</v>
      </c>
      <c r="T76" s="11">
        <f>IF('Cartera Semanal Individual'!$A76='Cartera Semanal Individual'!T$1,-SUMIFS('BD Factoraje'!$Q:$Q,'BD Factoraje'!$B:$B,$B$3,'BD Factoraje'!$G:$G,'Cartera Semanal Individual'!$A76,'BD Factoraje'!$C:$C,$B$2),0)+S76-SUMIFS('BD Factoraje'!$R:$R,'BD Factoraje'!$B:$B,$B$3,'BD Factoraje'!$G:$G,'Cartera Semanal Individual'!$A76,'BD Factoraje'!$N:$N,'Cartera Semanal Individual'!T$1,'BD Factoraje'!$C:$C,$B$2)</f>
        <v>0</v>
      </c>
      <c r="U76" s="11">
        <f>IF('Cartera Semanal Individual'!$A76='Cartera Semanal Individual'!U$1,-SUMIFS('BD Factoraje'!$Q:$Q,'BD Factoraje'!$B:$B,$B$3,'BD Factoraje'!$G:$G,'Cartera Semanal Individual'!$A76,'BD Factoraje'!$C:$C,$B$2),0)+T76-SUMIFS('BD Factoraje'!$R:$R,'BD Factoraje'!$B:$B,$B$3,'BD Factoraje'!$G:$G,'Cartera Semanal Individual'!$A76,'BD Factoraje'!$N:$N,'Cartera Semanal Individual'!U$1,'BD Factoraje'!$C:$C,$B$2)</f>
        <v>0</v>
      </c>
      <c r="V76" s="11">
        <f>IF('Cartera Semanal Individual'!$A76='Cartera Semanal Individual'!V$1,-SUMIFS('BD Factoraje'!$Q:$Q,'BD Factoraje'!$B:$B,$B$3,'BD Factoraje'!$G:$G,'Cartera Semanal Individual'!$A76,'BD Factoraje'!$C:$C,$B$2),0)+U76-SUMIFS('BD Factoraje'!$R:$R,'BD Factoraje'!$B:$B,$B$3,'BD Factoraje'!$G:$G,'Cartera Semanal Individual'!$A76,'BD Factoraje'!$N:$N,'Cartera Semanal Individual'!V$1,'BD Factoraje'!$C:$C,$B$2)</f>
        <v>0</v>
      </c>
      <c r="W76" s="11">
        <f>IF('Cartera Semanal Individual'!$A76='Cartera Semanal Individual'!W$1,-SUMIFS('BD Factoraje'!$Q:$Q,'BD Factoraje'!$B:$B,$B$3,'BD Factoraje'!$G:$G,'Cartera Semanal Individual'!$A76,'BD Factoraje'!$C:$C,$B$2),0)+V76-SUMIFS('BD Factoraje'!$R:$R,'BD Factoraje'!$B:$B,$B$3,'BD Factoraje'!$G:$G,'Cartera Semanal Individual'!$A76,'BD Factoraje'!$N:$N,'Cartera Semanal Individual'!W$1,'BD Factoraje'!$C:$C,$B$2)</f>
        <v>0</v>
      </c>
      <c r="X76" s="11">
        <f>IF('Cartera Semanal Individual'!$A76='Cartera Semanal Individual'!X$1,-SUMIFS('BD Factoraje'!$Q:$Q,'BD Factoraje'!$B:$B,$B$3,'BD Factoraje'!$G:$G,'Cartera Semanal Individual'!$A76,'BD Factoraje'!$C:$C,$B$2),0)+W76-SUMIFS('BD Factoraje'!$R:$R,'BD Factoraje'!$B:$B,$B$3,'BD Factoraje'!$G:$G,'Cartera Semanal Individual'!$A76,'BD Factoraje'!$N:$N,'Cartera Semanal Individual'!X$1,'BD Factoraje'!$C:$C,$B$2)</f>
        <v>0</v>
      </c>
      <c r="Y76" s="11">
        <f>IF('Cartera Semanal Individual'!$A76='Cartera Semanal Individual'!Y$1,-SUMIFS('BD Factoraje'!$Q:$Q,'BD Factoraje'!$B:$B,$B$3,'BD Factoraje'!$G:$G,'Cartera Semanal Individual'!$A76,'BD Factoraje'!$C:$C,$B$2),0)+X76-SUMIFS('BD Factoraje'!$R:$R,'BD Factoraje'!$B:$B,$B$3,'BD Factoraje'!$G:$G,'Cartera Semanal Individual'!$A76,'BD Factoraje'!$N:$N,'Cartera Semanal Individual'!Y$1,'BD Factoraje'!$C:$C,$B$2)</f>
        <v>0</v>
      </c>
      <c r="Z76" s="11">
        <f>IF('Cartera Semanal Individual'!$A76='Cartera Semanal Individual'!Z$1,-SUMIFS('BD Factoraje'!$Q:$Q,'BD Factoraje'!$B:$B,$B$3,'BD Factoraje'!$G:$G,'Cartera Semanal Individual'!$A76,'BD Factoraje'!$C:$C,$B$2),0)+Y76-SUMIFS('BD Factoraje'!$R:$R,'BD Factoraje'!$B:$B,$B$3,'BD Factoraje'!$G:$G,'Cartera Semanal Individual'!$A76,'BD Factoraje'!$N:$N,'Cartera Semanal Individual'!Z$1,'BD Factoraje'!$C:$C,$B$2)</f>
        <v>0</v>
      </c>
      <c r="AA76" s="11">
        <f>IF('Cartera Semanal Individual'!$A76='Cartera Semanal Individual'!AA$1,-SUMIFS('BD Factoraje'!$Q:$Q,'BD Factoraje'!$B:$B,$B$3,'BD Factoraje'!$G:$G,'Cartera Semanal Individual'!$A76,'BD Factoraje'!$C:$C,$B$2),0)+Z76-SUMIFS('BD Factoraje'!$R:$R,'BD Factoraje'!$B:$B,$B$3,'BD Factoraje'!$G:$G,'Cartera Semanal Individual'!$A76,'BD Factoraje'!$N:$N,'Cartera Semanal Individual'!AA$1,'BD Factoraje'!$C:$C,$B$2)</f>
        <v>0</v>
      </c>
      <c r="AB76" s="11">
        <f>IF('Cartera Semanal Individual'!$A76='Cartera Semanal Individual'!AB$1,-SUMIFS('BD Factoraje'!$Q:$Q,'BD Factoraje'!$B:$B,$B$3,'BD Factoraje'!$G:$G,'Cartera Semanal Individual'!$A76,'BD Factoraje'!$C:$C,$B$2),0)+AA76-SUMIFS('BD Factoraje'!$R:$R,'BD Factoraje'!$B:$B,$B$3,'BD Factoraje'!$G:$G,'Cartera Semanal Individual'!$A76,'BD Factoraje'!$N:$N,'Cartera Semanal Individual'!AB$1,'BD Factoraje'!$C:$C,$B$2)</f>
        <v>0</v>
      </c>
      <c r="AC76" s="11">
        <f>IF('Cartera Semanal Individual'!$A76='Cartera Semanal Individual'!AC$1,-SUMIFS('BD Factoraje'!$Q:$Q,'BD Factoraje'!$B:$B,$B$3,'BD Factoraje'!$G:$G,'Cartera Semanal Individual'!$A76,'BD Factoraje'!$C:$C,$B$2),0)+AB76-SUMIFS('BD Factoraje'!$R:$R,'BD Factoraje'!$B:$B,$B$3,'BD Factoraje'!$G:$G,'Cartera Semanal Individual'!$A76,'BD Factoraje'!$N:$N,'Cartera Semanal Individual'!AC$1,'BD Factoraje'!$C:$C,$B$2)</f>
        <v>0</v>
      </c>
      <c r="AD76" s="11">
        <f>IF('Cartera Semanal Individual'!$A76='Cartera Semanal Individual'!AD$1,-SUMIFS('BD Factoraje'!$Q:$Q,'BD Factoraje'!$B:$B,$B$3,'BD Factoraje'!$G:$G,'Cartera Semanal Individual'!$A76,'BD Factoraje'!$C:$C,$B$2),0)+AC76-SUMIFS('BD Factoraje'!$R:$R,'BD Factoraje'!$B:$B,$B$3,'BD Factoraje'!$G:$G,'Cartera Semanal Individual'!$A76,'BD Factoraje'!$N:$N,'Cartera Semanal Individual'!AD$1,'BD Factoraje'!$C:$C,$B$2)</f>
        <v>0</v>
      </c>
      <c r="AE76" s="11">
        <f>IF('Cartera Semanal Individual'!$A76='Cartera Semanal Individual'!AE$1,-SUMIFS('BD Factoraje'!$Q:$Q,'BD Factoraje'!$B:$B,$B$3,'BD Factoraje'!$G:$G,'Cartera Semanal Individual'!$A76,'BD Factoraje'!$C:$C,$B$2),0)+AD76-SUMIFS('BD Factoraje'!$R:$R,'BD Factoraje'!$B:$B,$B$3,'BD Factoraje'!$G:$G,'Cartera Semanal Individual'!$A76,'BD Factoraje'!$N:$N,'Cartera Semanal Individual'!AE$1,'BD Factoraje'!$C:$C,$B$2)</f>
        <v>0</v>
      </c>
      <c r="AF76" s="11">
        <f>IF('Cartera Semanal Individual'!$A76='Cartera Semanal Individual'!AF$1,-SUMIFS('BD Factoraje'!$Q:$Q,'BD Factoraje'!$B:$B,$B$3,'BD Factoraje'!$G:$G,'Cartera Semanal Individual'!$A76,'BD Factoraje'!$C:$C,$B$2),0)+AE76-SUMIFS('BD Factoraje'!$R:$R,'BD Factoraje'!$B:$B,$B$3,'BD Factoraje'!$G:$G,'Cartera Semanal Individual'!$A76,'BD Factoraje'!$N:$N,'Cartera Semanal Individual'!AF$1,'BD Factoraje'!$C:$C,$B$2)</f>
        <v>0</v>
      </c>
      <c r="AG76" s="11">
        <f>IF('Cartera Semanal Individual'!$A76='Cartera Semanal Individual'!AG$1,-SUMIFS('BD Factoraje'!$Q:$Q,'BD Factoraje'!$B:$B,$B$3,'BD Factoraje'!$G:$G,'Cartera Semanal Individual'!$A76,'BD Factoraje'!$C:$C,$B$2),0)+AF76-SUMIFS('BD Factoraje'!$R:$R,'BD Factoraje'!$B:$B,$B$3,'BD Factoraje'!$G:$G,'Cartera Semanal Individual'!$A76,'BD Factoraje'!$N:$N,'Cartera Semanal Individual'!AG$1,'BD Factoraje'!$C:$C,$B$2)</f>
        <v>0</v>
      </c>
      <c r="AH76" s="11">
        <f>IF('Cartera Semanal Individual'!$A76='Cartera Semanal Individual'!AH$1,-SUMIFS('BD Factoraje'!$Q:$Q,'BD Factoraje'!$B:$B,$B$3,'BD Factoraje'!$G:$G,'Cartera Semanal Individual'!$A76,'BD Factoraje'!$C:$C,$B$2),0)+AG76-SUMIFS('BD Factoraje'!$R:$R,'BD Factoraje'!$B:$B,$B$3,'BD Factoraje'!$G:$G,'Cartera Semanal Individual'!$A76,'BD Factoraje'!$N:$N,'Cartera Semanal Individual'!AH$1,'BD Factoraje'!$C:$C,$B$2)</f>
        <v>0</v>
      </c>
      <c r="AI76" s="11">
        <f>IF('Cartera Semanal Individual'!$A76='Cartera Semanal Individual'!AI$1,-SUMIFS('BD Factoraje'!$Q:$Q,'BD Factoraje'!$B:$B,$B$3,'BD Factoraje'!$G:$G,'Cartera Semanal Individual'!$A76,'BD Factoraje'!$C:$C,$B$2),0)+AH76-SUMIFS('BD Factoraje'!$R:$R,'BD Factoraje'!$B:$B,$B$3,'BD Factoraje'!$G:$G,'Cartera Semanal Individual'!$A76,'BD Factoraje'!$N:$N,'Cartera Semanal Individual'!AI$1,'BD Factoraje'!$C:$C,$B$2)</f>
        <v>0</v>
      </c>
      <c r="AJ76" s="11">
        <f>IF('Cartera Semanal Individual'!$A76='Cartera Semanal Individual'!AJ$1,-SUMIFS('BD Factoraje'!$Q:$Q,'BD Factoraje'!$B:$B,$B$3,'BD Factoraje'!$G:$G,'Cartera Semanal Individual'!$A76,'BD Factoraje'!$C:$C,$B$2),0)+AI76-SUMIFS('BD Factoraje'!$R:$R,'BD Factoraje'!$B:$B,$B$3,'BD Factoraje'!$G:$G,'Cartera Semanal Individual'!$A76,'BD Factoraje'!$N:$N,'Cartera Semanal Individual'!AJ$1,'BD Factoraje'!$C:$C,$B$2)</f>
        <v>0</v>
      </c>
      <c r="AK76" s="11">
        <f>IF('Cartera Semanal Individual'!$A76='Cartera Semanal Individual'!AK$1,-SUMIFS('BD Factoraje'!$Q:$Q,'BD Factoraje'!$B:$B,$B$3,'BD Factoraje'!$G:$G,'Cartera Semanal Individual'!$A76,'BD Factoraje'!$C:$C,$B$2),0)+AJ76-SUMIFS('BD Factoraje'!$R:$R,'BD Factoraje'!$B:$B,$B$3,'BD Factoraje'!$G:$G,'Cartera Semanal Individual'!$A76,'BD Factoraje'!$N:$N,'Cartera Semanal Individual'!AK$1,'BD Factoraje'!$C:$C,$B$2)</f>
        <v>0</v>
      </c>
      <c r="AL76" s="11">
        <f>IF('Cartera Semanal Individual'!$A76='Cartera Semanal Individual'!AL$1,-SUMIFS('BD Factoraje'!$Q:$Q,'BD Factoraje'!$B:$B,$B$3,'BD Factoraje'!$G:$G,'Cartera Semanal Individual'!$A76,'BD Factoraje'!$C:$C,$B$2),0)+AK76-SUMIFS('BD Factoraje'!$R:$R,'BD Factoraje'!$B:$B,$B$3,'BD Factoraje'!$G:$G,'Cartera Semanal Individual'!$A76,'BD Factoraje'!$N:$N,'Cartera Semanal Individual'!AL$1,'BD Factoraje'!$C:$C,$B$2)</f>
        <v>0</v>
      </c>
      <c r="AM76" s="11">
        <f>IF('Cartera Semanal Individual'!$A76='Cartera Semanal Individual'!AM$1,-SUMIFS('BD Factoraje'!$Q:$Q,'BD Factoraje'!$B:$B,$B$3,'BD Factoraje'!$G:$G,'Cartera Semanal Individual'!$A76,'BD Factoraje'!$C:$C,$B$2),0)+AL76-SUMIFS('BD Factoraje'!$R:$R,'BD Factoraje'!$B:$B,$B$3,'BD Factoraje'!$G:$G,'Cartera Semanal Individual'!$A76,'BD Factoraje'!$N:$N,'Cartera Semanal Individual'!AM$1,'BD Factoraje'!$C:$C,$B$2)</f>
        <v>0</v>
      </c>
      <c r="AN76" s="11">
        <f>IF('Cartera Semanal Individual'!$A76='Cartera Semanal Individual'!AN$1,-SUMIFS('BD Factoraje'!$Q:$Q,'BD Factoraje'!$B:$B,$B$3,'BD Factoraje'!$G:$G,'Cartera Semanal Individual'!$A76,'BD Factoraje'!$C:$C,$B$2),0)+AM76-SUMIFS('BD Factoraje'!$R:$R,'BD Factoraje'!$B:$B,$B$3,'BD Factoraje'!$G:$G,'Cartera Semanal Individual'!$A76,'BD Factoraje'!$N:$N,'Cartera Semanal Individual'!AN$1,'BD Factoraje'!$C:$C,$B$2)</f>
        <v>0</v>
      </c>
      <c r="AO76" s="11">
        <f>IF('Cartera Semanal Individual'!$A76='Cartera Semanal Individual'!AO$1,-SUMIFS('BD Factoraje'!$Q:$Q,'BD Factoraje'!$B:$B,$B$3,'BD Factoraje'!$G:$G,'Cartera Semanal Individual'!$A76,'BD Factoraje'!$C:$C,$B$2),0)+AN76-SUMIFS('BD Factoraje'!$R:$R,'BD Factoraje'!$B:$B,$B$3,'BD Factoraje'!$G:$G,'Cartera Semanal Individual'!$A76,'BD Factoraje'!$N:$N,'Cartera Semanal Individual'!AO$1,'BD Factoraje'!$C:$C,$B$2)</f>
        <v>0</v>
      </c>
      <c r="AP76" s="11">
        <f>IF('Cartera Semanal Individual'!$A76='Cartera Semanal Individual'!AP$1,-SUMIFS('BD Factoraje'!$Q:$Q,'BD Factoraje'!$B:$B,$B$3,'BD Factoraje'!$G:$G,'Cartera Semanal Individual'!$A76,'BD Factoraje'!$C:$C,$B$2),0)+AO76-SUMIFS('BD Factoraje'!$R:$R,'BD Factoraje'!$B:$B,$B$3,'BD Factoraje'!$G:$G,'Cartera Semanal Individual'!$A76,'BD Factoraje'!$N:$N,'Cartera Semanal Individual'!AP$1,'BD Factoraje'!$C:$C,$B$2)</f>
        <v>0</v>
      </c>
      <c r="AQ76" s="11">
        <f>IF('Cartera Semanal Individual'!$A76='Cartera Semanal Individual'!AQ$1,-SUMIFS('BD Factoraje'!$Q:$Q,'BD Factoraje'!$B:$B,$B$3,'BD Factoraje'!$G:$G,'Cartera Semanal Individual'!$A76,'BD Factoraje'!$C:$C,$B$2),0)+AP76-SUMIFS('BD Factoraje'!$R:$R,'BD Factoraje'!$B:$B,$B$3,'BD Factoraje'!$G:$G,'Cartera Semanal Individual'!$A76,'BD Factoraje'!$N:$N,'Cartera Semanal Individual'!AQ$1,'BD Factoraje'!$C:$C,$B$2)</f>
        <v>0</v>
      </c>
      <c r="AR76" s="11">
        <f>IF('Cartera Semanal Individual'!$A76='Cartera Semanal Individual'!AR$1,-SUMIFS('BD Factoraje'!$Q:$Q,'BD Factoraje'!$B:$B,$B$3,'BD Factoraje'!$G:$G,'Cartera Semanal Individual'!$A76,'BD Factoraje'!$C:$C,$B$2),0)+AQ76-SUMIFS('BD Factoraje'!$R:$R,'BD Factoraje'!$B:$B,$B$3,'BD Factoraje'!$G:$G,'Cartera Semanal Individual'!$A76,'BD Factoraje'!$N:$N,'Cartera Semanal Individual'!AR$1,'BD Factoraje'!$C:$C,$B$2)</f>
        <v>0</v>
      </c>
      <c r="AS76" s="11">
        <f>IF('Cartera Semanal Individual'!$A76='Cartera Semanal Individual'!AS$1,-SUMIFS('BD Factoraje'!$Q:$Q,'BD Factoraje'!$B:$B,$B$3,'BD Factoraje'!$G:$G,'Cartera Semanal Individual'!$A76,'BD Factoraje'!$C:$C,$B$2),0)+AR76-SUMIFS('BD Factoraje'!$R:$R,'BD Factoraje'!$B:$B,$B$3,'BD Factoraje'!$G:$G,'Cartera Semanal Individual'!$A76,'BD Factoraje'!$N:$N,'Cartera Semanal Individual'!AS$1,'BD Factoraje'!$C:$C,$B$2)</f>
        <v>0</v>
      </c>
      <c r="AT76" s="11">
        <f>IF('Cartera Semanal Individual'!$A76='Cartera Semanal Individual'!AT$1,-SUMIFS('BD Factoraje'!$Q:$Q,'BD Factoraje'!$B:$B,$B$3,'BD Factoraje'!$G:$G,'Cartera Semanal Individual'!$A76,'BD Factoraje'!$C:$C,$B$2),0)+AS76-SUMIFS('BD Factoraje'!$R:$R,'BD Factoraje'!$B:$B,$B$3,'BD Factoraje'!$G:$G,'Cartera Semanal Individual'!$A76,'BD Factoraje'!$N:$N,'Cartera Semanal Individual'!AT$1,'BD Factoraje'!$C:$C,$B$2)</f>
        <v>0</v>
      </c>
      <c r="AU76" s="11">
        <f>IF('Cartera Semanal Individual'!$A76='Cartera Semanal Individual'!AU$1,-SUMIFS('BD Factoraje'!$Q:$Q,'BD Factoraje'!$B:$B,$B$3,'BD Factoraje'!$G:$G,'Cartera Semanal Individual'!$A76,'BD Factoraje'!$C:$C,$B$2),0)+AT76-SUMIFS('BD Factoraje'!$R:$R,'BD Factoraje'!$B:$B,$B$3,'BD Factoraje'!$G:$G,'Cartera Semanal Individual'!$A76,'BD Factoraje'!$N:$N,'Cartera Semanal Individual'!AU$1,'BD Factoraje'!$C:$C,$B$2)</f>
        <v>0</v>
      </c>
      <c r="AV76" s="11">
        <f>IF('Cartera Semanal Individual'!$A76='Cartera Semanal Individual'!AV$1,-SUMIFS('BD Factoraje'!$Q:$Q,'BD Factoraje'!$B:$B,$B$3,'BD Factoraje'!$G:$G,'Cartera Semanal Individual'!$A76,'BD Factoraje'!$C:$C,$B$2),0)+AU76-SUMIFS('BD Factoraje'!$R:$R,'BD Factoraje'!$B:$B,$B$3,'BD Factoraje'!$G:$G,'Cartera Semanal Individual'!$A76,'BD Factoraje'!$N:$N,'Cartera Semanal Individual'!AV$1,'BD Factoraje'!$C:$C,$B$2)</f>
        <v>0</v>
      </c>
      <c r="AW76" s="11">
        <f>IF('Cartera Semanal Individual'!$A76='Cartera Semanal Individual'!AW$1,-SUMIFS('BD Factoraje'!$Q:$Q,'BD Factoraje'!$B:$B,$B$3,'BD Factoraje'!$G:$G,'Cartera Semanal Individual'!$A76,'BD Factoraje'!$C:$C,$B$2),0)+AV76-SUMIFS('BD Factoraje'!$R:$R,'BD Factoraje'!$B:$B,$B$3,'BD Factoraje'!$G:$G,'Cartera Semanal Individual'!$A76,'BD Factoraje'!$N:$N,'Cartera Semanal Individual'!AW$1,'BD Factoraje'!$C:$C,$B$2)</f>
        <v>0</v>
      </c>
      <c r="AX76" s="11">
        <f>IF('Cartera Semanal Individual'!$A76='Cartera Semanal Individual'!AX$1,-SUMIFS('BD Factoraje'!$Q:$Q,'BD Factoraje'!$B:$B,$B$3,'BD Factoraje'!$G:$G,'Cartera Semanal Individual'!$A76,'BD Factoraje'!$C:$C,$B$2),0)+AW76-SUMIFS('BD Factoraje'!$R:$R,'BD Factoraje'!$B:$B,$B$3,'BD Factoraje'!$G:$G,'Cartera Semanal Individual'!$A76,'BD Factoraje'!$N:$N,'Cartera Semanal Individual'!AX$1,'BD Factoraje'!$C:$C,$B$2)</f>
        <v>0</v>
      </c>
      <c r="AY76" s="11">
        <f>IF('Cartera Semanal Individual'!$A76='Cartera Semanal Individual'!AY$1,-SUMIFS('BD Factoraje'!$Q:$Q,'BD Factoraje'!$B:$B,$B$3,'BD Factoraje'!$G:$G,'Cartera Semanal Individual'!$A76,'BD Factoraje'!$C:$C,$B$2),0)+AX76-SUMIFS('BD Factoraje'!$R:$R,'BD Factoraje'!$B:$B,$B$3,'BD Factoraje'!$G:$G,'Cartera Semanal Individual'!$A76,'BD Factoraje'!$N:$N,'Cartera Semanal Individual'!AY$1,'BD Factoraje'!$C:$C,$B$2)</f>
        <v>0</v>
      </c>
      <c r="AZ76" s="11">
        <f>IF('Cartera Semanal Individual'!$A76='Cartera Semanal Individual'!AZ$1,-SUMIFS('BD Factoraje'!$Q:$Q,'BD Factoraje'!$B:$B,$B$3,'BD Factoraje'!$G:$G,'Cartera Semanal Individual'!$A76,'BD Factoraje'!$C:$C,$B$2),0)+AY76-SUMIFS('BD Factoraje'!$R:$R,'BD Factoraje'!$B:$B,$B$3,'BD Factoraje'!$G:$G,'Cartera Semanal Individual'!$A76,'BD Factoraje'!$N:$N,'Cartera Semanal Individual'!AZ$1,'BD Factoraje'!$C:$C,$B$2)</f>
        <v>0</v>
      </c>
      <c r="BA76" s="11">
        <f>IF('Cartera Semanal Individual'!$A76='Cartera Semanal Individual'!BA$1,-SUMIFS('BD Factoraje'!$Q:$Q,'BD Factoraje'!$B:$B,$B$3,'BD Factoraje'!$G:$G,'Cartera Semanal Individual'!$A76,'BD Factoraje'!$C:$C,$B$2),0)+AZ76-SUMIFS('BD Factoraje'!$R:$R,'BD Factoraje'!$B:$B,$B$3,'BD Factoraje'!$G:$G,'Cartera Semanal Individual'!$A76,'BD Factoraje'!$N:$N,'Cartera Semanal Individual'!BA$1,'BD Factoraje'!$C:$C,$B$2)</f>
        <v>0</v>
      </c>
      <c r="BB76" s="11">
        <f>IF('Cartera Semanal Individual'!$A76='Cartera Semanal Individual'!BB$1,-SUMIFS('BD Factoraje'!$Q:$Q,'BD Factoraje'!$B:$B,$B$3,'BD Factoraje'!$G:$G,'Cartera Semanal Individual'!$A76,'BD Factoraje'!$C:$C,$B$2),0)+BA76-SUMIFS('BD Factoraje'!$R:$R,'BD Factoraje'!$B:$B,$B$3,'BD Factoraje'!$G:$G,'Cartera Semanal Individual'!$A76,'BD Factoraje'!$N:$N,'Cartera Semanal Individual'!BB$1,'BD Factoraje'!$C:$C,$B$2)</f>
        <v>0</v>
      </c>
      <c r="BC76" s="11">
        <f>IF('Cartera Semanal Individual'!$A76='Cartera Semanal Individual'!BC$1,-SUMIFS('BD Factoraje'!$Q:$Q,'BD Factoraje'!$B:$B,$B$3,'BD Factoraje'!$G:$G,'Cartera Semanal Individual'!$A76,'BD Factoraje'!$C:$C,$B$2),0)+BB76-SUMIFS('BD Factoraje'!$R:$R,'BD Factoraje'!$B:$B,$B$3,'BD Factoraje'!$G:$G,'Cartera Semanal Individual'!$A76,'BD Factoraje'!$N:$N,'Cartera Semanal Individual'!BC$1,'BD Factoraje'!$C:$C,$B$2)</f>
        <v>0</v>
      </c>
      <c r="BD76" s="11">
        <f>IF('Cartera Semanal Individual'!$A76='Cartera Semanal Individual'!BD$1,-SUMIFS('BD Factoraje'!$Q:$Q,'BD Factoraje'!$B:$B,$B$3,'BD Factoraje'!$G:$G,'Cartera Semanal Individual'!$A76,'BD Factoraje'!$C:$C,$B$2),0)+BC76-SUMIFS('BD Factoraje'!$R:$R,'BD Factoraje'!$B:$B,$B$3,'BD Factoraje'!$G:$G,'Cartera Semanal Individual'!$A76,'BD Factoraje'!$N:$N,'Cartera Semanal Individual'!BD$1,'BD Factoraje'!$C:$C,$B$2)</f>
        <v>0</v>
      </c>
      <c r="BE76" s="11">
        <f>IF('Cartera Semanal Individual'!$A76='Cartera Semanal Individual'!BE$1,-SUMIFS('BD Factoraje'!$Q:$Q,'BD Factoraje'!$B:$B,$B$3,'BD Factoraje'!$G:$G,'Cartera Semanal Individual'!$A76,'BD Factoraje'!$C:$C,$B$2),0)+BD76-SUMIFS('BD Factoraje'!$R:$R,'BD Factoraje'!$B:$B,$B$3,'BD Factoraje'!$G:$G,'Cartera Semanal Individual'!$A76,'BD Factoraje'!$N:$N,'Cartera Semanal Individual'!BE$1,'BD Factoraje'!$C:$C,$B$2)</f>
        <v>0</v>
      </c>
      <c r="BF76" s="11">
        <f>IF('Cartera Semanal Individual'!$A76='Cartera Semanal Individual'!BF$1,-SUMIFS('BD Factoraje'!$Q:$Q,'BD Factoraje'!$B:$B,$B$3,'BD Factoraje'!$G:$G,'Cartera Semanal Individual'!$A76,'BD Factoraje'!$C:$C,$B$2),0)+BE76-SUMIFS('BD Factoraje'!$R:$R,'BD Factoraje'!$B:$B,$B$3,'BD Factoraje'!$G:$G,'Cartera Semanal Individual'!$A76,'BD Factoraje'!$N:$N,'Cartera Semanal Individual'!BF$1,'BD Factoraje'!$C:$C,$B$2)</f>
        <v>0</v>
      </c>
      <c r="BG76" s="11">
        <f>IF('Cartera Semanal Individual'!$A76='Cartera Semanal Individual'!BG$1,-SUMIFS('BD Factoraje'!$Q:$Q,'BD Factoraje'!$B:$B,$B$3,'BD Factoraje'!$G:$G,'Cartera Semanal Individual'!$A76,'BD Factoraje'!$C:$C,$B$2),0)+BF76-SUMIFS('BD Factoraje'!$R:$R,'BD Factoraje'!$B:$B,$B$3,'BD Factoraje'!$G:$G,'Cartera Semanal Individual'!$A76,'BD Factoraje'!$N:$N,'Cartera Semanal Individual'!BG$1,'BD Factoraje'!$C:$C,$B$2)</f>
        <v>0</v>
      </c>
      <c r="BH76" s="11">
        <f>IF('Cartera Semanal Individual'!$A76='Cartera Semanal Individual'!BH$1,-SUMIFS('BD Factoraje'!$Q:$Q,'BD Factoraje'!$B:$B,$B$3,'BD Factoraje'!$G:$G,'Cartera Semanal Individual'!$A76,'BD Factoraje'!$C:$C,$B$2),0)+BG76-SUMIFS('BD Factoraje'!$R:$R,'BD Factoraje'!$B:$B,$B$3,'BD Factoraje'!$G:$G,'Cartera Semanal Individual'!$A76,'BD Factoraje'!$N:$N,'Cartera Semanal Individual'!BH$1,'BD Factoraje'!$C:$C,$B$2)</f>
        <v>0</v>
      </c>
      <c r="BI76" s="11">
        <f>IF('Cartera Semanal Individual'!$A76='Cartera Semanal Individual'!BI$1,-SUMIFS('BD Factoraje'!$Q:$Q,'BD Factoraje'!$B:$B,$B$3,'BD Factoraje'!$G:$G,'Cartera Semanal Individual'!$A76,'BD Factoraje'!$C:$C,$B$2),0)+BH76-SUMIFS('BD Factoraje'!$R:$R,'BD Factoraje'!$B:$B,$B$3,'BD Factoraje'!$G:$G,'Cartera Semanal Individual'!$A76,'BD Factoraje'!$N:$N,'Cartera Semanal Individual'!BI$1,'BD Factoraje'!$C:$C,$B$2)</f>
        <v>0</v>
      </c>
      <c r="BJ76" s="11">
        <f>IF('Cartera Semanal Individual'!$A76='Cartera Semanal Individual'!BJ$1,-SUMIFS('BD Factoraje'!$Q:$Q,'BD Factoraje'!$B:$B,$B$3,'BD Factoraje'!$G:$G,'Cartera Semanal Individual'!$A76,'BD Factoraje'!$C:$C,$B$2),0)+BI76-SUMIFS('BD Factoraje'!$R:$R,'BD Factoraje'!$B:$B,$B$3,'BD Factoraje'!$G:$G,'Cartera Semanal Individual'!$A76,'BD Factoraje'!$N:$N,'Cartera Semanal Individual'!BJ$1,'BD Factoraje'!$C:$C,$B$2)</f>
        <v>0</v>
      </c>
      <c r="BK76" s="11">
        <f>IF('Cartera Semanal Individual'!$A76='Cartera Semanal Individual'!BK$1,-SUMIFS('BD Factoraje'!$Q:$Q,'BD Factoraje'!$B:$B,$B$3,'BD Factoraje'!$G:$G,'Cartera Semanal Individual'!$A76,'BD Factoraje'!$C:$C,$B$2),0)+BJ76-SUMIFS('BD Factoraje'!$R:$R,'BD Factoraje'!$B:$B,$B$3,'BD Factoraje'!$G:$G,'Cartera Semanal Individual'!$A76,'BD Factoraje'!$N:$N,'Cartera Semanal Individual'!BK$1,'BD Factoraje'!$C:$C,$B$2)</f>
        <v>0</v>
      </c>
      <c r="BL76" s="11">
        <f>IF('Cartera Semanal Individual'!$A76='Cartera Semanal Individual'!BL$1,-SUMIFS('BD Factoraje'!$Q:$Q,'BD Factoraje'!$B:$B,$B$3,'BD Factoraje'!$G:$G,'Cartera Semanal Individual'!$A76,'BD Factoraje'!$C:$C,$B$2),0)+BK76-SUMIFS('BD Factoraje'!$R:$R,'BD Factoraje'!$B:$B,$B$3,'BD Factoraje'!$G:$G,'Cartera Semanal Individual'!$A76,'BD Factoraje'!$N:$N,'Cartera Semanal Individual'!BL$1,'BD Factoraje'!$C:$C,$B$2)</f>
        <v>0</v>
      </c>
      <c r="BM76" s="11">
        <f>IF('Cartera Semanal Individual'!$A76='Cartera Semanal Individual'!BM$1,-SUMIFS('BD Factoraje'!$Q:$Q,'BD Factoraje'!$B:$B,$B$3,'BD Factoraje'!$G:$G,'Cartera Semanal Individual'!$A76,'BD Factoraje'!$C:$C,$B$2),0)+BL76-SUMIFS('BD Factoraje'!$R:$R,'BD Factoraje'!$B:$B,$B$3,'BD Factoraje'!$G:$G,'Cartera Semanal Individual'!$A76,'BD Factoraje'!$N:$N,'Cartera Semanal Individual'!BM$1,'BD Factoraje'!$C:$C,$B$2)</f>
        <v>0</v>
      </c>
      <c r="BN76" s="11">
        <f>IF('Cartera Semanal Individual'!$A76='Cartera Semanal Individual'!BN$1,-SUMIFS('BD Factoraje'!$Q:$Q,'BD Factoraje'!$B:$B,$B$3,'BD Factoraje'!$G:$G,'Cartera Semanal Individual'!$A76,'BD Factoraje'!$C:$C,$B$2),0)+BM76-SUMIFS('BD Factoraje'!$R:$R,'BD Factoraje'!$B:$B,$B$3,'BD Factoraje'!$G:$G,'Cartera Semanal Individual'!$A76,'BD Factoraje'!$N:$N,'Cartera Semanal Individual'!BN$1,'BD Factoraje'!$C:$C,$B$2)</f>
        <v>0</v>
      </c>
      <c r="BO76" s="11">
        <f>IF('Cartera Semanal Individual'!$A76='Cartera Semanal Individual'!BO$1,-SUMIFS('BD Factoraje'!$Q:$Q,'BD Factoraje'!$B:$B,$B$3,'BD Factoraje'!$G:$G,'Cartera Semanal Individual'!$A76,'BD Factoraje'!$C:$C,$B$2),0)+BN76-SUMIFS('BD Factoraje'!$R:$R,'BD Factoraje'!$B:$B,$B$3,'BD Factoraje'!$G:$G,'Cartera Semanal Individual'!$A76,'BD Factoraje'!$N:$N,'Cartera Semanal Individual'!BO$1,'BD Factoraje'!$C:$C,$B$2)</f>
        <v>0</v>
      </c>
      <c r="BP76" s="11">
        <f>IF('Cartera Semanal Individual'!$A76='Cartera Semanal Individual'!BP$1,-SUMIFS('BD Factoraje'!$Q:$Q,'BD Factoraje'!$B:$B,$B$3,'BD Factoraje'!$G:$G,'Cartera Semanal Individual'!$A76,'BD Factoraje'!$C:$C,$B$2),0)+BO76-SUMIFS('BD Factoraje'!$R:$R,'BD Factoraje'!$B:$B,$B$3,'BD Factoraje'!$G:$G,'Cartera Semanal Individual'!$A76,'BD Factoraje'!$N:$N,'Cartera Semanal Individual'!BP$1,'BD Factoraje'!$C:$C,$B$2)</f>
        <v>0</v>
      </c>
      <c r="BQ76" s="11">
        <f>IF('Cartera Semanal Individual'!$A76='Cartera Semanal Individual'!BQ$1,-SUMIFS('BD Factoraje'!$Q:$Q,'BD Factoraje'!$B:$B,$B$3,'BD Factoraje'!$G:$G,'Cartera Semanal Individual'!$A76,'BD Factoraje'!$C:$C,$B$2),0)+BP76-SUMIFS('BD Factoraje'!$R:$R,'BD Factoraje'!$B:$B,$B$3,'BD Factoraje'!$G:$G,'Cartera Semanal Individual'!$A76,'BD Factoraje'!$N:$N,'Cartera Semanal Individual'!BQ$1,'BD Factoraje'!$C:$C,$B$2)</f>
        <v>0</v>
      </c>
      <c r="BR76" s="11">
        <f>IF('Cartera Semanal Individual'!$A76='Cartera Semanal Individual'!BR$1,-SUMIFS('BD Factoraje'!$Q:$Q,'BD Factoraje'!$B:$B,$B$3,'BD Factoraje'!$G:$G,'Cartera Semanal Individual'!$A76,'BD Factoraje'!$C:$C,$B$2),0)+BQ76-SUMIFS('BD Factoraje'!$R:$R,'BD Factoraje'!$B:$B,$B$3,'BD Factoraje'!$G:$G,'Cartera Semanal Individual'!$A76,'BD Factoraje'!$N:$N,'Cartera Semanal Individual'!BR$1,'BD Factoraje'!$C:$C,$B$2)</f>
        <v>0</v>
      </c>
      <c r="BS76" s="11">
        <f>IF('Cartera Semanal Individual'!$A76='Cartera Semanal Individual'!BS$1,-SUMIFS('BD Factoraje'!$Q:$Q,'BD Factoraje'!$B:$B,$B$3,'BD Factoraje'!$G:$G,'Cartera Semanal Individual'!$A76,'BD Factoraje'!$C:$C,$B$2),0)+BR76-SUMIFS('BD Factoraje'!$R:$R,'BD Factoraje'!$B:$B,$B$3,'BD Factoraje'!$G:$G,'Cartera Semanal Individual'!$A76,'BD Factoraje'!$N:$N,'Cartera Semanal Individual'!BS$1,'BD Factoraje'!$C:$C,$B$2)</f>
        <v>0</v>
      </c>
      <c r="BT76" s="11">
        <f>IF('Cartera Semanal Individual'!$A76='Cartera Semanal Individual'!BT$1,-SUMIFS('BD Factoraje'!$Q:$Q,'BD Factoraje'!$B:$B,$B$3,'BD Factoraje'!$G:$G,'Cartera Semanal Individual'!$A76,'BD Factoraje'!$C:$C,$B$2),0)+BS76-SUMIFS('BD Factoraje'!$R:$R,'BD Factoraje'!$B:$B,$B$3,'BD Factoraje'!$G:$G,'Cartera Semanal Individual'!$A76,'BD Factoraje'!$N:$N,'Cartera Semanal Individual'!BT$1,'BD Factoraje'!$C:$C,$B$2)</f>
        <v>0</v>
      </c>
      <c r="BU76" s="11">
        <f>IF('Cartera Semanal Individual'!$A76='Cartera Semanal Individual'!BU$1,-SUMIFS('BD Factoraje'!$Q:$Q,'BD Factoraje'!$B:$B,$B$3,'BD Factoraje'!$G:$G,'Cartera Semanal Individual'!$A76,'BD Factoraje'!$C:$C,$B$2),0)+BT76-SUMIFS('BD Factoraje'!$R:$R,'BD Factoraje'!$B:$B,$B$3,'BD Factoraje'!$G:$G,'Cartera Semanal Individual'!$A76,'BD Factoraje'!$N:$N,'Cartera Semanal Individual'!BU$1,'BD Factoraje'!$C:$C,$B$2)</f>
        <v>0</v>
      </c>
      <c r="BV76" s="11">
        <f>IF('Cartera Semanal Individual'!$A76='Cartera Semanal Individual'!BV$1,-SUMIFS('BD Factoraje'!$Q:$Q,'BD Factoraje'!$B:$B,$B$3,'BD Factoraje'!$G:$G,'Cartera Semanal Individual'!$A76,'BD Factoraje'!$C:$C,$B$2),0)+BU76-SUMIFS('BD Factoraje'!$R:$R,'BD Factoraje'!$B:$B,$B$3,'BD Factoraje'!$G:$G,'Cartera Semanal Individual'!$A76,'BD Factoraje'!$N:$N,'Cartera Semanal Individual'!BV$1,'BD Factoraje'!$C:$C,$B$2)</f>
        <v>0</v>
      </c>
      <c r="BW76" s="11">
        <f>IF('Cartera Semanal Individual'!$A76='Cartera Semanal Individual'!BW$1,-SUMIFS('BD Factoraje'!$Q:$Q,'BD Factoraje'!$B:$B,$B$3,'BD Factoraje'!$G:$G,'Cartera Semanal Individual'!$A76,'BD Factoraje'!$C:$C,$B$2),0)+BV76-SUMIFS('BD Factoraje'!$R:$R,'BD Factoraje'!$B:$B,$B$3,'BD Factoraje'!$G:$G,'Cartera Semanal Individual'!$A76,'BD Factoraje'!$N:$N,'Cartera Semanal Individual'!BW$1,'BD Factoraje'!$C:$C,$B$2)</f>
        <v>0</v>
      </c>
      <c r="BX76" s="11">
        <f>IF('Cartera Semanal Individual'!$A76='Cartera Semanal Individual'!BX$1,-SUMIFS('BD Factoraje'!$Q:$Q,'BD Factoraje'!$B:$B,$B$3,'BD Factoraje'!$G:$G,'Cartera Semanal Individual'!$A76,'BD Factoraje'!$C:$C,$B$2),0)+BW76-SUMIFS('BD Factoraje'!$R:$R,'BD Factoraje'!$B:$B,$B$3,'BD Factoraje'!$G:$G,'Cartera Semanal Individual'!$A76,'BD Factoraje'!$N:$N,'Cartera Semanal Individual'!BX$1,'BD Factoraje'!$C:$C,$B$2)</f>
        <v>0</v>
      </c>
      <c r="BY76" s="11">
        <f>IF('Cartera Semanal Individual'!$A76='Cartera Semanal Individual'!BY$1,-SUMIFS('BD Factoraje'!$Q:$Q,'BD Factoraje'!$B:$B,$B$3,'BD Factoraje'!$G:$G,'Cartera Semanal Individual'!$A76,'BD Factoraje'!$C:$C,$B$2),0)+BX76-SUMIFS('BD Factoraje'!$R:$R,'BD Factoraje'!$B:$B,$B$3,'BD Factoraje'!$G:$G,'Cartera Semanal Individual'!$A76,'BD Factoraje'!$N:$N,'Cartera Semanal Individual'!BY$1,'BD Factoraje'!$C:$C,$B$2)</f>
        <v>0</v>
      </c>
      <c r="BZ76" s="11">
        <f>IF('Cartera Semanal Individual'!$A76='Cartera Semanal Individual'!BZ$1,-SUMIFS('BD Factoraje'!$Q:$Q,'BD Factoraje'!$B:$B,$B$3,'BD Factoraje'!$G:$G,'Cartera Semanal Individual'!$A76,'BD Factoraje'!$C:$C,$B$2),0)+BY76-SUMIFS('BD Factoraje'!$R:$R,'BD Factoraje'!$B:$B,$B$3,'BD Factoraje'!$G:$G,'Cartera Semanal Individual'!$A76,'BD Factoraje'!$N:$N,'Cartera Semanal Individual'!BZ$1,'BD Factoraje'!$C:$C,$B$2)</f>
        <v>0</v>
      </c>
      <c r="CA76" s="11">
        <f>IF('Cartera Semanal Individual'!$A76='Cartera Semanal Individual'!CA$1,-SUMIFS('BD Factoraje'!$Q:$Q,'BD Factoraje'!$B:$B,$B$3,'BD Factoraje'!$G:$G,'Cartera Semanal Individual'!$A76,'BD Factoraje'!$C:$C,$B$2),0)+BZ76-SUMIFS('BD Factoraje'!$R:$R,'BD Factoraje'!$B:$B,$B$3,'BD Factoraje'!$G:$G,'Cartera Semanal Individual'!$A76,'BD Factoraje'!$N:$N,'Cartera Semanal Individual'!CA$1,'BD Factoraje'!$C:$C,$B$2)</f>
        <v>0</v>
      </c>
      <c r="CB76" s="11">
        <f>IF('Cartera Semanal Individual'!$A76='Cartera Semanal Individual'!CB$1,-SUMIFS('BD Factoraje'!$Q:$Q,'BD Factoraje'!$B:$B,$B$3,'BD Factoraje'!$G:$G,'Cartera Semanal Individual'!$A76,'BD Factoraje'!$C:$C,$B$2),0)+CA76-SUMIFS('BD Factoraje'!$R:$R,'BD Factoraje'!$B:$B,$B$3,'BD Factoraje'!$G:$G,'Cartera Semanal Individual'!$A76,'BD Factoraje'!$N:$N,'Cartera Semanal Individual'!CB$1,'BD Factoraje'!$C:$C,$B$2)</f>
        <v>0</v>
      </c>
      <c r="CC76" s="11">
        <f>IF('Cartera Semanal Individual'!$A76='Cartera Semanal Individual'!CC$1,-SUMIFS('BD Factoraje'!$Q:$Q,'BD Factoraje'!$B:$B,$B$3,'BD Factoraje'!$G:$G,'Cartera Semanal Individual'!$A76,'BD Factoraje'!$C:$C,$B$2),0)+CB76-SUMIFS('BD Factoraje'!$R:$R,'BD Factoraje'!$B:$B,$B$3,'BD Factoraje'!$G:$G,'Cartera Semanal Individual'!$A76,'BD Factoraje'!$N:$N,'Cartera Semanal Individual'!CC$1,'BD Factoraje'!$C:$C,$B$2)</f>
        <v>0</v>
      </c>
      <c r="CD76" s="11">
        <f>IF('Cartera Semanal Individual'!$A76='Cartera Semanal Individual'!CD$1,-SUMIFS('BD Factoraje'!$Q:$Q,'BD Factoraje'!$B:$B,$B$3,'BD Factoraje'!$G:$G,'Cartera Semanal Individual'!$A76,'BD Factoraje'!$C:$C,$B$2),0)+CC76-SUMIFS('BD Factoraje'!$R:$R,'BD Factoraje'!$B:$B,$B$3,'BD Factoraje'!$G:$G,'Cartera Semanal Individual'!$A76,'BD Factoraje'!$N:$N,'Cartera Semanal Individual'!CD$1,'BD Factoraje'!$C:$C,$B$2)</f>
        <v>0</v>
      </c>
      <c r="CE76" s="11">
        <f>IF('Cartera Semanal Individual'!$A76='Cartera Semanal Individual'!CE$1,-SUMIFS('BD Factoraje'!$Q:$Q,'BD Factoraje'!$B:$B,$B$3,'BD Factoraje'!$G:$G,'Cartera Semanal Individual'!$A76,'BD Factoraje'!$C:$C,$B$2),0)+CD76-SUMIFS('BD Factoraje'!$R:$R,'BD Factoraje'!$B:$B,$B$3,'BD Factoraje'!$G:$G,'Cartera Semanal Individual'!$A76,'BD Factoraje'!$N:$N,'Cartera Semanal Individual'!CE$1,'BD Factoraje'!$C:$C,$B$2)</f>
        <v>0</v>
      </c>
      <c r="CF76" s="11">
        <f>IF('Cartera Semanal Individual'!$A76='Cartera Semanal Individual'!CF$1,-SUMIFS('BD Factoraje'!$Q:$Q,'BD Factoraje'!$B:$B,$B$3,'BD Factoraje'!$G:$G,'Cartera Semanal Individual'!$A76,'BD Factoraje'!$C:$C,$B$2),0)+CE76-SUMIFS('BD Factoraje'!$R:$R,'BD Factoraje'!$B:$B,$B$3,'BD Factoraje'!$G:$G,'Cartera Semanal Individual'!$A76,'BD Factoraje'!$N:$N,'Cartera Semanal Individual'!CF$1,'BD Factoraje'!$C:$C,$B$2)</f>
        <v>0</v>
      </c>
      <c r="CG76" s="11">
        <f>IF('Cartera Semanal Individual'!$A76='Cartera Semanal Individual'!CG$1,-SUMIFS('BD Factoraje'!$Q:$Q,'BD Factoraje'!$B:$B,$B$3,'BD Factoraje'!$G:$G,'Cartera Semanal Individual'!$A76,'BD Factoraje'!$C:$C,$B$2),0)+CF76-SUMIFS('BD Factoraje'!$R:$R,'BD Factoraje'!$B:$B,$B$3,'BD Factoraje'!$G:$G,'Cartera Semanal Individual'!$A76,'BD Factoraje'!$N:$N,'Cartera Semanal Individual'!CG$1,'BD Factoraje'!$C:$C,$B$2)</f>
        <v>0</v>
      </c>
      <c r="CH76" s="11">
        <f>IF('Cartera Semanal Individual'!$A76='Cartera Semanal Individual'!CH$1,-SUMIFS('BD Factoraje'!$Q:$Q,'BD Factoraje'!$B:$B,$B$3,'BD Factoraje'!$G:$G,'Cartera Semanal Individual'!$A76,'BD Factoraje'!$C:$C,$B$2),0)+CG76-SUMIFS('BD Factoraje'!$R:$R,'BD Factoraje'!$B:$B,$B$3,'BD Factoraje'!$G:$G,'Cartera Semanal Individual'!$A76,'BD Factoraje'!$N:$N,'Cartera Semanal Individual'!CH$1,'BD Factoraje'!$C:$C,$B$2)</f>
        <v>0</v>
      </c>
      <c r="CI76" s="11">
        <f>IF('Cartera Semanal Individual'!$A76='Cartera Semanal Individual'!CI$1,-SUMIFS('BD Factoraje'!$Q:$Q,'BD Factoraje'!$B:$B,$B$3,'BD Factoraje'!$G:$G,'Cartera Semanal Individual'!$A76,'BD Factoraje'!$C:$C,$B$2),0)+CH76-SUMIFS('BD Factoraje'!$R:$R,'BD Factoraje'!$B:$B,$B$3,'BD Factoraje'!$G:$G,'Cartera Semanal Individual'!$A76,'BD Factoraje'!$N:$N,'Cartera Semanal Individual'!CI$1,'BD Factoraje'!$C:$C,$B$2)</f>
        <v>0</v>
      </c>
      <c r="CJ76" s="11">
        <f>IF('Cartera Semanal Individual'!$A76='Cartera Semanal Individual'!CJ$1,-SUMIFS('BD Factoraje'!$Q:$Q,'BD Factoraje'!$B:$B,$B$3,'BD Factoraje'!$G:$G,'Cartera Semanal Individual'!$A76,'BD Factoraje'!$C:$C,$B$2),0)+CI76-SUMIFS('BD Factoraje'!$R:$R,'BD Factoraje'!$B:$B,$B$3,'BD Factoraje'!$G:$G,'Cartera Semanal Individual'!$A76,'BD Factoraje'!$N:$N,'Cartera Semanal Individual'!CJ$1,'BD Factoraje'!$C:$C,$B$2)</f>
        <v>0</v>
      </c>
      <c r="CK76" s="11">
        <f>IF('Cartera Semanal Individual'!$A76='Cartera Semanal Individual'!CK$1,-SUMIFS('BD Factoraje'!$Q:$Q,'BD Factoraje'!$B:$B,$B$3,'BD Factoraje'!$G:$G,'Cartera Semanal Individual'!$A76,'BD Factoraje'!$C:$C,$B$2),0)+CJ76-SUMIFS('BD Factoraje'!$R:$R,'BD Factoraje'!$B:$B,$B$3,'BD Factoraje'!$G:$G,'Cartera Semanal Individual'!$A76,'BD Factoraje'!$N:$N,'Cartera Semanal Individual'!CK$1,'BD Factoraje'!$C:$C,$B$2)</f>
        <v>0</v>
      </c>
      <c r="CL76" s="11">
        <f>IF('Cartera Semanal Individual'!$A76='Cartera Semanal Individual'!CL$1,-SUMIFS('BD Factoraje'!$Q:$Q,'BD Factoraje'!$B:$B,$B$3,'BD Factoraje'!$G:$G,'Cartera Semanal Individual'!$A76,'BD Factoraje'!$C:$C,$B$2),0)+CK76-SUMIFS('BD Factoraje'!$R:$R,'BD Factoraje'!$B:$B,$B$3,'BD Factoraje'!$G:$G,'Cartera Semanal Individual'!$A76,'BD Factoraje'!$N:$N,'Cartera Semanal Individual'!CL$1,'BD Factoraje'!$C:$C,$B$2)</f>
        <v>0</v>
      </c>
      <c r="CM76" s="11">
        <f>IF('Cartera Semanal Individual'!$A76='Cartera Semanal Individual'!CM$1,-SUMIFS('BD Factoraje'!$Q:$Q,'BD Factoraje'!$B:$B,$B$3,'BD Factoraje'!$G:$G,'Cartera Semanal Individual'!$A76,'BD Factoraje'!$C:$C,$B$2),0)+CL76-SUMIFS('BD Factoraje'!$R:$R,'BD Factoraje'!$B:$B,$B$3,'BD Factoraje'!$G:$G,'Cartera Semanal Individual'!$A76,'BD Factoraje'!$N:$N,'Cartera Semanal Individual'!CM$1,'BD Factoraje'!$C:$C,$B$2)</f>
        <v>0</v>
      </c>
      <c r="CN76" s="11">
        <f>IF('Cartera Semanal Individual'!$A76='Cartera Semanal Individual'!CN$1,-SUMIFS('BD Factoraje'!$Q:$Q,'BD Factoraje'!$B:$B,$B$3,'BD Factoraje'!$G:$G,'Cartera Semanal Individual'!$A76,'BD Factoraje'!$C:$C,$B$2),0)+CM76-SUMIFS('BD Factoraje'!$R:$R,'BD Factoraje'!$B:$B,$B$3,'BD Factoraje'!$G:$G,'Cartera Semanal Individual'!$A76,'BD Factoraje'!$N:$N,'Cartera Semanal Individual'!CN$1,'BD Factoraje'!$C:$C,$B$2)</f>
        <v>0</v>
      </c>
      <c r="CO76" s="11">
        <f>IF('Cartera Semanal Individual'!$A76='Cartera Semanal Individual'!CO$1,-SUMIFS('BD Factoraje'!$Q:$Q,'BD Factoraje'!$B:$B,$B$3,'BD Factoraje'!$G:$G,'Cartera Semanal Individual'!$A76,'BD Factoraje'!$C:$C,$B$2),0)+CN76-SUMIFS('BD Factoraje'!$R:$R,'BD Factoraje'!$B:$B,$B$3,'BD Factoraje'!$G:$G,'Cartera Semanal Individual'!$A76,'BD Factoraje'!$N:$N,'Cartera Semanal Individual'!CO$1,'BD Factoraje'!$C:$C,$B$2)</f>
        <v>0</v>
      </c>
      <c r="CP76" s="11">
        <f>IF('Cartera Semanal Individual'!$A76='Cartera Semanal Individual'!CP$1,-SUMIFS('BD Factoraje'!$Q:$Q,'BD Factoraje'!$B:$B,$B$3,'BD Factoraje'!$G:$G,'Cartera Semanal Individual'!$A76,'BD Factoraje'!$C:$C,$B$2),0)+CO76-SUMIFS('BD Factoraje'!$R:$R,'BD Factoraje'!$B:$B,$B$3,'BD Factoraje'!$G:$G,'Cartera Semanal Individual'!$A76,'BD Factoraje'!$N:$N,'Cartera Semanal Individual'!CP$1,'BD Factoraje'!$C:$C,$B$2)</f>
        <v>0</v>
      </c>
      <c r="CQ76" s="11">
        <f>IF('Cartera Semanal Individual'!$A76='Cartera Semanal Individual'!CQ$1,-SUMIFS('BD Factoraje'!$Q:$Q,'BD Factoraje'!$B:$B,$B$3,'BD Factoraje'!$G:$G,'Cartera Semanal Individual'!$A76,'BD Factoraje'!$C:$C,$B$2),0)+CP76-SUMIFS('BD Factoraje'!$R:$R,'BD Factoraje'!$B:$B,$B$3,'BD Factoraje'!$G:$G,'Cartera Semanal Individual'!$A76,'BD Factoraje'!$N:$N,'Cartera Semanal Individual'!CQ$1,'BD Factoraje'!$C:$C,$B$2)</f>
        <v>0</v>
      </c>
      <c r="CR76" s="11">
        <f>IF('Cartera Semanal Individual'!$A76='Cartera Semanal Individual'!CR$1,-SUMIFS('BD Factoraje'!$Q:$Q,'BD Factoraje'!$B:$B,$B$3,'BD Factoraje'!$G:$G,'Cartera Semanal Individual'!$A76,'BD Factoraje'!$C:$C,$B$2),0)+CQ76-SUMIFS('BD Factoraje'!$R:$R,'BD Factoraje'!$B:$B,$B$3,'BD Factoraje'!$G:$G,'Cartera Semanal Individual'!$A76,'BD Factoraje'!$N:$N,'Cartera Semanal Individual'!CR$1,'BD Factoraje'!$C:$C,$B$2)</f>
        <v>0</v>
      </c>
      <c r="CS76" s="11">
        <f>IF('Cartera Semanal Individual'!$A76='Cartera Semanal Individual'!CS$1,-SUMIFS('BD Factoraje'!$Q:$Q,'BD Factoraje'!$B:$B,$B$3,'BD Factoraje'!$G:$G,'Cartera Semanal Individual'!$A76,'BD Factoraje'!$C:$C,$B$2),0)+CR76-SUMIFS('BD Factoraje'!$R:$R,'BD Factoraje'!$B:$B,$B$3,'BD Factoraje'!$G:$G,'Cartera Semanal Individual'!$A76,'BD Factoraje'!$N:$N,'Cartera Semanal Individual'!CS$1,'BD Factoraje'!$C:$C,$B$2)</f>
        <v>0</v>
      </c>
      <c r="CT76" s="11">
        <f>IF('Cartera Semanal Individual'!$A76='Cartera Semanal Individual'!CT$1,-SUMIFS('BD Factoraje'!$Q:$Q,'BD Factoraje'!$B:$B,$B$3,'BD Factoraje'!$G:$G,'Cartera Semanal Individual'!$A76,'BD Factoraje'!$C:$C,$B$2),0)+CS76-SUMIFS('BD Factoraje'!$R:$R,'BD Factoraje'!$B:$B,$B$3,'BD Factoraje'!$G:$G,'Cartera Semanal Individual'!$A76,'BD Factoraje'!$N:$N,'Cartera Semanal Individual'!CT$1,'BD Factoraje'!$C:$C,$B$2)</f>
        <v>0</v>
      </c>
      <c r="CU76" s="11">
        <f>IF('Cartera Semanal Individual'!$A76='Cartera Semanal Individual'!CU$1,-SUMIFS('BD Factoraje'!$Q:$Q,'BD Factoraje'!$B:$B,$B$3,'BD Factoraje'!$G:$G,'Cartera Semanal Individual'!$A76,'BD Factoraje'!$C:$C,$B$2),0)+CT76-SUMIFS('BD Factoraje'!$R:$R,'BD Factoraje'!$B:$B,$B$3,'BD Factoraje'!$G:$G,'Cartera Semanal Individual'!$A76,'BD Factoraje'!$N:$N,'Cartera Semanal Individual'!CU$1,'BD Factoraje'!$C:$C,$B$2)</f>
        <v>0</v>
      </c>
      <c r="CV76" s="11">
        <f>IF('Cartera Semanal Individual'!$A76='Cartera Semanal Individual'!CV$1,-SUMIFS('BD Factoraje'!$Q:$Q,'BD Factoraje'!$B:$B,$B$3,'BD Factoraje'!$G:$G,'Cartera Semanal Individual'!$A76,'BD Factoraje'!$C:$C,$B$2),0)+CU76-SUMIFS('BD Factoraje'!$R:$R,'BD Factoraje'!$B:$B,$B$3,'BD Factoraje'!$G:$G,'Cartera Semanal Individual'!$A76,'BD Factoraje'!$N:$N,'Cartera Semanal Individual'!CV$1,'BD Factoraje'!$C:$C,$B$2)</f>
        <v>0</v>
      </c>
    </row>
    <row r="77" spans="1:100" x14ac:dyDescent="0.25">
      <c r="A77" s="14">
        <v>86</v>
      </c>
      <c r="B77" s="31">
        <f t="shared" si="3"/>
        <v>42967</v>
      </c>
      <c r="C77" s="11">
        <f>IF('Cartera Semanal Individual'!$A77='Cartera Semanal Individual'!C$1,-SUMIFS('BD Factoraje'!$Q:$Q,'BD Factoraje'!$B:$B,$B$3,'BD Factoraje'!$G:$G,'Cartera Semanal Individual'!$A77,'BD Factoraje'!$C:$C,$B$2),0)</f>
        <v>0</v>
      </c>
      <c r="D77" s="11">
        <f>IF('Cartera Semanal Individual'!$A77='Cartera Semanal Individual'!D$1,-SUMIFS('BD Factoraje'!$Q:$Q,'BD Factoraje'!$B:$B,$B$3,'BD Factoraje'!$G:$G,'Cartera Semanal Individual'!$A77,'BD Factoraje'!$C:$C,$B$2),0)+C77-SUMIFS('BD Factoraje'!$R:$R,'BD Factoraje'!$B:$B,$B$3,'BD Factoraje'!$G:$G,'Cartera Semanal Individual'!$A77,'BD Factoraje'!$N:$N,'Cartera Semanal Individual'!D$1,'BD Factoraje'!$C:$C,$B$2)</f>
        <v>0</v>
      </c>
      <c r="E77" s="11">
        <f>IF('Cartera Semanal Individual'!$A77='Cartera Semanal Individual'!E$1,-SUMIFS('BD Factoraje'!$Q:$Q,'BD Factoraje'!$B:$B,$B$3,'BD Factoraje'!$G:$G,'Cartera Semanal Individual'!$A77,'BD Factoraje'!$C:$C,$B$2),0)+D77-SUMIFS('BD Factoraje'!$R:$R,'BD Factoraje'!$B:$B,$B$3,'BD Factoraje'!$G:$G,'Cartera Semanal Individual'!$A77,'BD Factoraje'!$N:$N,'Cartera Semanal Individual'!E$1,'BD Factoraje'!$C:$C,$B$2)</f>
        <v>0</v>
      </c>
      <c r="F77" s="11">
        <f>IF('Cartera Semanal Individual'!$A77='Cartera Semanal Individual'!F$1,-SUMIFS('BD Factoraje'!$Q:$Q,'BD Factoraje'!$B:$B,$B$3,'BD Factoraje'!$G:$G,'Cartera Semanal Individual'!$A77,'BD Factoraje'!$C:$C,$B$2),0)+E77-SUMIFS('BD Factoraje'!$R:$R,'BD Factoraje'!$B:$B,$B$3,'BD Factoraje'!$G:$G,'Cartera Semanal Individual'!$A77,'BD Factoraje'!$N:$N,'Cartera Semanal Individual'!F$1,'BD Factoraje'!$C:$C,$B$2)</f>
        <v>0</v>
      </c>
      <c r="G77" s="11">
        <f>IF('Cartera Semanal Individual'!$A77='Cartera Semanal Individual'!G$1,-SUMIFS('BD Factoraje'!$Q:$Q,'BD Factoraje'!$B:$B,$B$3,'BD Factoraje'!$G:$G,'Cartera Semanal Individual'!$A77,'BD Factoraje'!$C:$C,$B$2),0)+F77-SUMIFS('BD Factoraje'!$R:$R,'BD Factoraje'!$B:$B,$B$3,'BD Factoraje'!$G:$G,'Cartera Semanal Individual'!$A77,'BD Factoraje'!$N:$N,'Cartera Semanal Individual'!G$1,'BD Factoraje'!$C:$C,$B$2)</f>
        <v>0</v>
      </c>
      <c r="H77" s="11">
        <f>IF('Cartera Semanal Individual'!$A77='Cartera Semanal Individual'!H$1,-SUMIFS('BD Factoraje'!$Q:$Q,'BD Factoraje'!$B:$B,$B$3,'BD Factoraje'!$G:$G,'Cartera Semanal Individual'!$A77,'BD Factoraje'!$C:$C,$B$2),0)+G77-SUMIFS('BD Factoraje'!$R:$R,'BD Factoraje'!$B:$B,$B$3,'BD Factoraje'!$G:$G,'Cartera Semanal Individual'!$A77,'BD Factoraje'!$N:$N,'Cartera Semanal Individual'!H$1,'BD Factoraje'!$C:$C,$B$2)</f>
        <v>0</v>
      </c>
      <c r="I77" s="11">
        <f>IF('Cartera Semanal Individual'!$A77='Cartera Semanal Individual'!I$1,-SUMIFS('BD Factoraje'!$Q:$Q,'BD Factoraje'!$B:$B,$B$3,'BD Factoraje'!$G:$G,'Cartera Semanal Individual'!$A77,'BD Factoraje'!$C:$C,$B$2),0)+H77-SUMIFS('BD Factoraje'!$R:$R,'BD Factoraje'!$B:$B,$B$3,'BD Factoraje'!$G:$G,'Cartera Semanal Individual'!$A77,'BD Factoraje'!$N:$N,'Cartera Semanal Individual'!I$1,'BD Factoraje'!$C:$C,$B$2)</f>
        <v>0</v>
      </c>
      <c r="J77" s="11">
        <f>IF('Cartera Semanal Individual'!$A77='Cartera Semanal Individual'!J$1,-SUMIFS('BD Factoraje'!$Q:$Q,'BD Factoraje'!$B:$B,$B$3,'BD Factoraje'!$G:$G,'Cartera Semanal Individual'!$A77,'BD Factoraje'!$C:$C,$B$2),0)+I77-SUMIFS('BD Factoraje'!$R:$R,'BD Factoraje'!$B:$B,$B$3,'BD Factoraje'!$G:$G,'Cartera Semanal Individual'!$A77,'BD Factoraje'!$N:$N,'Cartera Semanal Individual'!J$1,'BD Factoraje'!$C:$C,$B$2)</f>
        <v>0</v>
      </c>
      <c r="K77" s="11">
        <f>IF('Cartera Semanal Individual'!$A77='Cartera Semanal Individual'!K$1,-SUMIFS('BD Factoraje'!$Q:$Q,'BD Factoraje'!$B:$B,$B$3,'BD Factoraje'!$G:$G,'Cartera Semanal Individual'!$A77,'BD Factoraje'!$C:$C,$B$2),0)+J77-SUMIFS('BD Factoraje'!$R:$R,'BD Factoraje'!$B:$B,$B$3,'BD Factoraje'!$G:$G,'Cartera Semanal Individual'!$A77,'BD Factoraje'!$N:$N,'Cartera Semanal Individual'!K$1,'BD Factoraje'!$C:$C,$B$2)</f>
        <v>0</v>
      </c>
      <c r="L77" s="11">
        <f>IF('Cartera Semanal Individual'!$A77='Cartera Semanal Individual'!L$1,-SUMIFS('BD Factoraje'!$Q:$Q,'BD Factoraje'!$B:$B,$B$3,'BD Factoraje'!$G:$G,'Cartera Semanal Individual'!$A77,'BD Factoraje'!$C:$C,$B$2),0)+K77-SUMIFS('BD Factoraje'!$R:$R,'BD Factoraje'!$B:$B,$B$3,'BD Factoraje'!$G:$G,'Cartera Semanal Individual'!$A77,'BD Factoraje'!$N:$N,'Cartera Semanal Individual'!L$1,'BD Factoraje'!$C:$C,$B$2)</f>
        <v>0</v>
      </c>
      <c r="M77" s="11">
        <f>IF('Cartera Semanal Individual'!$A77='Cartera Semanal Individual'!M$1,-SUMIFS('BD Factoraje'!$Q:$Q,'BD Factoraje'!$B:$B,$B$3,'BD Factoraje'!$G:$G,'Cartera Semanal Individual'!$A77,'BD Factoraje'!$C:$C,$B$2),0)+L77-SUMIFS('BD Factoraje'!$R:$R,'BD Factoraje'!$B:$B,$B$3,'BD Factoraje'!$G:$G,'Cartera Semanal Individual'!$A77,'BD Factoraje'!$N:$N,'Cartera Semanal Individual'!M$1,'BD Factoraje'!$C:$C,$B$2)</f>
        <v>0</v>
      </c>
      <c r="N77" s="11">
        <f>IF('Cartera Semanal Individual'!$A77='Cartera Semanal Individual'!N$1,-SUMIFS('BD Factoraje'!$Q:$Q,'BD Factoraje'!$B:$B,$B$3,'BD Factoraje'!$G:$G,'Cartera Semanal Individual'!$A77,'BD Factoraje'!$C:$C,$B$2),0)+M77-SUMIFS('BD Factoraje'!$R:$R,'BD Factoraje'!$B:$B,$B$3,'BD Factoraje'!$G:$G,'Cartera Semanal Individual'!$A77,'BD Factoraje'!$N:$N,'Cartera Semanal Individual'!N$1,'BD Factoraje'!$C:$C,$B$2)</f>
        <v>0</v>
      </c>
      <c r="O77" s="11">
        <f>IF('Cartera Semanal Individual'!$A77='Cartera Semanal Individual'!O$1,-SUMIFS('BD Factoraje'!$Q:$Q,'BD Factoraje'!$B:$B,$B$3,'BD Factoraje'!$G:$G,'Cartera Semanal Individual'!$A77,'BD Factoraje'!$C:$C,$B$2),0)+N77-SUMIFS('BD Factoraje'!$R:$R,'BD Factoraje'!$B:$B,$B$3,'BD Factoraje'!$G:$G,'Cartera Semanal Individual'!$A77,'BD Factoraje'!$N:$N,'Cartera Semanal Individual'!O$1,'BD Factoraje'!$C:$C,$B$2)</f>
        <v>0</v>
      </c>
      <c r="P77" s="11">
        <f>IF('Cartera Semanal Individual'!$A77='Cartera Semanal Individual'!P$1,-SUMIFS('BD Factoraje'!$Q:$Q,'BD Factoraje'!$B:$B,$B$3,'BD Factoraje'!$G:$G,'Cartera Semanal Individual'!$A77,'BD Factoraje'!$C:$C,$B$2),0)+O77-SUMIFS('BD Factoraje'!$R:$R,'BD Factoraje'!$B:$B,$B$3,'BD Factoraje'!$G:$G,'Cartera Semanal Individual'!$A77,'BD Factoraje'!$N:$N,'Cartera Semanal Individual'!P$1,'BD Factoraje'!$C:$C,$B$2)</f>
        <v>0</v>
      </c>
      <c r="Q77" s="11">
        <f>IF('Cartera Semanal Individual'!$A77='Cartera Semanal Individual'!Q$1,-SUMIFS('BD Factoraje'!$Q:$Q,'BD Factoraje'!$B:$B,$B$3,'BD Factoraje'!$G:$G,'Cartera Semanal Individual'!$A77,'BD Factoraje'!$C:$C,$B$2),0)+P77-SUMIFS('BD Factoraje'!$R:$R,'BD Factoraje'!$B:$B,$B$3,'BD Factoraje'!$G:$G,'Cartera Semanal Individual'!$A77,'BD Factoraje'!$N:$N,'Cartera Semanal Individual'!Q$1,'BD Factoraje'!$C:$C,$B$2)</f>
        <v>0</v>
      </c>
      <c r="R77" s="11">
        <f>IF('Cartera Semanal Individual'!$A77='Cartera Semanal Individual'!R$1,-SUMIFS('BD Factoraje'!$Q:$Q,'BD Factoraje'!$B:$B,$B$3,'BD Factoraje'!$G:$G,'Cartera Semanal Individual'!$A77,'BD Factoraje'!$C:$C,$B$2),0)+Q77-SUMIFS('BD Factoraje'!$R:$R,'BD Factoraje'!$B:$B,$B$3,'BD Factoraje'!$G:$G,'Cartera Semanal Individual'!$A77,'BD Factoraje'!$N:$N,'Cartera Semanal Individual'!R$1,'BD Factoraje'!$C:$C,$B$2)</f>
        <v>0</v>
      </c>
      <c r="S77" s="11">
        <f>IF('Cartera Semanal Individual'!$A77='Cartera Semanal Individual'!S$1,-SUMIFS('BD Factoraje'!$Q:$Q,'BD Factoraje'!$B:$B,$B$3,'BD Factoraje'!$G:$G,'Cartera Semanal Individual'!$A77,'BD Factoraje'!$C:$C,$B$2),0)+R77-SUMIFS('BD Factoraje'!$R:$R,'BD Factoraje'!$B:$B,$B$3,'BD Factoraje'!$G:$G,'Cartera Semanal Individual'!$A77,'BD Factoraje'!$N:$N,'Cartera Semanal Individual'!S$1,'BD Factoraje'!$C:$C,$B$2)</f>
        <v>0</v>
      </c>
      <c r="T77" s="11">
        <f>IF('Cartera Semanal Individual'!$A77='Cartera Semanal Individual'!T$1,-SUMIFS('BD Factoraje'!$Q:$Q,'BD Factoraje'!$B:$B,$B$3,'BD Factoraje'!$G:$G,'Cartera Semanal Individual'!$A77,'BD Factoraje'!$C:$C,$B$2),0)+S77-SUMIFS('BD Factoraje'!$R:$R,'BD Factoraje'!$B:$B,$B$3,'BD Factoraje'!$G:$G,'Cartera Semanal Individual'!$A77,'BD Factoraje'!$N:$N,'Cartera Semanal Individual'!T$1,'BD Factoraje'!$C:$C,$B$2)</f>
        <v>0</v>
      </c>
      <c r="U77" s="11">
        <f>IF('Cartera Semanal Individual'!$A77='Cartera Semanal Individual'!U$1,-SUMIFS('BD Factoraje'!$Q:$Q,'BD Factoraje'!$B:$B,$B$3,'BD Factoraje'!$G:$G,'Cartera Semanal Individual'!$A77,'BD Factoraje'!$C:$C,$B$2),0)+T77-SUMIFS('BD Factoraje'!$R:$R,'BD Factoraje'!$B:$B,$B$3,'BD Factoraje'!$G:$G,'Cartera Semanal Individual'!$A77,'BD Factoraje'!$N:$N,'Cartera Semanal Individual'!U$1,'BD Factoraje'!$C:$C,$B$2)</f>
        <v>0</v>
      </c>
      <c r="V77" s="11">
        <f>IF('Cartera Semanal Individual'!$A77='Cartera Semanal Individual'!V$1,-SUMIFS('BD Factoraje'!$Q:$Q,'BD Factoraje'!$B:$B,$B$3,'BD Factoraje'!$G:$G,'Cartera Semanal Individual'!$A77,'BD Factoraje'!$C:$C,$B$2),0)+U77-SUMIFS('BD Factoraje'!$R:$R,'BD Factoraje'!$B:$B,$B$3,'BD Factoraje'!$G:$G,'Cartera Semanal Individual'!$A77,'BD Factoraje'!$N:$N,'Cartera Semanal Individual'!V$1,'BD Factoraje'!$C:$C,$B$2)</f>
        <v>0</v>
      </c>
      <c r="W77" s="11">
        <f>IF('Cartera Semanal Individual'!$A77='Cartera Semanal Individual'!W$1,-SUMIFS('BD Factoraje'!$Q:$Q,'BD Factoraje'!$B:$B,$B$3,'BD Factoraje'!$G:$G,'Cartera Semanal Individual'!$A77,'BD Factoraje'!$C:$C,$B$2),0)+V77-SUMIFS('BD Factoraje'!$R:$R,'BD Factoraje'!$B:$B,$B$3,'BD Factoraje'!$G:$G,'Cartera Semanal Individual'!$A77,'BD Factoraje'!$N:$N,'Cartera Semanal Individual'!W$1,'BD Factoraje'!$C:$C,$B$2)</f>
        <v>0</v>
      </c>
      <c r="X77" s="11">
        <f>IF('Cartera Semanal Individual'!$A77='Cartera Semanal Individual'!X$1,-SUMIFS('BD Factoraje'!$Q:$Q,'BD Factoraje'!$B:$B,$B$3,'BD Factoraje'!$G:$G,'Cartera Semanal Individual'!$A77,'BD Factoraje'!$C:$C,$B$2),0)+W77-SUMIFS('BD Factoraje'!$R:$R,'BD Factoraje'!$B:$B,$B$3,'BD Factoraje'!$G:$G,'Cartera Semanal Individual'!$A77,'BD Factoraje'!$N:$N,'Cartera Semanal Individual'!X$1,'BD Factoraje'!$C:$C,$B$2)</f>
        <v>0</v>
      </c>
      <c r="Y77" s="11">
        <f>IF('Cartera Semanal Individual'!$A77='Cartera Semanal Individual'!Y$1,-SUMIFS('BD Factoraje'!$Q:$Q,'BD Factoraje'!$B:$B,$B$3,'BD Factoraje'!$G:$G,'Cartera Semanal Individual'!$A77,'BD Factoraje'!$C:$C,$B$2),0)+X77-SUMIFS('BD Factoraje'!$R:$R,'BD Factoraje'!$B:$B,$B$3,'BD Factoraje'!$G:$G,'Cartera Semanal Individual'!$A77,'BD Factoraje'!$N:$N,'Cartera Semanal Individual'!Y$1,'BD Factoraje'!$C:$C,$B$2)</f>
        <v>0</v>
      </c>
      <c r="Z77" s="11">
        <f>IF('Cartera Semanal Individual'!$A77='Cartera Semanal Individual'!Z$1,-SUMIFS('BD Factoraje'!$Q:$Q,'BD Factoraje'!$B:$B,$B$3,'BD Factoraje'!$G:$G,'Cartera Semanal Individual'!$A77,'BD Factoraje'!$C:$C,$B$2),0)+Y77-SUMIFS('BD Factoraje'!$R:$R,'BD Factoraje'!$B:$B,$B$3,'BD Factoraje'!$G:$G,'Cartera Semanal Individual'!$A77,'BD Factoraje'!$N:$N,'Cartera Semanal Individual'!Z$1,'BD Factoraje'!$C:$C,$B$2)</f>
        <v>0</v>
      </c>
      <c r="AA77" s="11">
        <f>IF('Cartera Semanal Individual'!$A77='Cartera Semanal Individual'!AA$1,-SUMIFS('BD Factoraje'!$Q:$Q,'BD Factoraje'!$B:$B,$B$3,'BD Factoraje'!$G:$G,'Cartera Semanal Individual'!$A77,'BD Factoraje'!$C:$C,$B$2),0)+Z77-SUMIFS('BD Factoraje'!$R:$R,'BD Factoraje'!$B:$B,$B$3,'BD Factoraje'!$G:$G,'Cartera Semanal Individual'!$A77,'BD Factoraje'!$N:$N,'Cartera Semanal Individual'!AA$1,'BD Factoraje'!$C:$C,$B$2)</f>
        <v>0</v>
      </c>
      <c r="AB77" s="11">
        <f>IF('Cartera Semanal Individual'!$A77='Cartera Semanal Individual'!AB$1,-SUMIFS('BD Factoraje'!$Q:$Q,'BD Factoraje'!$B:$B,$B$3,'BD Factoraje'!$G:$G,'Cartera Semanal Individual'!$A77,'BD Factoraje'!$C:$C,$B$2),0)+AA77-SUMIFS('BD Factoraje'!$R:$R,'BD Factoraje'!$B:$B,$B$3,'BD Factoraje'!$G:$G,'Cartera Semanal Individual'!$A77,'BD Factoraje'!$N:$N,'Cartera Semanal Individual'!AB$1,'BD Factoraje'!$C:$C,$B$2)</f>
        <v>0</v>
      </c>
      <c r="AC77" s="11">
        <f>IF('Cartera Semanal Individual'!$A77='Cartera Semanal Individual'!AC$1,-SUMIFS('BD Factoraje'!$Q:$Q,'BD Factoraje'!$B:$B,$B$3,'BD Factoraje'!$G:$G,'Cartera Semanal Individual'!$A77,'BD Factoraje'!$C:$C,$B$2),0)+AB77-SUMIFS('BD Factoraje'!$R:$R,'BD Factoraje'!$B:$B,$B$3,'BD Factoraje'!$G:$G,'Cartera Semanal Individual'!$A77,'BD Factoraje'!$N:$N,'Cartera Semanal Individual'!AC$1,'BD Factoraje'!$C:$C,$B$2)</f>
        <v>0</v>
      </c>
      <c r="AD77" s="11">
        <f>IF('Cartera Semanal Individual'!$A77='Cartera Semanal Individual'!AD$1,-SUMIFS('BD Factoraje'!$Q:$Q,'BD Factoraje'!$B:$B,$B$3,'BD Factoraje'!$G:$G,'Cartera Semanal Individual'!$A77,'BD Factoraje'!$C:$C,$B$2),0)+AC77-SUMIFS('BD Factoraje'!$R:$R,'BD Factoraje'!$B:$B,$B$3,'BD Factoraje'!$G:$G,'Cartera Semanal Individual'!$A77,'BD Factoraje'!$N:$N,'Cartera Semanal Individual'!AD$1,'BD Factoraje'!$C:$C,$B$2)</f>
        <v>0</v>
      </c>
      <c r="AE77" s="11">
        <f>IF('Cartera Semanal Individual'!$A77='Cartera Semanal Individual'!AE$1,-SUMIFS('BD Factoraje'!$Q:$Q,'BD Factoraje'!$B:$B,$B$3,'BD Factoraje'!$G:$G,'Cartera Semanal Individual'!$A77,'BD Factoraje'!$C:$C,$B$2),0)+AD77-SUMIFS('BD Factoraje'!$R:$R,'BD Factoraje'!$B:$B,$B$3,'BD Factoraje'!$G:$G,'Cartera Semanal Individual'!$A77,'BD Factoraje'!$N:$N,'Cartera Semanal Individual'!AE$1,'BD Factoraje'!$C:$C,$B$2)</f>
        <v>0</v>
      </c>
      <c r="AF77" s="11">
        <f>IF('Cartera Semanal Individual'!$A77='Cartera Semanal Individual'!AF$1,-SUMIFS('BD Factoraje'!$Q:$Q,'BD Factoraje'!$B:$B,$B$3,'BD Factoraje'!$G:$G,'Cartera Semanal Individual'!$A77,'BD Factoraje'!$C:$C,$B$2),0)+AE77-SUMIFS('BD Factoraje'!$R:$R,'BD Factoraje'!$B:$B,$B$3,'BD Factoraje'!$G:$G,'Cartera Semanal Individual'!$A77,'BD Factoraje'!$N:$N,'Cartera Semanal Individual'!AF$1,'BD Factoraje'!$C:$C,$B$2)</f>
        <v>0</v>
      </c>
      <c r="AG77" s="11">
        <f>IF('Cartera Semanal Individual'!$A77='Cartera Semanal Individual'!AG$1,-SUMIFS('BD Factoraje'!$Q:$Q,'BD Factoraje'!$B:$B,$B$3,'BD Factoraje'!$G:$G,'Cartera Semanal Individual'!$A77,'BD Factoraje'!$C:$C,$B$2),0)+AF77-SUMIFS('BD Factoraje'!$R:$R,'BD Factoraje'!$B:$B,$B$3,'BD Factoraje'!$G:$G,'Cartera Semanal Individual'!$A77,'BD Factoraje'!$N:$N,'Cartera Semanal Individual'!AG$1,'BD Factoraje'!$C:$C,$B$2)</f>
        <v>0</v>
      </c>
      <c r="AH77" s="11">
        <f>IF('Cartera Semanal Individual'!$A77='Cartera Semanal Individual'!AH$1,-SUMIFS('BD Factoraje'!$Q:$Q,'BD Factoraje'!$B:$B,$B$3,'BD Factoraje'!$G:$G,'Cartera Semanal Individual'!$A77,'BD Factoraje'!$C:$C,$B$2),0)+AG77-SUMIFS('BD Factoraje'!$R:$R,'BD Factoraje'!$B:$B,$B$3,'BD Factoraje'!$G:$G,'Cartera Semanal Individual'!$A77,'BD Factoraje'!$N:$N,'Cartera Semanal Individual'!AH$1,'BD Factoraje'!$C:$C,$B$2)</f>
        <v>0</v>
      </c>
      <c r="AI77" s="11">
        <f>IF('Cartera Semanal Individual'!$A77='Cartera Semanal Individual'!AI$1,-SUMIFS('BD Factoraje'!$Q:$Q,'BD Factoraje'!$B:$B,$B$3,'BD Factoraje'!$G:$G,'Cartera Semanal Individual'!$A77,'BD Factoraje'!$C:$C,$B$2),0)+AH77-SUMIFS('BD Factoraje'!$R:$R,'BD Factoraje'!$B:$B,$B$3,'BD Factoraje'!$G:$G,'Cartera Semanal Individual'!$A77,'BD Factoraje'!$N:$N,'Cartera Semanal Individual'!AI$1,'BD Factoraje'!$C:$C,$B$2)</f>
        <v>0</v>
      </c>
      <c r="AJ77" s="11">
        <f>IF('Cartera Semanal Individual'!$A77='Cartera Semanal Individual'!AJ$1,-SUMIFS('BD Factoraje'!$Q:$Q,'BD Factoraje'!$B:$B,$B$3,'BD Factoraje'!$G:$G,'Cartera Semanal Individual'!$A77,'BD Factoraje'!$C:$C,$B$2),0)+AI77-SUMIFS('BD Factoraje'!$R:$R,'BD Factoraje'!$B:$B,$B$3,'BD Factoraje'!$G:$G,'Cartera Semanal Individual'!$A77,'BD Factoraje'!$N:$N,'Cartera Semanal Individual'!AJ$1,'BD Factoraje'!$C:$C,$B$2)</f>
        <v>0</v>
      </c>
      <c r="AK77" s="11">
        <f>IF('Cartera Semanal Individual'!$A77='Cartera Semanal Individual'!AK$1,-SUMIFS('BD Factoraje'!$Q:$Q,'BD Factoraje'!$B:$B,$B$3,'BD Factoraje'!$G:$G,'Cartera Semanal Individual'!$A77,'BD Factoraje'!$C:$C,$B$2),0)+AJ77-SUMIFS('BD Factoraje'!$R:$R,'BD Factoraje'!$B:$B,$B$3,'BD Factoraje'!$G:$G,'Cartera Semanal Individual'!$A77,'BD Factoraje'!$N:$N,'Cartera Semanal Individual'!AK$1,'BD Factoraje'!$C:$C,$B$2)</f>
        <v>0</v>
      </c>
      <c r="AL77" s="11">
        <f>IF('Cartera Semanal Individual'!$A77='Cartera Semanal Individual'!AL$1,-SUMIFS('BD Factoraje'!$Q:$Q,'BD Factoraje'!$B:$B,$B$3,'BD Factoraje'!$G:$G,'Cartera Semanal Individual'!$A77,'BD Factoraje'!$C:$C,$B$2),0)+AK77-SUMIFS('BD Factoraje'!$R:$R,'BD Factoraje'!$B:$B,$B$3,'BD Factoraje'!$G:$G,'Cartera Semanal Individual'!$A77,'BD Factoraje'!$N:$N,'Cartera Semanal Individual'!AL$1,'BD Factoraje'!$C:$C,$B$2)</f>
        <v>0</v>
      </c>
      <c r="AM77" s="11">
        <f>IF('Cartera Semanal Individual'!$A77='Cartera Semanal Individual'!AM$1,-SUMIFS('BD Factoraje'!$Q:$Q,'BD Factoraje'!$B:$B,$B$3,'BD Factoraje'!$G:$G,'Cartera Semanal Individual'!$A77,'BD Factoraje'!$C:$C,$B$2),0)+AL77-SUMIFS('BD Factoraje'!$R:$R,'BD Factoraje'!$B:$B,$B$3,'BD Factoraje'!$G:$G,'Cartera Semanal Individual'!$A77,'BD Factoraje'!$N:$N,'Cartera Semanal Individual'!AM$1,'BD Factoraje'!$C:$C,$B$2)</f>
        <v>0</v>
      </c>
      <c r="AN77" s="11">
        <f>IF('Cartera Semanal Individual'!$A77='Cartera Semanal Individual'!AN$1,-SUMIFS('BD Factoraje'!$Q:$Q,'BD Factoraje'!$B:$B,$B$3,'BD Factoraje'!$G:$G,'Cartera Semanal Individual'!$A77,'BD Factoraje'!$C:$C,$B$2),0)+AM77-SUMIFS('BD Factoraje'!$R:$R,'BD Factoraje'!$B:$B,$B$3,'BD Factoraje'!$G:$G,'Cartera Semanal Individual'!$A77,'BD Factoraje'!$N:$N,'Cartera Semanal Individual'!AN$1,'BD Factoraje'!$C:$C,$B$2)</f>
        <v>0</v>
      </c>
      <c r="AO77" s="11">
        <f>IF('Cartera Semanal Individual'!$A77='Cartera Semanal Individual'!AO$1,-SUMIFS('BD Factoraje'!$Q:$Q,'BD Factoraje'!$B:$B,$B$3,'BD Factoraje'!$G:$G,'Cartera Semanal Individual'!$A77,'BD Factoraje'!$C:$C,$B$2),0)+AN77-SUMIFS('BD Factoraje'!$R:$R,'BD Factoraje'!$B:$B,$B$3,'BD Factoraje'!$G:$G,'Cartera Semanal Individual'!$A77,'BD Factoraje'!$N:$N,'Cartera Semanal Individual'!AO$1,'BD Factoraje'!$C:$C,$B$2)</f>
        <v>0</v>
      </c>
      <c r="AP77" s="11">
        <f>IF('Cartera Semanal Individual'!$A77='Cartera Semanal Individual'!AP$1,-SUMIFS('BD Factoraje'!$Q:$Q,'BD Factoraje'!$B:$B,$B$3,'BD Factoraje'!$G:$G,'Cartera Semanal Individual'!$A77,'BD Factoraje'!$C:$C,$B$2),0)+AO77-SUMIFS('BD Factoraje'!$R:$R,'BD Factoraje'!$B:$B,$B$3,'BD Factoraje'!$G:$G,'Cartera Semanal Individual'!$A77,'BD Factoraje'!$N:$N,'Cartera Semanal Individual'!AP$1,'BD Factoraje'!$C:$C,$B$2)</f>
        <v>0</v>
      </c>
      <c r="AQ77" s="11">
        <f>IF('Cartera Semanal Individual'!$A77='Cartera Semanal Individual'!AQ$1,-SUMIFS('BD Factoraje'!$Q:$Q,'BD Factoraje'!$B:$B,$B$3,'BD Factoraje'!$G:$G,'Cartera Semanal Individual'!$A77,'BD Factoraje'!$C:$C,$B$2),0)+AP77-SUMIFS('BD Factoraje'!$R:$R,'BD Factoraje'!$B:$B,$B$3,'BD Factoraje'!$G:$G,'Cartera Semanal Individual'!$A77,'BD Factoraje'!$N:$N,'Cartera Semanal Individual'!AQ$1,'BD Factoraje'!$C:$C,$B$2)</f>
        <v>0</v>
      </c>
      <c r="AR77" s="11">
        <f>IF('Cartera Semanal Individual'!$A77='Cartera Semanal Individual'!AR$1,-SUMIFS('BD Factoraje'!$Q:$Q,'BD Factoraje'!$B:$B,$B$3,'BD Factoraje'!$G:$G,'Cartera Semanal Individual'!$A77,'BD Factoraje'!$C:$C,$B$2),0)+AQ77-SUMIFS('BD Factoraje'!$R:$R,'BD Factoraje'!$B:$B,$B$3,'BD Factoraje'!$G:$G,'Cartera Semanal Individual'!$A77,'BD Factoraje'!$N:$N,'Cartera Semanal Individual'!AR$1,'BD Factoraje'!$C:$C,$B$2)</f>
        <v>0</v>
      </c>
      <c r="AS77" s="11">
        <f>IF('Cartera Semanal Individual'!$A77='Cartera Semanal Individual'!AS$1,-SUMIFS('BD Factoraje'!$Q:$Q,'BD Factoraje'!$B:$B,$B$3,'BD Factoraje'!$G:$G,'Cartera Semanal Individual'!$A77,'BD Factoraje'!$C:$C,$B$2),0)+AR77-SUMIFS('BD Factoraje'!$R:$R,'BD Factoraje'!$B:$B,$B$3,'BD Factoraje'!$G:$G,'Cartera Semanal Individual'!$A77,'BD Factoraje'!$N:$N,'Cartera Semanal Individual'!AS$1,'BD Factoraje'!$C:$C,$B$2)</f>
        <v>0</v>
      </c>
      <c r="AT77" s="11">
        <f>IF('Cartera Semanal Individual'!$A77='Cartera Semanal Individual'!AT$1,-SUMIFS('BD Factoraje'!$Q:$Q,'BD Factoraje'!$B:$B,$B$3,'BD Factoraje'!$G:$G,'Cartera Semanal Individual'!$A77,'BD Factoraje'!$C:$C,$B$2),0)+AS77-SUMIFS('BD Factoraje'!$R:$R,'BD Factoraje'!$B:$B,$B$3,'BD Factoraje'!$G:$G,'Cartera Semanal Individual'!$A77,'BD Factoraje'!$N:$N,'Cartera Semanal Individual'!AT$1,'BD Factoraje'!$C:$C,$B$2)</f>
        <v>0</v>
      </c>
      <c r="AU77" s="11">
        <f>IF('Cartera Semanal Individual'!$A77='Cartera Semanal Individual'!AU$1,-SUMIFS('BD Factoraje'!$Q:$Q,'BD Factoraje'!$B:$B,$B$3,'BD Factoraje'!$G:$G,'Cartera Semanal Individual'!$A77,'BD Factoraje'!$C:$C,$B$2),0)+AT77-SUMIFS('BD Factoraje'!$R:$R,'BD Factoraje'!$B:$B,$B$3,'BD Factoraje'!$G:$G,'Cartera Semanal Individual'!$A77,'BD Factoraje'!$N:$N,'Cartera Semanal Individual'!AU$1,'BD Factoraje'!$C:$C,$B$2)</f>
        <v>0</v>
      </c>
      <c r="AV77" s="11">
        <f>IF('Cartera Semanal Individual'!$A77='Cartera Semanal Individual'!AV$1,-SUMIFS('BD Factoraje'!$Q:$Q,'BD Factoraje'!$B:$B,$B$3,'BD Factoraje'!$G:$G,'Cartera Semanal Individual'!$A77,'BD Factoraje'!$C:$C,$B$2),0)+AU77-SUMIFS('BD Factoraje'!$R:$R,'BD Factoraje'!$B:$B,$B$3,'BD Factoraje'!$G:$G,'Cartera Semanal Individual'!$A77,'BD Factoraje'!$N:$N,'Cartera Semanal Individual'!AV$1,'BD Factoraje'!$C:$C,$B$2)</f>
        <v>0</v>
      </c>
      <c r="AW77" s="11">
        <f>IF('Cartera Semanal Individual'!$A77='Cartera Semanal Individual'!AW$1,-SUMIFS('BD Factoraje'!$Q:$Q,'BD Factoraje'!$B:$B,$B$3,'BD Factoraje'!$G:$G,'Cartera Semanal Individual'!$A77,'BD Factoraje'!$C:$C,$B$2),0)+AV77-SUMIFS('BD Factoraje'!$R:$R,'BD Factoraje'!$B:$B,$B$3,'BD Factoraje'!$G:$G,'Cartera Semanal Individual'!$A77,'BD Factoraje'!$N:$N,'Cartera Semanal Individual'!AW$1,'BD Factoraje'!$C:$C,$B$2)</f>
        <v>0</v>
      </c>
      <c r="AX77" s="11">
        <f>IF('Cartera Semanal Individual'!$A77='Cartera Semanal Individual'!AX$1,-SUMIFS('BD Factoraje'!$Q:$Q,'BD Factoraje'!$B:$B,$B$3,'BD Factoraje'!$G:$G,'Cartera Semanal Individual'!$A77,'BD Factoraje'!$C:$C,$B$2),0)+AW77-SUMIFS('BD Factoraje'!$R:$R,'BD Factoraje'!$B:$B,$B$3,'BD Factoraje'!$G:$G,'Cartera Semanal Individual'!$A77,'BD Factoraje'!$N:$N,'Cartera Semanal Individual'!AX$1,'BD Factoraje'!$C:$C,$B$2)</f>
        <v>0</v>
      </c>
      <c r="AY77" s="11">
        <f>IF('Cartera Semanal Individual'!$A77='Cartera Semanal Individual'!AY$1,-SUMIFS('BD Factoraje'!$Q:$Q,'BD Factoraje'!$B:$B,$B$3,'BD Factoraje'!$G:$G,'Cartera Semanal Individual'!$A77,'BD Factoraje'!$C:$C,$B$2),0)+AX77-SUMIFS('BD Factoraje'!$R:$R,'BD Factoraje'!$B:$B,$B$3,'BD Factoraje'!$G:$G,'Cartera Semanal Individual'!$A77,'BD Factoraje'!$N:$N,'Cartera Semanal Individual'!AY$1,'BD Factoraje'!$C:$C,$B$2)</f>
        <v>0</v>
      </c>
      <c r="AZ77" s="11">
        <f>IF('Cartera Semanal Individual'!$A77='Cartera Semanal Individual'!AZ$1,-SUMIFS('BD Factoraje'!$Q:$Q,'BD Factoraje'!$B:$B,$B$3,'BD Factoraje'!$G:$G,'Cartera Semanal Individual'!$A77,'BD Factoraje'!$C:$C,$B$2),0)+AY77-SUMIFS('BD Factoraje'!$R:$R,'BD Factoraje'!$B:$B,$B$3,'BD Factoraje'!$G:$G,'Cartera Semanal Individual'!$A77,'BD Factoraje'!$N:$N,'Cartera Semanal Individual'!AZ$1,'BD Factoraje'!$C:$C,$B$2)</f>
        <v>0</v>
      </c>
      <c r="BA77" s="11">
        <f>IF('Cartera Semanal Individual'!$A77='Cartera Semanal Individual'!BA$1,-SUMIFS('BD Factoraje'!$Q:$Q,'BD Factoraje'!$B:$B,$B$3,'BD Factoraje'!$G:$G,'Cartera Semanal Individual'!$A77,'BD Factoraje'!$C:$C,$B$2),0)+AZ77-SUMIFS('BD Factoraje'!$R:$R,'BD Factoraje'!$B:$B,$B$3,'BD Factoraje'!$G:$G,'Cartera Semanal Individual'!$A77,'BD Factoraje'!$N:$N,'Cartera Semanal Individual'!BA$1,'BD Factoraje'!$C:$C,$B$2)</f>
        <v>0</v>
      </c>
      <c r="BB77" s="11">
        <f>IF('Cartera Semanal Individual'!$A77='Cartera Semanal Individual'!BB$1,-SUMIFS('BD Factoraje'!$Q:$Q,'BD Factoraje'!$B:$B,$B$3,'BD Factoraje'!$G:$G,'Cartera Semanal Individual'!$A77,'BD Factoraje'!$C:$C,$B$2),0)+BA77-SUMIFS('BD Factoraje'!$R:$R,'BD Factoraje'!$B:$B,$B$3,'BD Factoraje'!$G:$G,'Cartera Semanal Individual'!$A77,'BD Factoraje'!$N:$N,'Cartera Semanal Individual'!BB$1,'BD Factoraje'!$C:$C,$B$2)</f>
        <v>0</v>
      </c>
      <c r="BC77" s="11">
        <f>IF('Cartera Semanal Individual'!$A77='Cartera Semanal Individual'!BC$1,-SUMIFS('BD Factoraje'!$Q:$Q,'BD Factoraje'!$B:$B,$B$3,'BD Factoraje'!$G:$G,'Cartera Semanal Individual'!$A77,'BD Factoraje'!$C:$C,$B$2),0)+BB77-SUMIFS('BD Factoraje'!$R:$R,'BD Factoraje'!$B:$B,$B$3,'BD Factoraje'!$G:$G,'Cartera Semanal Individual'!$A77,'BD Factoraje'!$N:$N,'Cartera Semanal Individual'!BC$1,'BD Factoraje'!$C:$C,$B$2)</f>
        <v>0</v>
      </c>
      <c r="BD77" s="11">
        <f>IF('Cartera Semanal Individual'!$A77='Cartera Semanal Individual'!BD$1,-SUMIFS('BD Factoraje'!$Q:$Q,'BD Factoraje'!$B:$B,$B$3,'BD Factoraje'!$G:$G,'Cartera Semanal Individual'!$A77,'BD Factoraje'!$C:$C,$B$2),0)+BC77-SUMIFS('BD Factoraje'!$R:$R,'BD Factoraje'!$B:$B,$B$3,'BD Factoraje'!$G:$G,'Cartera Semanal Individual'!$A77,'BD Factoraje'!$N:$N,'Cartera Semanal Individual'!BD$1,'BD Factoraje'!$C:$C,$B$2)</f>
        <v>0</v>
      </c>
      <c r="BE77" s="11">
        <f>IF('Cartera Semanal Individual'!$A77='Cartera Semanal Individual'!BE$1,-SUMIFS('BD Factoraje'!$Q:$Q,'BD Factoraje'!$B:$B,$B$3,'BD Factoraje'!$G:$G,'Cartera Semanal Individual'!$A77,'BD Factoraje'!$C:$C,$B$2),0)+BD77-SUMIFS('BD Factoraje'!$R:$R,'BD Factoraje'!$B:$B,$B$3,'BD Factoraje'!$G:$G,'Cartera Semanal Individual'!$A77,'BD Factoraje'!$N:$N,'Cartera Semanal Individual'!BE$1,'BD Factoraje'!$C:$C,$B$2)</f>
        <v>0</v>
      </c>
      <c r="BF77" s="11">
        <f>IF('Cartera Semanal Individual'!$A77='Cartera Semanal Individual'!BF$1,-SUMIFS('BD Factoraje'!$Q:$Q,'BD Factoraje'!$B:$B,$B$3,'BD Factoraje'!$G:$G,'Cartera Semanal Individual'!$A77,'BD Factoraje'!$C:$C,$B$2),0)+BE77-SUMIFS('BD Factoraje'!$R:$R,'BD Factoraje'!$B:$B,$B$3,'BD Factoraje'!$G:$G,'Cartera Semanal Individual'!$A77,'BD Factoraje'!$N:$N,'Cartera Semanal Individual'!BF$1,'BD Factoraje'!$C:$C,$B$2)</f>
        <v>0</v>
      </c>
      <c r="BG77" s="11">
        <f>IF('Cartera Semanal Individual'!$A77='Cartera Semanal Individual'!BG$1,-SUMIFS('BD Factoraje'!$Q:$Q,'BD Factoraje'!$B:$B,$B$3,'BD Factoraje'!$G:$G,'Cartera Semanal Individual'!$A77,'BD Factoraje'!$C:$C,$B$2),0)+BF77-SUMIFS('BD Factoraje'!$R:$R,'BD Factoraje'!$B:$B,$B$3,'BD Factoraje'!$G:$G,'Cartera Semanal Individual'!$A77,'BD Factoraje'!$N:$N,'Cartera Semanal Individual'!BG$1,'BD Factoraje'!$C:$C,$B$2)</f>
        <v>0</v>
      </c>
      <c r="BH77" s="11">
        <f>IF('Cartera Semanal Individual'!$A77='Cartera Semanal Individual'!BH$1,-SUMIFS('BD Factoraje'!$Q:$Q,'BD Factoraje'!$B:$B,$B$3,'BD Factoraje'!$G:$G,'Cartera Semanal Individual'!$A77,'BD Factoraje'!$C:$C,$B$2),0)+BG77-SUMIFS('BD Factoraje'!$R:$R,'BD Factoraje'!$B:$B,$B$3,'BD Factoraje'!$G:$G,'Cartera Semanal Individual'!$A77,'BD Factoraje'!$N:$N,'Cartera Semanal Individual'!BH$1,'BD Factoraje'!$C:$C,$B$2)</f>
        <v>0</v>
      </c>
      <c r="BI77" s="11">
        <f>IF('Cartera Semanal Individual'!$A77='Cartera Semanal Individual'!BI$1,-SUMIFS('BD Factoraje'!$Q:$Q,'BD Factoraje'!$B:$B,$B$3,'BD Factoraje'!$G:$G,'Cartera Semanal Individual'!$A77,'BD Factoraje'!$C:$C,$B$2),0)+BH77-SUMIFS('BD Factoraje'!$R:$R,'BD Factoraje'!$B:$B,$B$3,'BD Factoraje'!$G:$G,'Cartera Semanal Individual'!$A77,'BD Factoraje'!$N:$N,'Cartera Semanal Individual'!BI$1,'BD Factoraje'!$C:$C,$B$2)</f>
        <v>0</v>
      </c>
      <c r="BJ77" s="11">
        <f>IF('Cartera Semanal Individual'!$A77='Cartera Semanal Individual'!BJ$1,-SUMIFS('BD Factoraje'!$Q:$Q,'BD Factoraje'!$B:$B,$B$3,'BD Factoraje'!$G:$G,'Cartera Semanal Individual'!$A77,'BD Factoraje'!$C:$C,$B$2),0)+BI77-SUMIFS('BD Factoraje'!$R:$R,'BD Factoraje'!$B:$B,$B$3,'BD Factoraje'!$G:$G,'Cartera Semanal Individual'!$A77,'BD Factoraje'!$N:$N,'Cartera Semanal Individual'!BJ$1,'BD Factoraje'!$C:$C,$B$2)</f>
        <v>0</v>
      </c>
      <c r="BK77" s="11">
        <f>IF('Cartera Semanal Individual'!$A77='Cartera Semanal Individual'!BK$1,-SUMIFS('BD Factoraje'!$Q:$Q,'BD Factoraje'!$B:$B,$B$3,'BD Factoraje'!$G:$G,'Cartera Semanal Individual'!$A77,'BD Factoraje'!$C:$C,$B$2),0)+BJ77-SUMIFS('BD Factoraje'!$R:$R,'BD Factoraje'!$B:$B,$B$3,'BD Factoraje'!$G:$G,'Cartera Semanal Individual'!$A77,'BD Factoraje'!$N:$N,'Cartera Semanal Individual'!BK$1,'BD Factoraje'!$C:$C,$B$2)</f>
        <v>0</v>
      </c>
      <c r="BL77" s="11">
        <f>IF('Cartera Semanal Individual'!$A77='Cartera Semanal Individual'!BL$1,-SUMIFS('BD Factoraje'!$Q:$Q,'BD Factoraje'!$B:$B,$B$3,'BD Factoraje'!$G:$G,'Cartera Semanal Individual'!$A77,'BD Factoraje'!$C:$C,$B$2),0)+BK77-SUMIFS('BD Factoraje'!$R:$R,'BD Factoraje'!$B:$B,$B$3,'BD Factoraje'!$G:$G,'Cartera Semanal Individual'!$A77,'BD Factoraje'!$N:$N,'Cartera Semanal Individual'!BL$1,'BD Factoraje'!$C:$C,$B$2)</f>
        <v>0</v>
      </c>
      <c r="BM77" s="11">
        <f>IF('Cartera Semanal Individual'!$A77='Cartera Semanal Individual'!BM$1,-SUMIFS('BD Factoraje'!$Q:$Q,'BD Factoraje'!$B:$B,$B$3,'BD Factoraje'!$G:$G,'Cartera Semanal Individual'!$A77,'BD Factoraje'!$C:$C,$B$2),0)+BL77-SUMIFS('BD Factoraje'!$R:$R,'BD Factoraje'!$B:$B,$B$3,'BD Factoraje'!$G:$G,'Cartera Semanal Individual'!$A77,'BD Factoraje'!$N:$N,'Cartera Semanal Individual'!BM$1,'BD Factoraje'!$C:$C,$B$2)</f>
        <v>0</v>
      </c>
      <c r="BN77" s="11">
        <f>IF('Cartera Semanal Individual'!$A77='Cartera Semanal Individual'!BN$1,-SUMIFS('BD Factoraje'!$Q:$Q,'BD Factoraje'!$B:$B,$B$3,'BD Factoraje'!$G:$G,'Cartera Semanal Individual'!$A77,'BD Factoraje'!$C:$C,$B$2),0)+BM77-SUMIFS('BD Factoraje'!$R:$R,'BD Factoraje'!$B:$B,$B$3,'BD Factoraje'!$G:$G,'Cartera Semanal Individual'!$A77,'BD Factoraje'!$N:$N,'Cartera Semanal Individual'!BN$1,'BD Factoraje'!$C:$C,$B$2)</f>
        <v>0</v>
      </c>
      <c r="BO77" s="11">
        <f>IF('Cartera Semanal Individual'!$A77='Cartera Semanal Individual'!BO$1,-SUMIFS('BD Factoraje'!$Q:$Q,'BD Factoraje'!$B:$B,$B$3,'BD Factoraje'!$G:$G,'Cartera Semanal Individual'!$A77,'BD Factoraje'!$C:$C,$B$2),0)+BN77-SUMIFS('BD Factoraje'!$R:$R,'BD Factoraje'!$B:$B,$B$3,'BD Factoraje'!$G:$G,'Cartera Semanal Individual'!$A77,'BD Factoraje'!$N:$N,'Cartera Semanal Individual'!BO$1,'BD Factoraje'!$C:$C,$B$2)</f>
        <v>0</v>
      </c>
      <c r="BP77" s="11">
        <f>IF('Cartera Semanal Individual'!$A77='Cartera Semanal Individual'!BP$1,-SUMIFS('BD Factoraje'!$Q:$Q,'BD Factoraje'!$B:$B,$B$3,'BD Factoraje'!$G:$G,'Cartera Semanal Individual'!$A77,'BD Factoraje'!$C:$C,$B$2),0)+BO77-SUMIFS('BD Factoraje'!$R:$R,'BD Factoraje'!$B:$B,$B$3,'BD Factoraje'!$G:$G,'Cartera Semanal Individual'!$A77,'BD Factoraje'!$N:$N,'Cartera Semanal Individual'!BP$1,'BD Factoraje'!$C:$C,$B$2)</f>
        <v>0</v>
      </c>
      <c r="BQ77" s="11">
        <f>IF('Cartera Semanal Individual'!$A77='Cartera Semanal Individual'!BQ$1,-SUMIFS('BD Factoraje'!$Q:$Q,'BD Factoraje'!$B:$B,$B$3,'BD Factoraje'!$G:$G,'Cartera Semanal Individual'!$A77,'BD Factoraje'!$C:$C,$B$2),0)+BP77-SUMIFS('BD Factoraje'!$R:$R,'BD Factoraje'!$B:$B,$B$3,'BD Factoraje'!$G:$G,'Cartera Semanal Individual'!$A77,'BD Factoraje'!$N:$N,'Cartera Semanal Individual'!BQ$1,'BD Factoraje'!$C:$C,$B$2)</f>
        <v>0</v>
      </c>
      <c r="BR77" s="11">
        <f>IF('Cartera Semanal Individual'!$A77='Cartera Semanal Individual'!BR$1,-SUMIFS('BD Factoraje'!$Q:$Q,'BD Factoraje'!$B:$B,$B$3,'BD Factoraje'!$G:$G,'Cartera Semanal Individual'!$A77,'BD Factoraje'!$C:$C,$B$2),0)+BQ77-SUMIFS('BD Factoraje'!$R:$R,'BD Factoraje'!$B:$B,$B$3,'BD Factoraje'!$G:$G,'Cartera Semanal Individual'!$A77,'BD Factoraje'!$N:$N,'Cartera Semanal Individual'!BR$1,'BD Factoraje'!$C:$C,$B$2)</f>
        <v>0</v>
      </c>
      <c r="BS77" s="11">
        <f>IF('Cartera Semanal Individual'!$A77='Cartera Semanal Individual'!BS$1,-SUMIFS('BD Factoraje'!$Q:$Q,'BD Factoraje'!$B:$B,$B$3,'BD Factoraje'!$G:$G,'Cartera Semanal Individual'!$A77,'BD Factoraje'!$C:$C,$B$2),0)+BR77-SUMIFS('BD Factoraje'!$R:$R,'BD Factoraje'!$B:$B,$B$3,'BD Factoraje'!$G:$G,'Cartera Semanal Individual'!$A77,'BD Factoraje'!$N:$N,'Cartera Semanal Individual'!BS$1,'BD Factoraje'!$C:$C,$B$2)</f>
        <v>0</v>
      </c>
      <c r="BT77" s="11">
        <f>IF('Cartera Semanal Individual'!$A77='Cartera Semanal Individual'!BT$1,-SUMIFS('BD Factoraje'!$Q:$Q,'BD Factoraje'!$B:$B,$B$3,'BD Factoraje'!$G:$G,'Cartera Semanal Individual'!$A77,'BD Factoraje'!$C:$C,$B$2),0)+BS77-SUMIFS('BD Factoraje'!$R:$R,'BD Factoraje'!$B:$B,$B$3,'BD Factoraje'!$G:$G,'Cartera Semanal Individual'!$A77,'BD Factoraje'!$N:$N,'Cartera Semanal Individual'!BT$1,'BD Factoraje'!$C:$C,$B$2)</f>
        <v>0</v>
      </c>
      <c r="BU77" s="11">
        <f>IF('Cartera Semanal Individual'!$A77='Cartera Semanal Individual'!BU$1,-SUMIFS('BD Factoraje'!$Q:$Q,'BD Factoraje'!$B:$B,$B$3,'BD Factoraje'!$G:$G,'Cartera Semanal Individual'!$A77,'BD Factoraje'!$C:$C,$B$2),0)+BT77-SUMIFS('BD Factoraje'!$R:$R,'BD Factoraje'!$B:$B,$B$3,'BD Factoraje'!$G:$G,'Cartera Semanal Individual'!$A77,'BD Factoraje'!$N:$N,'Cartera Semanal Individual'!BU$1,'BD Factoraje'!$C:$C,$B$2)</f>
        <v>0</v>
      </c>
      <c r="BV77" s="11">
        <f>IF('Cartera Semanal Individual'!$A77='Cartera Semanal Individual'!BV$1,-SUMIFS('BD Factoraje'!$Q:$Q,'BD Factoraje'!$B:$B,$B$3,'BD Factoraje'!$G:$G,'Cartera Semanal Individual'!$A77,'BD Factoraje'!$C:$C,$B$2),0)+BU77-SUMIFS('BD Factoraje'!$R:$R,'BD Factoraje'!$B:$B,$B$3,'BD Factoraje'!$G:$G,'Cartera Semanal Individual'!$A77,'BD Factoraje'!$N:$N,'Cartera Semanal Individual'!BV$1,'BD Factoraje'!$C:$C,$B$2)</f>
        <v>0</v>
      </c>
      <c r="BW77" s="11">
        <f>IF('Cartera Semanal Individual'!$A77='Cartera Semanal Individual'!BW$1,-SUMIFS('BD Factoraje'!$Q:$Q,'BD Factoraje'!$B:$B,$B$3,'BD Factoraje'!$G:$G,'Cartera Semanal Individual'!$A77,'BD Factoraje'!$C:$C,$B$2),0)+BV77-SUMIFS('BD Factoraje'!$R:$R,'BD Factoraje'!$B:$B,$B$3,'BD Factoraje'!$G:$G,'Cartera Semanal Individual'!$A77,'BD Factoraje'!$N:$N,'Cartera Semanal Individual'!BW$1,'BD Factoraje'!$C:$C,$B$2)</f>
        <v>0</v>
      </c>
      <c r="BX77" s="11">
        <f>IF('Cartera Semanal Individual'!$A77='Cartera Semanal Individual'!BX$1,-SUMIFS('BD Factoraje'!$Q:$Q,'BD Factoraje'!$B:$B,$B$3,'BD Factoraje'!$G:$G,'Cartera Semanal Individual'!$A77,'BD Factoraje'!$C:$C,$B$2),0)+BW77-SUMIFS('BD Factoraje'!$R:$R,'BD Factoraje'!$B:$B,$B$3,'BD Factoraje'!$G:$G,'Cartera Semanal Individual'!$A77,'BD Factoraje'!$N:$N,'Cartera Semanal Individual'!BX$1,'BD Factoraje'!$C:$C,$B$2)</f>
        <v>0</v>
      </c>
      <c r="BY77" s="11">
        <f>IF('Cartera Semanal Individual'!$A77='Cartera Semanal Individual'!BY$1,-SUMIFS('BD Factoraje'!$Q:$Q,'BD Factoraje'!$B:$B,$B$3,'BD Factoraje'!$G:$G,'Cartera Semanal Individual'!$A77,'BD Factoraje'!$C:$C,$B$2),0)+BX77-SUMIFS('BD Factoraje'!$R:$R,'BD Factoraje'!$B:$B,$B$3,'BD Factoraje'!$G:$G,'Cartera Semanal Individual'!$A77,'BD Factoraje'!$N:$N,'Cartera Semanal Individual'!BY$1,'BD Factoraje'!$C:$C,$B$2)</f>
        <v>0</v>
      </c>
      <c r="BZ77" s="11">
        <f>IF('Cartera Semanal Individual'!$A77='Cartera Semanal Individual'!BZ$1,-SUMIFS('BD Factoraje'!$Q:$Q,'BD Factoraje'!$B:$B,$B$3,'BD Factoraje'!$G:$G,'Cartera Semanal Individual'!$A77,'BD Factoraje'!$C:$C,$B$2),0)+BY77-SUMIFS('BD Factoraje'!$R:$R,'BD Factoraje'!$B:$B,$B$3,'BD Factoraje'!$G:$G,'Cartera Semanal Individual'!$A77,'BD Factoraje'!$N:$N,'Cartera Semanal Individual'!BZ$1,'BD Factoraje'!$C:$C,$B$2)</f>
        <v>0</v>
      </c>
      <c r="CA77" s="11">
        <f>IF('Cartera Semanal Individual'!$A77='Cartera Semanal Individual'!CA$1,-SUMIFS('BD Factoraje'!$Q:$Q,'BD Factoraje'!$B:$B,$B$3,'BD Factoraje'!$G:$G,'Cartera Semanal Individual'!$A77,'BD Factoraje'!$C:$C,$B$2),0)+BZ77-SUMIFS('BD Factoraje'!$R:$R,'BD Factoraje'!$B:$B,$B$3,'BD Factoraje'!$G:$G,'Cartera Semanal Individual'!$A77,'BD Factoraje'!$N:$N,'Cartera Semanal Individual'!CA$1,'BD Factoraje'!$C:$C,$B$2)</f>
        <v>0</v>
      </c>
      <c r="CB77" s="11">
        <f>IF('Cartera Semanal Individual'!$A77='Cartera Semanal Individual'!CB$1,-SUMIFS('BD Factoraje'!$Q:$Q,'BD Factoraje'!$B:$B,$B$3,'BD Factoraje'!$G:$G,'Cartera Semanal Individual'!$A77,'BD Factoraje'!$C:$C,$B$2),0)+CA77-SUMIFS('BD Factoraje'!$R:$R,'BD Factoraje'!$B:$B,$B$3,'BD Factoraje'!$G:$G,'Cartera Semanal Individual'!$A77,'BD Factoraje'!$N:$N,'Cartera Semanal Individual'!CB$1,'BD Factoraje'!$C:$C,$B$2)</f>
        <v>0</v>
      </c>
      <c r="CC77" s="11">
        <f>IF('Cartera Semanal Individual'!$A77='Cartera Semanal Individual'!CC$1,-SUMIFS('BD Factoraje'!$Q:$Q,'BD Factoraje'!$B:$B,$B$3,'BD Factoraje'!$G:$G,'Cartera Semanal Individual'!$A77,'BD Factoraje'!$C:$C,$B$2),0)+CB77-SUMIFS('BD Factoraje'!$R:$R,'BD Factoraje'!$B:$B,$B$3,'BD Factoraje'!$G:$G,'Cartera Semanal Individual'!$A77,'BD Factoraje'!$N:$N,'Cartera Semanal Individual'!CC$1,'BD Factoraje'!$C:$C,$B$2)</f>
        <v>0</v>
      </c>
      <c r="CD77" s="11">
        <f>IF('Cartera Semanal Individual'!$A77='Cartera Semanal Individual'!CD$1,-SUMIFS('BD Factoraje'!$Q:$Q,'BD Factoraje'!$B:$B,$B$3,'BD Factoraje'!$G:$G,'Cartera Semanal Individual'!$A77,'BD Factoraje'!$C:$C,$B$2),0)+CC77-SUMIFS('BD Factoraje'!$R:$R,'BD Factoraje'!$B:$B,$B$3,'BD Factoraje'!$G:$G,'Cartera Semanal Individual'!$A77,'BD Factoraje'!$N:$N,'Cartera Semanal Individual'!CD$1,'BD Factoraje'!$C:$C,$B$2)</f>
        <v>0</v>
      </c>
      <c r="CE77" s="11">
        <f>IF('Cartera Semanal Individual'!$A77='Cartera Semanal Individual'!CE$1,-SUMIFS('BD Factoraje'!$Q:$Q,'BD Factoraje'!$B:$B,$B$3,'BD Factoraje'!$G:$G,'Cartera Semanal Individual'!$A77,'BD Factoraje'!$C:$C,$B$2),0)+CD77-SUMIFS('BD Factoraje'!$R:$R,'BD Factoraje'!$B:$B,$B$3,'BD Factoraje'!$G:$G,'Cartera Semanal Individual'!$A77,'BD Factoraje'!$N:$N,'Cartera Semanal Individual'!CE$1,'BD Factoraje'!$C:$C,$B$2)</f>
        <v>0</v>
      </c>
      <c r="CF77" s="11">
        <f>IF('Cartera Semanal Individual'!$A77='Cartera Semanal Individual'!CF$1,-SUMIFS('BD Factoraje'!$Q:$Q,'BD Factoraje'!$B:$B,$B$3,'BD Factoraje'!$G:$G,'Cartera Semanal Individual'!$A77,'BD Factoraje'!$C:$C,$B$2),0)+CE77-SUMIFS('BD Factoraje'!$R:$R,'BD Factoraje'!$B:$B,$B$3,'BD Factoraje'!$G:$G,'Cartera Semanal Individual'!$A77,'BD Factoraje'!$N:$N,'Cartera Semanal Individual'!CF$1,'BD Factoraje'!$C:$C,$B$2)</f>
        <v>0</v>
      </c>
      <c r="CG77" s="11">
        <f>IF('Cartera Semanal Individual'!$A77='Cartera Semanal Individual'!CG$1,-SUMIFS('BD Factoraje'!$Q:$Q,'BD Factoraje'!$B:$B,$B$3,'BD Factoraje'!$G:$G,'Cartera Semanal Individual'!$A77,'BD Factoraje'!$C:$C,$B$2),0)+CF77-SUMIFS('BD Factoraje'!$R:$R,'BD Factoraje'!$B:$B,$B$3,'BD Factoraje'!$G:$G,'Cartera Semanal Individual'!$A77,'BD Factoraje'!$N:$N,'Cartera Semanal Individual'!CG$1,'BD Factoraje'!$C:$C,$B$2)</f>
        <v>0</v>
      </c>
      <c r="CH77" s="11">
        <f>IF('Cartera Semanal Individual'!$A77='Cartera Semanal Individual'!CH$1,-SUMIFS('BD Factoraje'!$Q:$Q,'BD Factoraje'!$B:$B,$B$3,'BD Factoraje'!$G:$G,'Cartera Semanal Individual'!$A77,'BD Factoraje'!$C:$C,$B$2),0)+CG77-SUMIFS('BD Factoraje'!$R:$R,'BD Factoraje'!$B:$B,$B$3,'BD Factoraje'!$G:$G,'Cartera Semanal Individual'!$A77,'BD Factoraje'!$N:$N,'Cartera Semanal Individual'!CH$1,'BD Factoraje'!$C:$C,$B$2)</f>
        <v>0</v>
      </c>
      <c r="CI77" s="11">
        <f>IF('Cartera Semanal Individual'!$A77='Cartera Semanal Individual'!CI$1,-SUMIFS('BD Factoraje'!$Q:$Q,'BD Factoraje'!$B:$B,$B$3,'BD Factoraje'!$G:$G,'Cartera Semanal Individual'!$A77,'BD Factoraje'!$C:$C,$B$2),0)+CH77-SUMIFS('BD Factoraje'!$R:$R,'BD Factoraje'!$B:$B,$B$3,'BD Factoraje'!$G:$G,'Cartera Semanal Individual'!$A77,'BD Factoraje'!$N:$N,'Cartera Semanal Individual'!CI$1,'BD Factoraje'!$C:$C,$B$2)</f>
        <v>0</v>
      </c>
      <c r="CJ77" s="11">
        <f>IF('Cartera Semanal Individual'!$A77='Cartera Semanal Individual'!CJ$1,-SUMIFS('BD Factoraje'!$Q:$Q,'BD Factoraje'!$B:$B,$B$3,'BD Factoraje'!$G:$G,'Cartera Semanal Individual'!$A77,'BD Factoraje'!$C:$C,$B$2),0)+CI77-SUMIFS('BD Factoraje'!$R:$R,'BD Factoraje'!$B:$B,$B$3,'BD Factoraje'!$G:$G,'Cartera Semanal Individual'!$A77,'BD Factoraje'!$N:$N,'Cartera Semanal Individual'!CJ$1,'BD Factoraje'!$C:$C,$B$2)</f>
        <v>0</v>
      </c>
      <c r="CK77" s="11">
        <f>IF('Cartera Semanal Individual'!$A77='Cartera Semanal Individual'!CK$1,-SUMIFS('BD Factoraje'!$Q:$Q,'BD Factoraje'!$B:$B,$B$3,'BD Factoraje'!$G:$G,'Cartera Semanal Individual'!$A77,'BD Factoraje'!$C:$C,$B$2),0)+CJ77-SUMIFS('BD Factoraje'!$R:$R,'BD Factoraje'!$B:$B,$B$3,'BD Factoraje'!$G:$G,'Cartera Semanal Individual'!$A77,'BD Factoraje'!$N:$N,'Cartera Semanal Individual'!CK$1,'BD Factoraje'!$C:$C,$B$2)</f>
        <v>0</v>
      </c>
      <c r="CL77" s="11">
        <f>IF('Cartera Semanal Individual'!$A77='Cartera Semanal Individual'!CL$1,-SUMIFS('BD Factoraje'!$Q:$Q,'BD Factoraje'!$B:$B,$B$3,'BD Factoraje'!$G:$G,'Cartera Semanal Individual'!$A77,'BD Factoraje'!$C:$C,$B$2),0)+CK77-SUMIFS('BD Factoraje'!$R:$R,'BD Factoraje'!$B:$B,$B$3,'BD Factoraje'!$G:$G,'Cartera Semanal Individual'!$A77,'BD Factoraje'!$N:$N,'Cartera Semanal Individual'!CL$1,'BD Factoraje'!$C:$C,$B$2)</f>
        <v>0</v>
      </c>
      <c r="CM77" s="11">
        <f>IF('Cartera Semanal Individual'!$A77='Cartera Semanal Individual'!CM$1,-SUMIFS('BD Factoraje'!$Q:$Q,'BD Factoraje'!$B:$B,$B$3,'BD Factoraje'!$G:$G,'Cartera Semanal Individual'!$A77,'BD Factoraje'!$C:$C,$B$2),0)+CL77-SUMIFS('BD Factoraje'!$R:$R,'BD Factoraje'!$B:$B,$B$3,'BD Factoraje'!$G:$G,'Cartera Semanal Individual'!$A77,'BD Factoraje'!$N:$N,'Cartera Semanal Individual'!CM$1,'BD Factoraje'!$C:$C,$B$2)</f>
        <v>0</v>
      </c>
      <c r="CN77" s="11">
        <f>IF('Cartera Semanal Individual'!$A77='Cartera Semanal Individual'!CN$1,-SUMIFS('BD Factoraje'!$Q:$Q,'BD Factoraje'!$B:$B,$B$3,'BD Factoraje'!$G:$G,'Cartera Semanal Individual'!$A77,'BD Factoraje'!$C:$C,$B$2),0)+CM77-SUMIFS('BD Factoraje'!$R:$R,'BD Factoraje'!$B:$B,$B$3,'BD Factoraje'!$G:$G,'Cartera Semanal Individual'!$A77,'BD Factoraje'!$N:$N,'Cartera Semanal Individual'!CN$1,'BD Factoraje'!$C:$C,$B$2)</f>
        <v>0</v>
      </c>
      <c r="CO77" s="11">
        <f>IF('Cartera Semanal Individual'!$A77='Cartera Semanal Individual'!CO$1,-SUMIFS('BD Factoraje'!$Q:$Q,'BD Factoraje'!$B:$B,$B$3,'BD Factoraje'!$G:$G,'Cartera Semanal Individual'!$A77,'BD Factoraje'!$C:$C,$B$2),0)+CN77-SUMIFS('BD Factoraje'!$R:$R,'BD Factoraje'!$B:$B,$B$3,'BD Factoraje'!$G:$G,'Cartera Semanal Individual'!$A77,'BD Factoraje'!$N:$N,'Cartera Semanal Individual'!CO$1,'BD Factoraje'!$C:$C,$B$2)</f>
        <v>0</v>
      </c>
      <c r="CP77" s="11">
        <f>IF('Cartera Semanal Individual'!$A77='Cartera Semanal Individual'!CP$1,-SUMIFS('BD Factoraje'!$Q:$Q,'BD Factoraje'!$B:$B,$B$3,'BD Factoraje'!$G:$G,'Cartera Semanal Individual'!$A77,'BD Factoraje'!$C:$C,$B$2),0)+CO77-SUMIFS('BD Factoraje'!$R:$R,'BD Factoraje'!$B:$B,$B$3,'BD Factoraje'!$G:$G,'Cartera Semanal Individual'!$A77,'BD Factoraje'!$N:$N,'Cartera Semanal Individual'!CP$1,'BD Factoraje'!$C:$C,$B$2)</f>
        <v>0</v>
      </c>
      <c r="CQ77" s="11">
        <f>IF('Cartera Semanal Individual'!$A77='Cartera Semanal Individual'!CQ$1,-SUMIFS('BD Factoraje'!$Q:$Q,'BD Factoraje'!$B:$B,$B$3,'BD Factoraje'!$G:$G,'Cartera Semanal Individual'!$A77,'BD Factoraje'!$C:$C,$B$2),0)+CP77-SUMIFS('BD Factoraje'!$R:$R,'BD Factoraje'!$B:$B,$B$3,'BD Factoraje'!$G:$G,'Cartera Semanal Individual'!$A77,'BD Factoraje'!$N:$N,'Cartera Semanal Individual'!CQ$1,'BD Factoraje'!$C:$C,$B$2)</f>
        <v>0</v>
      </c>
      <c r="CR77" s="11">
        <f>IF('Cartera Semanal Individual'!$A77='Cartera Semanal Individual'!CR$1,-SUMIFS('BD Factoraje'!$Q:$Q,'BD Factoraje'!$B:$B,$B$3,'BD Factoraje'!$G:$G,'Cartera Semanal Individual'!$A77,'BD Factoraje'!$C:$C,$B$2),0)+CQ77-SUMIFS('BD Factoraje'!$R:$R,'BD Factoraje'!$B:$B,$B$3,'BD Factoraje'!$G:$G,'Cartera Semanal Individual'!$A77,'BD Factoraje'!$N:$N,'Cartera Semanal Individual'!CR$1,'BD Factoraje'!$C:$C,$B$2)</f>
        <v>0</v>
      </c>
      <c r="CS77" s="11">
        <f>IF('Cartera Semanal Individual'!$A77='Cartera Semanal Individual'!CS$1,-SUMIFS('BD Factoraje'!$Q:$Q,'BD Factoraje'!$B:$B,$B$3,'BD Factoraje'!$G:$G,'Cartera Semanal Individual'!$A77,'BD Factoraje'!$C:$C,$B$2),0)+CR77-SUMIFS('BD Factoraje'!$R:$R,'BD Factoraje'!$B:$B,$B$3,'BD Factoraje'!$G:$G,'Cartera Semanal Individual'!$A77,'BD Factoraje'!$N:$N,'Cartera Semanal Individual'!CS$1,'BD Factoraje'!$C:$C,$B$2)</f>
        <v>0</v>
      </c>
      <c r="CT77" s="11">
        <f>IF('Cartera Semanal Individual'!$A77='Cartera Semanal Individual'!CT$1,-SUMIFS('BD Factoraje'!$Q:$Q,'BD Factoraje'!$B:$B,$B$3,'BD Factoraje'!$G:$G,'Cartera Semanal Individual'!$A77,'BD Factoraje'!$C:$C,$B$2),0)+CS77-SUMIFS('BD Factoraje'!$R:$R,'BD Factoraje'!$B:$B,$B$3,'BD Factoraje'!$G:$G,'Cartera Semanal Individual'!$A77,'BD Factoraje'!$N:$N,'Cartera Semanal Individual'!CT$1,'BD Factoraje'!$C:$C,$B$2)</f>
        <v>0</v>
      </c>
      <c r="CU77" s="11">
        <f>IF('Cartera Semanal Individual'!$A77='Cartera Semanal Individual'!CU$1,-SUMIFS('BD Factoraje'!$Q:$Q,'BD Factoraje'!$B:$B,$B$3,'BD Factoraje'!$G:$G,'Cartera Semanal Individual'!$A77,'BD Factoraje'!$C:$C,$B$2),0)+CT77-SUMIFS('BD Factoraje'!$R:$R,'BD Factoraje'!$B:$B,$B$3,'BD Factoraje'!$G:$G,'Cartera Semanal Individual'!$A77,'BD Factoraje'!$N:$N,'Cartera Semanal Individual'!CU$1,'BD Factoraje'!$C:$C,$B$2)</f>
        <v>0</v>
      </c>
      <c r="CV77" s="11">
        <f>IF('Cartera Semanal Individual'!$A77='Cartera Semanal Individual'!CV$1,-SUMIFS('BD Factoraje'!$Q:$Q,'BD Factoraje'!$B:$B,$B$3,'BD Factoraje'!$G:$G,'Cartera Semanal Individual'!$A77,'BD Factoraje'!$C:$C,$B$2),0)+CU77-SUMIFS('BD Factoraje'!$R:$R,'BD Factoraje'!$B:$B,$B$3,'BD Factoraje'!$G:$G,'Cartera Semanal Individual'!$A77,'BD Factoraje'!$N:$N,'Cartera Semanal Individual'!CV$1,'BD Factoraje'!$C:$C,$B$2)</f>
        <v>0</v>
      </c>
    </row>
    <row r="78" spans="1:100" x14ac:dyDescent="0.25">
      <c r="A78" s="14">
        <v>87</v>
      </c>
      <c r="B78" s="31">
        <f t="shared" si="3"/>
        <v>42974</v>
      </c>
      <c r="C78" s="11">
        <f>IF('Cartera Semanal Individual'!$A78='Cartera Semanal Individual'!C$1,-SUMIFS('BD Factoraje'!$Q:$Q,'BD Factoraje'!$B:$B,$B$3,'BD Factoraje'!$G:$G,'Cartera Semanal Individual'!$A78,'BD Factoraje'!$C:$C,$B$2),0)</f>
        <v>0</v>
      </c>
      <c r="D78" s="11">
        <f>IF('Cartera Semanal Individual'!$A78='Cartera Semanal Individual'!D$1,-SUMIFS('BD Factoraje'!$Q:$Q,'BD Factoraje'!$B:$B,$B$3,'BD Factoraje'!$G:$G,'Cartera Semanal Individual'!$A78,'BD Factoraje'!$C:$C,$B$2),0)+C78-SUMIFS('BD Factoraje'!$R:$R,'BD Factoraje'!$B:$B,$B$3,'BD Factoraje'!$G:$G,'Cartera Semanal Individual'!$A78,'BD Factoraje'!$N:$N,'Cartera Semanal Individual'!D$1,'BD Factoraje'!$C:$C,$B$2)</f>
        <v>0</v>
      </c>
      <c r="E78" s="11">
        <f>IF('Cartera Semanal Individual'!$A78='Cartera Semanal Individual'!E$1,-SUMIFS('BD Factoraje'!$Q:$Q,'BD Factoraje'!$B:$B,$B$3,'BD Factoraje'!$G:$G,'Cartera Semanal Individual'!$A78,'BD Factoraje'!$C:$C,$B$2),0)+D78-SUMIFS('BD Factoraje'!$R:$R,'BD Factoraje'!$B:$B,$B$3,'BD Factoraje'!$G:$G,'Cartera Semanal Individual'!$A78,'BD Factoraje'!$N:$N,'Cartera Semanal Individual'!E$1,'BD Factoraje'!$C:$C,$B$2)</f>
        <v>0</v>
      </c>
      <c r="F78" s="11">
        <f>IF('Cartera Semanal Individual'!$A78='Cartera Semanal Individual'!F$1,-SUMIFS('BD Factoraje'!$Q:$Q,'BD Factoraje'!$B:$B,$B$3,'BD Factoraje'!$G:$G,'Cartera Semanal Individual'!$A78,'BD Factoraje'!$C:$C,$B$2),0)+E78-SUMIFS('BD Factoraje'!$R:$R,'BD Factoraje'!$B:$B,$B$3,'BD Factoraje'!$G:$G,'Cartera Semanal Individual'!$A78,'BD Factoraje'!$N:$N,'Cartera Semanal Individual'!F$1,'BD Factoraje'!$C:$C,$B$2)</f>
        <v>0</v>
      </c>
      <c r="G78" s="11">
        <f>IF('Cartera Semanal Individual'!$A78='Cartera Semanal Individual'!G$1,-SUMIFS('BD Factoraje'!$Q:$Q,'BD Factoraje'!$B:$B,$B$3,'BD Factoraje'!$G:$G,'Cartera Semanal Individual'!$A78,'BD Factoraje'!$C:$C,$B$2),0)+F78-SUMIFS('BD Factoraje'!$R:$R,'BD Factoraje'!$B:$B,$B$3,'BD Factoraje'!$G:$G,'Cartera Semanal Individual'!$A78,'BD Factoraje'!$N:$N,'Cartera Semanal Individual'!G$1,'BD Factoraje'!$C:$C,$B$2)</f>
        <v>0</v>
      </c>
      <c r="H78" s="11">
        <f>IF('Cartera Semanal Individual'!$A78='Cartera Semanal Individual'!H$1,-SUMIFS('BD Factoraje'!$Q:$Q,'BD Factoraje'!$B:$B,$B$3,'BD Factoraje'!$G:$G,'Cartera Semanal Individual'!$A78,'BD Factoraje'!$C:$C,$B$2),0)+G78-SUMIFS('BD Factoraje'!$R:$R,'BD Factoraje'!$B:$B,$B$3,'BD Factoraje'!$G:$G,'Cartera Semanal Individual'!$A78,'BD Factoraje'!$N:$N,'Cartera Semanal Individual'!H$1,'BD Factoraje'!$C:$C,$B$2)</f>
        <v>0</v>
      </c>
      <c r="I78" s="11">
        <f>IF('Cartera Semanal Individual'!$A78='Cartera Semanal Individual'!I$1,-SUMIFS('BD Factoraje'!$Q:$Q,'BD Factoraje'!$B:$B,$B$3,'BD Factoraje'!$G:$G,'Cartera Semanal Individual'!$A78,'BD Factoraje'!$C:$C,$B$2),0)+H78-SUMIFS('BD Factoraje'!$R:$R,'BD Factoraje'!$B:$B,$B$3,'BD Factoraje'!$G:$G,'Cartera Semanal Individual'!$A78,'BD Factoraje'!$N:$N,'Cartera Semanal Individual'!I$1,'BD Factoraje'!$C:$C,$B$2)</f>
        <v>0</v>
      </c>
      <c r="J78" s="11">
        <f>IF('Cartera Semanal Individual'!$A78='Cartera Semanal Individual'!J$1,-SUMIFS('BD Factoraje'!$Q:$Q,'BD Factoraje'!$B:$B,$B$3,'BD Factoraje'!$G:$G,'Cartera Semanal Individual'!$A78,'BD Factoraje'!$C:$C,$B$2),0)+I78-SUMIFS('BD Factoraje'!$R:$R,'BD Factoraje'!$B:$B,$B$3,'BD Factoraje'!$G:$G,'Cartera Semanal Individual'!$A78,'BD Factoraje'!$N:$N,'Cartera Semanal Individual'!J$1,'BD Factoraje'!$C:$C,$B$2)</f>
        <v>0</v>
      </c>
      <c r="K78" s="11">
        <f>IF('Cartera Semanal Individual'!$A78='Cartera Semanal Individual'!K$1,-SUMIFS('BD Factoraje'!$Q:$Q,'BD Factoraje'!$B:$B,$B$3,'BD Factoraje'!$G:$G,'Cartera Semanal Individual'!$A78,'BD Factoraje'!$C:$C,$B$2),0)+J78-SUMIFS('BD Factoraje'!$R:$R,'BD Factoraje'!$B:$B,$B$3,'BD Factoraje'!$G:$G,'Cartera Semanal Individual'!$A78,'BD Factoraje'!$N:$N,'Cartera Semanal Individual'!K$1,'BD Factoraje'!$C:$C,$B$2)</f>
        <v>0</v>
      </c>
      <c r="L78" s="11">
        <f>IF('Cartera Semanal Individual'!$A78='Cartera Semanal Individual'!L$1,-SUMIFS('BD Factoraje'!$Q:$Q,'BD Factoraje'!$B:$B,$B$3,'BD Factoraje'!$G:$G,'Cartera Semanal Individual'!$A78,'BD Factoraje'!$C:$C,$B$2),0)+K78-SUMIFS('BD Factoraje'!$R:$R,'BD Factoraje'!$B:$B,$B$3,'BD Factoraje'!$G:$G,'Cartera Semanal Individual'!$A78,'BD Factoraje'!$N:$N,'Cartera Semanal Individual'!L$1,'BD Factoraje'!$C:$C,$B$2)</f>
        <v>0</v>
      </c>
      <c r="M78" s="11">
        <f>IF('Cartera Semanal Individual'!$A78='Cartera Semanal Individual'!M$1,-SUMIFS('BD Factoraje'!$Q:$Q,'BD Factoraje'!$B:$B,$B$3,'BD Factoraje'!$G:$G,'Cartera Semanal Individual'!$A78,'BD Factoraje'!$C:$C,$B$2),0)+L78-SUMIFS('BD Factoraje'!$R:$R,'BD Factoraje'!$B:$B,$B$3,'BD Factoraje'!$G:$G,'Cartera Semanal Individual'!$A78,'BD Factoraje'!$N:$N,'Cartera Semanal Individual'!M$1,'BD Factoraje'!$C:$C,$B$2)</f>
        <v>0</v>
      </c>
      <c r="N78" s="11">
        <f>IF('Cartera Semanal Individual'!$A78='Cartera Semanal Individual'!N$1,-SUMIFS('BD Factoraje'!$Q:$Q,'BD Factoraje'!$B:$B,$B$3,'BD Factoraje'!$G:$G,'Cartera Semanal Individual'!$A78,'BD Factoraje'!$C:$C,$B$2),0)+M78-SUMIFS('BD Factoraje'!$R:$R,'BD Factoraje'!$B:$B,$B$3,'BD Factoraje'!$G:$G,'Cartera Semanal Individual'!$A78,'BD Factoraje'!$N:$N,'Cartera Semanal Individual'!N$1,'BD Factoraje'!$C:$C,$B$2)</f>
        <v>0</v>
      </c>
      <c r="O78" s="11">
        <f>IF('Cartera Semanal Individual'!$A78='Cartera Semanal Individual'!O$1,-SUMIFS('BD Factoraje'!$Q:$Q,'BD Factoraje'!$B:$B,$B$3,'BD Factoraje'!$G:$G,'Cartera Semanal Individual'!$A78,'BD Factoraje'!$C:$C,$B$2),0)+N78-SUMIFS('BD Factoraje'!$R:$R,'BD Factoraje'!$B:$B,$B$3,'BD Factoraje'!$G:$G,'Cartera Semanal Individual'!$A78,'BD Factoraje'!$N:$N,'Cartera Semanal Individual'!O$1,'BD Factoraje'!$C:$C,$B$2)</f>
        <v>0</v>
      </c>
      <c r="P78" s="11">
        <f>IF('Cartera Semanal Individual'!$A78='Cartera Semanal Individual'!P$1,-SUMIFS('BD Factoraje'!$Q:$Q,'BD Factoraje'!$B:$B,$B$3,'BD Factoraje'!$G:$G,'Cartera Semanal Individual'!$A78,'BD Factoraje'!$C:$C,$B$2),0)+O78-SUMIFS('BD Factoraje'!$R:$R,'BD Factoraje'!$B:$B,$B$3,'BD Factoraje'!$G:$G,'Cartera Semanal Individual'!$A78,'BD Factoraje'!$N:$N,'Cartera Semanal Individual'!P$1,'BD Factoraje'!$C:$C,$B$2)</f>
        <v>0</v>
      </c>
      <c r="Q78" s="11">
        <f>IF('Cartera Semanal Individual'!$A78='Cartera Semanal Individual'!Q$1,-SUMIFS('BD Factoraje'!$Q:$Q,'BD Factoraje'!$B:$B,$B$3,'BD Factoraje'!$G:$G,'Cartera Semanal Individual'!$A78,'BD Factoraje'!$C:$C,$B$2),0)+P78-SUMIFS('BD Factoraje'!$R:$R,'BD Factoraje'!$B:$B,$B$3,'BD Factoraje'!$G:$G,'Cartera Semanal Individual'!$A78,'BD Factoraje'!$N:$N,'Cartera Semanal Individual'!Q$1,'BD Factoraje'!$C:$C,$B$2)</f>
        <v>0</v>
      </c>
      <c r="R78" s="11">
        <f>IF('Cartera Semanal Individual'!$A78='Cartera Semanal Individual'!R$1,-SUMIFS('BD Factoraje'!$Q:$Q,'BD Factoraje'!$B:$B,$B$3,'BD Factoraje'!$G:$G,'Cartera Semanal Individual'!$A78,'BD Factoraje'!$C:$C,$B$2),0)+Q78-SUMIFS('BD Factoraje'!$R:$R,'BD Factoraje'!$B:$B,$B$3,'BD Factoraje'!$G:$G,'Cartera Semanal Individual'!$A78,'BD Factoraje'!$N:$N,'Cartera Semanal Individual'!R$1,'BD Factoraje'!$C:$C,$B$2)</f>
        <v>0</v>
      </c>
      <c r="S78" s="11">
        <f>IF('Cartera Semanal Individual'!$A78='Cartera Semanal Individual'!S$1,-SUMIFS('BD Factoraje'!$Q:$Q,'BD Factoraje'!$B:$B,$B$3,'BD Factoraje'!$G:$G,'Cartera Semanal Individual'!$A78,'BD Factoraje'!$C:$C,$B$2),0)+R78-SUMIFS('BD Factoraje'!$R:$R,'BD Factoraje'!$B:$B,$B$3,'BD Factoraje'!$G:$G,'Cartera Semanal Individual'!$A78,'BD Factoraje'!$N:$N,'Cartera Semanal Individual'!S$1,'BD Factoraje'!$C:$C,$B$2)</f>
        <v>0</v>
      </c>
      <c r="T78" s="11">
        <f>IF('Cartera Semanal Individual'!$A78='Cartera Semanal Individual'!T$1,-SUMIFS('BD Factoraje'!$Q:$Q,'BD Factoraje'!$B:$B,$B$3,'BD Factoraje'!$G:$G,'Cartera Semanal Individual'!$A78,'BD Factoraje'!$C:$C,$B$2),0)+S78-SUMIFS('BD Factoraje'!$R:$R,'BD Factoraje'!$B:$B,$B$3,'BD Factoraje'!$G:$G,'Cartera Semanal Individual'!$A78,'BD Factoraje'!$N:$N,'Cartera Semanal Individual'!T$1,'BD Factoraje'!$C:$C,$B$2)</f>
        <v>0</v>
      </c>
      <c r="U78" s="11">
        <f>IF('Cartera Semanal Individual'!$A78='Cartera Semanal Individual'!U$1,-SUMIFS('BD Factoraje'!$Q:$Q,'BD Factoraje'!$B:$B,$B$3,'BD Factoraje'!$G:$G,'Cartera Semanal Individual'!$A78,'BD Factoraje'!$C:$C,$B$2),0)+T78-SUMIFS('BD Factoraje'!$R:$R,'BD Factoraje'!$B:$B,$B$3,'BD Factoraje'!$G:$G,'Cartera Semanal Individual'!$A78,'BD Factoraje'!$N:$N,'Cartera Semanal Individual'!U$1,'BD Factoraje'!$C:$C,$B$2)</f>
        <v>0</v>
      </c>
      <c r="V78" s="11">
        <f>IF('Cartera Semanal Individual'!$A78='Cartera Semanal Individual'!V$1,-SUMIFS('BD Factoraje'!$Q:$Q,'BD Factoraje'!$B:$B,$B$3,'BD Factoraje'!$G:$G,'Cartera Semanal Individual'!$A78,'BD Factoraje'!$C:$C,$B$2),0)+U78-SUMIFS('BD Factoraje'!$R:$R,'BD Factoraje'!$B:$B,$B$3,'BD Factoraje'!$G:$G,'Cartera Semanal Individual'!$A78,'BD Factoraje'!$N:$N,'Cartera Semanal Individual'!V$1,'BD Factoraje'!$C:$C,$B$2)</f>
        <v>0</v>
      </c>
      <c r="W78" s="11">
        <f>IF('Cartera Semanal Individual'!$A78='Cartera Semanal Individual'!W$1,-SUMIFS('BD Factoraje'!$Q:$Q,'BD Factoraje'!$B:$B,$B$3,'BD Factoraje'!$G:$G,'Cartera Semanal Individual'!$A78,'BD Factoraje'!$C:$C,$B$2),0)+V78-SUMIFS('BD Factoraje'!$R:$R,'BD Factoraje'!$B:$B,$B$3,'BD Factoraje'!$G:$G,'Cartera Semanal Individual'!$A78,'BD Factoraje'!$N:$N,'Cartera Semanal Individual'!W$1,'BD Factoraje'!$C:$C,$B$2)</f>
        <v>0</v>
      </c>
      <c r="X78" s="11">
        <f>IF('Cartera Semanal Individual'!$A78='Cartera Semanal Individual'!X$1,-SUMIFS('BD Factoraje'!$Q:$Q,'BD Factoraje'!$B:$B,$B$3,'BD Factoraje'!$G:$G,'Cartera Semanal Individual'!$A78,'BD Factoraje'!$C:$C,$B$2),0)+W78-SUMIFS('BD Factoraje'!$R:$R,'BD Factoraje'!$B:$B,$B$3,'BD Factoraje'!$G:$G,'Cartera Semanal Individual'!$A78,'BD Factoraje'!$N:$N,'Cartera Semanal Individual'!X$1,'BD Factoraje'!$C:$C,$B$2)</f>
        <v>0</v>
      </c>
      <c r="Y78" s="11">
        <f>IF('Cartera Semanal Individual'!$A78='Cartera Semanal Individual'!Y$1,-SUMIFS('BD Factoraje'!$Q:$Q,'BD Factoraje'!$B:$B,$B$3,'BD Factoraje'!$G:$G,'Cartera Semanal Individual'!$A78,'BD Factoraje'!$C:$C,$B$2),0)+X78-SUMIFS('BD Factoraje'!$R:$R,'BD Factoraje'!$B:$B,$B$3,'BD Factoraje'!$G:$G,'Cartera Semanal Individual'!$A78,'BD Factoraje'!$N:$N,'Cartera Semanal Individual'!Y$1,'BD Factoraje'!$C:$C,$B$2)</f>
        <v>0</v>
      </c>
      <c r="Z78" s="11">
        <f>IF('Cartera Semanal Individual'!$A78='Cartera Semanal Individual'!Z$1,-SUMIFS('BD Factoraje'!$Q:$Q,'BD Factoraje'!$B:$B,$B$3,'BD Factoraje'!$G:$G,'Cartera Semanal Individual'!$A78,'BD Factoraje'!$C:$C,$B$2),0)+Y78-SUMIFS('BD Factoraje'!$R:$R,'BD Factoraje'!$B:$B,$B$3,'BD Factoraje'!$G:$G,'Cartera Semanal Individual'!$A78,'BD Factoraje'!$N:$N,'Cartera Semanal Individual'!Z$1,'BD Factoraje'!$C:$C,$B$2)</f>
        <v>0</v>
      </c>
      <c r="AA78" s="11">
        <f>IF('Cartera Semanal Individual'!$A78='Cartera Semanal Individual'!AA$1,-SUMIFS('BD Factoraje'!$Q:$Q,'BD Factoraje'!$B:$B,$B$3,'BD Factoraje'!$G:$G,'Cartera Semanal Individual'!$A78,'BD Factoraje'!$C:$C,$B$2),0)+Z78-SUMIFS('BD Factoraje'!$R:$R,'BD Factoraje'!$B:$B,$B$3,'BD Factoraje'!$G:$G,'Cartera Semanal Individual'!$A78,'BD Factoraje'!$N:$N,'Cartera Semanal Individual'!AA$1,'BD Factoraje'!$C:$C,$B$2)</f>
        <v>0</v>
      </c>
      <c r="AB78" s="11">
        <f>IF('Cartera Semanal Individual'!$A78='Cartera Semanal Individual'!AB$1,-SUMIFS('BD Factoraje'!$Q:$Q,'BD Factoraje'!$B:$B,$B$3,'BD Factoraje'!$G:$G,'Cartera Semanal Individual'!$A78,'BD Factoraje'!$C:$C,$B$2),0)+AA78-SUMIFS('BD Factoraje'!$R:$R,'BD Factoraje'!$B:$B,$B$3,'BD Factoraje'!$G:$G,'Cartera Semanal Individual'!$A78,'BD Factoraje'!$N:$N,'Cartera Semanal Individual'!AB$1,'BD Factoraje'!$C:$C,$B$2)</f>
        <v>0</v>
      </c>
      <c r="AC78" s="11">
        <f>IF('Cartera Semanal Individual'!$A78='Cartera Semanal Individual'!AC$1,-SUMIFS('BD Factoraje'!$Q:$Q,'BD Factoraje'!$B:$B,$B$3,'BD Factoraje'!$G:$G,'Cartera Semanal Individual'!$A78,'BD Factoraje'!$C:$C,$B$2),0)+AB78-SUMIFS('BD Factoraje'!$R:$R,'BD Factoraje'!$B:$B,$B$3,'BD Factoraje'!$G:$G,'Cartera Semanal Individual'!$A78,'BD Factoraje'!$N:$N,'Cartera Semanal Individual'!AC$1,'BD Factoraje'!$C:$C,$B$2)</f>
        <v>0</v>
      </c>
      <c r="AD78" s="11">
        <f>IF('Cartera Semanal Individual'!$A78='Cartera Semanal Individual'!AD$1,-SUMIFS('BD Factoraje'!$Q:$Q,'BD Factoraje'!$B:$B,$B$3,'BD Factoraje'!$G:$G,'Cartera Semanal Individual'!$A78,'BD Factoraje'!$C:$C,$B$2),0)+AC78-SUMIFS('BD Factoraje'!$R:$R,'BD Factoraje'!$B:$B,$B$3,'BD Factoraje'!$G:$G,'Cartera Semanal Individual'!$A78,'BD Factoraje'!$N:$N,'Cartera Semanal Individual'!AD$1,'BD Factoraje'!$C:$C,$B$2)</f>
        <v>0</v>
      </c>
      <c r="AE78" s="11">
        <f>IF('Cartera Semanal Individual'!$A78='Cartera Semanal Individual'!AE$1,-SUMIFS('BD Factoraje'!$Q:$Q,'BD Factoraje'!$B:$B,$B$3,'BD Factoraje'!$G:$G,'Cartera Semanal Individual'!$A78,'BD Factoraje'!$C:$C,$B$2),0)+AD78-SUMIFS('BD Factoraje'!$R:$R,'BD Factoraje'!$B:$B,$B$3,'BD Factoraje'!$G:$G,'Cartera Semanal Individual'!$A78,'BD Factoraje'!$N:$N,'Cartera Semanal Individual'!AE$1,'BD Factoraje'!$C:$C,$B$2)</f>
        <v>0</v>
      </c>
      <c r="AF78" s="11">
        <f>IF('Cartera Semanal Individual'!$A78='Cartera Semanal Individual'!AF$1,-SUMIFS('BD Factoraje'!$Q:$Q,'BD Factoraje'!$B:$B,$B$3,'BD Factoraje'!$G:$G,'Cartera Semanal Individual'!$A78,'BD Factoraje'!$C:$C,$B$2),0)+AE78-SUMIFS('BD Factoraje'!$R:$R,'BD Factoraje'!$B:$B,$B$3,'BD Factoraje'!$G:$G,'Cartera Semanal Individual'!$A78,'BD Factoraje'!$N:$N,'Cartera Semanal Individual'!AF$1,'BD Factoraje'!$C:$C,$B$2)</f>
        <v>0</v>
      </c>
      <c r="AG78" s="11">
        <f>IF('Cartera Semanal Individual'!$A78='Cartera Semanal Individual'!AG$1,-SUMIFS('BD Factoraje'!$Q:$Q,'BD Factoraje'!$B:$B,$B$3,'BD Factoraje'!$G:$G,'Cartera Semanal Individual'!$A78,'BD Factoraje'!$C:$C,$B$2),0)+AF78-SUMIFS('BD Factoraje'!$R:$R,'BD Factoraje'!$B:$B,$B$3,'BD Factoraje'!$G:$G,'Cartera Semanal Individual'!$A78,'BD Factoraje'!$N:$N,'Cartera Semanal Individual'!AG$1,'BD Factoraje'!$C:$C,$B$2)</f>
        <v>0</v>
      </c>
      <c r="AH78" s="11">
        <f>IF('Cartera Semanal Individual'!$A78='Cartera Semanal Individual'!AH$1,-SUMIFS('BD Factoraje'!$Q:$Q,'BD Factoraje'!$B:$B,$B$3,'BD Factoraje'!$G:$G,'Cartera Semanal Individual'!$A78,'BD Factoraje'!$C:$C,$B$2),0)+AG78-SUMIFS('BD Factoraje'!$R:$R,'BD Factoraje'!$B:$B,$B$3,'BD Factoraje'!$G:$G,'Cartera Semanal Individual'!$A78,'BD Factoraje'!$N:$N,'Cartera Semanal Individual'!AH$1,'BD Factoraje'!$C:$C,$B$2)</f>
        <v>0</v>
      </c>
      <c r="AI78" s="11">
        <f>IF('Cartera Semanal Individual'!$A78='Cartera Semanal Individual'!AI$1,-SUMIFS('BD Factoraje'!$Q:$Q,'BD Factoraje'!$B:$B,$B$3,'BD Factoraje'!$G:$G,'Cartera Semanal Individual'!$A78,'BD Factoraje'!$C:$C,$B$2),0)+AH78-SUMIFS('BD Factoraje'!$R:$R,'BD Factoraje'!$B:$B,$B$3,'BD Factoraje'!$G:$G,'Cartera Semanal Individual'!$A78,'BD Factoraje'!$N:$N,'Cartera Semanal Individual'!AI$1,'BD Factoraje'!$C:$C,$B$2)</f>
        <v>0</v>
      </c>
      <c r="AJ78" s="11">
        <f>IF('Cartera Semanal Individual'!$A78='Cartera Semanal Individual'!AJ$1,-SUMIFS('BD Factoraje'!$Q:$Q,'BD Factoraje'!$B:$B,$B$3,'BD Factoraje'!$G:$G,'Cartera Semanal Individual'!$A78,'BD Factoraje'!$C:$C,$B$2),0)+AI78-SUMIFS('BD Factoraje'!$R:$R,'BD Factoraje'!$B:$B,$B$3,'BD Factoraje'!$G:$G,'Cartera Semanal Individual'!$A78,'BD Factoraje'!$N:$N,'Cartera Semanal Individual'!AJ$1,'BD Factoraje'!$C:$C,$B$2)</f>
        <v>0</v>
      </c>
      <c r="AK78" s="11">
        <f>IF('Cartera Semanal Individual'!$A78='Cartera Semanal Individual'!AK$1,-SUMIFS('BD Factoraje'!$Q:$Q,'BD Factoraje'!$B:$B,$B$3,'BD Factoraje'!$G:$G,'Cartera Semanal Individual'!$A78,'BD Factoraje'!$C:$C,$B$2),0)+AJ78-SUMIFS('BD Factoraje'!$R:$R,'BD Factoraje'!$B:$B,$B$3,'BD Factoraje'!$G:$G,'Cartera Semanal Individual'!$A78,'BD Factoraje'!$N:$N,'Cartera Semanal Individual'!AK$1,'BD Factoraje'!$C:$C,$B$2)</f>
        <v>0</v>
      </c>
      <c r="AL78" s="11">
        <f>IF('Cartera Semanal Individual'!$A78='Cartera Semanal Individual'!AL$1,-SUMIFS('BD Factoraje'!$Q:$Q,'BD Factoraje'!$B:$B,$B$3,'BD Factoraje'!$G:$G,'Cartera Semanal Individual'!$A78,'BD Factoraje'!$C:$C,$B$2),0)+AK78-SUMIFS('BD Factoraje'!$R:$R,'BD Factoraje'!$B:$B,$B$3,'BD Factoraje'!$G:$G,'Cartera Semanal Individual'!$A78,'BD Factoraje'!$N:$N,'Cartera Semanal Individual'!AL$1,'BD Factoraje'!$C:$C,$B$2)</f>
        <v>0</v>
      </c>
      <c r="AM78" s="11">
        <f>IF('Cartera Semanal Individual'!$A78='Cartera Semanal Individual'!AM$1,-SUMIFS('BD Factoraje'!$Q:$Q,'BD Factoraje'!$B:$B,$B$3,'BD Factoraje'!$G:$G,'Cartera Semanal Individual'!$A78,'BD Factoraje'!$C:$C,$B$2),0)+AL78-SUMIFS('BD Factoraje'!$R:$R,'BD Factoraje'!$B:$B,$B$3,'BD Factoraje'!$G:$G,'Cartera Semanal Individual'!$A78,'BD Factoraje'!$N:$N,'Cartera Semanal Individual'!AM$1,'BD Factoraje'!$C:$C,$B$2)</f>
        <v>0</v>
      </c>
      <c r="AN78" s="11">
        <f>IF('Cartera Semanal Individual'!$A78='Cartera Semanal Individual'!AN$1,-SUMIFS('BD Factoraje'!$Q:$Q,'BD Factoraje'!$B:$B,$B$3,'BD Factoraje'!$G:$G,'Cartera Semanal Individual'!$A78,'BD Factoraje'!$C:$C,$B$2),0)+AM78-SUMIFS('BD Factoraje'!$R:$R,'BD Factoraje'!$B:$B,$B$3,'BD Factoraje'!$G:$G,'Cartera Semanal Individual'!$A78,'BD Factoraje'!$N:$N,'Cartera Semanal Individual'!AN$1,'BD Factoraje'!$C:$C,$B$2)</f>
        <v>0</v>
      </c>
      <c r="AO78" s="11">
        <f>IF('Cartera Semanal Individual'!$A78='Cartera Semanal Individual'!AO$1,-SUMIFS('BD Factoraje'!$Q:$Q,'BD Factoraje'!$B:$B,$B$3,'BD Factoraje'!$G:$G,'Cartera Semanal Individual'!$A78,'BD Factoraje'!$C:$C,$B$2),0)+AN78-SUMIFS('BD Factoraje'!$R:$R,'BD Factoraje'!$B:$B,$B$3,'BD Factoraje'!$G:$G,'Cartera Semanal Individual'!$A78,'BD Factoraje'!$N:$N,'Cartera Semanal Individual'!AO$1,'BD Factoraje'!$C:$C,$B$2)</f>
        <v>0</v>
      </c>
      <c r="AP78" s="11">
        <f>IF('Cartera Semanal Individual'!$A78='Cartera Semanal Individual'!AP$1,-SUMIFS('BD Factoraje'!$Q:$Q,'BD Factoraje'!$B:$B,$B$3,'BD Factoraje'!$G:$G,'Cartera Semanal Individual'!$A78,'BD Factoraje'!$C:$C,$B$2),0)+AO78-SUMIFS('BD Factoraje'!$R:$R,'BD Factoraje'!$B:$B,$B$3,'BD Factoraje'!$G:$G,'Cartera Semanal Individual'!$A78,'BD Factoraje'!$N:$N,'Cartera Semanal Individual'!AP$1,'BD Factoraje'!$C:$C,$B$2)</f>
        <v>0</v>
      </c>
      <c r="AQ78" s="11">
        <f>IF('Cartera Semanal Individual'!$A78='Cartera Semanal Individual'!AQ$1,-SUMIFS('BD Factoraje'!$Q:$Q,'BD Factoraje'!$B:$B,$B$3,'BD Factoraje'!$G:$G,'Cartera Semanal Individual'!$A78,'BD Factoraje'!$C:$C,$B$2),0)+AP78-SUMIFS('BD Factoraje'!$R:$R,'BD Factoraje'!$B:$B,$B$3,'BD Factoraje'!$G:$G,'Cartera Semanal Individual'!$A78,'BD Factoraje'!$N:$N,'Cartera Semanal Individual'!AQ$1,'BD Factoraje'!$C:$C,$B$2)</f>
        <v>0</v>
      </c>
      <c r="AR78" s="11">
        <f>IF('Cartera Semanal Individual'!$A78='Cartera Semanal Individual'!AR$1,-SUMIFS('BD Factoraje'!$Q:$Q,'BD Factoraje'!$B:$B,$B$3,'BD Factoraje'!$G:$G,'Cartera Semanal Individual'!$A78,'BD Factoraje'!$C:$C,$B$2),0)+AQ78-SUMIFS('BD Factoraje'!$R:$R,'BD Factoraje'!$B:$B,$B$3,'BD Factoraje'!$G:$G,'Cartera Semanal Individual'!$A78,'BD Factoraje'!$N:$N,'Cartera Semanal Individual'!AR$1,'BD Factoraje'!$C:$C,$B$2)</f>
        <v>0</v>
      </c>
      <c r="AS78" s="11">
        <f>IF('Cartera Semanal Individual'!$A78='Cartera Semanal Individual'!AS$1,-SUMIFS('BD Factoraje'!$Q:$Q,'BD Factoraje'!$B:$B,$B$3,'BD Factoraje'!$G:$G,'Cartera Semanal Individual'!$A78,'BD Factoraje'!$C:$C,$B$2),0)+AR78-SUMIFS('BD Factoraje'!$R:$R,'BD Factoraje'!$B:$B,$B$3,'BD Factoraje'!$G:$G,'Cartera Semanal Individual'!$A78,'BD Factoraje'!$N:$N,'Cartera Semanal Individual'!AS$1,'BD Factoraje'!$C:$C,$B$2)</f>
        <v>0</v>
      </c>
      <c r="AT78" s="11">
        <f>IF('Cartera Semanal Individual'!$A78='Cartera Semanal Individual'!AT$1,-SUMIFS('BD Factoraje'!$Q:$Q,'BD Factoraje'!$B:$B,$B$3,'BD Factoraje'!$G:$G,'Cartera Semanal Individual'!$A78,'BD Factoraje'!$C:$C,$B$2),0)+AS78-SUMIFS('BD Factoraje'!$R:$R,'BD Factoraje'!$B:$B,$B$3,'BD Factoraje'!$G:$G,'Cartera Semanal Individual'!$A78,'BD Factoraje'!$N:$N,'Cartera Semanal Individual'!AT$1,'BD Factoraje'!$C:$C,$B$2)</f>
        <v>0</v>
      </c>
      <c r="AU78" s="11">
        <f>IF('Cartera Semanal Individual'!$A78='Cartera Semanal Individual'!AU$1,-SUMIFS('BD Factoraje'!$Q:$Q,'BD Factoraje'!$B:$B,$B$3,'BD Factoraje'!$G:$G,'Cartera Semanal Individual'!$A78,'BD Factoraje'!$C:$C,$B$2),0)+AT78-SUMIFS('BD Factoraje'!$R:$R,'BD Factoraje'!$B:$B,$B$3,'BD Factoraje'!$G:$G,'Cartera Semanal Individual'!$A78,'BD Factoraje'!$N:$N,'Cartera Semanal Individual'!AU$1,'BD Factoraje'!$C:$C,$B$2)</f>
        <v>0</v>
      </c>
      <c r="AV78" s="11">
        <f>IF('Cartera Semanal Individual'!$A78='Cartera Semanal Individual'!AV$1,-SUMIFS('BD Factoraje'!$Q:$Q,'BD Factoraje'!$B:$B,$B$3,'BD Factoraje'!$G:$G,'Cartera Semanal Individual'!$A78,'BD Factoraje'!$C:$C,$B$2),0)+AU78-SUMIFS('BD Factoraje'!$R:$R,'BD Factoraje'!$B:$B,$B$3,'BD Factoraje'!$G:$G,'Cartera Semanal Individual'!$A78,'BD Factoraje'!$N:$N,'Cartera Semanal Individual'!AV$1,'BD Factoraje'!$C:$C,$B$2)</f>
        <v>0</v>
      </c>
      <c r="AW78" s="11">
        <f>IF('Cartera Semanal Individual'!$A78='Cartera Semanal Individual'!AW$1,-SUMIFS('BD Factoraje'!$Q:$Q,'BD Factoraje'!$B:$B,$B$3,'BD Factoraje'!$G:$G,'Cartera Semanal Individual'!$A78,'BD Factoraje'!$C:$C,$B$2),0)+AV78-SUMIFS('BD Factoraje'!$R:$R,'BD Factoraje'!$B:$B,$B$3,'BD Factoraje'!$G:$G,'Cartera Semanal Individual'!$A78,'BD Factoraje'!$N:$N,'Cartera Semanal Individual'!AW$1,'BD Factoraje'!$C:$C,$B$2)</f>
        <v>0</v>
      </c>
      <c r="AX78" s="11">
        <f>IF('Cartera Semanal Individual'!$A78='Cartera Semanal Individual'!AX$1,-SUMIFS('BD Factoraje'!$Q:$Q,'BD Factoraje'!$B:$B,$B$3,'BD Factoraje'!$G:$G,'Cartera Semanal Individual'!$A78,'BD Factoraje'!$C:$C,$B$2),0)+AW78-SUMIFS('BD Factoraje'!$R:$R,'BD Factoraje'!$B:$B,$B$3,'BD Factoraje'!$G:$G,'Cartera Semanal Individual'!$A78,'BD Factoraje'!$N:$N,'Cartera Semanal Individual'!AX$1,'BD Factoraje'!$C:$C,$B$2)</f>
        <v>0</v>
      </c>
      <c r="AY78" s="11">
        <f>IF('Cartera Semanal Individual'!$A78='Cartera Semanal Individual'!AY$1,-SUMIFS('BD Factoraje'!$Q:$Q,'BD Factoraje'!$B:$B,$B$3,'BD Factoraje'!$G:$G,'Cartera Semanal Individual'!$A78,'BD Factoraje'!$C:$C,$B$2),0)+AX78-SUMIFS('BD Factoraje'!$R:$R,'BD Factoraje'!$B:$B,$B$3,'BD Factoraje'!$G:$G,'Cartera Semanal Individual'!$A78,'BD Factoraje'!$N:$N,'Cartera Semanal Individual'!AY$1,'BD Factoraje'!$C:$C,$B$2)</f>
        <v>0</v>
      </c>
      <c r="AZ78" s="11">
        <f>IF('Cartera Semanal Individual'!$A78='Cartera Semanal Individual'!AZ$1,-SUMIFS('BD Factoraje'!$Q:$Q,'BD Factoraje'!$B:$B,$B$3,'BD Factoraje'!$G:$G,'Cartera Semanal Individual'!$A78,'BD Factoraje'!$C:$C,$B$2),0)+AY78-SUMIFS('BD Factoraje'!$R:$R,'BD Factoraje'!$B:$B,$B$3,'BD Factoraje'!$G:$G,'Cartera Semanal Individual'!$A78,'BD Factoraje'!$N:$N,'Cartera Semanal Individual'!AZ$1,'BD Factoraje'!$C:$C,$B$2)</f>
        <v>0</v>
      </c>
      <c r="BA78" s="11">
        <f>IF('Cartera Semanal Individual'!$A78='Cartera Semanal Individual'!BA$1,-SUMIFS('BD Factoraje'!$Q:$Q,'BD Factoraje'!$B:$B,$B$3,'BD Factoraje'!$G:$G,'Cartera Semanal Individual'!$A78,'BD Factoraje'!$C:$C,$B$2),0)+AZ78-SUMIFS('BD Factoraje'!$R:$R,'BD Factoraje'!$B:$B,$B$3,'BD Factoraje'!$G:$G,'Cartera Semanal Individual'!$A78,'BD Factoraje'!$N:$N,'Cartera Semanal Individual'!BA$1,'BD Factoraje'!$C:$C,$B$2)</f>
        <v>0</v>
      </c>
      <c r="BB78" s="11">
        <f>IF('Cartera Semanal Individual'!$A78='Cartera Semanal Individual'!BB$1,-SUMIFS('BD Factoraje'!$Q:$Q,'BD Factoraje'!$B:$B,$B$3,'BD Factoraje'!$G:$G,'Cartera Semanal Individual'!$A78,'BD Factoraje'!$C:$C,$B$2),0)+BA78-SUMIFS('BD Factoraje'!$R:$R,'BD Factoraje'!$B:$B,$B$3,'BD Factoraje'!$G:$G,'Cartera Semanal Individual'!$A78,'BD Factoraje'!$N:$N,'Cartera Semanal Individual'!BB$1,'BD Factoraje'!$C:$C,$B$2)</f>
        <v>0</v>
      </c>
      <c r="BC78" s="11">
        <f>IF('Cartera Semanal Individual'!$A78='Cartera Semanal Individual'!BC$1,-SUMIFS('BD Factoraje'!$Q:$Q,'BD Factoraje'!$B:$B,$B$3,'BD Factoraje'!$G:$G,'Cartera Semanal Individual'!$A78,'BD Factoraje'!$C:$C,$B$2),0)+BB78-SUMIFS('BD Factoraje'!$R:$R,'BD Factoraje'!$B:$B,$B$3,'BD Factoraje'!$G:$G,'Cartera Semanal Individual'!$A78,'BD Factoraje'!$N:$N,'Cartera Semanal Individual'!BC$1,'BD Factoraje'!$C:$C,$B$2)</f>
        <v>0</v>
      </c>
      <c r="BD78" s="11">
        <f>IF('Cartera Semanal Individual'!$A78='Cartera Semanal Individual'!BD$1,-SUMIFS('BD Factoraje'!$Q:$Q,'BD Factoraje'!$B:$B,$B$3,'BD Factoraje'!$G:$G,'Cartera Semanal Individual'!$A78,'BD Factoraje'!$C:$C,$B$2),0)+BC78-SUMIFS('BD Factoraje'!$R:$R,'BD Factoraje'!$B:$B,$B$3,'BD Factoraje'!$G:$G,'Cartera Semanal Individual'!$A78,'BD Factoraje'!$N:$N,'Cartera Semanal Individual'!BD$1,'BD Factoraje'!$C:$C,$B$2)</f>
        <v>0</v>
      </c>
      <c r="BE78" s="11">
        <f>IF('Cartera Semanal Individual'!$A78='Cartera Semanal Individual'!BE$1,-SUMIFS('BD Factoraje'!$Q:$Q,'BD Factoraje'!$B:$B,$B$3,'BD Factoraje'!$G:$G,'Cartera Semanal Individual'!$A78,'BD Factoraje'!$C:$C,$B$2),0)+BD78-SUMIFS('BD Factoraje'!$R:$R,'BD Factoraje'!$B:$B,$B$3,'BD Factoraje'!$G:$G,'Cartera Semanal Individual'!$A78,'BD Factoraje'!$N:$N,'Cartera Semanal Individual'!BE$1,'BD Factoraje'!$C:$C,$B$2)</f>
        <v>0</v>
      </c>
      <c r="BF78" s="11">
        <f>IF('Cartera Semanal Individual'!$A78='Cartera Semanal Individual'!BF$1,-SUMIFS('BD Factoraje'!$Q:$Q,'BD Factoraje'!$B:$B,$B$3,'BD Factoraje'!$G:$G,'Cartera Semanal Individual'!$A78,'BD Factoraje'!$C:$C,$B$2),0)+BE78-SUMIFS('BD Factoraje'!$R:$R,'BD Factoraje'!$B:$B,$B$3,'BD Factoraje'!$G:$G,'Cartera Semanal Individual'!$A78,'BD Factoraje'!$N:$N,'Cartera Semanal Individual'!BF$1,'BD Factoraje'!$C:$C,$B$2)</f>
        <v>0</v>
      </c>
      <c r="BG78" s="11">
        <f>IF('Cartera Semanal Individual'!$A78='Cartera Semanal Individual'!BG$1,-SUMIFS('BD Factoraje'!$Q:$Q,'BD Factoraje'!$B:$B,$B$3,'BD Factoraje'!$G:$G,'Cartera Semanal Individual'!$A78,'BD Factoraje'!$C:$C,$B$2),0)+BF78-SUMIFS('BD Factoraje'!$R:$R,'BD Factoraje'!$B:$B,$B$3,'BD Factoraje'!$G:$G,'Cartera Semanal Individual'!$A78,'BD Factoraje'!$N:$N,'Cartera Semanal Individual'!BG$1,'BD Factoraje'!$C:$C,$B$2)</f>
        <v>0</v>
      </c>
      <c r="BH78" s="11">
        <f>IF('Cartera Semanal Individual'!$A78='Cartera Semanal Individual'!BH$1,-SUMIFS('BD Factoraje'!$Q:$Q,'BD Factoraje'!$B:$B,$B$3,'BD Factoraje'!$G:$G,'Cartera Semanal Individual'!$A78,'BD Factoraje'!$C:$C,$B$2),0)+BG78-SUMIFS('BD Factoraje'!$R:$R,'BD Factoraje'!$B:$B,$B$3,'BD Factoraje'!$G:$G,'Cartera Semanal Individual'!$A78,'BD Factoraje'!$N:$N,'Cartera Semanal Individual'!BH$1,'BD Factoraje'!$C:$C,$B$2)</f>
        <v>0</v>
      </c>
      <c r="BI78" s="11">
        <f>IF('Cartera Semanal Individual'!$A78='Cartera Semanal Individual'!BI$1,-SUMIFS('BD Factoraje'!$Q:$Q,'BD Factoraje'!$B:$B,$B$3,'BD Factoraje'!$G:$G,'Cartera Semanal Individual'!$A78,'BD Factoraje'!$C:$C,$B$2),0)+BH78-SUMIFS('BD Factoraje'!$R:$R,'BD Factoraje'!$B:$B,$B$3,'BD Factoraje'!$G:$G,'Cartera Semanal Individual'!$A78,'BD Factoraje'!$N:$N,'Cartera Semanal Individual'!BI$1,'BD Factoraje'!$C:$C,$B$2)</f>
        <v>0</v>
      </c>
      <c r="BJ78" s="11">
        <f>IF('Cartera Semanal Individual'!$A78='Cartera Semanal Individual'!BJ$1,-SUMIFS('BD Factoraje'!$Q:$Q,'BD Factoraje'!$B:$B,$B$3,'BD Factoraje'!$G:$G,'Cartera Semanal Individual'!$A78,'BD Factoraje'!$C:$C,$B$2),0)+BI78-SUMIFS('BD Factoraje'!$R:$R,'BD Factoraje'!$B:$B,$B$3,'BD Factoraje'!$G:$G,'Cartera Semanal Individual'!$A78,'BD Factoraje'!$N:$N,'Cartera Semanal Individual'!BJ$1,'BD Factoraje'!$C:$C,$B$2)</f>
        <v>0</v>
      </c>
      <c r="BK78" s="11">
        <f>IF('Cartera Semanal Individual'!$A78='Cartera Semanal Individual'!BK$1,-SUMIFS('BD Factoraje'!$Q:$Q,'BD Factoraje'!$B:$B,$B$3,'BD Factoraje'!$G:$G,'Cartera Semanal Individual'!$A78,'BD Factoraje'!$C:$C,$B$2),0)+BJ78-SUMIFS('BD Factoraje'!$R:$R,'BD Factoraje'!$B:$B,$B$3,'BD Factoraje'!$G:$G,'Cartera Semanal Individual'!$A78,'BD Factoraje'!$N:$N,'Cartera Semanal Individual'!BK$1,'BD Factoraje'!$C:$C,$B$2)</f>
        <v>0</v>
      </c>
      <c r="BL78" s="11">
        <f>IF('Cartera Semanal Individual'!$A78='Cartera Semanal Individual'!BL$1,-SUMIFS('BD Factoraje'!$Q:$Q,'BD Factoraje'!$B:$B,$B$3,'BD Factoraje'!$G:$G,'Cartera Semanal Individual'!$A78,'BD Factoraje'!$C:$C,$B$2),0)+BK78-SUMIFS('BD Factoraje'!$R:$R,'BD Factoraje'!$B:$B,$B$3,'BD Factoraje'!$G:$G,'Cartera Semanal Individual'!$A78,'BD Factoraje'!$N:$N,'Cartera Semanal Individual'!BL$1,'BD Factoraje'!$C:$C,$B$2)</f>
        <v>0</v>
      </c>
      <c r="BM78" s="11">
        <f>IF('Cartera Semanal Individual'!$A78='Cartera Semanal Individual'!BM$1,-SUMIFS('BD Factoraje'!$Q:$Q,'BD Factoraje'!$B:$B,$B$3,'BD Factoraje'!$G:$G,'Cartera Semanal Individual'!$A78,'BD Factoraje'!$C:$C,$B$2),0)+BL78-SUMIFS('BD Factoraje'!$R:$R,'BD Factoraje'!$B:$B,$B$3,'BD Factoraje'!$G:$G,'Cartera Semanal Individual'!$A78,'BD Factoraje'!$N:$N,'Cartera Semanal Individual'!BM$1,'BD Factoraje'!$C:$C,$B$2)</f>
        <v>0</v>
      </c>
      <c r="BN78" s="11">
        <f>IF('Cartera Semanal Individual'!$A78='Cartera Semanal Individual'!BN$1,-SUMIFS('BD Factoraje'!$Q:$Q,'BD Factoraje'!$B:$B,$B$3,'BD Factoraje'!$G:$G,'Cartera Semanal Individual'!$A78,'BD Factoraje'!$C:$C,$B$2),0)+BM78-SUMIFS('BD Factoraje'!$R:$R,'BD Factoraje'!$B:$B,$B$3,'BD Factoraje'!$G:$G,'Cartera Semanal Individual'!$A78,'BD Factoraje'!$N:$N,'Cartera Semanal Individual'!BN$1,'BD Factoraje'!$C:$C,$B$2)</f>
        <v>0</v>
      </c>
      <c r="BO78" s="11">
        <f>IF('Cartera Semanal Individual'!$A78='Cartera Semanal Individual'!BO$1,-SUMIFS('BD Factoraje'!$Q:$Q,'BD Factoraje'!$B:$B,$B$3,'BD Factoraje'!$G:$G,'Cartera Semanal Individual'!$A78,'BD Factoraje'!$C:$C,$B$2),0)+BN78-SUMIFS('BD Factoraje'!$R:$R,'BD Factoraje'!$B:$B,$B$3,'BD Factoraje'!$G:$G,'Cartera Semanal Individual'!$A78,'BD Factoraje'!$N:$N,'Cartera Semanal Individual'!BO$1,'BD Factoraje'!$C:$C,$B$2)</f>
        <v>0</v>
      </c>
      <c r="BP78" s="11">
        <f>IF('Cartera Semanal Individual'!$A78='Cartera Semanal Individual'!BP$1,-SUMIFS('BD Factoraje'!$Q:$Q,'BD Factoraje'!$B:$B,$B$3,'BD Factoraje'!$G:$G,'Cartera Semanal Individual'!$A78,'BD Factoraje'!$C:$C,$B$2),0)+BO78-SUMIFS('BD Factoraje'!$R:$R,'BD Factoraje'!$B:$B,$B$3,'BD Factoraje'!$G:$G,'Cartera Semanal Individual'!$A78,'BD Factoraje'!$N:$N,'Cartera Semanal Individual'!BP$1,'BD Factoraje'!$C:$C,$B$2)</f>
        <v>0</v>
      </c>
      <c r="BQ78" s="11">
        <f>IF('Cartera Semanal Individual'!$A78='Cartera Semanal Individual'!BQ$1,-SUMIFS('BD Factoraje'!$Q:$Q,'BD Factoraje'!$B:$B,$B$3,'BD Factoraje'!$G:$G,'Cartera Semanal Individual'!$A78,'BD Factoraje'!$C:$C,$B$2),0)+BP78-SUMIFS('BD Factoraje'!$R:$R,'BD Factoraje'!$B:$B,$B$3,'BD Factoraje'!$G:$G,'Cartera Semanal Individual'!$A78,'BD Factoraje'!$N:$N,'Cartera Semanal Individual'!BQ$1,'BD Factoraje'!$C:$C,$B$2)</f>
        <v>0</v>
      </c>
      <c r="BR78" s="11">
        <f>IF('Cartera Semanal Individual'!$A78='Cartera Semanal Individual'!BR$1,-SUMIFS('BD Factoraje'!$Q:$Q,'BD Factoraje'!$B:$B,$B$3,'BD Factoraje'!$G:$G,'Cartera Semanal Individual'!$A78,'BD Factoraje'!$C:$C,$B$2),0)+BQ78-SUMIFS('BD Factoraje'!$R:$R,'BD Factoraje'!$B:$B,$B$3,'BD Factoraje'!$G:$G,'Cartera Semanal Individual'!$A78,'BD Factoraje'!$N:$N,'Cartera Semanal Individual'!BR$1,'BD Factoraje'!$C:$C,$B$2)</f>
        <v>0</v>
      </c>
      <c r="BS78" s="11">
        <f>IF('Cartera Semanal Individual'!$A78='Cartera Semanal Individual'!BS$1,-SUMIFS('BD Factoraje'!$Q:$Q,'BD Factoraje'!$B:$B,$B$3,'BD Factoraje'!$G:$G,'Cartera Semanal Individual'!$A78,'BD Factoraje'!$C:$C,$B$2),0)+BR78-SUMIFS('BD Factoraje'!$R:$R,'BD Factoraje'!$B:$B,$B$3,'BD Factoraje'!$G:$G,'Cartera Semanal Individual'!$A78,'BD Factoraje'!$N:$N,'Cartera Semanal Individual'!BS$1,'BD Factoraje'!$C:$C,$B$2)</f>
        <v>0</v>
      </c>
      <c r="BT78" s="11">
        <f>IF('Cartera Semanal Individual'!$A78='Cartera Semanal Individual'!BT$1,-SUMIFS('BD Factoraje'!$Q:$Q,'BD Factoraje'!$B:$B,$B$3,'BD Factoraje'!$G:$G,'Cartera Semanal Individual'!$A78,'BD Factoraje'!$C:$C,$B$2),0)+BS78-SUMIFS('BD Factoraje'!$R:$R,'BD Factoraje'!$B:$B,$B$3,'BD Factoraje'!$G:$G,'Cartera Semanal Individual'!$A78,'BD Factoraje'!$N:$N,'Cartera Semanal Individual'!BT$1,'BD Factoraje'!$C:$C,$B$2)</f>
        <v>0</v>
      </c>
      <c r="BU78" s="11">
        <f>IF('Cartera Semanal Individual'!$A78='Cartera Semanal Individual'!BU$1,-SUMIFS('BD Factoraje'!$Q:$Q,'BD Factoraje'!$B:$B,$B$3,'BD Factoraje'!$G:$G,'Cartera Semanal Individual'!$A78,'BD Factoraje'!$C:$C,$B$2),0)+BT78-SUMIFS('BD Factoraje'!$R:$R,'BD Factoraje'!$B:$B,$B$3,'BD Factoraje'!$G:$G,'Cartera Semanal Individual'!$A78,'BD Factoraje'!$N:$N,'Cartera Semanal Individual'!BU$1,'BD Factoraje'!$C:$C,$B$2)</f>
        <v>0</v>
      </c>
      <c r="BV78" s="11">
        <f>IF('Cartera Semanal Individual'!$A78='Cartera Semanal Individual'!BV$1,-SUMIFS('BD Factoraje'!$Q:$Q,'BD Factoraje'!$B:$B,$B$3,'BD Factoraje'!$G:$G,'Cartera Semanal Individual'!$A78,'BD Factoraje'!$C:$C,$B$2),0)+BU78-SUMIFS('BD Factoraje'!$R:$R,'BD Factoraje'!$B:$B,$B$3,'BD Factoraje'!$G:$G,'Cartera Semanal Individual'!$A78,'BD Factoraje'!$N:$N,'Cartera Semanal Individual'!BV$1,'BD Factoraje'!$C:$C,$B$2)</f>
        <v>0</v>
      </c>
      <c r="BW78" s="11">
        <f>IF('Cartera Semanal Individual'!$A78='Cartera Semanal Individual'!BW$1,-SUMIFS('BD Factoraje'!$Q:$Q,'BD Factoraje'!$B:$B,$B$3,'BD Factoraje'!$G:$G,'Cartera Semanal Individual'!$A78,'BD Factoraje'!$C:$C,$B$2),0)+BV78-SUMIFS('BD Factoraje'!$R:$R,'BD Factoraje'!$B:$B,$B$3,'BD Factoraje'!$G:$G,'Cartera Semanal Individual'!$A78,'BD Factoraje'!$N:$N,'Cartera Semanal Individual'!BW$1,'BD Factoraje'!$C:$C,$B$2)</f>
        <v>0</v>
      </c>
      <c r="BX78" s="11">
        <f>IF('Cartera Semanal Individual'!$A78='Cartera Semanal Individual'!BX$1,-SUMIFS('BD Factoraje'!$Q:$Q,'BD Factoraje'!$B:$B,$B$3,'BD Factoraje'!$G:$G,'Cartera Semanal Individual'!$A78,'BD Factoraje'!$C:$C,$B$2),0)+BW78-SUMIFS('BD Factoraje'!$R:$R,'BD Factoraje'!$B:$B,$B$3,'BD Factoraje'!$G:$G,'Cartera Semanal Individual'!$A78,'BD Factoraje'!$N:$N,'Cartera Semanal Individual'!BX$1,'BD Factoraje'!$C:$C,$B$2)</f>
        <v>0</v>
      </c>
      <c r="BY78" s="11">
        <f>IF('Cartera Semanal Individual'!$A78='Cartera Semanal Individual'!BY$1,-SUMIFS('BD Factoraje'!$Q:$Q,'BD Factoraje'!$B:$B,$B$3,'BD Factoraje'!$G:$G,'Cartera Semanal Individual'!$A78,'BD Factoraje'!$C:$C,$B$2),0)+BX78-SUMIFS('BD Factoraje'!$R:$R,'BD Factoraje'!$B:$B,$B$3,'BD Factoraje'!$G:$G,'Cartera Semanal Individual'!$A78,'BD Factoraje'!$N:$N,'Cartera Semanal Individual'!BY$1,'BD Factoraje'!$C:$C,$B$2)</f>
        <v>0</v>
      </c>
      <c r="BZ78" s="11">
        <f>IF('Cartera Semanal Individual'!$A78='Cartera Semanal Individual'!BZ$1,-SUMIFS('BD Factoraje'!$Q:$Q,'BD Factoraje'!$B:$B,$B$3,'BD Factoraje'!$G:$G,'Cartera Semanal Individual'!$A78,'BD Factoraje'!$C:$C,$B$2),0)+BY78-SUMIFS('BD Factoraje'!$R:$R,'BD Factoraje'!$B:$B,$B$3,'BD Factoraje'!$G:$G,'Cartera Semanal Individual'!$A78,'BD Factoraje'!$N:$N,'Cartera Semanal Individual'!BZ$1,'BD Factoraje'!$C:$C,$B$2)</f>
        <v>0</v>
      </c>
      <c r="CA78" s="11">
        <f>IF('Cartera Semanal Individual'!$A78='Cartera Semanal Individual'!CA$1,-SUMIFS('BD Factoraje'!$Q:$Q,'BD Factoraje'!$B:$B,$B$3,'BD Factoraje'!$G:$G,'Cartera Semanal Individual'!$A78,'BD Factoraje'!$C:$C,$B$2),0)+BZ78-SUMIFS('BD Factoraje'!$R:$R,'BD Factoraje'!$B:$B,$B$3,'BD Factoraje'!$G:$G,'Cartera Semanal Individual'!$A78,'BD Factoraje'!$N:$N,'Cartera Semanal Individual'!CA$1,'BD Factoraje'!$C:$C,$B$2)</f>
        <v>0</v>
      </c>
      <c r="CB78" s="11">
        <f>IF('Cartera Semanal Individual'!$A78='Cartera Semanal Individual'!CB$1,-SUMIFS('BD Factoraje'!$Q:$Q,'BD Factoraje'!$B:$B,$B$3,'BD Factoraje'!$G:$G,'Cartera Semanal Individual'!$A78,'BD Factoraje'!$C:$C,$B$2),0)+CA78-SUMIFS('BD Factoraje'!$R:$R,'BD Factoraje'!$B:$B,$B$3,'BD Factoraje'!$G:$G,'Cartera Semanal Individual'!$A78,'BD Factoraje'!$N:$N,'Cartera Semanal Individual'!CB$1,'BD Factoraje'!$C:$C,$B$2)</f>
        <v>0</v>
      </c>
      <c r="CC78" s="11">
        <f>IF('Cartera Semanal Individual'!$A78='Cartera Semanal Individual'!CC$1,-SUMIFS('BD Factoraje'!$Q:$Q,'BD Factoraje'!$B:$B,$B$3,'BD Factoraje'!$G:$G,'Cartera Semanal Individual'!$A78,'BD Factoraje'!$C:$C,$B$2),0)+CB78-SUMIFS('BD Factoraje'!$R:$R,'BD Factoraje'!$B:$B,$B$3,'BD Factoraje'!$G:$G,'Cartera Semanal Individual'!$A78,'BD Factoraje'!$N:$N,'Cartera Semanal Individual'!CC$1,'BD Factoraje'!$C:$C,$B$2)</f>
        <v>0</v>
      </c>
      <c r="CD78" s="11">
        <f>IF('Cartera Semanal Individual'!$A78='Cartera Semanal Individual'!CD$1,-SUMIFS('BD Factoraje'!$Q:$Q,'BD Factoraje'!$B:$B,$B$3,'BD Factoraje'!$G:$G,'Cartera Semanal Individual'!$A78,'BD Factoraje'!$C:$C,$B$2),0)+CC78-SUMIFS('BD Factoraje'!$R:$R,'BD Factoraje'!$B:$B,$B$3,'BD Factoraje'!$G:$G,'Cartera Semanal Individual'!$A78,'BD Factoraje'!$N:$N,'Cartera Semanal Individual'!CD$1,'BD Factoraje'!$C:$C,$B$2)</f>
        <v>0</v>
      </c>
      <c r="CE78" s="11">
        <f>IF('Cartera Semanal Individual'!$A78='Cartera Semanal Individual'!CE$1,-SUMIFS('BD Factoraje'!$Q:$Q,'BD Factoraje'!$B:$B,$B$3,'BD Factoraje'!$G:$G,'Cartera Semanal Individual'!$A78,'BD Factoraje'!$C:$C,$B$2),0)+CD78-SUMIFS('BD Factoraje'!$R:$R,'BD Factoraje'!$B:$B,$B$3,'BD Factoraje'!$G:$G,'Cartera Semanal Individual'!$A78,'BD Factoraje'!$N:$N,'Cartera Semanal Individual'!CE$1,'BD Factoraje'!$C:$C,$B$2)</f>
        <v>0</v>
      </c>
      <c r="CF78" s="11">
        <f>IF('Cartera Semanal Individual'!$A78='Cartera Semanal Individual'!CF$1,-SUMIFS('BD Factoraje'!$Q:$Q,'BD Factoraje'!$B:$B,$B$3,'BD Factoraje'!$G:$G,'Cartera Semanal Individual'!$A78,'BD Factoraje'!$C:$C,$B$2),0)+CE78-SUMIFS('BD Factoraje'!$R:$R,'BD Factoraje'!$B:$B,$B$3,'BD Factoraje'!$G:$G,'Cartera Semanal Individual'!$A78,'BD Factoraje'!$N:$N,'Cartera Semanal Individual'!CF$1,'BD Factoraje'!$C:$C,$B$2)</f>
        <v>0</v>
      </c>
      <c r="CG78" s="11">
        <f>IF('Cartera Semanal Individual'!$A78='Cartera Semanal Individual'!CG$1,-SUMIFS('BD Factoraje'!$Q:$Q,'BD Factoraje'!$B:$B,$B$3,'BD Factoraje'!$G:$G,'Cartera Semanal Individual'!$A78,'BD Factoraje'!$C:$C,$B$2),0)+CF78-SUMIFS('BD Factoraje'!$R:$R,'BD Factoraje'!$B:$B,$B$3,'BD Factoraje'!$G:$G,'Cartera Semanal Individual'!$A78,'BD Factoraje'!$N:$N,'Cartera Semanal Individual'!CG$1,'BD Factoraje'!$C:$C,$B$2)</f>
        <v>0</v>
      </c>
      <c r="CH78" s="11">
        <f>IF('Cartera Semanal Individual'!$A78='Cartera Semanal Individual'!CH$1,-SUMIFS('BD Factoraje'!$Q:$Q,'BD Factoraje'!$B:$B,$B$3,'BD Factoraje'!$G:$G,'Cartera Semanal Individual'!$A78,'BD Factoraje'!$C:$C,$B$2),0)+CG78-SUMIFS('BD Factoraje'!$R:$R,'BD Factoraje'!$B:$B,$B$3,'BD Factoraje'!$G:$G,'Cartera Semanal Individual'!$A78,'BD Factoraje'!$N:$N,'Cartera Semanal Individual'!CH$1,'BD Factoraje'!$C:$C,$B$2)</f>
        <v>0</v>
      </c>
      <c r="CI78" s="11">
        <f>IF('Cartera Semanal Individual'!$A78='Cartera Semanal Individual'!CI$1,-SUMIFS('BD Factoraje'!$Q:$Q,'BD Factoraje'!$B:$B,$B$3,'BD Factoraje'!$G:$G,'Cartera Semanal Individual'!$A78,'BD Factoraje'!$C:$C,$B$2),0)+CH78-SUMIFS('BD Factoraje'!$R:$R,'BD Factoraje'!$B:$B,$B$3,'BD Factoraje'!$G:$G,'Cartera Semanal Individual'!$A78,'BD Factoraje'!$N:$N,'Cartera Semanal Individual'!CI$1,'BD Factoraje'!$C:$C,$B$2)</f>
        <v>0</v>
      </c>
      <c r="CJ78" s="11">
        <f>IF('Cartera Semanal Individual'!$A78='Cartera Semanal Individual'!CJ$1,-SUMIFS('BD Factoraje'!$Q:$Q,'BD Factoraje'!$B:$B,$B$3,'BD Factoraje'!$G:$G,'Cartera Semanal Individual'!$A78,'BD Factoraje'!$C:$C,$B$2),0)+CI78-SUMIFS('BD Factoraje'!$R:$R,'BD Factoraje'!$B:$B,$B$3,'BD Factoraje'!$G:$G,'Cartera Semanal Individual'!$A78,'BD Factoraje'!$N:$N,'Cartera Semanal Individual'!CJ$1,'BD Factoraje'!$C:$C,$B$2)</f>
        <v>0</v>
      </c>
      <c r="CK78" s="11">
        <f>IF('Cartera Semanal Individual'!$A78='Cartera Semanal Individual'!CK$1,-SUMIFS('BD Factoraje'!$Q:$Q,'BD Factoraje'!$B:$B,$B$3,'BD Factoraje'!$G:$G,'Cartera Semanal Individual'!$A78,'BD Factoraje'!$C:$C,$B$2),0)+CJ78-SUMIFS('BD Factoraje'!$R:$R,'BD Factoraje'!$B:$B,$B$3,'BD Factoraje'!$G:$G,'Cartera Semanal Individual'!$A78,'BD Factoraje'!$N:$N,'Cartera Semanal Individual'!CK$1,'BD Factoraje'!$C:$C,$B$2)</f>
        <v>0</v>
      </c>
      <c r="CL78" s="11">
        <f>IF('Cartera Semanal Individual'!$A78='Cartera Semanal Individual'!CL$1,-SUMIFS('BD Factoraje'!$Q:$Q,'BD Factoraje'!$B:$B,$B$3,'BD Factoraje'!$G:$G,'Cartera Semanal Individual'!$A78,'BD Factoraje'!$C:$C,$B$2),0)+CK78-SUMIFS('BD Factoraje'!$R:$R,'BD Factoraje'!$B:$B,$B$3,'BD Factoraje'!$G:$G,'Cartera Semanal Individual'!$A78,'BD Factoraje'!$N:$N,'Cartera Semanal Individual'!CL$1,'BD Factoraje'!$C:$C,$B$2)</f>
        <v>0</v>
      </c>
      <c r="CM78" s="11">
        <f>IF('Cartera Semanal Individual'!$A78='Cartera Semanal Individual'!CM$1,-SUMIFS('BD Factoraje'!$Q:$Q,'BD Factoraje'!$B:$B,$B$3,'BD Factoraje'!$G:$G,'Cartera Semanal Individual'!$A78,'BD Factoraje'!$C:$C,$B$2),0)+CL78-SUMIFS('BD Factoraje'!$R:$R,'BD Factoraje'!$B:$B,$B$3,'BD Factoraje'!$G:$G,'Cartera Semanal Individual'!$A78,'BD Factoraje'!$N:$N,'Cartera Semanal Individual'!CM$1,'BD Factoraje'!$C:$C,$B$2)</f>
        <v>0</v>
      </c>
      <c r="CN78" s="11">
        <f>IF('Cartera Semanal Individual'!$A78='Cartera Semanal Individual'!CN$1,-SUMIFS('BD Factoraje'!$Q:$Q,'BD Factoraje'!$B:$B,$B$3,'BD Factoraje'!$G:$G,'Cartera Semanal Individual'!$A78,'BD Factoraje'!$C:$C,$B$2),0)+CM78-SUMIFS('BD Factoraje'!$R:$R,'BD Factoraje'!$B:$B,$B$3,'BD Factoraje'!$G:$G,'Cartera Semanal Individual'!$A78,'BD Factoraje'!$N:$N,'Cartera Semanal Individual'!CN$1,'BD Factoraje'!$C:$C,$B$2)</f>
        <v>0</v>
      </c>
      <c r="CO78" s="11">
        <f>IF('Cartera Semanal Individual'!$A78='Cartera Semanal Individual'!CO$1,-SUMIFS('BD Factoraje'!$Q:$Q,'BD Factoraje'!$B:$B,$B$3,'BD Factoraje'!$G:$G,'Cartera Semanal Individual'!$A78,'BD Factoraje'!$C:$C,$B$2),0)+CN78-SUMIFS('BD Factoraje'!$R:$R,'BD Factoraje'!$B:$B,$B$3,'BD Factoraje'!$G:$G,'Cartera Semanal Individual'!$A78,'BD Factoraje'!$N:$N,'Cartera Semanal Individual'!CO$1,'BD Factoraje'!$C:$C,$B$2)</f>
        <v>0</v>
      </c>
      <c r="CP78" s="11">
        <f>IF('Cartera Semanal Individual'!$A78='Cartera Semanal Individual'!CP$1,-SUMIFS('BD Factoraje'!$Q:$Q,'BD Factoraje'!$B:$B,$B$3,'BD Factoraje'!$G:$G,'Cartera Semanal Individual'!$A78,'BD Factoraje'!$C:$C,$B$2),0)+CO78-SUMIFS('BD Factoraje'!$R:$R,'BD Factoraje'!$B:$B,$B$3,'BD Factoraje'!$G:$G,'Cartera Semanal Individual'!$A78,'BD Factoraje'!$N:$N,'Cartera Semanal Individual'!CP$1,'BD Factoraje'!$C:$C,$B$2)</f>
        <v>0</v>
      </c>
      <c r="CQ78" s="11">
        <f>IF('Cartera Semanal Individual'!$A78='Cartera Semanal Individual'!CQ$1,-SUMIFS('BD Factoraje'!$Q:$Q,'BD Factoraje'!$B:$B,$B$3,'BD Factoraje'!$G:$G,'Cartera Semanal Individual'!$A78,'BD Factoraje'!$C:$C,$B$2),0)+CP78-SUMIFS('BD Factoraje'!$R:$R,'BD Factoraje'!$B:$B,$B$3,'BD Factoraje'!$G:$G,'Cartera Semanal Individual'!$A78,'BD Factoraje'!$N:$N,'Cartera Semanal Individual'!CQ$1,'BD Factoraje'!$C:$C,$B$2)</f>
        <v>0</v>
      </c>
      <c r="CR78" s="11">
        <f>IF('Cartera Semanal Individual'!$A78='Cartera Semanal Individual'!CR$1,-SUMIFS('BD Factoraje'!$Q:$Q,'BD Factoraje'!$B:$B,$B$3,'BD Factoraje'!$G:$G,'Cartera Semanal Individual'!$A78,'BD Factoraje'!$C:$C,$B$2),0)+CQ78-SUMIFS('BD Factoraje'!$R:$R,'BD Factoraje'!$B:$B,$B$3,'BD Factoraje'!$G:$G,'Cartera Semanal Individual'!$A78,'BD Factoraje'!$N:$N,'Cartera Semanal Individual'!CR$1,'BD Factoraje'!$C:$C,$B$2)</f>
        <v>0</v>
      </c>
      <c r="CS78" s="11">
        <f>IF('Cartera Semanal Individual'!$A78='Cartera Semanal Individual'!CS$1,-SUMIFS('BD Factoraje'!$Q:$Q,'BD Factoraje'!$B:$B,$B$3,'BD Factoraje'!$G:$G,'Cartera Semanal Individual'!$A78,'BD Factoraje'!$C:$C,$B$2),0)+CR78-SUMIFS('BD Factoraje'!$R:$R,'BD Factoraje'!$B:$B,$B$3,'BD Factoraje'!$G:$G,'Cartera Semanal Individual'!$A78,'BD Factoraje'!$N:$N,'Cartera Semanal Individual'!CS$1,'BD Factoraje'!$C:$C,$B$2)</f>
        <v>0</v>
      </c>
      <c r="CT78" s="11">
        <f>IF('Cartera Semanal Individual'!$A78='Cartera Semanal Individual'!CT$1,-SUMIFS('BD Factoraje'!$Q:$Q,'BD Factoraje'!$B:$B,$B$3,'BD Factoraje'!$G:$G,'Cartera Semanal Individual'!$A78,'BD Factoraje'!$C:$C,$B$2),0)+CS78-SUMIFS('BD Factoraje'!$R:$R,'BD Factoraje'!$B:$B,$B$3,'BD Factoraje'!$G:$G,'Cartera Semanal Individual'!$A78,'BD Factoraje'!$N:$N,'Cartera Semanal Individual'!CT$1,'BD Factoraje'!$C:$C,$B$2)</f>
        <v>0</v>
      </c>
      <c r="CU78" s="11">
        <f>IF('Cartera Semanal Individual'!$A78='Cartera Semanal Individual'!CU$1,-SUMIFS('BD Factoraje'!$Q:$Q,'BD Factoraje'!$B:$B,$B$3,'BD Factoraje'!$G:$G,'Cartera Semanal Individual'!$A78,'BD Factoraje'!$C:$C,$B$2),0)+CT78-SUMIFS('BD Factoraje'!$R:$R,'BD Factoraje'!$B:$B,$B$3,'BD Factoraje'!$G:$G,'Cartera Semanal Individual'!$A78,'BD Factoraje'!$N:$N,'Cartera Semanal Individual'!CU$1,'BD Factoraje'!$C:$C,$B$2)</f>
        <v>0</v>
      </c>
      <c r="CV78" s="11">
        <f>IF('Cartera Semanal Individual'!$A78='Cartera Semanal Individual'!CV$1,-SUMIFS('BD Factoraje'!$Q:$Q,'BD Factoraje'!$B:$B,$B$3,'BD Factoraje'!$G:$G,'Cartera Semanal Individual'!$A78,'BD Factoraje'!$C:$C,$B$2),0)+CU78-SUMIFS('BD Factoraje'!$R:$R,'BD Factoraje'!$B:$B,$B$3,'BD Factoraje'!$G:$G,'Cartera Semanal Individual'!$A78,'BD Factoraje'!$N:$N,'Cartera Semanal Individual'!CV$1,'BD Factoraje'!$C:$C,$B$2)</f>
        <v>0</v>
      </c>
    </row>
    <row r="79" spans="1:100" x14ac:dyDescent="0.25">
      <c r="A79" s="14">
        <v>88</v>
      </c>
      <c r="B79" s="31">
        <f t="shared" si="3"/>
        <v>42981</v>
      </c>
      <c r="C79" s="11">
        <f>IF('Cartera Semanal Individual'!$A79='Cartera Semanal Individual'!C$1,-SUMIFS('BD Factoraje'!$Q:$Q,'BD Factoraje'!$B:$B,$B$3,'BD Factoraje'!$G:$G,'Cartera Semanal Individual'!$A79,'BD Factoraje'!$C:$C,$B$2),0)</f>
        <v>0</v>
      </c>
      <c r="D79" s="11">
        <f>IF('Cartera Semanal Individual'!$A79='Cartera Semanal Individual'!D$1,-SUMIFS('BD Factoraje'!$Q:$Q,'BD Factoraje'!$B:$B,$B$3,'BD Factoraje'!$G:$G,'Cartera Semanal Individual'!$A79,'BD Factoraje'!$C:$C,$B$2),0)+C79-SUMIFS('BD Factoraje'!$R:$R,'BD Factoraje'!$B:$B,$B$3,'BD Factoraje'!$G:$G,'Cartera Semanal Individual'!$A79,'BD Factoraje'!$N:$N,'Cartera Semanal Individual'!D$1,'BD Factoraje'!$C:$C,$B$2)</f>
        <v>0</v>
      </c>
      <c r="E79" s="11">
        <f>IF('Cartera Semanal Individual'!$A79='Cartera Semanal Individual'!E$1,-SUMIFS('BD Factoraje'!$Q:$Q,'BD Factoraje'!$B:$B,$B$3,'BD Factoraje'!$G:$G,'Cartera Semanal Individual'!$A79,'BD Factoraje'!$C:$C,$B$2),0)+D79-SUMIFS('BD Factoraje'!$R:$R,'BD Factoraje'!$B:$B,$B$3,'BD Factoraje'!$G:$G,'Cartera Semanal Individual'!$A79,'BD Factoraje'!$N:$N,'Cartera Semanal Individual'!E$1,'BD Factoraje'!$C:$C,$B$2)</f>
        <v>0</v>
      </c>
      <c r="F79" s="11">
        <f>IF('Cartera Semanal Individual'!$A79='Cartera Semanal Individual'!F$1,-SUMIFS('BD Factoraje'!$Q:$Q,'BD Factoraje'!$B:$B,$B$3,'BD Factoraje'!$G:$G,'Cartera Semanal Individual'!$A79,'BD Factoraje'!$C:$C,$B$2),0)+E79-SUMIFS('BD Factoraje'!$R:$R,'BD Factoraje'!$B:$B,$B$3,'BD Factoraje'!$G:$G,'Cartera Semanal Individual'!$A79,'BD Factoraje'!$N:$N,'Cartera Semanal Individual'!F$1,'BD Factoraje'!$C:$C,$B$2)</f>
        <v>0</v>
      </c>
      <c r="G79" s="11">
        <f>IF('Cartera Semanal Individual'!$A79='Cartera Semanal Individual'!G$1,-SUMIFS('BD Factoraje'!$Q:$Q,'BD Factoraje'!$B:$B,$B$3,'BD Factoraje'!$G:$G,'Cartera Semanal Individual'!$A79,'BD Factoraje'!$C:$C,$B$2),0)+F79-SUMIFS('BD Factoraje'!$R:$R,'BD Factoraje'!$B:$B,$B$3,'BD Factoraje'!$G:$G,'Cartera Semanal Individual'!$A79,'BD Factoraje'!$N:$N,'Cartera Semanal Individual'!G$1,'BD Factoraje'!$C:$C,$B$2)</f>
        <v>0</v>
      </c>
      <c r="H79" s="11">
        <f>IF('Cartera Semanal Individual'!$A79='Cartera Semanal Individual'!H$1,-SUMIFS('BD Factoraje'!$Q:$Q,'BD Factoraje'!$B:$B,$B$3,'BD Factoraje'!$G:$G,'Cartera Semanal Individual'!$A79,'BD Factoraje'!$C:$C,$B$2),0)+G79-SUMIFS('BD Factoraje'!$R:$R,'BD Factoraje'!$B:$B,$B$3,'BD Factoraje'!$G:$G,'Cartera Semanal Individual'!$A79,'BD Factoraje'!$N:$N,'Cartera Semanal Individual'!H$1,'BD Factoraje'!$C:$C,$B$2)</f>
        <v>0</v>
      </c>
      <c r="I79" s="11">
        <f>IF('Cartera Semanal Individual'!$A79='Cartera Semanal Individual'!I$1,-SUMIFS('BD Factoraje'!$Q:$Q,'BD Factoraje'!$B:$B,$B$3,'BD Factoraje'!$G:$G,'Cartera Semanal Individual'!$A79,'BD Factoraje'!$C:$C,$B$2),0)+H79-SUMIFS('BD Factoraje'!$R:$R,'BD Factoraje'!$B:$B,$B$3,'BD Factoraje'!$G:$G,'Cartera Semanal Individual'!$A79,'BD Factoraje'!$N:$N,'Cartera Semanal Individual'!I$1,'BD Factoraje'!$C:$C,$B$2)</f>
        <v>0</v>
      </c>
      <c r="J79" s="11">
        <f>IF('Cartera Semanal Individual'!$A79='Cartera Semanal Individual'!J$1,-SUMIFS('BD Factoraje'!$Q:$Q,'BD Factoraje'!$B:$B,$B$3,'BD Factoraje'!$G:$G,'Cartera Semanal Individual'!$A79,'BD Factoraje'!$C:$C,$B$2),0)+I79-SUMIFS('BD Factoraje'!$R:$R,'BD Factoraje'!$B:$B,$B$3,'BD Factoraje'!$G:$G,'Cartera Semanal Individual'!$A79,'BD Factoraje'!$N:$N,'Cartera Semanal Individual'!J$1,'BD Factoraje'!$C:$C,$B$2)</f>
        <v>0</v>
      </c>
      <c r="K79" s="11">
        <f>IF('Cartera Semanal Individual'!$A79='Cartera Semanal Individual'!K$1,-SUMIFS('BD Factoraje'!$Q:$Q,'BD Factoraje'!$B:$B,$B$3,'BD Factoraje'!$G:$G,'Cartera Semanal Individual'!$A79,'BD Factoraje'!$C:$C,$B$2),0)+J79-SUMIFS('BD Factoraje'!$R:$R,'BD Factoraje'!$B:$B,$B$3,'BD Factoraje'!$G:$G,'Cartera Semanal Individual'!$A79,'BD Factoraje'!$N:$N,'Cartera Semanal Individual'!K$1,'BD Factoraje'!$C:$C,$B$2)</f>
        <v>0</v>
      </c>
      <c r="L79" s="11">
        <f>IF('Cartera Semanal Individual'!$A79='Cartera Semanal Individual'!L$1,-SUMIFS('BD Factoraje'!$Q:$Q,'BD Factoraje'!$B:$B,$B$3,'BD Factoraje'!$G:$G,'Cartera Semanal Individual'!$A79,'BD Factoraje'!$C:$C,$B$2),0)+K79-SUMIFS('BD Factoraje'!$R:$R,'BD Factoraje'!$B:$B,$B$3,'BD Factoraje'!$G:$G,'Cartera Semanal Individual'!$A79,'BD Factoraje'!$N:$N,'Cartera Semanal Individual'!L$1,'BD Factoraje'!$C:$C,$B$2)</f>
        <v>0</v>
      </c>
      <c r="M79" s="11">
        <f>IF('Cartera Semanal Individual'!$A79='Cartera Semanal Individual'!M$1,-SUMIFS('BD Factoraje'!$Q:$Q,'BD Factoraje'!$B:$B,$B$3,'BD Factoraje'!$G:$G,'Cartera Semanal Individual'!$A79,'BD Factoraje'!$C:$C,$B$2),0)+L79-SUMIFS('BD Factoraje'!$R:$R,'BD Factoraje'!$B:$B,$B$3,'BD Factoraje'!$G:$G,'Cartera Semanal Individual'!$A79,'BD Factoraje'!$N:$N,'Cartera Semanal Individual'!M$1,'BD Factoraje'!$C:$C,$B$2)</f>
        <v>0</v>
      </c>
      <c r="N79" s="11">
        <f>IF('Cartera Semanal Individual'!$A79='Cartera Semanal Individual'!N$1,-SUMIFS('BD Factoraje'!$Q:$Q,'BD Factoraje'!$B:$B,$B$3,'BD Factoraje'!$G:$G,'Cartera Semanal Individual'!$A79,'BD Factoraje'!$C:$C,$B$2),0)+M79-SUMIFS('BD Factoraje'!$R:$R,'BD Factoraje'!$B:$B,$B$3,'BD Factoraje'!$G:$G,'Cartera Semanal Individual'!$A79,'BD Factoraje'!$N:$N,'Cartera Semanal Individual'!N$1,'BD Factoraje'!$C:$C,$B$2)</f>
        <v>0</v>
      </c>
      <c r="O79" s="11">
        <f>IF('Cartera Semanal Individual'!$A79='Cartera Semanal Individual'!O$1,-SUMIFS('BD Factoraje'!$Q:$Q,'BD Factoraje'!$B:$B,$B$3,'BD Factoraje'!$G:$G,'Cartera Semanal Individual'!$A79,'BD Factoraje'!$C:$C,$B$2),0)+N79-SUMIFS('BD Factoraje'!$R:$R,'BD Factoraje'!$B:$B,$B$3,'BD Factoraje'!$G:$G,'Cartera Semanal Individual'!$A79,'BD Factoraje'!$N:$N,'Cartera Semanal Individual'!O$1,'BD Factoraje'!$C:$C,$B$2)</f>
        <v>0</v>
      </c>
      <c r="P79" s="11">
        <f>IF('Cartera Semanal Individual'!$A79='Cartera Semanal Individual'!P$1,-SUMIFS('BD Factoraje'!$Q:$Q,'BD Factoraje'!$B:$B,$B$3,'BD Factoraje'!$G:$G,'Cartera Semanal Individual'!$A79,'BD Factoraje'!$C:$C,$B$2),0)+O79-SUMIFS('BD Factoraje'!$R:$R,'BD Factoraje'!$B:$B,$B$3,'BD Factoraje'!$G:$G,'Cartera Semanal Individual'!$A79,'BD Factoraje'!$N:$N,'Cartera Semanal Individual'!P$1,'BD Factoraje'!$C:$C,$B$2)</f>
        <v>0</v>
      </c>
      <c r="Q79" s="11">
        <f>IF('Cartera Semanal Individual'!$A79='Cartera Semanal Individual'!Q$1,-SUMIFS('BD Factoraje'!$Q:$Q,'BD Factoraje'!$B:$B,$B$3,'BD Factoraje'!$G:$G,'Cartera Semanal Individual'!$A79,'BD Factoraje'!$C:$C,$B$2),0)+P79-SUMIFS('BD Factoraje'!$R:$R,'BD Factoraje'!$B:$B,$B$3,'BD Factoraje'!$G:$G,'Cartera Semanal Individual'!$A79,'BD Factoraje'!$N:$N,'Cartera Semanal Individual'!Q$1,'BD Factoraje'!$C:$C,$B$2)</f>
        <v>0</v>
      </c>
      <c r="R79" s="11">
        <f>IF('Cartera Semanal Individual'!$A79='Cartera Semanal Individual'!R$1,-SUMIFS('BD Factoraje'!$Q:$Q,'BD Factoraje'!$B:$B,$B$3,'BD Factoraje'!$G:$G,'Cartera Semanal Individual'!$A79,'BD Factoraje'!$C:$C,$B$2),0)+Q79-SUMIFS('BD Factoraje'!$R:$R,'BD Factoraje'!$B:$B,$B$3,'BD Factoraje'!$G:$G,'Cartera Semanal Individual'!$A79,'BD Factoraje'!$N:$N,'Cartera Semanal Individual'!R$1,'BD Factoraje'!$C:$C,$B$2)</f>
        <v>0</v>
      </c>
      <c r="S79" s="11">
        <f>IF('Cartera Semanal Individual'!$A79='Cartera Semanal Individual'!S$1,-SUMIFS('BD Factoraje'!$Q:$Q,'BD Factoraje'!$B:$B,$B$3,'BD Factoraje'!$G:$G,'Cartera Semanal Individual'!$A79,'BD Factoraje'!$C:$C,$B$2),0)+R79-SUMIFS('BD Factoraje'!$R:$R,'BD Factoraje'!$B:$B,$B$3,'BD Factoraje'!$G:$G,'Cartera Semanal Individual'!$A79,'BD Factoraje'!$N:$N,'Cartera Semanal Individual'!S$1,'BD Factoraje'!$C:$C,$B$2)</f>
        <v>0</v>
      </c>
      <c r="T79" s="11">
        <f>IF('Cartera Semanal Individual'!$A79='Cartera Semanal Individual'!T$1,-SUMIFS('BD Factoraje'!$Q:$Q,'BD Factoraje'!$B:$B,$B$3,'BD Factoraje'!$G:$G,'Cartera Semanal Individual'!$A79,'BD Factoraje'!$C:$C,$B$2),0)+S79-SUMIFS('BD Factoraje'!$R:$R,'BD Factoraje'!$B:$B,$B$3,'BD Factoraje'!$G:$G,'Cartera Semanal Individual'!$A79,'BD Factoraje'!$N:$N,'Cartera Semanal Individual'!T$1,'BD Factoraje'!$C:$C,$B$2)</f>
        <v>0</v>
      </c>
      <c r="U79" s="11">
        <f>IF('Cartera Semanal Individual'!$A79='Cartera Semanal Individual'!U$1,-SUMIFS('BD Factoraje'!$Q:$Q,'BD Factoraje'!$B:$B,$B$3,'BD Factoraje'!$G:$G,'Cartera Semanal Individual'!$A79,'BD Factoraje'!$C:$C,$B$2),0)+T79-SUMIFS('BD Factoraje'!$R:$R,'BD Factoraje'!$B:$B,$B$3,'BD Factoraje'!$G:$G,'Cartera Semanal Individual'!$A79,'BD Factoraje'!$N:$N,'Cartera Semanal Individual'!U$1,'BD Factoraje'!$C:$C,$B$2)</f>
        <v>0</v>
      </c>
      <c r="V79" s="11">
        <f>IF('Cartera Semanal Individual'!$A79='Cartera Semanal Individual'!V$1,-SUMIFS('BD Factoraje'!$Q:$Q,'BD Factoraje'!$B:$B,$B$3,'BD Factoraje'!$G:$G,'Cartera Semanal Individual'!$A79,'BD Factoraje'!$C:$C,$B$2),0)+U79-SUMIFS('BD Factoraje'!$R:$R,'BD Factoraje'!$B:$B,$B$3,'BD Factoraje'!$G:$G,'Cartera Semanal Individual'!$A79,'BD Factoraje'!$N:$N,'Cartera Semanal Individual'!V$1,'BD Factoraje'!$C:$C,$B$2)</f>
        <v>0</v>
      </c>
      <c r="W79" s="11">
        <f>IF('Cartera Semanal Individual'!$A79='Cartera Semanal Individual'!W$1,-SUMIFS('BD Factoraje'!$Q:$Q,'BD Factoraje'!$B:$B,$B$3,'BD Factoraje'!$G:$G,'Cartera Semanal Individual'!$A79,'BD Factoraje'!$C:$C,$B$2),0)+V79-SUMIFS('BD Factoraje'!$R:$R,'BD Factoraje'!$B:$B,$B$3,'BD Factoraje'!$G:$G,'Cartera Semanal Individual'!$A79,'BD Factoraje'!$N:$N,'Cartera Semanal Individual'!W$1,'BD Factoraje'!$C:$C,$B$2)</f>
        <v>0</v>
      </c>
      <c r="X79" s="11">
        <f>IF('Cartera Semanal Individual'!$A79='Cartera Semanal Individual'!X$1,-SUMIFS('BD Factoraje'!$Q:$Q,'BD Factoraje'!$B:$B,$B$3,'BD Factoraje'!$G:$G,'Cartera Semanal Individual'!$A79,'BD Factoraje'!$C:$C,$B$2),0)+W79-SUMIFS('BD Factoraje'!$R:$R,'BD Factoraje'!$B:$B,$B$3,'BD Factoraje'!$G:$G,'Cartera Semanal Individual'!$A79,'BD Factoraje'!$N:$N,'Cartera Semanal Individual'!X$1,'BD Factoraje'!$C:$C,$B$2)</f>
        <v>0</v>
      </c>
      <c r="Y79" s="11">
        <f>IF('Cartera Semanal Individual'!$A79='Cartera Semanal Individual'!Y$1,-SUMIFS('BD Factoraje'!$Q:$Q,'BD Factoraje'!$B:$B,$B$3,'BD Factoraje'!$G:$G,'Cartera Semanal Individual'!$A79,'BD Factoraje'!$C:$C,$B$2),0)+X79-SUMIFS('BD Factoraje'!$R:$R,'BD Factoraje'!$B:$B,$B$3,'BD Factoraje'!$G:$G,'Cartera Semanal Individual'!$A79,'BD Factoraje'!$N:$N,'Cartera Semanal Individual'!Y$1,'BD Factoraje'!$C:$C,$B$2)</f>
        <v>0</v>
      </c>
      <c r="Z79" s="11">
        <f>IF('Cartera Semanal Individual'!$A79='Cartera Semanal Individual'!Z$1,-SUMIFS('BD Factoraje'!$Q:$Q,'BD Factoraje'!$B:$B,$B$3,'BD Factoraje'!$G:$G,'Cartera Semanal Individual'!$A79,'BD Factoraje'!$C:$C,$B$2),0)+Y79-SUMIFS('BD Factoraje'!$R:$R,'BD Factoraje'!$B:$B,$B$3,'BD Factoraje'!$G:$G,'Cartera Semanal Individual'!$A79,'BD Factoraje'!$N:$N,'Cartera Semanal Individual'!Z$1,'BD Factoraje'!$C:$C,$B$2)</f>
        <v>0</v>
      </c>
      <c r="AA79" s="11">
        <f>IF('Cartera Semanal Individual'!$A79='Cartera Semanal Individual'!AA$1,-SUMIFS('BD Factoraje'!$Q:$Q,'BD Factoraje'!$B:$B,$B$3,'BD Factoraje'!$G:$G,'Cartera Semanal Individual'!$A79,'BD Factoraje'!$C:$C,$B$2),0)+Z79-SUMIFS('BD Factoraje'!$R:$R,'BD Factoraje'!$B:$B,$B$3,'BD Factoraje'!$G:$G,'Cartera Semanal Individual'!$A79,'BD Factoraje'!$N:$N,'Cartera Semanal Individual'!AA$1,'BD Factoraje'!$C:$C,$B$2)</f>
        <v>0</v>
      </c>
      <c r="AB79" s="11">
        <f>IF('Cartera Semanal Individual'!$A79='Cartera Semanal Individual'!AB$1,-SUMIFS('BD Factoraje'!$Q:$Q,'BD Factoraje'!$B:$B,$B$3,'BD Factoraje'!$G:$G,'Cartera Semanal Individual'!$A79,'BD Factoraje'!$C:$C,$B$2),0)+AA79-SUMIFS('BD Factoraje'!$R:$R,'BD Factoraje'!$B:$B,$B$3,'BD Factoraje'!$G:$G,'Cartera Semanal Individual'!$A79,'BD Factoraje'!$N:$N,'Cartera Semanal Individual'!AB$1,'BD Factoraje'!$C:$C,$B$2)</f>
        <v>0</v>
      </c>
      <c r="AC79" s="11">
        <f>IF('Cartera Semanal Individual'!$A79='Cartera Semanal Individual'!AC$1,-SUMIFS('BD Factoraje'!$Q:$Q,'BD Factoraje'!$B:$B,$B$3,'BD Factoraje'!$G:$G,'Cartera Semanal Individual'!$A79,'BD Factoraje'!$C:$C,$B$2),0)+AB79-SUMIFS('BD Factoraje'!$R:$R,'BD Factoraje'!$B:$B,$B$3,'BD Factoraje'!$G:$G,'Cartera Semanal Individual'!$A79,'BD Factoraje'!$N:$N,'Cartera Semanal Individual'!AC$1,'BD Factoraje'!$C:$C,$B$2)</f>
        <v>0</v>
      </c>
      <c r="AD79" s="11">
        <f>IF('Cartera Semanal Individual'!$A79='Cartera Semanal Individual'!AD$1,-SUMIFS('BD Factoraje'!$Q:$Q,'BD Factoraje'!$B:$B,$B$3,'BD Factoraje'!$G:$G,'Cartera Semanal Individual'!$A79,'BD Factoraje'!$C:$C,$B$2),0)+AC79-SUMIFS('BD Factoraje'!$R:$R,'BD Factoraje'!$B:$B,$B$3,'BD Factoraje'!$G:$G,'Cartera Semanal Individual'!$A79,'BD Factoraje'!$N:$N,'Cartera Semanal Individual'!AD$1,'BD Factoraje'!$C:$C,$B$2)</f>
        <v>0</v>
      </c>
      <c r="AE79" s="11">
        <f>IF('Cartera Semanal Individual'!$A79='Cartera Semanal Individual'!AE$1,-SUMIFS('BD Factoraje'!$Q:$Q,'BD Factoraje'!$B:$B,$B$3,'BD Factoraje'!$G:$G,'Cartera Semanal Individual'!$A79,'BD Factoraje'!$C:$C,$B$2),0)+AD79-SUMIFS('BD Factoraje'!$R:$R,'BD Factoraje'!$B:$B,$B$3,'BD Factoraje'!$G:$G,'Cartera Semanal Individual'!$A79,'BD Factoraje'!$N:$N,'Cartera Semanal Individual'!AE$1,'BD Factoraje'!$C:$C,$B$2)</f>
        <v>0</v>
      </c>
      <c r="AF79" s="11">
        <f>IF('Cartera Semanal Individual'!$A79='Cartera Semanal Individual'!AF$1,-SUMIFS('BD Factoraje'!$Q:$Q,'BD Factoraje'!$B:$B,$B$3,'BD Factoraje'!$G:$G,'Cartera Semanal Individual'!$A79,'BD Factoraje'!$C:$C,$B$2),0)+AE79-SUMIFS('BD Factoraje'!$R:$R,'BD Factoraje'!$B:$B,$B$3,'BD Factoraje'!$G:$G,'Cartera Semanal Individual'!$A79,'BD Factoraje'!$N:$N,'Cartera Semanal Individual'!AF$1,'BD Factoraje'!$C:$C,$B$2)</f>
        <v>0</v>
      </c>
      <c r="AG79" s="11">
        <f>IF('Cartera Semanal Individual'!$A79='Cartera Semanal Individual'!AG$1,-SUMIFS('BD Factoraje'!$Q:$Q,'BD Factoraje'!$B:$B,$B$3,'BD Factoraje'!$G:$G,'Cartera Semanal Individual'!$A79,'BD Factoraje'!$C:$C,$B$2),0)+AF79-SUMIFS('BD Factoraje'!$R:$R,'BD Factoraje'!$B:$B,$B$3,'BD Factoraje'!$G:$G,'Cartera Semanal Individual'!$A79,'BD Factoraje'!$N:$N,'Cartera Semanal Individual'!AG$1,'BD Factoraje'!$C:$C,$B$2)</f>
        <v>0</v>
      </c>
      <c r="AH79" s="11">
        <f>IF('Cartera Semanal Individual'!$A79='Cartera Semanal Individual'!AH$1,-SUMIFS('BD Factoraje'!$Q:$Q,'BD Factoraje'!$B:$B,$B$3,'BD Factoraje'!$G:$G,'Cartera Semanal Individual'!$A79,'BD Factoraje'!$C:$C,$B$2),0)+AG79-SUMIFS('BD Factoraje'!$R:$R,'BD Factoraje'!$B:$B,$B$3,'BD Factoraje'!$G:$G,'Cartera Semanal Individual'!$A79,'BD Factoraje'!$N:$N,'Cartera Semanal Individual'!AH$1,'BD Factoraje'!$C:$C,$B$2)</f>
        <v>0</v>
      </c>
      <c r="AI79" s="11">
        <f>IF('Cartera Semanal Individual'!$A79='Cartera Semanal Individual'!AI$1,-SUMIFS('BD Factoraje'!$Q:$Q,'BD Factoraje'!$B:$B,$B$3,'BD Factoraje'!$G:$G,'Cartera Semanal Individual'!$A79,'BD Factoraje'!$C:$C,$B$2),0)+AH79-SUMIFS('BD Factoraje'!$R:$R,'BD Factoraje'!$B:$B,$B$3,'BD Factoraje'!$G:$G,'Cartera Semanal Individual'!$A79,'BD Factoraje'!$N:$N,'Cartera Semanal Individual'!AI$1,'BD Factoraje'!$C:$C,$B$2)</f>
        <v>0</v>
      </c>
      <c r="AJ79" s="11">
        <f>IF('Cartera Semanal Individual'!$A79='Cartera Semanal Individual'!AJ$1,-SUMIFS('BD Factoraje'!$Q:$Q,'BD Factoraje'!$B:$B,$B$3,'BD Factoraje'!$G:$G,'Cartera Semanal Individual'!$A79,'BD Factoraje'!$C:$C,$B$2),0)+AI79-SUMIFS('BD Factoraje'!$R:$R,'BD Factoraje'!$B:$B,$B$3,'BD Factoraje'!$G:$G,'Cartera Semanal Individual'!$A79,'BD Factoraje'!$N:$N,'Cartera Semanal Individual'!AJ$1,'BD Factoraje'!$C:$C,$B$2)</f>
        <v>0</v>
      </c>
      <c r="AK79" s="11">
        <f>IF('Cartera Semanal Individual'!$A79='Cartera Semanal Individual'!AK$1,-SUMIFS('BD Factoraje'!$Q:$Q,'BD Factoraje'!$B:$B,$B$3,'BD Factoraje'!$G:$G,'Cartera Semanal Individual'!$A79,'BD Factoraje'!$C:$C,$B$2),0)+AJ79-SUMIFS('BD Factoraje'!$R:$R,'BD Factoraje'!$B:$B,$B$3,'BD Factoraje'!$G:$G,'Cartera Semanal Individual'!$A79,'BD Factoraje'!$N:$N,'Cartera Semanal Individual'!AK$1,'BD Factoraje'!$C:$C,$B$2)</f>
        <v>0</v>
      </c>
      <c r="AL79" s="11">
        <f>IF('Cartera Semanal Individual'!$A79='Cartera Semanal Individual'!AL$1,-SUMIFS('BD Factoraje'!$Q:$Q,'BD Factoraje'!$B:$B,$B$3,'BD Factoraje'!$G:$G,'Cartera Semanal Individual'!$A79,'BD Factoraje'!$C:$C,$B$2),0)+AK79-SUMIFS('BD Factoraje'!$R:$R,'BD Factoraje'!$B:$B,$B$3,'BD Factoraje'!$G:$G,'Cartera Semanal Individual'!$A79,'BD Factoraje'!$N:$N,'Cartera Semanal Individual'!AL$1,'BD Factoraje'!$C:$C,$B$2)</f>
        <v>0</v>
      </c>
      <c r="AM79" s="11">
        <f>IF('Cartera Semanal Individual'!$A79='Cartera Semanal Individual'!AM$1,-SUMIFS('BD Factoraje'!$Q:$Q,'BD Factoraje'!$B:$B,$B$3,'BD Factoraje'!$G:$G,'Cartera Semanal Individual'!$A79,'BD Factoraje'!$C:$C,$B$2),0)+AL79-SUMIFS('BD Factoraje'!$R:$R,'BD Factoraje'!$B:$B,$B$3,'BD Factoraje'!$G:$G,'Cartera Semanal Individual'!$A79,'BD Factoraje'!$N:$N,'Cartera Semanal Individual'!AM$1,'BD Factoraje'!$C:$C,$B$2)</f>
        <v>0</v>
      </c>
      <c r="AN79" s="11">
        <f>IF('Cartera Semanal Individual'!$A79='Cartera Semanal Individual'!AN$1,-SUMIFS('BD Factoraje'!$Q:$Q,'BD Factoraje'!$B:$B,$B$3,'BD Factoraje'!$G:$G,'Cartera Semanal Individual'!$A79,'BD Factoraje'!$C:$C,$B$2),0)+AM79-SUMIFS('BD Factoraje'!$R:$R,'BD Factoraje'!$B:$B,$B$3,'BD Factoraje'!$G:$G,'Cartera Semanal Individual'!$A79,'BD Factoraje'!$N:$N,'Cartera Semanal Individual'!AN$1,'BD Factoraje'!$C:$C,$B$2)</f>
        <v>0</v>
      </c>
      <c r="AO79" s="11">
        <f>IF('Cartera Semanal Individual'!$A79='Cartera Semanal Individual'!AO$1,-SUMIFS('BD Factoraje'!$Q:$Q,'BD Factoraje'!$B:$B,$B$3,'BD Factoraje'!$G:$G,'Cartera Semanal Individual'!$A79,'BD Factoraje'!$C:$C,$B$2),0)+AN79-SUMIFS('BD Factoraje'!$R:$R,'BD Factoraje'!$B:$B,$B$3,'BD Factoraje'!$G:$G,'Cartera Semanal Individual'!$A79,'BD Factoraje'!$N:$N,'Cartera Semanal Individual'!AO$1,'BD Factoraje'!$C:$C,$B$2)</f>
        <v>0</v>
      </c>
      <c r="AP79" s="11">
        <f>IF('Cartera Semanal Individual'!$A79='Cartera Semanal Individual'!AP$1,-SUMIFS('BD Factoraje'!$Q:$Q,'BD Factoraje'!$B:$B,$B$3,'BD Factoraje'!$G:$G,'Cartera Semanal Individual'!$A79,'BD Factoraje'!$C:$C,$B$2),0)+AO79-SUMIFS('BD Factoraje'!$R:$R,'BD Factoraje'!$B:$B,$B$3,'BD Factoraje'!$G:$G,'Cartera Semanal Individual'!$A79,'BD Factoraje'!$N:$N,'Cartera Semanal Individual'!AP$1,'BD Factoraje'!$C:$C,$B$2)</f>
        <v>0</v>
      </c>
      <c r="AQ79" s="11">
        <f>IF('Cartera Semanal Individual'!$A79='Cartera Semanal Individual'!AQ$1,-SUMIFS('BD Factoraje'!$Q:$Q,'BD Factoraje'!$B:$B,$B$3,'BD Factoraje'!$G:$G,'Cartera Semanal Individual'!$A79,'BD Factoraje'!$C:$C,$B$2),0)+AP79-SUMIFS('BD Factoraje'!$R:$R,'BD Factoraje'!$B:$B,$B$3,'BD Factoraje'!$G:$G,'Cartera Semanal Individual'!$A79,'BD Factoraje'!$N:$N,'Cartera Semanal Individual'!AQ$1,'BD Factoraje'!$C:$C,$B$2)</f>
        <v>0</v>
      </c>
      <c r="AR79" s="11">
        <f>IF('Cartera Semanal Individual'!$A79='Cartera Semanal Individual'!AR$1,-SUMIFS('BD Factoraje'!$Q:$Q,'BD Factoraje'!$B:$B,$B$3,'BD Factoraje'!$G:$G,'Cartera Semanal Individual'!$A79,'BD Factoraje'!$C:$C,$B$2),0)+AQ79-SUMIFS('BD Factoraje'!$R:$R,'BD Factoraje'!$B:$B,$B$3,'BD Factoraje'!$G:$G,'Cartera Semanal Individual'!$A79,'BD Factoraje'!$N:$N,'Cartera Semanal Individual'!AR$1,'BD Factoraje'!$C:$C,$B$2)</f>
        <v>0</v>
      </c>
      <c r="AS79" s="11">
        <f>IF('Cartera Semanal Individual'!$A79='Cartera Semanal Individual'!AS$1,-SUMIFS('BD Factoraje'!$Q:$Q,'BD Factoraje'!$B:$B,$B$3,'BD Factoraje'!$G:$G,'Cartera Semanal Individual'!$A79,'BD Factoraje'!$C:$C,$B$2),0)+AR79-SUMIFS('BD Factoraje'!$R:$R,'BD Factoraje'!$B:$B,$B$3,'BD Factoraje'!$G:$G,'Cartera Semanal Individual'!$A79,'BD Factoraje'!$N:$N,'Cartera Semanal Individual'!AS$1,'BD Factoraje'!$C:$C,$B$2)</f>
        <v>0</v>
      </c>
      <c r="AT79" s="11">
        <f>IF('Cartera Semanal Individual'!$A79='Cartera Semanal Individual'!AT$1,-SUMIFS('BD Factoraje'!$Q:$Q,'BD Factoraje'!$B:$B,$B$3,'BD Factoraje'!$G:$G,'Cartera Semanal Individual'!$A79,'BD Factoraje'!$C:$C,$B$2),0)+AS79-SUMIFS('BD Factoraje'!$R:$R,'BD Factoraje'!$B:$B,$B$3,'BD Factoraje'!$G:$G,'Cartera Semanal Individual'!$A79,'BD Factoraje'!$N:$N,'Cartera Semanal Individual'!AT$1,'BD Factoraje'!$C:$C,$B$2)</f>
        <v>0</v>
      </c>
      <c r="AU79" s="11">
        <f>IF('Cartera Semanal Individual'!$A79='Cartera Semanal Individual'!AU$1,-SUMIFS('BD Factoraje'!$Q:$Q,'BD Factoraje'!$B:$B,$B$3,'BD Factoraje'!$G:$G,'Cartera Semanal Individual'!$A79,'BD Factoraje'!$C:$C,$B$2),0)+AT79-SUMIFS('BD Factoraje'!$R:$R,'BD Factoraje'!$B:$B,$B$3,'BD Factoraje'!$G:$G,'Cartera Semanal Individual'!$A79,'BD Factoraje'!$N:$N,'Cartera Semanal Individual'!AU$1,'BD Factoraje'!$C:$C,$B$2)</f>
        <v>0</v>
      </c>
      <c r="AV79" s="11">
        <f>IF('Cartera Semanal Individual'!$A79='Cartera Semanal Individual'!AV$1,-SUMIFS('BD Factoraje'!$Q:$Q,'BD Factoraje'!$B:$B,$B$3,'BD Factoraje'!$G:$G,'Cartera Semanal Individual'!$A79,'BD Factoraje'!$C:$C,$B$2),0)+AU79-SUMIFS('BD Factoraje'!$R:$R,'BD Factoraje'!$B:$B,$B$3,'BD Factoraje'!$G:$G,'Cartera Semanal Individual'!$A79,'BD Factoraje'!$N:$N,'Cartera Semanal Individual'!AV$1,'BD Factoraje'!$C:$C,$B$2)</f>
        <v>0</v>
      </c>
      <c r="AW79" s="11">
        <f>IF('Cartera Semanal Individual'!$A79='Cartera Semanal Individual'!AW$1,-SUMIFS('BD Factoraje'!$Q:$Q,'BD Factoraje'!$B:$B,$B$3,'BD Factoraje'!$G:$G,'Cartera Semanal Individual'!$A79,'BD Factoraje'!$C:$C,$B$2),0)+AV79-SUMIFS('BD Factoraje'!$R:$R,'BD Factoraje'!$B:$B,$B$3,'BD Factoraje'!$G:$G,'Cartera Semanal Individual'!$A79,'BD Factoraje'!$N:$N,'Cartera Semanal Individual'!AW$1,'BD Factoraje'!$C:$C,$B$2)</f>
        <v>0</v>
      </c>
      <c r="AX79" s="11">
        <f>IF('Cartera Semanal Individual'!$A79='Cartera Semanal Individual'!AX$1,-SUMIFS('BD Factoraje'!$Q:$Q,'BD Factoraje'!$B:$B,$B$3,'BD Factoraje'!$G:$G,'Cartera Semanal Individual'!$A79,'BD Factoraje'!$C:$C,$B$2),0)+AW79-SUMIFS('BD Factoraje'!$R:$R,'BD Factoraje'!$B:$B,$B$3,'BD Factoraje'!$G:$G,'Cartera Semanal Individual'!$A79,'BD Factoraje'!$N:$N,'Cartera Semanal Individual'!AX$1,'BD Factoraje'!$C:$C,$B$2)</f>
        <v>0</v>
      </c>
      <c r="AY79" s="11">
        <f>IF('Cartera Semanal Individual'!$A79='Cartera Semanal Individual'!AY$1,-SUMIFS('BD Factoraje'!$Q:$Q,'BD Factoraje'!$B:$B,$B$3,'BD Factoraje'!$G:$G,'Cartera Semanal Individual'!$A79,'BD Factoraje'!$C:$C,$B$2),0)+AX79-SUMIFS('BD Factoraje'!$R:$R,'BD Factoraje'!$B:$B,$B$3,'BD Factoraje'!$G:$G,'Cartera Semanal Individual'!$A79,'BD Factoraje'!$N:$N,'Cartera Semanal Individual'!AY$1,'BD Factoraje'!$C:$C,$B$2)</f>
        <v>0</v>
      </c>
      <c r="AZ79" s="11">
        <f>IF('Cartera Semanal Individual'!$A79='Cartera Semanal Individual'!AZ$1,-SUMIFS('BD Factoraje'!$Q:$Q,'BD Factoraje'!$B:$B,$B$3,'BD Factoraje'!$G:$G,'Cartera Semanal Individual'!$A79,'BD Factoraje'!$C:$C,$B$2),0)+AY79-SUMIFS('BD Factoraje'!$R:$R,'BD Factoraje'!$B:$B,$B$3,'BD Factoraje'!$G:$G,'Cartera Semanal Individual'!$A79,'BD Factoraje'!$N:$N,'Cartera Semanal Individual'!AZ$1,'BD Factoraje'!$C:$C,$B$2)</f>
        <v>0</v>
      </c>
      <c r="BA79" s="11">
        <f>IF('Cartera Semanal Individual'!$A79='Cartera Semanal Individual'!BA$1,-SUMIFS('BD Factoraje'!$Q:$Q,'BD Factoraje'!$B:$B,$B$3,'BD Factoraje'!$G:$G,'Cartera Semanal Individual'!$A79,'BD Factoraje'!$C:$C,$B$2),0)+AZ79-SUMIFS('BD Factoraje'!$R:$R,'BD Factoraje'!$B:$B,$B$3,'BD Factoraje'!$G:$G,'Cartera Semanal Individual'!$A79,'BD Factoraje'!$N:$N,'Cartera Semanal Individual'!BA$1,'BD Factoraje'!$C:$C,$B$2)</f>
        <v>0</v>
      </c>
      <c r="BB79" s="11">
        <f>IF('Cartera Semanal Individual'!$A79='Cartera Semanal Individual'!BB$1,-SUMIFS('BD Factoraje'!$Q:$Q,'BD Factoraje'!$B:$B,$B$3,'BD Factoraje'!$G:$G,'Cartera Semanal Individual'!$A79,'BD Factoraje'!$C:$C,$B$2),0)+BA79-SUMIFS('BD Factoraje'!$R:$R,'BD Factoraje'!$B:$B,$B$3,'BD Factoraje'!$G:$G,'Cartera Semanal Individual'!$A79,'BD Factoraje'!$N:$N,'Cartera Semanal Individual'!BB$1,'BD Factoraje'!$C:$C,$B$2)</f>
        <v>0</v>
      </c>
      <c r="BC79" s="11">
        <f>IF('Cartera Semanal Individual'!$A79='Cartera Semanal Individual'!BC$1,-SUMIFS('BD Factoraje'!$Q:$Q,'BD Factoraje'!$B:$B,$B$3,'BD Factoraje'!$G:$G,'Cartera Semanal Individual'!$A79,'BD Factoraje'!$C:$C,$B$2),0)+BB79-SUMIFS('BD Factoraje'!$R:$R,'BD Factoraje'!$B:$B,$B$3,'BD Factoraje'!$G:$G,'Cartera Semanal Individual'!$A79,'BD Factoraje'!$N:$N,'Cartera Semanal Individual'!BC$1,'BD Factoraje'!$C:$C,$B$2)</f>
        <v>0</v>
      </c>
      <c r="BD79" s="11">
        <f>IF('Cartera Semanal Individual'!$A79='Cartera Semanal Individual'!BD$1,-SUMIFS('BD Factoraje'!$Q:$Q,'BD Factoraje'!$B:$B,$B$3,'BD Factoraje'!$G:$G,'Cartera Semanal Individual'!$A79,'BD Factoraje'!$C:$C,$B$2),0)+BC79-SUMIFS('BD Factoraje'!$R:$R,'BD Factoraje'!$B:$B,$B$3,'BD Factoraje'!$G:$G,'Cartera Semanal Individual'!$A79,'BD Factoraje'!$N:$N,'Cartera Semanal Individual'!BD$1,'BD Factoraje'!$C:$C,$B$2)</f>
        <v>0</v>
      </c>
      <c r="BE79" s="11">
        <f>IF('Cartera Semanal Individual'!$A79='Cartera Semanal Individual'!BE$1,-SUMIFS('BD Factoraje'!$Q:$Q,'BD Factoraje'!$B:$B,$B$3,'BD Factoraje'!$G:$G,'Cartera Semanal Individual'!$A79,'BD Factoraje'!$C:$C,$B$2),0)+BD79-SUMIFS('BD Factoraje'!$R:$R,'BD Factoraje'!$B:$B,$B$3,'BD Factoraje'!$G:$G,'Cartera Semanal Individual'!$A79,'BD Factoraje'!$N:$N,'Cartera Semanal Individual'!BE$1,'BD Factoraje'!$C:$C,$B$2)</f>
        <v>0</v>
      </c>
      <c r="BF79" s="11">
        <f>IF('Cartera Semanal Individual'!$A79='Cartera Semanal Individual'!BF$1,-SUMIFS('BD Factoraje'!$Q:$Q,'BD Factoraje'!$B:$B,$B$3,'BD Factoraje'!$G:$G,'Cartera Semanal Individual'!$A79,'BD Factoraje'!$C:$C,$B$2),0)+BE79-SUMIFS('BD Factoraje'!$R:$R,'BD Factoraje'!$B:$B,$B$3,'BD Factoraje'!$G:$G,'Cartera Semanal Individual'!$A79,'BD Factoraje'!$N:$N,'Cartera Semanal Individual'!BF$1,'BD Factoraje'!$C:$C,$B$2)</f>
        <v>0</v>
      </c>
      <c r="BG79" s="11">
        <f>IF('Cartera Semanal Individual'!$A79='Cartera Semanal Individual'!BG$1,-SUMIFS('BD Factoraje'!$Q:$Q,'BD Factoraje'!$B:$B,$B$3,'BD Factoraje'!$G:$G,'Cartera Semanal Individual'!$A79,'BD Factoraje'!$C:$C,$B$2),0)+BF79-SUMIFS('BD Factoraje'!$R:$R,'BD Factoraje'!$B:$B,$B$3,'BD Factoraje'!$G:$G,'Cartera Semanal Individual'!$A79,'BD Factoraje'!$N:$N,'Cartera Semanal Individual'!BG$1,'BD Factoraje'!$C:$C,$B$2)</f>
        <v>0</v>
      </c>
      <c r="BH79" s="11">
        <f>IF('Cartera Semanal Individual'!$A79='Cartera Semanal Individual'!BH$1,-SUMIFS('BD Factoraje'!$Q:$Q,'BD Factoraje'!$B:$B,$B$3,'BD Factoraje'!$G:$G,'Cartera Semanal Individual'!$A79,'BD Factoraje'!$C:$C,$B$2),0)+BG79-SUMIFS('BD Factoraje'!$R:$R,'BD Factoraje'!$B:$B,$B$3,'BD Factoraje'!$G:$G,'Cartera Semanal Individual'!$A79,'BD Factoraje'!$N:$N,'Cartera Semanal Individual'!BH$1,'BD Factoraje'!$C:$C,$B$2)</f>
        <v>0</v>
      </c>
      <c r="BI79" s="11">
        <f>IF('Cartera Semanal Individual'!$A79='Cartera Semanal Individual'!BI$1,-SUMIFS('BD Factoraje'!$Q:$Q,'BD Factoraje'!$B:$B,$B$3,'BD Factoraje'!$G:$G,'Cartera Semanal Individual'!$A79,'BD Factoraje'!$C:$C,$B$2),0)+BH79-SUMIFS('BD Factoraje'!$R:$R,'BD Factoraje'!$B:$B,$B$3,'BD Factoraje'!$G:$G,'Cartera Semanal Individual'!$A79,'BD Factoraje'!$N:$N,'Cartera Semanal Individual'!BI$1,'BD Factoraje'!$C:$C,$B$2)</f>
        <v>0</v>
      </c>
      <c r="BJ79" s="11">
        <f>IF('Cartera Semanal Individual'!$A79='Cartera Semanal Individual'!BJ$1,-SUMIFS('BD Factoraje'!$Q:$Q,'BD Factoraje'!$B:$B,$B$3,'BD Factoraje'!$G:$G,'Cartera Semanal Individual'!$A79,'BD Factoraje'!$C:$C,$B$2),0)+BI79-SUMIFS('BD Factoraje'!$R:$R,'BD Factoraje'!$B:$B,$B$3,'BD Factoraje'!$G:$G,'Cartera Semanal Individual'!$A79,'BD Factoraje'!$N:$N,'Cartera Semanal Individual'!BJ$1,'BD Factoraje'!$C:$C,$B$2)</f>
        <v>0</v>
      </c>
      <c r="BK79" s="11">
        <f>IF('Cartera Semanal Individual'!$A79='Cartera Semanal Individual'!BK$1,-SUMIFS('BD Factoraje'!$Q:$Q,'BD Factoraje'!$B:$B,$B$3,'BD Factoraje'!$G:$G,'Cartera Semanal Individual'!$A79,'BD Factoraje'!$C:$C,$B$2),0)+BJ79-SUMIFS('BD Factoraje'!$R:$R,'BD Factoraje'!$B:$B,$B$3,'BD Factoraje'!$G:$G,'Cartera Semanal Individual'!$A79,'BD Factoraje'!$N:$N,'Cartera Semanal Individual'!BK$1,'BD Factoraje'!$C:$C,$B$2)</f>
        <v>0</v>
      </c>
      <c r="BL79" s="11">
        <f>IF('Cartera Semanal Individual'!$A79='Cartera Semanal Individual'!BL$1,-SUMIFS('BD Factoraje'!$Q:$Q,'BD Factoraje'!$B:$B,$B$3,'BD Factoraje'!$G:$G,'Cartera Semanal Individual'!$A79,'BD Factoraje'!$C:$C,$B$2),0)+BK79-SUMIFS('BD Factoraje'!$R:$R,'BD Factoraje'!$B:$B,$B$3,'BD Factoraje'!$G:$G,'Cartera Semanal Individual'!$A79,'BD Factoraje'!$N:$N,'Cartera Semanal Individual'!BL$1,'BD Factoraje'!$C:$C,$B$2)</f>
        <v>0</v>
      </c>
      <c r="BM79" s="11">
        <f>IF('Cartera Semanal Individual'!$A79='Cartera Semanal Individual'!BM$1,-SUMIFS('BD Factoraje'!$Q:$Q,'BD Factoraje'!$B:$B,$B$3,'BD Factoraje'!$G:$G,'Cartera Semanal Individual'!$A79,'BD Factoraje'!$C:$C,$B$2),0)+BL79-SUMIFS('BD Factoraje'!$R:$R,'BD Factoraje'!$B:$B,$B$3,'BD Factoraje'!$G:$G,'Cartera Semanal Individual'!$A79,'BD Factoraje'!$N:$N,'Cartera Semanal Individual'!BM$1,'BD Factoraje'!$C:$C,$B$2)</f>
        <v>0</v>
      </c>
      <c r="BN79" s="11">
        <f>IF('Cartera Semanal Individual'!$A79='Cartera Semanal Individual'!BN$1,-SUMIFS('BD Factoraje'!$Q:$Q,'BD Factoraje'!$B:$B,$B$3,'BD Factoraje'!$G:$G,'Cartera Semanal Individual'!$A79,'BD Factoraje'!$C:$C,$B$2),0)+BM79-SUMIFS('BD Factoraje'!$R:$R,'BD Factoraje'!$B:$B,$B$3,'BD Factoraje'!$G:$G,'Cartera Semanal Individual'!$A79,'BD Factoraje'!$N:$N,'Cartera Semanal Individual'!BN$1,'BD Factoraje'!$C:$C,$B$2)</f>
        <v>0</v>
      </c>
      <c r="BO79" s="11">
        <f>IF('Cartera Semanal Individual'!$A79='Cartera Semanal Individual'!BO$1,-SUMIFS('BD Factoraje'!$Q:$Q,'BD Factoraje'!$B:$B,$B$3,'BD Factoraje'!$G:$G,'Cartera Semanal Individual'!$A79,'BD Factoraje'!$C:$C,$B$2),0)+BN79-SUMIFS('BD Factoraje'!$R:$R,'BD Factoraje'!$B:$B,$B$3,'BD Factoraje'!$G:$G,'Cartera Semanal Individual'!$A79,'BD Factoraje'!$N:$N,'Cartera Semanal Individual'!BO$1,'BD Factoraje'!$C:$C,$B$2)</f>
        <v>0</v>
      </c>
      <c r="BP79" s="11">
        <f>IF('Cartera Semanal Individual'!$A79='Cartera Semanal Individual'!BP$1,-SUMIFS('BD Factoraje'!$Q:$Q,'BD Factoraje'!$B:$B,$B$3,'BD Factoraje'!$G:$G,'Cartera Semanal Individual'!$A79,'BD Factoraje'!$C:$C,$B$2),0)+BO79-SUMIFS('BD Factoraje'!$R:$R,'BD Factoraje'!$B:$B,$B$3,'BD Factoraje'!$G:$G,'Cartera Semanal Individual'!$A79,'BD Factoraje'!$N:$N,'Cartera Semanal Individual'!BP$1,'BD Factoraje'!$C:$C,$B$2)</f>
        <v>0</v>
      </c>
      <c r="BQ79" s="11">
        <f>IF('Cartera Semanal Individual'!$A79='Cartera Semanal Individual'!BQ$1,-SUMIFS('BD Factoraje'!$Q:$Q,'BD Factoraje'!$B:$B,$B$3,'BD Factoraje'!$G:$G,'Cartera Semanal Individual'!$A79,'BD Factoraje'!$C:$C,$B$2),0)+BP79-SUMIFS('BD Factoraje'!$R:$R,'BD Factoraje'!$B:$B,$B$3,'BD Factoraje'!$G:$G,'Cartera Semanal Individual'!$A79,'BD Factoraje'!$N:$N,'Cartera Semanal Individual'!BQ$1,'BD Factoraje'!$C:$C,$B$2)</f>
        <v>0</v>
      </c>
      <c r="BR79" s="11">
        <f>IF('Cartera Semanal Individual'!$A79='Cartera Semanal Individual'!BR$1,-SUMIFS('BD Factoraje'!$Q:$Q,'BD Factoraje'!$B:$B,$B$3,'BD Factoraje'!$G:$G,'Cartera Semanal Individual'!$A79,'BD Factoraje'!$C:$C,$B$2),0)+BQ79-SUMIFS('BD Factoraje'!$R:$R,'BD Factoraje'!$B:$B,$B$3,'BD Factoraje'!$G:$G,'Cartera Semanal Individual'!$A79,'BD Factoraje'!$N:$N,'Cartera Semanal Individual'!BR$1,'BD Factoraje'!$C:$C,$B$2)</f>
        <v>0</v>
      </c>
      <c r="BS79" s="11">
        <f>IF('Cartera Semanal Individual'!$A79='Cartera Semanal Individual'!BS$1,-SUMIFS('BD Factoraje'!$Q:$Q,'BD Factoraje'!$B:$B,$B$3,'BD Factoraje'!$G:$G,'Cartera Semanal Individual'!$A79,'BD Factoraje'!$C:$C,$B$2),0)+BR79-SUMIFS('BD Factoraje'!$R:$R,'BD Factoraje'!$B:$B,$B$3,'BD Factoraje'!$G:$G,'Cartera Semanal Individual'!$A79,'BD Factoraje'!$N:$N,'Cartera Semanal Individual'!BS$1,'BD Factoraje'!$C:$C,$B$2)</f>
        <v>0</v>
      </c>
      <c r="BT79" s="11">
        <f>IF('Cartera Semanal Individual'!$A79='Cartera Semanal Individual'!BT$1,-SUMIFS('BD Factoraje'!$Q:$Q,'BD Factoraje'!$B:$B,$B$3,'BD Factoraje'!$G:$G,'Cartera Semanal Individual'!$A79,'BD Factoraje'!$C:$C,$B$2),0)+BS79-SUMIFS('BD Factoraje'!$R:$R,'BD Factoraje'!$B:$B,$B$3,'BD Factoraje'!$G:$G,'Cartera Semanal Individual'!$A79,'BD Factoraje'!$N:$N,'Cartera Semanal Individual'!BT$1,'BD Factoraje'!$C:$C,$B$2)</f>
        <v>0</v>
      </c>
      <c r="BU79" s="11">
        <f>IF('Cartera Semanal Individual'!$A79='Cartera Semanal Individual'!BU$1,-SUMIFS('BD Factoraje'!$Q:$Q,'BD Factoraje'!$B:$B,$B$3,'BD Factoraje'!$G:$G,'Cartera Semanal Individual'!$A79,'BD Factoraje'!$C:$C,$B$2),0)+BT79-SUMIFS('BD Factoraje'!$R:$R,'BD Factoraje'!$B:$B,$B$3,'BD Factoraje'!$G:$G,'Cartera Semanal Individual'!$A79,'BD Factoraje'!$N:$N,'Cartera Semanal Individual'!BU$1,'BD Factoraje'!$C:$C,$B$2)</f>
        <v>0</v>
      </c>
      <c r="BV79" s="11">
        <f>IF('Cartera Semanal Individual'!$A79='Cartera Semanal Individual'!BV$1,-SUMIFS('BD Factoraje'!$Q:$Q,'BD Factoraje'!$B:$B,$B$3,'BD Factoraje'!$G:$G,'Cartera Semanal Individual'!$A79,'BD Factoraje'!$C:$C,$B$2),0)+BU79-SUMIFS('BD Factoraje'!$R:$R,'BD Factoraje'!$B:$B,$B$3,'BD Factoraje'!$G:$G,'Cartera Semanal Individual'!$A79,'BD Factoraje'!$N:$N,'Cartera Semanal Individual'!BV$1,'BD Factoraje'!$C:$C,$B$2)</f>
        <v>0</v>
      </c>
      <c r="BW79" s="11">
        <f>IF('Cartera Semanal Individual'!$A79='Cartera Semanal Individual'!BW$1,-SUMIFS('BD Factoraje'!$Q:$Q,'BD Factoraje'!$B:$B,$B$3,'BD Factoraje'!$G:$G,'Cartera Semanal Individual'!$A79,'BD Factoraje'!$C:$C,$B$2),0)+BV79-SUMIFS('BD Factoraje'!$R:$R,'BD Factoraje'!$B:$B,$B$3,'BD Factoraje'!$G:$G,'Cartera Semanal Individual'!$A79,'BD Factoraje'!$N:$N,'Cartera Semanal Individual'!BW$1,'BD Factoraje'!$C:$C,$B$2)</f>
        <v>0</v>
      </c>
      <c r="BX79" s="11">
        <f>IF('Cartera Semanal Individual'!$A79='Cartera Semanal Individual'!BX$1,-SUMIFS('BD Factoraje'!$Q:$Q,'BD Factoraje'!$B:$B,$B$3,'BD Factoraje'!$G:$G,'Cartera Semanal Individual'!$A79,'BD Factoraje'!$C:$C,$B$2),0)+BW79-SUMIFS('BD Factoraje'!$R:$R,'BD Factoraje'!$B:$B,$B$3,'BD Factoraje'!$G:$G,'Cartera Semanal Individual'!$A79,'BD Factoraje'!$N:$N,'Cartera Semanal Individual'!BX$1,'BD Factoraje'!$C:$C,$B$2)</f>
        <v>0</v>
      </c>
      <c r="BY79" s="11">
        <f>IF('Cartera Semanal Individual'!$A79='Cartera Semanal Individual'!BY$1,-SUMIFS('BD Factoraje'!$Q:$Q,'BD Factoraje'!$B:$B,$B$3,'BD Factoraje'!$G:$G,'Cartera Semanal Individual'!$A79,'BD Factoraje'!$C:$C,$B$2),0)+BX79-SUMIFS('BD Factoraje'!$R:$R,'BD Factoraje'!$B:$B,$B$3,'BD Factoraje'!$G:$G,'Cartera Semanal Individual'!$A79,'BD Factoraje'!$N:$N,'Cartera Semanal Individual'!BY$1,'BD Factoraje'!$C:$C,$B$2)</f>
        <v>340314.4</v>
      </c>
      <c r="BZ79" s="11">
        <f>IF('Cartera Semanal Individual'!$A79='Cartera Semanal Individual'!BZ$1,-SUMIFS('BD Factoraje'!$Q:$Q,'BD Factoraje'!$B:$B,$B$3,'BD Factoraje'!$G:$G,'Cartera Semanal Individual'!$A79,'BD Factoraje'!$C:$C,$B$2),0)+BY79-SUMIFS('BD Factoraje'!$R:$R,'BD Factoraje'!$B:$B,$B$3,'BD Factoraje'!$G:$G,'Cartera Semanal Individual'!$A79,'BD Factoraje'!$N:$N,'Cartera Semanal Individual'!BZ$1,'BD Factoraje'!$C:$C,$B$2)</f>
        <v>340314.4</v>
      </c>
      <c r="CA79" s="11">
        <f>IF('Cartera Semanal Individual'!$A79='Cartera Semanal Individual'!CA$1,-SUMIFS('BD Factoraje'!$Q:$Q,'BD Factoraje'!$B:$B,$B$3,'BD Factoraje'!$G:$G,'Cartera Semanal Individual'!$A79,'BD Factoraje'!$C:$C,$B$2),0)+BZ79-SUMIFS('BD Factoraje'!$R:$R,'BD Factoraje'!$B:$B,$B$3,'BD Factoraje'!$G:$G,'Cartera Semanal Individual'!$A79,'BD Factoraje'!$N:$N,'Cartera Semanal Individual'!CA$1,'BD Factoraje'!$C:$C,$B$2)</f>
        <v>340314.4</v>
      </c>
      <c r="CB79" s="11">
        <f>IF('Cartera Semanal Individual'!$A79='Cartera Semanal Individual'!CB$1,-SUMIFS('BD Factoraje'!$Q:$Q,'BD Factoraje'!$B:$B,$B$3,'BD Factoraje'!$G:$G,'Cartera Semanal Individual'!$A79,'BD Factoraje'!$C:$C,$B$2),0)+CA79-SUMIFS('BD Factoraje'!$R:$R,'BD Factoraje'!$B:$B,$B$3,'BD Factoraje'!$G:$G,'Cartera Semanal Individual'!$A79,'BD Factoraje'!$N:$N,'Cartera Semanal Individual'!CB$1,'BD Factoraje'!$C:$C,$B$2)</f>
        <v>340314.4</v>
      </c>
      <c r="CC79" s="11">
        <f>IF('Cartera Semanal Individual'!$A79='Cartera Semanal Individual'!CC$1,-SUMIFS('BD Factoraje'!$Q:$Q,'BD Factoraje'!$B:$B,$B$3,'BD Factoraje'!$G:$G,'Cartera Semanal Individual'!$A79,'BD Factoraje'!$C:$C,$B$2),0)+CB79-SUMIFS('BD Factoraje'!$R:$R,'BD Factoraje'!$B:$B,$B$3,'BD Factoraje'!$G:$G,'Cartera Semanal Individual'!$A79,'BD Factoraje'!$N:$N,'Cartera Semanal Individual'!CC$1,'BD Factoraje'!$C:$C,$B$2)</f>
        <v>340314.4</v>
      </c>
      <c r="CD79" s="11">
        <f>IF('Cartera Semanal Individual'!$A79='Cartera Semanal Individual'!CD$1,-SUMIFS('BD Factoraje'!$Q:$Q,'BD Factoraje'!$B:$B,$B$3,'BD Factoraje'!$G:$G,'Cartera Semanal Individual'!$A79,'BD Factoraje'!$C:$C,$B$2),0)+CC79-SUMIFS('BD Factoraje'!$R:$R,'BD Factoraje'!$B:$B,$B$3,'BD Factoraje'!$G:$G,'Cartera Semanal Individual'!$A79,'BD Factoraje'!$N:$N,'Cartera Semanal Individual'!CD$1,'BD Factoraje'!$C:$C,$B$2)</f>
        <v>340314.4</v>
      </c>
      <c r="CE79" s="11">
        <f>IF('Cartera Semanal Individual'!$A79='Cartera Semanal Individual'!CE$1,-SUMIFS('BD Factoraje'!$Q:$Q,'BD Factoraje'!$B:$B,$B$3,'BD Factoraje'!$G:$G,'Cartera Semanal Individual'!$A79,'BD Factoraje'!$C:$C,$B$2),0)+CD79-SUMIFS('BD Factoraje'!$R:$R,'BD Factoraje'!$B:$B,$B$3,'BD Factoraje'!$G:$G,'Cartera Semanal Individual'!$A79,'BD Factoraje'!$N:$N,'Cartera Semanal Individual'!CE$1,'BD Factoraje'!$C:$C,$B$2)</f>
        <v>340314.4</v>
      </c>
      <c r="CF79" s="11">
        <f>IF('Cartera Semanal Individual'!$A79='Cartera Semanal Individual'!CF$1,-SUMIFS('BD Factoraje'!$Q:$Q,'BD Factoraje'!$B:$B,$B$3,'BD Factoraje'!$G:$G,'Cartera Semanal Individual'!$A79,'BD Factoraje'!$C:$C,$B$2),0)+CE79-SUMIFS('BD Factoraje'!$R:$R,'BD Factoraje'!$B:$B,$B$3,'BD Factoraje'!$G:$G,'Cartera Semanal Individual'!$A79,'BD Factoraje'!$N:$N,'Cartera Semanal Individual'!CF$1,'BD Factoraje'!$C:$C,$B$2)</f>
        <v>340314.4</v>
      </c>
      <c r="CG79" s="11">
        <f>IF('Cartera Semanal Individual'!$A79='Cartera Semanal Individual'!CG$1,-SUMIFS('BD Factoraje'!$Q:$Q,'BD Factoraje'!$B:$B,$B$3,'BD Factoraje'!$G:$G,'Cartera Semanal Individual'!$A79,'BD Factoraje'!$C:$C,$B$2),0)+CF79-SUMIFS('BD Factoraje'!$R:$R,'BD Factoraje'!$B:$B,$B$3,'BD Factoraje'!$G:$G,'Cartera Semanal Individual'!$A79,'BD Factoraje'!$N:$N,'Cartera Semanal Individual'!CG$1,'BD Factoraje'!$C:$C,$B$2)</f>
        <v>340314.4</v>
      </c>
      <c r="CH79" s="11">
        <f>IF('Cartera Semanal Individual'!$A79='Cartera Semanal Individual'!CH$1,-SUMIFS('BD Factoraje'!$Q:$Q,'BD Factoraje'!$B:$B,$B$3,'BD Factoraje'!$G:$G,'Cartera Semanal Individual'!$A79,'BD Factoraje'!$C:$C,$B$2),0)+CG79-SUMIFS('BD Factoraje'!$R:$R,'BD Factoraje'!$B:$B,$B$3,'BD Factoraje'!$G:$G,'Cartera Semanal Individual'!$A79,'BD Factoraje'!$N:$N,'Cartera Semanal Individual'!CH$1,'BD Factoraje'!$C:$C,$B$2)</f>
        <v>340314.4</v>
      </c>
      <c r="CI79" s="11">
        <f>IF('Cartera Semanal Individual'!$A79='Cartera Semanal Individual'!CI$1,-SUMIFS('BD Factoraje'!$Q:$Q,'BD Factoraje'!$B:$B,$B$3,'BD Factoraje'!$G:$G,'Cartera Semanal Individual'!$A79,'BD Factoraje'!$C:$C,$B$2),0)+CH79-SUMIFS('BD Factoraje'!$R:$R,'BD Factoraje'!$B:$B,$B$3,'BD Factoraje'!$G:$G,'Cartera Semanal Individual'!$A79,'BD Factoraje'!$N:$N,'Cartera Semanal Individual'!CI$1,'BD Factoraje'!$C:$C,$B$2)</f>
        <v>340314.4</v>
      </c>
      <c r="CJ79" s="11">
        <f>IF('Cartera Semanal Individual'!$A79='Cartera Semanal Individual'!CJ$1,-SUMIFS('BD Factoraje'!$Q:$Q,'BD Factoraje'!$B:$B,$B$3,'BD Factoraje'!$G:$G,'Cartera Semanal Individual'!$A79,'BD Factoraje'!$C:$C,$B$2),0)+CI79-SUMIFS('BD Factoraje'!$R:$R,'BD Factoraje'!$B:$B,$B$3,'BD Factoraje'!$G:$G,'Cartera Semanal Individual'!$A79,'BD Factoraje'!$N:$N,'Cartera Semanal Individual'!CJ$1,'BD Factoraje'!$C:$C,$B$2)</f>
        <v>340314.4</v>
      </c>
      <c r="CK79" s="11">
        <f>IF('Cartera Semanal Individual'!$A79='Cartera Semanal Individual'!CK$1,-SUMIFS('BD Factoraje'!$Q:$Q,'BD Factoraje'!$B:$B,$B$3,'BD Factoraje'!$G:$G,'Cartera Semanal Individual'!$A79,'BD Factoraje'!$C:$C,$B$2),0)+CJ79-SUMIFS('BD Factoraje'!$R:$R,'BD Factoraje'!$B:$B,$B$3,'BD Factoraje'!$G:$G,'Cartera Semanal Individual'!$A79,'BD Factoraje'!$N:$N,'Cartera Semanal Individual'!CK$1,'BD Factoraje'!$C:$C,$B$2)</f>
        <v>340314.4</v>
      </c>
      <c r="CL79" s="11">
        <f>IF('Cartera Semanal Individual'!$A79='Cartera Semanal Individual'!CL$1,-SUMIFS('BD Factoraje'!$Q:$Q,'BD Factoraje'!$B:$B,$B$3,'BD Factoraje'!$G:$G,'Cartera Semanal Individual'!$A79,'BD Factoraje'!$C:$C,$B$2),0)+CK79-SUMIFS('BD Factoraje'!$R:$R,'BD Factoraje'!$B:$B,$B$3,'BD Factoraje'!$G:$G,'Cartera Semanal Individual'!$A79,'BD Factoraje'!$N:$N,'Cartera Semanal Individual'!CL$1,'BD Factoraje'!$C:$C,$B$2)</f>
        <v>340314.4</v>
      </c>
      <c r="CM79" s="11">
        <f>IF('Cartera Semanal Individual'!$A79='Cartera Semanal Individual'!CM$1,-SUMIFS('BD Factoraje'!$Q:$Q,'BD Factoraje'!$B:$B,$B$3,'BD Factoraje'!$G:$G,'Cartera Semanal Individual'!$A79,'BD Factoraje'!$C:$C,$B$2),0)+CL79-SUMIFS('BD Factoraje'!$R:$R,'BD Factoraje'!$B:$B,$B$3,'BD Factoraje'!$G:$G,'Cartera Semanal Individual'!$A79,'BD Factoraje'!$N:$N,'Cartera Semanal Individual'!CM$1,'BD Factoraje'!$C:$C,$B$2)</f>
        <v>340314.4</v>
      </c>
      <c r="CN79" s="11">
        <f>IF('Cartera Semanal Individual'!$A79='Cartera Semanal Individual'!CN$1,-SUMIFS('BD Factoraje'!$Q:$Q,'BD Factoraje'!$B:$B,$B$3,'BD Factoraje'!$G:$G,'Cartera Semanal Individual'!$A79,'BD Factoraje'!$C:$C,$B$2),0)+CM79-SUMIFS('BD Factoraje'!$R:$R,'BD Factoraje'!$B:$B,$B$3,'BD Factoraje'!$G:$G,'Cartera Semanal Individual'!$A79,'BD Factoraje'!$N:$N,'Cartera Semanal Individual'!CN$1,'BD Factoraje'!$C:$C,$B$2)</f>
        <v>340314.4</v>
      </c>
      <c r="CO79" s="11">
        <f>IF('Cartera Semanal Individual'!$A79='Cartera Semanal Individual'!CO$1,-SUMIFS('BD Factoraje'!$Q:$Q,'BD Factoraje'!$B:$B,$B$3,'BD Factoraje'!$G:$G,'Cartera Semanal Individual'!$A79,'BD Factoraje'!$C:$C,$B$2),0)+CN79-SUMIFS('BD Factoraje'!$R:$R,'BD Factoraje'!$B:$B,$B$3,'BD Factoraje'!$G:$G,'Cartera Semanal Individual'!$A79,'BD Factoraje'!$N:$N,'Cartera Semanal Individual'!CO$1,'BD Factoraje'!$C:$C,$B$2)</f>
        <v>340314.4</v>
      </c>
      <c r="CP79" s="11">
        <f>IF('Cartera Semanal Individual'!$A79='Cartera Semanal Individual'!CP$1,-SUMIFS('BD Factoraje'!$Q:$Q,'BD Factoraje'!$B:$B,$B$3,'BD Factoraje'!$G:$G,'Cartera Semanal Individual'!$A79,'BD Factoraje'!$C:$C,$B$2),0)+CO79-SUMIFS('BD Factoraje'!$R:$R,'BD Factoraje'!$B:$B,$B$3,'BD Factoraje'!$G:$G,'Cartera Semanal Individual'!$A79,'BD Factoraje'!$N:$N,'Cartera Semanal Individual'!CP$1,'BD Factoraje'!$C:$C,$B$2)</f>
        <v>340314.4</v>
      </c>
      <c r="CQ79" s="11">
        <f>IF('Cartera Semanal Individual'!$A79='Cartera Semanal Individual'!CQ$1,-SUMIFS('BD Factoraje'!$Q:$Q,'BD Factoraje'!$B:$B,$B$3,'BD Factoraje'!$G:$G,'Cartera Semanal Individual'!$A79,'BD Factoraje'!$C:$C,$B$2),0)+CP79-SUMIFS('BD Factoraje'!$R:$R,'BD Factoraje'!$B:$B,$B$3,'BD Factoraje'!$G:$G,'Cartera Semanal Individual'!$A79,'BD Factoraje'!$N:$N,'Cartera Semanal Individual'!CQ$1,'BD Factoraje'!$C:$C,$B$2)</f>
        <v>340314.4</v>
      </c>
      <c r="CR79" s="11">
        <f>IF('Cartera Semanal Individual'!$A79='Cartera Semanal Individual'!CR$1,-SUMIFS('BD Factoraje'!$Q:$Q,'BD Factoraje'!$B:$B,$B$3,'BD Factoraje'!$G:$G,'Cartera Semanal Individual'!$A79,'BD Factoraje'!$C:$C,$B$2),0)+CQ79-SUMIFS('BD Factoraje'!$R:$R,'BD Factoraje'!$B:$B,$B$3,'BD Factoraje'!$G:$G,'Cartera Semanal Individual'!$A79,'BD Factoraje'!$N:$N,'Cartera Semanal Individual'!CR$1,'BD Factoraje'!$C:$C,$B$2)</f>
        <v>340314.4</v>
      </c>
      <c r="CS79" s="11">
        <f>IF('Cartera Semanal Individual'!$A79='Cartera Semanal Individual'!CS$1,-SUMIFS('BD Factoraje'!$Q:$Q,'BD Factoraje'!$B:$B,$B$3,'BD Factoraje'!$G:$G,'Cartera Semanal Individual'!$A79,'BD Factoraje'!$C:$C,$B$2),0)+CR79-SUMIFS('BD Factoraje'!$R:$R,'BD Factoraje'!$B:$B,$B$3,'BD Factoraje'!$G:$G,'Cartera Semanal Individual'!$A79,'BD Factoraje'!$N:$N,'Cartera Semanal Individual'!CS$1,'BD Factoraje'!$C:$C,$B$2)</f>
        <v>340314.4</v>
      </c>
      <c r="CT79" s="11">
        <f>IF('Cartera Semanal Individual'!$A79='Cartera Semanal Individual'!CT$1,-SUMIFS('BD Factoraje'!$Q:$Q,'BD Factoraje'!$B:$B,$B$3,'BD Factoraje'!$G:$G,'Cartera Semanal Individual'!$A79,'BD Factoraje'!$C:$C,$B$2),0)+CS79-SUMIFS('BD Factoraje'!$R:$R,'BD Factoraje'!$B:$B,$B$3,'BD Factoraje'!$G:$G,'Cartera Semanal Individual'!$A79,'BD Factoraje'!$N:$N,'Cartera Semanal Individual'!CT$1,'BD Factoraje'!$C:$C,$B$2)</f>
        <v>340314.4</v>
      </c>
      <c r="CU79" s="11">
        <f>IF('Cartera Semanal Individual'!$A79='Cartera Semanal Individual'!CU$1,-SUMIFS('BD Factoraje'!$Q:$Q,'BD Factoraje'!$B:$B,$B$3,'BD Factoraje'!$G:$G,'Cartera Semanal Individual'!$A79,'BD Factoraje'!$C:$C,$B$2),0)+CT79-SUMIFS('BD Factoraje'!$R:$R,'BD Factoraje'!$B:$B,$B$3,'BD Factoraje'!$G:$G,'Cartera Semanal Individual'!$A79,'BD Factoraje'!$N:$N,'Cartera Semanal Individual'!CU$1,'BD Factoraje'!$C:$C,$B$2)</f>
        <v>340314.4</v>
      </c>
      <c r="CV79" s="11">
        <f>IF('Cartera Semanal Individual'!$A79='Cartera Semanal Individual'!CV$1,-SUMIFS('BD Factoraje'!$Q:$Q,'BD Factoraje'!$B:$B,$B$3,'BD Factoraje'!$G:$G,'Cartera Semanal Individual'!$A79,'BD Factoraje'!$C:$C,$B$2),0)+CU79-SUMIFS('BD Factoraje'!$R:$R,'BD Factoraje'!$B:$B,$B$3,'BD Factoraje'!$G:$G,'Cartera Semanal Individual'!$A79,'BD Factoraje'!$N:$N,'Cartera Semanal Individual'!CV$1,'BD Factoraje'!$C:$C,$B$2)</f>
        <v>340314.4</v>
      </c>
    </row>
    <row r="80" spans="1:100" x14ac:dyDescent="0.25">
      <c r="A80" s="14">
        <v>89</v>
      </c>
      <c r="B80" s="31">
        <f t="shared" si="3"/>
        <v>42988</v>
      </c>
      <c r="C80" s="11">
        <f>IF('Cartera Semanal Individual'!$A80='Cartera Semanal Individual'!C$1,-SUMIFS('BD Factoraje'!$Q:$Q,'BD Factoraje'!$B:$B,$B$3,'BD Factoraje'!$G:$G,'Cartera Semanal Individual'!$A80,'BD Factoraje'!$C:$C,$B$2),0)</f>
        <v>0</v>
      </c>
      <c r="D80" s="11">
        <f>IF('Cartera Semanal Individual'!$A80='Cartera Semanal Individual'!D$1,-SUMIFS('BD Factoraje'!$Q:$Q,'BD Factoraje'!$B:$B,$B$3,'BD Factoraje'!$G:$G,'Cartera Semanal Individual'!$A80,'BD Factoraje'!$C:$C,$B$2),0)+C80-SUMIFS('BD Factoraje'!$R:$R,'BD Factoraje'!$B:$B,$B$3,'BD Factoraje'!$G:$G,'Cartera Semanal Individual'!$A80,'BD Factoraje'!$N:$N,'Cartera Semanal Individual'!D$1,'BD Factoraje'!$C:$C,$B$2)</f>
        <v>0</v>
      </c>
      <c r="E80" s="11">
        <f>IF('Cartera Semanal Individual'!$A80='Cartera Semanal Individual'!E$1,-SUMIFS('BD Factoraje'!$Q:$Q,'BD Factoraje'!$B:$B,$B$3,'BD Factoraje'!$G:$G,'Cartera Semanal Individual'!$A80,'BD Factoraje'!$C:$C,$B$2),0)+D80-SUMIFS('BD Factoraje'!$R:$R,'BD Factoraje'!$B:$B,$B$3,'BD Factoraje'!$G:$G,'Cartera Semanal Individual'!$A80,'BD Factoraje'!$N:$N,'Cartera Semanal Individual'!E$1,'BD Factoraje'!$C:$C,$B$2)</f>
        <v>0</v>
      </c>
      <c r="F80" s="11">
        <f>IF('Cartera Semanal Individual'!$A80='Cartera Semanal Individual'!F$1,-SUMIFS('BD Factoraje'!$Q:$Q,'BD Factoraje'!$B:$B,$B$3,'BD Factoraje'!$G:$G,'Cartera Semanal Individual'!$A80,'BD Factoraje'!$C:$C,$B$2),0)+E80-SUMIFS('BD Factoraje'!$R:$R,'BD Factoraje'!$B:$B,$B$3,'BD Factoraje'!$G:$G,'Cartera Semanal Individual'!$A80,'BD Factoraje'!$N:$N,'Cartera Semanal Individual'!F$1,'BD Factoraje'!$C:$C,$B$2)</f>
        <v>0</v>
      </c>
      <c r="G80" s="11">
        <f>IF('Cartera Semanal Individual'!$A80='Cartera Semanal Individual'!G$1,-SUMIFS('BD Factoraje'!$Q:$Q,'BD Factoraje'!$B:$B,$B$3,'BD Factoraje'!$G:$G,'Cartera Semanal Individual'!$A80,'BD Factoraje'!$C:$C,$B$2),0)+F80-SUMIFS('BD Factoraje'!$R:$R,'BD Factoraje'!$B:$B,$B$3,'BD Factoraje'!$G:$G,'Cartera Semanal Individual'!$A80,'BD Factoraje'!$N:$N,'Cartera Semanal Individual'!G$1,'BD Factoraje'!$C:$C,$B$2)</f>
        <v>0</v>
      </c>
      <c r="H80" s="11">
        <f>IF('Cartera Semanal Individual'!$A80='Cartera Semanal Individual'!H$1,-SUMIFS('BD Factoraje'!$Q:$Q,'BD Factoraje'!$B:$B,$B$3,'BD Factoraje'!$G:$G,'Cartera Semanal Individual'!$A80,'BD Factoraje'!$C:$C,$B$2),0)+G80-SUMIFS('BD Factoraje'!$R:$R,'BD Factoraje'!$B:$B,$B$3,'BD Factoraje'!$G:$G,'Cartera Semanal Individual'!$A80,'BD Factoraje'!$N:$N,'Cartera Semanal Individual'!H$1,'BD Factoraje'!$C:$C,$B$2)</f>
        <v>0</v>
      </c>
      <c r="I80" s="11">
        <f>IF('Cartera Semanal Individual'!$A80='Cartera Semanal Individual'!I$1,-SUMIFS('BD Factoraje'!$Q:$Q,'BD Factoraje'!$B:$B,$B$3,'BD Factoraje'!$G:$G,'Cartera Semanal Individual'!$A80,'BD Factoraje'!$C:$C,$B$2),0)+H80-SUMIFS('BD Factoraje'!$R:$R,'BD Factoraje'!$B:$B,$B$3,'BD Factoraje'!$G:$G,'Cartera Semanal Individual'!$A80,'BD Factoraje'!$N:$N,'Cartera Semanal Individual'!I$1,'BD Factoraje'!$C:$C,$B$2)</f>
        <v>0</v>
      </c>
      <c r="J80" s="11">
        <f>IF('Cartera Semanal Individual'!$A80='Cartera Semanal Individual'!J$1,-SUMIFS('BD Factoraje'!$Q:$Q,'BD Factoraje'!$B:$B,$B$3,'BD Factoraje'!$G:$G,'Cartera Semanal Individual'!$A80,'BD Factoraje'!$C:$C,$B$2),0)+I80-SUMIFS('BD Factoraje'!$R:$R,'BD Factoraje'!$B:$B,$B$3,'BD Factoraje'!$G:$G,'Cartera Semanal Individual'!$A80,'BD Factoraje'!$N:$N,'Cartera Semanal Individual'!J$1,'BD Factoraje'!$C:$C,$B$2)</f>
        <v>0</v>
      </c>
      <c r="K80" s="11">
        <f>IF('Cartera Semanal Individual'!$A80='Cartera Semanal Individual'!K$1,-SUMIFS('BD Factoraje'!$Q:$Q,'BD Factoraje'!$B:$B,$B$3,'BD Factoraje'!$G:$G,'Cartera Semanal Individual'!$A80,'BD Factoraje'!$C:$C,$B$2),0)+J80-SUMIFS('BD Factoraje'!$R:$R,'BD Factoraje'!$B:$B,$B$3,'BD Factoraje'!$G:$G,'Cartera Semanal Individual'!$A80,'BD Factoraje'!$N:$N,'Cartera Semanal Individual'!K$1,'BD Factoraje'!$C:$C,$B$2)</f>
        <v>0</v>
      </c>
      <c r="L80" s="11">
        <f>IF('Cartera Semanal Individual'!$A80='Cartera Semanal Individual'!L$1,-SUMIFS('BD Factoraje'!$Q:$Q,'BD Factoraje'!$B:$B,$B$3,'BD Factoraje'!$G:$G,'Cartera Semanal Individual'!$A80,'BD Factoraje'!$C:$C,$B$2),0)+K80-SUMIFS('BD Factoraje'!$R:$R,'BD Factoraje'!$B:$B,$B$3,'BD Factoraje'!$G:$G,'Cartera Semanal Individual'!$A80,'BD Factoraje'!$N:$N,'Cartera Semanal Individual'!L$1,'BD Factoraje'!$C:$C,$B$2)</f>
        <v>0</v>
      </c>
      <c r="M80" s="11">
        <f>IF('Cartera Semanal Individual'!$A80='Cartera Semanal Individual'!M$1,-SUMIFS('BD Factoraje'!$Q:$Q,'BD Factoraje'!$B:$B,$B$3,'BD Factoraje'!$G:$G,'Cartera Semanal Individual'!$A80,'BD Factoraje'!$C:$C,$B$2),0)+L80-SUMIFS('BD Factoraje'!$R:$R,'BD Factoraje'!$B:$B,$B$3,'BD Factoraje'!$G:$G,'Cartera Semanal Individual'!$A80,'BD Factoraje'!$N:$N,'Cartera Semanal Individual'!M$1,'BD Factoraje'!$C:$C,$B$2)</f>
        <v>0</v>
      </c>
      <c r="N80" s="11">
        <f>IF('Cartera Semanal Individual'!$A80='Cartera Semanal Individual'!N$1,-SUMIFS('BD Factoraje'!$Q:$Q,'BD Factoraje'!$B:$B,$B$3,'BD Factoraje'!$G:$G,'Cartera Semanal Individual'!$A80,'BD Factoraje'!$C:$C,$B$2),0)+M80-SUMIFS('BD Factoraje'!$R:$R,'BD Factoraje'!$B:$B,$B$3,'BD Factoraje'!$G:$G,'Cartera Semanal Individual'!$A80,'BD Factoraje'!$N:$N,'Cartera Semanal Individual'!N$1,'BD Factoraje'!$C:$C,$B$2)</f>
        <v>0</v>
      </c>
      <c r="O80" s="11">
        <f>IF('Cartera Semanal Individual'!$A80='Cartera Semanal Individual'!O$1,-SUMIFS('BD Factoraje'!$Q:$Q,'BD Factoraje'!$B:$B,$B$3,'BD Factoraje'!$G:$G,'Cartera Semanal Individual'!$A80,'BD Factoraje'!$C:$C,$B$2),0)+N80-SUMIFS('BD Factoraje'!$R:$R,'BD Factoraje'!$B:$B,$B$3,'BD Factoraje'!$G:$G,'Cartera Semanal Individual'!$A80,'BD Factoraje'!$N:$N,'Cartera Semanal Individual'!O$1,'BD Factoraje'!$C:$C,$B$2)</f>
        <v>0</v>
      </c>
      <c r="P80" s="11">
        <f>IF('Cartera Semanal Individual'!$A80='Cartera Semanal Individual'!P$1,-SUMIFS('BD Factoraje'!$Q:$Q,'BD Factoraje'!$B:$B,$B$3,'BD Factoraje'!$G:$G,'Cartera Semanal Individual'!$A80,'BD Factoraje'!$C:$C,$B$2),0)+O80-SUMIFS('BD Factoraje'!$R:$R,'BD Factoraje'!$B:$B,$B$3,'BD Factoraje'!$G:$G,'Cartera Semanal Individual'!$A80,'BD Factoraje'!$N:$N,'Cartera Semanal Individual'!P$1,'BD Factoraje'!$C:$C,$B$2)</f>
        <v>0</v>
      </c>
      <c r="Q80" s="11">
        <f>IF('Cartera Semanal Individual'!$A80='Cartera Semanal Individual'!Q$1,-SUMIFS('BD Factoraje'!$Q:$Q,'BD Factoraje'!$B:$B,$B$3,'BD Factoraje'!$G:$G,'Cartera Semanal Individual'!$A80,'BD Factoraje'!$C:$C,$B$2),0)+P80-SUMIFS('BD Factoraje'!$R:$R,'BD Factoraje'!$B:$B,$B$3,'BD Factoraje'!$G:$G,'Cartera Semanal Individual'!$A80,'BD Factoraje'!$N:$N,'Cartera Semanal Individual'!Q$1,'BD Factoraje'!$C:$C,$B$2)</f>
        <v>0</v>
      </c>
      <c r="R80" s="11">
        <f>IF('Cartera Semanal Individual'!$A80='Cartera Semanal Individual'!R$1,-SUMIFS('BD Factoraje'!$Q:$Q,'BD Factoraje'!$B:$B,$B$3,'BD Factoraje'!$G:$G,'Cartera Semanal Individual'!$A80,'BD Factoraje'!$C:$C,$B$2),0)+Q80-SUMIFS('BD Factoraje'!$R:$R,'BD Factoraje'!$B:$B,$B$3,'BD Factoraje'!$G:$G,'Cartera Semanal Individual'!$A80,'BD Factoraje'!$N:$N,'Cartera Semanal Individual'!R$1,'BD Factoraje'!$C:$C,$B$2)</f>
        <v>0</v>
      </c>
      <c r="S80" s="11">
        <f>IF('Cartera Semanal Individual'!$A80='Cartera Semanal Individual'!S$1,-SUMIFS('BD Factoraje'!$Q:$Q,'BD Factoraje'!$B:$B,$B$3,'BD Factoraje'!$G:$G,'Cartera Semanal Individual'!$A80,'BD Factoraje'!$C:$C,$B$2),0)+R80-SUMIFS('BD Factoraje'!$R:$R,'BD Factoraje'!$B:$B,$B$3,'BD Factoraje'!$G:$G,'Cartera Semanal Individual'!$A80,'BD Factoraje'!$N:$N,'Cartera Semanal Individual'!S$1,'BD Factoraje'!$C:$C,$B$2)</f>
        <v>0</v>
      </c>
      <c r="T80" s="11">
        <f>IF('Cartera Semanal Individual'!$A80='Cartera Semanal Individual'!T$1,-SUMIFS('BD Factoraje'!$Q:$Q,'BD Factoraje'!$B:$B,$B$3,'BD Factoraje'!$G:$G,'Cartera Semanal Individual'!$A80,'BD Factoraje'!$C:$C,$B$2),0)+S80-SUMIFS('BD Factoraje'!$R:$R,'BD Factoraje'!$B:$B,$B$3,'BD Factoraje'!$G:$G,'Cartera Semanal Individual'!$A80,'BD Factoraje'!$N:$N,'Cartera Semanal Individual'!T$1,'BD Factoraje'!$C:$C,$B$2)</f>
        <v>0</v>
      </c>
      <c r="U80" s="11">
        <f>IF('Cartera Semanal Individual'!$A80='Cartera Semanal Individual'!U$1,-SUMIFS('BD Factoraje'!$Q:$Q,'BD Factoraje'!$B:$B,$B$3,'BD Factoraje'!$G:$G,'Cartera Semanal Individual'!$A80,'BD Factoraje'!$C:$C,$B$2),0)+T80-SUMIFS('BD Factoraje'!$R:$R,'BD Factoraje'!$B:$B,$B$3,'BD Factoraje'!$G:$G,'Cartera Semanal Individual'!$A80,'BD Factoraje'!$N:$N,'Cartera Semanal Individual'!U$1,'BD Factoraje'!$C:$C,$B$2)</f>
        <v>0</v>
      </c>
      <c r="V80" s="11">
        <f>IF('Cartera Semanal Individual'!$A80='Cartera Semanal Individual'!V$1,-SUMIFS('BD Factoraje'!$Q:$Q,'BD Factoraje'!$B:$B,$B$3,'BD Factoraje'!$G:$G,'Cartera Semanal Individual'!$A80,'BD Factoraje'!$C:$C,$B$2),0)+U80-SUMIFS('BD Factoraje'!$R:$R,'BD Factoraje'!$B:$B,$B$3,'BD Factoraje'!$G:$G,'Cartera Semanal Individual'!$A80,'BD Factoraje'!$N:$N,'Cartera Semanal Individual'!V$1,'BD Factoraje'!$C:$C,$B$2)</f>
        <v>0</v>
      </c>
      <c r="W80" s="11">
        <f>IF('Cartera Semanal Individual'!$A80='Cartera Semanal Individual'!W$1,-SUMIFS('BD Factoraje'!$Q:$Q,'BD Factoraje'!$B:$B,$B$3,'BD Factoraje'!$G:$G,'Cartera Semanal Individual'!$A80,'BD Factoraje'!$C:$C,$B$2),0)+V80-SUMIFS('BD Factoraje'!$R:$R,'BD Factoraje'!$B:$B,$B$3,'BD Factoraje'!$G:$G,'Cartera Semanal Individual'!$A80,'BD Factoraje'!$N:$N,'Cartera Semanal Individual'!W$1,'BD Factoraje'!$C:$C,$B$2)</f>
        <v>0</v>
      </c>
      <c r="X80" s="11">
        <f>IF('Cartera Semanal Individual'!$A80='Cartera Semanal Individual'!X$1,-SUMIFS('BD Factoraje'!$Q:$Q,'BD Factoraje'!$B:$B,$B$3,'BD Factoraje'!$G:$G,'Cartera Semanal Individual'!$A80,'BD Factoraje'!$C:$C,$B$2),0)+W80-SUMIFS('BD Factoraje'!$R:$R,'BD Factoraje'!$B:$B,$B$3,'BD Factoraje'!$G:$G,'Cartera Semanal Individual'!$A80,'BD Factoraje'!$N:$N,'Cartera Semanal Individual'!X$1,'BD Factoraje'!$C:$C,$B$2)</f>
        <v>0</v>
      </c>
      <c r="Y80" s="11">
        <f>IF('Cartera Semanal Individual'!$A80='Cartera Semanal Individual'!Y$1,-SUMIFS('BD Factoraje'!$Q:$Q,'BD Factoraje'!$B:$B,$B$3,'BD Factoraje'!$G:$G,'Cartera Semanal Individual'!$A80,'BD Factoraje'!$C:$C,$B$2),0)+X80-SUMIFS('BD Factoraje'!$R:$R,'BD Factoraje'!$B:$B,$B$3,'BD Factoraje'!$G:$G,'Cartera Semanal Individual'!$A80,'BD Factoraje'!$N:$N,'Cartera Semanal Individual'!Y$1,'BD Factoraje'!$C:$C,$B$2)</f>
        <v>0</v>
      </c>
      <c r="Z80" s="11">
        <f>IF('Cartera Semanal Individual'!$A80='Cartera Semanal Individual'!Z$1,-SUMIFS('BD Factoraje'!$Q:$Q,'BD Factoraje'!$B:$B,$B$3,'BD Factoraje'!$G:$G,'Cartera Semanal Individual'!$A80,'BD Factoraje'!$C:$C,$B$2),0)+Y80-SUMIFS('BD Factoraje'!$R:$R,'BD Factoraje'!$B:$B,$B$3,'BD Factoraje'!$G:$G,'Cartera Semanal Individual'!$A80,'BD Factoraje'!$N:$N,'Cartera Semanal Individual'!Z$1,'BD Factoraje'!$C:$C,$B$2)</f>
        <v>0</v>
      </c>
      <c r="AA80" s="11">
        <f>IF('Cartera Semanal Individual'!$A80='Cartera Semanal Individual'!AA$1,-SUMIFS('BD Factoraje'!$Q:$Q,'BD Factoraje'!$B:$B,$B$3,'BD Factoraje'!$G:$G,'Cartera Semanal Individual'!$A80,'BD Factoraje'!$C:$C,$B$2),0)+Z80-SUMIFS('BD Factoraje'!$R:$R,'BD Factoraje'!$B:$B,$B$3,'BD Factoraje'!$G:$G,'Cartera Semanal Individual'!$A80,'BD Factoraje'!$N:$N,'Cartera Semanal Individual'!AA$1,'BD Factoraje'!$C:$C,$B$2)</f>
        <v>0</v>
      </c>
      <c r="AB80" s="11">
        <f>IF('Cartera Semanal Individual'!$A80='Cartera Semanal Individual'!AB$1,-SUMIFS('BD Factoraje'!$Q:$Q,'BD Factoraje'!$B:$B,$B$3,'BD Factoraje'!$G:$G,'Cartera Semanal Individual'!$A80,'BD Factoraje'!$C:$C,$B$2),0)+AA80-SUMIFS('BD Factoraje'!$R:$R,'BD Factoraje'!$B:$B,$B$3,'BD Factoraje'!$G:$G,'Cartera Semanal Individual'!$A80,'BD Factoraje'!$N:$N,'Cartera Semanal Individual'!AB$1,'BD Factoraje'!$C:$C,$B$2)</f>
        <v>0</v>
      </c>
      <c r="AC80" s="11">
        <f>IF('Cartera Semanal Individual'!$A80='Cartera Semanal Individual'!AC$1,-SUMIFS('BD Factoraje'!$Q:$Q,'BD Factoraje'!$B:$B,$B$3,'BD Factoraje'!$G:$G,'Cartera Semanal Individual'!$A80,'BD Factoraje'!$C:$C,$B$2),0)+AB80-SUMIFS('BD Factoraje'!$R:$R,'BD Factoraje'!$B:$B,$B$3,'BD Factoraje'!$G:$G,'Cartera Semanal Individual'!$A80,'BD Factoraje'!$N:$N,'Cartera Semanal Individual'!AC$1,'BD Factoraje'!$C:$C,$B$2)</f>
        <v>0</v>
      </c>
      <c r="AD80" s="11">
        <f>IF('Cartera Semanal Individual'!$A80='Cartera Semanal Individual'!AD$1,-SUMIFS('BD Factoraje'!$Q:$Q,'BD Factoraje'!$B:$B,$B$3,'BD Factoraje'!$G:$G,'Cartera Semanal Individual'!$A80,'BD Factoraje'!$C:$C,$B$2),0)+AC80-SUMIFS('BD Factoraje'!$R:$R,'BD Factoraje'!$B:$B,$B$3,'BD Factoraje'!$G:$G,'Cartera Semanal Individual'!$A80,'BD Factoraje'!$N:$N,'Cartera Semanal Individual'!AD$1,'BD Factoraje'!$C:$C,$B$2)</f>
        <v>0</v>
      </c>
      <c r="AE80" s="11">
        <f>IF('Cartera Semanal Individual'!$A80='Cartera Semanal Individual'!AE$1,-SUMIFS('BD Factoraje'!$Q:$Q,'BD Factoraje'!$B:$B,$B$3,'BD Factoraje'!$G:$G,'Cartera Semanal Individual'!$A80,'BD Factoraje'!$C:$C,$B$2),0)+AD80-SUMIFS('BD Factoraje'!$R:$R,'BD Factoraje'!$B:$B,$B$3,'BD Factoraje'!$G:$G,'Cartera Semanal Individual'!$A80,'BD Factoraje'!$N:$N,'Cartera Semanal Individual'!AE$1,'BD Factoraje'!$C:$C,$B$2)</f>
        <v>0</v>
      </c>
      <c r="AF80" s="11">
        <f>IF('Cartera Semanal Individual'!$A80='Cartera Semanal Individual'!AF$1,-SUMIFS('BD Factoraje'!$Q:$Q,'BD Factoraje'!$B:$B,$B$3,'BD Factoraje'!$G:$G,'Cartera Semanal Individual'!$A80,'BD Factoraje'!$C:$C,$B$2),0)+AE80-SUMIFS('BD Factoraje'!$R:$R,'BD Factoraje'!$B:$B,$B$3,'BD Factoraje'!$G:$G,'Cartera Semanal Individual'!$A80,'BD Factoraje'!$N:$N,'Cartera Semanal Individual'!AF$1,'BD Factoraje'!$C:$C,$B$2)</f>
        <v>0</v>
      </c>
      <c r="AG80" s="11">
        <f>IF('Cartera Semanal Individual'!$A80='Cartera Semanal Individual'!AG$1,-SUMIFS('BD Factoraje'!$Q:$Q,'BD Factoraje'!$B:$B,$B$3,'BD Factoraje'!$G:$G,'Cartera Semanal Individual'!$A80,'BD Factoraje'!$C:$C,$B$2),0)+AF80-SUMIFS('BD Factoraje'!$R:$R,'BD Factoraje'!$B:$B,$B$3,'BD Factoraje'!$G:$G,'Cartera Semanal Individual'!$A80,'BD Factoraje'!$N:$N,'Cartera Semanal Individual'!AG$1,'BD Factoraje'!$C:$C,$B$2)</f>
        <v>0</v>
      </c>
      <c r="AH80" s="11">
        <f>IF('Cartera Semanal Individual'!$A80='Cartera Semanal Individual'!AH$1,-SUMIFS('BD Factoraje'!$Q:$Q,'BD Factoraje'!$B:$B,$B$3,'BD Factoraje'!$G:$G,'Cartera Semanal Individual'!$A80,'BD Factoraje'!$C:$C,$B$2),0)+AG80-SUMIFS('BD Factoraje'!$R:$R,'BD Factoraje'!$B:$B,$B$3,'BD Factoraje'!$G:$G,'Cartera Semanal Individual'!$A80,'BD Factoraje'!$N:$N,'Cartera Semanal Individual'!AH$1,'BD Factoraje'!$C:$C,$B$2)</f>
        <v>0</v>
      </c>
      <c r="AI80" s="11">
        <f>IF('Cartera Semanal Individual'!$A80='Cartera Semanal Individual'!AI$1,-SUMIFS('BD Factoraje'!$Q:$Q,'BD Factoraje'!$B:$B,$B$3,'BD Factoraje'!$G:$G,'Cartera Semanal Individual'!$A80,'BD Factoraje'!$C:$C,$B$2),0)+AH80-SUMIFS('BD Factoraje'!$R:$R,'BD Factoraje'!$B:$B,$B$3,'BD Factoraje'!$G:$G,'Cartera Semanal Individual'!$A80,'BD Factoraje'!$N:$N,'Cartera Semanal Individual'!AI$1,'BD Factoraje'!$C:$C,$B$2)</f>
        <v>0</v>
      </c>
      <c r="AJ80" s="11">
        <f>IF('Cartera Semanal Individual'!$A80='Cartera Semanal Individual'!AJ$1,-SUMIFS('BD Factoraje'!$Q:$Q,'BD Factoraje'!$B:$B,$B$3,'BD Factoraje'!$G:$G,'Cartera Semanal Individual'!$A80,'BD Factoraje'!$C:$C,$B$2),0)+AI80-SUMIFS('BD Factoraje'!$R:$R,'BD Factoraje'!$B:$B,$B$3,'BD Factoraje'!$G:$G,'Cartera Semanal Individual'!$A80,'BD Factoraje'!$N:$N,'Cartera Semanal Individual'!AJ$1,'BD Factoraje'!$C:$C,$B$2)</f>
        <v>0</v>
      </c>
      <c r="AK80" s="11">
        <f>IF('Cartera Semanal Individual'!$A80='Cartera Semanal Individual'!AK$1,-SUMIFS('BD Factoraje'!$Q:$Q,'BD Factoraje'!$B:$B,$B$3,'BD Factoraje'!$G:$G,'Cartera Semanal Individual'!$A80,'BD Factoraje'!$C:$C,$B$2),0)+AJ80-SUMIFS('BD Factoraje'!$R:$R,'BD Factoraje'!$B:$B,$B$3,'BD Factoraje'!$G:$G,'Cartera Semanal Individual'!$A80,'BD Factoraje'!$N:$N,'Cartera Semanal Individual'!AK$1,'BD Factoraje'!$C:$C,$B$2)</f>
        <v>0</v>
      </c>
      <c r="AL80" s="11">
        <f>IF('Cartera Semanal Individual'!$A80='Cartera Semanal Individual'!AL$1,-SUMIFS('BD Factoraje'!$Q:$Q,'BD Factoraje'!$B:$B,$B$3,'BD Factoraje'!$G:$G,'Cartera Semanal Individual'!$A80,'BD Factoraje'!$C:$C,$B$2),0)+AK80-SUMIFS('BD Factoraje'!$R:$R,'BD Factoraje'!$B:$B,$B$3,'BD Factoraje'!$G:$G,'Cartera Semanal Individual'!$A80,'BD Factoraje'!$N:$N,'Cartera Semanal Individual'!AL$1,'BD Factoraje'!$C:$C,$B$2)</f>
        <v>0</v>
      </c>
      <c r="AM80" s="11">
        <f>IF('Cartera Semanal Individual'!$A80='Cartera Semanal Individual'!AM$1,-SUMIFS('BD Factoraje'!$Q:$Q,'BD Factoraje'!$B:$B,$B$3,'BD Factoraje'!$G:$G,'Cartera Semanal Individual'!$A80,'BD Factoraje'!$C:$C,$B$2),0)+AL80-SUMIFS('BD Factoraje'!$R:$R,'BD Factoraje'!$B:$B,$B$3,'BD Factoraje'!$G:$G,'Cartera Semanal Individual'!$A80,'BD Factoraje'!$N:$N,'Cartera Semanal Individual'!AM$1,'BD Factoraje'!$C:$C,$B$2)</f>
        <v>0</v>
      </c>
      <c r="AN80" s="11">
        <f>IF('Cartera Semanal Individual'!$A80='Cartera Semanal Individual'!AN$1,-SUMIFS('BD Factoraje'!$Q:$Q,'BD Factoraje'!$B:$B,$B$3,'BD Factoraje'!$G:$G,'Cartera Semanal Individual'!$A80,'BD Factoraje'!$C:$C,$B$2),0)+AM80-SUMIFS('BD Factoraje'!$R:$R,'BD Factoraje'!$B:$B,$B$3,'BD Factoraje'!$G:$G,'Cartera Semanal Individual'!$A80,'BD Factoraje'!$N:$N,'Cartera Semanal Individual'!AN$1,'BD Factoraje'!$C:$C,$B$2)</f>
        <v>0</v>
      </c>
      <c r="AO80" s="11">
        <f>IF('Cartera Semanal Individual'!$A80='Cartera Semanal Individual'!AO$1,-SUMIFS('BD Factoraje'!$Q:$Q,'BD Factoraje'!$B:$B,$B$3,'BD Factoraje'!$G:$G,'Cartera Semanal Individual'!$A80,'BD Factoraje'!$C:$C,$B$2),0)+AN80-SUMIFS('BD Factoraje'!$R:$R,'BD Factoraje'!$B:$B,$B$3,'BD Factoraje'!$G:$G,'Cartera Semanal Individual'!$A80,'BD Factoraje'!$N:$N,'Cartera Semanal Individual'!AO$1,'BD Factoraje'!$C:$C,$B$2)</f>
        <v>0</v>
      </c>
      <c r="AP80" s="11">
        <f>IF('Cartera Semanal Individual'!$A80='Cartera Semanal Individual'!AP$1,-SUMIFS('BD Factoraje'!$Q:$Q,'BD Factoraje'!$B:$B,$B$3,'BD Factoraje'!$G:$G,'Cartera Semanal Individual'!$A80,'BD Factoraje'!$C:$C,$B$2),0)+AO80-SUMIFS('BD Factoraje'!$R:$R,'BD Factoraje'!$B:$B,$B$3,'BD Factoraje'!$G:$G,'Cartera Semanal Individual'!$A80,'BD Factoraje'!$N:$N,'Cartera Semanal Individual'!AP$1,'BD Factoraje'!$C:$C,$B$2)</f>
        <v>0</v>
      </c>
      <c r="AQ80" s="11">
        <f>IF('Cartera Semanal Individual'!$A80='Cartera Semanal Individual'!AQ$1,-SUMIFS('BD Factoraje'!$Q:$Q,'BD Factoraje'!$B:$B,$B$3,'BD Factoraje'!$G:$G,'Cartera Semanal Individual'!$A80,'BD Factoraje'!$C:$C,$B$2),0)+AP80-SUMIFS('BD Factoraje'!$R:$R,'BD Factoraje'!$B:$B,$B$3,'BD Factoraje'!$G:$G,'Cartera Semanal Individual'!$A80,'BD Factoraje'!$N:$N,'Cartera Semanal Individual'!AQ$1,'BD Factoraje'!$C:$C,$B$2)</f>
        <v>0</v>
      </c>
      <c r="AR80" s="11">
        <f>IF('Cartera Semanal Individual'!$A80='Cartera Semanal Individual'!AR$1,-SUMIFS('BD Factoraje'!$Q:$Q,'BD Factoraje'!$B:$B,$B$3,'BD Factoraje'!$G:$G,'Cartera Semanal Individual'!$A80,'BD Factoraje'!$C:$C,$B$2),0)+AQ80-SUMIFS('BD Factoraje'!$R:$R,'BD Factoraje'!$B:$B,$B$3,'BD Factoraje'!$G:$G,'Cartera Semanal Individual'!$A80,'BD Factoraje'!$N:$N,'Cartera Semanal Individual'!AR$1,'BD Factoraje'!$C:$C,$B$2)</f>
        <v>0</v>
      </c>
      <c r="AS80" s="11">
        <f>IF('Cartera Semanal Individual'!$A80='Cartera Semanal Individual'!AS$1,-SUMIFS('BD Factoraje'!$Q:$Q,'BD Factoraje'!$B:$B,$B$3,'BD Factoraje'!$G:$G,'Cartera Semanal Individual'!$A80,'BD Factoraje'!$C:$C,$B$2),0)+AR80-SUMIFS('BD Factoraje'!$R:$R,'BD Factoraje'!$B:$B,$B$3,'BD Factoraje'!$G:$G,'Cartera Semanal Individual'!$A80,'BD Factoraje'!$N:$N,'Cartera Semanal Individual'!AS$1,'BD Factoraje'!$C:$C,$B$2)</f>
        <v>0</v>
      </c>
      <c r="AT80" s="11">
        <f>IF('Cartera Semanal Individual'!$A80='Cartera Semanal Individual'!AT$1,-SUMIFS('BD Factoraje'!$Q:$Q,'BD Factoraje'!$B:$B,$B$3,'BD Factoraje'!$G:$G,'Cartera Semanal Individual'!$A80,'BD Factoraje'!$C:$C,$B$2),0)+AS80-SUMIFS('BD Factoraje'!$R:$R,'BD Factoraje'!$B:$B,$B$3,'BD Factoraje'!$G:$G,'Cartera Semanal Individual'!$A80,'BD Factoraje'!$N:$N,'Cartera Semanal Individual'!AT$1,'BD Factoraje'!$C:$C,$B$2)</f>
        <v>0</v>
      </c>
      <c r="AU80" s="11">
        <f>IF('Cartera Semanal Individual'!$A80='Cartera Semanal Individual'!AU$1,-SUMIFS('BD Factoraje'!$Q:$Q,'BD Factoraje'!$B:$B,$B$3,'BD Factoraje'!$G:$G,'Cartera Semanal Individual'!$A80,'BD Factoraje'!$C:$C,$B$2),0)+AT80-SUMIFS('BD Factoraje'!$R:$R,'BD Factoraje'!$B:$B,$B$3,'BD Factoraje'!$G:$G,'Cartera Semanal Individual'!$A80,'BD Factoraje'!$N:$N,'Cartera Semanal Individual'!AU$1,'BD Factoraje'!$C:$C,$B$2)</f>
        <v>0</v>
      </c>
      <c r="AV80" s="11">
        <f>IF('Cartera Semanal Individual'!$A80='Cartera Semanal Individual'!AV$1,-SUMIFS('BD Factoraje'!$Q:$Q,'BD Factoraje'!$B:$B,$B$3,'BD Factoraje'!$G:$G,'Cartera Semanal Individual'!$A80,'BD Factoraje'!$C:$C,$B$2),0)+AU80-SUMIFS('BD Factoraje'!$R:$R,'BD Factoraje'!$B:$B,$B$3,'BD Factoraje'!$G:$G,'Cartera Semanal Individual'!$A80,'BD Factoraje'!$N:$N,'Cartera Semanal Individual'!AV$1,'BD Factoraje'!$C:$C,$B$2)</f>
        <v>0</v>
      </c>
      <c r="AW80" s="11">
        <f>IF('Cartera Semanal Individual'!$A80='Cartera Semanal Individual'!AW$1,-SUMIFS('BD Factoraje'!$Q:$Q,'BD Factoraje'!$B:$B,$B$3,'BD Factoraje'!$G:$G,'Cartera Semanal Individual'!$A80,'BD Factoraje'!$C:$C,$B$2),0)+AV80-SUMIFS('BD Factoraje'!$R:$R,'BD Factoraje'!$B:$B,$B$3,'BD Factoraje'!$G:$G,'Cartera Semanal Individual'!$A80,'BD Factoraje'!$N:$N,'Cartera Semanal Individual'!AW$1,'BD Factoraje'!$C:$C,$B$2)</f>
        <v>0</v>
      </c>
      <c r="AX80" s="11">
        <f>IF('Cartera Semanal Individual'!$A80='Cartera Semanal Individual'!AX$1,-SUMIFS('BD Factoraje'!$Q:$Q,'BD Factoraje'!$B:$B,$B$3,'BD Factoraje'!$G:$G,'Cartera Semanal Individual'!$A80,'BD Factoraje'!$C:$C,$B$2),0)+AW80-SUMIFS('BD Factoraje'!$R:$R,'BD Factoraje'!$B:$B,$B$3,'BD Factoraje'!$G:$G,'Cartera Semanal Individual'!$A80,'BD Factoraje'!$N:$N,'Cartera Semanal Individual'!AX$1,'BD Factoraje'!$C:$C,$B$2)</f>
        <v>0</v>
      </c>
      <c r="AY80" s="11">
        <f>IF('Cartera Semanal Individual'!$A80='Cartera Semanal Individual'!AY$1,-SUMIFS('BD Factoraje'!$Q:$Q,'BD Factoraje'!$B:$B,$B$3,'BD Factoraje'!$G:$G,'Cartera Semanal Individual'!$A80,'BD Factoraje'!$C:$C,$B$2),0)+AX80-SUMIFS('BD Factoraje'!$R:$R,'BD Factoraje'!$B:$B,$B$3,'BD Factoraje'!$G:$G,'Cartera Semanal Individual'!$A80,'BD Factoraje'!$N:$N,'Cartera Semanal Individual'!AY$1,'BD Factoraje'!$C:$C,$B$2)</f>
        <v>0</v>
      </c>
      <c r="AZ80" s="11">
        <f>IF('Cartera Semanal Individual'!$A80='Cartera Semanal Individual'!AZ$1,-SUMIFS('BD Factoraje'!$Q:$Q,'BD Factoraje'!$B:$B,$B$3,'BD Factoraje'!$G:$G,'Cartera Semanal Individual'!$A80,'BD Factoraje'!$C:$C,$B$2),0)+AY80-SUMIFS('BD Factoraje'!$R:$R,'BD Factoraje'!$B:$B,$B$3,'BD Factoraje'!$G:$G,'Cartera Semanal Individual'!$A80,'BD Factoraje'!$N:$N,'Cartera Semanal Individual'!AZ$1,'BD Factoraje'!$C:$C,$B$2)</f>
        <v>0</v>
      </c>
      <c r="BA80" s="11">
        <f>IF('Cartera Semanal Individual'!$A80='Cartera Semanal Individual'!BA$1,-SUMIFS('BD Factoraje'!$Q:$Q,'BD Factoraje'!$B:$B,$B$3,'BD Factoraje'!$G:$G,'Cartera Semanal Individual'!$A80,'BD Factoraje'!$C:$C,$B$2),0)+AZ80-SUMIFS('BD Factoraje'!$R:$R,'BD Factoraje'!$B:$B,$B$3,'BD Factoraje'!$G:$G,'Cartera Semanal Individual'!$A80,'BD Factoraje'!$N:$N,'Cartera Semanal Individual'!BA$1,'BD Factoraje'!$C:$C,$B$2)</f>
        <v>0</v>
      </c>
      <c r="BB80" s="11">
        <f>IF('Cartera Semanal Individual'!$A80='Cartera Semanal Individual'!BB$1,-SUMIFS('BD Factoraje'!$Q:$Q,'BD Factoraje'!$B:$B,$B$3,'BD Factoraje'!$G:$G,'Cartera Semanal Individual'!$A80,'BD Factoraje'!$C:$C,$B$2),0)+BA80-SUMIFS('BD Factoraje'!$R:$R,'BD Factoraje'!$B:$B,$B$3,'BD Factoraje'!$G:$G,'Cartera Semanal Individual'!$A80,'BD Factoraje'!$N:$N,'Cartera Semanal Individual'!BB$1,'BD Factoraje'!$C:$C,$B$2)</f>
        <v>0</v>
      </c>
      <c r="BC80" s="11">
        <f>IF('Cartera Semanal Individual'!$A80='Cartera Semanal Individual'!BC$1,-SUMIFS('BD Factoraje'!$Q:$Q,'BD Factoraje'!$B:$B,$B$3,'BD Factoraje'!$G:$G,'Cartera Semanal Individual'!$A80,'BD Factoraje'!$C:$C,$B$2),0)+BB80-SUMIFS('BD Factoraje'!$R:$R,'BD Factoraje'!$B:$B,$B$3,'BD Factoraje'!$G:$G,'Cartera Semanal Individual'!$A80,'BD Factoraje'!$N:$N,'Cartera Semanal Individual'!BC$1,'BD Factoraje'!$C:$C,$B$2)</f>
        <v>0</v>
      </c>
      <c r="BD80" s="11">
        <f>IF('Cartera Semanal Individual'!$A80='Cartera Semanal Individual'!BD$1,-SUMIFS('BD Factoraje'!$Q:$Q,'BD Factoraje'!$B:$B,$B$3,'BD Factoraje'!$G:$G,'Cartera Semanal Individual'!$A80,'BD Factoraje'!$C:$C,$B$2),0)+BC80-SUMIFS('BD Factoraje'!$R:$R,'BD Factoraje'!$B:$B,$B$3,'BD Factoraje'!$G:$G,'Cartera Semanal Individual'!$A80,'BD Factoraje'!$N:$N,'Cartera Semanal Individual'!BD$1,'BD Factoraje'!$C:$C,$B$2)</f>
        <v>0</v>
      </c>
      <c r="BE80" s="11">
        <f>IF('Cartera Semanal Individual'!$A80='Cartera Semanal Individual'!BE$1,-SUMIFS('BD Factoraje'!$Q:$Q,'BD Factoraje'!$B:$B,$B$3,'BD Factoraje'!$G:$G,'Cartera Semanal Individual'!$A80,'BD Factoraje'!$C:$C,$B$2),0)+BD80-SUMIFS('BD Factoraje'!$R:$R,'BD Factoraje'!$B:$B,$B$3,'BD Factoraje'!$G:$G,'Cartera Semanal Individual'!$A80,'BD Factoraje'!$N:$N,'Cartera Semanal Individual'!BE$1,'BD Factoraje'!$C:$C,$B$2)</f>
        <v>0</v>
      </c>
      <c r="BF80" s="11">
        <f>IF('Cartera Semanal Individual'!$A80='Cartera Semanal Individual'!BF$1,-SUMIFS('BD Factoraje'!$Q:$Q,'BD Factoraje'!$B:$B,$B$3,'BD Factoraje'!$G:$G,'Cartera Semanal Individual'!$A80,'BD Factoraje'!$C:$C,$B$2),0)+BE80-SUMIFS('BD Factoraje'!$R:$R,'BD Factoraje'!$B:$B,$B$3,'BD Factoraje'!$G:$G,'Cartera Semanal Individual'!$A80,'BD Factoraje'!$N:$N,'Cartera Semanal Individual'!BF$1,'BD Factoraje'!$C:$C,$B$2)</f>
        <v>0</v>
      </c>
      <c r="BG80" s="11">
        <f>IF('Cartera Semanal Individual'!$A80='Cartera Semanal Individual'!BG$1,-SUMIFS('BD Factoraje'!$Q:$Q,'BD Factoraje'!$B:$B,$B$3,'BD Factoraje'!$G:$G,'Cartera Semanal Individual'!$A80,'BD Factoraje'!$C:$C,$B$2),0)+BF80-SUMIFS('BD Factoraje'!$R:$R,'BD Factoraje'!$B:$B,$B$3,'BD Factoraje'!$G:$G,'Cartera Semanal Individual'!$A80,'BD Factoraje'!$N:$N,'Cartera Semanal Individual'!BG$1,'BD Factoraje'!$C:$C,$B$2)</f>
        <v>0</v>
      </c>
      <c r="BH80" s="11">
        <f>IF('Cartera Semanal Individual'!$A80='Cartera Semanal Individual'!BH$1,-SUMIFS('BD Factoraje'!$Q:$Q,'BD Factoraje'!$B:$B,$B$3,'BD Factoraje'!$G:$G,'Cartera Semanal Individual'!$A80,'BD Factoraje'!$C:$C,$B$2),0)+BG80-SUMIFS('BD Factoraje'!$R:$R,'BD Factoraje'!$B:$B,$B$3,'BD Factoraje'!$G:$G,'Cartera Semanal Individual'!$A80,'BD Factoraje'!$N:$N,'Cartera Semanal Individual'!BH$1,'BD Factoraje'!$C:$C,$B$2)</f>
        <v>0</v>
      </c>
      <c r="BI80" s="11">
        <f>IF('Cartera Semanal Individual'!$A80='Cartera Semanal Individual'!BI$1,-SUMIFS('BD Factoraje'!$Q:$Q,'BD Factoraje'!$B:$B,$B$3,'BD Factoraje'!$G:$G,'Cartera Semanal Individual'!$A80,'BD Factoraje'!$C:$C,$B$2),0)+BH80-SUMIFS('BD Factoraje'!$R:$R,'BD Factoraje'!$B:$B,$B$3,'BD Factoraje'!$G:$G,'Cartera Semanal Individual'!$A80,'BD Factoraje'!$N:$N,'Cartera Semanal Individual'!BI$1,'BD Factoraje'!$C:$C,$B$2)</f>
        <v>0</v>
      </c>
      <c r="BJ80" s="11">
        <f>IF('Cartera Semanal Individual'!$A80='Cartera Semanal Individual'!BJ$1,-SUMIFS('BD Factoraje'!$Q:$Q,'BD Factoraje'!$B:$B,$B$3,'BD Factoraje'!$G:$G,'Cartera Semanal Individual'!$A80,'BD Factoraje'!$C:$C,$B$2),0)+BI80-SUMIFS('BD Factoraje'!$R:$R,'BD Factoraje'!$B:$B,$B$3,'BD Factoraje'!$G:$G,'Cartera Semanal Individual'!$A80,'BD Factoraje'!$N:$N,'Cartera Semanal Individual'!BJ$1,'BD Factoraje'!$C:$C,$B$2)</f>
        <v>0</v>
      </c>
      <c r="BK80" s="11">
        <f>IF('Cartera Semanal Individual'!$A80='Cartera Semanal Individual'!BK$1,-SUMIFS('BD Factoraje'!$Q:$Q,'BD Factoraje'!$B:$B,$B$3,'BD Factoraje'!$G:$G,'Cartera Semanal Individual'!$A80,'BD Factoraje'!$C:$C,$B$2),0)+BJ80-SUMIFS('BD Factoraje'!$R:$R,'BD Factoraje'!$B:$B,$B$3,'BD Factoraje'!$G:$G,'Cartera Semanal Individual'!$A80,'BD Factoraje'!$N:$N,'Cartera Semanal Individual'!BK$1,'BD Factoraje'!$C:$C,$B$2)</f>
        <v>0</v>
      </c>
      <c r="BL80" s="11">
        <f>IF('Cartera Semanal Individual'!$A80='Cartera Semanal Individual'!BL$1,-SUMIFS('BD Factoraje'!$Q:$Q,'BD Factoraje'!$B:$B,$B$3,'BD Factoraje'!$G:$G,'Cartera Semanal Individual'!$A80,'BD Factoraje'!$C:$C,$B$2),0)+BK80-SUMIFS('BD Factoraje'!$R:$R,'BD Factoraje'!$B:$B,$B$3,'BD Factoraje'!$G:$G,'Cartera Semanal Individual'!$A80,'BD Factoraje'!$N:$N,'Cartera Semanal Individual'!BL$1,'BD Factoraje'!$C:$C,$B$2)</f>
        <v>0</v>
      </c>
      <c r="BM80" s="11">
        <f>IF('Cartera Semanal Individual'!$A80='Cartera Semanal Individual'!BM$1,-SUMIFS('BD Factoraje'!$Q:$Q,'BD Factoraje'!$B:$B,$B$3,'BD Factoraje'!$G:$G,'Cartera Semanal Individual'!$A80,'BD Factoraje'!$C:$C,$B$2),0)+BL80-SUMIFS('BD Factoraje'!$R:$R,'BD Factoraje'!$B:$B,$B$3,'BD Factoraje'!$G:$G,'Cartera Semanal Individual'!$A80,'BD Factoraje'!$N:$N,'Cartera Semanal Individual'!BM$1,'BD Factoraje'!$C:$C,$B$2)</f>
        <v>0</v>
      </c>
      <c r="BN80" s="11">
        <f>IF('Cartera Semanal Individual'!$A80='Cartera Semanal Individual'!BN$1,-SUMIFS('BD Factoraje'!$Q:$Q,'BD Factoraje'!$B:$B,$B$3,'BD Factoraje'!$G:$G,'Cartera Semanal Individual'!$A80,'BD Factoraje'!$C:$C,$B$2),0)+BM80-SUMIFS('BD Factoraje'!$R:$R,'BD Factoraje'!$B:$B,$B$3,'BD Factoraje'!$G:$G,'Cartera Semanal Individual'!$A80,'BD Factoraje'!$N:$N,'Cartera Semanal Individual'!BN$1,'BD Factoraje'!$C:$C,$B$2)</f>
        <v>0</v>
      </c>
      <c r="BO80" s="11">
        <f>IF('Cartera Semanal Individual'!$A80='Cartera Semanal Individual'!BO$1,-SUMIFS('BD Factoraje'!$Q:$Q,'BD Factoraje'!$B:$B,$B$3,'BD Factoraje'!$G:$G,'Cartera Semanal Individual'!$A80,'BD Factoraje'!$C:$C,$B$2),0)+BN80-SUMIFS('BD Factoraje'!$R:$R,'BD Factoraje'!$B:$B,$B$3,'BD Factoraje'!$G:$G,'Cartera Semanal Individual'!$A80,'BD Factoraje'!$N:$N,'Cartera Semanal Individual'!BO$1,'BD Factoraje'!$C:$C,$B$2)</f>
        <v>0</v>
      </c>
      <c r="BP80" s="11">
        <f>IF('Cartera Semanal Individual'!$A80='Cartera Semanal Individual'!BP$1,-SUMIFS('BD Factoraje'!$Q:$Q,'BD Factoraje'!$B:$B,$B$3,'BD Factoraje'!$G:$G,'Cartera Semanal Individual'!$A80,'BD Factoraje'!$C:$C,$B$2),0)+BO80-SUMIFS('BD Factoraje'!$R:$R,'BD Factoraje'!$B:$B,$B$3,'BD Factoraje'!$G:$G,'Cartera Semanal Individual'!$A80,'BD Factoraje'!$N:$N,'Cartera Semanal Individual'!BP$1,'BD Factoraje'!$C:$C,$B$2)</f>
        <v>0</v>
      </c>
      <c r="BQ80" s="11">
        <f>IF('Cartera Semanal Individual'!$A80='Cartera Semanal Individual'!BQ$1,-SUMIFS('BD Factoraje'!$Q:$Q,'BD Factoraje'!$B:$B,$B$3,'BD Factoraje'!$G:$G,'Cartera Semanal Individual'!$A80,'BD Factoraje'!$C:$C,$B$2),0)+BP80-SUMIFS('BD Factoraje'!$R:$R,'BD Factoraje'!$B:$B,$B$3,'BD Factoraje'!$G:$G,'Cartera Semanal Individual'!$A80,'BD Factoraje'!$N:$N,'Cartera Semanal Individual'!BQ$1,'BD Factoraje'!$C:$C,$B$2)</f>
        <v>0</v>
      </c>
      <c r="BR80" s="11">
        <f>IF('Cartera Semanal Individual'!$A80='Cartera Semanal Individual'!BR$1,-SUMIFS('BD Factoraje'!$Q:$Q,'BD Factoraje'!$B:$B,$B$3,'BD Factoraje'!$G:$G,'Cartera Semanal Individual'!$A80,'BD Factoraje'!$C:$C,$B$2),0)+BQ80-SUMIFS('BD Factoraje'!$R:$R,'BD Factoraje'!$B:$B,$B$3,'BD Factoraje'!$G:$G,'Cartera Semanal Individual'!$A80,'BD Factoraje'!$N:$N,'Cartera Semanal Individual'!BR$1,'BD Factoraje'!$C:$C,$B$2)</f>
        <v>0</v>
      </c>
      <c r="BS80" s="11">
        <f>IF('Cartera Semanal Individual'!$A80='Cartera Semanal Individual'!BS$1,-SUMIFS('BD Factoraje'!$Q:$Q,'BD Factoraje'!$B:$B,$B$3,'BD Factoraje'!$G:$G,'Cartera Semanal Individual'!$A80,'BD Factoraje'!$C:$C,$B$2),0)+BR80-SUMIFS('BD Factoraje'!$R:$R,'BD Factoraje'!$B:$B,$B$3,'BD Factoraje'!$G:$G,'Cartera Semanal Individual'!$A80,'BD Factoraje'!$N:$N,'Cartera Semanal Individual'!BS$1,'BD Factoraje'!$C:$C,$B$2)</f>
        <v>0</v>
      </c>
      <c r="BT80" s="11">
        <f>IF('Cartera Semanal Individual'!$A80='Cartera Semanal Individual'!BT$1,-SUMIFS('BD Factoraje'!$Q:$Q,'BD Factoraje'!$B:$B,$B$3,'BD Factoraje'!$G:$G,'Cartera Semanal Individual'!$A80,'BD Factoraje'!$C:$C,$B$2),0)+BS80-SUMIFS('BD Factoraje'!$R:$R,'BD Factoraje'!$B:$B,$B$3,'BD Factoraje'!$G:$G,'Cartera Semanal Individual'!$A80,'BD Factoraje'!$N:$N,'Cartera Semanal Individual'!BT$1,'BD Factoraje'!$C:$C,$B$2)</f>
        <v>0</v>
      </c>
      <c r="BU80" s="11">
        <f>IF('Cartera Semanal Individual'!$A80='Cartera Semanal Individual'!BU$1,-SUMIFS('BD Factoraje'!$Q:$Q,'BD Factoraje'!$B:$B,$B$3,'BD Factoraje'!$G:$G,'Cartera Semanal Individual'!$A80,'BD Factoraje'!$C:$C,$B$2),0)+BT80-SUMIFS('BD Factoraje'!$R:$R,'BD Factoraje'!$B:$B,$B$3,'BD Factoraje'!$G:$G,'Cartera Semanal Individual'!$A80,'BD Factoraje'!$N:$N,'Cartera Semanal Individual'!BU$1,'BD Factoraje'!$C:$C,$B$2)</f>
        <v>0</v>
      </c>
      <c r="BV80" s="11">
        <f>IF('Cartera Semanal Individual'!$A80='Cartera Semanal Individual'!BV$1,-SUMIFS('BD Factoraje'!$Q:$Q,'BD Factoraje'!$B:$B,$B$3,'BD Factoraje'!$G:$G,'Cartera Semanal Individual'!$A80,'BD Factoraje'!$C:$C,$B$2),0)+BU80-SUMIFS('BD Factoraje'!$R:$R,'BD Factoraje'!$B:$B,$B$3,'BD Factoraje'!$G:$G,'Cartera Semanal Individual'!$A80,'BD Factoraje'!$N:$N,'Cartera Semanal Individual'!BV$1,'BD Factoraje'!$C:$C,$B$2)</f>
        <v>0</v>
      </c>
      <c r="BW80" s="11">
        <f>IF('Cartera Semanal Individual'!$A80='Cartera Semanal Individual'!BW$1,-SUMIFS('BD Factoraje'!$Q:$Q,'BD Factoraje'!$B:$B,$B$3,'BD Factoraje'!$G:$G,'Cartera Semanal Individual'!$A80,'BD Factoraje'!$C:$C,$B$2),0)+BV80-SUMIFS('BD Factoraje'!$R:$R,'BD Factoraje'!$B:$B,$B$3,'BD Factoraje'!$G:$G,'Cartera Semanal Individual'!$A80,'BD Factoraje'!$N:$N,'Cartera Semanal Individual'!BW$1,'BD Factoraje'!$C:$C,$B$2)</f>
        <v>0</v>
      </c>
      <c r="BX80" s="11">
        <f>IF('Cartera Semanal Individual'!$A80='Cartera Semanal Individual'!BX$1,-SUMIFS('BD Factoraje'!$Q:$Q,'BD Factoraje'!$B:$B,$B$3,'BD Factoraje'!$G:$G,'Cartera Semanal Individual'!$A80,'BD Factoraje'!$C:$C,$B$2),0)+BW80-SUMIFS('BD Factoraje'!$R:$R,'BD Factoraje'!$B:$B,$B$3,'BD Factoraje'!$G:$G,'Cartera Semanal Individual'!$A80,'BD Factoraje'!$N:$N,'Cartera Semanal Individual'!BX$1,'BD Factoraje'!$C:$C,$B$2)</f>
        <v>0</v>
      </c>
      <c r="BY80" s="11">
        <f>IF('Cartera Semanal Individual'!$A80='Cartera Semanal Individual'!BY$1,-SUMIFS('BD Factoraje'!$Q:$Q,'BD Factoraje'!$B:$B,$B$3,'BD Factoraje'!$G:$G,'Cartera Semanal Individual'!$A80,'BD Factoraje'!$C:$C,$B$2),0)+BX80-SUMIFS('BD Factoraje'!$R:$R,'BD Factoraje'!$B:$B,$B$3,'BD Factoraje'!$G:$G,'Cartera Semanal Individual'!$A80,'BD Factoraje'!$N:$N,'Cartera Semanal Individual'!BY$1,'BD Factoraje'!$C:$C,$B$2)</f>
        <v>0</v>
      </c>
      <c r="BZ80" s="11">
        <f>IF('Cartera Semanal Individual'!$A80='Cartera Semanal Individual'!BZ$1,-SUMIFS('BD Factoraje'!$Q:$Q,'BD Factoraje'!$B:$B,$B$3,'BD Factoraje'!$G:$G,'Cartera Semanal Individual'!$A80,'BD Factoraje'!$C:$C,$B$2),0)+BY80-SUMIFS('BD Factoraje'!$R:$R,'BD Factoraje'!$B:$B,$B$3,'BD Factoraje'!$G:$G,'Cartera Semanal Individual'!$A80,'BD Factoraje'!$N:$N,'Cartera Semanal Individual'!BZ$1,'BD Factoraje'!$C:$C,$B$2)</f>
        <v>319718.90000000002</v>
      </c>
      <c r="CA80" s="11">
        <f>IF('Cartera Semanal Individual'!$A80='Cartera Semanal Individual'!CA$1,-SUMIFS('BD Factoraje'!$Q:$Q,'BD Factoraje'!$B:$B,$B$3,'BD Factoraje'!$G:$G,'Cartera Semanal Individual'!$A80,'BD Factoraje'!$C:$C,$B$2),0)+BZ80-SUMIFS('BD Factoraje'!$R:$R,'BD Factoraje'!$B:$B,$B$3,'BD Factoraje'!$G:$G,'Cartera Semanal Individual'!$A80,'BD Factoraje'!$N:$N,'Cartera Semanal Individual'!CA$1,'BD Factoraje'!$C:$C,$B$2)</f>
        <v>319718.90000000002</v>
      </c>
      <c r="CB80" s="11">
        <f>IF('Cartera Semanal Individual'!$A80='Cartera Semanal Individual'!CB$1,-SUMIFS('BD Factoraje'!$Q:$Q,'BD Factoraje'!$B:$B,$B$3,'BD Factoraje'!$G:$G,'Cartera Semanal Individual'!$A80,'BD Factoraje'!$C:$C,$B$2),0)+CA80-SUMIFS('BD Factoraje'!$R:$R,'BD Factoraje'!$B:$B,$B$3,'BD Factoraje'!$G:$G,'Cartera Semanal Individual'!$A80,'BD Factoraje'!$N:$N,'Cartera Semanal Individual'!CB$1,'BD Factoraje'!$C:$C,$B$2)</f>
        <v>319718.90000000002</v>
      </c>
      <c r="CC80" s="11">
        <f>IF('Cartera Semanal Individual'!$A80='Cartera Semanal Individual'!CC$1,-SUMIFS('BD Factoraje'!$Q:$Q,'BD Factoraje'!$B:$B,$B$3,'BD Factoraje'!$G:$G,'Cartera Semanal Individual'!$A80,'BD Factoraje'!$C:$C,$B$2),0)+CB80-SUMIFS('BD Factoraje'!$R:$R,'BD Factoraje'!$B:$B,$B$3,'BD Factoraje'!$G:$G,'Cartera Semanal Individual'!$A80,'BD Factoraje'!$N:$N,'Cartera Semanal Individual'!CC$1,'BD Factoraje'!$C:$C,$B$2)</f>
        <v>319718.90000000002</v>
      </c>
      <c r="CD80" s="11">
        <f>IF('Cartera Semanal Individual'!$A80='Cartera Semanal Individual'!CD$1,-SUMIFS('BD Factoraje'!$Q:$Q,'BD Factoraje'!$B:$B,$B$3,'BD Factoraje'!$G:$G,'Cartera Semanal Individual'!$A80,'BD Factoraje'!$C:$C,$B$2),0)+CC80-SUMIFS('BD Factoraje'!$R:$R,'BD Factoraje'!$B:$B,$B$3,'BD Factoraje'!$G:$G,'Cartera Semanal Individual'!$A80,'BD Factoraje'!$N:$N,'Cartera Semanal Individual'!CD$1,'BD Factoraje'!$C:$C,$B$2)</f>
        <v>319718.90000000002</v>
      </c>
      <c r="CE80" s="11">
        <f>IF('Cartera Semanal Individual'!$A80='Cartera Semanal Individual'!CE$1,-SUMIFS('BD Factoraje'!$Q:$Q,'BD Factoraje'!$B:$B,$B$3,'BD Factoraje'!$G:$G,'Cartera Semanal Individual'!$A80,'BD Factoraje'!$C:$C,$B$2),0)+CD80-SUMIFS('BD Factoraje'!$R:$R,'BD Factoraje'!$B:$B,$B$3,'BD Factoraje'!$G:$G,'Cartera Semanal Individual'!$A80,'BD Factoraje'!$N:$N,'Cartera Semanal Individual'!CE$1,'BD Factoraje'!$C:$C,$B$2)</f>
        <v>319718.90000000002</v>
      </c>
      <c r="CF80" s="11">
        <f>IF('Cartera Semanal Individual'!$A80='Cartera Semanal Individual'!CF$1,-SUMIFS('BD Factoraje'!$Q:$Q,'BD Factoraje'!$B:$B,$B$3,'BD Factoraje'!$G:$G,'Cartera Semanal Individual'!$A80,'BD Factoraje'!$C:$C,$B$2),0)+CE80-SUMIFS('BD Factoraje'!$R:$R,'BD Factoraje'!$B:$B,$B$3,'BD Factoraje'!$G:$G,'Cartera Semanal Individual'!$A80,'BD Factoraje'!$N:$N,'Cartera Semanal Individual'!CF$1,'BD Factoraje'!$C:$C,$B$2)</f>
        <v>319718.90000000002</v>
      </c>
      <c r="CG80" s="11">
        <f>IF('Cartera Semanal Individual'!$A80='Cartera Semanal Individual'!CG$1,-SUMIFS('BD Factoraje'!$Q:$Q,'BD Factoraje'!$B:$B,$B$3,'BD Factoraje'!$G:$G,'Cartera Semanal Individual'!$A80,'BD Factoraje'!$C:$C,$B$2),0)+CF80-SUMIFS('BD Factoraje'!$R:$R,'BD Factoraje'!$B:$B,$B$3,'BD Factoraje'!$G:$G,'Cartera Semanal Individual'!$A80,'BD Factoraje'!$N:$N,'Cartera Semanal Individual'!CG$1,'BD Factoraje'!$C:$C,$B$2)</f>
        <v>319718.90000000002</v>
      </c>
      <c r="CH80" s="11">
        <f>IF('Cartera Semanal Individual'!$A80='Cartera Semanal Individual'!CH$1,-SUMIFS('BD Factoraje'!$Q:$Q,'BD Factoraje'!$B:$B,$B$3,'BD Factoraje'!$G:$G,'Cartera Semanal Individual'!$A80,'BD Factoraje'!$C:$C,$B$2),0)+CG80-SUMIFS('BD Factoraje'!$R:$R,'BD Factoraje'!$B:$B,$B$3,'BD Factoraje'!$G:$G,'Cartera Semanal Individual'!$A80,'BD Factoraje'!$N:$N,'Cartera Semanal Individual'!CH$1,'BD Factoraje'!$C:$C,$B$2)</f>
        <v>319718.90000000002</v>
      </c>
      <c r="CI80" s="11">
        <f>IF('Cartera Semanal Individual'!$A80='Cartera Semanal Individual'!CI$1,-SUMIFS('BD Factoraje'!$Q:$Q,'BD Factoraje'!$B:$B,$B$3,'BD Factoraje'!$G:$G,'Cartera Semanal Individual'!$A80,'BD Factoraje'!$C:$C,$B$2),0)+CH80-SUMIFS('BD Factoraje'!$R:$R,'BD Factoraje'!$B:$B,$B$3,'BD Factoraje'!$G:$G,'Cartera Semanal Individual'!$A80,'BD Factoraje'!$N:$N,'Cartera Semanal Individual'!CI$1,'BD Factoraje'!$C:$C,$B$2)</f>
        <v>319718.90000000002</v>
      </c>
      <c r="CJ80" s="11">
        <f>IF('Cartera Semanal Individual'!$A80='Cartera Semanal Individual'!CJ$1,-SUMIFS('BD Factoraje'!$Q:$Q,'BD Factoraje'!$B:$B,$B$3,'BD Factoraje'!$G:$G,'Cartera Semanal Individual'!$A80,'BD Factoraje'!$C:$C,$B$2),0)+CI80-SUMIFS('BD Factoraje'!$R:$R,'BD Factoraje'!$B:$B,$B$3,'BD Factoraje'!$G:$G,'Cartera Semanal Individual'!$A80,'BD Factoraje'!$N:$N,'Cartera Semanal Individual'!CJ$1,'BD Factoraje'!$C:$C,$B$2)</f>
        <v>319718.90000000002</v>
      </c>
      <c r="CK80" s="11">
        <f>IF('Cartera Semanal Individual'!$A80='Cartera Semanal Individual'!CK$1,-SUMIFS('BD Factoraje'!$Q:$Q,'BD Factoraje'!$B:$B,$B$3,'BD Factoraje'!$G:$G,'Cartera Semanal Individual'!$A80,'BD Factoraje'!$C:$C,$B$2),0)+CJ80-SUMIFS('BD Factoraje'!$R:$R,'BD Factoraje'!$B:$B,$B$3,'BD Factoraje'!$G:$G,'Cartera Semanal Individual'!$A80,'BD Factoraje'!$N:$N,'Cartera Semanal Individual'!CK$1,'BD Factoraje'!$C:$C,$B$2)</f>
        <v>319718.90000000002</v>
      </c>
      <c r="CL80" s="11">
        <f>IF('Cartera Semanal Individual'!$A80='Cartera Semanal Individual'!CL$1,-SUMIFS('BD Factoraje'!$Q:$Q,'BD Factoraje'!$B:$B,$B$3,'BD Factoraje'!$G:$G,'Cartera Semanal Individual'!$A80,'BD Factoraje'!$C:$C,$B$2),0)+CK80-SUMIFS('BD Factoraje'!$R:$R,'BD Factoraje'!$B:$B,$B$3,'BD Factoraje'!$G:$G,'Cartera Semanal Individual'!$A80,'BD Factoraje'!$N:$N,'Cartera Semanal Individual'!CL$1,'BD Factoraje'!$C:$C,$B$2)</f>
        <v>319718.90000000002</v>
      </c>
      <c r="CM80" s="11">
        <f>IF('Cartera Semanal Individual'!$A80='Cartera Semanal Individual'!CM$1,-SUMIFS('BD Factoraje'!$Q:$Q,'BD Factoraje'!$B:$B,$B$3,'BD Factoraje'!$G:$G,'Cartera Semanal Individual'!$A80,'BD Factoraje'!$C:$C,$B$2),0)+CL80-SUMIFS('BD Factoraje'!$R:$R,'BD Factoraje'!$B:$B,$B$3,'BD Factoraje'!$G:$G,'Cartera Semanal Individual'!$A80,'BD Factoraje'!$N:$N,'Cartera Semanal Individual'!CM$1,'BD Factoraje'!$C:$C,$B$2)</f>
        <v>319718.90000000002</v>
      </c>
      <c r="CN80" s="11">
        <f>IF('Cartera Semanal Individual'!$A80='Cartera Semanal Individual'!CN$1,-SUMIFS('BD Factoraje'!$Q:$Q,'BD Factoraje'!$B:$B,$B$3,'BD Factoraje'!$G:$G,'Cartera Semanal Individual'!$A80,'BD Factoraje'!$C:$C,$B$2),0)+CM80-SUMIFS('BD Factoraje'!$R:$R,'BD Factoraje'!$B:$B,$B$3,'BD Factoraje'!$G:$G,'Cartera Semanal Individual'!$A80,'BD Factoraje'!$N:$N,'Cartera Semanal Individual'!CN$1,'BD Factoraje'!$C:$C,$B$2)</f>
        <v>319718.90000000002</v>
      </c>
      <c r="CO80" s="11">
        <f>IF('Cartera Semanal Individual'!$A80='Cartera Semanal Individual'!CO$1,-SUMIFS('BD Factoraje'!$Q:$Q,'BD Factoraje'!$B:$B,$B$3,'BD Factoraje'!$G:$G,'Cartera Semanal Individual'!$A80,'BD Factoraje'!$C:$C,$B$2),0)+CN80-SUMIFS('BD Factoraje'!$R:$R,'BD Factoraje'!$B:$B,$B$3,'BD Factoraje'!$G:$G,'Cartera Semanal Individual'!$A80,'BD Factoraje'!$N:$N,'Cartera Semanal Individual'!CO$1,'BD Factoraje'!$C:$C,$B$2)</f>
        <v>319718.90000000002</v>
      </c>
      <c r="CP80" s="11">
        <f>IF('Cartera Semanal Individual'!$A80='Cartera Semanal Individual'!CP$1,-SUMIFS('BD Factoraje'!$Q:$Q,'BD Factoraje'!$B:$B,$B$3,'BD Factoraje'!$G:$G,'Cartera Semanal Individual'!$A80,'BD Factoraje'!$C:$C,$B$2),0)+CO80-SUMIFS('BD Factoraje'!$R:$R,'BD Factoraje'!$B:$B,$B$3,'BD Factoraje'!$G:$G,'Cartera Semanal Individual'!$A80,'BD Factoraje'!$N:$N,'Cartera Semanal Individual'!CP$1,'BD Factoraje'!$C:$C,$B$2)</f>
        <v>319718.90000000002</v>
      </c>
      <c r="CQ80" s="11">
        <f>IF('Cartera Semanal Individual'!$A80='Cartera Semanal Individual'!CQ$1,-SUMIFS('BD Factoraje'!$Q:$Q,'BD Factoraje'!$B:$B,$B$3,'BD Factoraje'!$G:$G,'Cartera Semanal Individual'!$A80,'BD Factoraje'!$C:$C,$B$2),0)+CP80-SUMIFS('BD Factoraje'!$R:$R,'BD Factoraje'!$B:$B,$B$3,'BD Factoraje'!$G:$G,'Cartera Semanal Individual'!$A80,'BD Factoraje'!$N:$N,'Cartera Semanal Individual'!CQ$1,'BD Factoraje'!$C:$C,$B$2)</f>
        <v>319718.90000000002</v>
      </c>
      <c r="CR80" s="11">
        <f>IF('Cartera Semanal Individual'!$A80='Cartera Semanal Individual'!CR$1,-SUMIFS('BD Factoraje'!$Q:$Q,'BD Factoraje'!$B:$B,$B$3,'BD Factoraje'!$G:$G,'Cartera Semanal Individual'!$A80,'BD Factoraje'!$C:$C,$B$2),0)+CQ80-SUMIFS('BD Factoraje'!$R:$R,'BD Factoraje'!$B:$B,$B$3,'BD Factoraje'!$G:$G,'Cartera Semanal Individual'!$A80,'BD Factoraje'!$N:$N,'Cartera Semanal Individual'!CR$1,'BD Factoraje'!$C:$C,$B$2)</f>
        <v>319718.90000000002</v>
      </c>
      <c r="CS80" s="11">
        <f>IF('Cartera Semanal Individual'!$A80='Cartera Semanal Individual'!CS$1,-SUMIFS('BD Factoraje'!$Q:$Q,'BD Factoraje'!$B:$B,$B$3,'BD Factoraje'!$G:$G,'Cartera Semanal Individual'!$A80,'BD Factoraje'!$C:$C,$B$2),0)+CR80-SUMIFS('BD Factoraje'!$R:$R,'BD Factoraje'!$B:$B,$B$3,'BD Factoraje'!$G:$G,'Cartera Semanal Individual'!$A80,'BD Factoraje'!$N:$N,'Cartera Semanal Individual'!CS$1,'BD Factoraje'!$C:$C,$B$2)</f>
        <v>319718.90000000002</v>
      </c>
      <c r="CT80" s="11">
        <f>IF('Cartera Semanal Individual'!$A80='Cartera Semanal Individual'!CT$1,-SUMIFS('BD Factoraje'!$Q:$Q,'BD Factoraje'!$B:$B,$B$3,'BD Factoraje'!$G:$G,'Cartera Semanal Individual'!$A80,'BD Factoraje'!$C:$C,$B$2),0)+CS80-SUMIFS('BD Factoraje'!$R:$R,'BD Factoraje'!$B:$B,$B$3,'BD Factoraje'!$G:$G,'Cartera Semanal Individual'!$A80,'BD Factoraje'!$N:$N,'Cartera Semanal Individual'!CT$1,'BD Factoraje'!$C:$C,$B$2)</f>
        <v>319718.90000000002</v>
      </c>
      <c r="CU80" s="11">
        <f>IF('Cartera Semanal Individual'!$A80='Cartera Semanal Individual'!CU$1,-SUMIFS('BD Factoraje'!$Q:$Q,'BD Factoraje'!$B:$B,$B$3,'BD Factoraje'!$G:$G,'Cartera Semanal Individual'!$A80,'BD Factoraje'!$C:$C,$B$2),0)+CT80-SUMIFS('BD Factoraje'!$R:$R,'BD Factoraje'!$B:$B,$B$3,'BD Factoraje'!$G:$G,'Cartera Semanal Individual'!$A80,'BD Factoraje'!$N:$N,'Cartera Semanal Individual'!CU$1,'BD Factoraje'!$C:$C,$B$2)</f>
        <v>319718.90000000002</v>
      </c>
      <c r="CV80" s="11">
        <f>IF('Cartera Semanal Individual'!$A80='Cartera Semanal Individual'!CV$1,-SUMIFS('BD Factoraje'!$Q:$Q,'BD Factoraje'!$B:$B,$B$3,'BD Factoraje'!$G:$G,'Cartera Semanal Individual'!$A80,'BD Factoraje'!$C:$C,$B$2),0)+CU80-SUMIFS('BD Factoraje'!$R:$R,'BD Factoraje'!$B:$B,$B$3,'BD Factoraje'!$G:$G,'Cartera Semanal Individual'!$A80,'BD Factoraje'!$N:$N,'Cartera Semanal Individual'!CV$1,'BD Factoraje'!$C:$C,$B$2)</f>
        <v>319718.90000000002</v>
      </c>
    </row>
    <row r="81" spans="1:100" x14ac:dyDescent="0.25">
      <c r="A81" s="14">
        <v>90</v>
      </c>
      <c r="B81" s="31">
        <f t="shared" si="3"/>
        <v>42995</v>
      </c>
      <c r="C81" s="11">
        <f>IF('Cartera Semanal Individual'!$A81='Cartera Semanal Individual'!C$1,-SUMIFS('BD Factoraje'!$Q:$Q,'BD Factoraje'!$B:$B,$B$3,'BD Factoraje'!$G:$G,'Cartera Semanal Individual'!$A81,'BD Factoraje'!$C:$C,$B$2),0)</f>
        <v>0</v>
      </c>
      <c r="D81" s="11">
        <f>IF('Cartera Semanal Individual'!$A81='Cartera Semanal Individual'!D$1,-SUMIFS('BD Factoraje'!$Q:$Q,'BD Factoraje'!$B:$B,$B$3,'BD Factoraje'!$G:$G,'Cartera Semanal Individual'!$A81,'BD Factoraje'!$C:$C,$B$2),0)+C81-SUMIFS('BD Factoraje'!$R:$R,'BD Factoraje'!$B:$B,$B$3,'BD Factoraje'!$G:$G,'Cartera Semanal Individual'!$A81,'BD Factoraje'!$N:$N,'Cartera Semanal Individual'!D$1,'BD Factoraje'!$C:$C,$B$2)</f>
        <v>0</v>
      </c>
      <c r="E81" s="11">
        <f>IF('Cartera Semanal Individual'!$A81='Cartera Semanal Individual'!E$1,-SUMIFS('BD Factoraje'!$Q:$Q,'BD Factoraje'!$B:$B,$B$3,'BD Factoraje'!$G:$G,'Cartera Semanal Individual'!$A81,'BD Factoraje'!$C:$C,$B$2),0)+D81-SUMIFS('BD Factoraje'!$R:$R,'BD Factoraje'!$B:$B,$B$3,'BD Factoraje'!$G:$G,'Cartera Semanal Individual'!$A81,'BD Factoraje'!$N:$N,'Cartera Semanal Individual'!E$1,'BD Factoraje'!$C:$C,$B$2)</f>
        <v>0</v>
      </c>
      <c r="F81" s="11">
        <f>IF('Cartera Semanal Individual'!$A81='Cartera Semanal Individual'!F$1,-SUMIFS('BD Factoraje'!$Q:$Q,'BD Factoraje'!$B:$B,$B$3,'BD Factoraje'!$G:$G,'Cartera Semanal Individual'!$A81,'BD Factoraje'!$C:$C,$B$2),0)+E81-SUMIFS('BD Factoraje'!$R:$R,'BD Factoraje'!$B:$B,$B$3,'BD Factoraje'!$G:$G,'Cartera Semanal Individual'!$A81,'BD Factoraje'!$N:$N,'Cartera Semanal Individual'!F$1,'BD Factoraje'!$C:$C,$B$2)</f>
        <v>0</v>
      </c>
      <c r="G81" s="11">
        <f>IF('Cartera Semanal Individual'!$A81='Cartera Semanal Individual'!G$1,-SUMIFS('BD Factoraje'!$Q:$Q,'BD Factoraje'!$B:$B,$B$3,'BD Factoraje'!$G:$G,'Cartera Semanal Individual'!$A81,'BD Factoraje'!$C:$C,$B$2),0)+F81-SUMIFS('BD Factoraje'!$R:$R,'BD Factoraje'!$B:$B,$B$3,'BD Factoraje'!$G:$G,'Cartera Semanal Individual'!$A81,'BD Factoraje'!$N:$N,'Cartera Semanal Individual'!G$1,'BD Factoraje'!$C:$C,$B$2)</f>
        <v>0</v>
      </c>
      <c r="H81" s="11">
        <f>IF('Cartera Semanal Individual'!$A81='Cartera Semanal Individual'!H$1,-SUMIFS('BD Factoraje'!$Q:$Q,'BD Factoraje'!$B:$B,$B$3,'BD Factoraje'!$G:$G,'Cartera Semanal Individual'!$A81,'BD Factoraje'!$C:$C,$B$2),0)+G81-SUMIFS('BD Factoraje'!$R:$R,'BD Factoraje'!$B:$B,$B$3,'BD Factoraje'!$G:$G,'Cartera Semanal Individual'!$A81,'BD Factoraje'!$N:$N,'Cartera Semanal Individual'!H$1,'BD Factoraje'!$C:$C,$B$2)</f>
        <v>0</v>
      </c>
      <c r="I81" s="11">
        <f>IF('Cartera Semanal Individual'!$A81='Cartera Semanal Individual'!I$1,-SUMIFS('BD Factoraje'!$Q:$Q,'BD Factoraje'!$B:$B,$B$3,'BD Factoraje'!$G:$G,'Cartera Semanal Individual'!$A81,'BD Factoraje'!$C:$C,$B$2),0)+H81-SUMIFS('BD Factoraje'!$R:$R,'BD Factoraje'!$B:$B,$B$3,'BD Factoraje'!$G:$G,'Cartera Semanal Individual'!$A81,'BD Factoraje'!$N:$N,'Cartera Semanal Individual'!I$1,'BD Factoraje'!$C:$C,$B$2)</f>
        <v>0</v>
      </c>
      <c r="J81" s="11">
        <f>IF('Cartera Semanal Individual'!$A81='Cartera Semanal Individual'!J$1,-SUMIFS('BD Factoraje'!$Q:$Q,'BD Factoraje'!$B:$B,$B$3,'BD Factoraje'!$G:$G,'Cartera Semanal Individual'!$A81,'BD Factoraje'!$C:$C,$B$2),0)+I81-SUMIFS('BD Factoraje'!$R:$R,'BD Factoraje'!$B:$B,$B$3,'BD Factoraje'!$G:$G,'Cartera Semanal Individual'!$A81,'BD Factoraje'!$N:$N,'Cartera Semanal Individual'!J$1,'BD Factoraje'!$C:$C,$B$2)</f>
        <v>0</v>
      </c>
      <c r="K81" s="11">
        <f>IF('Cartera Semanal Individual'!$A81='Cartera Semanal Individual'!K$1,-SUMIFS('BD Factoraje'!$Q:$Q,'BD Factoraje'!$B:$B,$B$3,'BD Factoraje'!$G:$G,'Cartera Semanal Individual'!$A81,'BD Factoraje'!$C:$C,$B$2),0)+J81-SUMIFS('BD Factoraje'!$R:$R,'BD Factoraje'!$B:$B,$B$3,'BD Factoraje'!$G:$G,'Cartera Semanal Individual'!$A81,'BD Factoraje'!$N:$N,'Cartera Semanal Individual'!K$1,'BD Factoraje'!$C:$C,$B$2)</f>
        <v>0</v>
      </c>
      <c r="L81" s="11">
        <f>IF('Cartera Semanal Individual'!$A81='Cartera Semanal Individual'!L$1,-SUMIFS('BD Factoraje'!$Q:$Q,'BD Factoraje'!$B:$B,$B$3,'BD Factoraje'!$G:$G,'Cartera Semanal Individual'!$A81,'BD Factoraje'!$C:$C,$B$2),0)+K81-SUMIFS('BD Factoraje'!$R:$R,'BD Factoraje'!$B:$B,$B$3,'BD Factoraje'!$G:$G,'Cartera Semanal Individual'!$A81,'BD Factoraje'!$N:$N,'Cartera Semanal Individual'!L$1,'BD Factoraje'!$C:$C,$B$2)</f>
        <v>0</v>
      </c>
      <c r="M81" s="11">
        <f>IF('Cartera Semanal Individual'!$A81='Cartera Semanal Individual'!M$1,-SUMIFS('BD Factoraje'!$Q:$Q,'BD Factoraje'!$B:$B,$B$3,'BD Factoraje'!$G:$G,'Cartera Semanal Individual'!$A81,'BD Factoraje'!$C:$C,$B$2),0)+L81-SUMIFS('BD Factoraje'!$R:$R,'BD Factoraje'!$B:$B,$B$3,'BD Factoraje'!$G:$G,'Cartera Semanal Individual'!$A81,'BD Factoraje'!$N:$N,'Cartera Semanal Individual'!M$1,'BD Factoraje'!$C:$C,$B$2)</f>
        <v>0</v>
      </c>
      <c r="N81" s="11">
        <f>IF('Cartera Semanal Individual'!$A81='Cartera Semanal Individual'!N$1,-SUMIFS('BD Factoraje'!$Q:$Q,'BD Factoraje'!$B:$B,$B$3,'BD Factoraje'!$G:$G,'Cartera Semanal Individual'!$A81,'BD Factoraje'!$C:$C,$B$2),0)+M81-SUMIFS('BD Factoraje'!$R:$R,'BD Factoraje'!$B:$B,$B$3,'BD Factoraje'!$G:$G,'Cartera Semanal Individual'!$A81,'BD Factoraje'!$N:$N,'Cartera Semanal Individual'!N$1,'BD Factoraje'!$C:$C,$B$2)</f>
        <v>0</v>
      </c>
      <c r="O81" s="11">
        <f>IF('Cartera Semanal Individual'!$A81='Cartera Semanal Individual'!O$1,-SUMIFS('BD Factoraje'!$Q:$Q,'BD Factoraje'!$B:$B,$B$3,'BD Factoraje'!$G:$G,'Cartera Semanal Individual'!$A81,'BD Factoraje'!$C:$C,$B$2),0)+N81-SUMIFS('BD Factoraje'!$R:$R,'BD Factoraje'!$B:$B,$B$3,'BD Factoraje'!$G:$G,'Cartera Semanal Individual'!$A81,'BD Factoraje'!$N:$N,'Cartera Semanal Individual'!O$1,'BD Factoraje'!$C:$C,$B$2)</f>
        <v>0</v>
      </c>
      <c r="P81" s="11">
        <f>IF('Cartera Semanal Individual'!$A81='Cartera Semanal Individual'!P$1,-SUMIFS('BD Factoraje'!$Q:$Q,'BD Factoraje'!$B:$B,$B$3,'BD Factoraje'!$G:$G,'Cartera Semanal Individual'!$A81,'BD Factoraje'!$C:$C,$B$2),0)+O81-SUMIFS('BD Factoraje'!$R:$R,'BD Factoraje'!$B:$B,$B$3,'BD Factoraje'!$G:$G,'Cartera Semanal Individual'!$A81,'BD Factoraje'!$N:$N,'Cartera Semanal Individual'!P$1,'BD Factoraje'!$C:$C,$B$2)</f>
        <v>0</v>
      </c>
      <c r="Q81" s="11">
        <f>IF('Cartera Semanal Individual'!$A81='Cartera Semanal Individual'!Q$1,-SUMIFS('BD Factoraje'!$Q:$Q,'BD Factoraje'!$B:$B,$B$3,'BD Factoraje'!$G:$G,'Cartera Semanal Individual'!$A81,'BD Factoraje'!$C:$C,$B$2),0)+P81-SUMIFS('BD Factoraje'!$R:$R,'BD Factoraje'!$B:$B,$B$3,'BD Factoraje'!$G:$G,'Cartera Semanal Individual'!$A81,'BD Factoraje'!$N:$N,'Cartera Semanal Individual'!Q$1,'BD Factoraje'!$C:$C,$B$2)</f>
        <v>0</v>
      </c>
      <c r="R81" s="11">
        <f>IF('Cartera Semanal Individual'!$A81='Cartera Semanal Individual'!R$1,-SUMIFS('BD Factoraje'!$Q:$Q,'BD Factoraje'!$B:$B,$B$3,'BD Factoraje'!$G:$G,'Cartera Semanal Individual'!$A81,'BD Factoraje'!$C:$C,$B$2),0)+Q81-SUMIFS('BD Factoraje'!$R:$R,'BD Factoraje'!$B:$B,$B$3,'BD Factoraje'!$G:$G,'Cartera Semanal Individual'!$A81,'BD Factoraje'!$N:$N,'Cartera Semanal Individual'!R$1,'BD Factoraje'!$C:$C,$B$2)</f>
        <v>0</v>
      </c>
      <c r="S81" s="11">
        <f>IF('Cartera Semanal Individual'!$A81='Cartera Semanal Individual'!S$1,-SUMIFS('BD Factoraje'!$Q:$Q,'BD Factoraje'!$B:$B,$B$3,'BD Factoraje'!$G:$G,'Cartera Semanal Individual'!$A81,'BD Factoraje'!$C:$C,$B$2),0)+R81-SUMIFS('BD Factoraje'!$R:$R,'BD Factoraje'!$B:$B,$B$3,'BD Factoraje'!$G:$G,'Cartera Semanal Individual'!$A81,'BD Factoraje'!$N:$N,'Cartera Semanal Individual'!S$1,'BD Factoraje'!$C:$C,$B$2)</f>
        <v>0</v>
      </c>
      <c r="T81" s="11">
        <f>IF('Cartera Semanal Individual'!$A81='Cartera Semanal Individual'!T$1,-SUMIFS('BD Factoraje'!$Q:$Q,'BD Factoraje'!$B:$B,$B$3,'BD Factoraje'!$G:$G,'Cartera Semanal Individual'!$A81,'BD Factoraje'!$C:$C,$B$2),0)+S81-SUMIFS('BD Factoraje'!$R:$R,'BD Factoraje'!$B:$B,$B$3,'BD Factoraje'!$G:$G,'Cartera Semanal Individual'!$A81,'BD Factoraje'!$N:$N,'Cartera Semanal Individual'!T$1,'BD Factoraje'!$C:$C,$B$2)</f>
        <v>0</v>
      </c>
      <c r="U81" s="11">
        <f>IF('Cartera Semanal Individual'!$A81='Cartera Semanal Individual'!U$1,-SUMIFS('BD Factoraje'!$Q:$Q,'BD Factoraje'!$B:$B,$B$3,'BD Factoraje'!$G:$G,'Cartera Semanal Individual'!$A81,'BD Factoraje'!$C:$C,$B$2),0)+T81-SUMIFS('BD Factoraje'!$R:$R,'BD Factoraje'!$B:$B,$B$3,'BD Factoraje'!$G:$G,'Cartera Semanal Individual'!$A81,'BD Factoraje'!$N:$N,'Cartera Semanal Individual'!U$1,'BD Factoraje'!$C:$C,$B$2)</f>
        <v>0</v>
      </c>
      <c r="V81" s="11">
        <f>IF('Cartera Semanal Individual'!$A81='Cartera Semanal Individual'!V$1,-SUMIFS('BD Factoraje'!$Q:$Q,'BD Factoraje'!$B:$B,$B$3,'BD Factoraje'!$G:$G,'Cartera Semanal Individual'!$A81,'BD Factoraje'!$C:$C,$B$2),0)+U81-SUMIFS('BD Factoraje'!$R:$R,'BD Factoraje'!$B:$B,$B$3,'BD Factoraje'!$G:$G,'Cartera Semanal Individual'!$A81,'BD Factoraje'!$N:$N,'Cartera Semanal Individual'!V$1,'BD Factoraje'!$C:$C,$B$2)</f>
        <v>0</v>
      </c>
      <c r="W81" s="11">
        <f>IF('Cartera Semanal Individual'!$A81='Cartera Semanal Individual'!W$1,-SUMIFS('BD Factoraje'!$Q:$Q,'BD Factoraje'!$B:$B,$B$3,'BD Factoraje'!$G:$G,'Cartera Semanal Individual'!$A81,'BD Factoraje'!$C:$C,$B$2),0)+V81-SUMIFS('BD Factoraje'!$R:$R,'BD Factoraje'!$B:$B,$B$3,'BD Factoraje'!$G:$G,'Cartera Semanal Individual'!$A81,'BD Factoraje'!$N:$N,'Cartera Semanal Individual'!W$1,'BD Factoraje'!$C:$C,$B$2)</f>
        <v>0</v>
      </c>
      <c r="X81" s="11">
        <f>IF('Cartera Semanal Individual'!$A81='Cartera Semanal Individual'!X$1,-SUMIFS('BD Factoraje'!$Q:$Q,'BD Factoraje'!$B:$B,$B$3,'BD Factoraje'!$G:$G,'Cartera Semanal Individual'!$A81,'BD Factoraje'!$C:$C,$B$2),0)+W81-SUMIFS('BD Factoraje'!$R:$R,'BD Factoraje'!$B:$B,$B$3,'BD Factoraje'!$G:$G,'Cartera Semanal Individual'!$A81,'BD Factoraje'!$N:$N,'Cartera Semanal Individual'!X$1,'BD Factoraje'!$C:$C,$B$2)</f>
        <v>0</v>
      </c>
      <c r="Y81" s="11">
        <f>IF('Cartera Semanal Individual'!$A81='Cartera Semanal Individual'!Y$1,-SUMIFS('BD Factoraje'!$Q:$Q,'BD Factoraje'!$B:$B,$B$3,'BD Factoraje'!$G:$G,'Cartera Semanal Individual'!$A81,'BD Factoraje'!$C:$C,$B$2),0)+X81-SUMIFS('BD Factoraje'!$R:$R,'BD Factoraje'!$B:$B,$B$3,'BD Factoraje'!$G:$G,'Cartera Semanal Individual'!$A81,'BD Factoraje'!$N:$N,'Cartera Semanal Individual'!Y$1,'BD Factoraje'!$C:$C,$B$2)</f>
        <v>0</v>
      </c>
      <c r="Z81" s="11">
        <f>IF('Cartera Semanal Individual'!$A81='Cartera Semanal Individual'!Z$1,-SUMIFS('BD Factoraje'!$Q:$Q,'BD Factoraje'!$B:$B,$B$3,'BD Factoraje'!$G:$G,'Cartera Semanal Individual'!$A81,'BD Factoraje'!$C:$C,$B$2),0)+Y81-SUMIFS('BD Factoraje'!$R:$R,'BD Factoraje'!$B:$B,$B$3,'BD Factoraje'!$G:$G,'Cartera Semanal Individual'!$A81,'BD Factoraje'!$N:$N,'Cartera Semanal Individual'!Z$1,'BD Factoraje'!$C:$C,$B$2)</f>
        <v>0</v>
      </c>
      <c r="AA81" s="11">
        <f>IF('Cartera Semanal Individual'!$A81='Cartera Semanal Individual'!AA$1,-SUMIFS('BD Factoraje'!$Q:$Q,'BD Factoraje'!$B:$B,$B$3,'BD Factoraje'!$G:$G,'Cartera Semanal Individual'!$A81,'BD Factoraje'!$C:$C,$B$2),0)+Z81-SUMIFS('BD Factoraje'!$R:$R,'BD Factoraje'!$B:$B,$B$3,'BD Factoraje'!$G:$G,'Cartera Semanal Individual'!$A81,'BD Factoraje'!$N:$N,'Cartera Semanal Individual'!AA$1,'BD Factoraje'!$C:$C,$B$2)</f>
        <v>0</v>
      </c>
      <c r="AB81" s="11">
        <f>IF('Cartera Semanal Individual'!$A81='Cartera Semanal Individual'!AB$1,-SUMIFS('BD Factoraje'!$Q:$Q,'BD Factoraje'!$B:$B,$B$3,'BD Factoraje'!$G:$G,'Cartera Semanal Individual'!$A81,'BD Factoraje'!$C:$C,$B$2),0)+AA81-SUMIFS('BD Factoraje'!$R:$R,'BD Factoraje'!$B:$B,$B$3,'BD Factoraje'!$G:$G,'Cartera Semanal Individual'!$A81,'BD Factoraje'!$N:$N,'Cartera Semanal Individual'!AB$1,'BD Factoraje'!$C:$C,$B$2)</f>
        <v>0</v>
      </c>
      <c r="AC81" s="11">
        <f>IF('Cartera Semanal Individual'!$A81='Cartera Semanal Individual'!AC$1,-SUMIFS('BD Factoraje'!$Q:$Q,'BD Factoraje'!$B:$B,$B$3,'BD Factoraje'!$G:$G,'Cartera Semanal Individual'!$A81,'BD Factoraje'!$C:$C,$B$2),0)+AB81-SUMIFS('BD Factoraje'!$R:$R,'BD Factoraje'!$B:$B,$B$3,'BD Factoraje'!$G:$G,'Cartera Semanal Individual'!$A81,'BD Factoraje'!$N:$N,'Cartera Semanal Individual'!AC$1,'BD Factoraje'!$C:$C,$B$2)</f>
        <v>0</v>
      </c>
      <c r="AD81" s="11">
        <f>IF('Cartera Semanal Individual'!$A81='Cartera Semanal Individual'!AD$1,-SUMIFS('BD Factoraje'!$Q:$Q,'BD Factoraje'!$B:$B,$B$3,'BD Factoraje'!$G:$G,'Cartera Semanal Individual'!$A81,'BD Factoraje'!$C:$C,$B$2),0)+AC81-SUMIFS('BD Factoraje'!$R:$R,'BD Factoraje'!$B:$B,$B$3,'BD Factoraje'!$G:$G,'Cartera Semanal Individual'!$A81,'BD Factoraje'!$N:$N,'Cartera Semanal Individual'!AD$1,'BD Factoraje'!$C:$C,$B$2)</f>
        <v>0</v>
      </c>
      <c r="AE81" s="11">
        <f>IF('Cartera Semanal Individual'!$A81='Cartera Semanal Individual'!AE$1,-SUMIFS('BD Factoraje'!$Q:$Q,'BD Factoraje'!$B:$B,$B$3,'BD Factoraje'!$G:$G,'Cartera Semanal Individual'!$A81,'BD Factoraje'!$C:$C,$B$2),0)+AD81-SUMIFS('BD Factoraje'!$R:$R,'BD Factoraje'!$B:$B,$B$3,'BD Factoraje'!$G:$G,'Cartera Semanal Individual'!$A81,'BD Factoraje'!$N:$N,'Cartera Semanal Individual'!AE$1,'BD Factoraje'!$C:$C,$B$2)</f>
        <v>0</v>
      </c>
      <c r="AF81" s="11">
        <f>IF('Cartera Semanal Individual'!$A81='Cartera Semanal Individual'!AF$1,-SUMIFS('BD Factoraje'!$Q:$Q,'BD Factoraje'!$B:$B,$B$3,'BD Factoraje'!$G:$G,'Cartera Semanal Individual'!$A81,'BD Factoraje'!$C:$C,$B$2),0)+AE81-SUMIFS('BD Factoraje'!$R:$R,'BD Factoraje'!$B:$B,$B$3,'BD Factoraje'!$G:$G,'Cartera Semanal Individual'!$A81,'BD Factoraje'!$N:$N,'Cartera Semanal Individual'!AF$1,'BD Factoraje'!$C:$C,$B$2)</f>
        <v>0</v>
      </c>
      <c r="AG81" s="11">
        <f>IF('Cartera Semanal Individual'!$A81='Cartera Semanal Individual'!AG$1,-SUMIFS('BD Factoraje'!$Q:$Q,'BD Factoraje'!$B:$B,$B$3,'BD Factoraje'!$G:$G,'Cartera Semanal Individual'!$A81,'BD Factoraje'!$C:$C,$B$2),0)+AF81-SUMIFS('BD Factoraje'!$R:$R,'BD Factoraje'!$B:$B,$B$3,'BD Factoraje'!$G:$G,'Cartera Semanal Individual'!$A81,'BD Factoraje'!$N:$N,'Cartera Semanal Individual'!AG$1,'BD Factoraje'!$C:$C,$B$2)</f>
        <v>0</v>
      </c>
      <c r="AH81" s="11">
        <f>IF('Cartera Semanal Individual'!$A81='Cartera Semanal Individual'!AH$1,-SUMIFS('BD Factoraje'!$Q:$Q,'BD Factoraje'!$B:$B,$B$3,'BD Factoraje'!$G:$G,'Cartera Semanal Individual'!$A81,'BD Factoraje'!$C:$C,$B$2),0)+AG81-SUMIFS('BD Factoraje'!$R:$R,'BD Factoraje'!$B:$B,$B$3,'BD Factoraje'!$G:$G,'Cartera Semanal Individual'!$A81,'BD Factoraje'!$N:$N,'Cartera Semanal Individual'!AH$1,'BD Factoraje'!$C:$C,$B$2)</f>
        <v>0</v>
      </c>
      <c r="AI81" s="11">
        <f>IF('Cartera Semanal Individual'!$A81='Cartera Semanal Individual'!AI$1,-SUMIFS('BD Factoraje'!$Q:$Q,'BD Factoraje'!$B:$B,$B$3,'BD Factoraje'!$G:$G,'Cartera Semanal Individual'!$A81,'BD Factoraje'!$C:$C,$B$2),0)+AH81-SUMIFS('BD Factoraje'!$R:$R,'BD Factoraje'!$B:$B,$B$3,'BD Factoraje'!$G:$G,'Cartera Semanal Individual'!$A81,'BD Factoraje'!$N:$N,'Cartera Semanal Individual'!AI$1,'BD Factoraje'!$C:$C,$B$2)</f>
        <v>0</v>
      </c>
      <c r="AJ81" s="11">
        <f>IF('Cartera Semanal Individual'!$A81='Cartera Semanal Individual'!AJ$1,-SUMIFS('BD Factoraje'!$Q:$Q,'BD Factoraje'!$B:$B,$B$3,'BD Factoraje'!$G:$G,'Cartera Semanal Individual'!$A81,'BD Factoraje'!$C:$C,$B$2),0)+AI81-SUMIFS('BD Factoraje'!$R:$R,'BD Factoraje'!$B:$B,$B$3,'BD Factoraje'!$G:$G,'Cartera Semanal Individual'!$A81,'BD Factoraje'!$N:$N,'Cartera Semanal Individual'!AJ$1,'BD Factoraje'!$C:$C,$B$2)</f>
        <v>0</v>
      </c>
      <c r="AK81" s="11">
        <f>IF('Cartera Semanal Individual'!$A81='Cartera Semanal Individual'!AK$1,-SUMIFS('BD Factoraje'!$Q:$Q,'BD Factoraje'!$B:$B,$B$3,'BD Factoraje'!$G:$G,'Cartera Semanal Individual'!$A81,'BD Factoraje'!$C:$C,$B$2),0)+AJ81-SUMIFS('BD Factoraje'!$R:$R,'BD Factoraje'!$B:$B,$B$3,'BD Factoraje'!$G:$G,'Cartera Semanal Individual'!$A81,'BD Factoraje'!$N:$N,'Cartera Semanal Individual'!AK$1,'BD Factoraje'!$C:$C,$B$2)</f>
        <v>0</v>
      </c>
      <c r="AL81" s="11">
        <f>IF('Cartera Semanal Individual'!$A81='Cartera Semanal Individual'!AL$1,-SUMIFS('BD Factoraje'!$Q:$Q,'BD Factoraje'!$B:$B,$B$3,'BD Factoraje'!$G:$G,'Cartera Semanal Individual'!$A81,'BD Factoraje'!$C:$C,$B$2),0)+AK81-SUMIFS('BD Factoraje'!$R:$R,'BD Factoraje'!$B:$B,$B$3,'BD Factoraje'!$G:$G,'Cartera Semanal Individual'!$A81,'BD Factoraje'!$N:$N,'Cartera Semanal Individual'!AL$1,'BD Factoraje'!$C:$C,$B$2)</f>
        <v>0</v>
      </c>
      <c r="AM81" s="11">
        <f>IF('Cartera Semanal Individual'!$A81='Cartera Semanal Individual'!AM$1,-SUMIFS('BD Factoraje'!$Q:$Q,'BD Factoraje'!$B:$B,$B$3,'BD Factoraje'!$G:$G,'Cartera Semanal Individual'!$A81,'BD Factoraje'!$C:$C,$B$2),0)+AL81-SUMIFS('BD Factoraje'!$R:$R,'BD Factoraje'!$B:$B,$B$3,'BD Factoraje'!$G:$G,'Cartera Semanal Individual'!$A81,'BD Factoraje'!$N:$N,'Cartera Semanal Individual'!AM$1,'BD Factoraje'!$C:$C,$B$2)</f>
        <v>0</v>
      </c>
      <c r="AN81" s="11">
        <f>IF('Cartera Semanal Individual'!$A81='Cartera Semanal Individual'!AN$1,-SUMIFS('BD Factoraje'!$Q:$Q,'BD Factoraje'!$B:$B,$B$3,'BD Factoraje'!$G:$G,'Cartera Semanal Individual'!$A81,'BD Factoraje'!$C:$C,$B$2),0)+AM81-SUMIFS('BD Factoraje'!$R:$R,'BD Factoraje'!$B:$B,$B$3,'BD Factoraje'!$G:$G,'Cartera Semanal Individual'!$A81,'BD Factoraje'!$N:$N,'Cartera Semanal Individual'!AN$1,'BD Factoraje'!$C:$C,$B$2)</f>
        <v>0</v>
      </c>
      <c r="AO81" s="11">
        <f>IF('Cartera Semanal Individual'!$A81='Cartera Semanal Individual'!AO$1,-SUMIFS('BD Factoraje'!$Q:$Q,'BD Factoraje'!$B:$B,$B$3,'BD Factoraje'!$G:$G,'Cartera Semanal Individual'!$A81,'BD Factoraje'!$C:$C,$B$2),0)+AN81-SUMIFS('BD Factoraje'!$R:$R,'BD Factoraje'!$B:$B,$B$3,'BD Factoraje'!$G:$G,'Cartera Semanal Individual'!$A81,'BD Factoraje'!$N:$N,'Cartera Semanal Individual'!AO$1,'BD Factoraje'!$C:$C,$B$2)</f>
        <v>0</v>
      </c>
      <c r="AP81" s="11">
        <f>IF('Cartera Semanal Individual'!$A81='Cartera Semanal Individual'!AP$1,-SUMIFS('BD Factoraje'!$Q:$Q,'BD Factoraje'!$B:$B,$B$3,'BD Factoraje'!$G:$G,'Cartera Semanal Individual'!$A81,'BD Factoraje'!$C:$C,$B$2),0)+AO81-SUMIFS('BD Factoraje'!$R:$R,'BD Factoraje'!$B:$B,$B$3,'BD Factoraje'!$G:$G,'Cartera Semanal Individual'!$A81,'BD Factoraje'!$N:$N,'Cartera Semanal Individual'!AP$1,'BD Factoraje'!$C:$C,$B$2)</f>
        <v>0</v>
      </c>
      <c r="AQ81" s="11">
        <f>IF('Cartera Semanal Individual'!$A81='Cartera Semanal Individual'!AQ$1,-SUMIFS('BD Factoraje'!$Q:$Q,'BD Factoraje'!$B:$B,$B$3,'BD Factoraje'!$G:$G,'Cartera Semanal Individual'!$A81,'BD Factoraje'!$C:$C,$B$2),0)+AP81-SUMIFS('BD Factoraje'!$R:$R,'BD Factoraje'!$B:$B,$B$3,'BD Factoraje'!$G:$G,'Cartera Semanal Individual'!$A81,'BD Factoraje'!$N:$N,'Cartera Semanal Individual'!AQ$1,'BD Factoraje'!$C:$C,$B$2)</f>
        <v>0</v>
      </c>
      <c r="AR81" s="11">
        <f>IF('Cartera Semanal Individual'!$A81='Cartera Semanal Individual'!AR$1,-SUMIFS('BD Factoraje'!$Q:$Q,'BD Factoraje'!$B:$B,$B$3,'BD Factoraje'!$G:$G,'Cartera Semanal Individual'!$A81,'BD Factoraje'!$C:$C,$B$2),0)+AQ81-SUMIFS('BD Factoraje'!$R:$R,'BD Factoraje'!$B:$B,$B$3,'BD Factoraje'!$G:$G,'Cartera Semanal Individual'!$A81,'BD Factoraje'!$N:$N,'Cartera Semanal Individual'!AR$1,'BD Factoraje'!$C:$C,$B$2)</f>
        <v>0</v>
      </c>
      <c r="AS81" s="11">
        <f>IF('Cartera Semanal Individual'!$A81='Cartera Semanal Individual'!AS$1,-SUMIFS('BD Factoraje'!$Q:$Q,'BD Factoraje'!$B:$B,$B$3,'BD Factoraje'!$G:$G,'Cartera Semanal Individual'!$A81,'BD Factoraje'!$C:$C,$B$2),0)+AR81-SUMIFS('BD Factoraje'!$R:$R,'BD Factoraje'!$B:$B,$B$3,'BD Factoraje'!$G:$G,'Cartera Semanal Individual'!$A81,'BD Factoraje'!$N:$N,'Cartera Semanal Individual'!AS$1,'BD Factoraje'!$C:$C,$B$2)</f>
        <v>0</v>
      </c>
      <c r="AT81" s="11">
        <f>IF('Cartera Semanal Individual'!$A81='Cartera Semanal Individual'!AT$1,-SUMIFS('BD Factoraje'!$Q:$Q,'BD Factoraje'!$B:$B,$B$3,'BD Factoraje'!$G:$G,'Cartera Semanal Individual'!$A81,'BD Factoraje'!$C:$C,$B$2),0)+AS81-SUMIFS('BD Factoraje'!$R:$R,'BD Factoraje'!$B:$B,$B$3,'BD Factoraje'!$G:$G,'Cartera Semanal Individual'!$A81,'BD Factoraje'!$N:$N,'Cartera Semanal Individual'!AT$1,'BD Factoraje'!$C:$C,$B$2)</f>
        <v>0</v>
      </c>
      <c r="AU81" s="11">
        <f>IF('Cartera Semanal Individual'!$A81='Cartera Semanal Individual'!AU$1,-SUMIFS('BD Factoraje'!$Q:$Q,'BD Factoraje'!$B:$B,$B$3,'BD Factoraje'!$G:$G,'Cartera Semanal Individual'!$A81,'BD Factoraje'!$C:$C,$B$2),0)+AT81-SUMIFS('BD Factoraje'!$R:$R,'BD Factoraje'!$B:$B,$B$3,'BD Factoraje'!$G:$G,'Cartera Semanal Individual'!$A81,'BD Factoraje'!$N:$N,'Cartera Semanal Individual'!AU$1,'BD Factoraje'!$C:$C,$B$2)</f>
        <v>0</v>
      </c>
      <c r="AV81" s="11">
        <f>IF('Cartera Semanal Individual'!$A81='Cartera Semanal Individual'!AV$1,-SUMIFS('BD Factoraje'!$Q:$Q,'BD Factoraje'!$B:$B,$B$3,'BD Factoraje'!$G:$G,'Cartera Semanal Individual'!$A81,'BD Factoraje'!$C:$C,$B$2),0)+AU81-SUMIFS('BD Factoraje'!$R:$R,'BD Factoraje'!$B:$B,$B$3,'BD Factoraje'!$G:$G,'Cartera Semanal Individual'!$A81,'BD Factoraje'!$N:$N,'Cartera Semanal Individual'!AV$1,'BD Factoraje'!$C:$C,$B$2)</f>
        <v>0</v>
      </c>
      <c r="AW81" s="11">
        <f>IF('Cartera Semanal Individual'!$A81='Cartera Semanal Individual'!AW$1,-SUMIFS('BD Factoraje'!$Q:$Q,'BD Factoraje'!$B:$B,$B$3,'BD Factoraje'!$G:$G,'Cartera Semanal Individual'!$A81,'BD Factoraje'!$C:$C,$B$2),0)+AV81-SUMIFS('BD Factoraje'!$R:$R,'BD Factoraje'!$B:$B,$B$3,'BD Factoraje'!$G:$G,'Cartera Semanal Individual'!$A81,'BD Factoraje'!$N:$N,'Cartera Semanal Individual'!AW$1,'BD Factoraje'!$C:$C,$B$2)</f>
        <v>0</v>
      </c>
      <c r="AX81" s="11">
        <f>IF('Cartera Semanal Individual'!$A81='Cartera Semanal Individual'!AX$1,-SUMIFS('BD Factoraje'!$Q:$Q,'BD Factoraje'!$B:$B,$B$3,'BD Factoraje'!$G:$G,'Cartera Semanal Individual'!$A81,'BD Factoraje'!$C:$C,$B$2),0)+AW81-SUMIFS('BD Factoraje'!$R:$R,'BD Factoraje'!$B:$B,$B$3,'BD Factoraje'!$G:$G,'Cartera Semanal Individual'!$A81,'BD Factoraje'!$N:$N,'Cartera Semanal Individual'!AX$1,'BD Factoraje'!$C:$C,$B$2)</f>
        <v>0</v>
      </c>
      <c r="AY81" s="11">
        <f>IF('Cartera Semanal Individual'!$A81='Cartera Semanal Individual'!AY$1,-SUMIFS('BD Factoraje'!$Q:$Q,'BD Factoraje'!$B:$B,$B$3,'BD Factoraje'!$G:$G,'Cartera Semanal Individual'!$A81,'BD Factoraje'!$C:$C,$B$2),0)+AX81-SUMIFS('BD Factoraje'!$R:$R,'BD Factoraje'!$B:$B,$B$3,'BD Factoraje'!$G:$G,'Cartera Semanal Individual'!$A81,'BD Factoraje'!$N:$N,'Cartera Semanal Individual'!AY$1,'BD Factoraje'!$C:$C,$B$2)</f>
        <v>0</v>
      </c>
      <c r="AZ81" s="11">
        <f>IF('Cartera Semanal Individual'!$A81='Cartera Semanal Individual'!AZ$1,-SUMIFS('BD Factoraje'!$Q:$Q,'BD Factoraje'!$B:$B,$B$3,'BD Factoraje'!$G:$G,'Cartera Semanal Individual'!$A81,'BD Factoraje'!$C:$C,$B$2),0)+AY81-SUMIFS('BD Factoraje'!$R:$R,'BD Factoraje'!$B:$B,$B$3,'BD Factoraje'!$G:$G,'Cartera Semanal Individual'!$A81,'BD Factoraje'!$N:$N,'Cartera Semanal Individual'!AZ$1,'BD Factoraje'!$C:$C,$B$2)</f>
        <v>0</v>
      </c>
      <c r="BA81" s="11">
        <f>IF('Cartera Semanal Individual'!$A81='Cartera Semanal Individual'!BA$1,-SUMIFS('BD Factoraje'!$Q:$Q,'BD Factoraje'!$B:$B,$B$3,'BD Factoraje'!$G:$G,'Cartera Semanal Individual'!$A81,'BD Factoraje'!$C:$C,$B$2),0)+AZ81-SUMIFS('BD Factoraje'!$R:$R,'BD Factoraje'!$B:$B,$B$3,'BD Factoraje'!$G:$G,'Cartera Semanal Individual'!$A81,'BD Factoraje'!$N:$N,'Cartera Semanal Individual'!BA$1,'BD Factoraje'!$C:$C,$B$2)</f>
        <v>0</v>
      </c>
      <c r="BB81" s="11">
        <f>IF('Cartera Semanal Individual'!$A81='Cartera Semanal Individual'!BB$1,-SUMIFS('BD Factoraje'!$Q:$Q,'BD Factoraje'!$B:$B,$B$3,'BD Factoraje'!$G:$G,'Cartera Semanal Individual'!$A81,'BD Factoraje'!$C:$C,$B$2),0)+BA81-SUMIFS('BD Factoraje'!$R:$R,'BD Factoraje'!$B:$B,$B$3,'BD Factoraje'!$G:$G,'Cartera Semanal Individual'!$A81,'BD Factoraje'!$N:$N,'Cartera Semanal Individual'!BB$1,'BD Factoraje'!$C:$C,$B$2)</f>
        <v>0</v>
      </c>
      <c r="BC81" s="11">
        <f>IF('Cartera Semanal Individual'!$A81='Cartera Semanal Individual'!BC$1,-SUMIFS('BD Factoraje'!$Q:$Q,'BD Factoraje'!$B:$B,$B$3,'BD Factoraje'!$G:$G,'Cartera Semanal Individual'!$A81,'BD Factoraje'!$C:$C,$B$2),0)+BB81-SUMIFS('BD Factoraje'!$R:$R,'BD Factoraje'!$B:$B,$B$3,'BD Factoraje'!$G:$G,'Cartera Semanal Individual'!$A81,'BD Factoraje'!$N:$N,'Cartera Semanal Individual'!BC$1,'BD Factoraje'!$C:$C,$B$2)</f>
        <v>0</v>
      </c>
      <c r="BD81" s="11">
        <f>IF('Cartera Semanal Individual'!$A81='Cartera Semanal Individual'!BD$1,-SUMIFS('BD Factoraje'!$Q:$Q,'BD Factoraje'!$B:$B,$B$3,'BD Factoraje'!$G:$G,'Cartera Semanal Individual'!$A81,'BD Factoraje'!$C:$C,$B$2),0)+BC81-SUMIFS('BD Factoraje'!$R:$R,'BD Factoraje'!$B:$B,$B$3,'BD Factoraje'!$G:$G,'Cartera Semanal Individual'!$A81,'BD Factoraje'!$N:$N,'Cartera Semanal Individual'!BD$1,'BD Factoraje'!$C:$C,$B$2)</f>
        <v>0</v>
      </c>
      <c r="BE81" s="11">
        <f>IF('Cartera Semanal Individual'!$A81='Cartera Semanal Individual'!BE$1,-SUMIFS('BD Factoraje'!$Q:$Q,'BD Factoraje'!$B:$B,$B$3,'BD Factoraje'!$G:$G,'Cartera Semanal Individual'!$A81,'BD Factoraje'!$C:$C,$B$2),0)+BD81-SUMIFS('BD Factoraje'!$R:$R,'BD Factoraje'!$B:$B,$B$3,'BD Factoraje'!$G:$G,'Cartera Semanal Individual'!$A81,'BD Factoraje'!$N:$N,'Cartera Semanal Individual'!BE$1,'BD Factoraje'!$C:$C,$B$2)</f>
        <v>0</v>
      </c>
      <c r="BF81" s="11">
        <f>IF('Cartera Semanal Individual'!$A81='Cartera Semanal Individual'!BF$1,-SUMIFS('BD Factoraje'!$Q:$Q,'BD Factoraje'!$B:$B,$B$3,'BD Factoraje'!$G:$G,'Cartera Semanal Individual'!$A81,'BD Factoraje'!$C:$C,$B$2),0)+BE81-SUMIFS('BD Factoraje'!$R:$R,'BD Factoraje'!$B:$B,$B$3,'BD Factoraje'!$G:$G,'Cartera Semanal Individual'!$A81,'BD Factoraje'!$N:$N,'Cartera Semanal Individual'!BF$1,'BD Factoraje'!$C:$C,$B$2)</f>
        <v>0</v>
      </c>
      <c r="BG81" s="11">
        <f>IF('Cartera Semanal Individual'!$A81='Cartera Semanal Individual'!BG$1,-SUMIFS('BD Factoraje'!$Q:$Q,'BD Factoraje'!$B:$B,$B$3,'BD Factoraje'!$G:$G,'Cartera Semanal Individual'!$A81,'BD Factoraje'!$C:$C,$B$2),0)+BF81-SUMIFS('BD Factoraje'!$R:$R,'BD Factoraje'!$B:$B,$B$3,'BD Factoraje'!$G:$G,'Cartera Semanal Individual'!$A81,'BD Factoraje'!$N:$N,'Cartera Semanal Individual'!BG$1,'BD Factoraje'!$C:$C,$B$2)</f>
        <v>0</v>
      </c>
      <c r="BH81" s="11">
        <f>IF('Cartera Semanal Individual'!$A81='Cartera Semanal Individual'!BH$1,-SUMIFS('BD Factoraje'!$Q:$Q,'BD Factoraje'!$B:$B,$B$3,'BD Factoraje'!$G:$G,'Cartera Semanal Individual'!$A81,'BD Factoraje'!$C:$C,$B$2),0)+BG81-SUMIFS('BD Factoraje'!$R:$R,'BD Factoraje'!$B:$B,$B$3,'BD Factoraje'!$G:$G,'Cartera Semanal Individual'!$A81,'BD Factoraje'!$N:$N,'Cartera Semanal Individual'!BH$1,'BD Factoraje'!$C:$C,$B$2)</f>
        <v>0</v>
      </c>
      <c r="BI81" s="11">
        <f>IF('Cartera Semanal Individual'!$A81='Cartera Semanal Individual'!BI$1,-SUMIFS('BD Factoraje'!$Q:$Q,'BD Factoraje'!$B:$B,$B$3,'BD Factoraje'!$G:$G,'Cartera Semanal Individual'!$A81,'BD Factoraje'!$C:$C,$B$2),0)+BH81-SUMIFS('BD Factoraje'!$R:$R,'BD Factoraje'!$B:$B,$B$3,'BD Factoraje'!$G:$G,'Cartera Semanal Individual'!$A81,'BD Factoraje'!$N:$N,'Cartera Semanal Individual'!BI$1,'BD Factoraje'!$C:$C,$B$2)</f>
        <v>0</v>
      </c>
      <c r="BJ81" s="11">
        <f>IF('Cartera Semanal Individual'!$A81='Cartera Semanal Individual'!BJ$1,-SUMIFS('BD Factoraje'!$Q:$Q,'BD Factoraje'!$B:$B,$B$3,'BD Factoraje'!$G:$G,'Cartera Semanal Individual'!$A81,'BD Factoraje'!$C:$C,$B$2),0)+BI81-SUMIFS('BD Factoraje'!$R:$R,'BD Factoraje'!$B:$B,$B$3,'BD Factoraje'!$G:$G,'Cartera Semanal Individual'!$A81,'BD Factoraje'!$N:$N,'Cartera Semanal Individual'!BJ$1,'BD Factoraje'!$C:$C,$B$2)</f>
        <v>0</v>
      </c>
      <c r="BK81" s="11">
        <f>IF('Cartera Semanal Individual'!$A81='Cartera Semanal Individual'!BK$1,-SUMIFS('BD Factoraje'!$Q:$Q,'BD Factoraje'!$B:$B,$B$3,'BD Factoraje'!$G:$G,'Cartera Semanal Individual'!$A81,'BD Factoraje'!$C:$C,$B$2),0)+BJ81-SUMIFS('BD Factoraje'!$R:$R,'BD Factoraje'!$B:$B,$B$3,'BD Factoraje'!$G:$G,'Cartera Semanal Individual'!$A81,'BD Factoraje'!$N:$N,'Cartera Semanal Individual'!BK$1,'BD Factoraje'!$C:$C,$B$2)</f>
        <v>0</v>
      </c>
      <c r="BL81" s="11">
        <f>IF('Cartera Semanal Individual'!$A81='Cartera Semanal Individual'!BL$1,-SUMIFS('BD Factoraje'!$Q:$Q,'BD Factoraje'!$B:$B,$B$3,'BD Factoraje'!$G:$G,'Cartera Semanal Individual'!$A81,'BD Factoraje'!$C:$C,$B$2),0)+BK81-SUMIFS('BD Factoraje'!$R:$R,'BD Factoraje'!$B:$B,$B$3,'BD Factoraje'!$G:$G,'Cartera Semanal Individual'!$A81,'BD Factoraje'!$N:$N,'Cartera Semanal Individual'!BL$1,'BD Factoraje'!$C:$C,$B$2)</f>
        <v>0</v>
      </c>
      <c r="BM81" s="11">
        <f>IF('Cartera Semanal Individual'!$A81='Cartera Semanal Individual'!BM$1,-SUMIFS('BD Factoraje'!$Q:$Q,'BD Factoraje'!$B:$B,$B$3,'BD Factoraje'!$G:$G,'Cartera Semanal Individual'!$A81,'BD Factoraje'!$C:$C,$B$2),0)+BL81-SUMIFS('BD Factoraje'!$R:$R,'BD Factoraje'!$B:$B,$B$3,'BD Factoraje'!$G:$G,'Cartera Semanal Individual'!$A81,'BD Factoraje'!$N:$N,'Cartera Semanal Individual'!BM$1,'BD Factoraje'!$C:$C,$B$2)</f>
        <v>0</v>
      </c>
      <c r="BN81" s="11">
        <f>IF('Cartera Semanal Individual'!$A81='Cartera Semanal Individual'!BN$1,-SUMIFS('BD Factoraje'!$Q:$Q,'BD Factoraje'!$B:$B,$B$3,'BD Factoraje'!$G:$G,'Cartera Semanal Individual'!$A81,'BD Factoraje'!$C:$C,$B$2),0)+BM81-SUMIFS('BD Factoraje'!$R:$R,'BD Factoraje'!$B:$B,$B$3,'BD Factoraje'!$G:$G,'Cartera Semanal Individual'!$A81,'BD Factoraje'!$N:$N,'Cartera Semanal Individual'!BN$1,'BD Factoraje'!$C:$C,$B$2)</f>
        <v>0</v>
      </c>
      <c r="BO81" s="11">
        <f>IF('Cartera Semanal Individual'!$A81='Cartera Semanal Individual'!BO$1,-SUMIFS('BD Factoraje'!$Q:$Q,'BD Factoraje'!$B:$B,$B$3,'BD Factoraje'!$G:$G,'Cartera Semanal Individual'!$A81,'BD Factoraje'!$C:$C,$B$2),0)+BN81-SUMIFS('BD Factoraje'!$R:$R,'BD Factoraje'!$B:$B,$B$3,'BD Factoraje'!$G:$G,'Cartera Semanal Individual'!$A81,'BD Factoraje'!$N:$N,'Cartera Semanal Individual'!BO$1,'BD Factoraje'!$C:$C,$B$2)</f>
        <v>0</v>
      </c>
      <c r="BP81" s="11">
        <f>IF('Cartera Semanal Individual'!$A81='Cartera Semanal Individual'!BP$1,-SUMIFS('BD Factoraje'!$Q:$Q,'BD Factoraje'!$B:$B,$B$3,'BD Factoraje'!$G:$G,'Cartera Semanal Individual'!$A81,'BD Factoraje'!$C:$C,$B$2),0)+BO81-SUMIFS('BD Factoraje'!$R:$R,'BD Factoraje'!$B:$B,$B$3,'BD Factoraje'!$G:$G,'Cartera Semanal Individual'!$A81,'BD Factoraje'!$N:$N,'Cartera Semanal Individual'!BP$1,'BD Factoraje'!$C:$C,$B$2)</f>
        <v>0</v>
      </c>
      <c r="BQ81" s="11">
        <f>IF('Cartera Semanal Individual'!$A81='Cartera Semanal Individual'!BQ$1,-SUMIFS('BD Factoraje'!$Q:$Q,'BD Factoraje'!$B:$B,$B$3,'BD Factoraje'!$G:$G,'Cartera Semanal Individual'!$A81,'BD Factoraje'!$C:$C,$B$2),0)+BP81-SUMIFS('BD Factoraje'!$R:$R,'BD Factoraje'!$B:$B,$B$3,'BD Factoraje'!$G:$G,'Cartera Semanal Individual'!$A81,'BD Factoraje'!$N:$N,'Cartera Semanal Individual'!BQ$1,'BD Factoraje'!$C:$C,$B$2)</f>
        <v>0</v>
      </c>
      <c r="BR81" s="11">
        <f>IF('Cartera Semanal Individual'!$A81='Cartera Semanal Individual'!BR$1,-SUMIFS('BD Factoraje'!$Q:$Q,'BD Factoraje'!$B:$B,$B$3,'BD Factoraje'!$G:$G,'Cartera Semanal Individual'!$A81,'BD Factoraje'!$C:$C,$B$2),0)+BQ81-SUMIFS('BD Factoraje'!$R:$R,'BD Factoraje'!$B:$B,$B$3,'BD Factoraje'!$G:$G,'Cartera Semanal Individual'!$A81,'BD Factoraje'!$N:$N,'Cartera Semanal Individual'!BR$1,'BD Factoraje'!$C:$C,$B$2)</f>
        <v>0</v>
      </c>
      <c r="BS81" s="11">
        <f>IF('Cartera Semanal Individual'!$A81='Cartera Semanal Individual'!BS$1,-SUMIFS('BD Factoraje'!$Q:$Q,'BD Factoraje'!$B:$B,$B$3,'BD Factoraje'!$G:$G,'Cartera Semanal Individual'!$A81,'BD Factoraje'!$C:$C,$B$2),0)+BR81-SUMIFS('BD Factoraje'!$R:$R,'BD Factoraje'!$B:$B,$B$3,'BD Factoraje'!$G:$G,'Cartera Semanal Individual'!$A81,'BD Factoraje'!$N:$N,'Cartera Semanal Individual'!BS$1,'BD Factoraje'!$C:$C,$B$2)</f>
        <v>0</v>
      </c>
      <c r="BT81" s="11">
        <f>IF('Cartera Semanal Individual'!$A81='Cartera Semanal Individual'!BT$1,-SUMIFS('BD Factoraje'!$Q:$Q,'BD Factoraje'!$B:$B,$B$3,'BD Factoraje'!$G:$G,'Cartera Semanal Individual'!$A81,'BD Factoraje'!$C:$C,$B$2),0)+BS81-SUMIFS('BD Factoraje'!$R:$R,'BD Factoraje'!$B:$B,$B$3,'BD Factoraje'!$G:$G,'Cartera Semanal Individual'!$A81,'BD Factoraje'!$N:$N,'Cartera Semanal Individual'!BT$1,'BD Factoraje'!$C:$C,$B$2)</f>
        <v>0</v>
      </c>
      <c r="BU81" s="11">
        <f>IF('Cartera Semanal Individual'!$A81='Cartera Semanal Individual'!BU$1,-SUMIFS('BD Factoraje'!$Q:$Q,'BD Factoraje'!$B:$B,$B$3,'BD Factoraje'!$G:$G,'Cartera Semanal Individual'!$A81,'BD Factoraje'!$C:$C,$B$2),0)+BT81-SUMIFS('BD Factoraje'!$R:$R,'BD Factoraje'!$B:$B,$B$3,'BD Factoraje'!$G:$G,'Cartera Semanal Individual'!$A81,'BD Factoraje'!$N:$N,'Cartera Semanal Individual'!BU$1,'BD Factoraje'!$C:$C,$B$2)</f>
        <v>0</v>
      </c>
      <c r="BV81" s="11">
        <f>IF('Cartera Semanal Individual'!$A81='Cartera Semanal Individual'!BV$1,-SUMIFS('BD Factoraje'!$Q:$Q,'BD Factoraje'!$B:$B,$B$3,'BD Factoraje'!$G:$G,'Cartera Semanal Individual'!$A81,'BD Factoraje'!$C:$C,$B$2),0)+BU81-SUMIFS('BD Factoraje'!$R:$R,'BD Factoraje'!$B:$B,$B$3,'BD Factoraje'!$G:$G,'Cartera Semanal Individual'!$A81,'BD Factoraje'!$N:$N,'Cartera Semanal Individual'!BV$1,'BD Factoraje'!$C:$C,$B$2)</f>
        <v>0</v>
      </c>
      <c r="BW81" s="11">
        <f>IF('Cartera Semanal Individual'!$A81='Cartera Semanal Individual'!BW$1,-SUMIFS('BD Factoraje'!$Q:$Q,'BD Factoraje'!$B:$B,$B$3,'BD Factoraje'!$G:$G,'Cartera Semanal Individual'!$A81,'BD Factoraje'!$C:$C,$B$2),0)+BV81-SUMIFS('BD Factoraje'!$R:$R,'BD Factoraje'!$B:$B,$B$3,'BD Factoraje'!$G:$G,'Cartera Semanal Individual'!$A81,'BD Factoraje'!$N:$N,'Cartera Semanal Individual'!BW$1,'BD Factoraje'!$C:$C,$B$2)</f>
        <v>0</v>
      </c>
      <c r="BX81" s="11">
        <f>IF('Cartera Semanal Individual'!$A81='Cartera Semanal Individual'!BX$1,-SUMIFS('BD Factoraje'!$Q:$Q,'BD Factoraje'!$B:$B,$B$3,'BD Factoraje'!$G:$G,'Cartera Semanal Individual'!$A81,'BD Factoraje'!$C:$C,$B$2),0)+BW81-SUMIFS('BD Factoraje'!$R:$R,'BD Factoraje'!$B:$B,$B$3,'BD Factoraje'!$G:$G,'Cartera Semanal Individual'!$A81,'BD Factoraje'!$N:$N,'Cartera Semanal Individual'!BX$1,'BD Factoraje'!$C:$C,$B$2)</f>
        <v>0</v>
      </c>
      <c r="BY81" s="11">
        <f>IF('Cartera Semanal Individual'!$A81='Cartera Semanal Individual'!BY$1,-SUMIFS('BD Factoraje'!$Q:$Q,'BD Factoraje'!$B:$B,$B$3,'BD Factoraje'!$G:$G,'Cartera Semanal Individual'!$A81,'BD Factoraje'!$C:$C,$B$2),0)+BX81-SUMIFS('BD Factoraje'!$R:$R,'BD Factoraje'!$B:$B,$B$3,'BD Factoraje'!$G:$G,'Cartera Semanal Individual'!$A81,'BD Factoraje'!$N:$N,'Cartera Semanal Individual'!BY$1,'BD Factoraje'!$C:$C,$B$2)</f>
        <v>0</v>
      </c>
      <c r="BZ81" s="11">
        <f>IF('Cartera Semanal Individual'!$A81='Cartera Semanal Individual'!BZ$1,-SUMIFS('BD Factoraje'!$Q:$Q,'BD Factoraje'!$B:$B,$B$3,'BD Factoraje'!$G:$G,'Cartera Semanal Individual'!$A81,'BD Factoraje'!$C:$C,$B$2),0)+BY81-SUMIFS('BD Factoraje'!$R:$R,'BD Factoraje'!$B:$B,$B$3,'BD Factoraje'!$G:$G,'Cartera Semanal Individual'!$A81,'BD Factoraje'!$N:$N,'Cartera Semanal Individual'!BZ$1,'BD Factoraje'!$C:$C,$B$2)</f>
        <v>0</v>
      </c>
      <c r="CA81" s="11">
        <f>IF('Cartera Semanal Individual'!$A81='Cartera Semanal Individual'!CA$1,-SUMIFS('BD Factoraje'!$Q:$Q,'BD Factoraje'!$B:$B,$B$3,'BD Factoraje'!$G:$G,'Cartera Semanal Individual'!$A81,'BD Factoraje'!$C:$C,$B$2),0)+BZ81-SUMIFS('BD Factoraje'!$R:$R,'BD Factoraje'!$B:$B,$B$3,'BD Factoraje'!$G:$G,'Cartera Semanal Individual'!$A81,'BD Factoraje'!$N:$N,'Cartera Semanal Individual'!CA$1,'BD Factoraje'!$C:$C,$B$2)</f>
        <v>0</v>
      </c>
      <c r="CB81" s="11">
        <f>IF('Cartera Semanal Individual'!$A81='Cartera Semanal Individual'!CB$1,-SUMIFS('BD Factoraje'!$Q:$Q,'BD Factoraje'!$B:$B,$B$3,'BD Factoraje'!$G:$G,'Cartera Semanal Individual'!$A81,'BD Factoraje'!$C:$C,$B$2),0)+CA81-SUMIFS('BD Factoraje'!$R:$R,'BD Factoraje'!$B:$B,$B$3,'BD Factoraje'!$G:$G,'Cartera Semanal Individual'!$A81,'BD Factoraje'!$N:$N,'Cartera Semanal Individual'!CB$1,'BD Factoraje'!$C:$C,$B$2)</f>
        <v>0</v>
      </c>
      <c r="CC81" s="11">
        <f>IF('Cartera Semanal Individual'!$A81='Cartera Semanal Individual'!CC$1,-SUMIFS('BD Factoraje'!$Q:$Q,'BD Factoraje'!$B:$B,$B$3,'BD Factoraje'!$G:$G,'Cartera Semanal Individual'!$A81,'BD Factoraje'!$C:$C,$B$2),0)+CB81-SUMIFS('BD Factoraje'!$R:$R,'BD Factoraje'!$B:$B,$B$3,'BD Factoraje'!$G:$G,'Cartera Semanal Individual'!$A81,'BD Factoraje'!$N:$N,'Cartera Semanal Individual'!CC$1,'BD Factoraje'!$C:$C,$B$2)</f>
        <v>0</v>
      </c>
      <c r="CD81" s="11">
        <f>IF('Cartera Semanal Individual'!$A81='Cartera Semanal Individual'!CD$1,-SUMIFS('BD Factoraje'!$Q:$Q,'BD Factoraje'!$B:$B,$B$3,'BD Factoraje'!$G:$G,'Cartera Semanal Individual'!$A81,'BD Factoraje'!$C:$C,$B$2),0)+CC81-SUMIFS('BD Factoraje'!$R:$R,'BD Factoraje'!$B:$B,$B$3,'BD Factoraje'!$G:$G,'Cartera Semanal Individual'!$A81,'BD Factoraje'!$N:$N,'Cartera Semanal Individual'!CD$1,'BD Factoraje'!$C:$C,$B$2)</f>
        <v>0</v>
      </c>
      <c r="CE81" s="11">
        <f>IF('Cartera Semanal Individual'!$A81='Cartera Semanal Individual'!CE$1,-SUMIFS('BD Factoraje'!$Q:$Q,'BD Factoraje'!$B:$B,$B$3,'BD Factoraje'!$G:$G,'Cartera Semanal Individual'!$A81,'BD Factoraje'!$C:$C,$B$2),0)+CD81-SUMIFS('BD Factoraje'!$R:$R,'BD Factoraje'!$B:$B,$B$3,'BD Factoraje'!$G:$G,'Cartera Semanal Individual'!$A81,'BD Factoraje'!$N:$N,'Cartera Semanal Individual'!CE$1,'BD Factoraje'!$C:$C,$B$2)</f>
        <v>0</v>
      </c>
      <c r="CF81" s="11">
        <f>IF('Cartera Semanal Individual'!$A81='Cartera Semanal Individual'!CF$1,-SUMIFS('BD Factoraje'!$Q:$Q,'BD Factoraje'!$B:$B,$B$3,'BD Factoraje'!$G:$G,'Cartera Semanal Individual'!$A81,'BD Factoraje'!$C:$C,$B$2),0)+CE81-SUMIFS('BD Factoraje'!$R:$R,'BD Factoraje'!$B:$B,$B$3,'BD Factoraje'!$G:$G,'Cartera Semanal Individual'!$A81,'BD Factoraje'!$N:$N,'Cartera Semanal Individual'!CF$1,'BD Factoraje'!$C:$C,$B$2)</f>
        <v>0</v>
      </c>
      <c r="CG81" s="11">
        <f>IF('Cartera Semanal Individual'!$A81='Cartera Semanal Individual'!CG$1,-SUMIFS('BD Factoraje'!$Q:$Q,'BD Factoraje'!$B:$B,$B$3,'BD Factoraje'!$G:$G,'Cartera Semanal Individual'!$A81,'BD Factoraje'!$C:$C,$B$2),0)+CF81-SUMIFS('BD Factoraje'!$R:$R,'BD Factoraje'!$B:$B,$B$3,'BD Factoraje'!$G:$G,'Cartera Semanal Individual'!$A81,'BD Factoraje'!$N:$N,'Cartera Semanal Individual'!CG$1,'BD Factoraje'!$C:$C,$B$2)</f>
        <v>0</v>
      </c>
      <c r="CH81" s="11">
        <f>IF('Cartera Semanal Individual'!$A81='Cartera Semanal Individual'!CH$1,-SUMIFS('BD Factoraje'!$Q:$Q,'BD Factoraje'!$B:$B,$B$3,'BD Factoraje'!$G:$G,'Cartera Semanal Individual'!$A81,'BD Factoraje'!$C:$C,$B$2),0)+CG81-SUMIFS('BD Factoraje'!$R:$R,'BD Factoraje'!$B:$B,$B$3,'BD Factoraje'!$G:$G,'Cartera Semanal Individual'!$A81,'BD Factoraje'!$N:$N,'Cartera Semanal Individual'!CH$1,'BD Factoraje'!$C:$C,$B$2)</f>
        <v>0</v>
      </c>
      <c r="CI81" s="11">
        <f>IF('Cartera Semanal Individual'!$A81='Cartera Semanal Individual'!CI$1,-SUMIFS('BD Factoraje'!$Q:$Q,'BD Factoraje'!$B:$B,$B$3,'BD Factoraje'!$G:$G,'Cartera Semanal Individual'!$A81,'BD Factoraje'!$C:$C,$B$2),0)+CH81-SUMIFS('BD Factoraje'!$R:$R,'BD Factoraje'!$B:$B,$B$3,'BD Factoraje'!$G:$G,'Cartera Semanal Individual'!$A81,'BD Factoraje'!$N:$N,'Cartera Semanal Individual'!CI$1,'BD Factoraje'!$C:$C,$B$2)</f>
        <v>0</v>
      </c>
      <c r="CJ81" s="11">
        <f>IF('Cartera Semanal Individual'!$A81='Cartera Semanal Individual'!CJ$1,-SUMIFS('BD Factoraje'!$Q:$Q,'BD Factoraje'!$B:$B,$B$3,'BD Factoraje'!$G:$G,'Cartera Semanal Individual'!$A81,'BD Factoraje'!$C:$C,$B$2),0)+CI81-SUMIFS('BD Factoraje'!$R:$R,'BD Factoraje'!$B:$B,$B$3,'BD Factoraje'!$G:$G,'Cartera Semanal Individual'!$A81,'BD Factoraje'!$N:$N,'Cartera Semanal Individual'!CJ$1,'BD Factoraje'!$C:$C,$B$2)</f>
        <v>0</v>
      </c>
      <c r="CK81" s="11">
        <f>IF('Cartera Semanal Individual'!$A81='Cartera Semanal Individual'!CK$1,-SUMIFS('BD Factoraje'!$Q:$Q,'BD Factoraje'!$B:$B,$B$3,'BD Factoraje'!$G:$G,'Cartera Semanal Individual'!$A81,'BD Factoraje'!$C:$C,$B$2),0)+CJ81-SUMIFS('BD Factoraje'!$R:$R,'BD Factoraje'!$B:$B,$B$3,'BD Factoraje'!$G:$G,'Cartera Semanal Individual'!$A81,'BD Factoraje'!$N:$N,'Cartera Semanal Individual'!CK$1,'BD Factoraje'!$C:$C,$B$2)</f>
        <v>0</v>
      </c>
      <c r="CL81" s="11">
        <f>IF('Cartera Semanal Individual'!$A81='Cartera Semanal Individual'!CL$1,-SUMIFS('BD Factoraje'!$Q:$Q,'BD Factoraje'!$B:$B,$B$3,'BD Factoraje'!$G:$G,'Cartera Semanal Individual'!$A81,'BD Factoraje'!$C:$C,$B$2),0)+CK81-SUMIFS('BD Factoraje'!$R:$R,'BD Factoraje'!$B:$B,$B$3,'BD Factoraje'!$G:$G,'Cartera Semanal Individual'!$A81,'BD Factoraje'!$N:$N,'Cartera Semanal Individual'!CL$1,'BD Factoraje'!$C:$C,$B$2)</f>
        <v>0</v>
      </c>
      <c r="CM81" s="11">
        <f>IF('Cartera Semanal Individual'!$A81='Cartera Semanal Individual'!CM$1,-SUMIFS('BD Factoraje'!$Q:$Q,'BD Factoraje'!$B:$B,$B$3,'BD Factoraje'!$G:$G,'Cartera Semanal Individual'!$A81,'BD Factoraje'!$C:$C,$B$2),0)+CL81-SUMIFS('BD Factoraje'!$R:$R,'BD Factoraje'!$B:$B,$B$3,'BD Factoraje'!$G:$G,'Cartera Semanal Individual'!$A81,'BD Factoraje'!$N:$N,'Cartera Semanal Individual'!CM$1,'BD Factoraje'!$C:$C,$B$2)</f>
        <v>0</v>
      </c>
      <c r="CN81" s="11">
        <f>IF('Cartera Semanal Individual'!$A81='Cartera Semanal Individual'!CN$1,-SUMIFS('BD Factoraje'!$Q:$Q,'BD Factoraje'!$B:$B,$B$3,'BD Factoraje'!$G:$G,'Cartera Semanal Individual'!$A81,'BD Factoraje'!$C:$C,$B$2),0)+CM81-SUMIFS('BD Factoraje'!$R:$R,'BD Factoraje'!$B:$B,$B$3,'BD Factoraje'!$G:$G,'Cartera Semanal Individual'!$A81,'BD Factoraje'!$N:$N,'Cartera Semanal Individual'!CN$1,'BD Factoraje'!$C:$C,$B$2)</f>
        <v>0</v>
      </c>
      <c r="CO81" s="11">
        <f>IF('Cartera Semanal Individual'!$A81='Cartera Semanal Individual'!CO$1,-SUMIFS('BD Factoraje'!$Q:$Q,'BD Factoraje'!$B:$B,$B$3,'BD Factoraje'!$G:$G,'Cartera Semanal Individual'!$A81,'BD Factoraje'!$C:$C,$B$2),0)+CN81-SUMIFS('BD Factoraje'!$R:$R,'BD Factoraje'!$B:$B,$B$3,'BD Factoraje'!$G:$G,'Cartera Semanal Individual'!$A81,'BD Factoraje'!$N:$N,'Cartera Semanal Individual'!CO$1,'BD Factoraje'!$C:$C,$B$2)</f>
        <v>0</v>
      </c>
      <c r="CP81" s="11">
        <f>IF('Cartera Semanal Individual'!$A81='Cartera Semanal Individual'!CP$1,-SUMIFS('BD Factoraje'!$Q:$Q,'BD Factoraje'!$B:$B,$B$3,'BD Factoraje'!$G:$G,'Cartera Semanal Individual'!$A81,'BD Factoraje'!$C:$C,$B$2),0)+CO81-SUMIFS('BD Factoraje'!$R:$R,'BD Factoraje'!$B:$B,$B$3,'BD Factoraje'!$G:$G,'Cartera Semanal Individual'!$A81,'BD Factoraje'!$N:$N,'Cartera Semanal Individual'!CP$1,'BD Factoraje'!$C:$C,$B$2)</f>
        <v>0</v>
      </c>
      <c r="CQ81" s="11">
        <f>IF('Cartera Semanal Individual'!$A81='Cartera Semanal Individual'!CQ$1,-SUMIFS('BD Factoraje'!$Q:$Q,'BD Factoraje'!$B:$B,$B$3,'BD Factoraje'!$G:$G,'Cartera Semanal Individual'!$A81,'BD Factoraje'!$C:$C,$B$2),0)+CP81-SUMIFS('BD Factoraje'!$R:$R,'BD Factoraje'!$B:$B,$B$3,'BD Factoraje'!$G:$G,'Cartera Semanal Individual'!$A81,'BD Factoraje'!$N:$N,'Cartera Semanal Individual'!CQ$1,'BD Factoraje'!$C:$C,$B$2)</f>
        <v>0</v>
      </c>
      <c r="CR81" s="11">
        <f>IF('Cartera Semanal Individual'!$A81='Cartera Semanal Individual'!CR$1,-SUMIFS('BD Factoraje'!$Q:$Q,'BD Factoraje'!$B:$B,$B$3,'BD Factoraje'!$G:$G,'Cartera Semanal Individual'!$A81,'BD Factoraje'!$C:$C,$B$2),0)+CQ81-SUMIFS('BD Factoraje'!$R:$R,'BD Factoraje'!$B:$B,$B$3,'BD Factoraje'!$G:$G,'Cartera Semanal Individual'!$A81,'BD Factoraje'!$N:$N,'Cartera Semanal Individual'!CR$1,'BD Factoraje'!$C:$C,$B$2)</f>
        <v>0</v>
      </c>
      <c r="CS81" s="11">
        <f>IF('Cartera Semanal Individual'!$A81='Cartera Semanal Individual'!CS$1,-SUMIFS('BD Factoraje'!$Q:$Q,'BD Factoraje'!$B:$B,$B$3,'BD Factoraje'!$G:$G,'Cartera Semanal Individual'!$A81,'BD Factoraje'!$C:$C,$B$2),0)+CR81-SUMIFS('BD Factoraje'!$R:$R,'BD Factoraje'!$B:$B,$B$3,'BD Factoraje'!$G:$G,'Cartera Semanal Individual'!$A81,'BD Factoraje'!$N:$N,'Cartera Semanal Individual'!CS$1,'BD Factoraje'!$C:$C,$B$2)</f>
        <v>0</v>
      </c>
      <c r="CT81" s="11">
        <f>IF('Cartera Semanal Individual'!$A81='Cartera Semanal Individual'!CT$1,-SUMIFS('BD Factoraje'!$Q:$Q,'BD Factoraje'!$B:$B,$B$3,'BD Factoraje'!$G:$G,'Cartera Semanal Individual'!$A81,'BD Factoraje'!$C:$C,$B$2),0)+CS81-SUMIFS('BD Factoraje'!$R:$R,'BD Factoraje'!$B:$B,$B$3,'BD Factoraje'!$G:$G,'Cartera Semanal Individual'!$A81,'BD Factoraje'!$N:$N,'Cartera Semanal Individual'!CT$1,'BD Factoraje'!$C:$C,$B$2)</f>
        <v>0</v>
      </c>
      <c r="CU81" s="11">
        <f>IF('Cartera Semanal Individual'!$A81='Cartera Semanal Individual'!CU$1,-SUMIFS('BD Factoraje'!$Q:$Q,'BD Factoraje'!$B:$B,$B$3,'BD Factoraje'!$G:$G,'Cartera Semanal Individual'!$A81,'BD Factoraje'!$C:$C,$B$2),0)+CT81-SUMIFS('BD Factoraje'!$R:$R,'BD Factoraje'!$B:$B,$B$3,'BD Factoraje'!$G:$G,'Cartera Semanal Individual'!$A81,'BD Factoraje'!$N:$N,'Cartera Semanal Individual'!CU$1,'BD Factoraje'!$C:$C,$B$2)</f>
        <v>0</v>
      </c>
      <c r="CV81" s="11">
        <f>IF('Cartera Semanal Individual'!$A81='Cartera Semanal Individual'!CV$1,-SUMIFS('BD Factoraje'!$Q:$Q,'BD Factoraje'!$B:$B,$B$3,'BD Factoraje'!$G:$G,'Cartera Semanal Individual'!$A81,'BD Factoraje'!$C:$C,$B$2),0)+CU81-SUMIFS('BD Factoraje'!$R:$R,'BD Factoraje'!$B:$B,$B$3,'BD Factoraje'!$G:$G,'Cartera Semanal Individual'!$A81,'BD Factoraje'!$N:$N,'Cartera Semanal Individual'!CV$1,'BD Factoraje'!$C:$C,$B$2)</f>
        <v>0</v>
      </c>
    </row>
    <row r="82" spans="1:100" x14ac:dyDescent="0.25">
      <c r="A82" s="14">
        <v>91</v>
      </c>
      <c r="B82" s="31">
        <f t="shared" si="3"/>
        <v>43002</v>
      </c>
      <c r="C82" s="11">
        <f>IF('Cartera Semanal Individual'!$A82='Cartera Semanal Individual'!C$1,-SUMIFS('BD Factoraje'!$Q:$Q,'BD Factoraje'!$B:$B,$B$3,'BD Factoraje'!$G:$G,'Cartera Semanal Individual'!$A82,'BD Factoraje'!$C:$C,$B$2),0)</f>
        <v>0</v>
      </c>
      <c r="D82" s="11">
        <f>IF('Cartera Semanal Individual'!$A82='Cartera Semanal Individual'!D$1,-SUMIFS('BD Factoraje'!$Q:$Q,'BD Factoraje'!$B:$B,$B$3,'BD Factoraje'!$G:$G,'Cartera Semanal Individual'!$A82,'BD Factoraje'!$C:$C,$B$2),0)+C82-SUMIFS('BD Factoraje'!$R:$R,'BD Factoraje'!$B:$B,$B$3,'BD Factoraje'!$G:$G,'Cartera Semanal Individual'!$A82,'BD Factoraje'!$N:$N,'Cartera Semanal Individual'!D$1,'BD Factoraje'!$C:$C,$B$2)</f>
        <v>0</v>
      </c>
      <c r="E82" s="11">
        <f>IF('Cartera Semanal Individual'!$A82='Cartera Semanal Individual'!E$1,-SUMIFS('BD Factoraje'!$Q:$Q,'BD Factoraje'!$B:$B,$B$3,'BD Factoraje'!$G:$G,'Cartera Semanal Individual'!$A82,'BD Factoraje'!$C:$C,$B$2),0)+D82-SUMIFS('BD Factoraje'!$R:$R,'BD Factoraje'!$B:$B,$B$3,'BD Factoraje'!$G:$G,'Cartera Semanal Individual'!$A82,'BD Factoraje'!$N:$N,'Cartera Semanal Individual'!E$1,'BD Factoraje'!$C:$C,$B$2)</f>
        <v>0</v>
      </c>
      <c r="F82" s="11">
        <f>IF('Cartera Semanal Individual'!$A82='Cartera Semanal Individual'!F$1,-SUMIFS('BD Factoraje'!$Q:$Q,'BD Factoraje'!$B:$B,$B$3,'BD Factoraje'!$G:$G,'Cartera Semanal Individual'!$A82,'BD Factoraje'!$C:$C,$B$2),0)+E82-SUMIFS('BD Factoraje'!$R:$R,'BD Factoraje'!$B:$B,$B$3,'BD Factoraje'!$G:$G,'Cartera Semanal Individual'!$A82,'BD Factoraje'!$N:$N,'Cartera Semanal Individual'!F$1,'BD Factoraje'!$C:$C,$B$2)</f>
        <v>0</v>
      </c>
      <c r="G82" s="11">
        <f>IF('Cartera Semanal Individual'!$A82='Cartera Semanal Individual'!G$1,-SUMIFS('BD Factoraje'!$Q:$Q,'BD Factoraje'!$B:$B,$B$3,'BD Factoraje'!$G:$G,'Cartera Semanal Individual'!$A82,'BD Factoraje'!$C:$C,$B$2),0)+F82-SUMIFS('BD Factoraje'!$R:$R,'BD Factoraje'!$B:$B,$B$3,'BD Factoraje'!$G:$G,'Cartera Semanal Individual'!$A82,'BD Factoraje'!$N:$N,'Cartera Semanal Individual'!G$1,'BD Factoraje'!$C:$C,$B$2)</f>
        <v>0</v>
      </c>
      <c r="H82" s="11">
        <f>IF('Cartera Semanal Individual'!$A82='Cartera Semanal Individual'!H$1,-SUMIFS('BD Factoraje'!$Q:$Q,'BD Factoraje'!$B:$B,$B$3,'BD Factoraje'!$G:$G,'Cartera Semanal Individual'!$A82,'BD Factoraje'!$C:$C,$B$2),0)+G82-SUMIFS('BD Factoraje'!$R:$R,'BD Factoraje'!$B:$B,$B$3,'BD Factoraje'!$G:$G,'Cartera Semanal Individual'!$A82,'BD Factoraje'!$N:$N,'Cartera Semanal Individual'!H$1,'BD Factoraje'!$C:$C,$B$2)</f>
        <v>0</v>
      </c>
      <c r="I82" s="11">
        <f>IF('Cartera Semanal Individual'!$A82='Cartera Semanal Individual'!I$1,-SUMIFS('BD Factoraje'!$Q:$Q,'BD Factoraje'!$B:$B,$B$3,'BD Factoraje'!$G:$G,'Cartera Semanal Individual'!$A82,'BD Factoraje'!$C:$C,$B$2),0)+H82-SUMIFS('BD Factoraje'!$R:$R,'BD Factoraje'!$B:$B,$B$3,'BD Factoraje'!$G:$G,'Cartera Semanal Individual'!$A82,'BD Factoraje'!$N:$N,'Cartera Semanal Individual'!I$1,'BD Factoraje'!$C:$C,$B$2)</f>
        <v>0</v>
      </c>
      <c r="J82" s="11">
        <f>IF('Cartera Semanal Individual'!$A82='Cartera Semanal Individual'!J$1,-SUMIFS('BD Factoraje'!$Q:$Q,'BD Factoraje'!$B:$B,$B$3,'BD Factoraje'!$G:$G,'Cartera Semanal Individual'!$A82,'BD Factoraje'!$C:$C,$B$2),0)+I82-SUMIFS('BD Factoraje'!$R:$R,'BD Factoraje'!$B:$B,$B$3,'BD Factoraje'!$G:$G,'Cartera Semanal Individual'!$A82,'BD Factoraje'!$N:$N,'Cartera Semanal Individual'!J$1,'BD Factoraje'!$C:$C,$B$2)</f>
        <v>0</v>
      </c>
      <c r="K82" s="11">
        <f>IF('Cartera Semanal Individual'!$A82='Cartera Semanal Individual'!K$1,-SUMIFS('BD Factoraje'!$Q:$Q,'BD Factoraje'!$B:$B,$B$3,'BD Factoraje'!$G:$G,'Cartera Semanal Individual'!$A82,'BD Factoraje'!$C:$C,$B$2),0)+J82-SUMIFS('BD Factoraje'!$R:$R,'BD Factoraje'!$B:$B,$B$3,'BD Factoraje'!$G:$G,'Cartera Semanal Individual'!$A82,'BD Factoraje'!$N:$N,'Cartera Semanal Individual'!K$1,'BD Factoraje'!$C:$C,$B$2)</f>
        <v>0</v>
      </c>
      <c r="L82" s="11">
        <f>IF('Cartera Semanal Individual'!$A82='Cartera Semanal Individual'!L$1,-SUMIFS('BD Factoraje'!$Q:$Q,'BD Factoraje'!$B:$B,$B$3,'BD Factoraje'!$G:$G,'Cartera Semanal Individual'!$A82,'BD Factoraje'!$C:$C,$B$2),0)+K82-SUMIFS('BD Factoraje'!$R:$R,'BD Factoraje'!$B:$B,$B$3,'BD Factoraje'!$G:$G,'Cartera Semanal Individual'!$A82,'BD Factoraje'!$N:$N,'Cartera Semanal Individual'!L$1,'BD Factoraje'!$C:$C,$B$2)</f>
        <v>0</v>
      </c>
      <c r="M82" s="11">
        <f>IF('Cartera Semanal Individual'!$A82='Cartera Semanal Individual'!M$1,-SUMIFS('BD Factoraje'!$Q:$Q,'BD Factoraje'!$B:$B,$B$3,'BD Factoraje'!$G:$G,'Cartera Semanal Individual'!$A82,'BD Factoraje'!$C:$C,$B$2),0)+L82-SUMIFS('BD Factoraje'!$R:$R,'BD Factoraje'!$B:$B,$B$3,'BD Factoraje'!$G:$G,'Cartera Semanal Individual'!$A82,'BD Factoraje'!$N:$N,'Cartera Semanal Individual'!M$1,'BD Factoraje'!$C:$C,$B$2)</f>
        <v>0</v>
      </c>
      <c r="N82" s="11">
        <f>IF('Cartera Semanal Individual'!$A82='Cartera Semanal Individual'!N$1,-SUMIFS('BD Factoraje'!$Q:$Q,'BD Factoraje'!$B:$B,$B$3,'BD Factoraje'!$G:$G,'Cartera Semanal Individual'!$A82,'BD Factoraje'!$C:$C,$B$2),0)+M82-SUMIFS('BD Factoraje'!$R:$R,'BD Factoraje'!$B:$B,$B$3,'BD Factoraje'!$G:$G,'Cartera Semanal Individual'!$A82,'BD Factoraje'!$N:$N,'Cartera Semanal Individual'!N$1,'BD Factoraje'!$C:$C,$B$2)</f>
        <v>0</v>
      </c>
      <c r="O82" s="11">
        <f>IF('Cartera Semanal Individual'!$A82='Cartera Semanal Individual'!O$1,-SUMIFS('BD Factoraje'!$Q:$Q,'BD Factoraje'!$B:$B,$B$3,'BD Factoraje'!$G:$G,'Cartera Semanal Individual'!$A82,'BD Factoraje'!$C:$C,$B$2),0)+N82-SUMIFS('BD Factoraje'!$R:$R,'BD Factoraje'!$B:$B,$B$3,'BD Factoraje'!$G:$G,'Cartera Semanal Individual'!$A82,'BD Factoraje'!$N:$N,'Cartera Semanal Individual'!O$1,'BD Factoraje'!$C:$C,$B$2)</f>
        <v>0</v>
      </c>
      <c r="P82" s="11">
        <f>IF('Cartera Semanal Individual'!$A82='Cartera Semanal Individual'!P$1,-SUMIFS('BD Factoraje'!$Q:$Q,'BD Factoraje'!$B:$B,$B$3,'BD Factoraje'!$G:$G,'Cartera Semanal Individual'!$A82,'BD Factoraje'!$C:$C,$B$2),0)+O82-SUMIFS('BD Factoraje'!$R:$R,'BD Factoraje'!$B:$B,$B$3,'BD Factoraje'!$G:$G,'Cartera Semanal Individual'!$A82,'BD Factoraje'!$N:$N,'Cartera Semanal Individual'!P$1,'BD Factoraje'!$C:$C,$B$2)</f>
        <v>0</v>
      </c>
      <c r="Q82" s="11">
        <f>IF('Cartera Semanal Individual'!$A82='Cartera Semanal Individual'!Q$1,-SUMIFS('BD Factoraje'!$Q:$Q,'BD Factoraje'!$B:$B,$B$3,'BD Factoraje'!$G:$G,'Cartera Semanal Individual'!$A82,'BD Factoraje'!$C:$C,$B$2),0)+P82-SUMIFS('BD Factoraje'!$R:$R,'BD Factoraje'!$B:$B,$B$3,'BD Factoraje'!$G:$G,'Cartera Semanal Individual'!$A82,'BD Factoraje'!$N:$N,'Cartera Semanal Individual'!Q$1,'BD Factoraje'!$C:$C,$B$2)</f>
        <v>0</v>
      </c>
      <c r="R82" s="11">
        <f>IF('Cartera Semanal Individual'!$A82='Cartera Semanal Individual'!R$1,-SUMIFS('BD Factoraje'!$Q:$Q,'BD Factoraje'!$B:$B,$B$3,'BD Factoraje'!$G:$G,'Cartera Semanal Individual'!$A82,'BD Factoraje'!$C:$C,$B$2),0)+Q82-SUMIFS('BD Factoraje'!$R:$R,'BD Factoraje'!$B:$B,$B$3,'BD Factoraje'!$G:$G,'Cartera Semanal Individual'!$A82,'BD Factoraje'!$N:$N,'Cartera Semanal Individual'!R$1,'BD Factoraje'!$C:$C,$B$2)</f>
        <v>0</v>
      </c>
      <c r="S82" s="11">
        <f>IF('Cartera Semanal Individual'!$A82='Cartera Semanal Individual'!S$1,-SUMIFS('BD Factoraje'!$Q:$Q,'BD Factoraje'!$B:$B,$B$3,'BD Factoraje'!$G:$G,'Cartera Semanal Individual'!$A82,'BD Factoraje'!$C:$C,$B$2),0)+R82-SUMIFS('BD Factoraje'!$R:$R,'BD Factoraje'!$B:$B,$B$3,'BD Factoraje'!$G:$G,'Cartera Semanal Individual'!$A82,'BD Factoraje'!$N:$N,'Cartera Semanal Individual'!S$1,'BD Factoraje'!$C:$C,$B$2)</f>
        <v>0</v>
      </c>
      <c r="T82" s="11">
        <f>IF('Cartera Semanal Individual'!$A82='Cartera Semanal Individual'!T$1,-SUMIFS('BD Factoraje'!$Q:$Q,'BD Factoraje'!$B:$B,$B$3,'BD Factoraje'!$G:$G,'Cartera Semanal Individual'!$A82,'BD Factoraje'!$C:$C,$B$2),0)+S82-SUMIFS('BD Factoraje'!$R:$R,'BD Factoraje'!$B:$B,$B$3,'BD Factoraje'!$G:$G,'Cartera Semanal Individual'!$A82,'BD Factoraje'!$N:$N,'Cartera Semanal Individual'!T$1,'BD Factoraje'!$C:$C,$B$2)</f>
        <v>0</v>
      </c>
      <c r="U82" s="11">
        <f>IF('Cartera Semanal Individual'!$A82='Cartera Semanal Individual'!U$1,-SUMIFS('BD Factoraje'!$Q:$Q,'BD Factoraje'!$B:$B,$B$3,'BD Factoraje'!$G:$G,'Cartera Semanal Individual'!$A82,'BD Factoraje'!$C:$C,$B$2),0)+T82-SUMIFS('BD Factoraje'!$R:$R,'BD Factoraje'!$B:$B,$B$3,'BD Factoraje'!$G:$G,'Cartera Semanal Individual'!$A82,'BD Factoraje'!$N:$N,'Cartera Semanal Individual'!U$1,'BD Factoraje'!$C:$C,$B$2)</f>
        <v>0</v>
      </c>
      <c r="V82" s="11">
        <f>IF('Cartera Semanal Individual'!$A82='Cartera Semanal Individual'!V$1,-SUMIFS('BD Factoraje'!$Q:$Q,'BD Factoraje'!$B:$B,$B$3,'BD Factoraje'!$G:$G,'Cartera Semanal Individual'!$A82,'BD Factoraje'!$C:$C,$B$2),0)+U82-SUMIFS('BD Factoraje'!$R:$R,'BD Factoraje'!$B:$B,$B$3,'BD Factoraje'!$G:$G,'Cartera Semanal Individual'!$A82,'BD Factoraje'!$N:$N,'Cartera Semanal Individual'!V$1,'BD Factoraje'!$C:$C,$B$2)</f>
        <v>0</v>
      </c>
      <c r="W82" s="11">
        <f>IF('Cartera Semanal Individual'!$A82='Cartera Semanal Individual'!W$1,-SUMIFS('BD Factoraje'!$Q:$Q,'BD Factoraje'!$B:$B,$B$3,'BD Factoraje'!$G:$G,'Cartera Semanal Individual'!$A82,'BD Factoraje'!$C:$C,$B$2),0)+V82-SUMIFS('BD Factoraje'!$R:$R,'BD Factoraje'!$B:$B,$B$3,'BD Factoraje'!$G:$G,'Cartera Semanal Individual'!$A82,'BD Factoraje'!$N:$N,'Cartera Semanal Individual'!W$1,'BD Factoraje'!$C:$C,$B$2)</f>
        <v>0</v>
      </c>
      <c r="X82" s="11">
        <f>IF('Cartera Semanal Individual'!$A82='Cartera Semanal Individual'!X$1,-SUMIFS('BD Factoraje'!$Q:$Q,'BD Factoraje'!$B:$B,$B$3,'BD Factoraje'!$G:$G,'Cartera Semanal Individual'!$A82,'BD Factoraje'!$C:$C,$B$2),0)+W82-SUMIFS('BD Factoraje'!$R:$R,'BD Factoraje'!$B:$B,$B$3,'BD Factoraje'!$G:$G,'Cartera Semanal Individual'!$A82,'BD Factoraje'!$N:$N,'Cartera Semanal Individual'!X$1,'BD Factoraje'!$C:$C,$B$2)</f>
        <v>0</v>
      </c>
      <c r="Y82" s="11">
        <f>IF('Cartera Semanal Individual'!$A82='Cartera Semanal Individual'!Y$1,-SUMIFS('BD Factoraje'!$Q:$Q,'BD Factoraje'!$B:$B,$B$3,'BD Factoraje'!$G:$G,'Cartera Semanal Individual'!$A82,'BD Factoraje'!$C:$C,$B$2),0)+X82-SUMIFS('BD Factoraje'!$R:$R,'BD Factoraje'!$B:$B,$B$3,'BD Factoraje'!$G:$G,'Cartera Semanal Individual'!$A82,'BD Factoraje'!$N:$N,'Cartera Semanal Individual'!Y$1,'BD Factoraje'!$C:$C,$B$2)</f>
        <v>0</v>
      </c>
      <c r="Z82" s="11">
        <f>IF('Cartera Semanal Individual'!$A82='Cartera Semanal Individual'!Z$1,-SUMIFS('BD Factoraje'!$Q:$Q,'BD Factoraje'!$B:$B,$B$3,'BD Factoraje'!$G:$G,'Cartera Semanal Individual'!$A82,'BD Factoraje'!$C:$C,$B$2),0)+Y82-SUMIFS('BD Factoraje'!$R:$R,'BD Factoraje'!$B:$B,$B$3,'BD Factoraje'!$G:$G,'Cartera Semanal Individual'!$A82,'BD Factoraje'!$N:$N,'Cartera Semanal Individual'!Z$1,'BD Factoraje'!$C:$C,$B$2)</f>
        <v>0</v>
      </c>
      <c r="AA82" s="11">
        <f>IF('Cartera Semanal Individual'!$A82='Cartera Semanal Individual'!AA$1,-SUMIFS('BD Factoraje'!$Q:$Q,'BD Factoraje'!$B:$B,$B$3,'BD Factoraje'!$G:$G,'Cartera Semanal Individual'!$A82,'BD Factoraje'!$C:$C,$B$2),0)+Z82-SUMIFS('BD Factoraje'!$R:$R,'BD Factoraje'!$B:$B,$B$3,'BD Factoraje'!$G:$G,'Cartera Semanal Individual'!$A82,'BD Factoraje'!$N:$N,'Cartera Semanal Individual'!AA$1,'BD Factoraje'!$C:$C,$B$2)</f>
        <v>0</v>
      </c>
      <c r="AB82" s="11">
        <f>IF('Cartera Semanal Individual'!$A82='Cartera Semanal Individual'!AB$1,-SUMIFS('BD Factoraje'!$Q:$Q,'BD Factoraje'!$B:$B,$B$3,'BD Factoraje'!$G:$G,'Cartera Semanal Individual'!$A82,'BD Factoraje'!$C:$C,$B$2),0)+AA82-SUMIFS('BD Factoraje'!$R:$R,'BD Factoraje'!$B:$B,$B$3,'BD Factoraje'!$G:$G,'Cartera Semanal Individual'!$A82,'BD Factoraje'!$N:$N,'Cartera Semanal Individual'!AB$1,'BD Factoraje'!$C:$C,$B$2)</f>
        <v>0</v>
      </c>
      <c r="AC82" s="11">
        <f>IF('Cartera Semanal Individual'!$A82='Cartera Semanal Individual'!AC$1,-SUMIFS('BD Factoraje'!$Q:$Q,'BD Factoraje'!$B:$B,$B$3,'BD Factoraje'!$G:$G,'Cartera Semanal Individual'!$A82,'BD Factoraje'!$C:$C,$B$2),0)+AB82-SUMIFS('BD Factoraje'!$R:$R,'BD Factoraje'!$B:$B,$B$3,'BD Factoraje'!$G:$G,'Cartera Semanal Individual'!$A82,'BD Factoraje'!$N:$N,'Cartera Semanal Individual'!AC$1,'BD Factoraje'!$C:$C,$B$2)</f>
        <v>0</v>
      </c>
      <c r="AD82" s="11">
        <f>IF('Cartera Semanal Individual'!$A82='Cartera Semanal Individual'!AD$1,-SUMIFS('BD Factoraje'!$Q:$Q,'BD Factoraje'!$B:$B,$B$3,'BD Factoraje'!$G:$G,'Cartera Semanal Individual'!$A82,'BD Factoraje'!$C:$C,$B$2),0)+AC82-SUMIFS('BD Factoraje'!$R:$R,'BD Factoraje'!$B:$B,$B$3,'BD Factoraje'!$G:$G,'Cartera Semanal Individual'!$A82,'BD Factoraje'!$N:$N,'Cartera Semanal Individual'!AD$1,'BD Factoraje'!$C:$C,$B$2)</f>
        <v>0</v>
      </c>
      <c r="AE82" s="11">
        <f>IF('Cartera Semanal Individual'!$A82='Cartera Semanal Individual'!AE$1,-SUMIFS('BD Factoraje'!$Q:$Q,'BD Factoraje'!$B:$B,$B$3,'BD Factoraje'!$G:$G,'Cartera Semanal Individual'!$A82,'BD Factoraje'!$C:$C,$B$2),0)+AD82-SUMIFS('BD Factoraje'!$R:$R,'BD Factoraje'!$B:$B,$B$3,'BD Factoraje'!$G:$G,'Cartera Semanal Individual'!$A82,'BD Factoraje'!$N:$N,'Cartera Semanal Individual'!AE$1,'BD Factoraje'!$C:$C,$B$2)</f>
        <v>0</v>
      </c>
      <c r="AF82" s="11">
        <f>IF('Cartera Semanal Individual'!$A82='Cartera Semanal Individual'!AF$1,-SUMIFS('BD Factoraje'!$Q:$Q,'BD Factoraje'!$B:$B,$B$3,'BD Factoraje'!$G:$G,'Cartera Semanal Individual'!$A82,'BD Factoraje'!$C:$C,$B$2),0)+AE82-SUMIFS('BD Factoraje'!$R:$R,'BD Factoraje'!$B:$B,$B$3,'BD Factoraje'!$G:$G,'Cartera Semanal Individual'!$A82,'BD Factoraje'!$N:$N,'Cartera Semanal Individual'!AF$1,'BD Factoraje'!$C:$C,$B$2)</f>
        <v>0</v>
      </c>
      <c r="AG82" s="11">
        <f>IF('Cartera Semanal Individual'!$A82='Cartera Semanal Individual'!AG$1,-SUMIFS('BD Factoraje'!$Q:$Q,'BD Factoraje'!$B:$B,$B$3,'BD Factoraje'!$G:$G,'Cartera Semanal Individual'!$A82,'BD Factoraje'!$C:$C,$B$2),0)+AF82-SUMIFS('BD Factoraje'!$R:$R,'BD Factoraje'!$B:$B,$B$3,'BD Factoraje'!$G:$G,'Cartera Semanal Individual'!$A82,'BD Factoraje'!$N:$N,'Cartera Semanal Individual'!AG$1,'BD Factoraje'!$C:$C,$B$2)</f>
        <v>0</v>
      </c>
      <c r="AH82" s="11">
        <f>IF('Cartera Semanal Individual'!$A82='Cartera Semanal Individual'!AH$1,-SUMIFS('BD Factoraje'!$Q:$Q,'BD Factoraje'!$B:$B,$B$3,'BD Factoraje'!$G:$G,'Cartera Semanal Individual'!$A82,'BD Factoraje'!$C:$C,$B$2),0)+AG82-SUMIFS('BD Factoraje'!$R:$R,'BD Factoraje'!$B:$B,$B$3,'BD Factoraje'!$G:$G,'Cartera Semanal Individual'!$A82,'BD Factoraje'!$N:$N,'Cartera Semanal Individual'!AH$1,'BD Factoraje'!$C:$C,$B$2)</f>
        <v>0</v>
      </c>
      <c r="AI82" s="11">
        <f>IF('Cartera Semanal Individual'!$A82='Cartera Semanal Individual'!AI$1,-SUMIFS('BD Factoraje'!$Q:$Q,'BD Factoraje'!$B:$B,$B$3,'BD Factoraje'!$G:$G,'Cartera Semanal Individual'!$A82,'BD Factoraje'!$C:$C,$B$2),0)+AH82-SUMIFS('BD Factoraje'!$R:$R,'BD Factoraje'!$B:$B,$B$3,'BD Factoraje'!$G:$G,'Cartera Semanal Individual'!$A82,'BD Factoraje'!$N:$N,'Cartera Semanal Individual'!AI$1,'BD Factoraje'!$C:$C,$B$2)</f>
        <v>0</v>
      </c>
      <c r="AJ82" s="11">
        <f>IF('Cartera Semanal Individual'!$A82='Cartera Semanal Individual'!AJ$1,-SUMIFS('BD Factoraje'!$Q:$Q,'BD Factoraje'!$B:$B,$B$3,'BD Factoraje'!$G:$G,'Cartera Semanal Individual'!$A82,'BD Factoraje'!$C:$C,$B$2),0)+AI82-SUMIFS('BD Factoraje'!$R:$R,'BD Factoraje'!$B:$B,$B$3,'BD Factoraje'!$G:$G,'Cartera Semanal Individual'!$A82,'BD Factoraje'!$N:$N,'Cartera Semanal Individual'!AJ$1,'BD Factoraje'!$C:$C,$B$2)</f>
        <v>0</v>
      </c>
      <c r="AK82" s="11">
        <f>IF('Cartera Semanal Individual'!$A82='Cartera Semanal Individual'!AK$1,-SUMIFS('BD Factoraje'!$Q:$Q,'BD Factoraje'!$B:$B,$B$3,'BD Factoraje'!$G:$G,'Cartera Semanal Individual'!$A82,'BD Factoraje'!$C:$C,$B$2),0)+AJ82-SUMIFS('BD Factoraje'!$R:$R,'BD Factoraje'!$B:$B,$B$3,'BD Factoraje'!$G:$G,'Cartera Semanal Individual'!$A82,'BD Factoraje'!$N:$N,'Cartera Semanal Individual'!AK$1,'BD Factoraje'!$C:$C,$B$2)</f>
        <v>0</v>
      </c>
      <c r="AL82" s="11">
        <f>IF('Cartera Semanal Individual'!$A82='Cartera Semanal Individual'!AL$1,-SUMIFS('BD Factoraje'!$Q:$Q,'BD Factoraje'!$B:$B,$B$3,'BD Factoraje'!$G:$G,'Cartera Semanal Individual'!$A82,'BD Factoraje'!$C:$C,$B$2),0)+AK82-SUMIFS('BD Factoraje'!$R:$R,'BD Factoraje'!$B:$B,$B$3,'BD Factoraje'!$G:$G,'Cartera Semanal Individual'!$A82,'BD Factoraje'!$N:$N,'Cartera Semanal Individual'!AL$1,'BD Factoraje'!$C:$C,$B$2)</f>
        <v>0</v>
      </c>
      <c r="AM82" s="11">
        <f>IF('Cartera Semanal Individual'!$A82='Cartera Semanal Individual'!AM$1,-SUMIFS('BD Factoraje'!$Q:$Q,'BD Factoraje'!$B:$B,$B$3,'BD Factoraje'!$G:$G,'Cartera Semanal Individual'!$A82,'BD Factoraje'!$C:$C,$B$2),0)+AL82-SUMIFS('BD Factoraje'!$R:$R,'BD Factoraje'!$B:$B,$B$3,'BD Factoraje'!$G:$G,'Cartera Semanal Individual'!$A82,'BD Factoraje'!$N:$N,'Cartera Semanal Individual'!AM$1,'BD Factoraje'!$C:$C,$B$2)</f>
        <v>0</v>
      </c>
      <c r="AN82" s="11">
        <f>IF('Cartera Semanal Individual'!$A82='Cartera Semanal Individual'!AN$1,-SUMIFS('BD Factoraje'!$Q:$Q,'BD Factoraje'!$B:$B,$B$3,'BD Factoraje'!$G:$G,'Cartera Semanal Individual'!$A82,'BD Factoraje'!$C:$C,$B$2),0)+AM82-SUMIFS('BD Factoraje'!$R:$R,'BD Factoraje'!$B:$B,$B$3,'BD Factoraje'!$G:$G,'Cartera Semanal Individual'!$A82,'BD Factoraje'!$N:$N,'Cartera Semanal Individual'!AN$1,'BD Factoraje'!$C:$C,$B$2)</f>
        <v>0</v>
      </c>
      <c r="AO82" s="11">
        <f>IF('Cartera Semanal Individual'!$A82='Cartera Semanal Individual'!AO$1,-SUMIFS('BD Factoraje'!$Q:$Q,'BD Factoraje'!$B:$B,$B$3,'BD Factoraje'!$G:$G,'Cartera Semanal Individual'!$A82,'BD Factoraje'!$C:$C,$B$2),0)+AN82-SUMIFS('BD Factoraje'!$R:$R,'BD Factoraje'!$B:$B,$B$3,'BD Factoraje'!$G:$G,'Cartera Semanal Individual'!$A82,'BD Factoraje'!$N:$N,'Cartera Semanal Individual'!AO$1,'BD Factoraje'!$C:$C,$B$2)</f>
        <v>0</v>
      </c>
      <c r="AP82" s="11">
        <f>IF('Cartera Semanal Individual'!$A82='Cartera Semanal Individual'!AP$1,-SUMIFS('BD Factoraje'!$Q:$Q,'BD Factoraje'!$B:$B,$B$3,'BD Factoraje'!$G:$G,'Cartera Semanal Individual'!$A82,'BD Factoraje'!$C:$C,$B$2),0)+AO82-SUMIFS('BD Factoraje'!$R:$R,'BD Factoraje'!$B:$B,$B$3,'BD Factoraje'!$G:$G,'Cartera Semanal Individual'!$A82,'BD Factoraje'!$N:$N,'Cartera Semanal Individual'!AP$1,'BD Factoraje'!$C:$C,$B$2)</f>
        <v>0</v>
      </c>
      <c r="AQ82" s="11">
        <f>IF('Cartera Semanal Individual'!$A82='Cartera Semanal Individual'!AQ$1,-SUMIFS('BD Factoraje'!$Q:$Q,'BD Factoraje'!$B:$B,$B$3,'BD Factoraje'!$G:$G,'Cartera Semanal Individual'!$A82,'BD Factoraje'!$C:$C,$B$2),0)+AP82-SUMIFS('BD Factoraje'!$R:$R,'BD Factoraje'!$B:$B,$B$3,'BD Factoraje'!$G:$G,'Cartera Semanal Individual'!$A82,'BD Factoraje'!$N:$N,'Cartera Semanal Individual'!AQ$1,'BD Factoraje'!$C:$C,$B$2)</f>
        <v>0</v>
      </c>
      <c r="AR82" s="11">
        <f>IF('Cartera Semanal Individual'!$A82='Cartera Semanal Individual'!AR$1,-SUMIFS('BD Factoraje'!$Q:$Q,'BD Factoraje'!$B:$B,$B$3,'BD Factoraje'!$G:$G,'Cartera Semanal Individual'!$A82,'BD Factoraje'!$C:$C,$B$2),0)+AQ82-SUMIFS('BD Factoraje'!$R:$R,'BD Factoraje'!$B:$B,$B$3,'BD Factoraje'!$G:$G,'Cartera Semanal Individual'!$A82,'BD Factoraje'!$N:$N,'Cartera Semanal Individual'!AR$1,'BD Factoraje'!$C:$C,$B$2)</f>
        <v>0</v>
      </c>
      <c r="AS82" s="11">
        <f>IF('Cartera Semanal Individual'!$A82='Cartera Semanal Individual'!AS$1,-SUMIFS('BD Factoraje'!$Q:$Q,'BD Factoraje'!$B:$B,$B$3,'BD Factoraje'!$G:$G,'Cartera Semanal Individual'!$A82,'BD Factoraje'!$C:$C,$B$2),0)+AR82-SUMIFS('BD Factoraje'!$R:$R,'BD Factoraje'!$B:$B,$B$3,'BD Factoraje'!$G:$G,'Cartera Semanal Individual'!$A82,'BD Factoraje'!$N:$N,'Cartera Semanal Individual'!AS$1,'BD Factoraje'!$C:$C,$B$2)</f>
        <v>0</v>
      </c>
      <c r="AT82" s="11">
        <f>IF('Cartera Semanal Individual'!$A82='Cartera Semanal Individual'!AT$1,-SUMIFS('BD Factoraje'!$Q:$Q,'BD Factoraje'!$B:$B,$B$3,'BD Factoraje'!$G:$G,'Cartera Semanal Individual'!$A82,'BD Factoraje'!$C:$C,$B$2),0)+AS82-SUMIFS('BD Factoraje'!$R:$R,'BD Factoraje'!$B:$B,$B$3,'BD Factoraje'!$G:$G,'Cartera Semanal Individual'!$A82,'BD Factoraje'!$N:$N,'Cartera Semanal Individual'!AT$1,'BD Factoraje'!$C:$C,$B$2)</f>
        <v>0</v>
      </c>
      <c r="AU82" s="11">
        <f>IF('Cartera Semanal Individual'!$A82='Cartera Semanal Individual'!AU$1,-SUMIFS('BD Factoraje'!$Q:$Q,'BD Factoraje'!$B:$B,$B$3,'BD Factoraje'!$G:$G,'Cartera Semanal Individual'!$A82,'BD Factoraje'!$C:$C,$B$2),0)+AT82-SUMIFS('BD Factoraje'!$R:$R,'BD Factoraje'!$B:$B,$B$3,'BD Factoraje'!$G:$G,'Cartera Semanal Individual'!$A82,'BD Factoraje'!$N:$N,'Cartera Semanal Individual'!AU$1,'BD Factoraje'!$C:$C,$B$2)</f>
        <v>0</v>
      </c>
      <c r="AV82" s="11">
        <f>IF('Cartera Semanal Individual'!$A82='Cartera Semanal Individual'!AV$1,-SUMIFS('BD Factoraje'!$Q:$Q,'BD Factoraje'!$B:$B,$B$3,'BD Factoraje'!$G:$G,'Cartera Semanal Individual'!$A82,'BD Factoraje'!$C:$C,$B$2),0)+AU82-SUMIFS('BD Factoraje'!$R:$R,'BD Factoraje'!$B:$B,$B$3,'BD Factoraje'!$G:$G,'Cartera Semanal Individual'!$A82,'BD Factoraje'!$N:$N,'Cartera Semanal Individual'!AV$1,'BD Factoraje'!$C:$C,$B$2)</f>
        <v>0</v>
      </c>
      <c r="AW82" s="11">
        <f>IF('Cartera Semanal Individual'!$A82='Cartera Semanal Individual'!AW$1,-SUMIFS('BD Factoraje'!$Q:$Q,'BD Factoraje'!$B:$B,$B$3,'BD Factoraje'!$G:$G,'Cartera Semanal Individual'!$A82,'BD Factoraje'!$C:$C,$B$2),0)+AV82-SUMIFS('BD Factoraje'!$R:$R,'BD Factoraje'!$B:$B,$B$3,'BD Factoraje'!$G:$G,'Cartera Semanal Individual'!$A82,'BD Factoraje'!$N:$N,'Cartera Semanal Individual'!AW$1,'BD Factoraje'!$C:$C,$B$2)</f>
        <v>0</v>
      </c>
      <c r="AX82" s="11">
        <f>IF('Cartera Semanal Individual'!$A82='Cartera Semanal Individual'!AX$1,-SUMIFS('BD Factoraje'!$Q:$Q,'BD Factoraje'!$B:$B,$B$3,'BD Factoraje'!$G:$G,'Cartera Semanal Individual'!$A82,'BD Factoraje'!$C:$C,$B$2),0)+AW82-SUMIFS('BD Factoraje'!$R:$R,'BD Factoraje'!$B:$B,$B$3,'BD Factoraje'!$G:$G,'Cartera Semanal Individual'!$A82,'BD Factoraje'!$N:$N,'Cartera Semanal Individual'!AX$1,'BD Factoraje'!$C:$C,$B$2)</f>
        <v>0</v>
      </c>
      <c r="AY82" s="11">
        <f>IF('Cartera Semanal Individual'!$A82='Cartera Semanal Individual'!AY$1,-SUMIFS('BD Factoraje'!$Q:$Q,'BD Factoraje'!$B:$B,$B$3,'BD Factoraje'!$G:$G,'Cartera Semanal Individual'!$A82,'BD Factoraje'!$C:$C,$B$2),0)+AX82-SUMIFS('BD Factoraje'!$R:$R,'BD Factoraje'!$B:$B,$B$3,'BD Factoraje'!$G:$G,'Cartera Semanal Individual'!$A82,'BD Factoraje'!$N:$N,'Cartera Semanal Individual'!AY$1,'BD Factoraje'!$C:$C,$B$2)</f>
        <v>0</v>
      </c>
      <c r="AZ82" s="11">
        <f>IF('Cartera Semanal Individual'!$A82='Cartera Semanal Individual'!AZ$1,-SUMIFS('BD Factoraje'!$Q:$Q,'BD Factoraje'!$B:$B,$B$3,'BD Factoraje'!$G:$G,'Cartera Semanal Individual'!$A82,'BD Factoraje'!$C:$C,$B$2),0)+AY82-SUMIFS('BD Factoraje'!$R:$R,'BD Factoraje'!$B:$B,$B$3,'BD Factoraje'!$G:$G,'Cartera Semanal Individual'!$A82,'BD Factoraje'!$N:$N,'Cartera Semanal Individual'!AZ$1,'BD Factoraje'!$C:$C,$B$2)</f>
        <v>0</v>
      </c>
      <c r="BA82" s="11">
        <f>IF('Cartera Semanal Individual'!$A82='Cartera Semanal Individual'!BA$1,-SUMIFS('BD Factoraje'!$Q:$Q,'BD Factoraje'!$B:$B,$B$3,'BD Factoraje'!$G:$G,'Cartera Semanal Individual'!$A82,'BD Factoraje'!$C:$C,$B$2),0)+AZ82-SUMIFS('BD Factoraje'!$R:$R,'BD Factoraje'!$B:$B,$B$3,'BD Factoraje'!$G:$G,'Cartera Semanal Individual'!$A82,'BD Factoraje'!$N:$N,'Cartera Semanal Individual'!BA$1,'BD Factoraje'!$C:$C,$B$2)</f>
        <v>0</v>
      </c>
      <c r="BB82" s="11">
        <f>IF('Cartera Semanal Individual'!$A82='Cartera Semanal Individual'!BB$1,-SUMIFS('BD Factoraje'!$Q:$Q,'BD Factoraje'!$B:$B,$B$3,'BD Factoraje'!$G:$G,'Cartera Semanal Individual'!$A82,'BD Factoraje'!$C:$C,$B$2),0)+BA82-SUMIFS('BD Factoraje'!$R:$R,'BD Factoraje'!$B:$B,$B$3,'BD Factoraje'!$G:$G,'Cartera Semanal Individual'!$A82,'BD Factoraje'!$N:$N,'Cartera Semanal Individual'!BB$1,'BD Factoraje'!$C:$C,$B$2)</f>
        <v>0</v>
      </c>
      <c r="BC82" s="11">
        <f>IF('Cartera Semanal Individual'!$A82='Cartera Semanal Individual'!BC$1,-SUMIFS('BD Factoraje'!$Q:$Q,'BD Factoraje'!$B:$B,$B$3,'BD Factoraje'!$G:$G,'Cartera Semanal Individual'!$A82,'BD Factoraje'!$C:$C,$B$2),0)+BB82-SUMIFS('BD Factoraje'!$R:$R,'BD Factoraje'!$B:$B,$B$3,'BD Factoraje'!$G:$G,'Cartera Semanal Individual'!$A82,'BD Factoraje'!$N:$N,'Cartera Semanal Individual'!BC$1,'BD Factoraje'!$C:$C,$B$2)</f>
        <v>0</v>
      </c>
      <c r="BD82" s="11">
        <f>IF('Cartera Semanal Individual'!$A82='Cartera Semanal Individual'!BD$1,-SUMIFS('BD Factoraje'!$Q:$Q,'BD Factoraje'!$B:$B,$B$3,'BD Factoraje'!$G:$G,'Cartera Semanal Individual'!$A82,'BD Factoraje'!$C:$C,$B$2),0)+BC82-SUMIFS('BD Factoraje'!$R:$R,'BD Factoraje'!$B:$B,$B$3,'BD Factoraje'!$G:$G,'Cartera Semanal Individual'!$A82,'BD Factoraje'!$N:$N,'Cartera Semanal Individual'!BD$1,'BD Factoraje'!$C:$C,$B$2)</f>
        <v>0</v>
      </c>
      <c r="BE82" s="11">
        <f>IF('Cartera Semanal Individual'!$A82='Cartera Semanal Individual'!BE$1,-SUMIFS('BD Factoraje'!$Q:$Q,'BD Factoraje'!$B:$B,$B$3,'BD Factoraje'!$G:$G,'Cartera Semanal Individual'!$A82,'BD Factoraje'!$C:$C,$B$2),0)+BD82-SUMIFS('BD Factoraje'!$R:$R,'BD Factoraje'!$B:$B,$B$3,'BD Factoraje'!$G:$G,'Cartera Semanal Individual'!$A82,'BD Factoraje'!$N:$N,'Cartera Semanal Individual'!BE$1,'BD Factoraje'!$C:$C,$B$2)</f>
        <v>0</v>
      </c>
      <c r="BF82" s="11">
        <f>IF('Cartera Semanal Individual'!$A82='Cartera Semanal Individual'!BF$1,-SUMIFS('BD Factoraje'!$Q:$Q,'BD Factoraje'!$B:$B,$B$3,'BD Factoraje'!$G:$G,'Cartera Semanal Individual'!$A82,'BD Factoraje'!$C:$C,$B$2),0)+BE82-SUMIFS('BD Factoraje'!$R:$R,'BD Factoraje'!$B:$B,$B$3,'BD Factoraje'!$G:$G,'Cartera Semanal Individual'!$A82,'BD Factoraje'!$N:$N,'Cartera Semanal Individual'!BF$1,'BD Factoraje'!$C:$C,$B$2)</f>
        <v>0</v>
      </c>
      <c r="BG82" s="11">
        <f>IF('Cartera Semanal Individual'!$A82='Cartera Semanal Individual'!BG$1,-SUMIFS('BD Factoraje'!$Q:$Q,'BD Factoraje'!$B:$B,$B$3,'BD Factoraje'!$G:$G,'Cartera Semanal Individual'!$A82,'BD Factoraje'!$C:$C,$B$2),0)+BF82-SUMIFS('BD Factoraje'!$R:$R,'BD Factoraje'!$B:$B,$B$3,'BD Factoraje'!$G:$G,'Cartera Semanal Individual'!$A82,'BD Factoraje'!$N:$N,'Cartera Semanal Individual'!BG$1,'BD Factoraje'!$C:$C,$B$2)</f>
        <v>0</v>
      </c>
      <c r="BH82" s="11">
        <f>IF('Cartera Semanal Individual'!$A82='Cartera Semanal Individual'!BH$1,-SUMIFS('BD Factoraje'!$Q:$Q,'BD Factoraje'!$B:$B,$B$3,'BD Factoraje'!$G:$G,'Cartera Semanal Individual'!$A82,'BD Factoraje'!$C:$C,$B$2),0)+BG82-SUMIFS('BD Factoraje'!$R:$R,'BD Factoraje'!$B:$B,$B$3,'BD Factoraje'!$G:$G,'Cartera Semanal Individual'!$A82,'BD Factoraje'!$N:$N,'Cartera Semanal Individual'!BH$1,'BD Factoraje'!$C:$C,$B$2)</f>
        <v>0</v>
      </c>
      <c r="BI82" s="11">
        <f>IF('Cartera Semanal Individual'!$A82='Cartera Semanal Individual'!BI$1,-SUMIFS('BD Factoraje'!$Q:$Q,'BD Factoraje'!$B:$B,$B$3,'BD Factoraje'!$G:$G,'Cartera Semanal Individual'!$A82,'BD Factoraje'!$C:$C,$B$2),0)+BH82-SUMIFS('BD Factoraje'!$R:$R,'BD Factoraje'!$B:$B,$B$3,'BD Factoraje'!$G:$G,'Cartera Semanal Individual'!$A82,'BD Factoraje'!$N:$N,'Cartera Semanal Individual'!BI$1,'BD Factoraje'!$C:$C,$B$2)</f>
        <v>0</v>
      </c>
      <c r="BJ82" s="11">
        <f>IF('Cartera Semanal Individual'!$A82='Cartera Semanal Individual'!BJ$1,-SUMIFS('BD Factoraje'!$Q:$Q,'BD Factoraje'!$B:$B,$B$3,'BD Factoraje'!$G:$G,'Cartera Semanal Individual'!$A82,'BD Factoraje'!$C:$C,$B$2),0)+BI82-SUMIFS('BD Factoraje'!$R:$R,'BD Factoraje'!$B:$B,$B$3,'BD Factoraje'!$G:$G,'Cartera Semanal Individual'!$A82,'BD Factoraje'!$N:$N,'Cartera Semanal Individual'!BJ$1,'BD Factoraje'!$C:$C,$B$2)</f>
        <v>0</v>
      </c>
      <c r="BK82" s="11">
        <f>IF('Cartera Semanal Individual'!$A82='Cartera Semanal Individual'!BK$1,-SUMIFS('BD Factoraje'!$Q:$Q,'BD Factoraje'!$B:$B,$B$3,'BD Factoraje'!$G:$G,'Cartera Semanal Individual'!$A82,'BD Factoraje'!$C:$C,$B$2),0)+BJ82-SUMIFS('BD Factoraje'!$R:$R,'BD Factoraje'!$B:$B,$B$3,'BD Factoraje'!$G:$G,'Cartera Semanal Individual'!$A82,'BD Factoraje'!$N:$N,'Cartera Semanal Individual'!BK$1,'BD Factoraje'!$C:$C,$B$2)</f>
        <v>0</v>
      </c>
      <c r="BL82" s="11">
        <f>IF('Cartera Semanal Individual'!$A82='Cartera Semanal Individual'!BL$1,-SUMIFS('BD Factoraje'!$Q:$Q,'BD Factoraje'!$B:$B,$B$3,'BD Factoraje'!$G:$G,'Cartera Semanal Individual'!$A82,'BD Factoraje'!$C:$C,$B$2),0)+BK82-SUMIFS('BD Factoraje'!$R:$R,'BD Factoraje'!$B:$B,$B$3,'BD Factoraje'!$G:$G,'Cartera Semanal Individual'!$A82,'BD Factoraje'!$N:$N,'Cartera Semanal Individual'!BL$1,'BD Factoraje'!$C:$C,$B$2)</f>
        <v>0</v>
      </c>
      <c r="BM82" s="11">
        <f>IF('Cartera Semanal Individual'!$A82='Cartera Semanal Individual'!BM$1,-SUMIFS('BD Factoraje'!$Q:$Q,'BD Factoraje'!$B:$B,$B$3,'BD Factoraje'!$G:$G,'Cartera Semanal Individual'!$A82,'BD Factoraje'!$C:$C,$B$2),0)+BL82-SUMIFS('BD Factoraje'!$R:$R,'BD Factoraje'!$B:$B,$B$3,'BD Factoraje'!$G:$G,'Cartera Semanal Individual'!$A82,'BD Factoraje'!$N:$N,'Cartera Semanal Individual'!BM$1,'BD Factoraje'!$C:$C,$B$2)</f>
        <v>0</v>
      </c>
      <c r="BN82" s="11">
        <f>IF('Cartera Semanal Individual'!$A82='Cartera Semanal Individual'!BN$1,-SUMIFS('BD Factoraje'!$Q:$Q,'BD Factoraje'!$B:$B,$B$3,'BD Factoraje'!$G:$G,'Cartera Semanal Individual'!$A82,'BD Factoraje'!$C:$C,$B$2),0)+BM82-SUMIFS('BD Factoraje'!$R:$R,'BD Factoraje'!$B:$B,$B$3,'BD Factoraje'!$G:$G,'Cartera Semanal Individual'!$A82,'BD Factoraje'!$N:$N,'Cartera Semanal Individual'!BN$1,'BD Factoraje'!$C:$C,$B$2)</f>
        <v>0</v>
      </c>
      <c r="BO82" s="11">
        <f>IF('Cartera Semanal Individual'!$A82='Cartera Semanal Individual'!BO$1,-SUMIFS('BD Factoraje'!$Q:$Q,'BD Factoraje'!$B:$B,$B$3,'BD Factoraje'!$G:$G,'Cartera Semanal Individual'!$A82,'BD Factoraje'!$C:$C,$B$2),0)+BN82-SUMIFS('BD Factoraje'!$R:$R,'BD Factoraje'!$B:$B,$B$3,'BD Factoraje'!$G:$G,'Cartera Semanal Individual'!$A82,'BD Factoraje'!$N:$N,'Cartera Semanal Individual'!BO$1,'BD Factoraje'!$C:$C,$B$2)</f>
        <v>0</v>
      </c>
      <c r="BP82" s="11">
        <f>IF('Cartera Semanal Individual'!$A82='Cartera Semanal Individual'!BP$1,-SUMIFS('BD Factoraje'!$Q:$Q,'BD Factoraje'!$B:$B,$B$3,'BD Factoraje'!$G:$G,'Cartera Semanal Individual'!$A82,'BD Factoraje'!$C:$C,$B$2),0)+BO82-SUMIFS('BD Factoraje'!$R:$R,'BD Factoraje'!$B:$B,$B$3,'BD Factoraje'!$G:$G,'Cartera Semanal Individual'!$A82,'BD Factoraje'!$N:$N,'Cartera Semanal Individual'!BP$1,'BD Factoraje'!$C:$C,$B$2)</f>
        <v>0</v>
      </c>
      <c r="BQ82" s="11">
        <f>IF('Cartera Semanal Individual'!$A82='Cartera Semanal Individual'!BQ$1,-SUMIFS('BD Factoraje'!$Q:$Q,'BD Factoraje'!$B:$B,$B$3,'BD Factoraje'!$G:$G,'Cartera Semanal Individual'!$A82,'BD Factoraje'!$C:$C,$B$2),0)+BP82-SUMIFS('BD Factoraje'!$R:$R,'BD Factoraje'!$B:$B,$B$3,'BD Factoraje'!$G:$G,'Cartera Semanal Individual'!$A82,'BD Factoraje'!$N:$N,'Cartera Semanal Individual'!BQ$1,'BD Factoraje'!$C:$C,$B$2)</f>
        <v>0</v>
      </c>
      <c r="BR82" s="11">
        <f>IF('Cartera Semanal Individual'!$A82='Cartera Semanal Individual'!BR$1,-SUMIFS('BD Factoraje'!$Q:$Q,'BD Factoraje'!$B:$B,$B$3,'BD Factoraje'!$G:$G,'Cartera Semanal Individual'!$A82,'BD Factoraje'!$C:$C,$B$2),0)+BQ82-SUMIFS('BD Factoraje'!$R:$R,'BD Factoraje'!$B:$B,$B$3,'BD Factoraje'!$G:$G,'Cartera Semanal Individual'!$A82,'BD Factoraje'!$N:$N,'Cartera Semanal Individual'!BR$1,'BD Factoraje'!$C:$C,$B$2)</f>
        <v>0</v>
      </c>
      <c r="BS82" s="11">
        <f>IF('Cartera Semanal Individual'!$A82='Cartera Semanal Individual'!BS$1,-SUMIFS('BD Factoraje'!$Q:$Q,'BD Factoraje'!$B:$B,$B$3,'BD Factoraje'!$G:$G,'Cartera Semanal Individual'!$A82,'BD Factoraje'!$C:$C,$B$2),0)+BR82-SUMIFS('BD Factoraje'!$R:$R,'BD Factoraje'!$B:$B,$B$3,'BD Factoraje'!$G:$G,'Cartera Semanal Individual'!$A82,'BD Factoraje'!$N:$N,'Cartera Semanal Individual'!BS$1,'BD Factoraje'!$C:$C,$B$2)</f>
        <v>0</v>
      </c>
      <c r="BT82" s="11">
        <f>IF('Cartera Semanal Individual'!$A82='Cartera Semanal Individual'!BT$1,-SUMIFS('BD Factoraje'!$Q:$Q,'BD Factoraje'!$B:$B,$B$3,'BD Factoraje'!$G:$G,'Cartera Semanal Individual'!$A82,'BD Factoraje'!$C:$C,$B$2),0)+BS82-SUMIFS('BD Factoraje'!$R:$R,'BD Factoraje'!$B:$B,$B$3,'BD Factoraje'!$G:$G,'Cartera Semanal Individual'!$A82,'BD Factoraje'!$N:$N,'Cartera Semanal Individual'!BT$1,'BD Factoraje'!$C:$C,$B$2)</f>
        <v>0</v>
      </c>
      <c r="BU82" s="11">
        <f>IF('Cartera Semanal Individual'!$A82='Cartera Semanal Individual'!BU$1,-SUMIFS('BD Factoraje'!$Q:$Q,'BD Factoraje'!$B:$B,$B$3,'BD Factoraje'!$G:$G,'Cartera Semanal Individual'!$A82,'BD Factoraje'!$C:$C,$B$2),0)+BT82-SUMIFS('BD Factoraje'!$R:$R,'BD Factoraje'!$B:$B,$B$3,'BD Factoraje'!$G:$G,'Cartera Semanal Individual'!$A82,'BD Factoraje'!$N:$N,'Cartera Semanal Individual'!BU$1,'BD Factoraje'!$C:$C,$B$2)</f>
        <v>0</v>
      </c>
      <c r="BV82" s="11">
        <f>IF('Cartera Semanal Individual'!$A82='Cartera Semanal Individual'!BV$1,-SUMIFS('BD Factoraje'!$Q:$Q,'BD Factoraje'!$B:$B,$B$3,'BD Factoraje'!$G:$G,'Cartera Semanal Individual'!$A82,'BD Factoraje'!$C:$C,$B$2),0)+BU82-SUMIFS('BD Factoraje'!$R:$R,'BD Factoraje'!$B:$B,$B$3,'BD Factoraje'!$G:$G,'Cartera Semanal Individual'!$A82,'BD Factoraje'!$N:$N,'Cartera Semanal Individual'!BV$1,'BD Factoraje'!$C:$C,$B$2)</f>
        <v>0</v>
      </c>
      <c r="BW82" s="11">
        <f>IF('Cartera Semanal Individual'!$A82='Cartera Semanal Individual'!BW$1,-SUMIFS('BD Factoraje'!$Q:$Q,'BD Factoraje'!$B:$B,$B$3,'BD Factoraje'!$G:$G,'Cartera Semanal Individual'!$A82,'BD Factoraje'!$C:$C,$B$2),0)+BV82-SUMIFS('BD Factoraje'!$R:$R,'BD Factoraje'!$B:$B,$B$3,'BD Factoraje'!$G:$G,'Cartera Semanal Individual'!$A82,'BD Factoraje'!$N:$N,'Cartera Semanal Individual'!BW$1,'BD Factoraje'!$C:$C,$B$2)</f>
        <v>0</v>
      </c>
      <c r="BX82" s="11">
        <f>IF('Cartera Semanal Individual'!$A82='Cartera Semanal Individual'!BX$1,-SUMIFS('BD Factoraje'!$Q:$Q,'BD Factoraje'!$B:$B,$B$3,'BD Factoraje'!$G:$G,'Cartera Semanal Individual'!$A82,'BD Factoraje'!$C:$C,$B$2),0)+BW82-SUMIFS('BD Factoraje'!$R:$R,'BD Factoraje'!$B:$B,$B$3,'BD Factoraje'!$G:$G,'Cartera Semanal Individual'!$A82,'BD Factoraje'!$N:$N,'Cartera Semanal Individual'!BX$1,'BD Factoraje'!$C:$C,$B$2)</f>
        <v>0</v>
      </c>
      <c r="BY82" s="11">
        <f>IF('Cartera Semanal Individual'!$A82='Cartera Semanal Individual'!BY$1,-SUMIFS('BD Factoraje'!$Q:$Q,'BD Factoraje'!$B:$B,$B$3,'BD Factoraje'!$G:$G,'Cartera Semanal Individual'!$A82,'BD Factoraje'!$C:$C,$B$2),0)+BX82-SUMIFS('BD Factoraje'!$R:$R,'BD Factoraje'!$B:$B,$B$3,'BD Factoraje'!$G:$G,'Cartera Semanal Individual'!$A82,'BD Factoraje'!$N:$N,'Cartera Semanal Individual'!BY$1,'BD Factoraje'!$C:$C,$B$2)</f>
        <v>0</v>
      </c>
      <c r="BZ82" s="11">
        <f>IF('Cartera Semanal Individual'!$A82='Cartera Semanal Individual'!BZ$1,-SUMIFS('BD Factoraje'!$Q:$Q,'BD Factoraje'!$B:$B,$B$3,'BD Factoraje'!$G:$G,'Cartera Semanal Individual'!$A82,'BD Factoraje'!$C:$C,$B$2),0)+BY82-SUMIFS('BD Factoraje'!$R:$R,'BD Factoraje'!$B:$B,$B$3,'BD Factoraje'!$G:$G,'Cartera Semanal Individual'!$A82,'BD Factoraje'!$N:$N,'Cartera Semanal Individual'!BZ$1,'BD Factoraje'!$C:$C,$B$2)</f>
        <v>0</v>
      </c>
      <c r="CA82" s="11">
        <f>IF('Cartera Semanal Individual'!$A82='Cartera Semanal Individual'!CA$1,-SUMIFS('BD Factoraje'!$Q:$Q,'BD Factoraje'!$B:$B,$B$3,'BD Factoraje'!$G:$G,'Cartera Semanal Individual'!$A82,'BD Factoraje'!$C:$C,$B$2),0)+BZ82-SUMIFS('BD Factoraje'!$R:$R,'BD Factoraje'!$B:$B,$B$3,'BD Factoraje'!$G:$G,'Cartera Semanal Individual'!$A82,'BD Factoraje'!$N:$N,'Cartera Semanal Individual'!CA$1,'BD Factoraje'!$C:$C,$B$2)</f>
        <v>0</v>
      </c>
      <c r="CB82" s="11">
        <f>IF('Cartera Semanal Individual'!$A82='Cartera Semanal Individual'!CB$1,-SUMIFS('BD Factoraje'!$Q:$Q,'BD Factoraje'!$B:$B,$B$3,'BD Factoraje'!$G:$G,'Cartera Semanal Individual'!$A82,'BD Factoraje'!$C:$C,$B$2),0)+CA82-SUMIFS('BD Factoraje'!$R:$R,'BD Factoraje'!$B:$B,$B$3,'BD Factoraje'!$G:$G,'Cartera Semanal Individual'!$A82,'BD Factoraje'!$N:$N,'Cartera Semanal Individual'!CB$1,'BD Factoraje'!$C:$C,$B$2)</f>
        <v>0</v>
      </c>
      <c r="CC82" s="11">
        <f>IF('Cartera Semanal Individual'!$A82='Cartera Semanal Individual'!CC$1,-SUMIFS('BD Factoraje'!$Q:$Q,'BD Factoraje'!$B:$B,$B$3,'BD Factoraje'!$G:$G,'Cartera Semanal Individual'!$A82,'BD Factoraje'!$C:$C,$B$2),0)+CB82-SUMIFS('BD Factoraje'!$R:$R,'BD Factoraje'!$B:$B,$B$3,'BD Factoraje'!$G:$G,'Cartera Semanal Individual'!$A82,'BD Factoraje'!$N:$N,'Cartera Semanal Individual'!CC$1,'BD Factoraje'!$C:$C,$B$2)</f>
        <v>0</v>
      </c>
      <c r="CD82" s="11">
        <f>IF('Cartera Semanal Individual'!$A82='Cartera Semanal Individual'!CD$1,-SUMIFS('BD Factoraje'!$Q:$Q,'BD Factoraje'!$B:$B,$B$3,'BD Factoraje'!$G:$G,'Cartera Semanal Individual'!$A82,'BD Factoraje'!$C:$C,$B$2),0)+CC82-SUMIFS('BD Factoraje'!$R:$R,'BD Factoraje'!$B:$B,$B$3,'BD Factoraje'!$G:$G,'Cartera Semanal Individual'!$A82,'BD Factoraje'!$N:$N,'Cartera Semanal Individual'!CD$1,'BD Factoraje'!$C:$C,$B$2)</f>
        <v>0</v>
      </c>
      <c r="CE82" s="11">
        <f>IF('Cartera Semanal Individual'!$A82='Cartera Semanal Individual'!CE$1,-SUMIFS('BD Factoraje'!$Q:$Q,'BD Factoraje'!$B:$B,$B$3,'BD Factoraje'!$G:$G,'Cartera Semanal Individual'!$A82,'BD Factoraje'!$C:$C,$B$2),0)+CD82-SUMIFS('BD Factoraje'!$R:$R,'BD Factoraje'!$B:$B,$B$3,'BD Factoraje'!$G:$G,'Cartera Semanal Individual'!$A82,'BD Factoraje'!$N:$N,'Cartera Semanal Individual'!CE$1,'BD Factoraje'!$C:$C,$B$2)</f>
        <v>0</v>
      </c>
      <c r="CF82" s="11">
        <f>IF('Cartera Semanal Individual'!$A82='Cartera Semanal Individual'!CF$1,-SUMIFS('BD Factoraje'!$Q:$Q,'BD Factoraje'!$B:$B,$B$3,'BD Factoraje'!$G:$G,'Cartera Semanal Individual'!$A82,'BD Factoraje'!$C:$C,$B$2),0)+CE82-SUMIFS('BD Factoraje'!$R:$R,'BD Factoraje'!$B:$B,$B$3,'BD Factoraje'!$G:$G,'Cartera Semanal Individual'!$A82,'BD Factoraje'!$N:$N,'Cartera Semanal Individual'!CF$1,'BD Factoraje'!$C:$C,$B$2)</f>
        <v>0</v>
      </c>
      <c r="CG82" s="11">
        <f>IF('Cartera Semanal Individual'!$A82='Cartera Semanal Individual'!CG$1,-SUMIFS('BD Factoraje'!$Q:$Q,'BD Factoraje'!$B:$B,$B$3,'BD Factoraje'!$G:$G,'Cartera Semanal Individual'!$A82,'BD Factoraje'!$C:$C,$B$2),0)+CF82-SUMIFS('BD Factoraje'!$R:$R,'BD Factoraje'!$B:$B,$B$3,'BD Factoraje'!$G:$G,'Cartera Semanal Individual'!$A82,'BD Factoraje'!$N:$N,'Cartera Semanal Individual'!CG$1,'BD Factoraje'!$C:$C,$B$2)</f>
        <v>0</v>
      </c>
      <c r="CH82" s="11">
        <f>IF('Cartera Semanal Individual'!$A82='Cartera Semanal Individual'!CH$1,-SUMIFS('BD Factoraje'!$Q:$Q,'BD Factoraje'!$B:$B,$B$3,'BD Factoraje'!$G:$G,'Cartera Semanal Individual'!$A82,'BD Factoraje'!$C:$C,$B$2),0)+CG82-SUMIFS('BD Factoraje'!$R:$R,'BD Factoraje'!$B:$B,$B$3,'BD Factoraje'!$G:$G,'Cartera Semanal Individual'!$A82,'BD Factoraje'!$N:$N,'Cartera Semanal Individual'!CH$1,'BD Factoraje'!$C:$C,$B$2)</f>
        <v>0</v>
      </c>
      <c r="CI82" s="11">
        <f>IF('Cartera Semanal Individual'!$A82='Cartera Semanal Individual'!CI$1,-SUMIFS('BD Factoraje'!$Q:$Q,'BD Factoraje'!$B:$B,$B$3,'BD Factoraje'!$G:$G,'Cartera Semanal Individual'!$A82,'BD Factoraje'!$C:$C,$B$2),0)+CH82-SUMIFS('BD Factoraje'!$R:$R,'BD Factoraje'!$B:$B,$B$3,'BD Factoraje'!$G:$G,'Cartera Semanal Individual'!$A82,'BD Factoraje'!$N:$N,'Cartera Semanal Individual'!CI$1,'BD Factoraje'!$C:$C,$B$2)</f>
        <v>0</v>
      </c>
      <c r="CJ82" s="11">
        <f>IF('Cartera Semanal Individual'!$A82='Cartera Semanal Individual'!CJ$1,-SUMIFS('BD Factoraje'!$Q:$Q,'BD Factoraje'!$B:$B,$B$3,'BD Factoraje'!$G:$G,'Cartera Semanal Individual'!$A82,'BD Factoraje'!$C:$C,$B$2),0)+CI82-SUMIFS('BD Factoraje'!$R:$R,'BD Factoraje'!$B:$B,$B$3,'BD Factoraje'!$G:$G,'Cartera Semanal Individual'!$A82,'BD Factoraje'!$N:$N,'Cartera Semanal Individual'!CJ$1,'BD Factoraje'!$C:$C,$B$2)</f>
        <v>0</v>
      </c>
      <c r="CK82" s="11">
        <f>IF('Cartera Semanal Individual'!$A82='Cartera Semanal Individual'!CK$1,-SUMIFS('BD Factoraje'!$Q:$Q,'BD Factoraje'!$B:$B,$B$3,'BD Factoraje'!$G:$G,'Cartera Semanal Individual'!$A82,'BD Factoraje'!$C:$C,$B$2),0)+CJ82-SUMIFS('BD Factoraje'!$R:$R,'BD Factoraje'!$B:$B,$B$3,'BD Factoraje'!$G:$G,'Cartera Semanal Individual'!$A82,'BD Factoraje'!$N:$N,'Cartera Semanal Individual'!CK$1,'BD Factoraje'!$C:$C,$B$2)</f>
        <v>0</v>
      </c>
      <c r="CL82" s="11">
        <f>IF('Cartera Semanal Individual'!$A82='Cartera Semanal Individual'!CL$1,-SUMIFS('BD Factoraje'!$Q:$Q,'BD Factoraje'!$B:$B,$B$3,'BD Factoraje'!$G:$G,'Cartera Semanal Individual'!$A82,'BD Factoraje'!$C:$C,$B$2),0)+CK82-SUMIFS('BD Factoraje'!$R:$R,'BD Factoraje'!$B:$B,$B$3,'BD Factoraje'!$G:$G,'Cartera Semanal Individual'!$A82,'BD Factoraje'!$N:$N,'Cartera Semanal Individual'!CL$1,'BD Factoraje'!$C:$C,$B$2)</f>
        <v>0</v>
      </c>
      <c r="CM82" s="11">
        <f>IF('Cartera Semanal Individual'!$A82='Cartera Semanal Individual'!CM$1,-SUMIFS('BD Factoraje'!$Q:$Q,'BD Factoraje'!$B:$B,$B$3,'BD Factoraje'!$G:$G,'Cartera Semanal Individual'!$A82,'BD Factoraje'!$C:$C,$B$2),0)+CL82-SUMIFS('BD Factoraje'!$R:$R,'BD Factoraje'!$B:$B,$B$3,'BD Factoraje'!$G:$G,'Cartera Semanal Individual'!$A82,'BD Factoraje'!$N:$N,'Cartera Semanal Individual'!CM$1,'BD Factoraje'!$C:$C,$B$2)</f>
        <v>0</v>
      </c>
      <c r="CN82" s="11">
        <f>IF('Cartera Semanal Individual'!$A82='Cartera Semanal Individual'!CN$1,-SUMIFS('BD Factoraje'!$Q:$Q,'BD Factoraje'!$B:$B,$B$3,'BD Factoraje'!$G:$G,'Cartera Semanal Individual'!$A82,'BD Factoraje'!$C:$C,$B$2),0)+CM82-SUMIFS('BD Factoraje'!$R:$R,'BD Factoraje'!$B:$B,$B$3,'BD Factoraje'!$G:$G,'Cartera Semanal Individual'!$A82,'BD Factoraje'!$N:$N,'Cartera Semanal Individual'!CN$1,'BD Factoraje'!$C:$C,$B$2)</f>
        <v>0</v>
      </c>
      <c r="CO82" s="11">
        <f>IF('Cartera Semanal Individual'!$A82='Cartera Semanal Individual'!CO$1,-SUMIFS('BD Factoraje'!$Q:$Q,'BD Factoraje'!$B:$B,$B$3,'BD Factoraje'!$G:$G,'Cartera Semanal Individual'!$A82,'BD Factoraje'!$C:$C,$B$2),0)+CN82-SUMIFS('BD Factoraje'!$R:$R,'BD Factoraje'!$B:$B,$B$3,'BD Factoraje'!$G:$G,'Cartera Semanal Individual'!$A82,'BD Factoraje'!$N:$N,'Cartera Semanal Individual'!CO$1,'BD Factoraje'!$C:$C,$B$2)</f>
        <v>0</v>
      </c>
      <c r="CP82" s="11">
        <f>IF('Cartera Semanal Individual'!$A82='Cartera Semanal Individual'!CP$1,-SUMIFS('BD Factoraje'!$Q:$Q,'BD Factoraje'!$B:$B,$B$3,'BD Factoraje'!$G:$G,'Cartera Semanal Individual'!$A82,'BD Factoraje'!$C:$C,$B$2),0)+CO82-SUMIFS('BD Factoraje'!$R:$R,'BD Factoraje'!$B:$B,$B$3,'BD Factoraje'!$G:$G,'Cartera Semanal Individual'!$A82,'BD Factoraje'!$N:$N,'Cartera Semanal Individual'!CP$1,'BD Factoraje'!$C:$C,$B$2)</f>
        <v>0</v>
      </c>
      <c r="CQ82" s="11">
        <f>IF('Cartera Semanal Individual'!$A82='Cartera Semanal Individual'!CQ$1,-SUMIFS('BD Factoraje'!$Q:$Q,'BD Factoraje'!$B:$B,$B$3,'BD Factoraje'!$G:$G,'Cartera Semanal Individual'!$A82,'BD Factoraje'!$C:$C,$B$2),0)+CP82-SUMIFS('BD Factoraje'!$R:$R,'BD Factoraje'!$B:$B,$B$3,'BD Factoraje'!$G:$G,'Cartera Semanal Individual'!$A82,'BD Factoraje'!$N:$N,'Cartera Semanal Individual'!CQ$1,'BD Factoraje'!$C:$C,$B$2)</f>
        <v>0</v>
      </c>
      <c r="CR82" s="11">
        <f>IF('Cartera Semanal Individual'!$A82='Cartera Semanal Individual'!CR$1,-SUMIFS('BD Factoraje'!$Q:$Q,'BD Factoraje'!$B:$B,$B$3,'BD Factoraje'!$G:$G,'Cartera Semanal Individual'!$A82,'BD Factoraje'!$C:$C,$B$2),0)+CQ82-SUMIFS('BD Factoraje'!$R:$R,'BD Factoraje'!$B:$B,$B$3,'BD Factoraje'!$G:$G,'Cartera Semanal Individual'!$A82,'BD Factoraje'!$N:$N,'Cartera Semanal Individual'!CR$1,'BD Factoraje'!$C:$C,$B$2)</f>
        <v>0</v>
      </c>
      <c r="CS82" s="11">
        <f>IF('Cartera Semanal Individual'!$A82='Cartera Semanal Individual'!CS$1,-SUMIFS('BD Factoraje'!$Q:$Q,'BD Factoraje'!$B:$B,$B$3,'BD Factoraje'!$G:$G,'Cartera Semanal Individual'!$A82,'BD Factoraje'!$C:$C,$B$2),0)+CR82-SUMIFS('BD Factoraje'!$R:$R,'BD Factoraje'!$B:$B,$B$3,'BD Factoraje'!$G:$G,'Cartera Semanal Individual'!$A82,'BD Factoraje'!$N:$N,'Cartera Semanal Individual'!CS$1,'BD Factoraje'!$C:$C,$B$2)</f>
        <v>0</v>
      </c>
      <c r="CT82" s="11">
        <f>IF('Cartera Semanal Individual'!$A82='Cartera Semanal Individual'!CT$1,-SUMIFS('BD Factoraje'!$Q:$Q,'BD Factoraje'!$B:$B,$B$3,'BD Factoraje'!$G:$G,'Cartera Semanal Individual'!$A82,'BD Factoraje'!$C:$C,$B$2),0)+CS82-SUMIFS('BD Factoraje'!$R:$R,'BD Factoraje'!$B:$B,$B$3,'BD Factoraje'!$G:$G,'Cartera Semanal Individual'!$A82,'BD Factoraje'!$N:$N,'Cartera Semanal Individual'!CT$1,'BD Factoraje'!$C:$C,$B$2)</f>
        <v>0</v>
      </c>
      <c r="CU82" s="11">
        <f>IF('Cartera Semanal Individual'!$A82='Cartera Semanal Individual'!CU$1,-SUMIFS('BD Factoraje'!$Q:$Q,'BD Factoraje'!$B:$B,$B$3,'BD Factoraje'!$G:$G,'Cartera Semanal Individual'!$A82,'BD Factoraje'!$C:$C,$B$2),0)+CT82-SUMIFS('BD Factoraje'!$R:$R,'BD Factoraje'!$B:$B,$B$3,'BD Factoraje'!$G:$G,'Cartera Semanal Individual'!$A82,'BD Factoraje'!$N:$N,'Cartera Semanal Individual'!CU$1,'BD Factoraje'!$C:$C,$B$2)</f>
        <v>0</v>
      </c>
      <c r="CV82" s="11">
        <f>IF('Cartera Semanal Individual'!$A82='Cartera Semanal Individual'!CV$1,-SUMIFS('BD Factoraje'!$Q:$Q,'BD Factoraje'!$B:$B,$B$3,'BD Factoraje'!$G:$G,'Cartera Semanal Individual'!$A82,'BD Factoraje'!$C:$C,$B$2),0)+CU82-SUMIFS('BD Factoraje'!$R:$R,'BD Factoraje'!$B:$B,$B$3,'BD Factoraje'!$G:$G,'Cartera Semanal Individual'!$A82,'BD Factoraje'!$N:$N,'Cartera Semanal Individual'!CV$1,'BD Factoraje'!$C:$C,$B$2)</f>
        <v>0</v>
      </c>
    </row>
    <row r="83" spans="1:100" x14ac:dyDescent="0.25">
      <c r="A83" s="14">
        <v>92</v>
      </c>
      <c r="B83" s="31">
        <f t="shared" si="3"/>
        <v>43009</v>
      </c>
      <c r="C83" s="11">
        <f>IF('Cartera Semanal Individual'!$A83='Cartera Semanal Individual'!C$1,-SUMIFS('BD Factoraje'!$Q:$Q,'BD Factoraje'!$B:$B,$B$3,'BD Factoraje'!$G:$G,'Cartera Semanal Individual'!$A83,'BD Factoraje'!$C:$C,$B$2),0)</f>
        <v>0</v>
      </c>
      <c r="D83" s="11">
        <f>IF('Cartera Semanal Individual'!$A83='Cartera Semanal Individual'!D$1,-SUMIFS('BD Factoraje'!$Q:$Q,'BD Factoraje'!$B:$B,$B$3,'BD Factoraje'!$G:$G,'Cartera Semanal Individual'!$A83,'BD Factoraje'!$C:$C,$B$2),0)+C83-SUMIFS('BD Factoraje'!$R:$R,'BD Factoraje'!$B:$B,$B$3,'BD Factoraje'!$G:$G,'Cartera Semanal Individual'!$A83,'BD Factoraje'!$N:$N,'Cartera Semanal Individual'!D$1,'BD Factoraje'!$C:$C,$B$2)</f>
        <v>0</v>
      </c>
      <c r="E83" s="11">
        <f>IF('Cartera Semanal Individual'!$A83='Cartera Semanal Individual'!E$1,-SUMIFS('BD Factoraje'!$Q:$Q,'BD Factoraje'!$B:$B,$B$3,'BD Factoraje'!$G:$G,'Cartera Semanal Individual'!$A83,'BD Factoraje'!$C:$C,$B$2),0)+D83-SUMIFS('BD Factoraje'!$R:$R,'BD Factoraje'!$B:$B,$B$3,'BD Factoraje'!$G:$G,'Cartera Semanal Individual'!$A83,'BD Factoraje'!$N:$N,'Cartera Semanal Individual'!E$1,'BD Factoraje'!$C:$C,$B$2)</f>
        <v>0</v>
      </c>
      <c r="F83" s="11">
        <f>IF('Cartera Semanal Individual'!$A83='Cartera Semanal Individual'!F$1,-SUMIFS('BD Factoraje'!$Q:$Q,'BD Factoraje'!$B:$B,$B$3,'BD Factoraje'!$G:$G,'Cartera Semanal Individual'!$A83,'BD Factoraje'!$C:$C,$B$2),0)+E83-SUMIFS('BD Factoraje'!$R:$R,'BD Factoraje'!$B:$B,$B$3,'BD Factoraje'!$G:$G,'Cartera Semanal Individual'!$A83,'BD Factoraje'!$N:$N,'Cartera Semanal Individual'!F$1,'BD Factoraje'!$C:$C,$B$2)</f>
        <v>0</v>
      </c>
      <c r="G83" s="11">
        <f>IF('Cartera Semanal Individual'!$A83='Cartera Semanal Individual'!G$1,-SUMIFS('BD Factoraje'!$Q:$Q,'BD Factoraje'!$B:$B,$B$3,'BD Factoraje'!$G:$G,'Cartera Semanal Individual'!$A83,'BD Factoraje'!$C:$C,$B$2),0)+F83-SUMIFS('BD Factoraje'!$R:$R,'BD Factoraje'!$B:$B,$B$3,'BD Factoraje'!$G:$G,'Cartera Semanal Individual'!$A83,'BD Factoraje'!$N:$N,'Cartera Semanal Individual'!G$1,'BD Factoraje'!$C:$C,$B$2)</f>
        <v>0</v>
      </c>
      <c r="H83" s="11">
        <f>IF('Cartera Semanal Individual'!$A83='Cartera Semanal Individual'!H$1,-SUMIFS('BD Factoraje'!$Q:$Q,'BD Factoraje'!$B:$B,$B$3,'BD Factoraje'!$G:$G,'Cartera Semanal Individual'!$A83,'BD Factoraje'!$C:$C,$B$2),0)+G83-SUMIFS('BD Factoraje'!$R:$R,'BD Factoraje'!$B:$B,$B$3,'BD Factoraje'!$G:$G,'Cartera Semanal Individual'!$A83,'BD Factoraje'!$N:$N,'Cartera Semanal Individual'!H$1,'BD Factoraje'!$C:$C,$B$2)</f>
        <v>0</v>
      </c>
      <c r="I83" s="11">
        <f>IF('Cartera Semanal Individual'!$A83='Cartera Semanal Individual'!I$1,-SUMIFS('BD Factoraje'!$Q:$Q,'BD Factoraje'!$B:$B,$B$3,'BD Factoraje'!$G:$G,'Cartera Semanal Individual'!$A83,'BD Factoraje'!$C:$C,$B$2),0)+H83-SUMIFS('BD Factoraje'!$R:$R,'BD Factoraje'!$B:$B,$B$3,'BD Factoraje'!$G:$G,'Cartera Semanal Individual'!$A83,'BD Factoraje'!$N:$N,'Cartera Semanal Individual'!I$1,'BD Factoraje'!$C:$C,$B$2)</f>
        <v>0</v>
      </c>
      <c r="J83" s="11">
        <f>IF('Cartera Semanal Individual'!$A83='Cartera Semanal Individual'!J$1,-SUMIFS('BD Factoraje'!$Q:$Q,'BD Factoraje'!$B:$B,$B$3,'BD Factoraje'!$G:$G,'Cartera Semanal Individual'!$A83,'BD Factoraje'!$C:$C,$B$2),0)+I83-SUMIFS('BD Factoraje'!$R:$R,'BD Factoraje'!$B:$B,$B$3,'BD Factoraje'!$G:$G,'Cartera Semanal Individual'!$A83,'BD Factoraje'!$N:$N,'Cartera Semanal Individual'!J$1,'BD Factoraje'!$C:$C,$B$2)</f>
        <v>0</v>
      </c>
      <c r="K83" s="11">
        <f>IF('Cartera Semanal Individual'!$A83='Cartera Semanal Individual'!K$1,-SUMIFS('BD Factoraje'!$Q:$Q,'BD Factoraje'!$B:$B,$B$3,'BD Factoraje'!$G:$G,'Cartera Semanal Individual'!$A83,'BD Factoraje'!$C:$C,$B$2),0)+J83-SUMIFS('BD Factoraje'!$R:$R,'BD Factoraje'!$B:$B,$B$3,'BD Factoraje'!$G:$G,'Cartera Semanal Individual'!$A83,'BD Factoraje'!$N:$N,'Cartera Semanal Individual'!K$1,'BD Factoraje'!$C:$C,$B$2)</f>
        <v>0</v>
      </c>
      <c r="L83" s="11">
        <f>IF('Cartera Semanal Individual'!$A83='Cartera Semanal Individual'!L$1,-SUMIFS('BD Factoraje'!$Q:$Q,'BD Factoraje'!$B:$B,$B$3,'BD Factoraje'!$G:$G,'Cartera Semanal Individual'!$A83,'BD Factoraje'!$C:$C,$B$2),0)+K83-SUMIFS('BD Factoraje'!$R:$R,'BD Factoraje'!$B:$B,$B$3,'BD Factoraje'!$G:$G,'Cartera Semanal Individual'!$A83,'BD Factoraje'!$N:$N,'Cartera Semanal Individual'!L$1,'BD Factoraje'!$C:$C,$B$2)</f>
        <v>0</v>
      </c>
      <c r="M83" s="11">
        <f>IF('Cartera Semanal Individual'!$A83='Cartera Semanal Individual'!M$1,-SUMIFS('BD Factoraje'!$Q:$Q,'BD Factoraje'!$B:$B,$B$3,'BD Factoraje'!$G:$G,'Cartera Semanal Individual'!$A83,'BD Factoraje'!$C:$C,$B$2),0)+L83-SUMIFS('BD Factoraje'!$R:$R,'BD Factoraje'!$B:$B,$B$3,'BD Factoraje'!$G:$G,'Cartera Semanal Individual'!$A83,'BD Factoraje'!$N:$N,'Cartera Semanal Individual'!M$1,'BD Factoraje'!$C:$C,$B$2)</f>
        <v>0</v>
      </c>
      <c r="N83" s="11">
        <f>IF('Cartera Semanal Individual'!$A83='Cartera Semanal Individual'!N$1,-SUMIFS('BD Factoraje'!$Q:$Q,'BD Factoraje'!$B:$B,$B$3,'BD Factoraje'!$G:$G,'Cartera Semanal Individual'!$A83,'BD Factoraje'!$C:$C,$B$2),0)+M83-SUMIFS('BD Factoraje'!$R:$R,'BD Factoraje'!$B:$B,$B$3,'BD Factoraje'!$G:$G,'Cartera Semanal Individual'!$A83,'BD Factoraje'!$N:$N,'Cartera Semanal Individual'!N$1,'BD Factoraje'!$C:$C,$B$2)</f>
        <v>0</v>
      </c>
      <c r="O83" s="11">
        <f>IF('Cartera Semanal Individual'!$A83='Cartera Semanal Individual'!O$1,-SUMIFS('BD Factoraje'!$Q:$Q,'BD Factoraje'!$B:$B,$B$3,'BD Factoraje'!$G:$G,'Cartera Semanal Individual'!$A83,'BD Factoraje'!$C:$C,$B$2),0)+N83-SUMIFS('BD Factoraje'!$R:$R,'BD Factoraje'!$B:$B,$B$3,'BD Factoraje'!$G:$G,'Cartera Semanal Individual'!$A83,'BD Factoraje'!$N:$N,'Cartera Semanal Individual'!O$1,'BD Factoraje'!$C:$C,$B$2)</f>
        <v>0</v>
      </c>
      <c r="P83" s="11">
        <f>IF('Cartera Semanal Individual'!$A83='Cartera Semanal Individual'!P$1,-SUMIFS('BD Factoraje'!$Q:$Q,'BD Factoraje'!$B:$B,$B$3,'BD Factoraje'!$G:$G,'Cartera Semanal Individual'!$A83,'BD Factoraje'!$C:$C,$B$2),0)+O83-SUMIFS('BD Factoraje'!$R:$R,'BD Factoraje'!$B:$B,$B$3,'BD Factoraje'!$G:$G,'Cartera Semanal Individual'!$A83,'BD Factoraje'!$N:$N,'Cartera Semanal Individual'!P$1,'BD Factoraje'!$C:$C,$B$2)</f>
        <v>0</v>
      </c>
      <c r="Q83" s="11">
        <f>IF('Cartera Semanal Individual'!$A83='Cartera Semanal Individual'!Q$1,-SUMIFS('BD Factoraje'!$Q:$Q,'BD Factoraje'!$B:$B,$B$3,'BD Factoraje'!$G:$G,'Cartera Semanal Individual'!$A83,'BD Factoraje'!$C:$C,$B$2),0)+P83-SUMIFS('BD Factoraje'!$R:$R,'BD Factoraje'!$B:$B,$B$3,'BD Factoraje'!$G:$G,'Cartera Semanal Individual'!$A83,'BD Factoraje'!$N:$N,'Cartera Semanal Individual'!Q$1,'BD Factoraje'!$C:$C,$B$2)</f>
        <v>0</v>
      </c>
      <c r="R83" s="11">
        <f>IF('Cartera Semanal Individual'!$A83='Cartera Semanal Individual'!R$1,-SUMIFS('BD Factoraje'!$Q:$Q,'BD Factoraje'!$B:$B,$B$3,'BD Factoraje'!$G:$G,'Cartera Semanal Individual'!$A83,'BD Factoraje'!$C:$C,$B$2),0)+Q83-SUMIFS('BD Factoraje'!$R:$R,'BD Factoraje'!$B:$B,$B$3,'BD Factoraje'!$G:$G,'Cartera Semanal Individual'!$A83,'BD Factoraje'!$N:$N,'Cartera Semanal Individual'!R$1,'BD Factoraje'!$C:$C,$B$2)</f>
        <v>0</v>
      </c>
      <c r="S83" s="11">
        <f>IF('Cartera Semanal Individual'!$A83='Cartera Semanal Individual'!S$1,-SUMIFS('BD Factoraje'!$Q:$Q,'BD Factoraje'!$B:$B,$B$3,'BD Factoraje'!$G:$G,'Cartera Semanal Individual'!$A83,'BD Factoraje'!$C:$C,$B$2),0)+R83-SUMIFS('BD Factoraje'!$R:$R,'BD Factoraje'!$B:$B,$B$3,'BD Factoraje'!$G:$G,'Cartera Semanal Individual'!$A83,'BD Factoraje'!$N:$N,'Cartera Semanal Individual'!S$1,'BD Factoraje'!$C:$C,$B$2)</f>
        <v>0</v>
      </c>
      <c r="T83" s="11">
        <f>IF('Cartera Semanal Individual'!$A83='Cartera Semanal Individual'!T$1,-SUMIFS('BD Factoraje'!$Q:$Q,'BD Factoraje'!$B:$B,$B$3,'BD Factoraje'!$G:$G,'Cartera Semanal Individual'!$A83,'BD Factoraje'!$C:$C,$B$2),0)+S83-SUMIFS('BD Factoraje'!$R:$R,'BD Factoraje'!$B:$B,$B$3,'BD Factoraje'!$G:$G,'Cartera Semanal Individual'!$A83,'BD Factoraje'!$N:$N,'Cartera Semanal Individual'!T$1,'BD Factoraje'!$C:$C,$B$2)</f>
        <v>0</v>
      </c>
      <c r="U83" s="11">
        <f>IF('Cartera Semanal Individual'!$A83='Cartera Semanal Individual'!U$1,-SUMIFS('BD Factoraje'!$Q:$Q,'BD Factoraje'!$B:$B,$B$3,'BD Factoraje'!$G:$G,'Cartera Semanal Individual'!$A83,'BD Factoraje'!$C:$C,$B$2),0)+T83-SUMIFS('BD Factoraje'!$R:$R,'BD Factoraje'!$B:$B,$B$3,'BD Factoraje'!$G:$G,'Cartera Semanal Individual'!$A83,'BD Factoraje'!$N:$N,'Cartera Semanal Individual'!U$1,'BD Factoraje'!$C:$C,$B$2)</f>
        <v>0</v>
      </c>
      <c r="V83" s="11">
        <f>IF('Cartera Semanal Individual'!$A83='Cartera Semanal Individual'!V$1,-SUMIFS('BD Factoraje'!$Q:$Q,'BD Factoraje'!$B:$B,$B$3,'BD Factoraje'!$G:$G,'Cartera Semanal Individual'!$A83,'BD Factoraje'!$C:$C,$B$2),0)+U83-SUMIFS('BD Factoraje'!$R:$R,'BD Factoraje'!$B:$B,$B$3,'BD Factoraje'!$G:$G,'Cartera Semanal Individual'!$A83,'BD Factoraje'!$N:$N,'Cartera Semanal Individual'!V$1,'BD Factoraje'!$C:$C,$B$2)</f>
        <v>0</v>
      </c>
      <c r="W83" s="11">
        <f>IF('Cartera Semanal Individual'!$A83='Cartera Semanal Individual'!W$1,-SUMIFS('BD Factoraje'!$Q:$Q,'BD Factoraje'!$B:$B,$B$3,'BD Factoraje'!$G:$G,'Cartera Semanal Individual'!$A83,'BD Factoraje'!$C:$C,$B$2),0)+V83-SUMIFS('BD Factoraje'!$R:$R,'BD Factoraje'!$B:$B,$B$3,'BD Factoraje'!$G:$G,'Cartera Semanal Individual'!$A83,'BD Factoraje'!$N:$N,'Cartera Semanal Individual'!W$1,'BD Factoraje'!$C:$C,$B$2)</f>
        <v>0</v>
      </c>
      <c r="X83" s="11">
        <f>IF('Cartera Semanal Individual'!$A83='Cartera Semanal Individual'!X$1,-SUMIFS('BD Factoraje'!$Q:$Q,'BD Factoraje'!$B:$B,$B$3,'BD Factoraje'!$G:$G,'Cartera Semanal Individual'!$A83,'BD Factoraje'!$C:$C,$B$2),0)+W83-SUMIFS('BD Factoraje'!$R:$R,'BD Factoraje'!$B:$B,$B$3,'BD Factoraje'!$G:$G,'Cartera Semanal Individual'!$A83,'BD Factoraje'!$N:$N,'Cartera Semanal Individual'!X$1,'BD Factoraje'!$C:$C,$B$2)</f>
        <v>0</v>
      </c>
      <c r="Y83" s="11">
        <f>IF('Cartera Semanal Individual'!$A83='Cartera Semanal Individual'!Y$1,-SUMIFS('BD Factoraje'!$Q:$Q,'BD Factoraje'!$B:$B,$B$3,'BD Factoraje'!$G:$G,'Cartera Semanal Individual'!$A83,'BD Factoraje'!$C:$C,$B$2),0)+X83-SUMIFS('BD Factoraje'!$R:$R,'BD Factoraje'!$B:$B,$B$3,'BD Factoraje'!$G:$G,'Cartera Semanal Individual'!$A83,'BD Factoraje'!$N:$N,'Cartera Semanal Individual'!Y$1,'BD Factoraje'!$C:$C,$B$2)</f>
        <v>0</v>
      </c>
      <c r="Z83" s="11">
        <f>IF('Cartera Semanal Individual'!$A83='Cartera Semanal Individual'!Z$1,-SUMIFS('BD Factoraje'!$Q:$Q,'BD Factoraje'!$B:$B,$B$3,'BD Factoraje'!$G:$G,'Cartera Semanal Individual'!$A83,'BD Factoraje'!$C:$C,$B$2),0)+Y83-SUMIFS('BD Factoraje'!$R:$R,'BD Factoraje'!$B:$B,$B$3,'BD Factoraje'!$G:$G,'Cartera Semanal Individual'!$A83,'BD Factoraje'!$N:$N,'Cartera Semanal Individual'!Z$1,'BD Factoraje'!$C:$C,$B$2)</f>
        <v>0</v>
      </c>
      <c r="AA83" s="11">
        <f>IF('Cartera Semanal Individual'!$A83='Cartera Semanal Individual'!AA$1,-SUMIFS('BD Factoraje'!$Q:$Q,'BD Factoraje'!$B:$B,$B$3,'BD Factoraje'!$G:$G,'Cartera Semanal Individual'!$A83,'BD Factoraje'!$C:$C,$B$2),0)+Z83-SUMIFS('BD Factoraje'!$R:$R,'BD Factoraje'!$B:$B,$B$3,'BD Factoraje'!$G:$G,'Cartera Semanal Individual'!$A83,'BD Factoraje'!$N:$N,'Cartera Semanal Individual'!AA$1,'BD Factoraje'!$C:$C,$B$2)</f>
        <v>0</v>
      </c>
      <c r="AB83" s="11">
        <f>IF('Cartera Semanal Individual'!$A83='Cartera Semanal Individual'!AB$1,-SUMIFS('BD Factoraje'!$Q:$Q,'BD Factoraje'!$B:$B,$B$3,'BD Factoraje'!$G:$G,'Cartera Semanal Individual'!$A83,'BD Factoraje'!$C:$C,$B$2),0)+AA83-SUMIFS('BD Factoraje'!$R:$R,'BD Factoraje'!$B:$B,$B$3,'BD Factoraje'!$G:$G,'Cartera Semanal Individual'!$A83,'BD Factoraje'!$N:$N,'Cartera Semanal Individual'!AB$1,'BD Factoraje'!$C:$C,$B$2)</f>
        <v>0</v>
      </c>
      <c r="AC83" s="11">
        <f>IF('Cartera Semanal Individual'!$A83='Cartera Semanal Individual'!AC$1,-SUMIFS('BD Factoraje'!$Q:$Q,'BD Factoraje'!$B:$B,$B$3,'BD Factoraje'!$G:$G,'Cartera Semanal Individual'!$A83,'BD Factoraje'!$C:$C,$B$2),0)+AB83-SUMIFS('BD Factoraje'!$R:$R,'BD Factoraje'!$B:$B,$B$3,'BD Factoraje'!$G:$G,'Cartera Semanal Individual'!$A83,'BD Factoraje'!$N:$N,'Cartera Semanal Individual'!AC$1,'BD Factoraje'!$C:$C,$B$2)</f>
        <v>0</v>
      </c>
      <c r="AD83" s="11">
        <f>IF('Cartera Semanal Individual'!$A83='Cartera Semanal Individual'!AD$1,-SUMIFS('BD Factoraje'!$Q:$Q,'BD Factoraje'!$B:$B,$B$3,'BD Factoraje'!$G:$G,'Cartera Semanal Individual'!$A83,'BD Factoraje'!$C:$C,$B$2),0)+AC83-SUMIFS('BD Factoraje'!$R:$R,'BD Factoraje'!$B:$B,$B$3,'BD Factoraje'!$G:$G,'Cartera Semanal Individual'!$A83,'BD Factoraje'!$N:$N,'Cartera Semanal Individual'!AD$1,'BD Factoraje'!$C:$C,$B$2)</f>
        <v>0</v>
      </c>
      <c r="AE83" s="11">
        <f>IF('Cartera Semanal Individual'!$A83='Cartera Semanal Individual'!AE$1,-SUMIFS('BD Factoraje'!$Q:$Q,'BD Factoraje'!$B:$B,$B$3,'BD Factoraje'!$G:$G,'Cartera Semanal Individual'!$A83,'BD Factoraje'!$C:$C,$B$2),0)+AD83-SUMIFS('BD Factoraje'!$R:$R,'BD Factoraje'!$B:$B,$B$3,'BD Factoraje'!$G:$G,'Cartera Semanal Individual'!$A83,'BD Factoraje'!$N:$N,'Cartera Semanal Individual'!AE$1,'BD Factoraje'!$C:$C,$B$2)</f>
        <v>0</v>
      </c>
      <c r="AF83" s="11">
        <f>IF('Cartera Semanal Individual'!$A83='Cartera Semanal Individual'!AF$1,-SUMIFS('BD Factoraje'!$Q:$Q,'BD Factoraje'!$B:$B,$B$3,'BD Factoraje'!$G:$G,'Cartera Semanal Individual'!$A83,'BD Factoraje'!$C:$C,$B$2),0)+AE83-SUMIFS('BD Factoraje'!$R:$R,'BD Factoraje'!$B:$B,$B$3,'BD Factoraje'!$G:$G,'Cartera Semanal Individual'!$A83,'BD Factoraje'!$N:$N,'Cartera Semanal Individual'!AF$1,'BD Factoraje'!$C:$C,$B$2)</f>
        <v>0</v>
      </c>
      <c r="AG83" s="11">
        <f>IF('Cartera Semanal Individual'!$A83='Cartera Semanal Individual'!AG$1,-SUMIFS('BD Factoraje'!$Q:$Q,'BD Factoraje'!$B:$B,$B$3,'BD Factoraje'!$G:$G,'Cartera Semanal Individual'!$A83,'BD Factoraje'!$C:$C,$B$2),0)+AF83-SUMIFS('BD Factoraje'!$R:$R,'BD Factoraje'!$B:$B,$B$3,'BD Factoraje'!$G:$G,'Cartera Semanal Individual'!$A83,'BD Factoraje'!$N:$N,'Cartera Semanal Individual'!AG$1,'BD Factoraje'!$C:$C,$B$2)</f>
        <v>0</v>
      </c>
      <c r="AH83" s="11">
        <f>IF('Cartera Semanal Individual'!$A83='Cartera Semanal Individual'!AH$1,-SUMIFS('BD Factoraje'!$Q:$Q,'BD Factoraje'!$B:$B,$B$3,'BD Factoraje'!$G:$G,'Cartera Semanal Individual'!$A83,'BD Factoraje'!$C:$C,$B$2),0)+AG83-SUMIFS('BD Factoraje'!$R:$R,'BD Factoraje'!$B:$B,$B$3,'BD Factoraje'!$G:$G,'Cartera Semanal Individual'!$A83,'BD Factoraje'!$N:$N,'Cartera Semanal Individual'!AH$1,'BD Factoraje'!$C:$C,$B$2)</f>
        <v>0</v>
      </c>
      <c r="AI83" s="11">
        <f>IF('Cartera Semanal Individual'!$A83='Cartera Semanal Individual'!AI$1,-SUMIFS('BD Factoraje'!$Q:$Q,'BD Factoraje'!$B:$B,$B$3,'BD Factoraje'!$G:$G,'Cartera Semanal Individual'!$A83,'BD Factoraje'!$C:$C,$B$2),0)+AH83-SUMIFS('BD Factoraje'!$R:$R,'BD Factoraje'!$B:$B,$B$3,'BD Factoraje'!$G:$G,'Cartera Semanal Individual'!$A83,'BD Factoraje'!$N:$N,'Cartera Semanal Individual'!AI$1,'BD Factoraje'!$C:$C,$B$2)</f>
        <v>0</v>
      </c>
      <c r="AJ83" s="11">
        <f>IF('Cartera Semanal Individual'!$A83='Cartera Semanal Individual'!AJ$1,-SUMIFS('BD Factoraje'!$Q:$Q,'BD Factoraje'!$B:$B,$B$3,'BD Factoraje'!$G:$G,'Cartera Semanal Individual'!$A83,'BD Factoraje'!$C:$C,$B$2),0)+AI83-SUMIFS('BD Factoraje'!$R:$R,'BD Factoraje'!$B:$B,$B$3,'BD Factoraje'!$G:$G,'Cartera Semanal Individual'!$A83,'BD Factoraje'!$N:$N,'Cartera Semanal Individual'!AJ$1,'BD Factoraje'!$C:$C,$B$2)</f>
        <v>0</v>
      </c>
      <c r="AK83" s="11">
        <f>IF('Cartera Semanal Individual'!$A83='Cartera Semanal Individual'!AK$1,-SUMIFS('BD Factoraje'!$Q:$Q,'BD Factoraje'!$B:$B,$B$3,'BD Factoraje'!$G:$G,'Cartera Semanal Individual'!$A83,'BD Factoraje'!$C:$C,$B$2),0)+AJ83-SUMIFS('BD Factoraje'!$R:$R,'BD Factoraje'!$B:$B,$B$3,'BD Factoraje'!$G:$G,'Cartera Semanal Individual'!$A83,'BD Factoraje'!$N:$N,'Cartera Semanal Individual'!AK$1,'BD Factoraje'!$C:$C,$B$2)</f>
        <v>0</v>
      </c>
      <c r="AL83" s="11">
        <f>IF('Cartera Semanal Individual'!$A83='Cartera Semanal Individual'!AL$1,-SUMIFS('BD Factoraje'!$Q:$Q,'BD Factoraje'!$B:$B,$B$3,'BD Factoraje'!$G:$G,'Cartera Semanal Individual'!$A83,'BD Factoraje'!$C:$C,$B$2),0)+AK83-SUMIFS('BD Factoraje'!$R:$R,'BD Factoraje'!$B:$B,$B$3,'BD Factoraje'!$G:$G,'Cartera Semanal Individual'!$A83,'BD Factoraje'!$N:$N,'Cartera Semanal Individual'!AL$1,'BD Factoraje'!$C:$C,$B$2)</f>
        <v>0</v>
      </c>
      <c r="AM83" s="11">
        <f>IF('Cartera Semanal Individual'!$A83='Cartera Semanal Individual'!AM$1,-SUMIFS('BD Factoraje'!$Q:$Q,'BD Factoraje'!$B:$B,$B$3,'BD Factoraje'!$G:$G,'Cartera Semanal Individual'!$A83,'BD Factoraje'!$C:$C,$B$2),0)+AL83-SUMIFS('BD Factoraje'!$R:$R,'BD Factoraje'!$B:$B,$B$3,'BD Factoraje'!$G:$G,'Cartera Semanal Individual'!$A83,'BD Factoraje'!$N:$N,'Cartera Semanal Individual'!AM$1,'BD Factoraje'!$C:$C,$B$2)</f>
        <v>0</v>
      </c>
      <c r="AN83" s="11">
        <f>IF('Cartera Semanal Individual'!$A83='Cartera Semanal Individual'!AN$1,-SUMIFS('BD Factoraje'!$Q:$Q,'BD Factoraje'!$B:$B,$B$3,'BD Factoraje'!$G:$G,'Cartera Semanal Individual'!$A83,'BD Factoraje'!$C:$C,$B$2),0)+AM83-SUMIFS('BD Factoraje'!$R:$R,'BD Factoraje'!$B:$B,$B$3,'BD Factoraje'!$G:$G,'Cartera Semanal Individual'!$A83,'BD Factoraje'!$N:$N,'Cartera Semanal Individual'!AN$1,'BD Factoraje'!$C:$C,$B$2)</f>
        <v>0</v>
      </c>
      <c r="AO83" s="11">
        <f>IF('Cartera Semanal Individual'!$A83='Cartera Semanal Individual'!AO$1,-SUMIFS('BD Factoraje'!$Q:$Q,'BD Factoraje'!$B:$B,$B$3,'BD Factoraje'!$G:$G,'Cartera Semanal Individual'!$A83,'BD Factoraje'!$C:$C,$B$2),0)+AN83-SUMIFS('BD Factoraje'!$R:$R,'BD Factoraje'!$B:$B,$B$3,'BD Factoraje'!$G:$G,'Cartera Semanal Individual'!$A83,'BD Factoraje'!$N:$N,'Cartera Semanal Individual'!AO$1,'BD Factoraje'!$C:$C,$B$2)</f>
        <v>0</v>
      </c>
      <c r="AP83" s="11">
        <f>IF('Cartera Semanal Individual'!$A83='Cartera Semanal Individual'!AP$1,-SUMIFS('BD Factoraje'!$Q:$Q,'BD Factoraje'!$B:$B,$B$3,'BD Factoraje'!$G:$G,'Cartera Semanal Individual'!$A83,'BD Factoraje'!$C:$C,$B$2),0)+AO83-SUMIFS('BD Factoraje'!$R:$R,'BD Factoraje'!$B:$B,$B$3,'BD Factoraje'!$G:$G,'Cartera Semanal Individual'!$A83,'BD Factoraje'!$N:$N,'Cartera Semanal Individual'!AP$1,'BD Factoraje'!$C:$C,$B$2)</f>
        <v>0</v>
      </c>
      <c r="AQ83" s="11">
        <f>IF('Cartera Semanal Individual'!$A83='Cartera Semanal Individual'!AQ$1,-SUMIFS('BD Factoraje'!$Q:$Q,'BD Factoraje'!$B:$B,$B$3,'BD Factoraje'!$G:$G,'Cartera Semanal Individual'!$A83,'BD Factoraje'!$C:$C,$B$2),0)+AP83-SUMIFS('BD Factoraje'!$R:$R,'BD Factoraje'!$B:$B,$B$3,'BD Factoraje'!$G:$G,'Cartera Semanal Individual'!$A83,'BD Factoraje'!$N:$N,'Cartera Semanal Individual'!AQ$1,'BD Factoraje'!$C:$C,$B$2)</f>
        <v>0</v>
      </c>
      <c r="AR83" s="11">
        <f>IF('Cartera Semanal Individual'!$A83='Cartera Semanal Individual'!AR$1,-SUMIFS('BD Factoraje'!$Q:$Q,'BD Factoraje'!$B:$B,$B$3,'BD Factoraje'!$G:$G,'Cartera Semanal Individual'!$A83,'BD Factoraje'!$C:$C,$B$2),0)+AQ83-SUMIFS('BD Factoraje'!$R:$R,'BD Factoraje'!$B:$B,$B$3,'BD Factoraje'!$G:$G,'Cartera Semanal Individual'!$A83,'BD Factoraje'!$N:$N,'Cartera Semanal Individual'!AR$1,'BD Factoraje'!$C:$C,$B$2)</f>
        <v>0</v>
      </c>
      <c r="AS83" s="11">
        <f>IF('Cartera Semanal Individual'!$A83='Cartera Semanal Individual'!AS$1,-SUMIFS('BD Factoraje'!$Q:$Q,'BD Factoraje'!$B:$B,$B$3,'BD Factoraje'!$G:$G,'Cartera Semanal Individual'!$A83,'BD Factoraje'!$C:$C,$B$2),0)+AR83-SUMIFS('BD Factoraje'!$R:$R,'BD Factoraje'!$B:$B,$B$3,'BD Factoraje'!$G:$G,'Cartera Semanal Individual'!$A83,'BD Factoraje'!$N:$N,'Cartera Semanal Individual'!AS$1,'BD Factoraje'!$C:$C,$B$2)</f>
        <v>0</v>
      </c>
      <c r="AT83" s="11">
        <f>IF('Cartera Semanal Individual'!$A83='Cartera Semanal Individual'!AT$1,-SUMIFS('BD Factoraje'!$Q:$Q,'BD Factoraje'!$B:$B,$B$3,'BD Factoraje'!$G:$G,'Cartera Semanal Individual'!$A83,'BD Factoraje'!$C:$C,$B$2),0)+AS83-SUMIFS('BD Factoraje'!$R:$R,'BD Factoraje'!$B:$B,$B$3,'BD Factoraje'!$G:$G,'Cartera Semanal Individual'!$A83,'BD Factoraje'!$N:$N,'Cartera Semanal Individual'!AT$1,'BD Factoraje'!$C:$C,$B$2)</f>
        <v>0</v>
      </c>
      <c r="AU83" s="11">
        <f>IF('Cartera Semanal Individual'!$A83='Cartera Semanal Individual'!AU$1,-SUMIFS('BD Factoraje'!$Q:$Q,'BD Factoraje'!$B:$B,$B$3,'BD Factoraje'!$G:$G,'Cartera Semanal Individual'!$A83,'BD Factoraje'!$C:$C,$B$2),0)+AT83-SUMIFS('BD Factoraje'!$R:$R,'BD Factoraje'!$B:$B,$B$3,'BD Factoraje'!$G:$G,'Cartera Semanal Individual'!$A83,'BD Factoraje'!$N:$N,'Cartera Semanal Individual'!AU$1,'BD Factoraje'!$C:$C,$B$2)</f>
        <v>0</v>
      </c>
      <c r="AV83" s="11">
        <f>IF('Cartera Semanal Individual'!$A83='Cartera Semanal Individual'!AV$1,-SUMIFS('BD Factoraje'!$Q:$Q,'BD Factoraje'!$B:$B,$B$3,'BD Factoraje'!$G:$G,'Cartera Semanal Individual'!$A83,'BD Factoraje'!$C:$C,$B$2),0)+AU83-SUMIFS('BD Factoraje'!$R:$R,'BD Factoraje'!$B:$B,$B$3,'BD Factoraje'!$G:$G,'Cartera Semanal Individual'!$A83,'BD Factoraje'!$N:$N,'Cartera Semanal Individual'!AV$1,'BD Factoraje'!$C:$C,$B$2)</f>
        <v>0</v>
      </c>
      <c r="AW83" s="11">
        <f>IF('Cartera Semanal Individual'!$A83='Cartera Semanal Individual'!AW$1,-SUMIFS('BD Factoraje'!$Q:$Q,'BD Factoraje'!$B:$B,$B$3,'BD Factoraje'!$G:$G,'Cartera Semanal Individual'!$A83,'BD Factoraje'!$C:$C,$B$2),0)+AV83-SUMIFS('BD Factoraje'!$R:$R,'BD Factoraje'!$B:$B,$B$3,'BD Factoraje'!$G:$G,'Cartera Semanal Individual'!$A83,'BD Factoraje'!$N:$N,'Cartera Semanal Individual'!AW$1,'BD Factoraje'!$C:$C,$B$2)</f>
        <v>0</v>
      </c>
      <c r="AX83" s="11">
        <f>IF('Cartera Semanal Individual'!$A83='Cartera Semanal Individual'!AX$1,-SUMIFS('BD Factoraje'!$Q:$Q,'BD Factoraje'!$B:$B,$B$3,'BD Factoraje'!$G:$G,'Cartera Semanal Individual'!$A83,'BD Factoraje'!$C:$C,$B$2),0)+AW83-SUMIFS('BD Factoraje'!$R:$R,'BD Factoraje'!$B:$B,$B$3,'BD Factoraje'!$G:$G,'Cartera Semanal Individual'!$A83,'BD Factoraje'!$N:$N,'Cartera Semanal Individual'!AX$1,'BD Factoraje'!$C:$C,$B$2)</f>
        <v>0</v>
      </c>
      <c r="AY83" s="11">
        <f>IF('Cartera Semanal Individual'!$A83='Cartera Semanal Individual'!AY$1,-SUMIFS('BD Factoraje'!$Q:$Q,'BD Factoraje'!$B:$B,$B$3,'BD Factoraje'!$G:$G,'Cartera Semanal Individual'!$A83,'BD Factoraje'!$C:$C,$B$2),0)+AX83-SUMIFS('BD Factoraje'!$R:$R,'BD Factoraje'!$B:$B,$B$3,'BD Factoraje'!$G:$G,'Cartera Semanal Individual'!$A83,'BD Factoraje'!$N:$N,'Cartera Semanal Individual'!AY$1,'BD Factoraje'!$C:$C,$B$2)</f>
        <v>0</v>
      </c>
      <c r="AZ83" s="11">
        <f>IF('Cartera Semanal Individual'!$A83='Cartera Semanal Individual'!AZ$1,-SUMIFS('BD Factoraje'!$Q:$Q,'BD Factoraje'!$B:$B,$B$3,'BD Factoraje'!$G:$G,'Cartera Semanal Individual'!$A83,'BD Factoraje'!$C:$C,$B$2),0)+AY83-SUMIFS('BD Factoraje'!$R:$R,'BD Factoraje'!$B:$B,$B$3,'BD Factoraje'!$G:$G,'Cartera Semanal Individual'!$A83,'BD Factoraje'!$N:$N,'Cartera Semanal Individual'!AZ$1,'BD Factoraje'!$C:$C,$B$2)</f>
        <v>0</v>
      </c>
      <c r="BA83" s="11">
        <f>IF('Cartera Semanal Individual'!$A83='Cartera Semanal Individual'!BA$1,-SUMIFS('BD Factoraje'!$Q:$Q,'BD Factoraje'!$B:$B,$B$3,'BD Factoraje'!$G:$G,'Cartera Semanal Individual'!$A83,'BD Factoraje'!$C:$C,$B$2),0)+AZ83-SUMIFS('BD Factoraje'!$R:$R,'BD Factoraje'!$B:$B,$B$3,'BD Factoraje'!$G:$G,'Cartera Semanal Individual'!$A83,'BD Factoraje'!$N:$N,'Cartera Semanal Individual'!BA$1,'BD Factoraje'!$C:$C,$B$2)</f>
        <v>0</v>
      </c>
      <c r="BB83" s="11">
        <f>IF('Cartera Semanal Individual'!$A83='Cartera Semanal Individual'!BB$1,-SUMIFS('BD Factoraje'!$Q:$Q,'BD Factoraje'!$B:$B,$B$3,'BD Factoraje'!$G:$G,'Cartera Semanal Individual'!$A83,'BD Factoraje'!$C:$C,$B$2),0)+BA83-SUMIFS('BD Factoraje'!$R:$R,'BD Factoraje'!$B:$B,$B$3,'BD Factoraje'!$G:$G,'Cartera Semanal Individual'!$A83,'BD Factoraje'!$N:$N,'Cartera Semanal Individual'!BB$1,'BD Factoraje'!$C:$C,$B$2)</f>
        <v>0</v>
      </c>
      <c r="BC83" s="11">
        <f>IF('Cartera Semanal Individual'!$A83='Cartera Semanal Individual'!BC$1,-SUMIFS('BD Factoraje'!$Q:$Q,'BD Factoraje'!$B:$B,$B$3,'BD Factoraje'!$G:$G,'Cartera Semanal Individual'!$A83,'BD Factoraje'!$C:$C,$B$2),0)+BB83-SUMIFS('BD Factoraje'!$R:$R,'BD Factoraje'!$B:$B,$B$3,'BD Factoraje'!$G:$G,'Cartera Semanal Individual'!$A83,'BD Factoraje'!$N:$N,'Cartera Semanal Individual'!BC$1,'BD Factoraje'!$C:$C,$B$2)</f>
        <v>0</v>
      </c>
      <c r="BD83" s="11">
        <f>IF('Cartera Semanal Individual'!$A83='Cartera Semanal Individual'!BD$1,-SUMIFS('BD Factoraje'!$Q:$Q,'BD Factoraje'!$B:$B,$B$3,'BD Factoraje'!$G:$G,'Cartera Semanal Individual'!$A83,'BD Factoraje'!$C:$C,$B$2),0)+BC83-SUMIFS('BD Factoraje'!$R:$R,'BD Factoraje'!$B:$B,$B$3,'BD Factoraje'!$G:$G,'Cartera Semanal Individual'!$A83,'BD Factoraje'!$N:$N,'Cartera Semanal Individual'!BD$1,'BD Factoraje'!$C:$C,$B$2)</f>
        <v>0</v>
      </c>
      <c r="BE83" s="11">
        <f>IF('Cartera Semanal Individual'!$A83='Cartera Semanal Individual'!BE$1,-SUMIFS('BD Factoraje'!$Q:$Q,'BD Factoraje'!$B:$B,$B$3,'BD Factoraje'!$G:$G,'Cartera Semanal Individual'!$A83,'BD Factoraje'!$C:$C,$B$2),0)+BD83-SUMIFS('BD Factoraje'!$R:$R,'BD Factoraje'!$B:$B,$B$3,'BD Factoraje'!$G:$G,'Cartera Semanal Individual'!$A83,'BD Factoraje'!$N:$N,'Cartera Semanal Individual'!BE$1,'BD Factoraje'!$C:$C,$B$2)</f>
        <v>0</v>
      </c>
      <c r="BF83" s="11">
        <f>IF('Cartera Semanal Individual'!$A83='Cartera Semanal Individual'!BF$1,-SUMIFS('BD Factoraje'!$Q:$Q,'BD Factoraje'!$B:$B,$B$3,'BD Factoraje'!$G:$G,'Cartera Semanal Individual'!$A83,'BD Factoraje'!$C:$C,$B$2),0)+BE83-SUMIFS('BD Factoraje'!$R:$R,'BD Factoraje'!$B:$B,$B$3,'BD Factoraje'!$G:$G,'Cartera Semanal Individual'!$A83,'BD Factoraje'!$N:$N,'Cartera Semanal Individual'!BF$1,'BD Factoraje'!$C:$C,$B$2)</f>
        <v>0</v>
      </c>
      <c r="BG83" s="11">
        <f>IF('Cartera Semanal Individual'!$A83='Cartera Semanal Individual'!BG$1,-SUMIFS('BD Factoraje'!$Q:$Q,'BD Factoraje'!$B:$B,$B$3,'BD Factoraje'!$G:$G,'Cartera Semanal Individual'!$A83,'BD Factoraje'!$C:$C,$B$2),0)+BF83-SUMIFS('BD Factoraje'!$R:$R,'BD Factoraje'!$B:$B,$B$3,'BD Factoraje'!$G:$G,'Cartera Semanal Individual'!$A83,'BD Factoraje'!$N:$N,'Cartera Semanal Individual'!BG$1,'BD Factoraje'!$C:$C,$B$2)</f>
        <v>0</v>
      </c>
      <c r="BH83" s="11">
        <f>IF('Cartera Semanal Individual'!$A83='Cartera Semanal Individual'!BH$1,-SUMIFS('BD Factoraje'!$Q:$Q,'BD Factoraje'!$B:$B,$B$3,'BD Factoraje'!$G:$G,'Cartera Semanal Individual'!$A83,'BD Factoraje'!$C:$C,$B$2),0)+BG83-SUMIFS('BD Factoraje'!$R:$R,'BD Factoraje'!$B:$B,$B$3,'BD Factoraje'!$G:$G,'Cartera Semanal Individual'!$A83,'BD Factoraje'!$N:$N,'Cartera Semanal Individual'!BH$1,'BD Factoraje'!$C:$C,$B$2)</f>
        <v>0</v>
      </c>
      <c r="BI83" s="11">
        <f>IF('Cartera Semanal Individual'!$A83='Cartera Semanal Individual'!BI$1,-SUMIFS('BD Factoraje'!$Q:$Q,'BD Factoraje'!$B:$B,$B$3,'BD Factoraje'!$G:$G,'Cartera Semanal Individual'!$A83,'BD Factoraje'!$C:$C,$B$2),0)+BH83-SUMIFS('BD Factoraje'!$R:$R,'BD Factoraje'!$B:$B,$B$3,'BD Factoraje'!$G:$G,'Cartera Semanal Individual'!$A83,'BD Factoraje'!$N:$N,'Cartera Semanal Individual'!BI$1,'BD Factoraje'!$C:$C,$B$2)</f>
        <v>0</v>
      </c>
      <c r="BJ83" s="11">
        <f>IF('Cartera Semanal Individual'!$A83='Cartera Semanal Individual'!BJ$1,-SUMIFS('BD Factoraje'!$Q:$Q,'BD Factoraje'!$B:$B,$B$3,'BD Factoraje'!$G:$G,'Cartera Semanal Individual'!$A83,'BD Factoraje'!$C:$C,$B$2),0)+BI83-SUMIFS('BD Factoraje'!$R:$R,'BD Factoraje'!$B:$B,$B$3,'BD Factoraje'!$G:$G,'Cartera Semanal Individual'!$A83,'BD Factoraje'!$N:$N,'Cartera Semanal Individual'!BJ$1,'BD Factoraje'!$C:$C,$B$2)</f>
        <v>0</v>
      </c>
      <c r="BK83" s="11">
        <f>IF('Cartera Semanal Individual'!$A83='Cartera Semanal Individual'!BK$1,-SUMIFS('BD Factoraje'!$Q:$Q,'BD Factoraje'!$B:$B,$B$3,'BD Factoraje'!$G:$G,'Cartera Semanal Individual'!$A83,'BD Factoraje'!$C:$C,$B$2),0)+BJ83-SUMIFS('BD Factoraje'!$R:$R,'BD Factoraje'!$B:$B,$B$3,'BD Factoraje'!$G:$G,'Cartera Semanal Individual'!$A83,'BD Factoraje'!$N:$N,'Cartera Semanal Individual'!BK$1,'BD Factoraje'!$C:$C,$B$2)</f>
        <v>0</v>
      </c>
      <c r="BL83" s="11">
        <f>IF('Cartera Semanal Individual'!$A83='Cartera Semanal Individual'!BL$1,-SUMIFS('BD Factoraje'!$Q:$Q,'BD Factoraje'!$B:$B,$B$3,'BD Factoraje'!$G:$G,'Cartera Semanal Individual'!$A83,'BD Factoraje'!$C:$C,$B$2),0)+BK83-SUMIFS('BD Factoraje'!$R:$R,'BD Factoraje'!$B:$B,$B$3,'BD Factoraje'!$G:$G,'Cartera Semanal Individual'!$A83,'BD Factoraje'!$N:$N,'Cartera Semanal Individual'!BL$1,'BD Factoraje'!$C:$C,$B$2)</f>
        <v>0</v>
      </c>
      <c r="BM83" s="11">
        <f>IF('Cartera Semanal Individual'!$A83='Cartera Semanal Individual'!BM$1,-SUMIFS('BD Factoraje'!$Q:$Q,'BD Factoraje'!$B:$B,$B$3,'BD Factoraje'!$G:$G,'Cartera Semanal Individual'!$A83,'BD Factoraje'!$C:$C,$B$2),0)+BL83-SUMIFS('BD Factoraje'!$R:$R,'BD Factoraje'!$B:$B,$B$3,'BD Factoraje'!$G:$G,'Cartera Semanal Individual'!$A83,'BD Factoraje'!$N:$N,'Cartera Semanal Individual'!BM$1,'BD Factoraje'!$C:$C,$B$2)</f>
        <v>0</v>
      </c>
      <c r="BN83" s="11">
        <f>IF('Cartera Semanal Individual'!$A83='Cartera Semanal Individual'!BN$1,-SUMIFS('BD Factoraje'!$Q:$Q,'BD Factoraje'!$B:$B,$B$3,'BD Factoraje'!$G:$G,'Cartera Semanal Individual'!$A83,'BD Factoraje'!$C:$C,$B$2),0)+BM83-SUMIFS('BD Factoraje'!$R:$R,'BD Factoraje'!$B:$B,$B$3,'BD Factoraje'!$G:$G,'Cartera Semanal Individual'!$A83,'BD Factoraje'!$N:$N,'Cartera Semanal Individual'!BN$1,'BD Factoraje'!$C:$C,$B$2)</f>
        <v>0</v>
      </c>
      <c r="BO83" s="11">
        <f>IF('Cartera Semanal Individual'!$A83='Cartera Semanal Individual'!BO$1,-SUMIFS('BD Factoraje'!$Q:$Q,'BD Factoraje'!$B:$B,$B$3,'BD Factoraje'!$G:$G,'Cartera Semanal Individual'!$A83,'BD Factoraje'!$C:$C,$B$2),0)+BN83-SUMIFS('BD Factoraje'!$R:$R,'BD Factoraje'!$B:$B,$B$3,'BD Factoraje'!$G:$G,'Cartera Semanal Individual'!$A83,'BD Factoraje'!$N:$N,'Cartera Semanal Individual'!BO$1,'BD Factoraje'!$C:$C,$B$2)</f>
        <v>0</v>
      </c>
      <c r="BP83" s="11">
        <f>IF('Cartera Semanal Individual'!$A83='Cartera Semanal Individual'!BP$1,-SUMIFS('BD Factoraje'!$Q:$Q,'BD Factoraje'!$B:$B,$B$3,'BD Factoraje'!$G:$G,'Cartera Semanal Individual'!$A83,'BD Factoraje'!$C:$C,$B$2),0)+BO83-SUMIFS('BD Factoraje'!$R:$R,'BD Factoraje'!$B:$B,$B$3,'BD Factoraje'!$G:$G,'Cartera Semanal Individual'!$A83,'BD Factoraje'!$N:$N,'Cartera Semanal Individual'!BP$1,'BD Factoraje'!$C:$C,$B$2)</f>
        <v>0</v>
      </c>
      <c r="BQ83" s="11">
        <f>IF('Cartera Semanal Individual'!$A83='Cartera Semanal Individual'!BQ$1,-SUMIFS('BD Factoraje'!$Q:$Q,'BD Factoraje'!$B:$B,$B$3,'BD Factoraje'!$G:$G,'Cartera Semanal Individual'!$A83,'BD Factoraje'!$C:$C,$B$2),0)+BP83-SUMIFS('BD Factoraje'!$R:$R,'BD Factoraje'!$B:$B,$B$3,'BD Factoraje'!$G:$G,'Cartera Semanal Individual'!$A83,'BD Factoraje'!$N:$N,'Cartera Semanal Individual'!BQ$1,'BD Factoraje'!$C:$C,$B$2)</f>
        <v>0</v>
      </c>
      <c r="BR83" s="11">
        <f>IF('Cartera Semanal Individual'!$A83='Cartera Semanal Individual'!BR$1,-SUMIFS('BD Factoraje'!$Q:$Q,'BD Factoraje'!$B:$B,$B$3,'BD Factoraje'!$G:$G,'Cartera Semanal Individual'!$A83,'BD Factoraje'!$C:$C,$B$2),0)+BQ83-SUMIFS('BD Factoraje'!$R:$R,'BD Factoraje'!$B:$B,$B$3,'BD Factoraje'!$G:$G,'Cartera Semanal Individual'!$A83,'BD Factoraje'!$N:$N,'Cartera Semanal Individual'!BR$1,'BD Factoraje'!$C:$C,$B$2)</f>
        <v>0</v>
      </c>
      <c r="BS83" s="11">
        <f>IF('Cartera Semanal Individual'!$A83='Cartera Semanal Individual'!BS$1,-SUMIFS('BD Factoraje'!$Q:$Q,'BD Factoraje'!$B:$B,$B$3,'BD Factoraje'!$G:$G,'Cartera Semanal Individual'!$A83,'BD Factoraje'!$C:$C,$B$2),0)+BR83-SUMIFS('BD Factoraje'!$R:$R,'BD Factoraje'!$B:$B,$B$3,'BD Factoraje'!$G:$G,'Cartera Semanal Individual'!$A83,'BD Factoraje'!$N:$N,'Cartera Semanal Individual'!BS$1,'BD Factoraje'!$C:$C,$B$2)</f>
        <v>0</v>
      </c>
      <c r="BT83" s="11">
        <f>IF('Cartera Semanal Individual'!$A83='Cartera Semanal Individual'!BT$1,-SUMIFS('BD Factoraje'!$Q:$Q,'BD Factoraje'!$B:$B,$B$3,'BD Factoraje'!$G:$G,'Cartera Semanal Individual'!$A83,'BD Factoraje'!$C:$C,$B$2),0)+BS83-SUMIFS('BD Factoraje'!$R:$R,'BD Factoraje'!$B:$B,$B$3,'BD Factoraje'!$G:$G,'Cartera Semanal Individual'!$A83,'BD Factoraje'!$N:$N,'Cartera Semanal Individual'!BT$1,'BD Factoraje'!$C:$C,$B$2)</f>
        <v>0</v>
      </c>
      <c r="BU83" s="11">
        <f>IF('Cartera Semanal Individual'!$A83='Cartera Semanal Individual'!BU$1,-SUMIFS('BD Factoraje'!$Q:$Q,'BD Factoraje'!$B:$B,$B$3,'BD Factoraje'!$G:$G,'Cartera Semanal Individual'!$A83,'BD Factoraje'!$C:$C,$B$2),0)+BT83-SUMIFS('BD Factoraje'!$R:$R,'BD Factoraje'!$B:$B,$B$3,'BD Factoraje'!$G:$G,'Cartera Semanal Individual'!$A83,'BD Factoraje'!$N:$N,'Cartera Semanal Individual'!BU$1,'BD Factoraje'!$C:$C,$B$2)</f>
        <v>0</v>
      </c>
      <c r="BV83" s="11">
        <f>IF('Cartera Semanal Individual'!$A83='Cartera Semanal Individual'!BV$1,-SUMIFS('BD Factoraje'!$Q:$Q,'BD Factoraje'!$B:$B,$B$3,'BD Factoraje'!$G:$G,'Cartera Semanal Individual'!$A83,'BD Factoraje'!$C:$C,$B$2),0)+BU83-SUMIFS('BD Factoraje'!$R:$R,'BD Factoraje'!$B:$B,$B$3,'BD Factoraje'!$G:$G,'Cartera Semanal Individual'!$A83,'BD Factoraje'!$N:$N,'Cartera Semanal Individual'!BV$1,'BD Factoraje'!$C:$C,$B$2)</f>
        <v>0</v>
      </c>
      <c r="BW83" s="11">
        <f>IF('Cartera Semanal Individual'!$A83='Cartera Semanal Individual'!BW$1,-SUMIFS('BD Factoraje'!$Q:$Q,'BD Factoraje'!$B:$B,$B$3,'BD Factoraje'!$G:$G,'Cartera Semanal Individual'!$A83,'BD Factoraje'!$C:$C,$B$2),0)+BV83-SUMIFS('BD Factoraje'!$R:$R,'BD Factoraje'!$B:$B,$B$3,'BD Factoraje'!$G:$G,'Cartera Semanal Individual'!$A83,'BD Factoraje'!$N:$N,'Cartera Semanal Individual'!BW$1,'BD Factoraje'!$C:$C,$B$2)</f>
        <v>0</v>
      </c>
      <c r="BX83" s="11">
        <f>IF('Cartera Semanal Individual'!$A83='Cartera Semanal Individual'!BX$1,-SUMIFS('BD Factoraje'!$Q:$Q,'BD Factoraje'!$B:$B,$B$3,'BD Factoraje'!$G:$G,'Cartera Semanal Individual'!$A83,'BD Factoraje'!$C:$C,$B$2),0)+BW83-SUMIFS('BD Factoraje'!$R:$R,'BD Factoraje'!$B:$B,$B$3,'BD Factoraje'!$G:$G,'Cartera Semanal Individual'!$A83,'BD Factoraje'!$N:$N,'Cartera Semanal Individual'!BX$1,'BD Factoraje'!$C:$C,$B$2)</f>
        <v>0</v>
      </c>
      <c r="BY83" s="11">
        <f>IF('Cartera Semanal Individual'!$A83='Cartera Semanal Individual'!BY$1,-SUMIFS('BD Factoraje'!$Q:$Q,'BD Factoraje'!$B:$B,$B$3,'BD Factoraje'!$G:$G,'Cartera Semanal Individual'!$A83,'BD Factoraje'!$C:$C,$B$2),0)+BX83-SUMIFS('BD Factoraje'!$R:$R,'BD Factoraje'!$B:$B,$B$3,'BD Factoraje'!$G:$G,'Cartera Semanal Individual'!$A83,'BD Factoraje'!$N:$N,'Cartera Semanal Individual'!BY$1,'BD Factoraje'!$C:$C,$B$2)</f>
        <v>0</v>
      </c>
      <c r="BZ83" s="11">
        <f>IF('Cartera Semanal Individual'!$A83='Cartera Semanal Individual'!BZ$1,-SUMIFS('BD Factoraje'!$Q:$Q,'BD Factoraje'!$B:$B,$B$3,'BD Factoraje'!$G:$G,'Cartera Semanal Individual'!$A83,'BD Factoraje'!$C:$C,$B$2),0)+BY83-SUMIFS('BD Factoraje'!$R:$R,'BD Factoraje'!$B:$B,$B$3,'BD Factoraje'!$G:$G,'Cartera Semanal Individual'!$A83,'BD Factoraje'!$N:$N,'Cartera Semanal Individual'!BZ$1,'BD Factoraje'!$C:$C,$B$2)</f>
        <v>0</v>
      </c>
      <c r="CA83" s="11">
        <f>IF('Cartera Semanal Individual'!$A83='Cartera Semanal Individual'!CA$1,-SUMIFS('BD Factoraje'!$Q:$Q,'BD Factoraje'!$B:$B,$B$3,'BD Factoraje'!$G:$G,'Cartera Semanal Individual'!$A83,'BD Factoraje'!$C:$C,$B$2),0)+BZ83-SUMIFS('BD Factoraje'!$R:$R,'BD Factoraje'!$B:$B,$B$3,'BD Factoraje'!$G:$G,'Cartera Semanal Individual'!$A83,'BD Factoraje'!$N:$N,'Cartera Semanal Individual'!CA$1,'BD Factoraje'!$C:$C,$B$2)</f>
        <v>0</v>
      </c>
      <c r="CB83" s="11">
        <f>IF('Cartera Semanal Individual'!$A83='Cartera Semanal Individual'!CB$1,-SUMIFS('BD Factoraje'!$Q:$Q,'BD Factoraje'!$B:$B,$B$3,'BD Factoraje'!$G:$G,'Cartera Semanal Individual'!$A83,'BD Factoraje'!$C:$C,$B$2),0)+CA83-SUMIFS('BD Factoraje'!$R:$R,'BD Factoraje'!$B:$B,$B$3,'BD Factoraje'!$G:$G,'Cartera Semanal Individual'!$A83,'BD Factoraje'!$N:$N,'Cartera Semanal Individual'!CB$1,'BD Factoraje'!$C:$C,$B$2)</f>
        <v>0</v>
      </c>
      <c r="CC83" s="11">
        <f>IF('Cartera Semanal Individual'!$A83='Cartera Semanal Individual'!CC$1,-SUMIFS('BD Factoraje'!$Q:$Q,'BD Factoraje'!$B:$B,$B$3,'BD Factoraje'!$G:$G,'Cartera Semanal Individual'!$A83,'BD Factoraje'!$C:$C,$B$2),0)+CB83-SUMIFS('BD Factoraje'!$R:$R,'BD Factoraje'!$B:$B,$B$3,'BD Factoraje'!$G:$G,'Cartera Semanal Individual'!$A83,'BD Factoraje'!$N:$N,'Cartera Semanal Individual'!CC$1,'BD Factoraje'!$C:$C,$B$2)</f>
        <v>0</v>
      </c>
      <c r="CD83" s="11">
        <f>IF('Cartera Semanal Individual'!$A83='Cartera Semanal Individual'!CD$1,-SUMIFS('BD Factoraje'!$Q:$Q,'BD Factoraje'!$B:$B,$B$3,'BD Factoraje'!$G:$G,'Cartera Semanal Individual'!$A83,'BD Factoraje'!$C:$C,$B$2),0)+CC83-SUMIFS('BD Factoraje'!$R:$R,'BD Factoraje'!$B:$B,$B$3,'BD Factoraje'!$G:$G,'Cartera Semanal Individual'!$A83,'BD Factoraje'!$N:$N,'Cartera Semanal Individual'!CD$1,'BD Factoraje'!$C:$C,$B$2)</f>
        <v>0</v>
      </c>
      <c r="CE83" s="11">
        <f>IF('Cartera Semanal Individual'!$A83='Cartera Semanal Individual'!CE$1,-SUMIFS('BD Factoraje'!$Q:$Q,'BD Factoraje'!$B:$B,$B$3,'BD Factoraje'!$G:$G,'Cartera Semanal Individual'!$A83,'BD Factoraje'!$C:$C,$B$2),0)+CD83-SUMIFS('BD Factoraje'!$R:$R,'BD Factoraje'!$B:$B,$B$3,'BD Factoraje'!$G:$G,'Cartera Semanal Individual'!$A83,'BD Factoraje'!$N:$N,'Cartera Semanal Individual'!CE$1,'BD Factoraje'!$C:$C,$B$2)</f>
        <v>0</v>
      </c>
      <c r="CF83" s="11">
        <f>IF('Cartera Semanal Individual'!$A83='Cartera Semanal Individual'!CF$1,-SUMIFS('BD Factoraje'!$Q:$Q,'BD Factoraje'!$B:$B,$B$3,'BD Factoraje'!$G:$G,'Cartera Semanal Individual'!$A83,'BD Factoraje'!$C:$C,$B$2),0)+CE83-SUMIFS('BD Factoraje'!$R:$R,'BD Factoraje'!$B:$B,$B$3,'BD Factoraje'!$G:$G,'Cartera Semanal Individual'!$A83,'BD Factoraje'!$N:$N,'Cartera Semanal Individual'!CF$1,'BD Factoraje'!$C:$C,$B$2)</f>
        <v>0</v>
      </c>
      <c r="CG83" s="11">
        <f>IF('Cartera Semanal Individual'!$A83='Cartera Semanal Individual'!CG$1,-SUMIFS('BD Factoraje'!$Q:$Q,'BD Factoraje'!$B:$B,$B$3,'BD Factoraje'!$G:$G,'Cartera Semanal Individual'!$A83,'BD Factoraje'!$C:$C,$B$2),0)+CF83-SUMIFS('BD Factoraje'!$R:$R,'BD Factoraje'!$B:$B,$B$3,'BD Factoraje'!$G:$G,'Cartera Semanal Individual'!$A83,'BD Factoraje'!$N:$N,'Cartera Semanal Individual'!CG$1,'BD Factoraje'!$C:$C,$B$2)</f>
        <v>0</v>
      </c>
      <c r="CH83" s="11">
        <f>IF('Cartera Semanal Individual'!$A83='Cartera Semanal Individual'!CH$1,-SUMIFS('BD Factoraje'!$Q:$Q,'BD Factoraje'!$B:$B,$B$3,'BD Factoraje'!$G:$G,'Cartera Semanal Individual'!$A83,'BD Factoraje'!$C:$C,$B$2),0)+CG83-SUMIFS('BD Factoraje'!$R:$R,'BD Factoraje'!$B:$B,$B$3,'BD Factoraje'!$G:$G,'Cartera Semanal Individual'!$A83,'BD Factoraje'!$N:$N,'Cartera Semanal Individual'!CH$1,'BD Factoraje'!$C:$C,$B$2)</f>
        <v>0</v>
      </c>
      <c r="CI83" s="11">
        <f>IF('Cartera Semanal Individual'!$A83='Cartera Semanal Individual'!CI$1,-SUMIFS('BD Factoraje'!$Q:$Q,'BD Factoraje'!$B:$B,$B$3,'BD Factoraje'!$G:$G,'Cartera Semanal Individual'!$A83,'BD Factoraje'!$C:$C,$B$2),0)+CH83-SUMIFS('BD Factoraje'!$R:$R,'BD Factoraje'!$B:$B,$B$3,'BD Factoraje'!$G:$G,'Cartera Semanal Individual'!$A83,'BD Factoraje'!$N:$N,'Cartera Semanal Individual'!CI$1,'BD Factoraje'!$C:$C,$B$2)</f>
        <v>0</v>
      </c>
      <c r="CJ83" s="11">
        <f>IF('Cartera Semanal Individual'!$A83='Cartera Semanal Individual'!CJ$1,-SUMIFS('BD Factoraje'!$Q:$Q,'BD Factoraje'!$B:$B,$B$3,'BD Factoraje'!$G:$G,'Cartera Semanal Individual'!$A83,'BD Factoraje'!$C:$C,$B$2),0)+CI83-SUMIFS('BD Factoraje'!$R:$R,'BD Factoraje'!$B:$B,$B$3,'BD Factoraje'!$G:$G,'Cartera Semanal Individual'!$A83,'BD Factoraje'!$N:$N,'Cartera Semanal Individual'!CJ$1,'BD Factoraje'!$C:$C,$B$2)</f>
        <v>0</v>
      </c>
      <c r="CK83" s="11">
        <f>IF('Cartera Semanal Individual'!$A83='Cartera Semanal Individual'!CK$1,-SUMIFS('BD Factoraje'!$Q:$Q,'BD Factoraje'!$B:$B,$B$3,'BD Factoraje'!$G:$G,'Cartera Semanal Individual'!$A83,'BD Factoraje'!$C:$C,$B$2),0)+CJ83-SUMIFS('BD Factoraje'!$R:$R,'BD Factoraje'!$B:$B,$B$3,'BD Factoraje'!$G:$G,'Cartera Semanal Individual'!$A83,'BD Factoraje'!$N:$N,'Cartera Semanal Individual'!CK$1,'BD Factoraje'!$C:$C,$B$2)</f>
        <v>0</v>
      </c>
      <c r="CL83" s="11">
        <f>IF('Cartera Semanal Individual'!$A83='Cartera Semanal Individual'!CL$1,-SUMIFS('BD Factoraje'!$Q:$Q,'BD Factoraje'!$B:$B,$B$3,'BD Factoraje'!$G:$G,'Cartera Semanal Individual'!$A83,'BD Factoraje'!$C:$C,$B$2),0)+CK83-SUMIFS('BD Factoraje'!$R:$R,'BD Factoraje'!$B:$B,$B$3,'BD Factoraje'!$G:$G,'Cartera Semanal Individual'!$A83,'BD Factoraje'!$N:$N,'Cartera Semanal Individual'!CL$1,'BD Factoraje'!$C:$C,$B$2)</f>
        <v>0</v>
      </c>
      <c r="CM83" s="11">
        <f>IF('Cartera Semanal Individual'!$A83='Cartera Semanal Individual'!CM$1,-SUMIFS('BD Factoraje'!$Q:$Q,'BD Factoraje'!$B:$B,$B$3,'BD Factoraje'!$G:$G,'Cartera Semanal Individual'!$A83,'BD Factoraje'!$C:$C,$B$2),0)+CL83-SUMIFS('BD Factoraje'!$R:$R,'BD Factoraje'!$B:$B,$B$3,'BD Factoraje'!$G:$G,'Cartera Semanal Individual'!$A83,'BD Factoraje'!$N:$N,'Cartera Semanal Individual'!CM$1,'BD Factoraje'!$C:$C,$B$2)</f>
        <v>0</v>
      </c>
      <c r="CN83" s="11">
        <f>IF('Cartera Semanal Individual'!$A83='Cartera Semanal Individual'!CN$1,-SUMIFS('BD Factoraje'!$Q:$Q,'BD Factoraje'!$B:$B,$B$3,'BD Factoraje'!$G:$G,'Cartera Semanal Individual'!$A83,'BD Factoraje'!$C:$C,$B$2),0)+CM83-SUMIFS('BD Factoraje'!$R:$R,'BD Factoraje'!$B:$B,$B$3,'BD Factoraje'!$G:$G,'Cartera Semanal Individual'!$A83,'BD Factoraje'!$N:$N,'Cartera Semanal Individual'!CN$1,'BD Factoraje'!$C:$C,$B$2)</f>
        <v>0</v>
      </c>
      <c r="CO83" s="11">
        <f>IF('Cartera Semanal Individual'!$A83='Cartera Semanal Individual'!CO$1,-SUMIFS('BD Factoraje'!$Q:$Q,'BD Factoraje'!$B:$B,$B$3,'BD Factoraje'!$G:$G,'Cartera Semanal Individual'!$A83,'BD Factoraje'!$C:$C,$B$2),0)+CN83-SUMIFS('BD Factoraje'!$R:$R,'BD Factoraje'!$B:$B,$B$3,'BD Factoraje'!$G:$G,'Cartera Semanal Individual'!$A83,'BD Factoraje'!$N:$N,'Cartera Semanal Individual'!CO$1,'BD Factoraje'!$C:$C,$B$2)</f>
        <v>0</v>
      </c>
      <c r="CP83" s="11">
        <f>IF('Cartera Semanal Individual'!$A83='Cartera Semanal Individual'!CP$1,-SUMIFS('BD Factoraje'!$Q:$Q,'BD Factoraje'!$B:$B,$B$3,'BD Factoraje'!$G:$G,'Cartera Semanal Individual'!$A83,'BD Factoraje'!$C:$C,$B$2),0)+CO83-SUMIFS('BD Factoraje'!$R:$R,'BD Factoraje'!$B:$B,$B$3,'BD Factoraje'!$G:$G,'Cartera Semanal Individual'!$A83,'BD Factoraje'!$N:$N,'Cartera Semanal Individual'!CP$1,'BD Factoraje'!$C:$C,$B$2)</f>
        <v>0</v>
      </c>
      <c r="CQ83" s="11">
        <f>IF('Cartera Semanal Individual'!$A83='Cartera Semanal Individual'!CQ$1,-SUMIFS('BD Factoraje'!$Q:$Q,'BD Factoraje'!$B:$B,$B$3,'BD Factoraje'!$G:$G,'Cartera Semanal Individual'!$A83,'BD Factoraje'!$C:$C,$B$2),0)+CP83-SUMIFS('BD Factoraje'!$R:$R,'BD Factoraje'!$B:$B,$B$3,'BD Factoraje'!$G:$G,'Cartera Semanal Individual'!$A83,'BD Factoraje'!$N:$N,'Cartera Semanal Individual'!CQ$1,'BD Factoraje'!$C:$C,$B$2)</f>
        <v>0</v>
      </c>
      <c r="CR83" s="11">
        <f>IF('Cartera Semanal Individual'!$A83='Cartera Semanal Individual'!CR$1,-SUMIFS('BD Factoraje'!$Q:$Q,'BD Factoraje'!$B:$B,$B$3,'BD Factoraje'!$G:$G,'Cartera Semanal Individual'!$A83,'BD Factoraje'!$C:$C,$B$2),0)+CQ83-SUMIFS('BD Factoraje'!$R:$R,'BD Factoraje'!$B:$B,$B$3,'BD Factoraje'!$G:$G,'Cartera Semanal Individual'!$A83,'BD Factoraje'!$N:$N,'Cartera Semanal Individual'!CR$1,'BD Factoraje'!$C:$C,$B$2)</f>
        <v>0</v>
      </c>
      <c r="CS83" s="11">
        <f>IF('Cartera Semanal Individual'!$A83='Cartera Semanal Individual'!CS$1,-SUMIFS('BD Factoraje'!$Q:$Q,'BD Factoraje'!$B:$B,$B$3,'BD Factoraje'!$G:$G,'Cartera Semanal Individual'!$A83,'BD Factoraje'!$C:$C,$B$2),0)+CR83-SUMIFS('BD Factoraje'!$R:$R,'BD Factoraje'!$B:$B,$B$3,'BD Factoraje'!$G:$G,'Cartera Semanal Individual'!$A83,'BD Factoraje'!$N:$N,'Cartera Semanal Individual'!CS$1,'BD Factoraje'!$C:$C,$B$2)</f>
        <v>0</v>
      </c>
      <c r="CT83" s="11">
        <f>IF('Cartera Semanal Individual'!$A83='Cartera Semanal Individual'!CT$1,-SUMIFS('BD Factoraje'!$Q:$Q,'BD Factoraje'!$B:$B,$B$3,'BD Factoraje'!$G:$G,'Cartera Semanal Individual'!$A83,'BD Factoraje'!$C:$C,$B$2),0)+CS83-SUMIFS('BD Factoraje'!$R:$R,'BD Factoraje'!$B:$B,$B$3,'BD Factoraje'!$G:$G,'Cartera Semanal Individual'!$A83,'BD Factoraje'!$N:$N,'Cartera Semanal Individual'!CT$1,'BD Factoraje'!$C:$C,$B$2)</f>
        <v>0</v>
      </c>
      <c r="CU83" s="11">
        <f>IF('Cartera Semanal Individual'!$A83='Cartera Semanal Individual'!CU$1,-SUMIFS('BD Factoraje'!$Q:$Q,'BD Factoraje'!$B:$B,$B$3,'BD Factoraje'!$G:$G,'Cartera Semanal Individual'!$A83,'BD Factoraje'!$C:$C,$B$2),0)+CT83-SUMIFS('BD Factoraje'!$R:$R,'BD Factoraje'!$B:$B,$B$3,'BD Factoraje'!$G:$G,'Cartera Semanal Individual'!$A83,'BD Factoraje'!$N:$N,'Cartera Semanal Individual'!CU$1,'BD Factoraje'!$C:$C,$B$2)</f>
        <v>0</v>
      </c>
      <c r="CV83" s="11">
        <f>IF('Cartera Semanal Individual'!$A83='Cartera Semanal Individual'!CV$1,-SUMIFS('BD Factoraje'!$Q:$Q,'BD Factoraje'!$B:$B,$B$3,'BD Factoraje'!$G:$G,'Cartera Semanal Individual'!$A83,'BD Factoraje'!$C:$C,$B$2),0)+CU83-SUMIFS('BD Factoraje'!$R:$R,'BD Factoraje'!$B:$B,$B$3,'BD Factoraje'!$G:$G,'Cartera Semanal Individual'!$A83,'BD Factoraje'!$N:$N,'Cartera Semanal Individual'!CV$1,'BD Factoraje'!$C:$C,$B$2)</f>
        <v>0</v>
      </c>
    </row>
    <row r="84" spans="1:100" x14ac:dyDescent="0.25">
      <c r="A84" s="14">
        <v>93</v>
      </c>
      <c r="B84" s="31">
        <f t="shared" si="3"/>
        <v>43016</v>
      </c>
      <c r="C84" s="11">
        <f>IF('Cartera Semanal Individual'!$A84='Cartera Semanal Individual'!C$1,-SUMIFS('BD Factoraje'!$Q:$Q,'BD Factoraje'!$B:$B,$B$3,'BD Factoraje'!$G:$G,'Cartera Semanal Individual'!$A84,'BD Factoraje'!$C:$C,$B$2),0)</f>
        <v>0</v>
      </c>
      <c r="D84" s="11">
        <f>IF('Cartera Semanal Individual'!$A84='Cartera Semanal Individual'!D$1,-SUMIFS('BD Factoraje'!$Q:$Q,'BD Factoraje'!$B:$B,$B$3,'BD Factoraje'!$G:$G,'Cartera Semanal Individual'!$A84,'BD Factoraje'!$C:$C,$B$2),0)+C84-SUMIFS('BD Factoraje'!$R:$R,'BD Factoraje'!$B:$B,$B$3,'BD Factoraje'!$G:$G,'Cartera Semanal Individual'!$A84,'BD Factoraje'!$N:$N,'Cartera Semanal Individual'!D$1,'BD Factoraje'!$C:$C,$B$2)</f>
        <v>0</v>
      </c>
      <c r="E84" s="11">
        <f>IF('Cartera Semanal Individual'!$A84='Cartera Semanal Individual'!E$1,-SUMIFS('BD Factoraje'!$Q:$Q,'BD Factoraje'!$B:$B,$B$3,'BD Factoraje'!$G:$G,'Cartera Semanal Individual'!$A84,'BD Factoraje'!$C:$C,$B$2),0)+D84-SUMIFS('BD Factoraje'!$R:$R,'BD Factoraje'!$B:$B,$B$3,'BD Factoraje'!$G:$G,'Cartera Semanal Individual'!$A84,'BD Factoraje'!$N:$N,'Cartera Semanal Individual'!E$1,'BD Factoraje'!$C:$C,$B$2)</f>
        <v>0</v>
      </c>
      <c r="F84" s="11">
        <f>IF('Cartera Semanal Individual'!$A84='Cartera Semanal Individual'!F$1,-SUMIFS('BD Factoraje'!$Q:$Q,'BD Factoraje'!$B:$B,$B$3,'BD Factoraje'!$G:$G,'Cartera Semanal Individual'!$A84,'BD Factoraje'!$C:$C,$B$2),0)+E84-SUMIFS('BD Factoraje'!$R:$R,'BD Factoraje'!$B:$B,$B$3,'BD Factoraje'!$G:$G,'Cartera Semanal Individual'!$A84,'BD Factoraje'!$N:$N,'Cartera Semanal Individual'!F$1,'BD Factoraje'!$C:$C,$B$2)</f>
        <v>0</v>
      </c>
      <c r="G84" s="11">
        <f>IF('Cartera Semanal Individual'!$A84='Cartera Semanal Individual'!G$1,-SUMIFS('BD Factoraje'!$Q:$Q,'BD Factoraje'!$B:$B,$B$3,'BD Factoraje'!$G:$G,'Cartera Semanal Individual'!$A84,'BD Factoraje'!$C:$C,$B$2),0)+F84-SUMIFS('BD Factoraje'!$R:$R,'BD Factoraje'!$B:$B,$B$3,'BD Factoraje'!$G:$G,'Cartera Semanal Individual'!$A84,'BD Factoraje'!$N:$N,'Cartera Semanal Individual'!G$1,'BD Factoraje'!$C:$C,$B$2)</f>
        <v>0</v>
      </c>
      <c r="H84" s="11">
        <f>IF('Cartera Semanal Individual'!$A84='Cartera Semanal Individual'!H$1,-SUMIFS('BD Factoraje'!$Q:$Q,'BD Factoraje'!$B:$B,$B$3,'BD Factoraje'!$G:$G,'Cartera Semanal Individual'!$A84,'BD Factoraje'!$C:$C,$B$2),0)+G84-SUMIFS('BD Factoraje'!$R:$R,'BD Factoraje'!$B:$B,$B$3,'BD Factoraje'!$G:$G,'Cartera Semanal Individual'!$A84,'BD Factoraje'!$N:$N,'Cartera Semanal Individual'!H$1,'BD Factoraje'!$C:$C,$B$2)</f>
        <v>0</v>
      </c>
      <c r="I84" s="11">
        <f>IF('Cartera Semanal Individual'!$A84='Cartera Semanal Individual'!I$1,-SUMIFS('BD Factoraje'!$Q:$Q,'BD Factoraje'!$B:$B,$B$3,'BD Factoraje'!$G:$G,'Cartera Semanal Individual'!$A84,'BD Factoraje'!$C:$C,$B$2),0)+H84-SUMIFS('BD Factoraje'!$R:$R,'BD Factoraje'!$B:$B,$B$3,'BD Factoraje'!$G:$G,'Cartera Semanal Individual'!$A84,'BD Factoraje'!$N:$N,'Cartera Semanal Individual'!I$1,'BD Factoraje'!$C:$C,$B$2)</f>
        <v>0</v>
      </c>
      <c r="J84" s="11">
        <f>IF('Cartera Semanal Individual'!$A84='Cartera Semanal Individual'!J$1,-SUMIFS('BD Factoraje'!$Q:$Q,'BD Factoraje'!$B:$B,$B$3,'BD Factoraje'!$G:$G,'Cartera Semanal Individual'!$A84,'BD Factoraje'!$C:$C,$B$2),0)+I84-SUMIFS('BD Factoraje'!$R:$R,'BD Factoraje'!$B:$B,$B$3,'BD Factoraje'!$G:$G,'Cartera Semanal Individual'!$A84,'BD Factoraje'!$N:$N,'Cartera Semanal Individual'!J$1,'BD Factoraje'!$C:$C,$B$2)</f>
        <v>0</v>
      </c>
      <c r="K84" s="11">
        <f>IF('Cartera Semanal Individual'!$A84='Cartera Semanal Individual'!K$1,-SUMIFS('BD Factoraje'!$Q:$Q,'BD Factoraje'!$B:$B,$B$3,'BD Factoraje'!$G:$G,'Cartera Semanal Individual'!$A84,'BD Factoraje'!$C:$C,$B$2),0)+J84-SUMIFS('BD Factoraje'!$R:$R,'BD Factoraje'!$B:$B,$B$3,'BD Factoraje'!$G:$G,'Cartera Semanal Individual'!$A84,'BD Factoraje'!$N:$N,'Cartera Semanal Individual'!K$1,'BD Factoraje'!$C:$C,$B$2)</f>
        <v>0</v>
      </c>
      <c r="L84" s="11">
        <f>IF('Cartera Semanal Individual'!$A84='Cartera Semanal Individual'!L$1,-SUMIFS('BD Factoraje'!$Q:$Q,'BD Factoraje'!$B:$B,$B$3,'BD Factoraje'!$G:$G,'Cartera Semanal Individual'!$A84,'BD Factoraje'!$C:$C,$B$2),0)+K84-SUMIFS('BD Factoraje'!$R:$R,'BD Factoraje'!$B:$B,$B$3,'BD Factoraje'!$G:$G,'Cartera Semanal Individual'!$A84,'BD Factoraje'!$N:$N,'Cartera Semanal Individual'!L$1,'BD Factoraje'!$C:$C,$B$2)</f>
        <v>0</v>
      </c>
      <c r="M84" s="11">
        <f>IF('Cartera Semanal Individual'!$A84='Cartera Semanal Individual'!M$1,-SUMIFS('BD Factoraje'!$Q:$Q,'BD Factoraje'!$B:$B,$B$3,'BD Factoraje'!$G:$G,'Cartera Semanal Individual'!$A84,'BD Factoraje'!$C:$C,$B$2),0)+L84-SUMIFS('BD Factoraje'!$R:$R,'BD Factoraje'!$B:$B,$B$3,'BD Factoraje'!$G:$G,'Cartera Semanal Individual'!$A84,'BD Factoraje'!$N:$N,'Cartera Semanal Individual'!M$1,'BD Factoraje'!$C:$C,$B$2)</f>
        <v>0</v>
      </c>
      <c r="N84" s="11">
        <f>IF('Cartera Semanal Individual'!$A84='Cartera Semanal Individual'!N$1,-SUMIFS('BD Factoraje'!$Q:$Q,'BD Factoraje'!$B:$B,$B$3,'BD Factoraje'!$G:$G,'Cartera Semanal Individual'!$A84,'BD Factoraje'!$C:$C,$B$2),0)+M84-SUMIFS('BD Factoraje'!$R:$R,'BD Factoraje'!$B:$B,$B$3,'BD Factoraje'!$G:$G,'Cartera Semanal Individual'!$A84,'BD Factoraje'!$N:$N,'Cartera Semanal Individual'!N$1,'BD Factoraje'!$C:$C,$B$2)</f>
        <v>0</v>
      </c>
      <c r="O84" s="11">
        <f>IF('Cartera Semanal Individual'!$A84='Cartera Semanal Individual'!O$1,-SUMIFS('BD Factoraje'!$Q:$Q,'BD Factoraje'!$B:$B,$B$3,'BD Factoraje'!$G:$G,'Cartera Semanal Individual'!$A84,'BD Factoraje'!$C:$C,$B$2),0)+N84-SUMIFS('BD Factoraje'!$R:$R,'BD Factoraje'!$B:$B,$B$3,'BD Factoraje'!$G:$G,'Cartera Semanal Individual'!$A84,'BD Factoraje'!$N:$N,'Cartera Semanal Individual'!O$1,'BD Factoraje'!$C:$C,$B$2)</f>
        <v>0</v>
      </c>
      <c r="P84" s="11">
        <f>IF('Cartera Semanal Individual'!$A84='Cartera Semanal Individual'!P$1,-SUMIFS('BD Factoraje'!$Q:$Q,'BD Factoraje'!$B:$B,$B$3,'BD Factoraje'!$G:$G,'Cartera Semanal Individual'!$A84,'BD Factoraje'!$C:$C,$B$2),0)+O84-SUMIFS('BD Factoraje'!$R:$R,'BD Factoraje'!$B:$B,$B$3,'BD Factoraje'!$G:$G,'Cartera Semanal Individual'!$A84,'BD Factoraje'!$N:$N,'Cartera Semanal Individual'!P$1,'BD Factoraje'!$C:$C,$B$2)</f>
        <v>0</v>
      </c>
      <c r="Q84" s="11">
        <f>IF('Cartera Semanal Individual'!$A84='Cartera Semanal Individual'!Q$1,-SUMIFS('BD Factoraje'!$Q:$Q,'BD Factoraje'!$B:$B,$B$3,'BD Factoraje'!$G:$G,'Cartera Semanal Individual'!$A84,'BD Factoraje'!$C:$C,$B$2),0)+P84-SUMIFS('BD Factoraje'!$R:$R,'BD Factoraje'!$B:$B,$B$3,'BD Factoraje'!$G:$G,'Cartera Semanal Individual'!$A84,'BD Factoraje'!$N:$N,'Cartera Semanal Individual'!Q$1,'BD Factoraje'!$C:$C,$B$2)</f>
        <v>0</v>
      </c>
      <c r="R84" s="11">
        <f>IF('Cartera Semanal Individual'!$A84='Cartera Semanal Individual'!R$1,-SUMIFS('BD Factoraje'!$Q:$Q,'BD Factoraje'!$B:$B,$B$3,'BD Factoraje'!$G:$G,'Cartera Semanal Individual'!$A84,'BD Factoraje'!$C:$C,$B$2),0)+Q84-SUMIFS('BD Factoraje'!$R:$R,'BD Factoraje'!$B:$B,$B$3,'BD Factoraje'!$G:$G,'Cartera Semanal Individual'!$A84,'BD Factoraje'!$N:$N,'Cartera Semanal Individual'!R$1,'BD Factoraje'!$C:$C,$B$2)</f>
        <v>0</v>
      </c>
      <c r="S84" s="11">
        <f>IF('Cartera Semanal Individual'!$A84='Cartera Semanal Individual'!S$1,-SUMIFS('BD Factoraje'!$Q:$Q,'BD Factoraje'!$B:$B,$B$3,'BD Factoraje'!$G:$G,'Cartera Semanal Individual'!$A84,'BD Factoraje'!$C:$C,$B$2),0)+R84-SUMIFS('BD Factoraje'!$R:$R,'BD Factoraje'!$B:$B,$B$3,'BD Factoraje'!$G:$G,'Cartera Semanal Individual'!$A84,'BD Factoraje'!$N:$N,'Cartera Semanal Individual'!S$1,'BD Factoraje'!$C:$C,$B$2)</f>
        <v>0</v>
      </c>
      <c r="T84" s="11">
        <f>IF('Cartera Semanal Individual'!$A84='Cartera Semanal Individual'!T$1,-SUMIFS('BD Factoraje'!$Q:$Q,'BD Factoraje'!$B:$B,$B$3,'BD Factoraje'!$G:$G,'Cartera Semanal Individual'!$A84,'BD Factoraje'!$C:$C,$B$2),0)+S84-SUMIFS('BD Factoraje'!$R:$R,'BD Factoraje'!$B:$B,$B$3,'BD Factoraje'!$G:$G,'Cartera Semanal Individual'!$A84,'BD Factoraje'!$N:$N,'Cartera Semanal Individual'!T$1,'BD Factoraje'!$C:$C,$B$2)</f>
        <v>0</v>
      </c>
      <c r="U84" s="11">
        <f>IF('Cartera Semanal Individual'!$A84='Cartera Semanal Individual'!U$1,-SUMIFS('BD Factoraje'!$Q:$Q,'BD Factoraje'!$B:$B,$B$3,'BD Factoraje'!$G:$G,'Cartera Semanal Individual'!$A84,'BD Factoraje'!$C:$C,$B$2),0)+T84-SUMIFS('BD Factoraje'!$R:$R,'BD Factoraje'!$B:$B,$B$3,'BD Factoraje'!$G:$G,'Cartera Semanal Individual'!$A84,'BD Factoraje'!$N:$N,'Cartera Semanal Individual'!U$1,'BD Factoraje'!$C:$C,$B$2)</f>
        <v>0</v>
      </c>
      <c r="V84" s="11">
        <f>IF('Cartera Semanal Individual'!$A84='Cartera Semanal Individual'!V$1,-SUMIFS('BD Factoraje'!$Q:$Q,'BD Factoraje'!$B:$B,$B$3,'BD Factoraje'!$G:$G,'Cartera Semanal Individual'!$A84,'BD Factoraje'!$C:$C,$B$2),0)+U84-SUMIFS('BD Factoraje'!$R:$R,'BD Factoraje'!$B:$B,$B$3,'BD Factoraje'!$G:$G,'Cartera Semanal Individual'!$A84,'BD Factoraje'!$N:$N,'Cartera Semanal Individual'!V$1,'BD Factoraje'!$C:$C,$B$2)</f>
        <v>0</v>
      </c>
      <c r="W84" s="11">
        <f>IF('Cartera Semanal Individual'!$A84='Cartera Semanal Individual'!W$1,-SUMIFS('BD Factoraje'!$Q:$Q,'BD Factoraje'!$B:$B,$B$3,'BD Factoraje'!$G:$G,'Cartera Semanal Individual'!$A84,'BD Factoraje'!$C:$C,$B$2),0)+V84-SUMIFS('BD Factoraje'!$R:$R,'BD Factoraje'!$B:$B,$B$3,'BD Factoraje'!$G:$G,'Cartera Semanal Individual'!$A84,'BD Factoraje'!$N:$N,'Cartera Semanal Individual'!W$1,'BD Factoraje'!$C:$C,$B$2)</f>
        <v>0</v>
      </c>
      <c r="X84" s="11">
        <f>IF('Cartera Semanal Individual'!$A84='Cartera Semanal Individual'!X$1,-SUMIFS('BD Factoraje'!$Q:$Q,'BD Factoraje'!$B:$B,$B$3,'BD Factoraje'!$G:$G,'Cartera Semanal Individual'!$A84,'BD Factoraje'!$C:$C,$B$2),0)+W84-SUMIFS('BD Factoraje'!$R:$R,'BD Factoraje'!$B:$B,$B$3,'BD Factoraje'!$G:$G,'Cartera Semanal Individual'!$A84,'BD Factoraje'!$N:$N,'Cartera Semanal Individual'!X$1,'BD Factoraje'!$C:$C,$B$2)</f>
        <v>0</v>
      </c>
      <c r="Y84" s="11">
        <f>IF('Cartera Semanal Individual'!$A84='Cartera Semanal Individual'!Y$1,-SUMIFS('BD Factoraje'!$Q:$Q,'BD Factoraje'!$B:$B,$B$3,'BD Factoraje'!$G:$G,'Cartera Semanal Individual'!$A84,'BD Factoraje'!$C:$C,$B$2),0)+X84-SUMIFS('BD Factoraje'!$R:$R,'BD Factoraje'!$B:$B,$B$3,'BD Factoraje'!$G:$G,'Cartera Semanal Individual'!$A84,'BD Factoraje'!$N:$N,'Cartera Semanal Individual'!Y$1,'BD Factoraje'!$C:$C,$B$2)</f>
        <v>0</v>
      </c>
      <c r="Z84" s="11">
        <f>IF('Cartera Semanal Individual'!$A84='Cartera Semanal Individual'!Z$1,-SUMIFS('BD Factoraje'!$Q:$Q,'BD Factoraje'!$B:$B,$B$3,'BD Factoraje'!$G:$G,'Cartera Semanal Individual'!$A84,'BD Factoraje'!$C:$C,$B$2),0)+Y84-SUMIFS('BD Factoraje'!$R:$R,'BD Factoraje'!$B:$B,$B$3,'BD Factoraje'!$G:$G,'Cartera Semanal Individual'!$A84,'BD Factoraje'!$N:$N,'Cartera Semanal Individual'!Z$1,'BD Factoraje'!$C:$C,$B$2)</f>
        <v>0</v>
      </c>
      <c r="AA84" s="11">
        <f>IF('Cartera Semanal Individual'!$A84='Cartera Semanal Individual'!AA$1,-SUMIFS('BD Factoraje'!$Q:$Q,'BD Factoraje'!$B:$B,$B$3,'BD Factoraje'!$G:$G,'Cartera Semanal Individual'!$A84,'BD Factoraje'!$C:$C,$B$2),0)+Z84-SUMIFS('BD Factoraje'!$R:$R,'BD Factoraje'!$B:$B,$B$3,'BD Factoraje'!$G:$G,'Cartera Semanal Individual'!$A84,'BD Factoraje'!$N:$N,'Cartera Semanal Individual'!AA$1,'BD Factoraje'!$C:$C,$B$2)</f>
        <v>0</v>
      </c>
      <c r="AB84" s="11">
        <f>IF('Cartera Semanal Individual'!$A84='Cartera Semanal Individual'!AB$1,-SUMIFS('BD Factoraje'!$Q:$Q,'BD Factoraje'!$B:$B,$B$3,'BD Factoraje'!$G:$G,'Cartera Semanal Individual'!$A84,'BD Factoraje'!$C:$C,$B$2),0)+AA84-SUMIFS('BD Factoraje'!$R:$R,'BD Factoraje'!$B:$B,$B$3,'BD Factoraje'!$G:$G,'Cartera Semanal Individual'!$A84,'BD Factoraje'!$N:$N,'Cartera Semanal Individual'!AB$1,'BD Factoraje'!$C:$C,$B$2)</f>
        <v>0</v>
      </c>
      <c r="AC84" s="11">
        <f>IF('Cartera Semanal Individual'!$A84='Cartera Semanal Individual'!AC$1,-SUMIFS('BD Factoraje'!$Q:$Q,'BD Factoraje'!$B:$B,$B$3,'BD Factoraje'!$G:$G,'Cartera Semanal Individual'!$A84,'BD Factoraje'!$C:$C,$B$2),0)+AB84-SUMIFS('BD Factoraje'!$R:$R,'BD Factoraje'!$B:$B,$B$3,'BD Factoraje'!$G:$G,'Cartera Semanal Individual'!$A84,'BD Factoraje'!$N:$N,'Cartera Semanal Individual'!AC$1,'BD Factoraje'!$C:$C,$B$2)</f>
        <v>0</v>
      </c>
      <c r="AD84" s="11">
        <f>IF('Cartera Semanal Individual'!$A84='Cartera Semanal Individual'!AD$1,-SUMIFS('BD Factoraje'!$Q:$Q,'BD Factoraje'!$B:$B,$B$3,'BD Factoraje'!$G:$G,'Cartera Semanal Individual'!$A84,'BD Factoraje'!$C:$C,$B$2),0)+AC84-SUMIFS('BD Factoraje'!$R:$R,'BD Factoraje'!$B:$B,$B$3,'BD Factoraje'!$G:$G,'Cartera Semanal Individual'!$A84,'BD Factoraje'!$N:$N,'Cartera Semanal Individual'!AD$1,'BD Factoraje'!$C:$C,$B$2)</f>
        <v>0</v>
      </c>
      <c r="AE84" s="11">
        <f>IF('Cartera Semanal Individual'!$A84='Cartera Semanal Individual'!AE$1,-SUMIFS('BD Factoraje'!$Q:$Q,'BD Factoraje'!$B:$B,$B$3,'BD Factoraje'!$G:$G,'Cartera Semanal Individual'!$A84,'BD Factoraje'!$C:$C,$B$2),0)+AD84-SUMIFS('BD Factoraje'!$R:$R,'BD Factoraje'!$B:$B,$B$3,'BD Factoraje'!$G:$G,'Cartera Semanal Individual'!$A84,'BD Factoraje'!$N:$N,'Cartera Semanal Individual'!AE$1,'BD Factoraje'!$C:$C,$B$2)</f>
        <v>0</v>
      </c>
      <c r="AF84" s="11">
        <f>IF('Cartera Semanal Individual'!$A84='Cartera Semanal Individual'!AF$1,-SUMIFS('BD Factoraje'!$Q:$Q,'BD Factoraje'!$B:$B,$B$3,'BD Factoraje'!$G:$G,'Cartera Semanal Individual'!$A84,'BD Factoraje'!$C:$C,$B$2),0)+AE84-SUMIFS('BD Factoraje'!$R:$R,'BD Factoraje'!$B:$B,$B$3,'BD Factoraje'!$G:$G,'Cartera Semanal Individual'!$A84,'BD Factoraje'!$N:$N,'Cartera Semanal Individual'!AF$1,'BD Factoraje'!$C:$C,$B$2)</f>
        <v>0</v>
      </c>
      <c r="AG84" s="11">
        <f>IF('Cartera Semanal Individual'!$A84='Cartera Semanal Individual'!AG$1,-SUMIFS('BD Factoraje'!$Q:$Q,'BD Factoraje'!$B:$B,$B$3,'BD Factoraje'!$G:$G,'Cartera Semanal Individual'!$A84,'BD Factoraje'!$C:$C,$B$2),0)+AF84-SUMIFS('BD Factoraje'!$R:$R,'BD Factoraje'!$B:$B,$B$3,'BD Factoraje'!$G:$G,'Cartera Semanal Individual'!$A84,'BD Factoraje'!$N:$N,'Cartera Semanal Individual'!AG$1,'BD Factoraje'!$C:$C,$B$2)</f>
        <v>0</v>
      </c>
      <c r="AH84" s="11">
        <f>IF('Cartera Semanal Individual'!$A84='Cartera Semanal Individual'!AH$1,-SUMIFS('BD Factoraje'!$Q:$Q,'BD Factoraje'!$B:$B,$B$3,'BD Factoraje'!$G:$G,'Cartera Semanal Individual'!$A84,'BD Factoraje'!$C:$C,$B$2),0)+AG84-SUMIFS('BD Factoraje'!$R:$R,'BD Factoraje'!$B:$B,$B$3,'BD Factoraje'!$G:$G,'Cartera Semanal Individual'!$A84,'BD Factoraje'!$N:$N,'Cartera Semanal Individual'!AH$1,'BD Factoraje'!$C:$C,$B$2)</f>
        <v>0</v>
      </c>
      <c r="AI84" s="11">
        <f>IF('Cartera Semanal Individual'!$A84='Cartera Semanal Individual'!AI$1,-SUMIFS('BD Factoraje'!$Q:$Q,'BD Factoraje'!$B:$B,$B$3,'BD Factoraje'!$G:$G,'Cartera Semanal Individual'!$A84,'BD Factoraje'!$C:$C,$B$2),0)+AH84-SUMIFS('BD Factoraje'!$R:$R,'BD Factoraje'!$B:$B,$B$3,'BD Factoraje'!$G:$G,'Cartera Semanal Individual'!$A84,'BD Factoraje'!$N:$N,'Cartera Semanal Individual'!AI$1,'BD Factoraje'!$C:$C,$B$2)</f>
        <v>0</v>
      </c>
      <c r="AJ84" s="11">
        <f>IF('Cartera Semanal Individual'!$A84='Cartera Semanal Individual'!AJ$1,-SUMIFS('BD Factoraje'!$Q:$Q,'BD Factoraje'!$B:$B,$B$3,'BD Factoraje'!$G:$G,'Cartera Semanal Individual'!$A84,'BD Factoraje'!$C:$C,$B$2),0)+AI84-SUMIFS('BD Factoraje'!$R:$R,'BD Factoraje'!$B:$B,$B$3,'BD Factoraje'!$G:$G,'Cartera Semanal Individual'!$A84,'BD Factoraje'!$N:$N,'Cartera Semanal Individual'!AJ$1,'BD Factoraje'!$C:$C,$B$2)</f>
        <v>0</v>
      </c>
      <c r="AK84" s="11">
        <f>IF('Cartera Semanal Individual'!$A84='Cartera Semanal Individual'!AK$1,-SUMIFS('BD Factoraje'!$Q:$Q,'BD Factoraje'!$B:$B,$B$3,'BD Factoraje'!$G:$G,'Cartera Semanal Individual'!$A84,'BD Factoraje'!$C:$C,$B$2),0)+AJ84-SUMIFS('BD Factoraje'!$R:$R,'BD Factoraje'!$B:$B,$B$3,'BD Factoraje'!$G:$G,'Cartera Semanal Individual'!$A84,'BD Factoraje'!$N:$N,'Cartera Semanal Individual'!AK$1,'BD Factoraje'!$C:$C,$B$2)</f>
        <v>0</v>
      </c>
      <c r="AL84" s="11">
        <f>IF('Cartera Semanal Individual'!$A84='Cartera Semanal Individual'!AL$1,-SUMIFS('BD Factoraje'!$Q:$Q,'BD Factoraje'!$B:$B,$B$3,'BD Factoraje'!$G:$G,'Cartera Semanal Individual'!$A84,'BD Factoraje'!$C:$C,$B$2),0)+AK84-SUMIFS('BD Factoraje'!$R:$R,'BD Factoraje'!$B:$B,$B$3,'BD Factoraje'!$G:$G,'Cartera Semanal Individual'!$A84,'BD Factoraje'!$N:$N,'Cartera Semanal Individual'!AL$1,'BD Factoraje'!$C:$C,$B$2)</f>
        <v>0</v>
      </c>
      <c r="AM84" s="11">
        <f>IF('Cartera Semanal Individual'!$A84='Cartera Semanal Individual'!AM$1,-SUMIFS('BD Factoraje'!$Q:$Q,'BD Factoraje'!$B:$B,$B$3,'BD Factoraje'!$G:$G,'Cartera Semanal Individual'!$A84,'BD Factoraje'!$C:$C,$B$2),0)+AL84-SUMIFS('BD Factoraje'!$R:$R,'BD Factoraje'!$B:$B,$B$3,'BD Factoraje'!$G:$G,'Cartera Semanal Individual'!$A84,'BD Factoraje'!$N:$N,'Cartera Semanal Individual'!AM$1,'BD Factoraje'!$C:$C,$B$2)</f>
        <v>0</v>
      </c>
      <c r="AN84" s="11">
        <f>IF('Cartera Semanal Individual'!$A84='Cartera Semanal Individual'!AN$1,-SUMIFS('BD Factoraje'!$Q:$Q,'BD Factoraje'!$B:$B,$B$3,'BD Factoraje'!$G:$G,'Cartera Semanal Individual'!$A84,'BD Factoraje'!$C:$C,$B$2),0)+AM84-SUMIFS('BD Factoraje'!$R:$R,'BD Factoraje'!$B:$B,$B$3,'BD Factoraje'!$G:$G,'Cartera Semanal Individual'!$A84,'BD Factoraje'!$N:$N,'Cartera Semanal Individual'!AN$1,'BD Factoraje'!$C:$C,$B$2)</f>
        <v>0</v>
      </c>
      <c r="AO84" s="11">
        <f>IF('Cartera Semanal Individual'!$A84='Cartera Semanal Individual'!AO$1,-SUMIFS('BD Factoraje'!$Q:$Q,'BD Factoraje'!$B:$B,$B$3,'BD Factoraje'!$G:$G,'Cartera Semanal Individual'!$A84,'BD Factoraje'!$C:$C,$B$2),0)+AN84-SUMIFS('BD Factoraje'!$R:$R,'BD Factoraje'!$B:$B,$B$3,'BD Factoraje'!$G:$G,'Cartera Semanal Individual'!$A84,'BD Factoraje'!$N:$N,'Cartera Semanal Individual'!AO$1,'BD Factoraje'!$C:$C,$B$2)</f>
        <v>0</v>
      </c>
      <c r="AP84" s="11">
        <f>IF('Cartera Semanal Individual'!$A84='Cartera Semanal Individual'!AP$1,-SUMIFS('BD Factoraje'!$Q:$Q,'BD Factoraje'!$B:$B,$B$3,'BD Factoraje'!$G:$G,'Cartera Semanal Individual'!$A84,'BD Factoraje'!$C:$C,$B$2),0)+AO84-SUMIFS('BD Factoraje'!$R:$R,'BD Factoraje'!$B:$B,$B$3,'BD Factoraje'!$G:$G,'Cartera Semanal Individual'!$A84,'BD Factoraje'!$N:$N,'Cartera Semanal Individual'!AP$1,'BD Factoraje'!$C:$C,$B$2)</f>
        <v>0</v>
      </c>
      <c r="AQ84" s="11">
        <f>IF('Cartera Semanal Individual'!$A84='Cartera Semanal Individual'!AQ$1,-SUMIFS('BD Factoraje'!$Q:$Q,'BD Factoraje'!$B:$B,$B$3,'BD Factoraje'!$G:$G,'Cartera Semanal Individual'!$A84,'BD Factoraje'!$C:$C,$B$2),0)+AP84-SUMIFS('BD Factoraje'!$R:$R,'BD Factoraje'!$B:$B,$B$3,'BD Factoraje'!$G:$G,'Cartera Semanal Individual'!$A84,'BD Factoraje'!$N:$N,'Cartera Semanal Individual'!AQ$1,'BD Factoraje'!$C:$C,$B$2)</f>
        <v>0</v>
      </c>
      <c r="AR84" s="11">
        <f>IF('Cartera Semanal Individual'!$A84='Cartera Semanal Individual'!AR$1,-SUMIFS('BD Factoraje'!$Q:$Q,'BD Factoraje'!$B:$B,$B$3,'BD Factoraje'!$G:$G,'Cartera Semanal Individual'!$A84,'BD Factoraje'!$C:$C,$B$2),0)+AQ84-SUMIFS('BD Factoraje'!$R:$R,'BD Factoraje'!$B:$B,$B$3,'BD Factoraje'!$G:$G,'Cartera Semanal Individual'!$A84,'BD Factoraje'!$N:$N,'Cartera Semanal Individual'!AR$1,'BD Factoraje'!$C:$C,$B$2)</f>
        <v>0</v>
      </c>
      <c r="AS84" s="11">
        <f>IF('Cartera Semanal Individual'!$A84='Cartera Semanal Individual'!AS$1,-SUMIFS('BD Factoraje'!$Q:$Q,'BD Factoraje'!$B:$B,$B$3,'BD Factoraje'!$G:$G,'Cartera Semanal Individual'!$A84,'BD Factoraje'!$C:$C,$B$2),0)+AR84-SUMIFS('BD Factoraje'!$R:$R,'BD Factoraje'!$B:$B,$B$3,'BD Factoraje'!$G:$G,'Cartera Semanal Individual'!$A84,'BD Factoraje'!$N:$N,'Cartera Semanal Individual'!AS$1,'BD Factoraje'!$C:$C,$B$2)</f>
        <v>0</v>
      </c>
      <c r="AT84" s="11">
        <f>IF('Cartera Semanal Individual'!$A84='Cartera Semanal Individual'!AT$1,-SUMIFS('BD Factoraje'!$Q:$Q,'BD Factoraje'!$B:$B,$B$3,'BD Factoraje'!$G:$G,'Cartera Semanal Individual'!$A84,'BD Factoraje'!$C:$C,$B$2),0)+AS84-SUMIFS('BD Factoraje'!$R:$R,'BD Factoraje'!$B:$B,$B$3,'BD Factoraje'!$G:$G,'Cartera Semanal Individual'!$A84,'BD Factoraje'!$N:$N,'Cartera Semanal Individual'!AT$1,'BD Factoraje'!$C:$C,$B$2)</f>
        <v>0</v>
      </c>
      <c r="AU84" s="11">
        <f>IF('Cartera Semanal Individual'!$A84='Cartera Semanal Individual'!AU$1,-SUMIFS('BD Factoraje'!$Q:$Q,'BD Factoraje'!$B:$B,$B$3,'BD Factoraje'!$G:$G,'Cartera Semanal Individual'!$A84,'BD Factoraje'!$C:$C,$B$2),0)+AT84-SUMIFS('BD Factoraje'!$R:$R,'BD Factoraje'!$B:$B,$B$3,'BD Factoraje'!$G:$G,'Cartera Semanal Individual'!$A84,'BD Factoraje'!$N:$N,'Cartera Semanal Individual'!AU$1,'BD Factoraje'!$C:$C,$B$2)</f>
        <v>0</v>
      </c>
      <c r="AV84" s="11">
        <f>IF('Cartera Semanal Individual'!$A84='Cartera Semanal Individual'!AV$1,-SUMIFS('BD Factoraje'!$Q:$Q,'BD Factoraje'!$B:$B,$B$3,'BD Factoraje'!$G:$G,'Cartera Semanal Individual'!$A84,'BD Factoraje'!$C:$C,$B$2),0)+AU84-SUMIFS('BD Factoraje'!$R:$R,'BD Factoraje'!$B:$B,$B$3,'BD Factoraje'!$G:$G,'Cartera Semanal Individual'!$A84,'BD Factoraje'!$N:$N,'Cartera Semanal Individual'!AV$1,'BD Factoraje'!$C:$C,$B$2)</f>
        <v>0</v>
      </c>
      <c r="AW84" s="11">
        <f>IF('Cartera Semanal Individual'!$A84='Cartera Semanal Individual'!AW$1,-SUMIFS('BD Factoraje'!$Q:$Q,'BD Factoraje'!$B:$B,$B$3,'BD Factoraje'!$G:$G,'Cartera Semanal Individual'!$A84,'BD Factoraje'!$C:$C,$B$2),0)+AV84-SUMIFS('BD Factoraje'!$R:$R,'BD Factoraje'!$B:$B,$B$3,'BD Factoraje'!$G:$G,'Cartera Semanal Individual'!$A84,'BD Factoraje'!$N:$N,'Cartera Semanal Individual'!AW$1,'BD Factoraje'!$C:$C,$B$2)</f>
        <v>0</v>
      </c>
      <c r="AX84" s="11">
        <f>IF('Cartera Semanal Individual'!$A84='Cartera Semanal Individual'!AX$1,-SUMIFS('BD Factoraje'!$Q:$Q,'BD Factoraje'!$B:$B,$B$3,'BD Factoraje'!$G:$G,'Cartera Semanal Individual'!$A84,'BD Factoraje'!$C:$C,$B$2),0)+AW84-SUMIFS('BD Factoraje'!$R:$R,'BD Factoraje'!$B:$B,$B$3,'BD Factoraje'!$G:$G,'Cartera Semanal Individual'!$A84,'BD Factoraje'!$N:$N,'Cartera Semanal Individual'!AX$1,'BD Factoraje'!$C:$C,$B$2)</f>
        <v>0</v>
      </c>
      <c r="AY84" s="11">
        <f>IF('Cartera Semanal Individual'!$A84='Cartera Semanal Individual'!AY$1,-SUMIFS('BD Factoraje'!$Q:$Q,'BD Factoraje'!$B:$B,$B$3,'BD Factoraje'!$G:$G,'Cartera Semanal Individual'!$A84,'BD Factoraje'!$C:$C,$B$2),0)+AX84-SUMIFS('BD Factoraje'!$R:$R,'BD Factoraje'!$B:$B,$B$3,'BD Factoraje'!$G:$G,'Cartera Semanal Individual'!$A84,'BD Factoraje'!$N:$N,'Cartera Semanal Individual'!AY$1,'BD Factoraje'!$C:$C,$B$2)</f>
        <v>0</v>
      </c>
      <c r="AZ84" s="11">
        <f>IF('Cartera Semanal Individual'!$A84='Cartera Semanal Individual'!AZ$1,-SUMIFS('BD Factoraje'!$Q:$Q,'BD Factoraje'!$B:$B,$B$3,'BD Factoraje'!$G:$G,'Cartera Semanal Individual'!$A84,'BD Factoraje'!$C:$C,$B$2),0)+AY84-SUMIFS('BD Factoraje'!$R:$R,'BD Factoraje'!$B:$B,$B$3,'BD Factoraje'!$G:$G,'Cartera Semanal Individual'!$A84,'BD Factoraje'!$N:$N,'Cartera Semanal Individual'!AZ$1,'BD Factoraje'!$C:$C,$B$2)</f>
        <v>0</v>
      </c>
      <c r="BA84" s="11">
        <f>IF('Cartera Semanal Individual'!$A84='Cartera Semanal Individual'!BA$1,-SUMIFS('BD Factoraje'!$Q:$Q,'BD Factoraje'!$B:$B,$B$3,'BD Factoraje'!$G:$G,'Cartera Semanal Individual'!$A84,'BD Factoraje'!$C:$C,$B$2),0)+AZ84-SUMIFS('BD Factoraje'!$R:$R,'BD Factoraje'!$B:$B,$B$3,'BD Factoraje'!$G:$G,'Cartera Semanal Individual'!$A84,'BD Factoraje'!$N:$N,'Cartera Semanal Individual'!BA$1,'BD Factoraje'!$C:$C,$B$2)</f>
        <v>0</v>
      </c>
      <c r="BB84" s="11">
        <f>IF('Cartera Semanal Individual'!$A84='Cartera Semanal Individual'!BB$1,-SUMIFS('BD Factoraje'!$Q:$Q,'BD Factoraje'!$B:$B,$B$3,'BD Factoraje'!$G:$G,'Cartera Semanal Individual'!$A84,'BD Factoraje'!$C:$C,$B$2),0)+BA84-SUMIFS('BD Factoraje'!$R:$R,'BD Factoraje'!$B:$B,$B$3,'BD Factoraje'!$G:$G,'Cartera Semanal Individual'!$A84,'BD Factoraje'!$N:$N,'Cartera Semanal Individual'!BB$1,'BD Factoraje'!$C:$C,$B$2)</f>
        <v>0</v>
      </c>
      <c r="BC84" s="11">
        <f>IF('Cartera Semanal Individual'!$A84='Cartera Semanal Individual'!BC$1,-SUMIFS('BD Factoraje'!$Q:$Q,'BD Factoraje'!$B:$B,$B$3,'BD Factoraje'!$G:$G,'Cartera Semanal Individual'!$A84,'BD Factoraje'!$C:$C,$B$2),0)+BB84-SUMIFS('BD Factoraje'!$R:$R,'BD Factoraje'!$B:$B,$B$3,'BD Factoraje'!$G:$G,'Cartera Semanal Individual'!$A84,'BD Factoraje'!$N:$N,'Cartera Semanal Individual'!BC$1,'BD Factoraje'!$C:$C,$B$2)</f>
        <v>0</v>
      </c>
      <c r="BD84" s="11">
        <f>IF('Cartera Semanal Individual'!$A84='Cartera Semanal Individual'!BD$1,-SUMIFS('BD Factoraje'!$Q:$Q,'BD Factoraje'!$B:$B,$B$3,'BD Factoraje'!$G:$G,'Cartera Semanal Individual'!$A84,'BD Factoraje'!$C:$C,$B$2),0)+BC84-SUMIFS('BD Factoraje'!$R:$R,'BD Factoraje'!$B:$B,$B$3,'BD Factoraje'!$G:$G,'Cartera Semanal Individual'!$A84,'BD Factoraje'!$N:$N,'Cartera Semanal Individual'!BD$1,'BD Factoraje'!$C:$C,$B$2)</f>
        <v>0</v>
      </c>
      <c r="BE84" s="11">
        <f>IF('Cartera Semanal Individual'!$A84='Cartera Semanal Individual'!BE$1,-SUMIFS('BD Factoraje'!$Q:$Q,'BD Factoraje'!$B:$B,$B$3,'BD Factoraje'!$G:$G,'Cartera Semanal Individual'!$A84,'BD Factoraje'!$C:$C,$B$2),0)+BD84-SUMIFS('BD Factoraje'!$R:$R,'BD Factoraje'!$B:$B,$B$3,'BD Factoraje'!$G:$G,'Cartera Semanal Individual'!$A84,'BD Factoraje'!$N:$N,'Cartera Semanal Individual'!BE$1,'BD Factoraje'!$C:$C,$B$2)</f>
        <v>0</v>
      </c>
      <c r="BF84" s="11">
        <f>IF('Cartera Semanal Individual'!$A84='Cartera Semanal Individual'!BF$1,-SUMIFS('BD Factoraje'!$Q:$Q,'BD Factoraje'!$B:$B,$B$3,'BD Factoraje'!$G:$G,'Cartera Semanal Individual'!$A84,'BD Factoraje'!$C:$C,$B$2),0)+BE84-SUMIFS('BD Factoraje'!$R:$R,'BD Factoraje'!$B:$B,$B$3,'BD Factoraje'!$G:$G,'Cartera Semanal Individual'!$A84,'BD Factoraje'!$N:$N,'Cartera Semanal Individual'!BF$1,'BD Factoraje'!$C:$C,$B$2)</f>
        <v>0</v>
      </c>
      <c r="BG84" s="11">
        <f>IF('Cartera Semanal Individual'!$A84='Cartera Semanal Individual'!BG$1,-SUMIFS('BD Factoraje'!$Q:$Q,'BD Factoraje'!$B:$B,$B$3,'BD Factoraje'!$G:$G,'Cartera Semanal Individual'!$A84,'BD Factoraje'!$C:$C,$B$2),0)+BF84-SUMIFS('BD Factoraje'!$R:$R,'BD Factoraje'!$B:$B,$B$3,'BD Factoraje'!$G:$G,'Cartera Semanal Individual'!$A84,'BD Factoraje'!$N:$N,'Cartera Semanal Individual'!BG$1,'BD Factoraje'!$C:$C,$B$2)</f>
        <v>0</v>
      </c>
      <c r="BH84" s="11">
        <f>IF('Cartera Semanal Individual'!$A84='Cartera Semanal Individual'!BH$1,-SUMIFS('BD Factoraje'!$Q:$Q,'BD Factoraje'!$B:$B,$B$3,'BD Factoraje'!$G:$G,'Cartera Semanal Individual'!$A84,'BD Factoraje'!$C:$C,$B$2),0)+BG84-SUMIFS('BD Factoraje'!$R:$R,'BD Factoraje'!$B:$B,$B$3,'BD Factoraje'!$G:$G,'Cartera Semanal Individual'!$A84,'BD Factoraje'!$N:$N,'Cartera Semanal Individual'!BH$1,'BD Factoraje'!$C:$C,$B$2)</f>
        <v>0</v>
      </c>
      <c r="BI84" s="11">
        <f>IF('Cartera Semanal Individual'!$A84='Cartera Semanal Individual'!BI$1,-SUMIFS('BD Factoraje'!$Q:$Q,'BD Factoraje'!$B:$B,$B$3,'BD Factoraje'!$G:$G,'Cartera Semanal Individual'!$A84,'BD Factoraje'!$C:$C,$B$2),0)+BH84-SUMIFS('BD Factoraje'!$R:$R,'BD Factoraje'!$B:$B,$B$3,'BD Factoraje'!$G:$G,'Cartera Semanal Individual'!$A84,'BD Factoraje'!$N:$N,'Cartera Semanal Individual'!BI$1,'BD Factoraje'!$C:$C,$B$2)</f>
        <v>0</v>
      </c>
      <c r="BJ84" s="11">
        <f>IF('Cartera Semanal Individual'!$A84='Cartera Semanal Individual'!BJ$1,-SUMIFS('BD Factoraje'!$Q:$Q,'BD Factoraje'!$B:$B,$B$3,'BD Factoraje'!$G:$G,'Cartera Semanal Individual'!$A84,'BD Factoraje'!$C:$C,$B$2),0)+BI84-SUMIFS('BD Factoraje'!$R:$R,'BD Factoraje'!$B:$B,$B$3,'BD Factoraje'!$G:$G,'Cartera Semanal Individual'!$A84,'BD Factoraje'!$N:$N,'Cartera Semanal Individual'!BJ$1,'BD Factoraje'!$C:$C,$B$2)</f>
        <v>0</v>
      </c>
      <c r="BK84" s="11">
        <f>IF('Cartera Semanal Individual'!$A84='Cartera Semanal Individual'!BK$1,-SUMIFS('BD Factoraje'!$Q:$Q,'BD Factoraje'!$B:$B,$B$3,'BD Factoraje'!$G:$G,'Cartera Semanal Individual'!$A84,'BD Factoraje'!$C:$C,$B$2),0)+BJ84-SUMIFS('BD Factoraje'!$R:$R,'BD Factoraje'!$B:$B,$B$3,'BD Factoraje'!$G:$G,'Cartera Semanal Individual'!$A84,'BD Factoraje'!$N:$N,'Cartera Semanal Individual'!BK$1,'BD Factoraje'!$C:$C,$B$2)</f>
        <v>0</v>
      </c>
      <c r="BL84" s="11">
        <f>IF('Cartera Semanal Individual'!$A84='Cartera Semanal Individual'!BL$1,-SUMIFS('BD Factoraje'!$Q:$Q,'BD Factoraje'!$B:$B,$B$3,'BD Factoraje'!$G:$G,'Cartera Semanal Individual'!$A84,'BD Factoraje'!$C:$C,$B$2),0)+BK84-SUMIFS('BD Factoraje'!$R:$R,'BD Factoraje'!$B:$B,$B$3,'BD Factoraje'!$G:$G,'Cartera Semanal Individual'!$A84,'BD Factoraje'!$N:$N,'Cartera Semanal Individual'!BL$1,'BD Factoraje'!$C:$C,$B$2)</f>
        <v>0</v>
      </c>
      <c r="BM84" s="11">
        <f>IF('Cartera Semanal Individual'!$A84='Cartera Semanal Individual'!BM$1,-SUMIFS('BD Factoraje'!$Q:$Q,'BD Factoraje'!$B:$B,$B$3,'BD Factoraje'!$G:$G,'Cartera Semanal Individual'!$A84,'BD Factoraje'!$C:$C,$B$2),0)+BL84-SUMIFS('BD Factoraje'!$R:$R,'BD Factoraje'!$B:$B,$B$3,'BD Factoraje'!$G:$G,'Cartera Semanal Individual'!$A84,'BD Factoraje'!$N:$N,'Cartera Semanal Individual'!BM$1,'BD Factoraje'!$C:$C,$B$2)</f>
        <v>0</v>
      </c>
      <c r="BN84" s="11">
        <f>IF('Cartera Semanal Individual'!$A84='Cartera Semanal Individual'!BN$1,-SUMIFS('BD Factoraje'!$Q:$Q,'BD Factoraje'!$B:$B,$B$3,'BD Factoraje'!$G:$G,'Cartera Semanal Individual'!$A84,'BD Factoraje'!$C:$C,$B$2),0)+BM84-SUMIFS('BD Factoraje'!$R:$R,'BD Factoraje'!$B:$B,$B$3,'BD Factoraje'!$G:$G,'Cartera Semanal Individual'!$A84,'BD Factoraje'!$N:$N,'Cartera Semanal Individual'!BN$1,'BD Factoraje'!$C:$C,$B$2)</f>
        <v>0</v>
      </c>
      <c r="BO84" s="11">
        <f>IF('Cartera Semanal Individual'!$A84='Cartera Semanal Individual'!BO$1,-SUMIFS('BD Factoraje'!$Q:$Q,'BD Factoraje'!$B:$B,$B$3,'BD Factoraje'!$G:$G,'Cartera Semanal Individual'!$A84,'BD Factoraje'!$C:$C,$B$2),0)+BN84-SUMIFS('BD Factoraje'!$R:$R,'BD Factoraje'!$B:$B,$B$3,'BD Factoraje'!$G:$G,'Cartera Semanal Individual'!$A84,'BD Factoraje'!$N:$N,'Cartera Semanal Individual'!BO$1,'BD Factoraje'!$C:$C,$B$2)</f>
        <v>0</v>
      </c>
      <c r="BP84" s="11">
        <f>IF('Cartera Semanal Individual'!$A84='Cartera Semanal Individual'!BP$1,-SUMIFS('BD Factoraje'!$Q:$Q,'BD Factoraje'!$B:$B,$B$3,'BD Factoraje'!$G:$G,'Cartera Semanal Individual'!$A84,'BD Factoraje'!$C:$C,$B$2),0)+BO84-SUMIFS('BD Factoraje'!$R:$R,'BD Factoraje'!$B:$B,$B$3,'BD Factoraje'!$G:$G,'Cartera Semanal Individual'!$A84,'BD Factoraje'!$N:$N,'Cartera Semanal Individual'!BP$1,'BD Factoraje'!$C:$C,$B$2)</f>
        <v>0</v>
      </c>
      <c r="BQ84" s="11">
        <f>IF('Cartera Semanal Individual'!$A84='Cartera Semanal Individual'!BQ$1,-SUMIFS('BD Factoraje'!$Q:$Q,'BD Factoraje'!$B:$B,$B$3,'BD Factoraje'!$G:$G,'Cartera Semanal Individual'!$A84,'BD Factoraje'!$C:$C,$B$2),0)+BP84-SUMIFS('BD Factoraje'!$R:$R,'BD Factoraje'!$B:$B,$B$3,'BD Factoraje'!$G:$G,'Cartera Semanal Individual'!$A84,'BD Factoraje'!$N:$N,'Cartera Semanal Individual'!BQ$1,'BD Factoraje'!$C:$C,$B$2)</f>
        <v>0</v>
      </c>
      <c r="BR84" s="11">
        <f>IF('Cartera Semanal Individual'!$A84='Cartera Semanal Individual'!BR$1,-SUMIFS('BD Factoraje'!$Q:$Q,'BD Factoraje'!$B:$B,$B$3,'BD Factoraje'!$G:$G,'Cartera Semanal Individual'!$A84,'BD Factoraje'!$C:$C,$B$2),0)+BQ84-SUMIFS('BD Factoraje'!$R:$R,'BD Factoraje'!$B:$B,$B$3,'BD Factoraje'!$G:$G,'Cartera Semanal Individual'!$A84,'BD Factoraje'!$N:$N,'Cartera Semanal Individual'!BR$1,'BD Factoraje'!$C:$C,$B$2)</f>
        <v>0</v>
      </c>
      <c r="BS84" s="11">
        <f>IF('Cartera Semanal Individual'!$A84='Cartera Semanal Individual'!BS$1,-SUMIFS('BD Factoraje'!$Q:$Q,'BD Factoraje'!$B:$B,$B$3,'BD Factoraje'!$G:$G,'Cartera Semanal Individual'!$A84,'BD Factoraje'!$C:$C,$B$2),0)+BR84-SUMIFS('BD Factoraje'!$R:$R,'BD Factoraje'!$B:$B,$B$3,'BD Factoraje'!$G:$G,'Cartera Semanal Individual'!$A84,'BD Factoraje'!$N:$N,'Cartera Semanal Individual'!BS$1,'BD Factoraje'!$C:$C,$B$2)</f>
        <v>0</v>
      </c>
      <c r="BT84" s="11">
        <f>IF('Cartera Semanal Individual'!$A84='Cartera Semanal Individual'!BT$1,-SUMIFS('BD Factoraje'!$Q:$Q,'BD Factoraje'!$B:$B,$B$3,'BD Factoraje'!$G:$G,'Cartera Semanal Individual'!$A84,'BD Factoraje'!$C:$C,$B$2),0)+BS84-SUMIFS('BD Factoraje'!$R:$R,'BD Factoraje'!$B:$B,$B$3,'BD Factoraje'!$G:$G,'Cartera Semanal Individual'!$A84,'BD Factoraje'!$N:$N,'Cartera Semanal Individual'!BT$1,'BD Factoraje'!$C:$C,$B$2)</f>
        <v>0</v>
      </c>
      <c r="BU84" s="11">
        <f>IF('Cartera Semanal Individual'!$A84='Cartera Semanal Individual'!BU$1,-SUMIFS('BD Factoraje'!$Q:$Q,'BD Factoraje'!$B:$B,$B$3,'BD Factoraje'!$G:$G,'Cartera Semanal Individual'!$A84,'BD Factoraje'!$C:$C,$B$2),0)+BT84-SUMIFS('BD Factoraje'!$R:$R,'BD Factoraje'!$B:$B,$B$3,'BD Factoraje'!$G:$G,'Cartera Semanal Individual'!$A84,'BD Factoraje'!$N:$N,'Cartera Semanal Individual'!BU$1,'BD Factoraje'!$C:$C,$B$2)</f>
        <v>0</v>
      </c>
      <c r="BV84" s="11">
        <f>IF('Cartera Semanal Individual'!$A84='Cartera Semanal Individual'!BV$1,-SUMIFS('BD Factoraje'!$Q:$Q,'BD Factoraje'!$B:$B,$B$3,'BD Factoraje'!$G:$G,'Cartera Semanal Individual'!$A84,'BD Factoraje'!$C:$C,$B$2),0)+BU84-SUMIFS('BD Factoraje'!$R:$R,'BD Factoraje'!$B:$B,$B$3,'BD Factoraje'!$G:$G,'Cartera Semanal Individual'!$A84,'BD Factoraje'!$N:$N,'Cartera Semanal Individual'!BV$1,'BD Factoraje'!$C:$C,$B$2)</f>
        <v>0</v>
      </c>
      <c r="BW84" s="11">
        <f>IF('Cartera Semanal Individual'!$A84='Cartera Semanal Individual'!BW$1,-SUMIFS('BD Factoraje'!$Q:$Q,'BD Factoraje'!$B:$B,$B$3,'BD Factoraje'!$G:$G,'Cartera Semanal Individual'!$A84,'BD Factoraje'!$C:$C,$B$2),0)+BV84-SUMIFS('BD Factoraje'!$R:$R,'BD Factoraje'!$B:$B,$B$3,'BD Factoraje'!$G:$G,'Cartera Semanal Individual'!$A84,'BD Factoraje'!$N:$N,'Cartera Semanal Individual'!BW$1,'BD Factoraje'!$C:$C,$B$2)</f>
        <v>0</v>
      </c>
      <c r="BX84" s="11">
        <f>IF('Cartera Semanal Individual'!$A84='Cartera Semanal Individual'!BX$1,-SUMIFS('BD Factoraje'!$Q:$Q,'BD Factoraje'!$B:$B,$B$3,'BD Factoraje'!$G:$G,'Cartera Semanal Individual'!$A84,'BD Factoraje'!$C:$C,$B$2),0)+BW84-SUMIFS('BD Factoraje'!$R:$R,'BD Factoraje'!$B:$B,$B$3,'BD Factoraje'!$G:$G,'Cartera Semanal Individual'!$A84,'BD Factoraje'!$N:$N,'Cartera Semanal Individual'!BX$1,'BD Factoraje'!$C:$C,$B$2)</f>
        <v>0</v>
      </c>
      <c r="BY84" s="11">
        <f>IF('Cartera Semanal Individual'!$A84='Cartera Semanal Individual'!BY$1,-SUMIFS('BD Factoraje'!$Q:$Q,'BD Factoraje'!$B:$B,$B$3,'BD Factoraje'!$G:$G,'Cartera Semanal Individual'!$A84,'BD Factoraje'!$C:$C,$B$2),0)+BX84-SUMIFS('BD Factoraje'!$R:$R,'BD Factoraje'!$B:$B,$B$3,'BD Factoraje'!$G:$G,'Cartera Semanal Individual'!$A84,'BD Factoraje'!$N:$N,'Cartera Semanal Individual'!BY$1,'BD Factoraje'!$C:$C,$B$2)</f>
        <v>0</v>
      </c>
      <c r="BZ84" s="11">
        <f>IF('Cartera Semanal Individual'!$A84='Cartera Semanal Individual'!BZ$1,-SUMIFS('BD Factoraje'!$Q:$Q,'BD Factoraje'!$B:$B,$B$3,'BD Factoraje'!$G:$G,'Cartera Semanal Individual'!$A84,'BD Factoraje'!$C:$C,$B$2),0)+BY84-SUMIFS('BD Factoraje'!$R:$R,'BD Factoraje'!$B:$B,$B$3,'BD Factoraje'!$G:$G,'Cartera Semanal Individual'!$A84,'BD Factoraje'!$N:$N,'Cartera Semanal Individual'!BZ$1,'BD Factoraje'!$C:$C,$B$2)</f>
        <v>0</v>
      </c>
      <c r="CA84" s="11">
        <f>IF('Cartera Semanal Individual'!$A84='Cartera Semanal Individual'!CA$1,-SUMIFS('BD Factoraje'!$Q:$Q,'BD Factoraje'!$B:$B,$B$3,'BD Factoraje'!$G:$G,'Cartera Semanal Individual'!$A84,'BD Factoraje'!$C:$C,$B$2),0)+BZ84-SUMIFS('BD Factoraje'!$R:$R,'BD Factoraje'!$B:$B,$B$3,'BD Factoraje'!$G:$G,'Cartera Semanal Individual'!$A84,'BD Factoraje'!$N:$N,'Cartera Semanal Individual'!CA$1,'BD Factoraje'!$C:$C,$B$2)</f>
        <v>0</v>
      </c>
      <c r="CB84" s="11">
        <f>IF('Cartera Semanal Individual'!$A84='Cartera Semanal Individual'!CB$1,-SUMIFS('BD Factoraje'!$Q:$Q,'BD Factoraje'!$B:$B,$B$3,'BD Factoraje'!$G:$G,'Cartera Semanal Individual'!$A84,'BD Factoraje'!$C:$C,$B$2),0)+CA84-SUMIFS('BD Factoraje'!$R:$R,'BD Factoraje'!$B:$B,$B$3,'BD Factoraje'!$G:$G,'Cartera Semanal Individual'!$A84,'BD Factoraje'!$N:$N,'Cartera Semanal Individual'!CB$1,'BD Factoraje'!$C:$C,$B$2)</f>
        <v>0</v>
      </c>
      <c r="CC84" s="11">
        <f>IF('Cartera Semanal Individual'!$A84='Cartera Semanal Individual'!CC$1,-SUMIFS('BD Factoraje'!$Q:$Q,'BD Factoraje'!$B:$B,$B$3,'BD Factoraje'!$G:$G,'Cartera Semanal Individual'!$A84,'BD Factoraje'!$C:$C,$B$2),0)+CB84-SUMIFS('BD Factoraje'!$R:$R,'BD Factoraje'!$B:$B,$B$3,'BD Factoraje'!$G:$G,'Cartera Semanal Individual'!$A84,'BD Factoraje'!$N:$N,'Cartera Semanal Individual'!CC$1,'BD Factoraje'!$C:$C,$B$2)</f>
        <v>0</v>
      </c>
      <c r="CD84" s="11">
        <f>IF('Cartera Semanal Individual'!$A84='Cartera Semanal Individual'!CD$1,-SUMIFS('BD Factoraje'!$Q:$Q,'BD Factoraje'!$B:$B,$B$3,'BD Factoraje'!$G:$G,'Cartera Semanal Individual'!$A84,'BD Factoraje'!$C:$C,$B$2),0)+CC84-SUMIFS('BD Factoraje'!$R:$R,'BD Factoraje'!$B:$B,$B$3,'BD Factoraje'!$G:$G,'Cartera Semanal Individual'!$A84,'BD Factoraje'!$N:$N,'Cartera Semanal Individual'!CD$1,'BD Factoraje'!$C:$C,$B$2)</f>
        <v>0</v>
      </c>
      <c r="CE84" s="11">
        <f>IF('Cartera Semanal Individual'!$A84='Cartera Semanal Individual'!CE$1,-SUMIFS('BD Factoraje'!$Q:$Q,'BD Factoraje'!$B:$B,$B$3,'BD Factoraje'!$G:$G,'Cartera Semanal Individual'!$A84,'BD Factoraje'!$C:$C,$B$2),0)+CD84-SUMIFS('BD Factoraje'!$R:$R,'BD Factoraje'!$B:$B,$B$3,'BD Factoraje'!$G:$G,'Cartera Semanal Individual'!$A84,'BD Factoraje'!$N:$N,'Cartera Semanal Individual'!CE$1,'BD Factoraje'!$C:$C,$B$2)</f>
        <v>0</v>
      </c>
      <c r="CF84" s="11">
        <f>IF('Cartera Semanal Individual'!$A84='Cartera Semanal Individual'!CF$1,-SUMIFS('BD Factoraje'!$Q:$Q,'BD Factoraje'!$B:$B,$B$3,'BD Factoraje'!$G:$G,'Cartera Semanal Individual'!$A84,'BD Factoraje'!$C:$C,$B$2),0)+CE84-SUMIFS('BD Factoraje'!$R:$R,'BD Factoraje'!$B:$B,$B$3,'BD Factoraje'!$G:$G,'Cartera Semanal Individual'!$A84,'BD Factoraje'!$N:$N,'Cartera Semanal Individual'!CF$1,'BD Factoraje'!$C:$C,$B$2)</f>
        <v>0</v>
      </c>
      <c r="CG84" s="11">
        <f>IF('Cartera Semanal Individual'!$A84='Cartera Semanal Individual'!CG$1,-SUMIFS('BD Factoraje'!$Q:$Q,'BD Factoraje'!$B:$B,$B$3,'BD Factoraje'!$G:$G,'Cartera Semanal Individual'!$A84,'BD Factoraje'!$C:$C,$B$2),0)+CF84-SUMIFS('BD Factoraje'!$R:$R,'BD Factoraje'!$B:$B,$B$3,'BD Factoraje'!$G:$G,'Cartera Semanal Individual'!$A84,'BD Factoraje'!$N:$N,'Cartera Semanal Individual'!CG$1,'BD Factoraje'!$C:$C,$B$2)</f>
        <v>0</v>
      </c>
      <c r="CH84" s="11">
        <f>IF('Cartera Semanal Individual'!$A84='Cartera Semanal Individual'!CH$1,-SUMIFS('BD Factoraje'!$Q:$Q,'BD Factoraje'!$B:$B,$B$3,'BD Factoraje'!$G:$G,'Cartera Semanal Individual'!$A84,'BD Factoraje'!$C:$C,$B$2),0)+CG84-SUMIFS('BD Factoraje'!$R:$R,'BD Factoraje'!$B:$B,$B$3,'BD Factoraje'!$G:$G,'Cartera Semanal Individual'!$A84,'BD Factoraje'!$N:$N,'Cartera Semanal Individual'!CH$1,'BD Factoraje'!$C:$C,$B$2)</f>
        <v>0</v>
      </c>
      <c r="CI84" s="11">
        <f>IF('Cartera Semanal Individual'!$A84='Cartera Semanal Individual'!CI$1,-SUMIFS('BD Factoraje'!$Q:$Q,'BD Factoraje'!$B:$B,$B$3,'BD Factoraje'!$G:$G,'Cartera Semanal Individual'!$A84,'BD Factoraje'!$C:$C,$B$2),0)+CH84-SUMIFS('BD Factoraje'!$R:$R,'BD Factoraje'!$B:$B,$B$3,'BD Factoraje'!$G:$G,'Cartera Semanal Individual'!$A84,'BD Factoraje'!$N:$N,'Cartera Semanal Individual'!CI$1,'BD Factoraje'!$C:$C,$B$2)</f>
        <v>0</v>
      </c>
      <c r="CJ84" s="11">
        <f>IF('Cartera Semanal Individual'!$A84='Cartera Semanal Individual'!CJ$1,-SUMIFS('BD Factoraje'!$Q:$Q,'BD Factoraje'!$B:$B,$B$3,'BD Factoraje'!$G:$G,'Cartera Semanal Individual'!$A84,'BD Factoraje'!$C:$C,$B$2),0)+CI84-SUMIFS('BD Factoraje'!$R:$R,'BD Factoraje'!$B:$B,$B$3,'BD Factoraje'!$G:$G,'Cartera Semanal Individual'!$A84,'BD Factoraje'!$N:$N,'Cartera Semanal Individual'!CJ$1,'BD Factoraje'!$C:$C,$B$2)</f>
        <v>0</v>
      </c>
      <c r="CK84" s="11">
        <f>IF('Cartera Semanal Individual'!$A84='Cartera Semanal Individual'!CK$1,-SUMIFS('BD Factoraje'!$Q:$Q,'BD Factoraje'!$B:$B,$B$3,'BD Factoraje'!$G:$G,'Cartera Semanal Individual'!$A84,'BD Factoraje'!$C:$C,$B$2),0)+CJ84-SUMIFS('BD Factoraje'!$R:$R,'BD Factoraje'!$B:$B,$B$3,'BD Factoraje'!$G:$G,'Cartera Semanal Individual'!$A84,'BD Factoraje'!$N:$N,'Cartera Semanal Individual'!CK$1,'BD Factoraje'!$C:$C,$B$2)</f>
        <v>0</v>
      </c>
      <c r="CL84" s="11">
        <f>IF('Cartera Semanal Individual'!$A84='Cartera Semanal Individual'!CL$1,-SUMIFS('BD Factoraje'!$Q:$Q,'BD Factoraje'!$B:$B,$B$3,'BD Factoraje'!$G:$G,'Cartera Semanal Individual'!$A84,'BD Factoraje'!$C:$C,$B$2),0)+CK84-SUMIFS('BD Factoraje'!$R:$R,'BD Factoraje'!$B:$B,$B$3,'BD Factoraje'!$G:$G,'Cartera Semanal Individual'!$A84,'BD Factoraje'!$N:$N,'Cartera Semanal Individual'!CL$1,'BD Factoraje'!$C:$C,$B$2)</f>
        <v>0</v>
      </c>
      <c r="CM84" s="11">
        <f>IF('Cartera Semanal Individual'!$A84='Cartera Semanal Individual'!CM$1,-SUMIFS('BD Factoraje'!$Q:$Q,'BD Factoraje'!$B:$B,$B$3,'BD Factoraje'!$G:$G,'Cartera Semanal Individual'!$A84,'BD Factoraje'!$C:$C,$B$2),0)+CL84-SUMIFS('BD Factoraje'!$R:$R,'BD Factoraje'!$B:$B,$B$3,'BD Factoraje'!$G:$G,'Cartera Semanal Individual'!$A84,'BD Factoraje'!$N:$N,'Cartera Semanal Individual'!CM$1,'BD Factoraje'!$C:$C,$B$2)</f>
        <v>0</v>
      </c>
      <c r="CN84" s="11">
        <f>IF('Cartera Semanal Individual'!$A84='Cartera Semanal Individual'!CN$1,-SUMIFS('BD Factoraje'!$Q:$Q,'BD Factoraje'!$B:$B,$B$3,'BD Factoraje'!$G:$G,'Cartera Semanal Individual'!$A84,'BD Factoraje'!$C:$C,$B$2),0)+CM84-SUMIFS('BD Factoraje'!$R:$R,'BD Factoraje'!$B:$B,$B$3,'BD Factoraje'!$G:$G,'Cartera Semanal Individual'!$A84,'BD Factoraje'!$N:$N,'Cartera Semanal Individual'!CN$1,'BD Factoraje'!$C:$C,$B$2)</f>
        <v>0</v>
      </c>
      <c r="CO84" s="11">
        <f>IF('Cartera Semanal Individual'!$A84='Cartera Semanal Individual'!CO$1,-SUMIFS('BD Factoraje'!$Q:$Q,'BD Factoraje'!$B:$B,$B$3,'BD Factoraje'!$G:$G,'Cartera Semanal Individual'!$A84,'BD Factoraje'!$C:$C,$B$2),0)+CN84-SUMIFS('BD Factoraje'!$R:$R,'BD Factoraje'!$B:$B,$B$3,'BD Factoraje'!$G:$G,'Cartera Semanal Individual'!$A84,'BD Factoraje'!$N:$N,'Cartera Semanal Individual'!CO$1,'BD Factoraje'!$C:$C,$B$2)</f>
        <v>0</v>
      </c>
      <c r="CP84" s="11">
        <f>IF('Cartera Semanal Individual'!$A84='Cartera Semanal Individual'!CP$1,-SUMIFS('BD Factoraje'!$Q:$Q,'BD Factoraje'!$B:$B,$B$3,'BD Factoraje'!$G:$G,'Cartera Semanal Individual'!$A84,'BD Factoraje'!$C:$C,$B$2),0)+CO84-SUMIFS('BD Factoraje'!$R:$R,'BD Factoraje'!$B:$B,$B$3,'BD Factoraje'!$G:$G,'Cartera Semanal Individual'!$A84,'BD Factoraje'!$N:$N,'Cartera Semanal Individual'!CP$1,'BD Factoraje'!$C:$C,$B$2)</f>
        <v>0</v>
      </c>
      <c r="CQ84" s="11">
        <f>IF('Cartera Semanal Individual'!$A84='Cartera Semanal Individual'!CQ$1,-SUMIFS('BD Factoraje'!$Q:$Q,'BD Factoraje'!$B:$B,$B$3,'BD Factoraje'!$G:$G,'Cartera Semanal Individual'!$A84,'BD Factoraje'!$C:$C,$B$2),0)+CP84-SUMIFS('BD Factoraje'!$R:$R,'BD Factoraje'!$B:$B,$B$3,'BD Factoraje'!$G:$G,'Cartera Semanal Individual'!$A84,'BD Factoraje'!$N:$N,'Cartera Semanal Individual'!CQ$1,'BD Factoraje'!$C:$C,$B$2)</f>
        <v>0</v>
      </c>
      <c r="CR84" s="11">
        <f>IF('Cartera Semanal Individual'!$A84='Cartera Semanal Individual'!CR$1,-SUMIFS('BD Factoraje'!$Q:$Q,'BD Factoraje'!$B:$B,$B$3,'BD Factoraje'!$G:$G,'Cartera Semanal Individual'!$A84,'BD Factoraje'!$C:$C,$B$2),0)+CQ84-SUMIFS('BD Factoraje'!$R:$R,'BD Factoraje'!$B:$B,$B$3,'BD Factoraje'!$G:$G,'Cartera Semanal Individual'!$A84,'BD Factoraje'!$N:$N,'Cartera Semanal Individual'!CR$1,'BD Factoraje'!$C:$C,$B$2)</f>
        <v>0</v>
      </c>
      <c r="CS84" s="11">
        <f>IF('Cartera Semanal Individual'!$A84='Cartera Semanal Individual'!CS$1,-SUMIFS('BD Factoraje'!$Q:$Q,'BD Factoraje'!$B:$B,$B$3,'BD Factoraje'!$G:$G,'Cartera Semanal Individual'!$A84,'BD Factoraje'!$C:$C,$B$2),0)+CR84-SUMIFS('BD Factoraje'!$R:$R,'BD Factoraje'!$B:$B,$B$3,'BD Factoraje'!$G:$G,'Cartera Semanal Individual'!$A84,'BD Factoraje'!$N:$N,'Cartera Semanal Individual'!CS$1,'BD Factoraje'!$C:$C,$B$2)</f>
        <v>0</v>
      </c>
      <c r="CT84" s="11">
        <f>IF('Cartera Semanal Individual'!$A84='Cartera Semanal Individual'!CT$1,-SUMIFS('BD Factoraje'!$Q:$Q,'BD Factoraje'!$B:$B,$B$3,'BD Factoraje'!$G:$G,'Cartera Semanal Individual'!$A84,'BD Factoraje'!$C:$C,$B$2),0)+CS84-SUMIFS('BD Factoraje'!$R:$R,'BD Factoraje'!$B:$B,$B$3,'BD Factoraje'!$G:$G,'Cartera Semanal Individual'!$A84,'BD Factoraje'!$N:$N,'Cartera Semanal Individual'!CT$1,'BD Factoraje'!$C:$C,$B$2)</f>
        <v>0</v>
      </c>
      <c r="CU84" s="11">
        <f>IF('Cartera Semanal Individual'!$A84='Cartera Semanal Individual'!CU$1,-SUMIFS('BD Factoraje'!$Q:$Q,'BD Factoraje'!$B:$B,$B$3,'BD Factoraje'!$G:$G,'Cartera Semanal Individual'!$A84,'BD Factoraje'!$C:$C,$B$2),0)+CT84-SUMIFS('BD Factoraje'!$R:$R,'BD Factoraje'!$B:$B,$B$3,'BD Factoraje'!$G:$G,'Cartera Semanal Individual'!$A84,'BD Factoraje'!$N:$N,'Cartera Semanal Individual'!CU$1,'BD Factoraje'!$C:$C,$B$2)</f>
        <v>0</v>
      </c>
      <c r="CV84" s="11">
        <f>IF('Cartera Semanal Individual'!$A84='Cartera Semanal Individual'!CV$1,-SUMIFS('BD Factoraje'!$Q:$Q,'BD Factoraje'!$B:$B,$B$3,'BD Factoraje'!$G:$G,'Cartera Semanal Individual'!$A84,'BD Factoraje'!$C:$C,$B$2),0)+CU84-SUMIFS('BD Factoraje'!$R:$R,'BD Factoraje'!$B:$B,$B$3,'BD Factoraje'!$G:$G,'Cartera Semanal Individual'!$A84,'BD Factoraje'!$N:$N,'Cartera Semanal Individual'!CV$1,'BD Factoraje'!$C:$C,$B$2)</f>
        <v>0</v>
      </c>
    </row>
    <row r="85" spans="1:100" x14ac:dyDescent="0.25">
      <c r="A85" s="14">
        <v>94</v>
      </c>
      <c r="B85" s="31">
        <f t="shared" si="3"/>
        <v>43023</v>
      </c>
      <c r="C85" s="11">
        <f>IF('Cartera Semanal Individual'!$A85='Cartera Semanal Individual'!C$1,-SUMIFS('BD Factoraje'!$Q:$Q,'BD Factoraje'!$B:$B,$B$3,'BD Factoraje'!$G:$G,'Cartera Semanal Individual'!$A85,'BD Factoraje'!$C:$C,$B$2),0)</f>
        <v>0</v>
      </c>
      <c r="D85" s="11">
        <f>IF('Cartera Semanal Individual'!$A85='Cartera Semanal Individual'!D$1,-SUMIFS('BD Factoraje'!$Q:$Q,'BD Factoraje'!$B:$B,$B$3,'BD Factoraje'!$G:$G,'Cartera Semanal Individual'!$A85,'BD Factoraje'!$C:$C,$B$2),0)+C85-SUMIFS('BD Factoraje'!$R:$R,'BD Factoraje'!$B:$B,$B$3,'BD Factoraje'!$G:$G,'Cartera Semanal Individual'!$A85,'BD Factoraje'!$N:$N,'Cartera Semanal Individual'!D$1,'BD Factoraje'!$C:$C,$B$2)</f>
        <v>0</v>
      </c>
      <c r="E85" s="11">
        <f>IF('Cartera Semanal Individual'!$A85='Cartera Semanal Individual'!E$1,-SUMIFS('BD Factoraje'!$Q:$Q,'BD Factoraje'!$B:$B,$B$3,'BD Factoraje'!$G:$G,'Cartera Semanal Individual'!$A85,'BD Factoraje'!$C:$C,$B$2),0)+D85-SUMIFS('BD Factoraje'!$R:$R,'BD Factoraje'!$B:$B,$B$3,'BD Factoraje'!$G:$G,'Cartera Semanal Individual'!$A85,'BD Factoraje'!$N:$N,'Cartera Semanal Individual'!E$1,'BD Factoraje'!$C:$C,$B$2)</f>
        <v>0</v>
      </c>
      <c r="F85" s="11">
        <f>IF('Cartera Semanal Individual'!$A85='Cartera Semanal Individual'!F$1,-SUMIFS('BD Factoraje'!$Q:$Q,'BD Factoraje'!$B:$B,$B$3,'BD Factoraje'!$G:$G,'Cartera Semanal Individual'!$A85,'BD Factoraje'!$C:$C,$B$2),0)+E85-SUMIFS('BD Factoraje'!$R:$R,'BD Factoraje'!$B:$B,$B$3,'BD Factoraje'!$G:$G,'Cartera Semanal Individual'!$A85,'BD Factoraje'!$N:$N,'Cartera Semanal Individual'!F$1,'BD Factoraje'!$C:$C,$B$2)</f>
        <v>0</v>
      </c>
      <c r="G85" s="11">
        <f>IF('Cartera Semanal Individual'!$A85='Cartera Semanal Individual'!G$1,-SUMIFS('BD Factoraje'!$Q:$Q,'BD Factoraje'!$B:$B,$B$3,'BD Factoraje'!$G:$G,'Cartera Semanal Individual'!$A85,'BD Factoraje'!$C:$C,$B$2),0)+F85-SUMIFS('BD Factoraje'!$R:$R,'BD Factoraje'!$B:$B,$B$3,'BD Factoraje'!$G:$G,'Cartera Semanal Individual'!$A85,'BD Factoraje'!$N:$N,'Cartera Semanal Individual'!G$1,'BD Factoraje'!$C:$C,$B$2)</f>
        <v>0</v>
      </c>
      <c r="H85" s="11">
        <f>IF('Cartera Semanal Individual'!$A85='Cartera Semanal Individual'!H$1,-SUMIFS('BD Factoraje'!$Q:$Q,'BD Factoraje'!$B:$B,$B$3,'BD Factoraje'!$G:$G,'Cartera Semanal Individual'!$A85,'BD Factoraje'!$C:$C,$B$2),0)+G85-SUMIFS('BD Factoraje'!$R:$R,'BD Factoraje'!$B:$B,$B$3,'BD Factoraje'!$G:$G,'Cartera Semanal Individual'!$A85,'BD Factoraje'!$N:$N,'Cartera Semanal Individual'!H$1,'BD Factoraje'!$C:$C,$B$2)</f>
        <v>0</v>
      </c>
      <c r="I85" s="11">
        <f>IF('Cartera Semanal Individual'!$A85='Cartera Semanal Individual'!I$1,-SUMIFS('BD Factoraje'!$Q:$Q,'BD Factoraje'!$B:$B,$B$3,'BD Factoraje'!$G:$G,'Cartera Semanal Individual'!$A85,'BD Factoraje'!$C:$C,$B$2),0)+H85-SUMIFS('BD Factoraje'!$R:$R,'BD Factoraje'!$B:$B,$B$3,'BD Factoraje'!$G:$G,'Cartera Semanal Individual'!$A85,'BD Factoraje'!$N:$N,'Cartera Semanal Individual'!I$1,'BD Factoraje'!$C:$C,$B$2)</f>
        <v>0</v>
      </c>
      <c r="J85" s="11">
        <f>IF('Cartera Semanal Individual'!$A85='Cartera Semanal Individual'!J$1,-SUMIFS('BD Factoraje'!$Q:$Q,'BD Factoraje'!$B:$B,$B$3,'BD Factoraje'!$G:$G,'Cartera Semanal Individual'!$A85,'BD Factoraje'!$C:$C,$B$2),0)+I85-SUMIFS('BD Factoraje'!$R:$R,'BD Factoraje'!$B:$B,$B$3,'BD Factoraje'!$G:$G,'Cartera Semanal Individual'!$A85,'BD Factoraje'!$N:$N,'Cartera Semanal Individual'!J$1,'BD Factoraje'!$C:$C,$B$2)</f>
        <v>0</v>
      </c>
      <c r="K85" s="11">
        <f>IF('Cartera Semanal Individual'!$A85='Cartera Semanal Individual'!K$1,-SUMIFS('BD Factoraje'!$Q:$Q,'BD Factoraje'!$B:$B,$B$3,'BD Factoraje'!$G:$G,'Cartera Semanal Individual'!$A85,'BD Factoraje'!$C:$C,$B$2),0)+J85-SUMIFS('BD Factoraje'!$R:$R,'BD Factoraje'!$B:$B,$B$3,'BD Factoraje'!$G:$G,'Cartera Semanal Individual'!$A85,'BD Factoraje'!$N:$N,'Cartera Semanal Individual'!K$1,'BD Factoraje'!$C:$C,$B$2)</f>
        <v>0</v>
      </c>
      <c r="L85" s="11">
        <f>IF('Cartera Semanal Individual'!$A85='Cartera Semanal Individual'!L$1,-SUMIFS('BD Factoraje'!$Q:$Q,'BD Factoraje'!$B:$B,$B$3,'BD Factoraje'!$G:$G,'Cartera Semanal Individual'!$A85,'BD Factoraje'!$C:$C,$B$2),0)+K85-SUMIFS('BD Factoraje'!$R:$R,'BD Factoraje'!$B:$B,$B$3,'BD Factoraje'!$G:$G,'Cartera Semanal Individual'!$A85,'BD Factoraje'!$N:$N,'Cartera Semanal Individual'!L$1,'BD Factoraje'!$C:$C,$B$2)</f>
        <v>0</v>
      </c>
      <c r="M85" s="11">
        <f>IF('Cartera Semanal Individual'!$A85='Cartera Semanal Individual'!M$1,-SUMIFS('BD Factoraje'!$Q:$Q,'BD Factoraje'!$B:$B,$B$3,'BD Factoraje'!$G:$G,'Cartera Semanal Individual'!$A85,'BD Factoraje'!$C:$C,$B$2),0)+L85-SUMIFS('BD Factoraje'!$R:$R,'BD Factoraje'!$B:$B,$B$3,'BD Factoraje'!$G:$G,'Cartera Semanal Individual'!$A85,'BD Factoraje'!$N:$N,'Cartera Semanal Individual'!M$1,'BD Factoraje'!$C:$C,$B$2)</f>
        <v>0</v>
      </c>
      <c r="N85" s="11">
        <f>IF('Cartera Semanal Individual'!$A85='Cartera Semanal Individual'!N$1,-SUMIFS('BD Factoraje'!$Q:$Q,'BD Factoraje'!$B:$B,$B$3,'BD Factoraje'!$G:$G,'Cartera Semanal Individual'!$A85,'BD Factoraje'!$C:$C,$B$2),0)+M85-SUMIFS('BD Factoraje'!$R:$R,'BD Factoraje'!$B:$B,$B$3,'BD Factoraje'!$G:$G,'Cartera Semanal Individual'!$A85,'BD Factoraje'!$N:$N,'Cartera Semanal Individual'!N$1,'BD Factoraje'!$C:$C,$B$2)</f>
        <v>0</v>
      </c>
      <c r="O85" s="11">
        <f>IF('Cartera Semanal Individual'!$A85='Cartera Semanal Individual'!O$1,-SUMIFS('BD Factoraje'!$Q:$Q,'BD Factoraje'!$B:$B,$B$3,'BD Factoraje'!$G:$G,'Cartera Semanal Individual'!$A85,'BD Factoraje'!$C:$C,$B$2),0)+N85-SUMIFS('BD Factoraje'!$R:$R,'BD Factoraje'!$B:$B,$B$3,'BD Factoraje'!$G:$G,'Cartera Semanal Individual'!$A85,'BD Factoraje'!$N:$N,'Cartera Semanal Individual'!O$1,'BD Factoraje'!$C:$C,$B$2)</f>
        <v>0</v>
      </c>
      <c r="P85" s="11">
        <f>IF('Cartera Semanal Individual'!$A85='Cartera Semanal Individual'!P$1,-SUMIFS('BD Factoraje'!$Q:$Q,'BD Factoraje'!$B:$B,$B$3,'BD Factoraje'!$G:$G,'Cartera Semanal Individual'!$A85,'BD Factoraje'!$C:$C,$B$2),0)+O85-SUMIFS('BD Factoraje'!$R:$R,'BD Factoraje'!$B:$B,$B$3,'BD Factoraje'!$G:$G,'Cartera Semanal Individual'!$A85,'BD Factoraje'!$N:$N,'Cartera Semanal Individual'!P$1,'BD Factoraje'!$C:$C,$B$2)</f>
        <v>0</v>
      </c>
      <c r="Q85" s="11">
        <f>IF('Cartera Semanal Individual'!$A85='Cartera Semanal Individual'!Q$1,-SUMIFS('BD Factoraje'!$Q:$Q,'BD Factoraje'!$B:$B,$B$3,'BD Factoraje'!$G:$G,'Cartera Semanal Individual'!$A85,'BD Factoraje'!$C:$C,$B$2),0)+P85-SUMIFS('BD Factoraje'!$R:$R,'BD Factoraje'!$B:$B,$B$3,'BD Factoraje'!$G:$G,'Cartera Semanal Individual'!$A85,'BD Factoraje'!$N:$N,'Cartera Semanal Individual'!Q$1,'BD Factoraje'!$C:$C,$B$2)</f>
        <v>0</v>
      </c>
      <c r="R85" s="11">
        <f>IF('Cartera Semanal Individual'!$A85='Cartera Semanal Individual'!R$1,-SUMIFS('BD Factoraje'!$Q:$Q,'BD Factoraje'!$B:$B,$B$3,'BD Factoraje'!$G:$G,'Cartera Semanal Individual'!$A85,'BD Factoraje'!$C:$C,$B$2),0)+Q85-SUMIFS('BD Factoraje'!$R:$R,'BD Factoraje'!$B:$B,$B$3,'BD Factoraje'!$G:$G,'Cartera Semanal Individual'!$A85,'BD Factoraje'!$N:$N,'Cartera Semanal Individual'!R$1,'BD Factoraje'!$C:$C,$B$2)</f>
        <v>0</v>
      </c>
      <c r="S85" s="11">
        <f>IF('Cartera Semanal Individual'!$A85='Cartera Semanal Individual'!S$1,-SUMIFS('BD Factoraje'!$Q:$Q,'BD Factoraje'!$B:$B,$B$3,'BD Factoraje'!$G:$G,'Cartera Semanal Individual'!$A85,'BD Factoraje'!$C:$C,$B$2),0)+R85-SUMIFS('BD Factoraje'!$R:$R,'BD Factoraje'!$B:$B,$B$3,'BD Factoraje'!$G:$G,'Cartera Semanal Individual'!$A85,'BD Factoraje'!$N:$N,'Cartera Semanal Individual'!S$1,'BD Factoraje'!$C:$C,$B$2)</f>
        <v>0</v>
      </c>
      <c r="T85" s="11">
        <f>IF('Cartera Semanal Individual'!$A85='Cartera Semanal Individual'!T$1,-SUMIFS('BD Factoraje'!$Q:$Q,'BD Factoraje'!$B:$B,$B$3,'BD Factoraje'!$G:$G,'Cartera Semanal Individual'!$A85,'BD Factoraje'!$C:$C,$B$2),0)+S85-SUMIFS('BD Factoraje'!$R:$R,'BD Factoraje'!$B:$B,$B$3,'BD Factoraje'!$G:$G,'Cartera Semanal Individual'!$A85,'BD Factoraje'!$N:$N,'Cartera Semanal Individual'!T$1,'BD Factoraje'!$C:$C,$B$2)</f>
        <v>0</v>
      </c>
      <c r="U85" s="11">
        <f>IF('Cartera Semanal Individual'!$A85='Cartera Semanal Individual'!U$1,-SUMIFS('BD Factoraje'!$Q:$Q,'BD Factoraje'!$B:$B,$B$3,'BD Factoraje'!$G:$G,'Cartera Semanal Individual'!$A85,'BD Factoraje'!$C:$C,$B$2),0)+T85-SUMIFS('BD Factoraje'!$R:$R,'BD Factoraje'!$B:$B,$B$3,'BD Factoraje'!$G:$G,'Cartera Semanal Individual'!$A85,'BD Factoraje'!$N:$N,'Cartera Semanal Individual'!U$1,'BD Factoraje'!$C:$C,$B$2)</f>
        <v>0</v>
      </c>
      <c r="V85" s="11">
        <f>IF('Cartera Semanal Individual'!$A85='Cartera Semanal Individual'!V$1,-SUMIFS('BD Factoraje'!$Q:$Q,'BD Factoraje'!$B:$B,$B$3,'BD Factoraje'!$G:$G,'Cartera Semanal Individual'!$A85,'BD Factoraje'!$C:$C,$B$2),0)+U85-SUMIFS('BD Factoraje'!$R:$R,'BD Factoraje'!$B:$B,$B$3,'BD Factoraje'!$G:$G,'Cartera Semanal Individual'!$A85,'BD Factoraje'!$N:$N,'Cartera Semanal Individual'!V$1,'BD Factoraje'!$C:$C,$B$2)</f>
        <v>0</v>
      </c>
      <c r="W85" s="11">
        <f>IF('Cartera Semanal Individual'!$A85='Cartera Semanal Individual'!W$1,-SUMIFS('BD Factoraje'!$Q:$Q,'BD Factoraje'!$B:$B,$B$3,'BD Factoraje'!$G:$G,'Cartera Semanal Individual'!$A85,'BD Factoraje'!$C:$C,$B$2),0)+V85-SUMIFS('BD Factoraje'!$R:$R,'BD Factoraje'!$B:$B,$B$3,'BD Factoraje'!$G:$G,'Cartera Semanal Individual'!$A85,'BD Factoraje'!$N:$N,'Cartera Semanal Individual'!W$1,'BD Factoraje'!$C:$C,$B$2)</f>
        <v>0</v>
      </c>
      <c r="X85" s="11">
        <f>IF('Cartera Semanal Individual'!$A85='Cartera Semanal Individual'!X$1,-SUMIFS('BD Factoraje'!$Q:$Q,'BD Factoraje'!$B:$B,$B$3,'BD Factoraje'!$G:$G,'Cartera Semanal Individual'!$A85,'BD Factoraje'!$C:$C,$B$2),0)+W85-SUMIFS('BD Factoraje'!$R:$R,'BD Factoraje'!$B:$B,$B$3,'BD Factoraje'!$G:$G,'Cartera Semanal Individual'!$A85,'BD Factoraje'!$N:$N,'Cartera Semanal Individual'!X$1,'BD Factoraje'!$C:$C,$B$2)</f>
        <v>0</v>
      </c>
      <c r="Y85" s="11">
        <f>IF('Cartera Semanal Individual'!$A85='Cartera Semanal Individual'!Y$1,-SUMIFS('BD Factoraje'!$Q:$Q,'BD Factoraje'!$B:$B,$B$3,'BD Factoraje'!$G:$G,'Cartera Semanal Individual'!$A85,'BD Factoraje'!$C:$C,$B$2),0)+X85-SUMIFS('BD Factoraje'!$R:$R,'BD Factoraje'!$B:$B,$B$3,'BD Factoraje'!$G:$G,'Cartera Semanal Individual'!$A85,'BD Factoraje'!$N:$N,'Cartera Semanal Individual'!Y$1,'BD Factoraje'!$C:$C,$B$2)</f>
        <v>0</v>
      </c>
      <c r="Z85" s="11">
        <f>IF('Cartera Semanal Individual'!$A85='Cartera Semanal Individual'!Z$1,-SUMIFS('BD Factoraje'!$Q:$Q,'BD Factoraje'!$B:$B,$B$3,'BD Factoraje'!$G:$G,'Cartera Semanal Individual'!$A85,'BD Factoraje'!$C:$C,$B$2),0)+Y85-SUMIFS('BD Factoraje'!$R:$R,'BD Factoraje'!$B:$B,$B$3,'BD Factoraje'!$G:$G,'Cartera Semanal Individual'!$A85,'BD Factoraje'!$N:$N,'Cartera Semanal Individual'!Z$1,'BD Factoraje'!$C:$C,$B$2)</f>
        <v>0</v>
      </c>
      <c r="AA85" s="11">
        <f>IF('Cartera Semanal Individual'!$A85='Cartera Semanal Individual'!AA$1,-SUMIFS('BD Factoraje'!$Q:$Q,'BD Factoraje'!$B:$B,$B$3,'BD Factoraje'!$G:$G,'Cartera Semanal Individual'!$A85,'BD Factoraje'!$C:$C,$B$2),0)+Z85-SUMIFS('BD Factoraje'!$R:$R,'BD Factoraje'!$B:$B,$B$3,'BD Factoraje'!$G:$G,'Cartera Semanal Individual'!$A85,'BD Factoraje'!$N:$N,'Cartera Semanal Individual'!AA$1,'BD Factoraje'!$C:$C,$B$2)</f>
        <v>0</v>
      </c>
      <c r="AB85" s="11">
        <f>IF('Cartera Semanal Individual'!$A85='Cartera Semanal Individual'!AB$1,-SUMIFS('BD Factoraje'!$Q:$Q,'BD Factoraje'!$B:$B,$B$3,'BD Factoraje'!$G:$G,'Cartera Semanal Individual'!$A85,'BD Factoraje'!$C:$C,$B$2),0)+AA85-SUMIFS('BD Factoraje'!$R:$R,'BD Factoraje'!$B:$B,$B$3,'BD Factoraje'!$G:$G,'Cartera Semanal Individual'!$A85,'BD Factoraje'!$N:$N,'Cartera Semanal Individual'!AB$1,'BD Factoraje'!$C:$C,$B$2)</f>
        <v>0</v>
      </c>
      <c r="AC85" s="11">
        <f>IF('Cartera Semanal Individual'!$A85='Cartera Semanal Individual'!AC$1,-SUMIFS('BD Factoraje'!$Q:$Q,'BD Factoraje'!$B:$B,$B$3,'BD Factoraje'!$G:$G,'Cartera Semanal Individual'!$A85,'BD Factoraje'!$C:$C,$B$2),0)+AB85-SUMIFS('BD Factoraje'!$R:$R,'BD Factoraje'!$B:$B,$B$3,'BD Factoraje'!$G:$G,'Cartera Semanal Individual'!$A85,'BD Factoraje'!$N:$N,'Cartera Semanal Individual'!AC$1,'BD Factoraje'!$C:$C,$B$2)</f>
        <v>0</v>
      </c>
      <c r="AD85" s="11">
        <f>IF('Cartera Semanal Individual'!$A85='Cartera Semanal Individual'!AD$1,-SUMIFS('BD Factoraje'!$Q:$Q,'BD Factoraje'!$B:$B,$B$3,'BD Factoraje'!$G:$G,'Cartera Semanal Individual'!$A85,'BD Factoraje'!$C:$C,$B$2),0)+AC85-SUMIFS('BD Factoraje'!$R:$R,'BD Factoraje'!$B:$B,$B$3,'BD Factoraje'!$G:$G,'Cartera Semanal Individual'!$A85,'BD Factoraje'!$N:$N,'Cartera Semanal Individual'!AD$1,'BD Factoraje'!$C:$C,$B$2)</f>
        <v>0</v>
      </c>
      <c r="AE85" s="11">
        <f>IF('Cartera Semanal Individual'!$A85='Cartera Semanal Individual'!AE$1,-SUMIFS('BD Factoraje'!$Q:$Q,'BD Factoraje'!$B:$B,$B$3,'BD Factoraje'!$G:$G,'Cartera Semanal Individual'!$A85,'BD Factoraje'!$C:$C,$B$2),0)+AD85-SUMIFS('BD Factoraje'!$R:$R,'BD Factoraje'!$B:$B,$B$3,'BD Factoraje'!$G:$G,'Cartera Semanal Individual'!$A85,'BD Factoraje'!$N:$N,'Cartera Semanal Individual'!AE$1,'BD Factoraje'!$C:$C,$B$2)</f>
        <v>0</v>
      </c>
      <c r="AF85" s="11">
        <f>IF('Cartera Semanal Individual'!$A85='Cartera Semanal Individual'!AF$1,-SUMIFS('BD Factoraje'!$Q:$Q,'BD Factoraje'!$B:$B,$B$3,'BD Factoraje'!$G:$G,'Cartera Semanal Individual'!$A85,'BD Factoraje'!$C:$C,$B$2),0)+AE85-SUMIFS('BD Factoraje'!$R:$R,'BD Factoraje'!$B:$B,$B$3,'BD Factoraje'!$G:$G,'Cartera Semanal Individual'!$A85,'BD Factoraje'!$N:$N,'Cartera Semanal Individual'!AF$1,'BD Factoraje'!$C:$C,$B$2)</f>
        <v>0</v>
      </c>
      <c r="AG85" s="11">
        <f>IF('Cartera Semanal Individual'!$A85='Cartera Semanal Individual'!AG$1,-SUMIFS('BD Factoraje'!$Q:$Q,'BD Factoraje'!$B:$B,$B$3,'BD Factoraje'!$G:$G,'Cartera Semanal Individual'!$A85,'BD Factoraje'!$C:$C,$B$2),0)+AF85-SUMIFS('BD Factoraje'!$R:$R,'BD Factoraje'!$B:$B,$B$3,'BD Factoraje'!$G:$G,'Cartera Semanal Individual'!$A85,'BD Factoraje'!$N:$N,'Cartera Semanal Individual'!AG$1,'BD Factoraje'!$C:$C,$B$2)</f>
        <v>0</v>
      </c>
      <c r="AH85" s="11">
        <f>IF('Cartera Semanal Individual'!$A85='Cartera Semanal Individual'!AH$1,-SUMIFS('BD Factoraje'!$Q:$Q,'BD Factoraje'!$B:$B,$B$3,'BD Factoraje'!$G:$G,'Cartera Semanal Individual'!$A85,'BD Factoraje'!$C:$C,$B$2),0)+AG85-SUMIFS('BD Factoraje'!$R:$R,'BD Factoraje'!$B:$B,$B$3,'BD Factoraje'!$G:$G,'Cartera Semanal Individual'!$A85,'BD Factoraje'!$N:$N,'Cartera Semanal Individual'!AH$1,'BD Factoraje'!$C:$C,$B$2)</f>
        <v>0</v>
      </c>
      <c r="AI85" s="11">
        <f>IF('Cartera Semanal Individual'!$A85='Cartera Semanal Individual'!AI$1,-SUMIFS('BD Factoraje'!$Q:$Q,'BD Factoraje'!$B:$B,$B$3,'BD Factoraje'!$G:$G,'Cartera Semanal Individual'!$A85,'BD Factoraje'!$C:$C,$B$2),0)+AH85-SUMIFS('BD Factoraje'!$R:$R,'BD Factoraje'!$B:$B,$B$3,'BD Factoraje'!$G:$G,'Cartera Semanal Individual'!$A85,'BD Factoraje'!$N:$N,'Cartera Semanal Individual'!AI$1,'BD Factoraje'!$C:$C,$B$2)</f>
        <v>0</v>
      </c>
      <c r="AJ85" s="11">
        <f>IF('Cartera Semanal Individual'!$A85='Cartera Semanal Individual'!AJ$1,-SUMIFS('BD Factoraje'!$Q:$Q,'BD Factoraje'!$B:$B,$B$3,'BD Factoraje'!$G:$G,'Cartera Semanal Individual'!$A85,'BD Factoraje'!$C:$C,$B$2),0)+AI85-SUMIFS('BD Factoraje'!$R:$R,'BD Factoraje'!$B:$B,$B$3,'BD Factoraje'!$G:$G,'Cartera Semanal Individual'!$A85,'BD Factoraje'!$N:$N,'Cartera Semanal Individual'!AJ$1,'BD Factoraje'!$C:$C,$B$2)</f>
        <v>0</v>
      </c>
      <c r="AK85" s="11">
        <f>IF('Cartera Semanal Individual'!$A85='Cartera Semanal Individual'!AK$1,-SUMIFS('BD Factoraje'!$Q:$Q,'BD Factoraje'!$B:$B,$B$3,'BD Factoraje'!$G:$G,'Cartera Semanal Individual'!$A85,'BD Factoraje'!$C:$C,$B$2),0)+AJ85-SUMIFS('BD Factoraje'!$R:$R,'BD Factoraje'!$B:$B,$B$3,'BD Factoraje'!$G:$G,'Cartera Semanal Individual'!$A85,'BD Factoraje'!$N:$N,'Cartera Semanal Individual'!AK$1,'BD Factoraje'!$C:$C,$B$2)</f>
        <v>0</v>
      </c>
      <c r="AL85" s="11">
        <f>IF('Cartera Semanal Individual'!$A85='Cartera Semanal Individual'!AL$1,-SUMIFS('BD Factoraje'!$Q:$Q,'BD Factoraje'!$B:$B,$B$3,'BD Factoraje'!$G:$G,'Cartera Semanal Individual'!$A85,'BD Factoraje'!$C:$C,$B$2),0)+AK85-SUMIFS('BD Factoraje'!$R:$R,'BD Factoraje'!$B:$B,$B$3,'BD Factoraje'!$G:$G,'Cartera Semanal Individual'!$A85,'BD Factoraje'!$N:$N,'Cartera Semanal Individual'!AL$1,'BD Factoraje'!$C:$C,$B$2)</f>
        <v>0</v>
      </c>
      <c r="AM85" s="11">
        <f>IF('Cartera Semanal Individual'!$A85='Cartera Semanal Individual'!AM$1,-SUMIFS('BD Factoraje'!$Q:$Q,'BD Factoraje'!$B:$B,$B$3,'BD Factoraje'!$G:$G,'Cartera Semanal Individual'!$A85,'BD Factoraje'!$C:$C,$B$2),0)+AL85-SUMIFS('BD Factoraje'!$R:$R,'BD Factoraje'!$B:$B,$B$3,'BD Factoraje'!$G:$G,'Cartera Semanal Individual'!$A85,'BD Factoraje'!$N:$N,'Cartera Semanal Individual'!AM$1,'BD Factoraje'!$C:$C,$B$2)</f>
        <v>0</v>
      </c>
      <c r="AN85" s="11">
        <f>IF('Cartera Semanal Individual'!$A85='Cartera Semanal Individual'!AN$1,-SUMIFS('BD Factoraje'!$Q:$Q,'BD Factoraje'!$B:$B,$B$3,'BD Factoraje'!$G:$G,'Cartera Semanal Individual'!$A85,'BD Factoraje'!$C:$C,$B$2),0)+AM85-SUMIFS('BD Factoraje'!$R:$R,'BD Factoraje'!$B:$B,$B$3,'BD Factoraje'!$G:$G,'Cartera Semanal Individual'!$A85,'BD Factoraje'!$N:$N,'Cartera Semanal Individual'!AN$1,'BD Factoraje'!$C:$C,$B$2)</f>
        <v>0</v>
      </c>
      <c r="AO85" s="11">
        <f>IF('Cartera Semanal Individual'!$A85='Cartera Semanal Individual'!AO$1,-SUMIFS('BD Factoraje'!$Q:$Q,'BD Factoraje'!$B:$B,$B$3,'BD Factoraje'!$G:$G,'Cartera Semanal Individual'!$A85,'BD Factoraje'!$C:$C,$B$2),0)+AN85-SUMIFS('BD Factoraje'!$R:$R,'BD Factoraje'!$B:$B,$B$3,'BD Factoraje'!$G:$G,'Cartera Semanal Individual'!$A85,'BD Factoraje'!$N:$N,'Cartera Semanal Individual'!AO$1,'BD Factoraje'!$C:$C,$B$2)</f>
        <v>0</v>
      </c>
      <c r="AP85" s="11">
        <f>IF('Cartera Semanal Individual'!$A85='Cartera Semanal Individual'!AP$1,-SUMIFS('BD Factoraje'!$Q:$Q,'BD Factoraje'!$B:$B,$B$3,'BD Factoraje'!$G:$G,'Cartera Semanal Individual'!$A85,'BD Factoraje'!$C:$C,$B$2),0)+AO85-SUMIFS('BD Factoraje'!$R:$R,'BD Factoraje'!$B:$B,$B$3,'BD Factoraje'!$G:$G,'Cartera Semanal Individual'!$A85,'BD Factoraje'!$N:$N,'Cartera Semanal Individual'!AP$1,'BD Factoraje'!$C:$C,$B$2)</f>
        <v>0</v>
      </c>
      <c r="AQ85" s="11">
        <f>IF('Cartera Semanal Individual'!$A85='Cartera Semanal Individual'!AQ$1,-SUMIFS('BD Factoraje'!$Q:$Q,'BD Factoraje'!$B:$B,$B$3,'BD Factoraje'!$G:$G,'Cartera Semanal Individual'!$A85,'BD Factoraje'!$C:$C,$B$2),0)+AP85-SUMIFS('BD Factoraje'!$R:$R,'BD Factoraje'!$B:$B,$B$3,'BD Factoraje'!$G:$G,'Cartera Semanal Individual'!$A85,'BD Factoraje'!$N:$N,'Cartera Semanal Individual'!AQ$1,'BD Factoraje'!$C:$C,$B$2)</f>
        <v>0</v>
      </c>
      <c r="AR85" s="11">
        <f>IF('Cartera Semanal Individual'!$A85='Cartera Semanal Individual'!AR$1,-SUMIFS('BD Factoraje'!$Q:$Q,'BD Factoraje'!$B:$B,$B$3,'BD Factoraje'!$G:$G,'Cartera Semanal Individual'!$A85,'BD Factoraje'!$C:$C,$B$2),0)+AQ85-SUMIFS('BD Factoraje'!$R:$R,'BD Factoraje'!$B:$B,$B$3,'BD Factoraje'!$G:$G,'Cartera Semanal Individual'!$A85,'BD Factoraje'!$N:$N,'Cartera Semanal Individual'!AR$1,'BD Factoraje'!$C:$C,$B$2)</f>
        <v>0</v>
      </c>
      <c r="AS85" s="11">
        <f>IF('Cartera Semanal Individual'!$A85='Cartera Semanal Individual'!AS$1,-SUMIFS('BD Factoraje'!$Q:$Q,'BD Factoraje'!$B:$B,$B$3,'BD Factoraje'!$G:$G,'Cartera Semanal Individual'!$A85,'BD Factoraje'!$C:$C,$B$2),0)+AR85-SUMIFS('BD Factoraje'!$R:$R,'BD Factoraje'!$B:$B,$B$3,'BD Factoraje'!$G:$G,'Cartera Semanal Individual'!$A85,'BD Factoraje'!$N:$N,'Cartera Semanal Individual'!AS$1,'BD Factoraje'!$C:$C,$B$2)</f>
        <v>0</v>
      </c>
      <c r="AT85" s="11">
        <f>IF('Cartera Semanal Individual'!$A85='Cartera Semanal Individual'!AT$1,-SUMIFS('BD Factoraje'!$Q:$Q,'BD Factoraje'!$B:$B,$B$3,'BD Factoraje'!$G:$G,'Cartera Semanal Individual'!$A85,'BD Factoraje'!$C:$C,$B$2),0)+AS85-SUMIFS('BD Factoraje'!$R:$R,'BD Factoraje'!$B:$B,$B$3,'BD Factoraje'!$G:$G,'Cartera Semanal Individual'!$A85,'BD Factoraje'!$N:$N,'Cartera Semanal Individual'!AT$1,'BD Factoraje'!$C:$C,$B$2)</f>
        <v>0</v>
      </c>
      <c r="AU85" s="11">
        <f>IF('Cartera Semanal Individual'!$A85='Cartera Semanal Individual'!AU$1,-SUMIFS('BD Factoraje'!$Q:$Q,'BD Factoraje'!$B:$B,$B$3,'BD Factoraje'!$G:$G,'Cartera Semanal Individual'!$A85,'BD Factoraje'!$C:$C,$B$2),0)+AT85-SUMIFS('BD Factoraje'!$R:$R,'BD Factoraje'!$B:$B,$B$3,'BD Factoraje'!$G:$G,'Cartera Semanal Individual'!$A85,'BD Factoraje'!$N:$N,'Cartera Semanal Individual'!AU$1,'BD Factoraje'!$C:$C,$B$2)</f>
        <v>0</v>
      </c>
      <c r="AV85" s="11">
        <f>IF('Cartera Semanal Individual'!$A85='Cartera Semanal Individual'!AV$1,-SUMIFS('BD Factoraje'!$Q:$Q,'BD Factoraje'!$B:$B,$B$3,'BD Factoraje'!$G:$G,'Cartera Semanal Individual'!$A85,'BD Factoraje'!$C:$C,$B$2),0)+AU85-SUMIFS('BD Factoraje'!$R:$R,'BD Factoraje'!$B:$B,$B$3,'BD Factoraje'!$G:$G,'Cartera Semanal Individual'!$A85,'BD Factoraje'!$N:$N,'Cartera Semanal Individual'!AV$1,'BD Factoraje'!$C:$C,$B$2)</f>
        <v>0</v>
      </c>
      <c r="AW85" s="11">
        <f>IF('Cartera Semanal Individual'!$A85='Cartera Semanal Individual'!AW$1,-SUMIFS('BD Factoraje'!$Q:$Q,'BD Factoraje'!$B:$B,$B$3,'BD Factoraje'!$G:$G,'Cartera Semanal Individual'!$A85,'BD Factoraje'!$C:$C,$B$2),0)+AV85-SUMIFS('BD Factoraje'!$R:$R,'BD Factoraje'!$B:$B,$B$3,'BD Factoraje'!$G:$G,'Cartera Semanal Individual'!$A85,'BD Factoraje'!$N:$N,'Cartera Semanal Individual'!AW$1,'BD Factoraje'!$C:$C,$B$2)</f>
        <v>0</v>
      </c>
      <c r="AX85" s="11">
        <f>IF('Cartera Semanal Individual'!$A85='Cartera Semanal Individual'!AX$1,-SUMIFS('BD Factoraje'!$Q:$Q,'BD Factoraje'!$B:$B,$B$3,'BD Factoraje'!$G:$G,'Cartera Semanal Individual'!$A85,'BD Factoraje'!$C:$C,$B$2),0)+AW85-SUMIFS('BD Factoraje'!$R:$R,'BD Factoraje'!$B:$B,$B$3,'BD Factoraje'!$G:$G,'Cartera Semanal Individual'!$A85,'BD Factoraje'!$N:$N,'Cartera Semanal Individual'!AX$1,'BD Factoraje'!$C:$C,$B$2)</f>
        <v>0</v>
      </c>
      <c r="AY85" s="11">
        <f>IF('Cartera Semanal Individual'!$A85='Cartera Semanal Individual'!AY$1,-SUMIFS('BD Factoraje'!$Q:$Q,'BD Factoraje'!$B:$B,$B$3,'BD Factoraje'!$G:$G,'Cartera Semanal Individual'!$A85,'BD Factoraje'!$C:$C,$B$2),0)+AX85-SUMIFS('BD Factoraje'!$R:$R,'BD Factoraje'!$B:$B,$B$3,'BD Factoraje'!$G:$G,'Cartera Semanal Individual'!$A85,'BD Factoraje'!$N:$N,'Cartera Semanal Individual'!AY$1,'BD Factoraje'!$C:$C,$B$2)</f>
        <v>0</v>
      </c>
      <c r="AZ85" s="11">
        <f>IF('Cartera Semanal Individual'!$A85='Cartera Semanal Individual'!AZ$1,-SUMIFS('BD Factoraje'!$Q:$Q,'BD Factoraje'!$B:$B,$B$3,'BD Factoraje'!$G:$G,'Cartera Semanal Individual'!$A85,'BD Factoraje'!$C:$C,$B$2),0)+AY85-SUMIFS('BD Factoraje'!$R:$R,'BD Factoraje'!$B:$B,$B$3,'BD Factoraje'!$G:$G,'Cartera Semanal Individual'!$A85,'BD Factoraje'!$N:$N,'Cartera Semanal Individual'!AZ$1,'BD Factoraje'!$C:$C,$B$2)</f>
        <v>0</v>
      </c>
      <c r="BA85" s="11">
        <f>IF('Cartera Semanal Individual'!$A85='Cartera Semanal Individual'!BA$1,-SUMIFS('BD Factoraje'!$Q:$Q,'BD Factoraje'!$B:$B,$B$3,'BD Factoraje'!$G:$G,'Cartera Semanal Individual'!$A85,'BD Factoraje'!$C:$C,$B$2),0)+AZ85-SUMIFS('BD Factoraje'!$R:$R,'BD Factoraje'!$B:$B,$B$3,'BD Factoraje'!$G:$G,'Cartera Semanal Individual'!$A85,'BD Factoraje'!$N:$N,'Cartera Semanal Individual'!BA$1,'BD Factoraje'!$C:$C,$B$2)</f>
        <v>0</v>
      </c>
      <c r="BB85" s="11">
        <f>IF('Cartera Semanal Individual'!$A85='Cartera Semanal Individual'!BB$1,-SUMIFS('BD Factoraje'!$Q:$Q,'BD Factoraje'!$B:$B,$B$3,'BD Factoraje'!$G:$G,'Cartera Semanal Individual'!$A85,'BD Factoraje'!$C:$C,$B$2),0)+BA85-SUMIFS('BD Factoraje'!$R:$R,'BD Factoraje'!$B:$B,$B$3,'BD Factoraje'!$G:$G,'Cartera Semanal Individual'!$A85,'BD Factoraje'!$N:$N,'Cartera Semanal Individual'!BB$1,'BD Factoraje'!$C:$C,$B$2)</f>
        <v>0</v>
      </c>
      <c r="BC85" s="11">
        <f>IF('Cartera Semanal Individual'!$A85='Cartera Semanal Individual'!BC$1,-SUMIFS('BD Factoraje'!$Q:$Q,'BD Factoraje'!$B:$B,$B$3,'BD Factoraje'!$G:$G,'Cartera Semanal Individual'!$A85,'BD Factoraje'!$C:$C,$B$2),0)+BB85-SUMIFS('BD Factoraje'!$R:$R,'BD Factoraje'!$B:$B,$B$3,'BD Factoraje'!$G:$G,'Cartera Semanal Individual'!$A85,'BD Factoraje'!$N:$N,'Cartera Semanal Individual'!BC$1,'BD Factoraje'!$C:$C,$B$2)</f>
        <v>0</v>
      </c>
      <c r="BD85" s="11">
        <f>IF('Cartera Semanal Individual'!$A85='Cartera Semanal Individual'!BD$1,-SUMIFS('BD Factoraje'!$Q:$Q,'BD Factoraje'!$B:$B,$B$3,'BD Factoraje'!$G:$G,'Cartera Semanal Individual'!$A85,'BD Factoraje'!$C:$C,$B$2),0)+BC85-SUMIFS('BD Factoraje'!$R:$R,'BD Factoraje'!$B:$B,$B$3,'BD Factoraje'!$G:$G,'Cartera Semanal Individual'!$A85,'BD Factoraje'!$N:$N,'Cartera Semanal Individual'!BD$1,'BD Factoraje'!$C:$C,$B$2)</f>
        <v>0</v>
      </c>
      <c r="BE85" s="11">
        <f>IF('Cartera Semanal Individual'!$A85='Cartera Semanal Individual'!BE$1,-SUMIFS('BD Factoraje'!$Q:$Q,'BD Factoraje'!$B:$B,$B$3,'BD Factoraje'!$G:$G,'Cartera Semanal Individual'!$A85,'BD Factoraje'!$C:$C,$B$2),0)+BD85-SUMIFS('BD Factoraje'!$R:$R,'BD Factoraje'!$B:$B,$B$3,'BD Factoraje'!$G:$G,'Cartera Semanal Individual'!$A85,'BD Factoraje'!$N:$N,'Cartera Semanal Individual'!BE$1,'BD Factoraje'!$C:$C,$B$2)</f>
        <v>0</v>
      </c>
      <c r="BF85" s="11">
        <f>IF('Cartera Semanal Individual'!$A85='Cartera Semanal Individual'!BF$1,-SUMIFS('BD Factoraje'!$Q:$Q,'BD Factoraje'!$B:$B,$B$3,'BD Factoraje'!$G:$G,'Cartera Semanal Individual'!$A85,'BD Factoraje'!$C:$C,$B$2),0)+BE85-SUMIFS('BD Factoraje'!$R:$R,'BD Factoraje'!$B:$B,$B$3,'BD Factoraje'!$G:$G,'Cartera Semanal Individual'!$A85,'BD Factoraje'!$N:$N,'Cartera Semanal Individual'!BF$1,'BD Factoraje'!$C:$C,$B$2)</f>
        <v>0</v>
      </c>
      <c r="BG85" s="11">
        <f>IF('Cartera Semanal Individual'!$A85='Cartera Semanal Individual'!BG$1,-SUMIFS('BD Factoraje'!$Q:$Q,'BD Factoraje'!$B:$B,$B$3,'BD Factoraje'!$G:$G,'Cartera Semanal Individual'!$A85,'BD Factoraje'!$C:$C,$B$2),0)+BF85-SUMIFS('BD Factoraje'!$R:$R,'BD Factoraje'!$B:$B,$B$3,'BD Factoraje'!$G:$G,'Cartera Semanal Individual'!$A85,'BD Factoraje'!$N:$N,'Cartera Semanal Individual'!BG$1,'BD Factoraje'!$C:$C,$B$2)</f>
        <v>0</v>
      </c>
      <c r="BH85" s="11">
        <f>IF('Cartera Semanal Individual'!$A85='Cartera Semanal Individual'!BH$1,-SUMIFS('BD Factoraje'!$Q:$Q,'BD Factoraje'!$B:$B,$B$3,'BD Factoraje'!$G:$G,'Cartera Semanal Individual'!$A85,'BD Factoraje'!$C:$C,$B$2),0)+BG85-SUMIFS('BD Factoraje'!$R:$R,'BD Factoraje'!$B:$B,$B$3,'BD Factoraje'!$G:$G,'Cartera Semanal Individual'!$A85,'BD Factoraje'!$N:$N,'Cartera Semanal Individual'!BH$1,'BD Factoraje'!$C:$C,$B$2)</f>
        <v>0</v>
      </c>
      <c r="BI85" s="11">
        <f>IF('Cartera Semanal Individual'!$A85='Cartera Semanal Individual'!BI$1,-SUMIFS('BD Factoraje'!$Q:$Q,'BD Factoraje'!$B:$B,$B$3,'BD Factoraje'!$G:$G,'Cartera Semanal Individual'!$A85,'BD Factoraje'!$C:$C,$B$2),0)+BH85-SUMIFS('BD Factoraje'!$R:$R,'BD Factoraje'!$B:$B,$B$3,'BD Factoraje'!$G:$G,'Cartera Semanal Individual'!$A85,'BD Factoraje'!$N:$N,'Cartera Semanal Individual'!BI$1,'BD Factoraje'!$C:$C,$B$2)</f>
        <v>0</v>
      </c>
      <c r="BJ85" s="11">
        <f>IF('Cartera Semanal Individual'!$A85='Cartera Semanal Individual'!BJ$1,-SUMIFS('BD Factoraje'!$Q:$Q,'BD Factoraje'!$B:$B,$B$3,'BD Factoraje'!$G:$G,'Cartera Semanal Individual'!$A85,'BD Factoraje'!$C:$C,$B$2),0)+BI85-SUMIFS('BD Factoraje'!$R:$R,'BD Factoraje'!$B:$B,$B$3,'BD Factoraje'!$G:$G,'Cartera Semanal Individual'!$A85,'BD Factoraje'!$N:$N,'Cartera Semanal Individual'!BJ$1,'BD Factoraje'!$C:$C,$B$2)</f>
        <v>0</v>
      </c>
      <c r="BK85" s="11">
        <f>IF('Cartera Semanal Individual'!$A85='Cartera Semanal Individual'!BK$1,-SUMIFS('BD Factoraje'!$Q:$Q,'BD Factoraje'!$B:$B,$B$3,'BD Factoraje'!$G:$G,'Cartera Semanal Individual'!$A85,'BD Factoraje'!$C:$C,$B$2),0)+BJ85-SUMIFS('BD Factoraje'!$R:$R,'BD Factoraje'!$B:$B,$B$3,'BD Factoraje'!$G:$G,'Cartera Semanal Individual'!$A85,'BD Factoraje'!$N:$N,'Cartera Semanal Individual'!BK$1,'BD Factoraje'!$C:$C,$B$2)</f>
        <v>0</v>
      </c>
      <c r="BL85" s="11">
        <f>IF('Cartera Semanal Individual'!$A85='Cartera Semanal Individual'!BL$1,-SUMIFS('BD Factoraje'!$Q:$Q,'BD Factoraje'!$B:$B,$B$3,'BD Factoraje'!$G:$G,'Cartera Semanal Individual'!$A85,'BD Factoraje'!$C:$C,$B$2),0)+BK85-SUMIFS('BD Factoraje'!$R:$R,'BD Factoraje'!$B:$B,$B$3,'BD Factoraje'!$G:$G,'Cartera Semanal Individual'!$A85,'BD Factoraje'!$N:$N,'Cartera Semanal Individual'!BL$1,'BD Factoraje'!$C:$C,$B$2)</f>
        <v>0</v>
      </c>
      <c r="BM85" s="11">
        <f>IF('Cartera Semanal Individual'!$A85='Cartera Semanal Individual'!BM$1,-SUMIFS('BD Factoraje'!$Q:$Q,'BD Factoraje'!$B:$B,$B$3,'BD Factoraje'!$G:$G,'Cartera Semanal Individual'!$A85,'BD Factoraje'!$C:$C,$B$2),0)+BL85-SUMIFS('BD Factoraje'!$R:$R,'BD Factoraje'!$B:$B,$B$3,'BD Factoraje'!$G:$G,'Cartera Semanal Individual'!$A85,'BD Factoraje'!$N:$N,'Cartera Semanal Individual'!BM$1,'BD Factoraje'!$C:$C,$B$2)</f>
        <v>0</v>
      </c>
      <c r="BN85" s="11">
        <f>IF('Cartera Semanal Individual'!$A85='Cartera Semanal Individual'!BN$1,-SUMIFS('BD Factoraje'!$Q:$Q,'BD Factoraje'!$B:$B,$B$3,'BD Factoraje'!$G:$G,'Cartera Semanal Individual'!$A85,'BD Factoraje'!$C:$C,$B$2),0)+BM85-SUMIFS('BD Factoraje'!$R:$R,'BD Factoraje'!$B:$B,$B$3,'BD Factoraje'!$G:$G,'Cartera Semanal Individual'!$A85,'BD Factoraje'!$N:$N,'Cartera Semanal Individual'!BN$1,'BD Factoraje'!$C:$C,$B$2)</f>
        <v>0</v>
      </c>
      <c r="BO85" s="11">
        <f>IF('Cartera Semanal Individual'!$A85='Cartera Semanal Individual'!BO$1,-SUMIFS('BD Factoraje'!$Q:$Q,'BD Factoraje'!$B:$B,$B$3,'BD Factoraje'!$G:$G,'Cartera Semanal Individual'!$A85,'BD Factoraje'!$C:$C,$B$2),0)+BN85-SUMIFS('BD Factoraje'!$R:$R,'BD Factoraje'!$B:$B,$B$3,'BD Factoraje'!$G:$G,'Cartera Semanal Individual'!$A85,'BD Factoraje'!$N:$N,'Cartera Semanal Individual'!BO$1,'BD Factoraje'!$C:$C,$B$2)</f>
        <v>0</v>
      </c>
      <c r="BP85" s="11">
        <f>IF('Cartera Semanal Individual'!$A85='Cartera Semanal Individual'!BP$1,-SUMIFS('BD Factoraje'!$Q:$Q,'BD Factoraje'!$B:$B,$B$3,'BD Factoraje'!$G:$G,'Cartera Semanal Individual'!$A85,'BD Factoraje'!$C:$C,$B$2),0)+BO85-SUMIFS('BD Factoraje'!$R:$R,'BD Factoraje'!$B:$B,$B$3,'BD Factoraje'!$G:$G,'Cartera Semanal Individual'!$A85,'BD Factoraje'!$N:$N,'Cartera Semanal Individual'!BP$1,'BD Factoraje'!$C:$C,$B$2)</f>
        <v>0</v>
      </c>
      <c r="BQ85" s="11">
        <f>IF('Cartera Semanal Individual'!$A85='Cartera Semanal Individual'!BQ$1,-SUMIFS('BD Factoraje'!$Q:$Q,'BD Factoraje'!$B:$B,$B$3,'BD Factoraje'!$G:$G,'Cartera Semanal Individual'!$A85,'BD Factoraje'!$C:$C,$B$2),0)+BP85-SUMIFS('BD Factoraje'!$R:$R,'BD Factoraje'!$B:$B,$B$3,'BD Factoraje'!$G:$G,'Cartera Semanal Individual'!$A85,'BD Factoraje'!$N:$N,'Cartera Semanal Individual'!BQ$1,'BD Factoraje'!$C:$C,$B$2)</f>
        <v>0</v>
      </c>
      <c r="BR85" s="11">
        <f>IF('Cartera Semanal Individual'!$A85='Cartera Semanal Individual'!BR$1,-SUMIFS('BD Factoraje'!$Q:$Q,'BD Factoraje'!$B:$B,$B$3,'BD Factoraje'!$G:$G,'Cartera Semanal Individual'!$A85,'BD Factoraje'!$C:$C,$B$2),0)+BQ85-SUMIFS('BD Factoraje'!$R:$R,'BD Factoraje'!$B:$B,$B$3,'BD Factoraje'!$G:$G,'Cartera Semanal Individual'!$A85,'BD Factoraje'!$N:$N,'Cartera Semanal Individual'!BR$1,'BD Factoraje'!$C:$C,$B$2)</f>
        <v>0</v>
      </c>
      <c r="BS85" s="11">
        <f>IF('Cartera Semanal Individual'!$A85='Cartera Semanal Individual'!BS$1,-SUMIFS('BD Factoraje'!$Q:$Q,'BD Factoraje'!$B:$B,$B$3,'BD Factoraje'!$G:$G,'Cartera Semanal Individual'!$A85,'BD Factoraje'!$C:$C,$B$2),0)+BR85-SUMIFS('BD Factoraje'!$R:$R,'BD Factoraje'!$B:$B,$B$3,'BD Factoraje'!$G:$G,'Cartera Semanal Individual'!$A85,'BD Factoraje'!$N:$N,'Cartera Semanal Individual'!BS$1,'BD Factoraje'!$C:$C,$B$2)</f>
        <v>0</v>
      </c>
      <c r="BT85" s="11">
        <f>IF('Cartera Semanal Individual'!$A85='Cartera Semanal Individual'!BT$1,-SUMIFS('BD Factoraje'!$Q:$Q,'BD Factoraje'!$B:$B,$B$3,'BD Factoraje'!$G:$G,'Cartera Semanal Individual'!$A85,'BD Factoraje'!$C:$C,$B$2),0)+BS85-SUMIFS('BD Factoraje'!$R:$R,'BD Factoraje'!$B:$B,$B$3,'BD Factoraje'!$G:$G,'Cartera Semanal Individual'!$A85,'BD Factoraje'!$N:$N,'Cartera Semanal Individual'!BT$1,'BD Factoraje'!$C:$C,$B$2)</f>
        <v>0</v>
      </c>
      <c r="BU85" s="11">
        <f>IF('Cartera Semanal Individual'!$A85='Cartera Semanal Individual'!BU$1,-SUMIFS('BD Factoraje'!$Q:$Q,'BD Factoraje'!$B:$B,$B$3,'BD Factoraje'!$G:$G,'Cartera Semanal Individual'!$A85,'BD Factoraje'!$C:$C,$B$2),0)+BT85-SUMIFS('BD Factoraje'!$R:$R,'BD Factoraje'!$B:$B,$B$3,'BD Factoraje'!$G:$G,'Cartera Semanal Individual'!$A85,'BD Factoraje'!$N:$N,'Cartera Semanal Individual'!BU$1,'BD Factoraje'!$C:$C,$B$2)</f>
        <v>0</v>
      </c>
      <c r="BV85" s="11">
        <f>IF('Cartera Semanal Individual'!$A85='Cartera Semanal Individual'!BV$1,-SUMIFS('BD Factoraje'!$Q:$Q,'BD Factoraje'!$B:$B,$B$3,'BD Factoraje'!$G:$G,'Cartera Semanal Individual'!$A85,'BD Factoraje'!$C:$C,$B$2),0)+BU85-SUMIFS('BD Factoraje'!$R:$R,'BD Factoraje'!$B:$B,$B$3,'BD Factoraje'!$G:$G,'Cartera Semanal Individual'!$A85,'BD Factoraje'!$N:$N,'Cartera Semanal Individual'!BV$1,'BD Factoraje'!$C:$C,$B$2)</f>
        <v>0</v>
      </c>
      <c r="BW85" s="11">
        <f>IF('Cartera Semanal Individual'!$A85='Cartera Semanal Individual'!BW$1,-SUMIFS('BD Factoraje'!$Q:$Q,'BD Factoraje'!$B:$B,$B$3,'BD Factoraje'!$G:$G,'Cartera Semanal Individual'!$A85,'BD Factoraje'!$C:$C,$B$2),0)+BV85-SUMIFS('BD Factoraje'!$R:$R,'BD Factoraje'!$B:$B,$B$3,'BD Factoraje'!$G:$G,'Cartera Semanal Individual'!$A85,'BD Factoraje'!$N:$N,'Cartera Semanal Individual'!BW$1,'BD Factoraje'!$C:$C,$B$2)</f>
        <v>0</v>
      </c>
      <c r="BX85" s="11">
        <f>IF('Cartera Semanal Individual'!$A85='Cartera Semanal Individual'!BX$1,-SUMIFS('BD Factoraje'!$Q:$Q,'BD Factoraje'!$B:$B,$B$3,'BD Factoraje'!$G:$G,'Cartera Semanal Individual'!$A85,'BD Factoraje'!$C:$C,$B$2),0)+BW85-SUMIFS('BD Factoraje'!$R:$R,'BD Factoraje'!$B:$B,$B$3,'BD Factoraje'!$G:$G,'Cartera Semanal Individual'!$A85,'BD Factoraje'!$N:$N,'Cartera Semanal Individual'!BX$1,'BD Factoraje'!$C:$C,$B$2)</f>
        <v>0</v>
      </c>
      <c r="BY85" s="11">
        <f>IF('Cartera Semanal Individual'!$A85='Cartera Semanal Individual'!BY$1,-SUMIFS('BD Factoraje'!$Q:$Q,'BD Factoraje'!$B:$B,$B$3,'BD Factoraje'!$G:$G,'Cartera Semanal Individual'!$A85,'BD Factoraje'!$C:$C,$B$2),0)+BX85-SUMIFS('BD Factoraje'!$R:$R,'BD Factoraje'!$B:$B,$B$3,'BD Factoraje'!$G:$G,'Cartera Semanal Individual'!$A85,'BD Factoraje'!$N:$N,'Cartera Semanal Individual'!BY$1,'BD Factoraje'!$C:$C,$B$2)</f>
        <v>0</v>
      </c>
      <c r="BZ85" s="11">
        <f>IF('Cartera Semanal Individual'!$A85='Cartera Semanal Individual'!BZ$1,-SUMIFS('BD Factoraje'!$Q:$Q,'BD Factoraje'!$B:$B,$B$3,'BD Factoraje'!$G:$G,'Cartera Semanal Individual'!$A85,'BD Factoraje'!$C:$C,$B$2),0)+BY85-SUMIFS('BD Factoraje'!$R:$R,'BD Factoraje'!$B:$B,$B$3,'BD Factoraje'!$G:$G,'Cartera Semanal Individual'!$A85,'BD Factoraje'!$N:$N,'Cartera Semanal Individual'!BZ$1,'BD Factoraje'!$C:$C,$B$2)</f>
        <v>0</v>
      </c>
      <c r="CA85" s="11">
        <f>IF('Cartera Semanal Individual'!$A85='Cartera Semanal Individual'!CA$1,-SUMIFS('BD Factoraje'!$Q:$Q,'BD Factoraje'!$B:$B,$B$3,'BD Factoraje'!$G:$G,'Cartera Semanal Individual'!$A85,'BD Factoraje'!$C:$C,$B$2),0)+BZ85-SUMIFS('BD Factoraje'!$R:$R,'BD Factoraje'!$B:$B,$B$3,'BD Factoraje'!$G:$G,'Cartera Semanal Individual'!$A85,'BD Factoraje'!$N:$N,'Cartera Semanal Individual'!CA$1,'BD Factoraje'!$C:$C,$B$2)</f>
        <v>0</v>
      </c>
      <c r="CB85" s="11">
        <f>IF('Cartera Semanal Individual'!$A85='Cartera Semanal Individual'!CB$1,-SUMIFS('BD Factoraje'!$Q:$Q,'BD Factoraje'!$B:$B,$B$3,'BD Factoraje'!$G:$G,'Cartera Semanal Individual'!$A85,'BD Factoraje'!$C:$C,$B$2),0)+CA85-SUMIFS('BD Factoraje'!$R:$R,'BD Factoraje'!$B:$B,$B$3,'BD Factoraje'!$G:$G,'Cartera Semanal Individual'!$A85,'BD Factoraje'!$N:$N,'Cartera Semanal Individual'!CB$1,'BD Factoraje'!$C:$C,$B$2)</f>
        <v>0</v>
      </c>
      <c r="CC85" s="11">
        <f>IF('Cartera Semanal Individual'!$A85='Cartera Semanal Individual'!CC$1,-SUMIFS('BD Factoraje'!$Q:$Q,'BD Factoraje'!$B:$B,$B$3,'BD Factoraje'!$G:$G,'Cartera Semanal Individual'!$A85,'BD Factoraje'!$C:$C,$B$2),0)+CB85-SUMIFS('BD Factoraje'!$R:$R,'BD Factoraje'!$B:$B,$B$3,'BD Factoraje'!$G:$G,'Cartera Semanal Individual'!$A85,'BD Factoraje'!$N:$N,'Cartera Semanal Individual'!CC$1,'BD Factoraje'!$C:$C,$B$2)</f>
        <v>0</v>
      </c>
      <c r="CD85" s="11">
        <f>IF('Cartera Semanal Individual'!$A85='Cartera Semanal Individual'!CD$1,-SUMIFS('BD Factoraje'!$Q:$Q,'BD Factoraje'!$B:$B,$B$3,'BD Factoraje'!$G:$G,'Cartera Semanal Individual'!$A85,'BD Factoraje'!$C:$C,$B$2),0)+CC85-SUMIFS('BD Factoraje'!$R:$R,'BD Factoraje'!$B:$B,$B$3,'BD Factoraje'!$G:$G,'Cartera Semanal Individual'!$A85,'BD Factoraje'!$N:$N,'Cartera Semanal Individual'!CD$1,'BD Factoraje'!$C:$C,$B$2)</f>
        <v>0</v>
      </c>
      <c r="CE85" s="11">
        <f>IF('Cartera Semanal Individual'!$A85='Cartera Semanal Individual'!CE$1,-SUMIFS('BD Factoraje'!$Q:$Q,'BD Factoraje'!$B:$B,$B$3,'BD Factoraje'!$G:$G,'Cartera Semanal Individual'!$A85,'BD Factoraje'!$C:$C,$B$2),0)+CD85-SUMIFS('BD Factoraje'!$R:$R,'BD Factoraje'!$B:$B,$B$3,'BD Factoraje'!$G:$G,'Cartera Semanal Individual'!$A85,'BD Factoraje'!$N:$N,'Cartera Semanal Individual'!CE$1,'BD Factoraje'!$C:$C,$B$2)</f>
        <v>0</v>
      </c>
      <c r="CF85" s="11">
        <f>IF('Cartera Semanal Individual'!$A85='Cartera Semanal Individual'!CF$1,-SUMIFS('BD Factoraje'!$Q:$Q,'BD Factoraje'!$B:$B,$B$3,'BD Factoraje'!$G:$G,'Cartera Semanal Individual'!$A85,'BD Factoraje'!$C:$C,$B$2),0)+CE85-SUMIFS('BD Factoraje'!$R:$R,'BD Factoraje'!$B:$B,$B$3,'BD Factoraje'!$G:$G,'Cartera Semanal Individual'!$A85,'BD Factoraje'!$N:$N,'Cartera Semanal Individual'!CF$1,'BD Factoraje'!$C:$C,$B$2)</f>
        <v>0</v>
      </c>
      <c r="CG85" s="11">
        <f>IF('Cartera Semanal Individual'!$A85='Cartera Semanal Individual'!CG$1,-SUMIFS('BD Factoraje'!$Q:$Q,'BD Factoraje'!$B:$B,$B$3,'BD Factoraje'!$G:$G,'Cartera Semanal Individual'!$A85,'BD Factoraje'!$C:$C,$B$2),0)+CF85-SUMIFS('BD Factoraje'!$R:$R,'BD Factoraje'!$B:$B,$B$3,'BD Factoraje'!$G:$G,'Cartera Semanal Individual'!$A85,'BD Factoraje'!$N:$N,'Cartera Semanal Individual'!CG$1,'BD Factoraje'!$C:$C,$B$2)</f>
        <v>0</v>
      </c>
      <c r="CH85" s="11">
        <f>IF('Cartera Semanal Individual'!$A85='Cartera Semanal Individual'!CH$1,-SUMIFS('BD Factoraje'!$Q:$Q,'BD Factoraje'!$B:$B,$B$3,'BD Factoraje'!$G:$G,'Cartera Semanal Individual'!$A85,'BD Factoraje'!$C:$C,$B$2),0)+CG85-SUMIFS('BD Factoraje'!$R:$R,'BD Factoraje'!$B:$B,$B$3,'BD Factoraje'!$G:$G,'Cartera Semanal Individual'!$A85,'BD Factoraje'!$N:$N,'Cartera Semanal Individual'!CH$1,'BD Factoraje'!$C:$C,$B$2)</f>
        <v>0</v>
      </c>
      <c r="CI85" s="11">
        <f>IF('Cartera Semanal Individual'!$A85='Cartera Semanal Individual'!CI$1,-SUMIFS('BD Factoraje'!$Q:$Q,'BD Factoraje'!$B:$B,$B$3,'BD Factoraje'!$G:$G,'Cartera Semanal Individual'!$A85,'BD Factoraje'!$C:$C,$B$2),0)+CH85-SUMIFS('BD Factoraje'!$R:$R,'BD Factoraje'!$B:$B,$B$3,'BD Factoraje'!$G:$G,'Cartera Semanal Individual'!$A85,'BD Factoraje'!$N:$N,'Cartera Semanal Individual'!CI$1,'BD Factoraje'!$C:$C,$B$2)</f>
        <v>0</v>
      </c>
      <c r="CJ85" s="11">
        <f>IF('Cartera Semanal Individual'!$A85='Cartera Semanal Individual'!CJ$1,-SUMIFS('BD Factoraje'!$Q:$Q,'BD Factoraje'!$B:$B,$B$3,'BD Factoraje'!$G:$G,'Cartera Semanal Individual'!$A85,'BD Factoraje'!$C:$C,$B$2),0)+CI85-SUMIFS('BD Factoraje'!$R:$R,'BD Factoraje'!$B:$B,$B$3,'BD Factoraje'!$G:$G,'Cartera Semanal Individual'!$A85,'BD Factoraje'!$N:$N,'Cartera Semanal Individual'!CJ$1,'BD Factoraje'!$C:$C,$B$2)</f>
        <v>0</v>
      </c>
      <c r="CK85" s="11">
        <f>IF('Cartera Semanal Individual'!$A85='Cartera Semanal Individual'!CK$1,-SUMIFS('BD Factoraje'!$Q:$Q,'BD Factoraje'!$B:$B,$B$3,'BD Factoraje'!$G:$G,'Cartera Semanal Individual'!$A85,'BD Factoraje'!$C:$C,$B$2),0)+CJ85-SUMIFS('BD Factoraje'!$R:$R,'BD Factoraje'!$B:$B,$B$3,'BD Factoraje'!$G:$G,'Cartera Semanal Individual'!$A85,'BD Factoraje'!$N:$N,'Cartera Semanal Individual'!CK$1,'BD Factoraje'!$C:$C,$B$2)</f>
        <v>0</v>
      </c>
      <c r="CL85" s="11">
        <f>IF('Cartera Semanal Individual'!$A85='Cartera Semanal Individual'!CL$1,-SUMIFS('BD Factoraje'!$Q:$Q,'BD Factoraje'!$B:$B,$B$3,'BD Factoraje'!$G:$G,'Cartera Semanal Individual'!$A85,'BD Factoraje'!$C:$C,$B$2),0)+CK85-SUMIFS('BD Factoraje'!$R:$R,'BD Factoraje'!$B:$B,$B$3,'BD Factoraje'!$G:$G,'Cartera Semanal Individual'!$A85,'BD Factoraje'!$N:$N,'Cartera Semanal Individual'!CL$1,'BD Factoraje'!$C:$C,$B$2)</f>
        <v>0</v>
      </c>
      <c r="CM85" s="11">
        <f>IF('Cartera Semanal Individual'!$A85='Cartera Semanal Individual'!CM$1,-SUMIFS('BD Factoraje'!$Q:$Q,'BD Factoraje'!$B:$B,$B$3,'BD Factoraje'!$G:$G,'Cartera Semanal Individual'!$A85,'BD Factoraje'!$C:$C,$B$2),0)+CL85-SUMIFS('BD Factoraje'!$R:$R,'BD Factoraje'!$B:$B,$B$3,'BD Factoraje'!$G:$G,'Cartera Semanal Individual'!$A85,'BD Factoraje'!$N:$N,'Cartera Semanal Individual'!CM$1,'BD Factoraje'!$C:$C,$B$2)</f>
        <v>0</v>
      </c>
      <c r="CN85" s="11">
        <f>IF('Cartera Semanal Individual'!$A85='Cartera Semanal Individual'!CN$1,-SUMIFS('BD Factoraje'!$Q:$Q,'BD Factoraje'!$B:$B,$B$3,'BD Factoraje'!$G:$G,'Cartera Semanal Individual'!$A85,'BD Factoraje'!$C:$C,$B$2),0)+CM85-SUMIFS('BD Factoraje'!$R:$R,'BD Factoraje'!$B:$B,$B$3,'BD Factoraje'!$G:$G,'Cartera Semanal Individual'!$A85,'BD Factoraje'!$N:$N,'Cartera Semanal Individual'!CN$1,'BD Factoraje'!$C:$C,$B$2)</f>
        <v>0</v>
      </c>
      <c r="CO85" s="11">
        <f>IF('Cartera Semanal Individual'!$A85='Cartera Semanal Individual'!CO$1,-SUMIFS('BD Factoraje'!$Q:$Q,'BD Factoraje'!$B:$B,$B$3,'BD Factoraje'!$G:$G,'Cartera Semanal Individual'!$A85,'BD Factoraje'!$C:$C,$B$2),0)+CN85-SUMIFS('BD Factoraje'!$R:$R,'BD Factoraje'!$B:$B,$B$3,'BD Factoraje'!$G:$G,'Cartera Semanal Individual'!$A85,'BD Factoraje'!$N:$N,'Cartera Semanal Individual'!CO$1,'BD Factoraje'!$C:$C,$B$2)</f>
        <v>0</v>
      </c>
      <c r="CP85" s="11">
        <f>IF('Cartera Semanal Individual'!$A85='Cartera Semanal Individual'!CP$1,-SUMIFS('BD Factoraje'!$Q:$Q,'BD Factoraje'!$B:$B,$B$3,'BD Factoraje'!$G:$G,'Cartera Semanal Individual'!$A85,'BD Factoraje'!$C:$C,$B$2),0)+CO85-SUMIFS('BD Factoraje'!$R:$R,'BD Factoraje'!$B:$B,$B$3,'BD Factoraje'!$G:$G,'Cartera Semanal Individual'!$A85,'BD Factoraje'!$N:$N,'Cartera Semanal Individual'!CP$1,'BD Factoraje'!$C:$C,$B$2)</f>
        <v>0</v>
      </c>
      <c r="CQ85" s="11">
        <f>IF('Cartera Semanal Individual'!$A85='Cartera Semanal Individual'!CQ$1,-SUMIFS('BD Factoraje'!$Q:$Q,'BD Factoraje'!$B:$B,$B$3,'BD Factoraje'!$G:$G,'Cartera Semanal Individual'!$A85,'BD Factoraje'!$C:$C,$B$2),0)+CP85-SUMIFS('BD Factoraje'!$R:$R,'BD Factoraje'!$B:$B,$B$3,'BD Factoraje'!$G:$G,'Cartera Semanal Individual'!$A85,'BD Factoraje'!$N:$N,'Cartera Semanal Individual'!CQ$1,'BD Factoraje'!$C:$C,$B$2)</f>
        <v>0</v>
      </c>
      <c r="CR85" s="11">
        <f>IF('Cartera Semanal Individual'!$A85='Cartera Semanal Individual'!CR$1,-SUMIFS('BD Factoraje'!$Q:$Q,'BD Factoraje'!$B:$B,$B$3,'BD Factoraje'!$G:$G,'Cartera Semanal Individual'!$A85,'BD Factoraje'!$C:$C,$B$2),0)+CQ85-SUMIFS('BD Factoraje'!$R:$R,'BD Factoraje'!$B:$B,$B$3,'BD Factoraje'!$G:$G,'Cartera Semanal Individual'!$A85,'BD Factoraje'!$N:$N,'Cartera Semanal Individual'!CR$1,'BD Factoraje'!$C:$C,$B$2)</f>
        <v>0</v>
      </c>
      <c r="CS85" s="11">
        <f>IF('Cartera Semanal Individual'!$A85='Cartera Semanal Individual'!CS$1,-SUMIFS('BD Factoraje'!$Q:$Q,'BD Factoraje'!$B:$B,$B$3,'BD Factoraje'!$G:$G,'Cartera Semanal Individual'!$A85,'BD Factoraje'!$C:$C,$B$2),0)+CR85-SUMIFS('BD Factoraje'!$R:$R,'BD Factoraje'!$B:$B,$B$3,'BD Factoraje'!$G:$G,'Cartera Semanal Individual'!$A85,'BD Factoraje'!$N:$N,'Cartera Semanal Individual'!CS$1,'BD Factoraje'!$C:$C,$B$2)</f>
        <v>0</v>
      </c>
      <c r="CT85" s="11">
        <f>IF('Cartera Semanal Individual'!$A85='Cartera Semanal Individual'!CT$1,-SUMIFS('BD Factoraje'!$Q:$Q,'BD Factoraje'!$B:$B,$B$3,'BD Factoraje'!$G:$G,'Cartera Semanal Individual'!$A85,'BD Factoraje'!$C:$C,$B$2),0)+CS85-SUMIFS('BD Factoraje'!$R:$R,'BD Factoraje'!$B:$B,$B$3,'BD Factoraje'!$G:$G,'Cartera Semanal Individual'!$A85,'BD Factoraje'!$N:$N,'Cartera Semanal Individual'!CT$1,'BD Factoraje'!$C:$C,$B$2)</f>
        <v>0</v>
      </c>
      <c r="CU85" s="11">
        <f>IF('Cartera Semanal Individual'!$A85='Cartera Semanal Individual'!CU$1,-SUMIFS('BD Factoraje'!$Q:$Q,'BD Factoraje'!$B:$B,$B$3,'BD Factoraje'!$G:$G,'Cartera Semanal Individual'!$A85,'BD Factoraje'!$C:$C,$B$2),0)+CT85-SUMIFS('BD Factoraje'!$R:$R,'BD Factoraje'!$B:$B,$B$3,'BD Factoraje'!$G:$G,'Cartera Semanal Individual'!$A85,'BD Factoraje'!$N:$N,'Cartera Semanal Individual'!CU$1,'BD Factoraje'!$C:$C,$B$2)</f>
        <v>0</v>
      </c>
      <c r="CV85" s="11">
        <f>IF('Cartera Semanal Individual'!$A85='Cartera Semanal Individual'!CV$1,-SUMIFS('BD Factoraje'!$Q:$Q,'BD Factoraje'!$B:$B,$B$3,'BD Factoraje'!$G:$G,'Cartera Semanal Individual'!$A85,'BD Factoraje'!$C:$C,$B$2),0)+CU85-SUMIFS('BD Factoraje'!$R:$R,'BD Factoraje'!$B:$B,$B$3,'BD Factoraje'!$G:$G,'Cartera Semanal Individual'!$A85,'BD Factoraje'!$N:$N,'Cartera Semanal Individual'!CV$1,'BD Factoraje'!$C:$C,$B$2)</f>
        <v>0</v>
      </c>
    </row>
    <row r="86" spans="1:100" x14ac:dyDescent="0.25">
      <c r="A86" s="14">
        <v>95</v>
      </c>
      <c r="B86" s="31">
        <f t="shared" si="3"/>
        <v>43030</v>
      </c>
      <c r="C86" s="11">
        <f>IF('Cartera Semanal Individual'!$A86='Cartera Semanal Individual'!C$1,-SUMIFS('BD Factoraje'!$Q:$Q,'BD Factoraje'!$B:$B,$B$3,'BD Factoraje'!$G:$G,'Cartera Semanal Individual'!$A86,'BD Factoraje'!$C:$C,$B$2),0)</f>
        <v>0</v>
      </c>
      <c r="D86" s="11">
        <f>IF('Cartera Semanal Individual'!$A86='Cartera Semanal Individual'!D$1,-SUMIFS('BD Factoraje'!$Q:$Q,'BD Factoraje'!$B:$B,$B$3,'BD Factoraje'!$G:$G,'Cartera Semanal Individual'!$A86,'BD Factoraje'!$C:$C,$B$2),0)+C86-SUMIFS('BD Factoraje'!$R:$R,'BD Factoraje'!$B:$B,$B$3,'BD Factoraje'!$G:$G,'Cartera Semanal Individual'!$A86,'BD Factoraje'!$N:$N,'Cartera Semanal Individual'!D$1,'BD Factoraje'!$C:$C,$B$2)</f>
        <v>0</v>
      </c>
      <c r="E86" s="11">
        <f>IF('Cartera Semanal Individual'!$A86='Cartera Semanal Individual'!E$1,-SUMIFS('BD Factoraje'!$Q:$Q,'BD Factoraje'!$B:$B,$B$3,'BD Factoraje'!$G:$G,'Cartera Semanal Individual'!$A86,'BD Factoraje'!$C:$C,$B$2),0)+D86-SUMIFS('BD Factoraje'!$R:$R,'BD Factoraje'!$B:$B,$B$3,'BD Factoraje'!$G:$G,'Cartera Semanal Individual'!$A86,'BD Factoraje'!$N:$N,'Cartera Semanal Individual'!E$1,'BD Factoraje'!$C:$C,$B$2)</f>
        <v>0</v>
      </c>
      <c r="F86" s="11">
        <f>IF('Cartera Semanal Individual'!$A86='Cartera Semanal Individual'!F$1,-SUMIFS('BD Factoraje'!$Q:$Q,'BD Factoraje'!$B:$B,$B$3,'BD Factoraje'!$G:$G,'Cartera Semanal Individual'!$A86,'BD Factoraje'!$C:$C,$B$2),0)+E86-SUMIFS('BD Factoraje'!$R:$R,'BD Factoraje'!$B:$B,$B$3,'BD Factoraje'!$G:$G,'Cartera Semanal Individual'!$A86,'BD Factoraje'!$N:$N,'Cartera Semanal Individual'!F$1,'BD Factoraje'!$C:$C,$B$2)</f>
        <v>0</v>
      </c>
      <c r="G86" s="11">
        <f>IF('Cartera Semanal Individual'!$A86='Cartera Semanal Individual'!G$1,-SUMIFS('BD Factoraje'!$Q:$Q,'BD Factoraje'!$B:$B,$B$3,'BD Factoraje'!$G:$G,'Cartera Semanal Individual'!$A86,'BD Factoraje'!$C:$C,$B$2),0)+F86-SUMIFS('BD Factoraje'!$R:$R,'BD Factoraje'!$B:$B,$B$3,'BD Factoraje'!$G:$G,'Cartera Semanal Individual'!$A86,'BD Factoraje'!$N:$N,'Cartera Semanal Individual'!G$1,'BD Factoraje'!$C:$C,$B$2)</f>
        <v>0</v>
      </c>
      <c r="H86" s="11">
        <f>IF('Cartera Semanal Individual'!$A86='Cartera Semanal Individual'!H$1,-SUMIFS('BD Factoraje'!$Q:$Q,'BD Factoraje'!$B:$B,$B$3,'BD Factoraje'!$G:$G,'Cartera Semanal Individual'!$A86,'BD Factoraje'!$C:$C,$B$2),0)+G86-SUMIFS('BD Factoraje'!$R:$R,'BD Factoraje'!$B:$B,$B$3,'BD Factoraje'!$G:$G,'Cartera Semanal Individual'!$A86,'BD Factoraje'!$N:$N,'Cartera Semanal Individual'!H$1,'BD Factoraje'!$C:$C,$B$2)</f>
        <v>0</v>
      </c>
      <c r="I86" s="11">
        <f>IF('Cartera Semanal Individual'!$A86='Cartera Semanal Individual'!I$1,-SUMIFS('BD Factoraje'!$Q:$Q,'BD Factoraje'!$B:$B,$B$3,'BD Factoraje'!$G:$G,'Cartera Semanal Individual'!$A86,'BD Factoraje'!$C:$C,$B$2),0)+H86-SUMIFS('BD Factoraje'!$R:$R,'BD Factoraje'!$B:$B,$B$3,'BD Factoraje'!$G:$G,'Cartera Semanal Individual'!$A86,'BD Factoraje'!$N:$N,'Cartera Semanal Individual'!I$1,'BD Factoraje'!$C:$C,$B$2)</f>
        <v>0</v>
      </c>
      <c r="J86" s="11">
        <f>IF('Cartera Semanal Individual'!$A86='Cartera Semanal Individual'!J$1,-SUMIFS('BD Factoraje'!$Q:$Q,'BD Factoraje'!$B:$B,$B$3,'BD Factoraje'!$G:$G,'Cartera Semanal Individual'!$A86,'BD Factoraje'!$C:$C,$B$2),0)+I86-SUMIFS('BD Factoraje'!$R:$R,'BD Factoraje'!$B:$B,$B$3,'BD Factoraje'!$G:$G,'Cartera Semanal Individual'!$A86,'BD Factoraje'!$N:$N,'Cartera Semanal Individual'!J$1,'BD Factoraje'!$C:$C,$B$2)</f>
        <v>0</v>
      </c>
      <c r="K86" s="11">
        <f>IF('Cartera Semanal Individual'!$A86='Cartera Semanal Individual'!K$1,-SUMIFS('BD Factoraje'!$Q:$Q,'BD Factoraje'!$B:$B,$B$3,'BD Factoraje'!$G:$G,'Cartera Semanal Individual'!$A86,'BD Factoraje'!$C:$C,$B$2),0)+J86-SUMIFS('BD Factoraje'!$R:$R,'BD Factoraje'!$B:$B,$B$3,'BD Factoraje'!$G:$G,'Cartera Semanal Individual'!$A86,'BD Factoraje'!$N:$N,'Cartera Semanal Individual'!K$1,'BD Factoraje'!$C:$C,$B$2)</f>
        <v>0</v>
      </c>
      <c r="L86" s="11">
        <f>IF('Cartera Semanal Individual'!$A86='Cartera Semanal Individual'!L$1,-SUMIFS('BD Factoraje'!$Q:$Q,'BD Factoraje'!$B:$B,$B$3,'BD Factoraje'!$G:$G,'Cartera Semanal Individual'!$A86,'BD Factoraje'!$C:$C,$B$2),0)+K86-SUMIFS('BD Factoraje'!$R:$R,'BD Factoraje'!$B:$B,$B$3,'BD Factoraje'!$G:$G,'Cartera Semanal Individual'!$A86,'BD Factoraje'!$N:$N,'Cartera Semanal Individual'!L$1,'BD Factoraje'!$C:$C,$B$2)</f>
        <v>0</v>
      </c>
      <c r="M86" s="11">
        <f>IF('Cartera Semanal Individual'!$A86='Cartera Semanal Individual'!M$1,-SUMIFS('BD Factoraje'!$Q:$Q,'BD Factoraje'!$B:$B,$B$3,'BD Factoraje'!$G:$G,'Cartera Semanal Individual'!$A86,'BD Factoraje'!$C:$C,$B$2),0)+L86-SUMIFS('BD Factoraje'!$R:$R,'BD Factoraje'!$B:$B,$B$3,'BD Factoraje'!$G:$G,'Cartera Semanal Individual'!$A86,'BD Factoraje'!$N:$N,'Cartera Semanal Individual'!M$1,'BD Factoraje'!$C:$C,$B$2)</f>
        <v>0</v>
      </c>
      <c r="N86" s="11">
        <f>IF('Cartera Semanal Individual'!$A86='Cartera Semanal Individual'!N$1,-SUMIFS('BD Factoraje'!$Q:$Q,'BD Factoraje'!$B:$B,$B$3,'BD Factoraje'!$G:$G,'Cartera Semanal Individual'!$A86,'BD Factoraje'!$C:$C,$B$2),0)+M86-SUMIFS('BD Factoraje'!$R:$R,'BD Factoraje'!$B:$B,$B$3,'BD Factoraje'!$G:$G,'Cartera Semanal Individual'!$A86,'BD Factoraje'!$N:$N,'Cartera Semanal Individual'!N$1,'BD Factoraje'!$C:$C,$B$2)</f>
        <v>0</v>
      </c>
      <c r="O86" s="11">
        <f>IF('Cartera Semanal Individual'!$A86='Cartera Semanal Individual'!O$1,-SUMIFS('BD Factoraje'!$Q:$Q,'BD Factoraje'!$B:$B,$B$3,'BD Factoraje'!$G:$G,'Cartera Semanal Individual'!$A86,'BD Factoraje'!$C:$C,$B$2),0)+N86-SUMIFS('BD Factoraje'!$R:$R,'BD Factoraje'!$B:$B,$B$3,'BD Factoraje'!$G:$G,'Cartera Semanal Individual'!$A86,'BD Factoraje'!$N:$N,'Cartera Semanal Individual'!O$1,'BD Factoraje'!$C:$C,$B$2)</f>
        <v>0</v>
      </c>
      <c r="P86" s="11">
        <f>IF('Cartera Semanal Individual'!$A86='Cartera Semanal Individual'!P$1,-SUMIFS('BD Factoraje'!$Q:$Q,'BD Factoraje'!$B:$B,$B$3,'BD Factoraje'!$G:$G,'Cartera Semanal Individual'!$A86,'BD Factoraje'!$C:$C,$B$2),0)+O86-SUMIFS('BD Factoraje'!$R:$R,'BD Factoraje'!$B:$B,$B$3,'BD Factoraje'!$G:$G,'Cartera Semanal Individual'!$A86,'BD Factoraje'!$N:$N,'Cartera Semanal Individual'!P$1,'BD Factoraje'!$C:$C,$B$2)</f>
        <v>0</v>
      </c>
      <c r="Q86" s="11">
        <f>IF('Cartera Semanal Individual'!$A86='Cartera Semanal Individual'!Q$1,-SUMIFS('BD Factoraje'!$Q:$Q,'BD Factoraje'!$B:$B,$B$3,'BD Factoraje'!$G:$G,'Cartera Semanal Individual'!$A86,'BD Factoraje'!$C:$C,$B$2),0)+P86-SUMIFS('BD Factoraje'!$R:$R,'BD Factoraje'!$B:$B,$B$3,'BD Factoraje'!$G:$G,'Cartera Semanal Individual'!$A86,'BD Factoraje'!$N:$N,'Cartera Semanal Individual'!Q$1,'BD Factoraje'!$C:$C,$B$2)</f>
        <v>0</v>
      </c>
      <c r="R86" s="11">
        <f>IF('Cartera Semanal Individual'!$A86='Cartera Semanal Individual'!R$1,-SUMIFS('BD Factoraje'!$Q:$Q,'BD Factoraje'!$B:$B,$B$3,'BD Factoraje'!$G:$G,'Cartera Semanal Individual'!$A86,'BD Factoraje'!$C:$C,$B$2),0)+Q86-SUMIFS('BD Factoraje'!$R:$R,'BD Factoraje'!$B:$B,$B$3,'BD Factoraje'!$G:$G,'Cartera Semanal Individual'!$A86,'BD Factoraje'!$N:$N,'Cartera Semanal Individual'!R$1,'BD Factoraje'!$C:$C,$B$2)</f>
        <v>0</v>
      </c>
      <c r="S86" s="11">
        <f>IF('Cartera Semanal Individual'!$A86='Cartera Semanal Individual'!S$1,-SUMIFS('BD Factoraje'!$Q:$Q,'BD Factoraje'!$B:$B,$B$3,'BD Factoraje'!$G:$G,'Cartera Semanal Individual'!$A86,'BD Factoraje'!$C:$C,$B$2),0)+R86-SUMIFS('BD Factoraje'!$R:$R,'BD Factoraje'!$B:$B,$B$3,'BD Factoraje'!$G:$G,'Cartera Semanal Individual'!$A86,'BD Factoraje'!$N:$N,'Cartera Semanal Individual'!S$1,'BD Factoraje'!$C:$C,$B$2)</f>
        <v>0</v>
      </c>
      <c r="T86" s="11">
        <f>IF('Cartera Semanal Individual'!$A86='Cartera Semanal Individual'!T$1,-SUMIFS('BD Factoraje'!$Q:$Q,'BD Factoraje'!$B:$B,$B$3,'BD Factoraje'!$G:$G,'Cartera Semanal Individual'!$A86,'BD Factoraje'!$C:$C,$B$2),0)+S86-SUMIFS('BD Factoraje'!$R:$R,'BD Factoraje'!$B:$B,$B$3,'BD Factoraje'!$G:$G,'Cartera Semanal Individual'!$A86,'BD Factoraje'!$N:$N,'Cartera Semanal Individual'!T$1,'BD Factoraje'!$C:$C,$B$2)</f>
        <v>0</v>
      </c>
      <c r="U86" s="11">
        <f>IF('Cartera Semanal Individual'!$A86='Cartera Semanal Individual'!U$1,-SUMIFS('BD Factoraje'!$Q:$Q,'BD Factoraje'!$B:$B,$B$3,'BD Factoraje'!$G:$G,'Cartera Semanal Individual'!$A86,'BD Factoraje'!$C:$C,$B$2),0)+T86-SUMIFS('BD Factoraje'!$R:$R,'BD Factoraje'!$B:$B,$B$3,'BD Factoraje'!$G:$G,'Cartera Semanal Individual'!$A86,'BD Factoraje'!$N:$N,'Cartera Semanal Individual'!U$1,'BD Factoraje'!$C:$C,$B$2)</f>
        <v>0</v>
      </c>
      <c r="V86" s="11">
        <f>IF('Cartera Semanal Individual'!$A86='Cartera Semanal Individual'!V$1,-SUMIFS('BD Factoraje'!$Q:$Q,'BD Factoraje'!$B:$B,$B$3,'BD Factoraje'!$G:$G,'Cartera Semanal Individual'!$A86,'BD Factoraje'!$C:$C,$B$2),0)+U86-SUMIFS('BD Factoraje'!$R:$R,'BD Factoraje'!$B:$B,$B$3,'BD Factoraje'!$G:$G,'Cartera Semanal Individual'!$A86,'BD Factoraje'!$N:$N,'Cartera Semanal Individual'!V$1,'BD Factoraje'!$C:$C,$B$2)</f>
        <v>0</v>
      </c>
      <c r="W86" s="11">
        <f>IF('Cartera Semanal Individual'!$A86='Cartera Semanal Individual'!W$1,-SUMIFS('BD Factoraje'!$Q:$Q,'BD Factoraje'!$B:$B,$B$3,'BD Factoraje'!$G:$G,'Cartera Semanal Individual'!$A86,'BD Factoraje'!$C:$C,$B$2),0)+V86-SUMIFS('BD Factoraje'!$R:$R,'BD Factoraje'!$B:$B,$B$3,'BD Factoraje'!$G:$G,'Cartera Semanal Individual'!$A86,'BD Factoraje'!$N:$N,'Cartera Semanal Individual'!W$1,'BD Factoraje'!$C:$C,$B$2)</f>
        <v>0</v>
      </c>
      <c r="X86" s="11">
        <f>IF('Cartera Semanal Individual'!$A86='Cartera Semanal Individual'!X$1,-SUMIFS('BD Factoraje'!$Q:$Q,'BD Factoraje'!$B:$B,$B$3,'BD Factoraje'!$G:$G,'Cartera Semanal Individual'!$A86,'BD Factoraje'!$C:$C,$B$2),0)+W86-SUMIFS('BD Factoraje'!$R:$R,'BD Factoraje'!$B:$B,$B$3,'BD Factoraje'!$G:$G,'Cartera Semanal Individual'!$A86,'BD Factoraje'!$N:$N,'Cartera Semanal Individual'!X$1,'BD Factoraje'!$C:$C,$B$2)</f>
        <v>0</v>
      </c>
      <c r="Y86" s="11">
        <f>IF('Cartera Semanal Individual'!$A86='Cartera Semanal Individual'!Y$1,-SUMIFS('BD Factoraje'!$Q:$Q,'BD Factoraje'!$B:$B,$B$3,'BD Factoraje'!$G:$G,'Cartera Semanal Individual'!$A86,'BD Factoraje'!$C:$C,$B$2),0)+X86-SUMIFS('BD Factoraje'!$R:$R,'BD Factoraje'!$B:$B,$B$3,'BD Factoraje'!$G:$G,'Cartera Semanal Individual'!$A86,'BD Factoraje'!$N:$N,'Cartera Semanal Individual'!Y$1,'BD Factoraje'!$C:$C,$B$2)</f>
        <v>0</v>
      </c>
      <c r="Z86" s="11">
        <f>IF('Cartera Semanal Individual'!$A86='Cartera Semanal Individual'!Z$1,-SUMIFS('BD Factoraje'!$Q:$Q,'BD Factoraje'!$B:$B,$B$3,'BD Factoraje'!$G:$G,'Cartera Semanal Individual'!$A86,'BD Factoraje'!$C:$C,$B$2),0)+Y86-SUMIFS('BD Factoraje'!$R:$R,'BD Factoraje'!$B:$B,$B$3,'BD Factoraje'!$G:$G,'Cartera Semanal Individual'!$A86,'BD Factoraje'!$N:$N,'Cartera Semanal Individual'!Z$1,'BD Factoraje'!$C:$C,$B$2)</f>
        <v>0</v>
      </c>
      <c r="AA86" s="11">
        <f>IF('Cartera Semanal Individual'!$A86='Cartera Semanal Individual'!AA$1,-SUMIFS('BD Factoraje'!$Q:$Q,'BD Factoraje'!$B:$B,$B$3,'BD Factoraje'!$G:$G,'Cartera Semanal Individual'!$A86,'BD Factoraje'!$C:$C,$B$2),0)+Z86-SUMIFS('BD Factoraje'!$R:$R,'BD Factoraje'!$B:$B,$B$3,'BD Factoraje'!$G:$G,'Cartera Semanal Individual'!$A86,'BD Factoraje'!$N:$N,'Cartera Semanal Individual'!AA$1,'BD Factoraje'!$C:$C,$B$2)</f>
        <v>0</v>
      </c>
      <c r="AB86" s="11">
        <f>IF('Cartera Semanal Individual'!$A86='Cartera Semanal Individual'!AB$1,-SUMIFS('BD Factoraje'!$Q:$Q,'BD Factoraje'!$B:$B,$B$3,'BD Factoraje'!$G:$G,'Cartera Semanal Individual'!$A86,'BD Factoraje'!$C:$C,$B$2),0)+AA86-SUMIFS('BD Factoraje'!$R:$R,'BD Factoraje'!$B:$B,$B$3,'BD Factoraje'!$G:$G,'Cartera Semanal Individual'!$A86,'BD Factoraje'!$N:$N,'Cartera Semanal Individual'!AB$1,'BD Factoraje'!$C:$C,$B$2)</f>
        <v>0</v>
      </c>
      <c r="AC86" s="11">
        <f>IF('Cartera Semanal Individual'!$A86='Cartera Semanal Individual'!AC$1,-SUMIFS('BD Factoraje'!$Q:$Q,'BD Factoraje'!$B:$B,$B$3,'BD Factoraje'!$G:$G,'Cartera Semanal Individual'!$A86,'BD Factoraje'!$C:$C,$B$2),0)+AB86-SUMIFS('BD Factoraje'!$R:$R,'BD Factoraje'!$B:$B,$B$3,'BD Factoraje'!$G:$G,'Cartera Semanal Individual'!$A86,'BD Factoraje'!$N:$N,'Cartera Semanal Individual'!AC$1,'BD Factoraje'!$C:$C,$B$2)</f>
        <v>0</v>
      </c>
      <c r="AD86" s="11">
        <f>IF('Cartera Semanal Individual'!$A86='Cartera Semanal Individual'!AD$1,-SUMIFS('BD Factoraje'!$Q:$Q,'BD Factoraje'!$B:$B,$B$3,'BD Factoraje'!$G:$G,'Cartera Semanal Individual'!$A86,'BD Factoraje'!$C:$C,$B$2),0)+AC86-SUMIFS('BD Factoraje'!$R:$R,'BD Factoraje'!$B:$B,$B$3,'BD Factoraje'!$G:$G,'Cartera Semanal Individual'!$A86,'BD Factoraje'!$N:$N,'Cartera Semanal Individual'!AD$1,'BD Factoraje'!$C:$C,$B$2)</f>
        <v>0</v>
      </c>
      <c r="AE86" s="11">
        <f>IF('Cartera Semanal Individual'!$A86='Cartera Semanal Individual'!AE$1,-SUMIFS('BD Factoraje'!$Q:$Q,'BD Factoraje'!$B:$B,$B$3,'BD Factoraje'!$G:$G,'Cartera Semanal Individual'!$A86,'BD Factoraje'!$C:$C,$B$2),0)+AD86-SUMIFS('BD Factoraje'!$R:$R,'BD Factoraje'!$B:$B,$B$3,'BD Factoraje'!$G:$G,'Cartera Semanal Individual'!$A86,'BD Factoraje'!$N:$N,'Cartera Semanal Individual'!AE$1,'BD Factoraje'!$C:$C,$B$2)</f>
        <v>0</v>
      </c>
      <c r="AF86" s="11">
        <f>IF('Cartera Semanal Individual'!$A86='Cartera Semanal Individual'!AF$1,-SUMIFS('BD Factoraje'!$Q:$Q,'BD Factoraje'!$B:$B,$B$3,'BD Factoraje'!$G:$G,'Cartera Semanal Individual'!$A86,'BD Factoraje'!$C:$C,$B$2),0)+AE86-SUMIFS('BD Factoraje'!$R:$R,'BD Factoraje'!$B:$B,$B$3,'BD Factoraje'!$G:$G,'Cartera Semanal Individual'!$A86,'BD Factoraje'!$N:$N,'Cartera Semanal Individual'!AF$1,'BD Factoraje'!$C:$C,$B$2)</f>
        <v>0</v>
      </c>
      <c r="AG86" s="11">
        <f>IF('Cartera Semanal Individual'!$A86='Cartera Semanal Individual'!AG$1,-SUMIFS('BD Factoraje'!$Q:$Q,'BD Factoraje'!$B:$B,$B$3,'BD Factoraje'!$G:$G,'Cartera Semanal Individual'!$A86,'BD Factoraje'!$C:$C,$B$2),0)+AF86-SUMIFS('BD Factoraje'!$R:$R,'BD Factoraje'!$B:$B,$B$3,'BD Factoraje'!$G:$G,'Cartera Semanal Individual'!$A86,'BD Factoraje'!$N:$N,'Cartera Semanal Individual'!AG$1,'BD Factoraje'!$C:$C,$B$2)</f>
        <v>0</v>
      </c>
      <c r="AH86" s="11">
        <f>IF('Cartera Semanal Individual'!$A86='Cartera Semanal Individual'!AH$1,-SUMIFS('BD Factoraje'!$Q:$Q,'BD Factoraje'!$B:$B,$B$3,'BD Factoraje'!$G:$G,'Cartera Semanal Individual'!$A86,'BD Factoraje'!$C:$C,$B$2),0)+AG86-SUMIFS('BD Factoraje'!$R:$R,'BD Factoraje'!$B:$B,$B$3,'BD Factoraje'!$G:$G,'Cartera Semanal Individual'!$A86,'BD Factoraje'!$N:$N,'Cartera Semanal Individual'!AH$1,'BD Factoraje'!$C:$C,$B$2)</f>
        <v>0</v>
      </c>
      <c r="AI86" s="11">
        <f>IF('Cartera Semanal Individual'!$A86='Cartera Semanal Individual'!AI$1,-SUMIFS('BD Factoraje'!$Q:$Q,'BD Factoraje'!$B:$B,$B$3,'BD Factoraje'!$G:$G,'Cartera Semanal Individual'!$A86,'BD Factoraje'!$C:$C,$B$2),0)+AH86-SUMIFS('BD Factoraje'!$R:$R,'BD Factoraje'!$B:$B,$B$3,'BD Factoraje'!$G:$G,'Cartera Semanal Individual'!$A86,'BD Factoraje'!$N:$N,'Cartera Semanal Individual'!AI$1,'BD Factoraje'!$C:$C,$B$2)</f>
        <v>0</v>
      </c>
      <c r="AJ86" s="11">
        <f>IF('Cartera Semanal Individual'!$A86='Cartera Semanal Individual'!AJ$1,-SUMIFS('BD Factoraje'!$Q:$Q,'BD Factoraje'!$B:$B,$B$3,'BD Factoraje'!$G:$G,'Cartera Semanal Individual'!$A86,'BD Factoraje'!$C:$C,$B$2),0)+AI86-SUMIFS('BD Factoraje'!$R:$R,'BD Factoraje'!$B:$B,$B$3,'BD Factoraje'!$G:$G,'Cartera Semanal Individual'!$A86,'BD Factoraje'!$N:$N,'Cartera Semanal Individual'!AJ$1,'BD Factoraje'!$C:$C,$B$2)</f>
        <v>0</v>
      </c>
      <c r="AK86" s="11">
        <f>IF('Cartera Semanal Individual'!$A86='Cartera Semanal Individual'!AK$1,-SUMIFS('BD Factoraje'!$Q:$Q,'BD Factoraje'!$B:$B,$B$3,'BD Factoraje'!$G:$G,'Cartera Semanal Individual'!$A86,'BD Factoraje'!$C:$C,$B$2),0)+AJ86-SUMIFS('BD Factoraje'!$R:$R,'BD Factoraje'!$B:$B,$B$3,'BD Factoraje'!$G:$G,'Cartera Semanal Individual'!$A86,'BD Factoraje'!$N:$N,'Cartera Semanal Individual'!AK$1,'BD Factoraje'!$C:$C,$B$2)</f>
        <v>0</v>
      </c>
      <c r="AL86" s="11">
        <f>IF('Cartera Semanal Individual'!$A86='Cartera Semanal Individual'!AL$1,-SUMIFS('BD Factoraje'!$Q:$Q,'BD Factoraje'!$B:$B,$B$3,'BD Factoraje'!$G:$G,'Cartera Semanal Individual'!$A86,'BD Factoraje'!$C:$C,$B$2),0)+AK86-SUMIFS('BD Factoraje'!$R:$R,'BD Factoraje'!$B:$B,$B$3,'BD Factoraje'!$G:$G,'Cartera Semanal Individual'!$A86,'BD Factoraje'!$N:$N,'Cartera Semanal Individual'!AL$1,'BD Factoraje'!$C:$C,$B$2)</f>
        <v>0</v>
      </c>
      <c r="AM86" s="11">
        <f>IF('Cartera Semanal Individual'!$A86='Cartera Semanal Individual'!AM$1,-SUMIFS('BD Factoraje'!$Q:$Q,'BD Factoraje'!$B:$B,$B$3,'BD Factoraje'!$G:$G,'Cartera Semanal Individual'!$A86,'BD Factoraje'!$C:$C,$B$2),0)+AL86-SUMIFS('BD Factoraje'!$R:$R,'BD Factoraje'!$B:$B,$B$3,'BD Factoraje'!$G:$G,'Cartera Semanal Individual'!$A86,'BD Factoraje'!$N:$N,'Cartera Semanal Individual'!AM$1,'BD Factoraje'!$C:$C,$B$2)</f>
        <v>0</v>
      </c>
      <c r="AN86" s="11">
        <f>IF('Cartera Semanal Individual'!$A86='Cartera Semanal Individual'!AN$1,-SUMIFS('BD Factoraje'!$Q:$Q,'BD Factoraje'!$B:$B,$B$3,'BD Factoraje'!$G:$G,'Cartera Semanal Individual'!$A86,'BD Factoraje'!$C:$C,$B$2),0)+AM86-SUMIFS('BD Factoraje'!$R:$R,'BD Factoraje'!$B:$B,$B$3,'BD Factoraje'!$G:$G,'Cartera Semanal Individual'!$A86,'BD Factoraje'!$N:$N,'Cartera Semanal Individual'!AN$1,'BD Factoraje'!$C:$C,$B$2)</f>
        <v>0</v>
      </c>
      <c r="AO86" s="11">
        <f>IF('Cartera Semanal Individual'!$A86='Cartera Semanal Individual'!AO$1,-SUMIFS('BD Factoraje'!$Q:$Q,'BD Factoraje'!$B:$B,$B$3,'BD Factoraje'!$G:$G,'Cartera Semanal Individual'!$A86,'BD Factoraje'!$C:$C,$B$2),0)+AN86-SUMIFS('BD Factoraje'!$R:$R,'BD Factoraje'!$B:$B,$B$3,'BD Factoraje'!$G:$G,'Cartera Semanal Individual'!$A86,'BD Factoraje'!$N:$N,'Cartera Semanal Individual'!AO$1,'BD Factoraje'!$C:$C,$B$2)</f>
        <v>0</v>
      </c>
      <c r="AP86" s="11">
        <f>IF('Cartera Semanal Individual'!$A86='Cartera Semanal Individual'!AP$1,-SUMIFS('BD Factoraje'!$Q:$Q,'BD Factoraje'!$B:$B,$B$3,'BD Factoraje'!$G:$G,'Cartera Semanal Individual'!$A86,'BD Factoraje'!$C:$C,$B$2),0)+AO86-SUMIFS('BD Factoraje'!$R:$R,'BD Factoraje'!$B:$B,$B$3,'BD Factoraje'!$G:$G,'Cartera Semanal Individual'!$A86,'BD Factoraje'!$N:$N,'Cartera Semanal Individual'!AP$1,'BD Factoraje'!$C:$C,$B$2)</f>
        <v>0</v>
      </c>
      <c r="AQ86" s="11">
        <f>IF('Cartera Semanal Individual'!$A86='Cartera Semanal Individual'!AQ$1,-SUMIFS('BD Factoraje'!$Q:$Q,'BD Factoraje'!$B:$B,$B$3,'BD Factoraje'!$G:$G,'Cartera Semanal Individual'!$A86,'BD Factoraje'!$C:$C,$B$2),0)+AP86-SUMIFS('BD Factoraje'!$R:$R,'BD Factoraje'!$B:$B,$B$3,'BD Factoraje'!$G:$G,'Cartera Semanal Individual'!$A86,'BD Factoraje'!$N:$N,'Cartera Semanal Individual'!AQ$1,'BD Factoraje'!$C:$C,$B$2)</f>
        <v>0</v>
      </c>
      <c r="AR86" s="11">
        <f>IF('Cartera Semanal Individual'!$A86='Cartera Semanal Individual'!AR$1,-SUMIFS('BD Factoraje'!$Q:$Q,'BD Factoraje'!$B:$B,$B$3,'BD Factoraje'!$G:$G,'Cartera Semanal Individual'!$A86,'BD Factoraje'!$C:$C,$B$2),0)+AQ86-SUMIFS('BD Factoraje'!$R:$R,'BD Factoraje'!$B:$B,$B$3,'BD Factoraje'!$G:$G,'Cartera Semanal Individual'!$A86,'BD Factoraje'!$N:$N,'Cartera Semanal Individual'!AR$1,'BD Factoraje'!$C:$C,$B$2)</f>
        <v>0</v>
      </c>
      <c r="AS86" s="11">
        <f>IF('Cartera Semanal Individual'!$A86='Cartera Semanal Individual'!AS$1,-SUMIFS('BD Factoraje'!$Q:$Q,'BD Factoraje'!$B:$B,$B$3,'BD Factoraje'!$G:$G,'Cartera Semanal Individual'!$A86,'BD Factoraje'!$C:$C,$B$2),0)+AR86-SUMIFS('BD Factoraje'!$R:$R,'BD Factoraje'!$B:$B,$B$3,'BD Factoraje'!$G:$G,'Cartera Semanal Individual'!$A86,'BD Factoraje'!$N:$N,'Cartera Semanal Individual'!AS$1,'BD Factoraje'!$C:$C,$B$2)</f>
        <v>0</v>
      </c>
      <c r="AT86" s="11">
        <f>IF('Cartera Semanal Individual'!$A86='Cartera Semanal Individual'!AT$1,-SUMIFS('BD Factoraje'!$Q:$Q,'BD Factoraje'!$B:$B,$B$3,'BD Factoraje'!$G:$G,'Cartera Semanal Individual'!$A86,'BD Factoraje'!$C:$C,$B$2),0)+AS86-SUMIFS('BD Factoraje'!$R:$R,'BD Factoraje'!$B:$B,$B$3,'BD Factoraje'!$G:$G,'Cartera Semanal Individual'!$A86,'BD Factoraje'!$N:$N,'Cartera Semanal Individual'!AT$1,'BD Factoraje'!$C:$C,$B$2)</f>
        <v>0</v>
      </c>
      <c r="AU86" s="11">
        <f>IF('Cartera Semanal Individual'!$A86='Cartera Semanal Individual'!AU$1,-SUMIFS('BD Factoraje'!$Q:$Q,'BD Factoraje'!$B:$B,$B$3,'BD Factoraje'!$G:$G,'Cartera Semanal Individual'!$A86,'BD Factoraje'!$C:$C,$B$2),0)+AT86-SUMIFS('BD Factoraje'!$R:$R,'BD Factoraje'!$B:$B,$B$3,'BD Factoraje'!$G:$G,'Cartera Semanal Individual'!$A86,'BD Factoraje'!$N:$N,'Cartera Semanal Individual'!AU$1,'BD Factoraje'!$C:$C,$B$2)</f>
        <v>0</v>
      </c>
      <c r="AV86" s="11">
        <f>IF('Cartera Semanal Individual'!$A86='Cartera Semanal Individual'!AV$1,-SUMIFS('BD Factoraje'!$Q:$Q,'BD Factoraje'!$B:$B,$B$3,'BD Factoraje'!$G:$G,'Cartera Semanal Individual'!$A86,'BD Factoraje'!$C:$C,$B$2),0)+AU86-SUMIFS('BD Factoraje'!$R:$R,'BD Factoraje'!$B:$B,$B$3,'BD Factoraje'!$G:$G,'Cartera Semanal Individual'!$A86,'BD Factoraje'!$N:$N,'Cartera Semanal Individual'!AV$1,'BD Factoraje'!$C:$C,$B$2)</f>
        <v>0</v>
      </c>
      <c r="AW86" s="11">
        <f>IF('Cartera Semanal Individual'!$A86='Cartera Semanal Individual'!AW$1,-SUMIFS('BD Factoraje'!$Q:$Q,'BD Factoraje'!$B:$B,$B$3,'BD Factoraje'!$G:$G,'Cartera Semanal Individual'!$A86,'BD Factoraje'!$C:$C,$B$2),0)+AV86-SUMIFS('BD Factoraje'!$R:$R,'BD Factoraje'!$B:$B,$B$3,'BD Factoraje'!$G:$G,'Cartera Semanal Individual'!$A86,'BD Factoraje'!$N:$N,'Cartera Semanal Individual'!AW$1,'BD Factoraje'!$C:$C,$B$2)</f>
        <v>0</v>
      </c>
      <c r="AX86" s="11">
        <f>IF('Cartera Semanal Individual'!$A86='Cartera Semanal Individual'!AX$1,-SUMIFS('BD Factoraje'!$Q:$Q,'BD Factoraje'!$B:$B,$B$3,'BD Factoraje'!$G:$G,'Cartera Semanal Individual'!$A86,'BD Factoraje'!$C:$C,$B$2),0)+AW86-SUMIFS('BD Factoraje'!$R:$R,'BD Factoraje'!$B:$B,$B$3,'BD Factoraje'!$G:$G,'Cartera Semanal Individual'!$A86,'BD Factoraje'!$N:$N,'Cartera Semanal Individual'!AX$1,'BD Factoraje'!$C:$C,$B$2)</f>
        <v>0</v>
      </c>
      <c r="AY86" s="11">
        <f>IF('Cartera Semanal Individual'!$A86='Cartera Semanal Individual'!AY$1,-SUMIFS('BD Factoraje'!$Q:$Q,'BD Factoraje'!$B:$B,$B$3,'BD Factoraje'!$G:$G,'Cartera Semanal Individual'!$A86,'BD Factoraje'!$C:$C,$B$2),0)+AX86-SUMIFS('BD Factoraje'!$R:$R,'BD Factoraje'!$B:$B,$B$3,'BD Factoraje'!$G:$G,'Cartera Semanal Individual'!$A86,'BD Factoraje'!$N:$N,'Cartera Semanal Individual'!AY$1,'BD Factoraje'!$C:$C,$B$2)</f>
        <v>0</v>
      </c>
      <c r="AZ86" s="11">
        <f>IF('Cartera Semanal Individual'!$A86='Cartera Semanal Individual'!AZ$1,-SUMIFS('BD Factoraje'!$Q:$Q,'BD Factoraje'!$B:$B,$B$3,'BD Factoraje'!$G:$G,'Cartera Semanal Individual'!$A86,'BD Factoraje'!$C:$C,$B$2),0)+AY86-SUMIFS('BD Factoraje'!$R:$R,'BD Factoraje'!$B:$B,$B$3,'BD Factoraje'!$G:$G,'Cartera Semanal Individual'!$A86,'BD Factoraje'!$N:$N,'Cartera Semanal Individual'!AZ$1,'BD Factoraje'!$C:$C,$B$2)</f>
        <v>0</v>
      </c>
      <c r="BA86" s="11">
        <f>IF('Cartera Semanal Individual'!$A86='Cartera Semanal Individual'!BA$1,-SUMIFS('BD Factoraje'!$Q:$Q,'BD Factoraje'!$B:$B,$B$3,'BD Factoraje'!$G:$G,'Cartera Semanal Individual'!$A86,'BD Factoraje'!$C:$C,$B$2),0)+AZ86-SUMIFS('BD Factoraje'!$R:$R,'BD Factoraje'!$B:$B,$B$3,'BD Factoraje'!$G:$G,'Cartera Semanal Individual'!$A86,'BD Factoraje'!$N:$N,'Cartera Semanal Individual'!BA$1,'BD Factoraje'!$C:$C,$B$2)</f>
        <v>0</v>
      </c>
      <c r="BB86" s="11">
        <f>IF('Cartera Semanal Individual'!$A86='Cartera Semanal Individual'!BB$1,-SUMIFS('BD Factoraje'!$Q:$Q,'BD Factoraje'!$B:$B,$B$3,'BD Factoraje'!$G:$G,'Cartera Semanal Individual'!$A86,'BD Factoraje'!$C:$C,$B$2),0)+BA86-SUMIFS('BD Factoraje'!$R:$R,'BD Factoraje'!$B:$B,$B$3,'BD Factoraje'!$G:$G,'Cartera Semanal Individual'!$A86,'BD Factoraje'!$N:$N,'Cartera Semanal Individual'!BB$1,'BD Factoraje'!$C:$C,$B$2)</f>
        <v>0</v>
      </c>
      <c r="BC86" s="11">
        <f>IF('Cartera Semanal Individual'!$A86='Cartera Semanal Individual'!BC$1,-SUMIFS('BD Factoraje'!$Q:$Q,'BD Factoraje'!$B:$B,$B$3,'BD Factoraje'!$G:$G,'Cartera Semanal Individual'!$A86,'BD Factoraje'!$C:$C,$B$2),0)+BB86-SUMIFS('BD Factoraje'!$R:$R,'BD Factoraje'!$B:$B,$B$3,'BD Factoraje'!$G:$G,'Cartera Semanal Individual'!$A86,'BD Factoraje'!$N:$N,'Cartera Semanal Individual'!BC$1,'BD Factoraje'!$C:$C,$B$2)</f>
        <v>0</v>
      </c>
      <c r="BD86" s="11">
        <f>IF('Cartera Semanal Individual'!$A86='Cartera Semanal Individual'!BD$1,-SUMIFS('BD Factoraje'!$Q:$Q,'BD Factoraje'!$B:$B,$B$3,'BD Factoraje'!$G:$G,'Cartera Semanal Individual'!$A86,'BD Factoraje'!$C:$C,$B$2),0)+BC86-SUMIFS('BD Factoraje'!$R:$R,'BD Factoraje'!$B:$B,$B$3,'BD Factoraje'!$G:$G,'Cartera Semanal Individual'!$A86,'BD Factoraje'!$N:$N,'Cartera Semanal Individual'!BD$1,'BD Factoraje'!$C:$C,$B$2)</f>
        <v>0</v>
      </c>
      <c r="BE86" s="11">
        <f>IF('Cartera Semanal Individual'!$A86='Cartera Semanal Individual'!BE$1,-SUMIFS('BD Factoraje'!$Q:$Q,'BD Factoraje'!$B:$B,$B$3,'BD Factoraje'!$G:$G,'Cartera Semanal Individual'!$A86,'BD Factoraje'!$C:$C,$B$2),0)+BD86-SUMIFS('BD Factoraje'!$R:$R,'BD Factoraje'!$B:$B,$B$3,'BD Factoraje'!$G:$G,'Cartera Semanal Individual'!$A86,'BD Factoraje'!$N:$N,'Cartera Semanal Individual'!BE$1,'BD Factoraje'!$C:$C,$B$2)</f>
        <v>0</v>
      </c>
      <c r="BF86" s="11">
        <f>IF('Cartera Semanal Individual'!$A86='Cartera Semanal Individual'!BF$1,-SUMIFS('BD Factoraje'!$Q:$Q,'BD Factoraje'!$B:$B,$B$3,'BD Factoraje'!$G:$G,'Cartera Semanal Individual'!$A86,'BD Factoraje'!$C:$C,$B$2),0)+BE86-SUMIFS('BD Factoraje'!$R:$R,'BD Factoraje'!$B:$B,$B$3,'BD Factoraje'!$G:$G,'Cartera Semanal Individual'!$A86,'BD Factoraje'!$N:$N,'Cartera Semanal Individual'!BF$1,'BD Factoraje'!$C:$C,$B$2)</f>
        <v>0</v>
      </c>
      <c r="BG86" s="11">
        <f>IF('Cartera Semanal Individual'!$A86='Cartera Semanal Individual'!BG$1,-SUMIFS('BD Factoraje'!$Q:$Q,'BD Factoraje'!$B:$B,$B$3,'BD Factoraje'!$G:$G,'Cartera Semanal Individual'!$A86,'BD Factoraje'!$C:$C,$B$2),0)+BF86-SUMIFS('BD Factoraje'!$R:$R,'BD Factoraje'!$B:$B,$B$3,'BD Factoraje'!$G:$G,'Cartera Semanal Individual'!$A86,'BD Factoraje'!$N:$N,'Cartera Semanal Individual'!BG$1,'BD Factoraje'!$C:$C,$B$2)</f>
        <v>0</v>
      </c>
      <c r="BH86" s="11">
        <f>IF('Cartera Semanal Individual'!$A86='Cartera Semanal Individual'!BH$1,-SUMIFS('BD Factoraje'!$Q:$Q,'BD Factoraje'!$B:$B,$B$3,'BD Factoraje'!$G:$G,'Cartera Semanal Individual'!$A86,'BD Factoraje'!$C:$C,$B$2),0)+BG86-SUMIFS('BD Factoraje'!$R:$R,'BD Factoraje'!$B:$B,$B$3,'BD Factoraje'!$G:$G,'Cartera Semanal Individual'!$A86,'BD Factoraje'!$N:$N,'Cartera Semanal Individual'!BH$1,'BD Factoraje'!$C:$C,$B$2)</f>
        <v>0</v>
      </c>
      <c r="BI86" s="11">
        <f>IF('Cartera Semanal Individual'!$A86='Cartera Semanal Individual'!BI$1,-SUMIFS('BD Factoraje'!$Q:$Q,'BD Factoraje'!$B:$B,$B$3,'BD Factoraje'!$G:$G,'Cartera Semanal Individual'!$A86,'BD Factoraje'!$C:$C,$B$2),0)+BH86-SUMIFS('BD Factoraje'!$R:$R,'BD Factoraje'!$B:$B,$B$3,'BD Factoraje'!$G:$G,'Cartera Semanal Individual'!$A86,'BD Factoraje'!$N:$N,'Cartera Semanal Individual'!BI$1,'BD Factoraje'!$C:$C,$B$2)</f>
        <v>0</v>
      </c>
      <c r="BJ86" s="11">
        <f>IF('Cartera Semanal Individual'!$A86='Cartera Semanal Individual'!BJ$1,-SUMIFS('BD Factoraje'!$Q:$Q,'BD Factoraje'!$B:$B,$B$3,'BD Factoraje'!$G:$G,'Cartera Semanal Individual'!$A86,'BD Factoraje'!$C:$C,$B$2),0)+BI86-SUMIFS('BD Factoraje'!$R:$R,'BD Factoraje'!$B:$B,$B$3,'BD Factoraje'!$G:$G,'Cartera Semanal Individual'!$A86,'BD Factoraje'!$N:$N,'Cartera Semanal Individual'!BJ$1,'BD Factoraje'!$C:$C,$B$2)</f>
        <v>0</v>
      </c>
      <c r="BK86" s="11">
        <f>IF('Cartera Semanal Individual'!$A86='Cartera Semanal Individual'!BK$1,-SUMIFS('BD Factoraje'!$Q:$Q,'BD Factoraje'!$B:$B,$B$3,'BD Factoraje'!$G:$G,'Cartera Semanal Individual'!$A86,'BD Factoraje'!$C:$C,$B$2),0)+BJ86-SUMIFS('BD Factoraje'!$R:$R,'BD Factoraje'!$B:$B,$B$3,'BD Factoraje'!$G:$G,'Cartera Semanal Individual'!$A86,'BD Factoraje'!$N:$N,'Cartera Semanal Individual'!BK$1,'BD Factoraje'!$C:$C,$B$2)</f>
        <v>0</v>
      </c>
      <c r="BL86" s="11">
        <f>IF('Cartera Semanal Individual'!$A86='Cartera Semanal Individual'!BL$1,-SUMIFS('BD Factoraje'!$Q:$Q,'BD Factoraje'!$B:$B,$B$3,'BD Factoraje'!$G:$G,'Cartera Semanal Individual'!$A86,'BD Factoraje'!$C:$C,$B$2),0)+BK86-SUMIFS('BD Factoraje'!$R:$R,'BD Factoraje'!$B:$B,$B$3,'BD Factoraje'!$G:$G,'Cartera Semanal Individual'!$A86,'BD Factoraje'!$N:$N,'Cartera Semanal Individual'!BL$1,'BD Factoraje'!$C:$C,$B$2)</f>
        <v>0</v>
      </c>
      <c r="BM86" s="11">
        <f>IF('Cartera Semanal Individual'!$A86='Cartera Semanal Individual'!BM$1,-SUMIFS('BD Factoraje'!$Q:$Q,'BD Factoraje'!$B:$B,$B$3,'BD Factoraje'!$G:$G,'Cartera Semanal Individual'!$A86,'BD Factoraje'!$C:$C,$B$2),0)+BL86-SUMIFS('BD Factoraje'!$R:$R,'BD Factoraje'!$B:$B,$B$3,'BD Factoraje'!$G:$G,'Cartera Semanal Individual'!$A86,'BD Factoraje'!$N:$N,'Cartera Semanal Individual'!BM$1,'BD Factoraje'!$C:$C,$B$2)</f>
        <v>0</v>
      </c>
      <c r="BN86" s="11">
        <f>IF('Cartera Semanal Individual'!$A86='Cartera Semanal Individual'!BN$1,-SUMIFS('BD Factoraje'!$Q:$Q,'BD Factoraje'!$B:$B,$B$3,'BD Factoraje'!$G:$G,'Cartera Semanal Individual'!$A86,'BD Factoraje'!$C:$C,$B$2),0)+BM86-SUMIFS('BD Factoraje'!$R:$R,'BD Factoraje'!$B:$B,$B$3,'BD Factoraje'!$G:$G,'Cartera Semanal Individual'!$A86,'BD Factoraje'!$N:$N,'Cartera Semanal Individual'!BN$1,'BD Factoraje'!$C:$C,$B$2)</f>
        <v>0</v>
      </c>
      <c r="BO86" s="11">
        <f>IF('Cartera Semanal Individual'!$A86='Cartera Semanal Individual'!BO$1,-SUMIFS('BD Factoraje'!$Q:$Q,'BD Factoraje'!$B:$B,$B$3,'BD Factoraje'!$G:$G,'Cartera Semanal Individual'!$A86,'BD Factoraje'!$C:$C,$B$2),0)+BN86-SUMIFS('BD Factoraje'!$R:$R,'BD Factoraje'!$B:$B,$B$3,'BD Factoraje'!$G:$G,'Cartera Semanal Individual'!$A86,'BD Factoraje'!$N:$N,'Cartera Semanal Individual'!BO$1,'BD Factoraje'!$C:$C,$B$2)</f>
        <v>0</v>
      </c>
      <c r="BP86" s="11">
        <f>IF('Cartera Semanal Individual'!$A86='Cartera Semanal Individual'!BP$1,-SUMIFS('BD Factoraje'!$Q:$Q,'BD Factoraje'!$B:$B,$B$3,'BD Factoraje'!$G:$G,'Cartera Semanal Individual'!$A86,'BD Factoraje'!$C:$C,$B$2),0)+BO86-SUMIFS('BD Factoraje'!$R:$R,'BD Factoraje'!$B:$B,$B$3,'BD Factoraje'!$G:$G,'Cartera Semanal Individual'!$A86,'BD Factoraje'!$N:$N,'Cartera Semanal Individual'!BP$1,'BD Factoraje'!$C:$C,$B$2)</f>
        <v>0</v>
      </c>
      <c r="BQ86" s="11">
        <f>IF('Cartera Semanal Individual'!$A86='Cartera Semanal Individual'!BQ$1,-SUMIFS('BD Factoraje'!$Q:$Q,'BD Factoraje'!$B:$B,$B$3,'BD Factoraje'!$G:$G,'Cartera Semanal Individual'!$A86,'BD Factoraje'!$C:$C,$B$2),0)+BP86-SUMIFS('BD Factoraje'!$R:$R,'BD Factoraje'!$B:$B,$B$3,'BD Factoraje'!$G:$G,'Cartera Semanal Individual'!$A86,'BD Factoraje'!$N:$N,'Cartera Semanal Individual'!BQ$1,'BD Factoraje'!$C:$C,$B$2)</f>
        <v>0</v>
      </c>
      <c r="BR86" s="11">
        <f>IF('Cartera Semanal Individual'!$A86='Cartera Semanal Individual'!BR$1,-SUMIFS('BD Factoraje'!$Q:$Q,'BD Factoraje'!$B:$B,$B$3,'BD Factoraje'!$G:$G,'Cartera Semanal Individual'!$A86,'BD Factoraje'!$C:$C,$B$2),0)+BQ86-SUMIFS('BD Factoraje'!$R:$R,'BD Factoraje'!$B:$B,$B$3,'BD Factoraje'!$G:$G,'Cartera Semanal Individual'!$A86,'BD Factoraje'!$N:$N,'Cartera Semanal Individual'!BR$1,'BD Factoraje'!$C:$C,$B$2)</f>
        <v>0</v>
      </c>
      <c r="BS86" s="11">
        <f>IF('Cartera Semanal Individual'!$A86='Cartera Semanal Individual'!BS$1,-SUMIFS('BD Factoraje'!$Q:$Q,'BD Factoraje'!$B:$B,$B$3,'BD Factoraje'!$G:$G,'Cartera Semanal Individual'!$A86,'BD Factoraje'!$C:$C,$B$2),0)+BR86-SUMIFS('BD Factoraje'!$R:$R,'BD Factoraje'!$B:$B,$B$3,'BD Factoraje'!$G:$G,'Cartera Semanal Individual'!$A86,'BD Factoraje'!$N:$N,'Cartera Semanal Individual'!BS$1,'BD Factoraje'!$C:$C,$B$2)</f>
        <v>0</v>
      </c>
      <c r="BT86" s="11">
        <f>IF('Cartera Semanal Individual'!$A86='Cartera Semanal Individual'!BT$1,-SUMIFS('BD Factoraje'!$Q:$Q,'BD Factoraje'!$B:$B,$B$3,'BD Factoraje'!$G:$G,'Cartera Semanal Individual'!$A86,'BD Factoraje'!$C:$C,$B$2),0)+BS86-SUMIFS('BD Factoraje'!$R:$R,'BD Factoraje'!$B:$B,$B$3,'BD Factoraje'!$G:$G,'Cartera Semanal Individual'!$A86,'BD Factoraje'!$N:$N,'Cartera Semanal Individual'!BT$1,'BD Factoraje'!$C:$C,$B$2)</f>
        <v>0</v>
      </c>
      <c r="BU86" s="11">
        <f>IF('Cartera Semanal Individual'!$A86='Cartera Semanal Individual'!BU$1,-SUMIFS('BD Factoraje'!$Q:$Q,'BD Factoraje'!$B:$B,$B$3,'BD Factoraje'!$G:$G,'Cartera Semanal Individual'!$A86,'BD Factoraje'!$C:$C,$B$2),0)+BT86-SUMIFS('BD Factoraje'!$R:$R,'BD Factoraje'!$B:$B,$B$3,'BD Factoraje'!$G:$G,'Cartera Semanal Individual'!$A86,'BD Factoraje'!$N:$N,'Cartera Semanal Individual'!BU$1,'BD Factoraje'!$C:$C,$B$2)</f>
        <v>0</v>
      </c>
      <c r="BV86" s="11">
        <f>IF('Cartera Semanal Individual'!$A86='Cartera Semanal Individual'!BV$1,-SUMIFS('BD Factoraje'!$Q:$Q,'BD Factoraje'!$B:$B,$B$3,'BD Factoraje'!$G:$G,'Cartera Semanal Individual'!$A86,'BD Factoraje'!$C:$C,$B$2),0)+BU86-SUMIFS('BD Factoraje'!$R:$R,'BD Factoraje'!$B:$B,$B$3,'BD Factoraje'!$G:$G,'Cartera Semanal Individual'!$A86,'BD Factoraje'!$N:$N,'Cartera Semanal Individual'!BV$1,'BD Factoraje'!$C:$C,$B$2)</f>
        <v>0</v>
      </c>
      <c r="BW86" s="11">
        <f>IF('Cartera Semanal Individual'!$A86='Cartera Semanal Individual'!BW$1,-SUMIFS('BD Factoraje'!$Q:$Q,'BD Factoraje'!$B:$B,$B$3,'BD Factoraje'!$G:$G,'Cartera Semanal Individual'!$A86,'BD Factoraje'!$C:$C,$B$2),0)+BV86-SUMIFS('BD Factoraje'!$R:$R,'BD Factoraje'!$B:$B,$B$3,'BD Factoraje'!$G:$G,'Cartera Semanal Individual'!$A86,'BD Factoraje'!$N:$N,'Cartera Semanal Individual'!BW$1,'BD Factoraje'!$C:$C,$B$2)</f>
        <v>0</v>
      </c>
      <c r="BX86" s="11">
        <f>IF('Cartera Semanal Individual'!$A86='Cartera Semanal Individual'!BX$1,-SUMIFS('BD Factoraje'!$Q:$Q,'BD Factoraje'!$B:$B,$B$3,'BD Factoraje'!$G:$G,'Cartera Semanal Individual'!$A86,'BD Factoraje'!$C:$C,$B$2),0)+BW86-SUMIFS('BD Factoraje'!$R:$R,'BD Factoraje'!$B:$B,$B$3,'BD Factoraje'!$G:$G,'Cartera Semanal Individual'!$A86,'BD Factoraje'!$N:$N,'Cartera Semanal Individual'!BX$1,'BD Factoraje'!$C:$C,$B$2)</f>
        <v>0</v>
      </c>
      <c r="BY86" s="11">
        <f>IF('Cartera Semanal Individual'!$A86='Cartera Semanal Individual'!BY$1,-SUMIFS('BD Factoraje'!$Q:$Q,'BD Factoraje'!$B:$B,$B$3,'BD Factoraje'!$G:$G,'Cartera Semanal Individual'!$A86,'BD Factoraje'!$C:$C,$B$2),0)+BX86-SUMIFS('BD Factoraje'!$R:$R,'BD Factoraje'!$B:$B,$B$3,'BD Factoraje'!$G:$G,'Cartera Semanal Individual'!$A86,'BD Factoraje'!$N:$N,'Cartera Semanal Individual'!BY$1,'BD Factoraje'!$C:$C,$B$2)</f>
        <v>0</v>
      </c>
      <c r="BZ86" s="11">
        <f>IF('Cartera Semanal Individual'!$A86='Cartera Semanal Individual'!BZ$1,-SUMIFS('BD Factoraje'!$Q:$Q,'BD Factoraje'!$B:$B,$B$3,'BD Factoraje'!$G:$G,'Cartera Semanal Individual'!$A86,'BD Factoraje'!$C:$C,$B$2),0)+BY86-SUMIFS('BD Factoraje'!$R:$R,'BD Factoraje'!$B:$B,$B$3,'BD Factoraje'!$G:$G,'Cartera Semanal Individual'!$A86,'BD Factoraje'!$N:$N,'Cartera Semanal Individual'!BZ$1,'BD Factoraje'!$C:$C,$B$2)</f>
        <v>0</v>
      </c>
      <c r="CA86" s="11">
        <f>IF('Cartera Semanal Individual'!$A86='Cartera Semanal Individual'!CA$1,-SUMIFS('BD Factoraje'!$Q:$Q,'BD Factoraje'!$B:$B,$B$3,'BD Factoraje'!$G:$G,'Cartera Semanal Individual'!$A86,'BD Factoraje'!$C:$C,$B$2),0)+BZ86-SUMIFS('BD Factoraje'!$R:$R,'BD Factoraje'!$B:$B,$B$3,'BD Factoraje'!$G:$G,'Cartera Semanal Individual'!$A86,'BD Factoraje'!$N:$N,'Cartera Semanal Individual'!CA$1,'BD Factoraje'!$C:$C,$B$2)</f>
        <v>0</v>
      </c>
      <c r="CB86" s="11">
        <f>IF('Cartera Semanal Individual'!$A86='Cartera Semanal Individual'!CB$1,-SUMIFS('BD Factoraje'!$Q:$Q,'BD Factoraje'!$B:$B,$B$3,'BD Factoraje'!$G:$G,'Cartera Semanal Individual'!$A86,'BD Factoraje'!$C:$C,$B$2),0)+CA86-SUMIFS('BD Factoraje'!$R:$R,'BD Factoraje'!$B:$B,$B$3,'BD Factoraje'!$G:$G,'Cartera Semanal Individual'!$A86,'BD Factoraje'!$N:$N,'Cartera Semanal Individual'!CB$1,'BD Factoraje'!$C:$C,$B$2)</f>
        <v>0</v>
      </c>
      <c r="CC86" s="11">
        <f>IF('Cartera Semanal Individual'!$A86='Cartera Semanal Individual'!CC$1,-SUMIFS('BD Factoraje'!$Q:$Q,'BD Factoraje'!$B:$B,$B$3,'BD Factoraje'!$G:$G,'Cartera Semanal Individual'!$A86,'BD Factoraje'!$C:$C,$B$2),0)+CB86-SUMIFS('BD Factoraje'!$R:$R,'BD Factoraje'!$B:$B,$B$3,'BD Factoraje'!$G:$G,'Cartera Semanal Individual'!$A86,'BD Factoraje'!$N:$N,'Cartera Semanal Individual'!CC$1,'BD Factoraje'!$C:$C,$B$2)</f>
        <v>0</v>
      </c>
      <c r="CD86" s="11">
        <f>IF('Cartera Semanal Individual'!$A86='Cartera Semanal Individual'!CD$1,-SUMIFS('BD Factoraje'!$Q:$Q,'BD Factoraje'!$B:$B,$B$3,'BD Factoraje'!$G:$G,'Cartera Semanal Individual'!$A86,'BD Factoraje'!$C:$C,$B$2),0)+CC86-SUMIFS('BD Factoraje'!$R:$R,'BD Factoraje'!$B:$B,$B$3,'BD Factoraje'!$G:$G,'Cartera Semanal Individual'!$A86,'BD Factoraje'!$N:$N,'Cartera Semanal Individual'!CD$1,'BD Factoraje'!$C:$C,$B$2)</f>
        <v>0</v>
      </c>
      <c r="CE86" s="11">
        <f>IF('Cartera Semanal Individual'!$A86='Cartera Semanal Individual'!CE$1,-SUMIFS('BD Factoraje'!$Q:$Q,'BD Factoraje'!$B:$B,$B$3,'BD Factoraje'!$G:$G,'Cartera Semanal Individual'!$A86,'BD Factoraje'!$C:$C,$B$2),0)+CD86-SUMIFS('BD Factoraje'!$R:$R,'BD Factoraje'!$B:$B,$B$3,'BD Factoraje'!$G:$G,'Cartera Semanal Individual'!$A86,'BD Factoraje'!$N:$N,'Cartera Semanal Individual'!CE$1,'BD Factoraje'!$C:$C,$B$2)</f>
        <v>0</v>
      </c>
      <c r="CF86" s="11">
        <f>IF('Cartera Semanal Individual'!$A86='Cartera Semanal Individual'!CF$1,-SUMIFS('BD Factoraje'!$Q:$Q,'BD Factoraje'!$B:$B,$B$3,'BD Factoraje'!$G:$G,'Cartera Semanal Individual'!$A86,'BD Factoraje'!$C:$C,$B$2),0)+CE86-SUMIFS('BD Factoraje'!$R:$R,'BD Factoraje'!$B:$B,$B$3,'BD Factoraje'!$G:$G,'Cartera Semanal Individual'!$A86,'BD Factoraje'!$N:$N,'Cartera Semanal Individual'!CF$1,'BD Factoraje'!$C:$C,$B$2)</f>
        <v>0</v>
      </c>
      <c r="CG86" s="11">
        <f>IF('Cartera Semanal Individual'!$A86='Cartera Semanal Individual'!CG$1,-SUMIFS('BD Factoraje'!$Q:$Q,'BD Factoraje'!$B:$B,$B$3,'BD Factoraje'!$G:$G,'Cartera Semanal Individual'!$A86,'BD Factoraje'!$C:$C,$B$2),0)+CF86-SUMIFS('BD Factoraje'!$R:$R,'BD Factoraje'!$B:$B,$B$3,'BD Factoraje'!$G:$G,'Cartera Semanal Individual'!$A86,'BD Factoraje'!$N:$N,'Cartera Semanal Individual'!CG$1,'BD Factoraje'!$C:$C,$B$2)</f>
        <v>0</v>
      </c>
      <c r="CH86" s="11">
        <f>IF('Cartera Semanal Individual'!$A86='Cartera Semanal Individual'!CH$1,-SUMIFS('BD Factoraje'!$Q:$Q,'BD Factoraje'!$B:$B,$B$3,'BD Factoraje'!$G:$G,'Cartera Semanal Individual'!$A86,'BD Factoraje'!$C:$C,$B$2),0)+CG86-SUMIFS('BD Factoraje'!$R:$R,'BD Factoraje'!$B:$B,$B$3,'BD Factoraje'!$G:$G,'Cartera Semanal Individual'!$A86,'BD Factoraje'!$N:$N,'Cartera Semanal Individual'!CH$1,'BD Factoraje'!$C:$C,$B$2)</f>
        <v>0</v>
      </c>
      <c r="CI86" s="11">
        <f>IF('Cartera Semanal Individual'!$A86='Cartera Semanal Individual'!CI$1,-SUMIFS('BD Factoraje'!$Q:$Q,'BD Factoraje'!$B:$B,$B$3,'BD Factoraje'!$G:$G,'Cartera Semanal Individual'!$A86,'BD Factoraje'!$C:$C,$B$2),0)+CH86-SUMIFS('BD Factoraje'!$R:$R,'BD Factoraje'!$B:$B,$B$3,'BD Factoraje'!$G:$G,'Cartera Semanal Individual'!$A86,'BD Factoraje'!$N:$N,'Cartera Semanal Individual'!CI$1,'BD Factoraje'!$C:$C,$B$2)</f>
        <v>0</v>
      </c>
      <c r="CJ86" s="11">
        <f>IF('Cartera Semanal Individual'!$A86='Cartera Semanal Individual'!CJ$1,-SUMIFS('BD Factoraje'!$Q:$Q,'BD Factoraje'!$B:$B,$B$3,'BD Factoraje'!$G:$G,'Cartera Semanal Individual'!$A86,'BD Factoraje'!$C:$C,$B$2),0)+CI86-SUMIFS('BD Factoraje'!$R:$R,'BD Factoraje'!$B:$B,$B$3,'BD Factoraje'!$G:$G,'Cartera Semanal Individual'!$A86,'BD Factoraje'!$N:$N,'Cartera Semanal Individual'!CJ$1,'BD Factoraje'!$C:$C,$B$2)</f>
        <v>0</v>
      </c>
      <c r="CK86" s="11">
        <f>IF('Cartera Semanal Individual'!$A86='Cartera Semanal Individual'!CK$1,-SUMIFS('BD Factoraje'!$Q:$Q,'BD Factoraje'!$B:$B,$B$3,'BD Factoraje'!$G:$G,'Cartera Semanal Individual'!$A86,'BD Factoraje'!$C:$C,$B$2),0)+CJ86-SUMIFS('BD Factoraje'!$R:$R,'BD Factoraje'!$B:$B,$B$3,'BD Factoraje'!$G:$G,'Cartera Semanal Individual'!$A86,'BD Factoraje'!$N:$N,'Cartera Semanal Individual'!CK$1,'BD Factoraje'!$C:$C,$B$2)</f>
        <v>0</v>
      </c>
      <c r="CL86" s="11">
        <f>IF('Cartera Semanal Individual'!$A86='Cartera Semanal Individual'!CL$1,-SUMIFS('BD Factoraje'!$Q:$Q,'BD Factoraje'!$B:$B,$B$3,'BD Factoraje'!$G:$G,'Cartera Semanal Individual'!$A86,'BD Factoraje'!$C:$C,$B$2),0)+CK86-SUMIFS('BD Factoraje'!$R:$R,'BD Factoraje'!$B:$B,$B$3,'BD Factoraje'!$G:$G,'Cartera Semanal Individual'!$A86,'BD Factoraje'!$N:$N,'Cartera Semanal Individual'!CL$1,'BD Factoraje'!$C:$C,$B$2)</f>
        <v>0</v>
      </c>
      <c r="CM86" s="11">
        <f>IF('Cartera Semanal Individual'!$A86='Cartera Semanal Individual'!CM$1,-SUMIFS('BD Factoraje'!$Q:$Q,'BD Factoraje'!$B:$B,$B$3,'BD Factoraje'!$G:$G,'Cartera Semanal Individual'!$A86,'BD Factoraje'!$C:$C,$B$2),0)+CL86-SUMIFS('BD Factoraje'!$R:$R,'BD Factoraje'!$B:$B,$B$3,'BD Factoraje'!$G:$G,'Cartera Semanal Individual'!$A86,'BD Factoraje'!$N:$N,'Cartera Semanal Individual'!CM$1,'BD Factoraje'!$C:$C,$B$2)</f>
        <v>0</v>
      </c>
      <c r="CN86" s="11">
        <f>IF('Cartera Semanal Individual'!$A86='Cartera Semanal Individual'!CN$1,-SUMIFS('BD Factoraje'!$Q:$Q,'BD Factoraje'!$B:$B,$B$3,'BD Factoraje'!$G:$G,'Cartera Semanal Individual'!$A86,'BD Factoraje'!$C:$C,$B$2),0)+CM86-SUMIFS('BD Factoraje'!$R:$R,'BD Factoraje'!$B:$B,$B$3,'BD Factoraje'!$G:$G,'Cartera Semanal Individual'!$A86,'BD Factoraje'!$N:$N,'Cartera Semanal Individual'!CN$1,'BD Factoraje'!$C:$C,$B$2)</f>
        <v>0</v>
      </c>
      <c r="CO86" s="11">
        <f>IF('Cartera Semanal Individual'!$A86='Cartera Semanal Individual'!CO$1,-SUMIFS('BD Factoraje'!$Q:$Q,'BD Factoraje'!$B:$B,$B$3,'BD Factoraje'!$G:$G,'Cartera Semanal Individual'!$A86,'BD Factoraje'!$C:$C,$B$2),0)+CN86-SUMIFS('BD Factoraje'!$R:$R,'BD Factoraje'!$B:$B,$B$3,'BD Factoraje'!$G:$G,'Cartera Semanal Individual'!$A86,'BD Factoraje'!$N:$N,'Cartera Semanal Individual'!CO$1,'BD Factoraje'!$C:$C,$B$2)</f>
        <v>0</v>
      </c>
      <c r="CP86" s="11">
        <f>IF('Cartera Semanal Individual'!$A86='Cartera Semanal Individual'!CP$1,-SUMIFS('BD Factoraje'!$Q:$Q,'BD Factoraje'!$B:$B,$B$3,'BD Factoraje'!$G:$G,'Cartera Semanal Individual'!$A86,'BD Factoraje'!$C:$C,$B$2),0)+CO86-SUMIFS('BD Factoraje'!$R:$R,'BD Factoraje'!$B:$B,$B$3,'BD Factoraje'!$G:$G,'Cartera Semanal Individual'!$A86,'BD Factoraje'!$N:$N,'Cartera Semanal Individual'!CP$1,'BD Factoraje'!$C:$C,$B$2)</f>
        <v>0</v>
      </c>
      <c r="CQ86" s="11">
        <f>IF('Cartera Semanal Individual'!$A86='Cartera Semanal Individual'!CQ$1,-SUMIFS('BD Factoraje'!$Q:$Q,'BD Factoraje'!$B:$B,$B$3,'BD Factoraje'!$G:$G,'Cartera Semanal Individual'!$A86,'BD Factoraje'!$C:$C,$B$2),0)+CP86-SUMIFS('BD Factoraje'!$R:$R,'BD Factoraje'!$B:$B,$B$3,'BD Factoraje'!$G:$G,'Cartera Semanal Individual'!$A86,'BD Factoraje'!$N:$N,'Cartera Semanal Individual'!CQ$1,'BD Factoraje'!$C:$C,$B$2)</f>
        <v>0</v>
      </c>
      <c r="CR86" s="11">
        <f>IF('Cartera Semanal Individual'!$A86='Cartera Semanal Individual'!CR$1,-SUMIFS('BD Factoraje'!$Q:$Q,'BD Factoraje'!$B:$B,$B$3,'BD Factoraje'!$G:$G,'Cartera Semanal Individual'!$A86,'BD Factoraje'!$C:$C,$B$2),0)+CQ86-SUMIFS('BD Factoraje'!$R:$R,'BD Factoraje'!$B:$B,$B$3,'BD Factoraje'!$G:$G,'Cartera Semanal Individual'!$A86,'BD Factoraje'!$N:$N,'Cartera Semanal Individual'!CR$1,'BD Factoraje'!$C:$C,$B$2)</f>
        <v>0</v>
      </c>
      <c r="CS86" s="11">
        <f>IF('Cartera Semanal Individual'!$A86='Cartera Semanal Individual'!CS$1,-SUMIFS('BD Factoraje'!$Q:$Q,'BD Factoraje'!$B:$B,$B$3,'BD Factoraje'!$G:$G,'Cartera Semanal Individual'!$A86,'BD Factoraje'!$C:$C,$B$2),0)+CR86-SUMIFS('BD Factoraje'!$R:$R,'BD Factoraje'!$B:$B,$B$3,'BD Factoraje'!$G:$G,'Cartera Semanal Individual'!$A86,'BD Factoraje'!$N:$N,'Cartera Semanal Individual'!CS$1,'BD Factoraje'!$C:$C,$B$2)</f>
        <v>0</v>
      </c>
      <c r="CT86" s="11">
        <f>IF('Cartera Semanal Individual'!$A86='Cartera Semanal Individual'!CT$1,-SUMIFS('BD Factoraje'!$Q:$Q,'BD Factoraje'!$B:$B,$B$3,'BD Factoraje'!$G:$G,'Cartera Semanal Individual'!$A86,'BD Factoraje'!$C:$C,$B$2),0)+CS86-SUMIFS('BD Factoraje'!$R:$R,'BD Factoraje'!$B:$B,$B$3,'BD Factoraje'!$G:$G,'Cartera Semanal Individual'!$A86,'BD Factoraje'!$N:$N,'Cartera Semanal Individual'!CT$1,'BD Factoraje'!$C:$C,$B$2)</f>
        <v>0</v>
      </c>
      <c r="CU86" s="11">
        <f>IF('Cartera Semanal Individual'!$A86='Cartera Semanal Individual'!CU$1,-SUMIFS('BD Factoraje'!$Q:$Q,'BD Factoraje'!$B:$B,$B$3,'BD Factoraje'!$G:$G,'Cartera Semanal Individual'!$A86,'BD Factoraje'!$C:$C,$B$2),0)+CT86-SUMIFS('BD Factoraje'!$R:$R,'BD Factoraje'!$B:$B,$B$3,'BD Factoraje'!$G:$G,'Cartera Semanal Individual'!$A86,'BD Factoraje'!$N:$N,'Cartera Semanal Individual'!CU$1,'BD Factoraje'!$C:$C,$B$2)</f>
        <v>0</v>
      </c>
      <c r="CV86" s="11">
        <f>IF('Cartera Semanal Individual'!$A86='Cartera Semanal Individual'!CV$1,-SUMIFS('BD Factoraje'!$Q:$Q,'BD Factoraje'!$B:$B,$B$3,'BD Factoraje'!$G:$G,'Cartera Semanal Individual'!$A86,'BD Factoraje'!$C:$C,$B$2),0)+CU86-SUMIFS('BD Factoraje'!$R:$R,'BD Factoraje'!$B:$B,$B$3,'BD Factoraje'!$G:$G,'Cartera Semanal Individual'!$A86,'BD Factoraje'!$N:$N,'Cartera Semanal Individual'!CV$1,'BD Factoraje'!$C:$C,$B$2)</f>
        <v>0</v>
      </c>
    </row>
    <row r="87" spans="1:100" x14ac:dyDescent="0.25">
      <c r="A87" s="14">
        <v>96</v>
      </c>
      <c r="B87" s="31">
        <f t="shared" si="3"/>
        <v>43037</v>
      </c>
      <c r="C87" s="11">
        <f>IF('Cartera Semanal Individual'!$A87='Cartera Semanal Individual'!C$1,-SUMIFS('BD Factoraje'!$Q:$Q,'BD Factoraje'!$B:$B,$B$3,'BD Factoraje'!$G:$G,'Cartera Semanal Individual'!$A87,'BD Factoraje'!$C:$C,$B$2),0)</f>
        <v>0</v>
      </c>
      <c r="D87" s="11">
        <f>IF('Cartera Semanal Individual'!$A87='Cartera Semanal Individual'!D$1,-SUMIFS('BD Factoraje'!$Q:$Q,'BD Factoraje'!$B:$B,$B$3,'BD Factoraje'!$G:$G,'Cartera Semanal Individual'!$A87,'BD Factoraje'!$C:$C,$B$2),0)+C87-SUMIFS('BD Factoraje'!$R:$R,'BD Factoraje'!$B:$B,$B$3,'BD Factoraje'!$G:$G,'Cartera Semanal Individual'!$A87,'BD Factoraje'!$N:$N,'Cartera Semanal Individual'!D$1,'BD Factoraje'!$C:$C,$B$2)</f>
        <v>0</v>
      </c>
      <c r="E87" s="11">
        <f>IF('Cartera Semanal Individual'!$A87='Cartera Semanal Individual'!E$1,-SUMIFS('BD Factoraje'!$Q:$Q,'BD Factoraje'!$B:$B,$B$3,'BD Factoraje'!$G:$G,'Cartera Semanal Individual'!$A87,'BD Factoraje'!$C:$C,$B$2),0)+D87-SUMIFS('BD Factoraje'!$R:$R,'BD Factoraje'!$B:$B,$B$3,'BD Factoraje'!$G:$G,'Cartera Semanal Individual'!$A87,'BD Factoraje'!$N:$N,'Cartera Semanal Individual'!E$1,'BD Factoraje'!$C:$C,$B$2)</f>
        <v>0</v>
      </c>
      <c r="F87" s="11">
        <f>IF('Cartera Semanal Individual'!$A87='Cartera Semanal Individual'!F$1,-SUMIFS('BD Factoraje'!$Q:$Q,'BD Factoraje'!$B:$B,$B$3,'BD Factoraje'!$G:$G,'Cartera Semanal Individual'!$A87,'BD Factoraje'!$C:$C,$B$2),0)+E87-SUMIFS('BD Factoraje'!$R:$R,'BD Factoraje'!$B:$B,$B$3,'BD Factoraje'!$G:$G,'Cartera Semanal Individual'!$A87,'BD Factoraje'!$N:$N,'Cartera Semanal Individual'!F$1,'BD Factoraje'!$C:$C,$B$2)</f>
        <v>0</v>
      </c>
      <c r="G87" s="11">
        <f>IF('Cartera Semanal Individual'!$A87='Cartera Semanal Individual'!G$1,-SUMIFS('BD Factoraje'!$Q:$Q,'BD Factoraje'!$B:$B,$B$3,'BD Factoraje'!$G:$G,'Cartera Semanal Individual'!$A87,'BD Factoraje'!$C:$C,$B$2),0)+F87-SUMIFS('BD Factoraje'!$R:$R,'BD Factoraje'!$B:$B,$B$3,'BD Factoraje'!$G:$G,'Cartera Semanal Individual'!$A87,'BD Factoraje'!$N:$N,'Cartera Semanal Individual'!G$1,'BD Factoraje'!$C:$C,$B$2)</f>
        <v>0</v>
      </c>
      <c r="H87" s="11">
        <f>IF('Cartera Semanal Individual'!$A87='Cartera Semanal Individual'!H$1,-SUMIFS('BD Factoraje'!$Q:$Q,'BD Factoraje'!$B:$B,$B$3,'BD Factoraje'!$G:$G,'Cartera Semanal Individual'!$A87,'BD Factoraje'!$C:$C,$B$2),0)+G87-SUMIFS('BD Factoraje'!$R:$R,'BD Factoraje'!$B:$B,$B$3,'BD Factoraje'!$G:$G,'Cartera Semanal Individual'!$A87,'BD Factoraje'!$N:$N,'Cartera Semanal Individual'!H$1,'BD Factoraje'!$C:$C,$B$2)</f>
        <v>0</v>
      </c>
      <c r="I87" s="11">
        <f>IF('Cartera Semanal Individual'!$A87='Cartera Semanal Individual'!I$1,-SUMIFS('BD Factoraje'!$Q:$Q,'BD Factoraje'!$B:$B,$B$3,'BD Factoraje'!$G:$G,'Cartera Semanal Individual'!$A87,'BD Factoraje'!$C:$C,$B$2),0)+H87-SUMIFS('BD Factoraje'!$R:$R,'BD Factoraje'!$B:$B,$B$3,'BD Factoraje'!$G:$G,'Cartera Semanal Individual'!$A87,'BD Factoraje'!$N:$N,'Cartera Semanal Individual'!I$1,'BD Factoraje'!$C:$C,$B$2)</f>
        <v>0</v>
      </c>
      <c r="J87" s="11">
        <f>IF('Cartera Semanal Individual'!$A87='Cartera Semanal Individual'!J$1,-SUMIFS('BD Factoraje'!$Q:$Q,'BD Factoraje'!$B:$B,$B$3,'BD Factoraje'!$G:$G,'Cartera Semanal Individual'!$A87,'BD Factoraje'!$C:$C,$B$2),0)+I87-SUMIFS('BD Factoraje'!$R:$R,'BD Factoraje'!$B:$B,$B$3,'BD Factoraje'!$G:$G,'Cartera Semanal Individual'!$A87,'BD Factoraje'!$N:$N,'Cartera Semanal Individual'!J$1,'BD Factoraje'!$C:$C,$B$2)</f>
        <v>0</v>
      </c>
      <c r="K87" s="11">
        <f>IF('Cartera Semanal Individual'!$A87='Cartera Semanal Individual'!K$1,-SUMIFS('BD Factoraje'!$Q:$Q,'BD Factoraje'!$B:$B,$B$3,'BD Factoraje'!$G:$G,'Cartera Semanal Individual'!$A87,'BD Factoraje'!$C:$C,$B$2),0)+J87-SUMIFS('BD Factoraje'!$R:$R,'BD Factoraje'!$B:$B,$B$3,'BD Factoraje'!$G:$G,'Cartera Semanal Individual'!$A87,'BD Factoraje'!$N:$N,'Cartera Semanal Individual'!K$1,'BD Factoraje'!$C:$C,$B$2)</f>
        <v>0</v>
      </c>
      <c r="L87" s="11">
        <f>IF('Cartera Semanal Individual'!$A87='Cartera Semanal Individual'!L$1,-SUMIFS('BD Factoraje'!$Q:$Q,'BD Factoraje'!$B:$B,$B$3,'BD Factoraje'!$G:$G,'Cartera Semanal Individual'!$A87,'BD Factoraje'!$C:$C,$B$2),0)+K87-SUMIFS('BD Factoraje'!$R:$R,'BD Factoraje'!$B:$B,$B$3,'BD Factoraje'!$G:$G,'Cartera Semanal Individual'!$A87,'BD Factoraje'!$N:$N,'Cartera Semanal Individual'!L$1,'BD Factoraje'!$C:$C,$B$2)</f>
        <v>0</v>
      </c>
      <c r="M87" s="11">
        <f>IF('Cartera Semanal Individual'!$A87='Cartera Semanal Individual'!M$1,-SUMIFS('BD Factoraje'!$Q:$Q,'BD Factoraje'!$B:$B,$B$3,'BD Factoraje'!$G:$G,'Cartera Semanal Individual'!$A87,'BD Factoraje'!$C:$C,$B$2),0)+L87-SUMIFS('BD Factoraje'!$R:$R,'BD Factoraje'!$B:$B,$B$3,'BD Factoraje'!$G:$G,'Cartera Semanal Individual'!$A87,'BD Factoraje'!$N:$N,'Cartera Semanal Individual'!M$1,'BD Factoraje'!$C:$C,$B$2)</f>
        <v>0</v>
      </c>
      <c r="N87" s="11">
        <f>IF('Cartera Semanal Individual'!$A87='Cartera Semanal Individual'!N$1,-SUMIFS('BD Factoraje'!$Q:$Q,'BD Factoraje'!$B:$B,$B$3,'BD Factoraje'!$G:$G,'Cartera Semanal Individual'!$A87,'BD Factoraje'!$C:$C,$B$2),0)+M87-SUMIFS('BD Factoraje'!$R:$R,'BD Factoraje'!$B:$B,$B$3,'BD Factoraje'!$G:$G,'Cartera Semanal Individual'!$A87,'BD Factoraje'!$N:$N,'Cartera Semanal Individual'!N$1,'BD Factoraje'!$C:$C,$B$2)</f>
        <v>0</v>
      </c>
      <c r="O87" s="11">
        <f>IF('Cartera Semanal Individual'!$A87='Cartera Semanal Individual'!O$1,-SUMIFS('BD Factoraje'!$Q:$Q,'BD Factoraje'!$B:$B,$B$3,'BD Factoraje'!$G:$G,'Cartera Semanal Individual'!$A87,'BD Factoraje'!$C:$C,$B$2),0)+N87-SUMIFS('BD Factoraje'!$R:$R,'BD Factoraje'!$B:$B,$B$3,'BD Factoraje'!$G:$G,'Cartera Semanal Individual'!$A87,'BD Factoraje'!$N:$N,'Cartera Semanal Individual'!O$1,'BD Factoraje'!$C:$C,$B$2)</f>
        <v>0</v>
      </c>
      <c r="P87" s="11">
        <f>IF('Cartera Semanal Individual'!$A87='Cartera Semanal Individual'!P$1,-SUMIFS('BD Factoraje'!$Q:$Q,'BD Factoraje'!$B:$B,$B$3,'BD Factoraje'!$G:$G,'Cartera Semanal Individual'!$A87,'BD Factoraje'!$C:$C,$B$2),0)+O87-SUMIFS('BD Factoraje'!$R:$R,'BD Factoraje'!$B:$B,$B$3,'BD Factoraje'!$G:$G,'Cartera Semanal Individual'!$A87,'BD Factoraje'!$N:$N,'Cartera Semanal Individual'!P$1,'BD Factoraje'!$C:$C,$B$2)</f>
        <v>0</v>
      </c>
      <c r="Q87" s="11">
        <f>IF('Cartera Semanal Individual'!$A87='Cartera Semanal Individual'!Q$1,-SUMIFS('BD Factoraje'!$Q:$Q,'BD Factoraje'!$B:$B,$B$3,'BD Factoraje'!$G:$G,'Cartera Semanal Individual'!$A87,'BD Factoraje'!$C:$C,$B$2),0)+P87-SUMIFS('BD Factoraje'!$R:$R,'BD Factoraje'!$B:$B,$B$3,'BD Factoraje'!$G:$G,'Cartera Semanal Individual'!$A87,'BD Factoraje'!$N:$N,'Cartera Semanal Individual'!Q$1,'BD Factoraje'!$C:$C,$B$2)</f>
        <v>0</v>
      </c>
      <c r="R87" s="11">
        <f>IF('Cartera Semanal Individual'!$A87='Cartera Semanal Individual'!R$1,-SUMIFS('BD Factoraje'!$Q:$Q,'BD Factoraje'!$B:$B,$B$3,'BD Factoraje'!$G:$G,'Cartera Semanal Individual'!$A87,'BD Factoraje'!$C:$C,$B$2),0)+Q87-SUMIFS('BD Factoraje'!$R:$R,'BD Factoraje'!$B:$B,$B$3,'BD Factoraje'!$G:$G,'Cartera Semanal Individual'!$A87,'BD Factoraje'!$N:$N,'Cartera Semanal Individual'!R$1,'BD Factoraje'!$C:$C,$B$2)</f>
        <v>0</v>
      </c>
      <c r="S87" s="11">
        <f>IF('Cartera Semanal Individual'!$A87='Cartera Semanal Individual'!S$1,-SUMIFS('BD Factoraje'!$Q:$Q,'BD Factoraje'!$B:$B,$B$3,'BD Factoraje'!$G:$G,'Cartera Semanal Individual'!$A87,'BD Factoraje'!$C:$C,$B$2),0)+R87-SUMIFS('BD Factoraje'!$R:$R,'BD Factoraje'!$B:$B,$B$3,'BD Factoraje'!$G:$G,'Cartera Semanal Individual'!$A87,'BD Factoraje'!$N:$N,'Cartera Semanal Individual'!S$1,'BD Factoraje'!$C:$C,$B$2)</f>
        <v>0</v>
      </c>
      <c r="T87" s="11">
        <f>IF('Cartera Semanal Individual'!$A87='Cartera Semanal Individual'!T$1,-SUMIFS('BD Factoraje'!$Q:$Q,'BD Factoraje'!$B:$B,$B$3,'BD Factoraje'!$G:$G,'Cartera Semanal Individual'!$A87,'BD Factoraje'!$C:$C,$B$2),0)+S87-SUMIFS('BD Factoraje'!$R:$R,'BD Factoraje'!$B:$B,$B$3,'BD Factoraje'!$G:$G,'Cartera Semanal Individual'!$A87,'BD Factoraje'!$N:$N,'Cartera Semanal Individual'!T$1,'BD Factoraje'!$C:$C,$B$2)</f>
        <v>0</v>
      </c>
      <c r="U87" s="11">
        <f>IF('Cartera Semanal Individual'!$A87='Cartera Semanal Individual'!U$1,-SUMIFS('BD Factoraje'!$Q:$Q,'BD Factoraje'!$B:$B,$B$3,'BD Factoraje'!$G:$G,'Cartera Semanal Individual'!$A87,'BD Factoraje'!$C:$C,$B$2),0)+T87-SUMIFS('BD Factoraje'!$R:$R,'BD Factoraje'!$B:$B,$B$3,'BD Factoraje'!$G:$G,'Cartera Semanal Individual'!$A87,'BD Factoraje'!$N:$N,'Cartera Semanal Individual'!U$1,'BD Factoraje'!$C:$C,$B$2)</f>
        <v>0</v>
      </c>
      <c r="V87" s="11">
        <f>IF('Cartera Semanal Individual'!$A87='Cartera Semanal Individual'!V$1,-SUMIFS('BD Factoraje'!$Q:$Q,'BD Factoraje'!$B:$B,$B$3,'BD Factoraje'!$G:$G,'Cartera Semanal Individual'!$A87,'BD Factoraje'!$C:$C,$B$2),0)+U87-SUMIFS('BD Factoraje'!$R:$R,'BD Factoraje'!$B:$B,$B$3,'BD Factoraje'!$G:$G,'Cartera Semanal Individual'!$A87,'BD Factoraje'!$N:$N,'Cartera Semanal Individual'!V$1,'BD Factoraje'!$C:$C,$B$2)</f>
        <v>0</v>
      </c>
      <c r="W87" s="11">
        <f>IF('Cartera Semanal Individual'!$A87='Cartera Semanal Individual'!W$1,-SUMIFS('BD Factoraje'!$Q:$Q,'BD Factoraje'!$B:$B,$B$3,'BD Factoraje'!$G:$G,'Cartera Semanal Individual'!$A87,'BD Factoraje'!$C:$C,$B$2),0)+V87-SUMIFS('BD Factoraje'!$R:$R,'BD Factoraje'!$B:$B,$B$3,'BD Factoraje'!$G:$G,'Cartera Semanal Individual'!$A87,'BD Factoraje'!$N:$N,'Cartera Semanal Individual'!W$1,'BD Factoraje'!$C:$C,$B$2)</f>
        <v>0</v>
      </c>
      <c r="X87" s="11">
        <f>IF('Cartera Semanal Individual'!$A87='Cartera Semanal Individual'!X$1,-SUMIFS('BD Factoraje'!$Q:$Q,'BD Factoraje'!$B:$B,$B$3,'BD Factoraje'!$G:$G,'Cartera Semanal Individual'!$A87,'BD Factoraje'!$C:$C,$B$2),0)+W87-SUMIFS('BD Factoraje'!$R:$R,'BD Factoraje'!$B:$B,$B$3,'BD Factoraje'!$G:$G,'Cartera Semanal Individual'!$A87,'BD Factoraje'!$N:$N,'Cartera Semanal Individual'!X$1,'BD Factoraje'!$C:$C,$B$2)</f>
        <v>0</v>
      </c>
      <c r="Y87" s="11">
        <f>IF('Cartera Semanal Individual'!$A87='Cartera Semanal Individual'!Y$1,-SUMIFS('BD Factoraje'!$Q:$Q,'BD Factoraje'!$B:$B,$B$3,'BD Factoraje'!$G:$G,'Cartera Semanal Individual'!$A87,'BD Factoraje'!$C:$C,$B$2),0)+X87-SUMIFS('BD Factoraje'!$R:$R,'BD Factoraje'!$B:$B,$B$3,'BD Factoraje'!$G:$G,'Cartera Semanal Individual'!$A87,'BD Factoraje'!$N:$N,'Cartera Semanal Individual'!Y$1,'BD Factoraje'!$C:$C,$B$2)</f>
        <v>0</v>
      </c>
      <c r="Z87" s="11">
        <f>IF('Cartera Semanal Individual'!$A87='Cartera Semanal Individual'!Z$1,-SUMIFS('BD Factoraje'!$Q:$Q,'BD Factoraje'!$B:$B,$B$3,'BD Factoraje'!$G:$G,'Cartera Semanal Individual'!$A87,'BD Factoraje'!$C:$C,$B$2),0)+Y87-SUMIFS('BD Factoraje'!$R:$R,'BD Factoraje'!$B:$B,$B$3,'BD Factoraje'!$G:$G,'Cartera Semanal Individual'!$A87,'BD Factoraje'!$N:$N,'Cartera Semanal Individual'!Z$1,'BD Factoraje'!$C:$C,$B$2)</f>
        <v>0</v>
      </c>
      <c r="AA87" s="11">
        <f>IF('Cartera Semanal Individual'!$A87='Cartera Semanal Individual'!AA$1,-SUMIFS('BD Factoraje'!$Q:$Q,'BD Factoraje'!$B:$B,$B$3,'BD Factoraje'!$G:$G,'Cartera Semanal Individual'!$A87,'BD Factoraje'!$C:$C,$B$2),0)+Z87-SUMIFS('BD Factoraje'!$R:$R,'BD Factoraje'!$B:$B,$B$3,'BD Factoraje'!$G:$G,'Cartera Semanal Individual'!$A87,'BD Factoraje'!$N:$N,'Cartera Semanal Individual'!AA$1,'BD Factoraje'!$C:$C,$B$2)</f>
        <v>0</v>
      </c>
      <c r="AB87" s="11">
        <f>IF('Cartera Semanal Individual'!$A87='Cartera Semanal Individual'!AB$1,-SUMIFS('BD Factoraje'!$Q:$Q,'BD Factoraje'!$B:$B,$B$3,'BD Factoraje'!$G:$G,'Cartera Semanal Individual'!$A87,'BD Factoraje'!$C:$C,$B$2),0)+AA87-SUMIFS('BD Factoraje'!$R:$R,'BD Factoraje'!$B:$B,$B$3,'BD Factoraje'!$G:$G,'Cartera Semanal Individual'!$A87,'BD Factoraje'!$N:$N,'Cartera Semanal Individual'!AB$1,'BD Factoraje'!$C:$C,$B$2)</f>
        <v>0</v>
      </c>
      <c r="AC87" s="11">
        <f>IF('Cartera Semanal Individual'!$A87='Cartera Semanal Individual'!AC$1,-SUMIFS('BD Factoraje'!$Q:$Q,'BD Factoraje'!$B:$B,$B$3,'BD Factoraje'!$G:$G,'Cartera Semanal Individual'!$A87,'BD Factoraje'!$C:$C,$B$2),0)+AB87-SUMIFS('BD Factoraje'!$R:$R,'BD Factoraje'!$B:$B,$B$3,'BD Factoraje'!$G:$G,'Cartera Semanal Individual'!$A87,'BD Factoraje'!$N:$N,'Cartera Semanal Individual'!AC$1,'BD Factoraje'!$C:$C,$B$2)</f>
        <v>0</v>
      </c>
      <c r="AD87" s="11">
        <f>IF('Cartera Semanal Individual'!$A87='Cartera Semanal Individual'!AD$1,-SUMIFS('BD Factoraje'!$Q:$Q,'BD Factoraje'!$B:$B,$B$3,'BD Factoraje'!$G:$G,'Cartera Semanal Individual'!$A87,'BD Factoraje'!$C:$C,$B$2),0)+AC87-SUMIFS('BD Factoraje'!$R:$R,'BD Factoraje'!$B:$B,$B$3,'BD Factoraje'!$G:$G,'Cartera Semanal Individual'!$A87,'BD Factoraje'!$N:$N,'Cartera Semanal Individual'!AD$1,'BD Factoraje'!$C:$C,$B$2)</f>
        <v>0</v>
      </c>
      <c r="AE87" s="11">
        <f>IF('Cartera Semanal Individual'!$A87='Cartera Semanal Individual'!AE$1,-SUMIFS('BD Factoraje'!$Q:$Q,'BD Factoraje'!$B:$B,$B$3,'BD Factoraje'!$G:$G,'Cartera Semanal Individual'!$A87,'BD Factoraje'!$C:$C,$B$2),0)+AD87-SUMIFS('BD Factoraje'!$R:$R,'BD Factoraje'!$B:$B,$B$3,'BD Factoraje'!$G:$G,'Cartera Semanal Individual'!$A87,'BD Factoraje'!$N:$N,'Cartera Semanal Individual'!AE$1,'BD Factoraje'!$C:$C,$B$2)</f>
        <v>0</v>
      </c>
      <c r="AF87" s="11">
        <f>IF('Cartera Semanal Individual'!$A87='Cartera Semanal Individual'!AF$1,-SUMIFS('BD Factoraje'!$Q:$Q,'BD Factoraje'!$B:$B,$B$3,'BD Factoraje'!$G:$G,'Cartera Semanal Individual'!$A87,'BD Factoraje'!$C:$C,$B$2),0)+AE87-SUMIFS('BD Factoraje'!$R:$R,'BD Factoraje'!$B:$B,$B$3,'BD Factoraje'!$G:$G,'Cartera Semanal Individual'!$A87,'BD Factoraje'!$N:$N,'Cartera Semanal Individual'!AF$1,'BD Factoraje'!$C:$C,$B$2)</f>
        <v>0</v>
      </c>
      <c r="AG87" s="11">
        <f>IF('Cartera Semanal Individual'!$A87='Cartera Semanal Individual'!AG$1,-SUMIFS('BD Factoraje'!$Q:$Q,'BD Factoraje'!$B:$B,$B$3,'BD Factoraje'!$G:$G,'Cartera Semanal Individual'!$A87,'BD Factoraje'!$C:$C,$B$2),0)+AF87-SUMIFS('BD Factoraje'!$R:$R,'BD Factoraje'!$B:$B,$B$3,'BD Factoraje'!$G:$G,'Cartera Semanal Individual'!$A87,'BD Factoraje'!$N:$N,'Cartera Semanal Individual'!AG$1,'BD Factoraje'!$C:$C,$B$2)</f>
        <v>0</v>
      </c>
      <c r="AH87" s="11">
        <f>IF('Cartera Semanal Individual'!$A87='Cartera Semanal Individual'!AH$1,-SUMIFS('BD Factoraje'!$Q:$Q,'BD Factoraje'!$B:$B,$B$3,'BD Factoraje'!$G:$G,'Cartera Semanal Individual'!$A87,'BD Factoraje'!$C:$C,$B$2),0)+AG87-SUMIFS('BD Factoraje'!$R:$R,'BD Factoraje'!$B:$B,$B$3,'BD Factoraje'!$G:$G,'Cartera Semanal Individual'!$A87,'BD Factoraje'!$N:$N,'Cartera Semanal Individual'!AH$1,'BD Factoraje'!$C:$C,$B$2)</f>
        <v>0</v>
      </c>
      <c r="AI87" s="11">
        <f>IF('Cartera Semanal Individual'!$A87='Cartera Semanal Individual'!AI$1,-SUMIFS('BD Factoraje'!$Q:$Q,'BD Factoraje'!$B:$B,$B$3,'BD Factoraje'!$G:$G,'Cartera Semanal Individual'!$A87,'BD Factoraje'!$C:$C,$B$2),0)+AH87-SUMIFS('BD Factoraje'!$R:$R,'BD Factoraje'!$B:$B,$B$3,'BD Factoraje'!$G:$G,'Cartera Semanal Individual'!$A87,'BD Factoraje'!$N:$N,'Cartera Semanal Individual'!AI$1,'BD Factoraje'!$C:$C,$B$2)</f>
        <v>0</v>
      </c>
      <c r="AJ87" s="11">
        <f>IF('Cartera Semanal Individual'!$A87='Cartera Semanal Individual'!AJ$1,-SUMIFS('BD Factoraje'!$Q:$Q,'BD Factoraje'!$B:$B,$B$3,'BD Factoraje'!$G:$G,'Cartera Semanal Individual'!$A87,'BD Factoraje'!$C:$C,$B$2),0)+AI87-SUMIFS('BD Factoraje'!$R:$R,'BD Factoraje'!$B:$B,$B$3,'BD Factoraje'!$G:$G,'Cartera Semanal Individual'!$A87,'BD Factoraje'!$N:$N,'Cartera Semanal Individual'!AJ$1,'BD Factoraje'!$C:$C,$B$2)</f>
        <v>0</v>
      </c>
      <c r="AK87" s="11">
        <f>IF('Cartera Semanal Individual'!$A87='Cartera Semanal Individual'!AK$1,-SUMIFS('BD Factoraje'!$Q:$Q,'BD Factoraje'!$B:$B,$B$3,'BD Factoraje'!$G:$G,'Cartera Semanal Individual'!$A87,'BD Factoraje'!$C:$C,$B$2),0)+AJ87-SUMIFS('BD Factoraje'!$R:$R,'BD Factoraje'!$B:$B,$B$3,'BD Factoraje'!$G:$G,'Cartera Semanal Individual'!$A87,'BD Factoraje'!$N:$N,'Cartera Semanal Individual'!AK$1,'BD Factoraje'!$C:$C,$B$2)</f>
        <v>0</v>
      </c>
      <c r="AL87" s="11">
        <f>IF('Cartera Semanal Individual'!$A87='Cartera Semanal Individual'!AL$1,-SUMIFS('BD Factoraje'!$Q:$Q,'BD Factoraje'!$B:$B,$B$3,'BD Factoraje'!$G:$G,'Cartera Semanal Individual'!$A87,'BD Factoraje'!$C:$C,$B$2),0)+AK87-SUMIFS('BD Factoraje'!$R:$R,'BD Factoraje'!$B:$B,$B$3,'BD Factoraje'!$G:$G,'Cartera Semanal Individual'!$A87,'BD Factoraje'!$N:$N,'Cartera Semanal Individual'!AL$1,'BD Factoraje'!$C:$C,$B$2)</f>
        <v>0</v>
      </c>
      <c r="AM87" s="11">
        <f>IF('Cartera Semanal Individual'!$A87='Cartera Semanal Individual'!AM$1,-SUMIFS('BD Factoraje'!$Q:$Q,'BD Factoraje'!$B:$B,$B$3,'BD Factoraje'!$G:$G,'Cartera Semanal Individual'!$A87,'BD Factoraje'!$C:$C,$B$2),0)+AL87-SUMIFS('BD Factoraje'!$R:$R,'BD Factoraje'!$B:$B,$B$3,'BD Factoraje'!$G:$G,'Cartera Semanal Individual'!$A87,'BD Factoraje'!$N:$N,'Cartera Semanal Individual'!AM$1,'BD Factoraje'!$C:$C,$B$2)</f>
        <v>0</v>
      </c>
      <c r="AN87" s="11">
        <f>IF('Cartera Semanal Individual'!$A87='Cartera Semanal Individual'!AN$1,-SUMIFS('BD Factoraje'!$Q:$Q,'BD Factoraje'!$B:$B,$B$3,'BD Factoraje'!$G:$G,'Cartera Semanal Individual'!$A87,'BD Factoraje'!$C:$C,$B$2),0)+AM87-SUMIFS('BD Factoraje'!$R:$R,'BD Factoraje'!$B:$B,$B$3,'BD Factoraje'!$G:$G,'Cartera Semanal Individual'!$A87,'BD Factoraje'!$N:$N,'Cartera Semanal Individual'!AN$1,'BD Factoraje'!$C:$C,$B$2)</f>
        <v>0</v>
      </c>
      <c r="AO87" s="11">
        <f>IF('Cartera Semanal Individual'!$A87='Cartera Semanal Individual'!AO$1,-SUMIFS('BD Factoraje'!$Q:$Q,'BD Factoraje'!$B:$B,$B$3,'BD Factoraje'!$G:$G,'Cartera Semanal Individual'!$A87,'BD Factoraje'!$C:$C,$B$2),0)+AN87-SUMIFS('BD Factoraje'!$R:$R,'BD Factoraje'!$B:$B,$B$3,'BD Factoraje'!$G:$G,'Cartera Semanal Individual'!$A87,'BD Factoraje'!$N:$N,'Cartera Semanal Individual'!AO$1,'BD Factoraje'!$C:$C,$B$2)</f>
        <v>0</v>
      </c>
      <c r="AP87" s="11">
        <f>IF('Cartera Semanal Individual'!$A87='Cartera Semanal Individual'!AP$1,-SUMIFS('BD Factoraje'!$Q:$Q,'BD Factoraje'!$B:$B,$B$3,'BD Factoraje'!$G:$G,'Cartera Semanal Individual'!$A87,'BD Factoraje'!$C:$C,$B$2),0)+AO87-SUMIFS('BD Factoraje'!$R:$R,'BD Factoraje'!$B:$B,$B$3,'BD Factoraje'!$G:$G,'Cartera Semanal Individual'!$A87,'BD Factoraje'!$N:$N,'Cartera Semanal Individual'!AP$1,'BD Factoraje'!$C:$C,$B$2)</f>
        <v>0</v>
      </c>
      <c r="AQ87" s="11">
        <f>IF('Cartera Semanal Individual'!$A87='Cartera Semanal Individual'!AQ$1,-SUMIFS('BD Factoraje'!$Q:$Q,'BD Factoraje'!$B:$B,$B$3,'BD Factoraje'!$G:$G,'Cartera Semanal Individual'!$A87,'BD Factoraje'!$C:$C,$B$2),0)+AP87-SUMIFS('BD Factoraje'!$R:$R,'BD Factoraje'!$B:$B,$B$3,'BD Factoraje'!$G:$G,'Cartera Semanal Individual'!$A87,'BD Factoraje'!$N:$N,'Cartera Semanal Individual'!AQ$1,'BD Factoraje'!$C:$C,$B$2)</f>
        <v>0</v>
      </c>
      <c r="AR87" s="11">
        <f>IF('Cartera Semanal Individual'!$A87='Cartera Semanal Individual'!AR$1,-SUMIFS('BD Factoraje'!$Q:$Q,'BD Factoraje'!$B:$B,$B$3,'BD Factoraje'!$G:$G,'Cartera Semanal Individual'!$A87,'BD Factoraje'!$C:$C,$B$2),0)+AQ87-SUMIFS('BD Factoraje'!$R:$R,'BD Factoraje'!$B:$B,$B$3,'BD Factoraje'!$G:$G,'Cartera Semanal Individual'!$A87,'BD Factoraje'!$N:$N,'Cartera Semanal Individual'!AR$1,'BD Factoraje'!$C:$C,$B$2)</f>
        <v>0</v>
      </c>
      <c r="AS87" s="11">
        <f>IF('Cartera Semanal Individual'!$A87='Cartera Semanal Individual'!AS$1,-SUMIFS('BD Factoraje'!$Q:$Q,'BD Factoraje'!$B:$B,$B$3,'BD Factoraje'!$G:$G,'Cartera Semanal Individual'!$A87,'BD Factoraje'!$C:$C,$B$2),0)+AR87-SUMIFS('BD Factoraje'!$R:$R,'BD Factoraje'!$B:$B,$B$3,'BD Factoraje'!$G:$G,'Cartera Semanal Individual'!$A87,'BD Factoraje'!$N:$N,'Cartera Semanal Individual'!AS$1,'BD Factoraje'!$C:$C,$B$2)</f>
        <v>0</v>
      </c>
      <c r="AT87" s="11">
        <f>IF('Cartera Semanal Individual'!$A87='Cartera Semanal Individual'!AT$1,-SUMIFS('BD Factoraje'!$Q:$Q,'BD Factoraje'!$B:$B,$B$3,'BD Factoraje'!$G:$G,'Cartera Semanal Individual'!$A87,'BD Factoraje'!$C:$C,$B$2),0)+AS87-SUMIFS('BD Factoraje'!$R:$R,'BD Factoraje'!$B:$B,$B$3,'BD Factoraje'!$G:$G,'Cartera Semanal Individual'!$A87,'BD Factoraje'!$N:$N,'Cartera Semanal Individual'!AT$1,'BD Factoraje'!$C:$C,$B$2)</f>
        <v>0</v>
      </c>
      <c r="AU87" s="11">
        <f>IF('Cartera Semanal Individual'!$A87='Cartera Semanal Individual'!AU$1,-SUMIFS('BD Factoraje'!$Q:$Q,'BD Factoraje'!$B:$B,$B$3,'BD Factoraje'!$G:$G,'Cartera Semanal Individual'!$A87,'BD Factoraje'!$C:$C,$B$2),0)+AT87-SUMIFS('BD Factoraje'!$R:$R,'BD Factoraje'!$B:$B,$B$3,'BD Factoraje'!$G:$G,'Cartera Semanal Individual'!$A87,'BD Factoraje'!$N:$N,'Cartera Semanal Individual'!AU$1,'BD Factoraje'!$C:$C,$B$2)</f>
        <v>0</v>
      </c>
      <c r="AV87" s="11">
        <f>IF('Cartera Semanal Individual'!$A87='Cartera Semanal Individual'!AV$1,-SUMIFS('BD Factoraje'!$Q:$Q,'BD Factoraje'!$B:$B,$B$3,'BD Factoraje'!$G:$G,'Cartera Semanal Individual'!$A87,'BD Factoraje'!$C:$C,$B$2),0)+AU87-SUMIFS('BD Factoraje'!$R:$R,'BD Factoraje'!$B:$B,$B$3,'BD Factoraje'!$G:$G,'Cartera Semanal Individual'!$A87,'BD Factoraje'!$N:$N,'Cartera Semanal Individual'!AV$1,'BD Factoraje'!$C:$C,$B$2)</f>
        <v>0</v>
      </c>
      <c r="AW87" s="11">
        <f>IF('Cartera Semanal Individual'!$A87='Cartera Semanal Individual'!AW$1,-SUMIFS('BD Factoraje'!$Q:$Q,'BD Factoraje'!$B:$B,$B$3,'BD Factoraje'!$G:$G,'Cartera Semanal Individual'!$A87,'BD Factoraje'!$C:$C,$B$2),0)+AV87-SUMIFS('BD Factoraje'!$R:$R,'BD Factoraje'!$B:$B,$B$3,'BD Factoraje'!$G:$G,'Cartera Semanal Individual'!$A87,'BD Factoraje'!$N:$N,'Cartera Semanal Individual'!AW$1,'BD Factoraje'!$C:$C,$B$2)</f>
        <v>0</v>
      </c>
      <c r="AX87" s="11">
        <f>IF('Cartera Semanal Individual'!$A87='Cartera Semanal Individual'!AX$1,-SUMIFS('BD Factoraje'!$Q:$Q,'BD Factoraje'!$B:$B,$B$3,'BD Factoraje'!$G:$G,'Cartera Semanal Individual'!$A87,'BD Factoraje'!$C:$C,$B$2),0)+AW87-SUMIFS('BD Factoraje'!$R:$R,'BD Factoraje'!$B:$B,$B$3,'BD Factoraje'!$G:$G,'Cartera Semanal Individual'!$A87,'BD Factoraje'!$N:$N,'Cartera Semanal Individual'!AX$1,'BD Factoraje'!$C:$C,$B$2)</f>
        <v>0</v>
      </c>
      <c r="AY87" s="11">
        <f>IF('Cartera Semanal Individual'!$A87='Cartera Semanal Individual'!AY$1,-SUMIFS('BD Factoraje'!$Q:$Q,'BD Factoraje'!$B:$B,$B$3,'BD Factoraje'!$G:$G,'Cartera Semanal Individual'!$A87,'BD Factoraje'!$C:$C,$B$2),0)+AX87-SUMIFS('BD Factoraje'!$R:$R,'BD Factoraje'!$B:$B,$B$3,'BD Factoraje'!$G:$G,'Cartera Semanal Individual'!$A87,'BD Factoraje'!$N:$N,'Cartera Semanal Individual'!AY$1,'BD Factoraje'!$C:$C,$B$2)</f>
        <v>0</v>
      </c>
      <c r="AZ87" s="11">
        <f>IF('Cartera Semanal Individual'!$A87='Cartera Semanal Individual'!AZ$1,-SUMIFS('BD Factoraje'!$Q:$Q,'BD Factoraje'!$B:$B,$B$3,'BD Factoraje'!$G:$G,'Cartera Semanal Individual'!$A87,'BD Factoraje'!$C:$C,$B$2),0)+AY87-SUMIFS('BD Factoraje'!$R:$R,'BD Factoraje'!$B:$B,$B$3,'BD Factoraje'!$G:$G,'Cartera Semanal Individual'!$A87,'BD Factoraje'!$N:$N,'Cartera Semanal Individual'!AZ$1,'BD Factoraje'!$C:$C,$B$2)</f>
        <v>0</v>
      </c>
      <c r="BA87" s="11">
        <f>IF('Cartera Semanal Individual'!$A87='Cartera Semanal Individual'!BA$1,-SUMIFS('BD Factoraje'!$Q:$Q,'BD Factoraje'!$B:$B,$B$3,'BD Factoraje'!$G:$G,'Cartera Semanal Individual'!$A87,'BD Factoraje'!$C:$C,$B$2),0)+AZ87-SUMIFS('BD Factoraje'!$R:$R,'BD Factoraje'!$B:$B,$B$3,'BD Factoraje'!$G:$G,'Cartera Semanal Individual'!$A87,'BD Factoraje'!$N:$N,'Cartera Semanal Individual'!BA$1,'BD Factoraje'!$C:$C,$B$2)</f>
        <v>0</v>
      </c>
      <c r="BB87" s="11">
        <f>IF('Cartera Semanal Individual'!$A87='Cartera Semanal Individual'!BB$1,-SUMIFS('BD Factoraje'!$Q:$Q,'BD Factoraje'!$B:$B,$B$3,'BD Factoraje'!$G:$G,'Cartera Semanal Individual'!$A87,'BD Factoraje'!$C:$C,$B$2),0)+BA87-SUMIFS('BD Factoraje'!$R:$R,'BD Factoraje'!$B:$B,$B$3,'BD Factoraje'!$G:$G,'Cartera Semanal Individual'!$A87,'BD Factoraje'!$N:$N,'Cartera Semanal Individual'!BB$1,'BD Factoraje'!$C:$C,$B$2)</f>
        <v>0</v>
      </c>
      <c r="BC87" s="11">
        <f>IF('Cartera Semanal Individual'!$A87='Cartera Semanal Individual'!BC$1,-SUMIFS('BD Factoraje'!$Q:$Q,'BD Factoraje'!$B:$B,$B$3,'BD Factoraje'!$G:$G,'Cartera Semanal Individual'!$A87,'BD Factoraje'!$C:$C,$B$2),0)+BB87-SUMIFS('BD Factoraje'!$R:$R,'BD Factoraje'!$B:$B,$B$3,'BD Factoraje'!$G:$G,'Cartera Semanal Individual'!$A87,'BD Factoraje'!$N:$N,'Cartera Semanal Individual'!BC$1,'BD Factoraje'!$C:$C,$B$2)</f>
        <v>0</v>
      </c>
      <c r="BD87" s="11">
        <f>IF('Cartera Semanal Individual'!$A87='Cartera Semanal Individual'!BD$1,-SUMIFS('BD Factoraje'!$Q:$Q,'BD Factoraje'!$B:$B,$B$3,'BD Factoraje'!$G:$G,'Cartera Semanal Individual'!$A87,'BD Factoraje'!$C:$C,$B$2),0)+BC87-SUMIFS('BD Factoraje'!$R:$R,'BD Factoraje'!$B:$B,$B$3,'BD Factoraje'!$G:$G,'Cartera Semanal Individual'!$A87,'BD Factoraje'!$N:$N,'Cartera Semanal Individual'!BD$1,'BD Factoraje'!$C:$C,$B$2)</f>
        <v>0</v>
      </c>
      <c r="BE87" s="11">
        <f>IF('Cartera Semanal Individual'!$A87='Cartera Semanal Individual'!BE$1,-SUMIFS('BD Factoraje'!$Q:$Q,'BD Factoraje'!$B:$B,$B$3,'BD Factoraje'!$G:$G,'Cartera Semanal Individual'!$A87,'BD Factoraje'!$C:$C,$B$2),0)+BD87-SUMIFS('BD Factoraje'!$R:$R,'BD Factoraje'!$B:$B,$B$3,'BD Factoraje'!$G:$G,'Cartera Semanal Individual'!$A87,'BD Factoraje'!$N:$N,'Cartera Semanal Individual'!BE$1,'BD Factoraje'!$C:$C,$B$2)</f>
        <v>0</v>
      </c>
      <c r="BF87" s="11">
        <f>IF('Cartera Semanal Individual'!$A87='Cartera Semanal Individual'!BF$1,-SUMIFS('BD Factoraje'!$Q:$Q,'BD Factoraje'!$B:$B,$B$3,'BD Factoraje'!$G:$G,'Cartera Semanal Individual'!$A87,'BD Factoraje'!$C:$C,$B$2),0)+BE87-SUMIFS('BD Factoraje'!$R:$R,'BD Factoraje'!$B:$B,$B$3,'BD Factoraje'!$G:$G,'Cartera Semanal Individual'!$A87,'BD Factoraje'!$N:$N,'Cartera Semanal Individual'!BF$1,'BD Factoraje'!$C:$C,$B$2)</f>
        <v>0</v>
      </c>
      <c r="BG87" s="11">
        <f>IF('Cartera Semanal Individual'!$A87='Cartera Semanal Individual'!BG$1,-SUMIFS('BD Factoraje'!$Q:$Q,'BD Factoraje'!$B:$B,$B$3,'BD Factoraje'!$G:$G,'Cartera Semanal Individual'!$A87,'BD Factoraje'!$C:$C,$B$2),0)+BF87-SUMIFS('BD Factoraje'!$R:$R,'BD Factoraje'!$B:$B,$B$3,'BD Factoraje'!$G:$G,'Cartera Semanal Individual'!$A87,'BD Factoraje'!$N:$N,'Cartera Semanal Individual'!BG$1,'BD Factoraje'!$C:$C,$B$2)</f>
        <v>0</v>
      </c>
      <c r="BH87" s="11">
        <f>IF('Cartera Semanal Individual'!$A87='Cartera Semanal Individual'!BH$1,-SUMIFS('BD Factoraje'!$Q:$Q,'BD Factoraje'!$B:$B,$B$3,'BD Factoraje'!$G:$G,'Cartera Semanal Individual'!$A87,'BD Factoraje'!$C:$C,$B$2),0)+BG87-SUMIFS('BD Factoraje'!$R:$R,'BD Factoraje'!$B:$B,$B$3,'BD Factoraje'!$G:$G,'Cartera Semanal Individual'!$A87,'BD Factoraje'!$N:$N,'Cartera Semanal Individual'!BH$1,'BD Factoraje'!$C:$C,$B$2)</f>
        <v>0</v>
      </c>
      <c r="BI87" s="11">
        <f>IF('Cartera Semanal Individual'!$A87='Cartera Semanal Individual'!BI$1,-SUMIFS('BD Factoraje'!$Q:$Q,'BD Factoraje'!$B:$B,$B$3,'BD Factoraje'!$G:$G,'Cartera Semanal Individual'!$A87,'BD Factoraje'!$C:$C,$B$2),0)+BH87-SUMIFS('BD Factoraje'!$R:$R,'BD Factoraje'!$B:$B,$B$3,'BD Factoraje'!$G:$G,'Cartera Semanal Individual'!$A87,'BD Factoraje'!$N:$N,'Cartera Semanal Individual'!BI$1,'BD Factoraje'!$C:$C,$B$2)</f>
        <v>0</v>
      </c>
      <c r="BJ87" s="11">
        <f>IF('Cartera Semanal Individual'!$A87='Cartera Semanal Individual'!BJ$1,-SUMIFS('BD Factoraje'!$Q:$Q,'BD Factoraje'!$B:$B,$B$3,'BD Factoraje'!$G:$G,'Cartera Semanal Individual'!$A87,'BD Factoraje'!$C:$C,$B$2),0)+BI87-SUMIFS('BD Factoraje'!$R:$R,'BD Factoraje'!$B:$B,$B$3,'BD Factoraje'!$G:$G,'Cartera Semanal Individual'!$A87,'BD Factoraje'!$N:$N,'Cartera Semanal Individual'!BJ$1,'BD Factoraje'!$C:$C,$B$2)</f>
        <v>0</v>
      </c>
      <c r="BK87" s="11">
        <f>IF('Cartera Semanal Individual'!$A87='Cartera Semanal Individual'!BK$1,-SUMIFS('BD Factoraje'!$Q:$Q,'BD Factoraje'!$B:$B,$B$3,'BD Factoraje'!$G:$G,'Cartera Semanal Individual'!$A87,'BD Factoraje'!$C:$C,$B$2),0)+BJ87-SUMIFS('BD Factoraje'!$R:$R,'BD Factoraje'!$B:$B,$B$3,'BD Factoraje'!$G:$G,'Cartera Semanal Individual'!$A87,'BD Factoraje'!$N:$N,'Cartera Semanal Individual'!BK$1,'BD Factoraje'!$C:$C,$B$2)</f>
        <v>0</v>
      </c>
      <c r="BL87" s="11">
        <f>IF('Cartera Semanal Individual'!$A87='Cartera Semanal Individual'!BL$1,-SUMIFS('BD Factoraje'!$Q:$Q,'BD Factoraje'!$B:$B,$B$3,'BD Factoraje'!$G:$G,'Cartera Semanal Individual'!$A87,'BD Factoraje'!$C:$C,$B$2),0)+BK87-SUMIFS('BD Factoraje'!$R:$R,'BD Factoraje'!$B:$B,$B$3,'BD Factoraje'!$G:$G,'Cartera Semanal Individual'!$A87,'BD Factoraje'!$N:$N,'Cartera Semanal Individual'!BL$1,'BD Factoraje'!$C:$C,$B$2)</f>
        <v>0</v>
      </c>
      <c r="BM87" s="11">
        <f>IF('Cartera Semanal Individual'!$A87='Cartera Semanal Individual'!BM$1,-SUMIFS('BD Factoraje'!$Q:$Q,'BD Factoraje'!$B:$B,$B$3,'BD Factoraje'!$G:$G,'Cartera Semanal Individual'!$A87,'BD Factoraje'!$C:$C,$B$2),0)+BL87-SUMIFS('BD Factoraje'!$R:$R,'BD Factoraje'!$B:$B,$B$3,'BD Factoraje'!$G:$G,'Cartera Semanal Individual'!$A87,'BD Factoraje'!$N:$N,'Cartera Semanal Individual'!BM$1,'BD Factoraje'!$C:$C,$B$2)</f>
        <v>0</v>
      </c>
      <c r="BN87" s="11">
        <f>IF('Cartera Semanal Individual'!$A87='Cartera Semanal Individual'!BN$1,-SUMIFS('BD Factoraje'!$Q:$Q,'BD Factoraje'!$B:$B,$B$3,'BD Factoraje'!$G:$G,'Cartera Semanal Individual'!$A87,'BD Factoraje'!$C:$C,$B$2),0)+BM87-SUMIFS('BD Factoraje'!$R:$R,'BD Factoraje'!$B:$B,$B$3,'BD Factoraje'!$G:$G,'Cartera Semanal Individual'!$A87,'BD Factoraje'!$N:$N,'Cartera Semanal Individual'!BN$1,'BD Factoraje'!$C:$C,$B$2)</f>
        <v>0</v>
      </c>
      <c r="BO87" s="11">
        <f>IF('Cartera Semanal Individual'!$A87='Cartera Semanal Individual'!BO$1,-SUMIFS('BD Factoraje'!$Q:$Q,'BD Factoraje'!$B:$B,$B$3,'BD Factoraje'!$G:$G,'Cartera Semanal Individual'!$A87,'BD Factoraje'!$C:$C,$B$2),0)+BN87-SUMIFS('BD Factoraje'!$R:$R,'BD Factoraje'!$B:$B,$B$3,'BD Factoraje'!$G:$G,'Cartera Semanal Individual'!$A87,'BD Factoraje'!$N:$N,'Cartera Semanal Individual'!BO$1,'BD Factoraje'!$C:$C,$B$2)</f>
        <v>0</v>
      </c>
      <c r="BP87" s="11">
        <f>IF('Cartera Semanal Individual'!$A87='Cartera Semanal Individual'!BP$1,-SUMIFS('BD Factoraje'!$Q:$Q,'BD Factoraje'!$B:$B,$B$3,'BD Factoraje'!$G:$G,'Cartera Semanal Individual'!$A87,'BD Factoraje'!$C:$C,$B$2),0)+BO87-SUMIFS('BD Factoraje'!$R:$R,'BD Factoraje'!$B:$B,$B$3,'BD Factoraje'!$G:$G,'Cartera Semanal Individual'!$A87,'BD Factoraje'!$N:$N,'Cartera Semanal Individual'!BP$1,'BD Factoraje'!$C:$C,$B$2)</f>
        <v>0</v>
      </c>
      <c r="BQ87" s="11">
        <f>IF('Cartera Semanal Individual'!$A87='Cartera Semanal Individual'!BQ$1,-SUMIFS('BD Factoraje'!$Q:$Q,'BD Factoraje'!$B:$B,$B$3,'BD Factoraje'!$G:$G,'Cartera Semanal Individual'!$A87,'BD Factoraje'!$C:$C,$B$2),0)+BP87-SUMIFS('BD Factoraje'!$R:$R,'BD Factoraje'!$B:$B,$B$3,'BD Factoraje'!$G:$G,'Cartera Semanal Individual'!$A87,'BD Factoraje'!$N:$N,'Cartera Semanal Individual'!BQ$1,'BD Factoraje'!$C:$C,$B$2)</f>
        <v>0</v>
      </c>
      <c r="BR87" s="11">
        <f>IF('Cartera Semanal Individual'!$A87='Cartera Semanal Individual'!BR$1,-SUMIFS('BD Factoraje'!$Q:$Q,'BD Factoraje'!$B:$B,$B$3,'BD Factoraje'!$G:$G,'Cartera Semanal Individual'!$A87,'BD Factoraje'!$C:$C,$B$2),0)+BQ87-SUMIFS('BD Factoraje'!$R:$R,'BD Factoraje'!$B:$B,$B$3,'BD Factoraje'!$G:$G,'Cartera Semanal Individual'!$A87,'BD Factoraje'!$N:$N,'Cartera Semanal Individual'!BR$1,'BD Factoraje'!$C:$C,$B$2)</f>
        <v>0</v>
      </c>
      <c r="BS87" s="11">
        <f>IF('Cartera Semanal Individual'!$A87='Cartera Semanal Individual'!BS$1,-SUMIFS('BD Factoraje'!$Q:$Q,'BD Factoraje'!$B:$B,$B$3,'BD Factoraje'!$G:$G,'Cartera Semanal Individual'!$A87,'BD Factoraje'!$C:$C,$B$2),0)+BR87-SUMIFS('BD Factoraje'!$R:$R,'BD Factoraje'!$B:$B,$B$3,'BD Factoraje'!$G:$G,'Cartera Semanal Individual'!$A87,'BD Factoraje'!$N:$N,'Cartera Semanal Individual'!BS$1,'BD Factoraje'!$C:$C,$B$2)</f>
        <v>0</v>
      </c>
      <c r="BT87" s="11">
        <f>IF('Cartera Semanal Individual'!$A87='Cartera Semanal Individual'!BT$1,-SUMIFS('BD Factoraje'!$Q:$Q,'BD Factoraje'!$B:$B,$B$3,'BD Factoraje'!$G:$G,'Cartera Semanal Individual'!$A87,'BD Factoraje'!$C:$C,$B$2),0)+BS87-SUMIFS('BD Factoraje'!$R:$R,'BD Factoraje'!$B:$B,$B$3,'BD Factoraje'!$G:$G,'Cartera Semanal Individual'!$A87,'BD Factoraje'!$N:$N,'Cartera Semanal Individual'!BT$1,'BD Factoraje'!$C:$C,$B$2)</f>
        <v>0</v>
      </c>
      <c r="BU87" s="11">
        <f>IF('Cartera Semanal Individual'!$A87='Cartera Semanal Individual'!BU$1,-SUMIFS('BD Factoraje'!$Q:$Q,'BD Factoraje'!$B:$B,$B$3,'BD Factoraje'!$G:$G,'Cartera Semanal Individual'!$A87,'BD Factoraje'!$C:$C,$B$2),0)+BT87-SUMIFS('BD Factoraje'!$R:$R,'BD Factoraje'!$B:$B,$B$3,'BD Factoraje'!$G:$G,'Cartera Semanal Individual'!$A87,'BD Factoraje'!$N:$N,'Cartera Semanal Individual'!BU$1,'BD Factoraje'!$C:$C,$B$2)</f>
        <v>0</v>
      </c>
      <c r="BV87" s="11">
        <f>IF('Cartera Semanal Individual'!$A87='Cartera Semanal Individual'!BV$1,-SUMIFS('BD Factoraje'!$Q:$Q,'BD Factoraje'!$B:$B,$B$3,'BD Factoraje'!$G:$G,'Cartera Semanal Individual'!$A87,'BD Factoraje'!$C:$C,$B$2),0)+BU87-SUMIFS('BD Factoraje'!$R:$R,'BD Factoraje'!$B:$B,$B$3,'BD Factoraje'!$G:$G,'Cartera Semanal Individual'!$A87,'BD Factoraje'!$N:$N,'Cartera Semanal Individual'!BV$1,'BD Factoraje'!$C:$C,$B$2)</f>
        <v>0</v>
      </c>
      <c r="BW87" s="11">
        <f>IF('Cartera Semanal Individual'!$A87='Cartera Semanal Individual'!BW$1,-SUMIFS('BD Factoraje'!$Q:$Q,'BD Factoraje'!$B:$B,$B$3,'BD Factoraje'!$G:$G,'Cartera Semanal Individual'!$A87,'BD Factoraje'!$C:$C,$B$2),0)+BV87-SUMIFS('BD Factoraje'!$R:$R,'BD Factoraje'!$B:$B,$B$3,'BD Factoraje'!$G:$G,'Cartera Semanal Individual'!$A87,'BD Factoraje'!$N:$N,'Cartera Semanal Individual'!BW$1,'BD Factoraje'!$C:$C,$B$2)</f>
        <v>0</v>
      </c>
      <c r="BX87" s="11">
        <f>IF('Cartera Semanal Individual'!$A87='Cartera Semanal Individual'!BX$1,-SUMIFS('BD Factoraje'!$Q:$Q,'BD Factoraje'!$B:$B,$B$3,'BD Factoraje'!$G:$G,'Cartera Semanal Individual'!$A87,'BD Factoraje'!$C:$C,$B$2),0)+BW87-SUMIFS('BD Factoraje'!$R:$R,'BD Factoraje'!$B:$B,$B$3,'BD Factoraje'!$G:$G,'Cartera Semanal Individual'!$A87,'BD Factoraje'!$N:$N,'Cartera Semanal Individual'!BX$1,'BD Factoraje'!$C:$C,$B$2)</f>
        <v>0</v>
      </c>
      <c r="BY87" s="11">
        <f>IF('Cartera Semanal Individual'!$A87='Cartera Semanal Individual'!BY$1,-SUMIFS('BD Factoraje'!$Q:$Q,'BD Factoraje'!$B:$B,$B$3,'BD Factoraje'!$G:$G,'Cartera Semanal Individual'!$A87,'BD Factoraje'!$C:$C,$B$2),0)+BX87-SUMIFS('BD Factoraje'!$R:$R,'BD Factoraje'!$B:$B,$B$3,'BD Factoraje'!$G:$G,'Cartera Semanal Individual'!$A87,'BD Factoraje'!$N:$N,'Cartera Semanal Individual'!BY$1,'BD Factoraje'!$C:$C,$B$2)</f>
        <v>0</v>
      </c>
      <c r="BZ87" s="11">
        <f>IF('Cartera Semanal Individual'!$A87='Cartera Semanal Individual'!BZ$1,-SUMIFS('BD Factoraje'!$Q:$Q,'BD Factoraje'!$B:$B,$B$3,'BD Factoraje'!$G:$G,'Cartera Semanal Individual'!$A87,'BD Factoraje'!$C:$C,$B$2),0)+BY87-SUMIFS('BD Factoraje'!$R:$R,'BD Factoraje'!$B:$B,$B$3,'BD Factoraje'!$G:$G,'Cartera Semanal Individual'!$A87,'BD Factoraje'!$N:$N,'Cartera Semanal Individual'!BZ$1,'BD Factoraje'!$C:$C,$B$2)</f>
        <v>0</v>
      </c>
      <c r="CA87" s="11">
        <f>IF('Cartera Semanal Individual'!$A87='Cartera Semanal Individual'!CA$1,-SUMIFS('BD Factoraje'!$Q:$Q,'BD Factoraje'!$B:$B,$B$3,'BD Factoraje'!$G:$G,'Cartera Semanal Individual'!$A87,'BD Factoraje'!$C:$C,$B$2),0)+BZ87-SUMIFS('BD Factoraje'!$R:$R,'BD Factoraje'!$B:$B,$B$3,'BD Factoraje'!$G:$G,'Cartera Semanal Individual'!$A87,'BD Factoraje'!$N:$N,'Cartera Semanal Individual'!CA$1,'BD Factoraje'!$C:$C,$B$2)</f>
        <v>0</v>
      </c>
      <c r="CB87" s="11">
        <f>IF('Cartera Semanal Individual'!$A87='Cartera Semanal Individual'!CB$1,-SUMIFS('BD Factoraje'!$Q:$Q,'BD Factoraje'!$B:$B,$B$3,'BD Factoraje'!$G:$G,'Cartera Semanal Individual'!$A87,'BD Factoraje'!$C:$C,$B$2),0)+CA87-SUMIFS('BD Factoraje'!$R:$R,'BD Factoraje'!$B:$B,$B$3,'BD Factoraje'!$G:$G,'Cartera Semanal Individual'!$A87,'BD Factoraje'!$N:$N,'Cartera Semanal Individual'!CB$1,'BD Factoraje'!$C:$C,$B$2)</f>
        <v>0</v>
      </c>
      <c r="CC87" s="11">
        <f>IF('Cartera Semanal Individual'!$A87='Cartera Semanal Individual'!CC$1,-SUMIFS('BD Factoraje'!$Q:$Q,'BD Factoraje'!$B:$B,$B$3,'BD Factoraje'!$G:$G,'Cartera Semanal Individual'!$A87,'BD Factoraje'!$C:$C,$B$2),0)+CB87-SUMIFS('BD Factoraje'!$R:$R,'BD Factoraje'!$B:$B,$B$3,'BD Factoraje'!$G:$G,'Cartera Semanal Individual'!$A87,'BD Factoraje'!$N:$N,'Cartera Semanal Individual'!CC$1,'BD Factoraje'!$C:$C,$B$2)</f>
        <v>0</v>
      </c>
      <c r="CD87" s="11">
        <f>IF('Cartera Semanal Individual'!$A87='Cartera Semanal Individual'!CD$1,-SUMIFS('BD Factoraje'!$Q:$Q,'BD Factoraje'!$B:$B,$B$3,'BD Factoraje'!$G:$G,'Cartera Semanal Individual'!$A87,'BD Factoraje'!$C:$C,$B$2),0)+CC87-SUMIFS('BD Factoraje'!$R:$R,'BD Factoraje'!$B:$B,$B$3,'BD Factoraje'!$G:$G,'Cartera Semanal Individual'!$A87,'BD Factoraje'!$N:$N,'Cartera Semanal Individual'!CD$1,'BD Factoraje'!$C:$C,$B$2)</f>
        <v>0</v>
      </c>
      <c r="CE87" s="11">
        <f>IF('Cartera Semanal Individual'!$A87='Cartera Semanal Individual'!CE$1,-SUMIFS('BD Factoraje'!$Q:$Q,'BD Factoraje'!$B:$B,$B$3,'BD Factoraje'!$G:$G,'Cartera Semanal Individual'!$A87,'BD Factoraje'!$C:$C,$B$2),0)+CD87-SUMIFS('BD Factoraje'!$R:$R,'BD Factoraje'!$B:$B,$B$3,'BD Factoraje'!$G:$G,'Cartera Semanal Individual'!$A87,'BD Factoraje'!$N:$N,'Cartera Semanal Individual'!CE$1,'BD Factoraje'!$C:$C,$B$2)</f>
        <v>0</v>
      </c>
      <c r="CF87" s="11">
        <f>IF('Cartera Semanal Individual'!$A87='Cartera Semanal Individual'!CF$1,-SUMIFS('BD Factoraje'!$Q:$Q,'BD Factoraje'!$B:$B,$B$3,'BD Factoraje'!$G:$G,'Cartera Semanal Individual'!$A87,'BD Factoraje'!$C:$C,$B$2),0)+CE87-SUMIFS('BD Factoraje'!$R:$R,'BD Factoraje'!$B:$B,$B$3,'BD Factoraje'!$G:$G,'Cartera Semanal Individual'!$A87,'BD Factoraje'!$N:$N,'Cartera Semanal Individual'!CF$1,'BD Factoraje'!$C:$C,$B$2)</f>
        <v>0</v>
      </c>
      <c r="CG87" s="11">
        <f>IF('Cartera Semanal Individual'!$A87='Cartera Semanal Individual'!CG$1,-SUMIFS('BD Factoraje'!$Q:$Q,'BD Factoraje'!$B:$B,$B$3,'BD Factoraje'!$G:$G,'Cartera Semanal Individual'!$A87,'BD Factoraje'!$C:$C,$B$2),0)+CF87-SUMIFS('BD Factoraje'!$R:$R,'BD Factoraje'!$B:$B,$B$3,'BD Factoraje'!$G:$G,'Cartera Semanal Individual'!$A87,'BD Factoraje'!$N:$N,'Cartera Semanal Individual'!CG$1,'BD Factoraje'!$C:$C,$B$2)</f>
        <v>174880.4</v>
      </c>
      <c r="CH87" s="11">
        <f>IF('Cartera Semanal Individual'!$A87='Cartera Semanal Individual'!CH$1,-SUMIFS('BD Factoraje'!$Q:$Q,'BD Factoraje'!$B:$B,$B$3,'BD Factoraje'!$G:$G,'Cartera Semanal Individual'!$A87,'BD Factoraje'!$C:$C,$B$2),0)+CG87-SUMIFS('BD Factoraje'!$R:$R,'BD Factoraje'!$B:$B,$B$3,'BD Factoraje'!$G:$G,'Cartera Semanal Individual'!$A87,'BD Factoraje'!$N:$N,'Cartera Semanal Individual'!CH$1,'BD Factoraje'!$C:$C,$B$2)</f>
        <v>174880.4</v>
      </c>
      <c r="CI87" s="11">
        <f>IF('Cartera Semanal Individual'!$A87='Cartera Semanal Individual'!CI$1,-SUMIFS('BD Factoraje'!$Q:$Q,'BD Factoraje'!$B:$B,$B$3,'BD Factoraje'!$G:$G,'Cartera Semanal Individual'!$A87,'BD Factoraje'!$C:$C,$B$2),0)+CH87-SUMIFS('BD Factoraje'!$R:$R,'BD Factoraje'!$B:$B,$B$3,'BD Factoraje'!$G:$G,'Cartera Semanal Individual'!$A87,'BD Factoraje'!$N:$N,'Cartera Semanal Individual'!CI$1,'BD Factoraje'!$C:$C,$B$2)</f>
        <v>174880.4</v>
      </c>
      <c r="CJ87" s="11">
        <f>IF('Cartera Semanal Individual'!$A87='Cartera Semanal Individual'!CJ$1,-SUMIFS('BD Factoraje'!$Q:$Q,'BD Factoraje'!$B:$B,$B$3,'BD Factoraje'!$G:$G,'Cartera Semanal Individual'!$A87,'BD Factoraje'!$C:$C,$B$2),0)+CI87-SUMIFS('BD Factoraje'!$R:$R,'BD Factoraje'!$B:$B,$B$3,'BD Factoraje'!$G:$G,'Cartera Semanal Individual'!$A87,'BD Factoraje'!$N:$N,'Cartera Semanal Individual'!CJ$1,'BD Factoraje'!$C:$C,$B$2)</f>
        <v>174880.4</v>
      </c>
      <c r="CK87" s="11">
        <f>IF('Cartera Semanal Individual'!$A87='Cartera Semanal Individual'!CK$1,-SUMIFS('BD Factoraje'!$Q:$Q,'BD Factoraje'!$B:$B,$B$3,'BD Factoraje'!$G:$G,'Cartera Semanal Individual'!$A87,'BD Factoraje'!$C:$C,$B$2),0)+CJ87-SUMIFS('BD Factoraje'!$R:$R,'BD Factoraje'!$B:$B,$B$3,'BD Factoraje'!$G:$G,'Cartera Semanal Individual'!$A87,'BD Factoraje'!$N:$N,'Cartera Semanal Individual'!CK$1,'BD Factoraje'!$C:$C,$B$2)</f>
        <v>174880.4</v>
      </c>
      <c r="CL87" s="11">
        <f>IF('Cartera Semanal Individual'!$A87='Cartera Semanal Individual'!CL$1,-SUMIFS('BD Factoraje'!$Q:$Q,'BD Factoraje'!$B:$B,$B$3,'BD Factoraje'!$G:$G,'Cartera Semanal Individual'!$A87,'BD Factoraje'!$C:$C,$B$2),0)+CK87-SUMIFS('BD Factoraje'!$R:$R,'BD Factoraje'!$B:$B,$B$3,'BD Factoraje'!$G:$G,'Cartera Semanal Individual'!$A87,'BD Factoraje'!$N:$N,'Cartera Semanal Individual'!CL$1,'BD Factoraje'!$C:$C,$B$2)</f>
        <v>174880.4</v>
      </c>
      <c r="CM87" s="11">
        <f>IF('Cartera Semanal Individual'!$A87='Cartera Semanal Individual'!CM$1,-SUMIFS('BD Factoraje'!$Q:$Q,'BD Factoraje'!$B:$B,$B$3,'BD Factoraje'!$G:$G,'Cartera Semanal Individual'!$A87,'BD Factoraje'!$C:$C,$B$2),0)+CL87-SUMIFS('BD Factoraje'!$R:$R,'BD Factoraje'!$B:$B,$B$3,'BD Factoraje'!$G:$G,'Cartera Semanal Individual'!$A87,'BD Factoraje'!$N:$N,'Cartera Semanal Individual'!CM$1,'BD Factoraje'!$C:$C,$B$2)</f>
        <v>174880.4</v>
      </c>
      <c r="CN87" s="11">
        <f>IF('Cartera Semanal Individual'!$A87='Cartera Semanal Individual'!CN$1,-SUMIFS('BD Factoraje'!$Q:$Q,'BD Factoraje'!$B:$B,$B$3,'BD Factoraje'!$G:$G,'Cartera Semanal Individual'!$A87,'BD Factoraje'!$C:$C,$B$2),0)+CM87-SUMIFS('BD Factoraje'!$R:$R,'BD Factoraje'!$B:$B,$B$3,'BD Factoraje'!$G:$G,'Cartera Semanal Individual'!$A87,'BD Factoraje'!$N:$N,'Cartera Semanal Individual'!CN$1,'BD Factoraje'!$C:$C,$B$2)</f>
        <v>174880.4</v>
      </c>
      <c r="CO87" s="11">
        <f>IF('Cartera Semanal Individual'!$A87='Cartera Semanal Individual'!CO$1,-SUMIFS('BD Factoraje'!$Q:$Q,'BD Factoraje'!$B:$B,$B$3,'BD Factoraje'!$G:$G,'Cartera Semanal Individual'!$A87,'BD Factoraje'!$C:$C,$B$2),0)+CN87-SUMIFS('BD Factoraje'!$R:$R,'BD Factoraje'!$B:$B,$B$3,'BD Factoraje'!$G:$G,'Cartera Semanal Individual'!$A87,'BD Factoraje'!$N:$N,'Cartera Semanal Individual'!CO$1,'BD Factoraje'!$C:$C,$B$2)</f>
        <v>174880.4</v>
      </c>
      <c r="CP87" s="11">
        <f>IF('Cartera Semanal Individual'!$A87='Cartera Semanal Individual'!CP$1,-SUMIFS('BD Factoraje'!$Q:$Q,'BD Factoraje'!$B:$B,$B$3,'BD Factoraje'!$G:$G,'Cartera Semanal Individual'!$A87,'BD Factoraje'!$C:$C,$B$2),0)+CO87-SUMIFS('BD Factoraje'!$R:$R,'BD Factoraje'!$B:$B,$B$3,'BD Factoraje'!$G:$G,'Cartera Semanal Individual'!$A87,'BD Factoraje'!$N:$N,'Cartera Semanal Individual'!CP$1,'BD Factoraje'!$C:$C,$B$2)</f>
        <v>174880.4</v>
      </c>
      <c r="CQ87" s="11">
        <f>IF('Cartera Semanal Individual'!$A87='Cartera Semanal Individual'!CQ$1,-SUMIFS('BD Factoraje'!$Q:$Q,'BD Factoraje'!$B:$B,$B$3,'BD Factoraje'!$G:$G,'Cartera Semanal Individual'!$A87,'BD Factoraje'!$C:$C,$B$2),0)+CP87-SUMIFS('BD Factoraje'!$R:$R,'BD Factoraje'!$B:$B,$B$3,'BD Factoraje'!$G:$G,'Cartera Semanal Individual'!$A87,'BD Factoraje'!$N:$N,'Cartera Semanal Individual'!CQ$1,'BD Factoraje'!$C:$C,$B$2)</f>
        <v>174880.4</v>
      </c>
      <c r="CR87" s="11">
        <f>IF('Cartera Semanal Individual'!$A87='Cartera Semanal Individual'!CR$1,-SUMIFS('BD Factoraje'!$Q:$Q,'BD Factoraje'!$B:$B,$B$3,'BD Factoraje'!$G:$G,'Cartera Semanal Individual'!$A87,'BD Factoraje'!$C:$C,$B$2),0)+CQ87-SUMIFS('BD Factoraje'!$R:$R,'BD Factoraje'!$B:$B,$B$3,'BD Factoraje'!$G:$G,'Cartera Semanal Individual'!$A87,'BD Factoraje'!$N:$N,'Cartera Semanal Individual'!CR$1,'BD Factoraje'!$C:$C,$B$2)</f>
        <v>174880.4</v>
      </c>
      <c r="CS87" s="11">
        <f>IF('Cartera Semanal Individual'!$A87='Cartera Semanal Individual'!CS$1,-SUMIFS('BD Factoraje'!$Q:$Q,'BD Factoraje'!$B:$B,$B$3,'BD Factoraje'!$G:$G,'Cartera Semanal Individual'!$A87,'BD Factoraje'!$C:$C,$B$2),0)+CR87-SUMIFS('BD Factoraje'!$R:$R,'BD Factoraje'!$B:$B,$B$3,'BD Factoraje'!$G:$G,'Cartera Semanal Individual'!$A87,'BD Factoraje'!$N:$N,'Cartera Semanal Individual'!CS$1,'BD Factoraje'!$C:$C,$B$2)</f>
        <v>174880.4</v>
      </c>
      <c r="CT87" s="11">
        <f>IF('Cartera Semanal Individual'!$A87='Cartera Semanal Individual'!CT$1,-SUMIFS('BD Factoraje'!$Q:$Q,'BD Factoraje'!$B:$B,$B$3,'BD Factoraje'!$G:$G,'Cartera Semanal Individual'!$A87,'BD Factoraje'!$C:$C,$B$2),0)+CS87-SUMIFS('BD Factoraje'!$R:$R,'BD Factoraje'!$B:$B,$B$3,'BD Factoraje'!$G:$G,'Cartera Semanal Individual'!$A87,'BD Factoraje'!$N:$N,'Cartera Semanal Individual'!CT$1,'BD Factoraje'!$C:$C,$B$2)</f>
        <v>174880.4</v>
      </c>
      <c r="CU87" s="11">
        <f>IF('Cartera Semanal Individual'!$A87='Cartera Semanal Individual'!CU$1,-SUMIFS('BD Factoraje'!$Q:$Q,'BD Factoraje'!$B:$B,$B$3,'BD Factoraje'!$G:$G,'Cartera Semanal Individual'!$A87,'BD Factoraje'!$C:$C,$B$2),0)+CT87-SUMIFS('BD Factoraje'!$R:$R,'BD Factoraje'!$B:$B,$B$3,'BD Factoraje'!$G:$G,'Cartera Semanal Individual'!$A87,'BD Factoraje'!$N:$N,'Cartera Semanal Individual'!CU$1,'BD Factoraje'!$C:$C,$B$2)</f>
        <v>174880.4</v>
      </c>
      <c r="CV87" s="11">
        <f>IF('Cartera Semanal Individual'!$A87='Cartera Semanal Individual'!CV$1,-SUMIFS('BD Factoraje'!$Q:$Q,'BD Factoraje'!$B:$B,$B$3,'BD Factoraje'!$G:$G,'Cartera Semanal Individual'!$A87,'BD Factoraje'!$C:$C,$B$2),0)+CU87-SUMIFS('BD Factoraje'!$R:$R,'BD Factoraje'!$B:$B,$B$3,'BD Factoraje'!$G:$G,'Cartera Semanal Individual'!$A87,'BD Factoraje'!$N:$N,'Cartera Semanal Individual'!CV$1,'BD Factoraje'!$C:$C,$B$2)</f>
        <v>174880.4</v>
      </c>
    </row>
    <row r="88" spans="1:100" x14ac:dyDescent="0.25">
      <c r="A88" s="14">
        <v>97</v>
      </c>
      <c r="B88" s="31">
        <f t="shared" si="3"/>
        <v>43044</v>
      </c>
      <c r="C88" s="11">
        <f>IF('Cartera Semanal Individual'!$A88='Cartera Semanal Individual'!C$1,-SUMIFS('BD Factoraje'!$Q:$Q,'BD Factoraje'!$B:$B,$B$3,'BD Factoraje'!$G:$G,'Cartera Semanal Individual'!$A88,'BD Factoraje'!$C:$C,$B$2),0)</f>
        <v>0</v>
      </c>
      <c r="D88" s="11">
        <f>IF('Cartera Semanal Individual'!$A88='Cartera Semanal Individual'!D$1,-SUMIFS('BD Factoraje'!$Q:$Q,'BD Factoraje'!$B:$B,$B$3,'BD Factoraje'!$G:$G,'Cartera Semanal Individual'!$A88,'BD Factoraje'!$C:$C,$B$2),0)+C88-SUMIFS('BD Factoraje'!$R:$R,'BD Factoraje'!$B:$B,$B$3,'BD Factoraje'!$G:$G,'Cartera Semanal Individual'!$A88,'BD Factoraje'!$N:$N,'Cartera Semanal Individual'!D$1,'BD Factoraje'!$C:$C,$B$2)</f>
        <v>0</v>
      </c>
      <c r="E88" s="11">
        <f>IF('Cartera Semanal Individual'!$A88='Cartera Semanal Individual'!E$1,-SUMIFS('BD Factoraje'!$Q:$Q,'BD Factoraje'!$B:$B,$B$3,'BD Factoraje'!$G:$G,'Cartera Semanal Individual'!$A88,'BD Factoraje'!$C:$C,$B$2),0)+D88-SUMIFS('BD Factoraje'!$R:$R,'BD Factoraje'!$B:$B,$B$3,'BD Factoraje'!$G:$G,'Cartera Semanal Individual'!$A88,'BD Factoraje'!$N:$N,'Cartera Semanal Individual'!E$1,'BD Factoraje'!$C:$C,$B$2)</f>
        <v>0</v>
      </c>
      <c r="F88" s="11">
        <f>IF('Cartera Semanal Individual'!$A88='Cartera Semanal Individual'!F$1,-SUMIFS('BD Factoraje'!$Q:$Q,'BD Factoraje'!$B:$B,$B$3,'BD Factoraje'!$G:$G,'Cartera Semanal Individual'!$A88,'BD Factoraje'!$C:$C,$B$2),0)+E88-SUMIFS('BD Factoraje'!$R:$R,'BD Factoraje'!$B:$B,$B$3,'BD Factoraje'!$G:$G,'Cartera Semanal Individual'!$A88,'BD Factoraje'!$N:$N,'Cartera Semanal Individual'!F$1,'BD Factoraje'!$C:$C,$B$2)</f>
        <v>0</v>
      </c>
      <c r="G88" s="11">
        <f>IF('Cartera Semanal Individual'!$A88='Cartera Semanal Individual'!G$1,-SUMIFS('BD Factoraje'!$Q:$Q,'BD Factoraje'!$B:$B,$B$3,'BD Factoraje'!$G:$G,'Cartera Semanal Individual'!$A88,'BD Factoraje'!$C:$C,$B$2),0)+F88-SUMIFS('BD Factoraje'!$R:$R,'BD Factoraje'!$B:$B,$B$3,'BD Factoraje'!$G:$G,'Cartera Semanal Individual'!$A88,'BD Factoraje'!$N:$N,'Cartera Semanal Individual'!G$1,'BD Factoraje'!$C:$C,$B$2)</f>
        <v>0</v>
      </c>
      <c r="H88" s="11">
        <f>IF('Cartera Semanal Individual'!$A88='Cartera Semanal Individual'!H$1,-SUMIFS('BD Factoraje'!$Q:$Q,'BD Factoraje'!$B:$B,$B$3,'BD Factoraje'!$G:$G,'Cartera Semanal Individual'!$A88,'BD Factoraje'!$C:$C,$B$2),0)+G88-SUMIFS('BD Factoraje'!$R:$R,'BD Factoraje'!$B:$B,$B$3,'BD Factoraje'!$G:$G,'Cartera Semanal Individual'!$A88,'BD Factoraje'!$N:$N,'Cartera Semanal Individual'!H$1,'BD Factoraje'!$C:$C,$B$2)</f>
        <v>0</v>
      </c>
      <c r="I88" s="11">
        <f>IF('Cartera Semanal Individual'!$A88='Cartera Semanal Individual'!I$1,-SUMIFS('BD Factoraje'!$Q:$Q,'BD Factoraje'!$B:$B,$B$3,'BD Factoraje'!$G:$G,'Cartera Semanal Individual'!$A88,'BD Factoraje'!$C:$C,$B$2),0)+H88-SUMIFS('BD Factoraje'!$R:$R,'BD Factoraje'!$B:$B,$B$3,'BD Factoraje'!$G:$G,'Cartera Semanal Individual'!$A88,'BD Factoraje'!$N:$N,'Cartera Semanal Individual'!I$1,'BD Factoraje'!$C:$C,$B$2)</f>
        <v>0</v>
      </c>
      <c r="J88" s="11">
        <f>IF('Cartera Semanal Individual'!$A88='Cartera Semanal Individual'!J$1,-SUMIFS('BD Factoraje'!$Q:$Q,'BD Factoraje'!$B:$B,$B$3,'BD Factoraje'!$G:$G,'Cartera Semanal Individual'!$A88,'BD Factoraje'!$C:$C,$B$2),0)+I88-SUMIFS('BD Factoraje'!$R:$R,'BD Factoraje'!$B:$B,$B$3,'BD Factoraje'!$G:$G,'Cartera Semanal Individual'!$A88,'BD Factoraje'!$N:$N,'Cartera Semanal Individual'!J$1,'BD Factoraje'!$C:$C,$B$2)</f>
        <v>0</v>
      </c>
      <c r="K88" s="11">
        <f>IF('Cartera Semanal Individual'!$A88='Cartera Semanal Individual'!K$1,-SUMIFS('BD Factoraje'!$Q:$Q,'BD Factoraje'!$B:$B,$B$3,'BD Factoraje'!$G:$G,'Cartera Semanal Individual'!$A88,'BD Factoraje'!$C:$C,$B$2),0)+J88-SUMIFS('BD Factoraje'!$R:$R,'BD Factoraje'!$B:$B,$B$3,'BD Factoraje'!$G:$G,'Cartera Semanal Individual'!$A88,'BD Factoraje'!$N:$N,'Cartera Semanal Individual'!K$1,'BD Factoraje'!$C:$C,$B$2)</f>
        <v>0</v>
      </c>
      <c r="L88" s="11">
        <f>IF('Cartera Semanal Individual'!$A88='Cartera Semanal Individual'!L$1,-SUMIFS('BD Factoraje'!$Q:$Q,'BD Factoraje'!$B:$B,$B$3,'BD Factoraje'!$G:$G,'Cartera Semanal Individual'!$A88,'BD Factoraje'!$C:$C,$B$2),0)+K88-SUMIFS('BD Factoraje'!$R:$R,'BD Factoraje'!$B:$B,$B$3,'BD Factoraje'!$G:$G,'Cartera Semanal Individual'!$A88,'BD Factoraje'!$N:$N,'Cartera Semanal Individual'!L$1,'BD Factoraje'!$C:$C,$B$2)</f>
        <v>0</v>
      </c>
      <c r="M88" s="11">
        <f>IF('Cartera Semanal Individual'!$A88='Cartera Semanal Individual'!M$1,-SUMIFS('BD Factoraje'!$Q:$Q,'BD Factoraje'!$B:$B,$B$3,'BD Factoraje'!$G:$G,'Cartera Semanal Individual'!$A88,'BD Factoraje'!$C:$C,$B$2),0)+L88-SUMIFS('BD Factoraje'!$R:$R,'BD Factoraje'!$B:$B,$B$3,'BD Factoraje'!$G:$G,'Cartera Semanal Individual'!$A88,'BD Factoraje'!$N:$N,'Cartera Semanal Individual'!M$1,'BD Factoraje'!$C:$C,$B$2)</f>
        <v>0</v>
      </c>
      <c r="N88" s="11">
        <f>IF('Cartera Semanal Individual'!$A88='Cartera Semanal Individual'!N$1,-SUMIFS('BD Factoraje'!$Q:$Q,'BD Factoraje'!$B:$B,$B$3,'BD Factoraje'!$G:$G,'Cartera Semanal Individual'!$A88,'BD Factoraje'!$C:$C,$B$2),0)+M88-SUMIFS('BD Factoraje'!$R:$R,'BD Factoraje'!$B:$B,$B$3,'BD Factoraje'!$G:$G,'Cartera Semanal Individual'!$A88,'BD Factoraje'!$N:$N,'Cartera Semanal Individual'!N$1,'BD Factoraje'!$C:$C,$B$2)</f>
        <v>0</v>
      </c>
      <c r="O88" s="11">
        <f>IF('Cartera Semanal Individual'!$A88='Cartera Semanal Individual'!O$1,-SUMIFS('BD Factoraje'!$Q:$Q,'BD Factoraje'!$B:$B,$B$3,'BD Factoraje'!$G:$G,'Cartera Semanal Individual'!$A88,'BD Factoraje'!$C:$C,$B$2),0)+N88-SUMIFS('BD Factoraje'!$R:$R,'BD Factoraje'!$B:$B,$B$3,'BD Factoraje'!$G:$G,'Cartera Semanal Individual'!$A88,'BD Factoraje'!$N:$N,'Cartera Semanal Individual'!O$1,'BD Factoraje'!$C:$C,$B$2)</f>
        <v>0</v>
      </c>
      <c r="P88" s="11">
        <f>IF('Cartera Semanal Individual'!$A88='Cartera Semanal Individual'!P$1,-SUMIFS('BD Factoraje'!$Q:$Q,'BD Factoraje'!$B:$B,$B$3,'BD Factoraje'!$G:$G,'Cartera Semanal Individual'!$A88,'BD Factoraje'!$C:$C,$B$2),0)+O88-SUMIFS('BD Factoraje'!$R:$R,'BD Factoraje'!$B:$B,$B$3,'BD Factoraje'!$G:$G,'Cartera Semanal Individual'!$A88,'BD Factoraje'!$N:$N,'Cartera Semanal Individual'!P$1,'BD Factoraje'!$C:$C,$B$2)</f>
        <v>0</v>
      </c>
      <c r="Q88" s="11">
        <f>IF('Cartera Semanal Individual'!$A88='Cartera Semanal Individual'!Q$1,-SUMIFS('BD Factoraje'!$Q:$Q,'BD Factoraje'!$B:$B,$B$3,'BD Factoraje'!$G:$G,'Cartera Semanal Individual'!$A88,'BD Factoraje'!$C:$C,$B$2),0)+P88-SUMIFS('BD Factoraje'!$R:$R,'BD Factoraje'!$B:$B,$B$3,'BD Factoraje'!$G:$G,'Cartera Semanal Individual'!$A88,'BD Factoraje'!$N:$N,'Cartera Semanal Individual'!Q$1,'BD Factoraje'!$C:$C,$B$2)</f>
        <v>0</v>
      </c>
      <c r="R88" s="11">
        <f>IF('Cartera Semanal Individual'!$A88='Cartera Semanal Individual'!R$1,-SUMIFS('BD Factoraje'!$Q:$Q,'BD Factoraje'!$B:$B,$B$3,'BD Factoraje'!$G:$G,'Cartera Semanal Individual'!$A88,'BD Factoraje'!$C:$C,$B$2),0)+Q88-SUMIFS('BD Factoraje'!$R:$R,'BD Factoraje'!$B:$B,$B$3,'BD Factoraje'!$G:$G,'Cartera Semanal Individual'!$A88,'BD Factoraje'!$N:$N,'Cartera Semanal Individual'!R$1,'BD Factoraje'!$C:$C,$B$2)</f>
        <v>0</v>
      </c>
      <c r="S88" s="11">
        <f>IF('Cartera Semanal Individual'!$A88='Cartera Semanal Individual'!S$1,-SUMIFS('BD Factoraje'!$Q:$Q,'BD Factoraje'!$B:$B,$B$3,'BD Factoraje'!$G:$G,'Cartera Semanal Individual'!$A88,'BD Factoraje'!$C:$C,$B$2),0)+R88-SUMIFS('BD Factoraje'!$R:$R,'BD Factoraje'!$B:$B,$B$3,'BD Factoraje'!$G:$G,'Cartera Semanal Individual'!$A88,'BD Factoraje'!$N:$N,'Cartera Semanal Individual'!S$1,'BD Factoraje'!$C:$C,$B$2)</f>
        <v>0</v>
      </c>
      <c r="T88" s="11">
        <f>IF('Cartera Semanal Individual'!$A88='Cartera Semanal Individual'!T$1,-SUMIFS('BD Factoraje'!$Q:$Q,'BD Factoraje'!$B:$B,$B$3,'BD Factoraje'!$G:$G,'Cartera Semanal Individual'!$A88,'BD Factoraje'!$C:$C,$B$2),0)+S88-SUMIFS('BD Factoraje'!$R:$R,'BD Factoraje'!$B:$B,$B$3,'BD Factoraje'!$G:$G,'Cartera Semanal Individual'!$A88,'BD Factoraje'!$N:$N,'Cartera Semanal Individual'!T$1,'BD Factoraje'!$C:$C,$B$2)</f>
        <v>0</v>
      </c>
      <c r="U88" s="11">
        <f>IF('Cartera Semanal Individual'!$A88='Cartera Semanal Individual'!U$1,-SUMIFS('BD Factoraje'!$Q:$Q,'BD Factoraje'!$B:$B,$B$3,'BD Factoraje'!$G:$G,'Cartera Semanal Individual'!$A88,'BD Factoraje'!$C:$C,$B$2),0)+T88-SUMIFS('BD Factoraje'!$R:$R,'BD Factoraje'!$B:$B,$B$3,'BD Factoraje'!$G:$G,'Cartera Semanal Individual'!$A88,'BD Factoraje'!$N:$N,'Cartera Semanal Individual'!U$1,'BD Factoraje'!$C:$C,$B$2)</f>
        <v>0</v>
      </c>
      <c r="V88" s="11">
        <f>IF('Cartera Semanal Individual'!$A88='Cartera Semanal Individual'!V$1,-SUMIFS('BD Factoraje'!$Q:$Q,'BD Factoraje'!$B:$B,$B$3,'BD Factoraje'!$G:$G,'Cartera Semanal Individual'!$A88,'BD Factoraje'!$C:$C,$B$2),0)+U88-SUMIFS('BD Factoraje'!$R:$R,'BD Factoraje'!$B:$B,$B$3,'BD Factoraje'!$G:$G,'Cartera Semanal Individual'!$A88,'BD Factoraje'!$N:$N,'Cartera Semanal Individual'!V$1,'BD Factoraje'!$C:$C,$B$2)</f>
        <v>0</v>
      </c>
      <c r="W88" s="11">
        <f>IF('Cartera Semanal Individual'!$A88='Cartera Semanal Individual'!W$1,-SUMIFS('BD Factoraje'!$Q:$Q,'BD Factoraje'!$B:$B,$B$3,'BD Factoraje'!$G:$G,'Cartera Semanal Individual'!$A88,'BD Factoraje'!$C:$C,$B$2),0)+V88-SUMIFS('BD Factoraje'!$R:$R,'BD Factoraje'!$B:$B,$B$3,'BD Factoraje'!$G:$G,'Cartera Semanal Individual'!$A88,'BD Factoraje'!$N:$N,'Cartera Semanal Individual'!W$1,'BD Factoraje'!$C:$C,$B$2)</f>
        <v>0</v>
      </c>
      <c r="X88" s="11">
        <f>IF('Cartera Semanal Individual'!$A88='Cartera Semanal Individual'!X$1,-SUMIFS('BD Factoraje'!$Q:$Q,'BD Factoraje'!$B:$B,$B$3,'BD Factoraje'!$G:$G,'Cartera Semanal Individual'!$A88,'BD Factoraje'!$C:$C,$B$2),0)+W88-SUMIFS('BD Factoraje'!$R:$R,'BD Factoraje'!$B:$B,$B$3,'BD Factoraje'!$G:$G,'Cartera Semanal Individual'!$A88,'BD Factoraje'!$N:$N,'Cartera Semanal Individual'!X$1,'BD Factoraje'!$C:$C,$B$2)</f>
        <v>0</v>
      </c>
      <c r="Y88" s="11">
        <f>IF('Cartera Semanal Individual'!$A88='Cartera Semanal Individual'!Y$1,-SUMIFS('BD Factoraje'!$Q:$Q,'BD Factoraje'!$B:$B,$B$3,'BD Factoraje'!$G:$G,'Cartera Semanal Individual'!$A88,'BD Factoraje'!$C:$C,$B$2),0)+X88-SUMIFS('BD Factoraje'!$R:$R,'BD Factoraje'!$B:$B,$B$3,'BD Factoraje'!$G:$G,'Cartera Semanal Individual'!$A88,'BD Factoraje'!$N:$N,'Cartera Semanal Individual'!Y$1,'BD Factoraje'!$C:$C,$B$2)</f>
        <v>0</v>
      </c>
      <c r="Z88" s="11">
        <f>IF('Cartera Semanal Individual'!$A88='Cartera Semanal Individual'!Z$1,-SUMIFS('BD Factoraje'!$Q:$Q,'BD Factoraje'!$B:$B,$B$3,'BD Factoraje'!$G:$G,'Cartera Semanal Individual'!$A88,'BD Factoraje'!$C:$C,$B$2),0)+Y88-SUMIFS('BD Factoraje'!$R:$R,'BD Factoraje'!$B:$B,$B$3,'BD Factoraje'!$G:$G,'Cartera Semanal Individual'!$A88,'BD Factoraje'!$N:$N,'Cartera Semanal Individual'!Z$1,'BD Factoraje'!$C:$C,$B$2)</f>
        <v>0</v>
      </c>
      <c r="AA88" s="11">
        <f>IF('Cartera Semanal Individual'!$A88='Cartera Semanal Individual'!AA$1,-SUMIFS('BD Factoraje'!$Q:$Q,'BD Factoraje'!$B:$B,$B$3,'BD Factoraje'!$G:$G,'Cartera Semanal Individual'!$A88,'BD Factoraje'!$C:$C,$B$2),0)+Z88-SUMIFS('BD Factoraje'!$R:$R,'BD Factoraje'!$B:$B,$B$3,'BD Factoraje'!$G:$G,'Cartera Semanal Individual'!$A88,'BD Factoraje'!$N:$N,'Cartera Semanal Individual'!AA$1,'BD Factoraje'!$C:$C,$B$2)</f>
        <v>0</v>
      </c>
      <c r="AB88" s="11">
        <f>IF('Cartera Semanal Individual'!$A88='Cartera Semanal Individual'!AB$1,-SUMIFS('BD Factoraje'!$Q:$Q,'BD Factoraje'!$B:$B,$B$3,'BD Factoraje'!$G:$G,'Cartera Semanal Individual'!$A88,'BD Factoraje'!$C:$C,$B$2),0)+AA88-SUMIFS('BD Factoraje'!$R:$R,'BD Factoraje'!$B:$B,$B$3,'BD Factoraje'!$G:$G,'Cartera Semanal Individual'!$A88,'BD Factoraje'!$N:$N,'Cartera Semanal Individual'!AB$1,'BD Factoraje'!$C:$C,$B$2)</f>
        <v>0</v>
      </c>
      <c r="AC88" s="11">
        <f>IF('Cartera Semanal Individual'!$A88='Cartera Semanal Individual'!AC$1,-SUMIFS('BD Factoraje'!$Q:$Q,'BD Factoraje'!$B:$B,$B$3,'BD Factoraje'!$G:$G,'Cartera Semanal Individual'!$A88,'BD Factoraje'!$C:$C,$B$2),0)+AB88-SUMIFS('BD Factoraje'!$R:$R,'BD Factoraje'!$B:$B,$B$3,'BD Factoraje'!$G:$G,'Cartera Semanal Individual'!$A88,'BD Factoraje'!$N:$N,'Cartera Semanal Individual'!AC$1,'BD Factoraje'!$C:$C,$B$2)</f>
        <v>0</v>
      </c>
      <c r="AD88" s="11">
        <f>IF('Cartera Semanal Individual'!$A88='Cartera Semanal Individual'!AD$1,-SUMIFS('BD Factoraje'!$Q:$Q,'BD Factoraje'!$B:$B,$B$3,'BD Factoraje'!$G:$G,'Cartera Semanal Individual'!$A88,'BD Factoraje'!$C:$C,$B$2),0)+AC88-SUMIFS('BD Factoraje'!$R:$R,'BD Factoraje'!$B:$B,$B$3,'BD Factoraje'!$G:$G,'Cartera Semanal Individual'!$A88,'BD Factoraje'!$N:$N,'Cartera Semanal Individual'!AD$1,'BD Factoraje'!$C:$C,$B$2)</f>
        <v>0</v>
      </c>
      <c r="AE88" s="11">
        <f>IF('Cartera Semanal Individual'!$A88='Cartera Semanal Individual'!AE$1,-SUMIFS('BD Factoraje'!$Q:$Q,'BD Factoraje'!$B:$B,$B$3,'BD Factoraje'!$G:$G,'Cartera Semanal Individual'!$A88,'BD Factoraje'!$C:$C,$B$2),0)+AD88-SUMIFS('BD Factoraje'!$R:$R,'BD Factoraje'!$B:$B,$B$3,'BD Factoraje'!$G:$G,'Cartera Semanal Individual'!$A88,'BD Factoraje'!$N:$N,'Cartera Semanal Individual'!AE$1,'BD Factoraje'!$C:$C,$B$2)</f>
        <v>0</v>
      </c>
      <c r="AF88" s="11">
        <f>IF('Cartera Semanal Individual'!$A88='Cartera Semanal Individual'!AF$1,-SUMIFS('BD Factoraje'!$Q:$Q,'BD Factoraje'!$B:$B,$B$3,'BD Factoraje'!$G:$G,'Cartera Semanal Individual'!$A88,'BD Factoraje'!$C:$C,$B$2),0)+AE88-SUMIFS('BD Factoraje'!$R:$R,'BD Factoraje'!$B:$B,$B$3,'BD Factoraje'!$G:$G,'Cartera Semanal Individual'!$A88,'BD Factoraje'!$N:$N,'Cartera Semanal Individual'!AF$1,'BD Factoraje'!$C:$C,$B$2)</f>
        <v>0</v>
      </c>
      <c r="AG88" s="11">
        <f>IF('Cartera Semanal Individual'!$A88='Cartera Semanal Individual'!AG$1,-SUMIFS('BD Factoraje'!$Q:$Q,'BD Factoraje'!$B:$B,$B$3,'BD Factoraje'!$G:$G,'Cartera Semanal Individual'!$A88,'BD Factoraje'!$C:$C,$B$2),0)+AF88-SUMIFS('BD Factoraje'!$R:$R,'BD Factoraje'!$B:$B,$B$3,'BD Factoraje'!$G:$G,'Cartera Semanal Individual'!$A88,'BD Factoraje'!$N:$N,'Cartera Semanal Individual'!AG$1,'BD Factoraje'!$C:$C,$B$2)</f>
        <v>0</v>
      </c>
      <c r="AH88" s="11">
        <f>IF('Cartera Semanal Individual'!$A88='Cartera Semanal Individual'!AH$1,-SUMIFS('BD Factoraje'!$Q:$Q,'BD Factoraje'!$B:$B,$B$3,'BD Factoraje'!$G:$G,'Cartera Semanal Individual'!$A88,'BD Factoraje'!$C:$C,$B$2),0)+AG88-SUMIFS('BD Factoraje'!$R:$R,'BD Factoraje'!$B:$B,$B$3,'BD Factoraje'!$G:$G,'Cartera Semanal Individual'!$A88,'BD Factoraje'!$N:$N,'Cartera Semanal Individual'!AH$1,'BD Factoraje'!$C:$C,$B$2)</f>
        <v>0</v>
      </c>
      <c r="AI88" s="11">
        <f>IF('Cartera Semanal Individual'!$A88='Cartera Semanal Individual'!AI$1,-SUMIFS('BD Factoraje'!$Q:$Q,'BD Factoraje'!$B:$B,$B$3,'BD Factoraje'!$G:$G,'Cartera Semanal Individual'!$A88,'BD Factoraje'!$C:$C,$B$2),0)+AH88-SUMIFS('BD Factoraje'!$R:$R,'BD Factoraje'!$B:$B,$B$3,'BD Factoraje'!$G:$G,'Cartera Semanal Individual'!$A88,'BD Factoraje'!$N:$N,'Cartera Semanal Individual'!AI$1,'BD Factoraje'!$C:$C,$B$2)</f>
        <v>0</v>
      </c>
      <c r="AJ88" s="11">
        <f>IF('Cartera Semanal Individual'!$A88='Cartera Semanal Individual'!AJ$1,-SUMIFS('BD Factoraje'!$Q:$Q,'BD Factoraje'!$B:$B,$B$3,'BD Factoraje'!$G:$G,'Cartera Semanal Individual'!$A88,'BD Factoraje'!$C:$C,$B$2),0)+AI88-SUMIFS('BD Factoraje'!$R:$R,'BD Factoraje'!$B:$B,$B$3,'BD Factoraje'!$G:$G,'Cartera Semanal Individual'!$A88,'BD Factoraje'!$N:$N,'Cartera Semanal Individual'!AJ$1,'BD Factoraje'!$C:$C,$B$2)</f>
        <v>0</v>
      </c>
      <c r="AK88" s="11">
        <f>IF('Cartera Semanal Individual'!$A88='Cartera Semanal Individual'!AK$1,-SUMIFS('BD Factoraje'!$Q:$Q,'BD Factoraje'!$B:$B,$B$3,'BD Factoraje'!$G:$G,'Cartera Semanal Individual'!$A88,'BD Factoraje'!$C:$C,$B$2),0)+AJ88-SUMIFS('BD Factoraje'!$R:$R,'BD Factoraje'!$B:$B,$B$3,'BD Factoraje'!$G:$G,'Cartera Semanal Individual'!$A88,'BD Factoraje'!$N:$N,'Cartera Semanal Individual'!AK$1,'BD Factoraje'!$C:$C,$B$2)</f>
        <v>0</v>
      </c>
      <c r="AL88" s="11">
        <f>IF('Cartera Semanal Individual'!$A88='Cartera Semanal Individual'!AL$1,-SUMIFS('BD Factoraje'!$Q:$Q,'BD Factoraje'!$B:$B,$B$3,'BD Factoraje'!$G:$G,'Cartera Semanal Individual'!$A88,'BD Factoraje'!$C:$C,$B$2),0)+AK88-SUMIFS('BD Factoraje'!$R:$R,'BD Factoraje'!$B:$B,$B$3,'BD Factoraje'!$G:$G,'Cartera Semanal Individual'!$A88,'BD Factoraje'!$N:$N,'Cartera Semanal Individual'!AL$1,'BD Factoraje'!$C:$C,$B$2)</f>
        <v>0</v>
      </c>
      <c r="AM88" s="11">
        <f>IF('Cartera Semanal Individual'!$A88='Cartera Semanal Individual'!AM$1,-SUMIFS('BD Factoraje'!$Q:$Q,'BD Factoraje'!$B:$B,$B$3,'BD Factoraje'!$G:$G,'Cartera Semanal Individual'!$A88,'BD Factoraje'!$C:$C,$B$2),0)+AL88-SUMIFS('BD Factoraje'!$R:$R,'BD Factoraje'!$B:$B,$B$3,'BD Factoraje'!$G:$G,'Cartera Semanal Individual'!$A88,'BD Factoraje'!$N:$N,'Cartera Semanal Individual'!AM$1,'BD Factoraje'!$C:$C,$B$2)</f>
        <v>0</v>
      </c>
      <c r="AN88" s="11">
        <f>IF('Cartera Semanal Individual'!$A88='Cartera Semanal Individual'!AN$1,-SUMIFS('BD Factoraje'!$Q:$Q,'BD Factoraje'!$B:$B,$B$3,'BD Factoraje'!$G:$G,'Cartera Semanal Individual'!$A88,'BD Factoraje'!$C:$C,$B$2),0)+AM88-SUMIFS('BD Factoraje'!$R:$R,'BD Factoraje'!$B:$B,$B$3,'BD Factoraje'!$G:$G,'Cartera Semanal Individual'!$A88,'BD Factoraje'!$N:$N,'Cartera Semanal Individual'!AN$1,'BD Factoraje'!$C:$C,$B$2)</f>
        <v>0</v>
      </c>
      <c r="AO88" s="11">
        <f>IF('Cartera Semanal Individual'!$A88='Cartera Semanal Individual'!AO$1,-SUMIFS('BD Factoraje'!$Q:$Q,'BD Factoraje'!$B:$B,$B$3,'BD Factoraje'!$G:$G,'Cartera Semanal Individual'!$A88,'BD Factoraje'!$C:$C,$B$2),0)+AN88-SUMIFS('BD Factoraje'!$R:$R,'BD Factoraje'!$B:$B,$B$3,'BD Factoraje'!$G:$G,'Cartera Semanal Individual'!$A88,'BD Factoraje'!$N:$N,'Cartera Semanal Individual'!AO$1,'BD Factoraje'!$C:$C,$B$2)</f>
        <v>0</v>
      </c>
      <c r="AP88" s="11">
        <f>IF('Cartera Semanal Individual'!$A88='Cartera Semanal Individual'!AP$1,-SUMIFS('BD Factoraje'!$Q:$Q,'BD Factoraje'!$B:$B,$B$3,'BD Factoraje'!$G:$G,'Cartera Semanal Individual'!$A88,'BD Factoraje'!$C:$C,$B$2),0)+AO88-SUMIFS('BD Factoraje'!$R:$R,'BD Factoraje'!$B:$B,$B$3,'BD Factoraje'!$G:$G,'Cartera Semanal Individual'!$A88,'BD Factoraje'!$N:$N,'Cartera Semanal Individual'!AP$1,'BD Factoraje'!$C:$C,$B$2)</f>
        <v>0</v>
      </c>
      <c r="AQ88" s="11">
        <f>IF('Cartera Semanal Individual'!$A88='Cartera Semanal Individual'!AQ$1,-SUMIFS('BD Factoraje'!$Q:$Q,'BD Factoraje'!$B:$B,$B$3,'BD Factoraje'!$G:$G,'Cartera Semanal Individual'!$A88,'BD Factoraje'!$C:$C,$B$2),0)+AP88-SUMIFS('BD Factoraje'!$R:$R,'BD Factoraje'!$B:$B,$B$3,'BD Factoraje'!$G:$G,'Cartera Semanal Individual'!$A88,'BD Factoraje'!$N:$N,'Cartera Semanal Individual'!AQ$1,'BD Factoraje'!$C:$C,$B$2)</f>
        <v>0</v>
      </c>
      <c r="AR88" s="11">
        <f>IF('Cartera Semanal Individual'!$A88='Cartera Semanal Individual'!AR$1,-SUMIFS('BD Factoraje'!$Q:$Q,'BD Factoraje'!$B:$B,$B$3,'BD Factoraje'!$G:$G,'Cartera Semanal Individual'!$A88,'BD Factoraje'!$C:$C,$B$2),0)+AQ88-SUMIFS('BD Factoraje'!$R:$R,'BD Factoraje'!$B:$B,$B$3,'BD Factoraje'!$G:$G,'Cartera Semanal Individual'!$A88,'BD Factoraje'!$N:$N,'Cartera Semanal Individual'!AR$1,'BD Factoraje'!$C:$C,$B$2)</f>
        <v>0</v>
      </c>
      <c r="AS88" s="11">
        <f>IF('Cartera Semanal Individual'!$A88='Cartera Semanal Individual'!AS$1,-SUMIFS('BD Factoraje'!$Q:$Q,'BD Factoraje'!$B:$B,$B$3,'BD Factoraje'!$G:$G,'Cartera Semanal Individual'!$A88,'BD Factoraje'!$C:$C,$B$2),0)+AR88-SUMIFS('BD Factoraje'!$R:$R,'BD Factoraje'!$B:$B,$B$3,'BD Factoraje'!$G:$G,'Cartera Semanal Individual'!$A88,'BD Factoraje'!$N:$N,'Cartera Semanal Individual'!AS$1,'BD Factoraje'!$C:$C,$B$2)</f>
        <v>0</v>
      </c>
      <c r="AT88" s="11">
        <f>IF('Cartera Semanal Individual'!$A88='Cartera Semanal Individual'!AT$1,-SUMIFS('BD Factoraje'!$Q:$Q,'BD Factoraje'!$B:$B,$B$3,'BD Factoraje'!$G:$G,'Cartera Semanal Individual'!$A88,'BD Factoraje'!$C:$C,$B$2),0)+AS88-SUMIFS('BD Factoraje'!$R:$R,'BD Factoraje'!$B:$B,$B$3,'BD Factoraje'!$G:$G,'Cartera Semanal Individual'!$A88,'BD Factoraje'!$N:$N,'Cartera Semanal Individual'!AT$1,'BD Factoraje'!$C:$C,$B$2)</f>
        <v>0</v>
      </c>
      <c r="AU88" s="11">
        <f>IF('Cartera Semanal Individual'!$A88='Cartera Semanal Individual'!AU$1,-SUMIFS('BD Factoraje'!$Q:$Q,'BD Factoraje'!$B:$B,$B$3,'BD Factoraje'!$G:$G,'Cartera Semanal Individual'!$A88,'BD Factoraje'!$C:$C,$B$2),0)+AT88-SUMIFS('BD Factoraje'!$R:$R,'BD Factoraje'!$B:$B,$B$3,'BD Factoraje'!$G:$G,'Cartera Semanal Individual'!$A88,'BD Factoraje'!$N:$N,'Cartera Semanal Individual'!AU$1,'BD Factoraje'!$C:$C,$B$2)</f>
        <v>0</v>
      </c>
      <c r="AV88" s="11">
        <f>IF('Cartera Semanal Individual'!$A88='Cartera Semanal Individual'!AV$1,-SUMIFS('BD Factoraje'!$Q:$Q,'BD Factoraje'!$B:$B,$B$3,'BD Factoraje'!$G:$G,'Cartera Semanal Individual'!$A88,'BD Factoraje'!$C:$C,$B$2),0)+AU88-SUMIFS('BD Factoraje'!$R:$R,'BD Factoraje'!$B:$B,$B$3,'BD Factoraje'!$G:$G,'Cartera Semanal Individual'!$A88,'BD Factoraje'!$N:$N,'Cartera Semanal Individual'!AV$1,'BD Factoraje'!$C:$C,$B$2)</f>
        <v>0</v>
      </c>
      <c r="AW88" s="11">
        <f>IF('Cartera Semanal Individual'!$A88='Cartera Semanal Individual'!AW$1,-SUMIFS('BD Factoraje'!$Q:$Q,'BD Factoraje'!$B:$B,$B$3,'BD Factoraje'!$G:$G,'Cartera Semanal Individual'!$A88,'BD Factoraje'!$C:$C,$B$2),0)+AV88-SUMIFS('BD Factoraje'!$R:$R,'BD Factoraje'!$B:$B,$B$3,'BD Factoraje'!$G:$G,'Cartera Semanal Individual'!$A88,'BD Factoraje'!$N:$N,'Cartera Semanal Individual'!AW$1,'BD Factoraje'!$C:$C,$B$2)</f>
        <v>0</v>
      </c>
      <c r="AX88" s="11">
        <f>IF('Cartera Semanal Individual'!$A88='Cartera Semanal Individual'!AX$1,-SUMIFS('BD Factoraje'!$Q:$Q,'BD Factoraje'!$B:$B,$B$3,'BD Factoraje'!$G:$G,'Cartera Semanal Individual'!$A88,'BD Factoraje'!$C:$C,$B$2),0)+AW88-SUMIFS('BD Factoraje'!$R:$R,'BD Factoraje'!$B:$B,$B$3,'BD Factoraje'!$G:$G,'Cartera Semanal Individual'!$A88,'BD Factoraje'!$N:$N,'Cartera Semanal Individual'!AX$1,'BD Factoraje'!$C:$C,$B$2)</f>
        <v>0</v>
      </c>
      <c r="AY88" s="11">
        <f>IF('Cartera Semanal Individual'!$A88='Cartera Semanal Individual'!AY$1,-SUMIFS('BD Factoraje'!$Q:$Q,'BD Factoraje'!$B:$B,$B$3,'BD Factoraje'!$G:$G,'Cartera Semanal Individual'!$A88,'BD Factoraje'!$C:$C,$B$2),0)+AX88-SUMIFS('BD Factoraje'!$R:$R,'BD Factoraje'!$B:$B,$B$3,'BD Factoraje'!$G:$G,'Cartera Semanal Individual'!$A88,'BD Factoraje'!$N:$N,'Cartera Semanal Individual'!AY$1,'BD Factoraje'!$C:$C,$B$2)</f>
        <v>0</v>
      </c>
      <c r="AZ88" s="11">
        <f>IF('Cartera Semanal Individual'!$A88='Cartera Semanal Individual'!AZ$1,-SUMIFS('BD Factoraje'!$Q:$Q,'BD Factoraje'!$B:$B,$B$3,'BD Factoraje'!$G:$G,'Cartera Semanal Individual'!$A88,'BD Factoraje'!$C:$C,$B$2),0)+AY88-SUMIFS('BD Factoraje'!$R:$R,'BD Factoraje'!$B:$B,$B$3,'BD Factoraje'!$G:$G,'Cartera Semanal Individual'!$A88,'BD Factoraje'!$N:$N,'Cartera Semanal Individual'!AZ$1,'BD Factoraje'!$C:$C,$B$2)</f>
        <v>0</v>
      </c>
      <c r="BA88" s="11">
        <f>IF('Cartera Semanal Individual'!$A88='Cartera Semanal Individual'!BA$1,-SUMIFS('BD Factoraje'!$Q:$Q,'BD Factoraje'!$B:$B,$B$3,'BD Factoraje'!$G:$G,'Cartera Semanal Individual'!$A88,'BD Factoraje'!$C:$C,$B$2),0)+AZ88-SUMIFS('BD Factoraje'!$R:$R,'BD Factoraje'!$B:$B,$B$3,'BD Factoraje'!$G:$G,'Cartera Semanal Individual'!$A88,'BD Factoraje'!$N:$N,'Cartera Semanal Individual'!BA$1,'BD Factoraje'!$C:$C,$B$2)</f>
        <v>0</v>
      </c>
      <c r="BB88" s="11">
        <f>IF('Cartera Semanal Individual'!$A88='Cartera Semanal Individual'!BB$1,-SUMIFS('BD Factoraje'!$Q:$Q,'BD Factoraje'!$B:$B,$B$3,'BD Factoraje'!$G:$G,'Cartera Semanal Individual'!$A88,'BD Factoraje'!$C:$C,$B$2),0)+BA88-SUMIFS('BD Factoraje'!$R:$R,'BD Factoraje'!$B:$B,$B$3,'BD Factoraje'!$G:$G,'Cartera Semanal Individual'!$A88,'BD Factoraje'!$N:$N,'Cartera Semanal Individual'!BB$1,'BD Factoraje'!$C:$C,$B$2)</f>
        <v>0</v>
      </c>
      <c r="BC88" s="11">
        <f>IF('Cartera Semanal Individual'!$A88='Cartera Semanal Individual'!BC$1,-SUMIFS('BD Factoraje'!$Q:$Q,'BD Factoraje'!$B:$B,$B$3,'BD Factoraje'!$G:$G,'Cartera Semanal Individual'!$A88,'BD Factoraje'!$C:$C,$B$2),0)+BB88-SUMIFS('BD Factoraje'!$R:$R,'BD Factoraje'!$B:$B,$B$3,'BD Factoraje'!$G:$G,'Cartera Semanal Individual'!$A88,'BD Factoraje'!$N:$N,'Cartera Semanal Individual'!BC$1,'BD Factoraje'!$C:$C,$B$2)</f>
        <v>0</v>
      </c>
      <c r="BD88" s="11">
        <f>IF('Cartera Semanal Individual'!$A88='Cartera Semanal Individual'!BD$1,-SUMIFS('BD Factoraje'!$Q:$Q,'BD Factoraje'!$B:$B,$B$3,'BD Factoraje'!$G:$G,'Cartera Semanal Individual'!$A88,'BD Factoraje'!$C:$C,$B$2),0)+BC88-SUMIFS('BD Factoraje'!$R:$R,'BD Factoraje'!$B:$B,$B$3,'BD Factoraje'!$G:$G,'Cartera Semanal Individual'!$A88,'BD Factoraje'!$N:$N,'Cartera Semanal Individual'!BD$1,'BD Factoraje'!$C:$C,$B$2)</f>
        <v>0</v>
      </c>
      <c r="BE88" s="11">
        <f>IF('Cartera Semanal Individual'!$A88='Cartera Semanal Individual'!BE$1,-SUMIFS('BD Factoraje'!$Q:$Q,'BD Factoraje'!$B:$B,$B$3,'BD Factoraje'!$G:$G,'Cartera Semanal Individual'!$A88,'BD Factoraje'!$C:$C,$B$2),0)+BD88-SUMIFS('BD Factoraje'!$R:$R,'BD Factoraje'!$B:$B,$B$3,'BD Factoraje'!$G:$G,'Cartera Semanal Individual'!$A88,'BD Factoraje'!$N:$N,'Cartera Semanal Individual'!BE$1,'BD Factoraje'!$C:$C,$B$2)</f>
        <v>0</v>
      </c>
      <c r="BF88" s="11">
        <f>IF('Cartera Semanal Individual'!$A88='Cartera Semanal Individual'!BF$1,-SUMIFS('BD Factoraje'!$Q:$Q,'BD Factoraje'!$B:$B,$B$3,'BD Factoraje'!$G:$G,'Cartera Semanal Individual'!$A88,'BD Factoraje'!$C:$C,$B$2),0)+BE88-SUMIFS('BD Factoraje'!$R:$R,'BD Factoraje'!$B:$B,$B$3,'BD Factoraje'!$G:$G,'Cartera Semanal Individual'!$A88,'BD Factoraje'!$N:$N,'Cartera Semanal Individual'!BF$1,'BD Factoraje'!$C:$C,$B$2)</f>
        <v>0</v>
      </c>
      <c r="BG88" s="11">
        <f>IF('Cartera Semanal Individual'!$A88='Cartera Semanal Individual'!BG$1,-SUMIFS('BD Factoraje'!$Q:$Q,'BD Factoraje'!$B:$B,$B$3,'BD Factoraje'!$G:$G,'Cartera Semanal Individual'!$A88,'BD Factoraje'!$C:$C,$B$2),0)+BF88-SUMIFS('BD Factoraje'!$R:$R,'BD Factoraje'!$B:$B,$B$3,'BD Factoraje'!$G:$G,'Cartera Semanal Individual'!$A88,'BD Factoraje'!$N:$N,'Cartera Semanal Individual'!BG$1,'BD Factoraje'!$C:$C,$B$2)</f>
        <v>0</v>
      </c>
      <c r="BH88" s="11">
        <f>IF('Cartera Semanal Individual'!$A88='Cartera Semanal Individual'!BH$1,-SUMIFS('BD Factoraje'!$Q:$Q,'BD Factoraje'!$B:$B,$B$3,'BD Factoraje'!$G:$G,'Cartera Semanal Individual'!$A88,'BD Factoraje'!$C:$C,$B$2),0)+BG88-SUMIFS('BD Factoraje'!$R:$R,'BD Factoraje'!$B:$B,$B$3,'BD Factoraje'!$G:$G,'Cartera Semanal Individual'!$A88,'BD Factoraje'!$N:$N,'Cartera Semanal Individual'!BH$1,'BD Factoraje'!$C:$C,$B$2)</f>
        <v>0</v>
      </c>
      <c r="BI88" s="11">
        <f>IF('Cartera Semanal Individual'!$A88='Cartera Semanal Individual'!BI$1,-SUMIFS('BD Factoraje'!$Q:$Q,'BD Factoraje'!$B:$B,$B$3,'BD Factoraje'!$G:$G,'Cartera Semanal Individual'!$A88,'BD Factoraje'!$C:$C,$B$2),0)+BH88-SUMIFS('BD Factoraje'!$R:$R,'BD Factoraje'!$B:$B,$B$3,'BD Factoraje'!$G:$G,'Cartera Semanal Individual'!$A88,'BD Factoraje'!$N:$N,'Cartera Semanal Individual'!BI$1,'BD Factoraje'!$C:$C,$B$2)</f>
        <v>0</v>
      </c>
      <c r="BJ88" s="11">
        <f>IF('Cartera Semanal Individual'!$A88='Cartera Semanal Individual'!BJ$1,-SUMIFS('BD Factoraje'!$Q:$Q,'BD Factoraje'!$B:$B,$B$3,'BD Factoraje'!$G:$G,'Cartera Semanal Individual'!$A88,'BD Factoraje'!$C:$C,$B$2),0)+BI88-SUMIFS('BD Factoraje'!$R:$R,'BD Factoraje'!$B:$B,$B$3,'BD Factoraje'!$G:$G,'Cartera Semanal Individual'!$A88,'BD Factoraje'!$N:$N,'Cartera Semanal Individual'!BJ$1,'BD Factoraje'!$C:$C,$B$2)</f>
        <v>0</v>
      </c>
      <c r="BK88" s="11">
        <f>IF('Cartera Semanal Individual'!$A88='Cartera Semanal Individual'!BK$1,-SUMIFS('BD Factoraje'!$Q:$Q,'BD Factoraje'!$B:$B,$B$3,'BD Factoraje'!$G:$G,'Cartera Semanal Individual'!$A88,'BD Factoraje'!$C:$C,$B$2),0)+BJ88-SUMIFS('BD Factoraje'!$R:$R,'BD Factoraje'!$B:$B,$B$3,'BD Factoraje'!$G:$G,'Cartera Semanal Individual'!$A88,'BD Factoraje'!$N:$N,'Cartera Semanal Individual'!BK$1,'BD Factoraje'!$C:$C,$B$2)</f>
        <v>0</v>
      </c>
      <c r="BL88" s="11">
        <f>IF('Cartera Semanal Individual'!$A88='Cartera Semanal Individual'!BL$1,-SUMIFS('BD Factoraje'!$Q:$Q,'BD Factoraje'!$B:$B,$B$3,'BD Factoraje'!$G:$G,'Cartera Semanal Individual'!$A88,'BD Factoraje'!$C:$C,$B$2),0)+BK88-SUMIFS('BD Factoraje'!$R:$R,'BD Factoraje'!$B:$B,$B$3,'BD Factoraje'!$G:$G,'Cartera Semanal Individual'!$A88,'BD Factoraje'!$N:$N,'Cartera Semanal Individual'!BL$1,'BD Factoraje'!$C:$C,$B$2)</f>
        <v>0</v>
      </c>
      <c r="BM88" s="11">
        <f>IF('Cartera Semanal Individual'!$A88='Cartera Semanal Individual'!BM$1,-SUMIFS('BD Factoraje'!$Q:$Q,'BD Factoraje'!$B:$B,$B$3,'BD Factoraje'!$G:$G,'Cartera Semanal Individual'!$A88,'BD Factoraje'!$C:$C,$B$2),0)+BL88-SUMIFS('BD Factoraje'!$R:$R,'BD Factoraje'!$B:$B,$B$3,'BD Factoraje'!$G:$G,'Cartera Semanal Individual'!$A88,'BD Factoraje'!$N:$N,'Cartera Semanal Individual'!BM$1,'BD Factoraje'!$C:$C,$B$2)</f>
        <v>0</v>
      </c>
      <c r="BN88" s="11">
        <f>IF('Cartera Semanal Individual'!$A88='Cartera Semanal Individual'!BN$1,-SUMIFS('BD Factoraje'!$Q:$Q,'BD Factoraje'!$B:$B,$B$3,'BD Factoraje'!$G:$G,'Cartera Semanal Individual'!$A88,'BD Factoraje'!$C:$C,$B$2),0)+BM88-SUMIFS('BD Factoraje'!$R:$R,'BD Factoraje'!$B:$B,$B$3,'BD Factoraje'!$G:$G,'Cartera Semanal Individual'!$A88,'BD Factoraje'!$N:$N,'Cartera Semanal Individual'!BN$1,'BD Factoraje'!$C:$C,$B$2)</f>
        <v>0</v>
      </c>
      <c r="BO88" s="11">
        <f>IF('Cartera Semanal Individual'!$A88='Cartera Semanal Individual'!BO$1,-SUMIFS('BD Factoraje'!$Q:$Q,'BD Factoraje'!$B:$B,$B$3,'BD Factoraje'!$G:$G,'Cartera Semanal Individual'!$A88,'BD Factoraje'!$C:$C,$B$2),0)+BN88-SUMIFS('BD Factoraje'!$R:$R,'BD Factoraje'!$B:$B,$B$3,'BD Factoraje'!$G:$G,'Cartera Semanal Individual'!$A88,'BD Factoraje'!$N:$N,'Cartera Semanal Individual'!BO$1,'BD Factoraje'!$C:$C,$B$2)</f>
        <v>0</v>
      </c>
      <c r="BP88" s="11">
        <f>IF('Cartera Semanal Individual'!$A88='Cartera Semanal Individual'!BP$1,-SUMIFS('BD Factoraje'!$Q:$Q,'BD Factoraje'!$B:$B,$B$3,'BD Factoraje'!$G:$G,'Cartera Semanal Individual'!$A88,'BD Factoraje'!$C:$C,$B$2),0)+BO88-SUMIFS('BD Factoraje'!$R:$R,'BD Factoraje'!$B:$B,$B$3,'BD Factoraje'!$G:$G,'Cartera Semanal Individual'!$A88,'BD Factoraje'!$N:$N,'Cartera Semanal Individual'!BP$1,'BD Factoraje'!$C:$C,$B$2)</f>
        <v>0</v>
      </c>
      <c r="BQ88" s="11">
        <f>IF('Cartera Semanal Individual'!$A88='Cartera Semanal Individual'!BQ$1,-SUMIFS('BD Factoraje'!$Q:$Q,'BD Factoraje'!$B:$B,$B$3,'BD Factoraje'!$G:$G,'Cartera Semanal Individual'!$A88,'BD Factoraje'!$C:$C,$B$2),0)+BP88-SUMIFS('BD Factoraje'!$R:$R,'BD Factoraje'!$B:$B,$B$3,'BD Factoraje'!$G:$G,'Cartera Semanal Individual'!$A88,'BD Factoraje'!$N:$N,'Cartera Semanal Individual'!BQ$1,'BD Factoraje'!$C:$C,$B$2)</f>
        <v>0</v>
      </c>
      <c r="BR88" s="11">
        <f>IF('Cartera Semanal Individual'!$A88='Cartera Semanal Individual'!BR$1,-SUMIFS('BD Factoraje'!$Q:$Q,'BD Factoraje'!$B:$B,$B$3,'BD Factoraje'!$G:$G,'Cartera Semanal Individual'!$A88,'BD Factoraje'!$C:$C,$B$2),0)+BQ88-SUMIFS('BD Factoraje'!$R:$R,'BD Factoraje'!$B:$B,$B$3,'BD Factoraje'!$G:$G,'Cartera Semanal Individual'!$A88,'BD Factoraje'!$N:$N,'Cartera Semanal Individual'!BR$1,'BD Factoraje'!$C:$C,$B$2)</f>
        <v>0</v>
      </c>
      <c r="BS88" s="11">
        <f>IF('Cartera Semanal Individual'!$A88='Cartera Semanal Individual'!BS$1,-SUMIFS('BD Factoraje'!$Q:$Q,'BD Factoraje'!$B:$B,$B$3,'BD Factoraje'!$G:$G,'Cartera Semanal Individual'!$A88,'BD Factoraje'!$C:$C,$B$2),0)+BR88-SUMIFS('BD Factoraje'!$R:$R,'BD Factoraje'!$B:$B,$B$3,'BD Factoraje'!$G:$G,'Cartera Semanal Individual'!$A88,'BD Factoraje'!$N:$N,'Cartera Semanal Individual'!BS$1,'BD Factoraje'!$C:$C,$B$2)</f>
        <v>0</v>
      </c>
      <c r="BT88" s="11">
        <f>IF('Cartera Semanal Individual'!$A88='Cartera Semanal Individual'!BT$1,-SUMIFS('BD Factoraje'!$Q:$Q,'BD Factoraje'!$B:$B,$B$3,'BD Factoraje'!$G:$G,'Cartera Semanal Individual'!$A88,'BD Factoraje'!$C:$C,$B$2),0)+BS88-SUMIFS('BD Factoraje'!$R:$R,'BD Factoraje'!$B:$B,$B$3,'BD Factoraje'!$G:$G,'Cartera Semanal Individual'!$A88,'BD Factoraje'!$N:$N,'Cartera Semanal Individual'!BT$1,'BD Factoraje'!$C:$C,$B$2)</f>
        <v>0</v>
      </c>
      <c r="BU88" s="11">
        <f>IF('Cartera Semanal Individual'!$A88='Cartera Semanal Individual'!BU$1,-SUMIFS('BD Factoraje'!$Q:$Q,'BD Factoraje'!$B:$B,$B$3,'BD Factoraje'!$G:$G,'Cartera Semanal Individual'!$A88,'BD Factoraje'!$C:$C,$B$2),0)+BT88-SUMIFS('BD Factoraje'!$R:$R,'BD Factoraje'!$B:$B,$B$3,'BD Factoraje'!$G:$G,'Cartera Semanal Individual'!$A88,'BD Factoraje'!$N:$N,'Cartera Semanal Individual'!BU$1,'BD Factoraje'!$C:$C,$B$2)</f>
        <v>0</v>
      </c>
      <c r="BV88" s="11">
        <f>IF('Cartera Semanal Individual'!$A88='Cartera Semanal Individual'!BV$1,-SUMIFS('BD Factoraje'!$Q:$Q,'BD Factoraje'!$B:$B,$B$3,'BD Factoraje'!$G:$G,'Cartera Semanal Individual'!$A88,'BD Factoraje'!$C:$C,$B$2),0)+BU88-SUMIFS('BD Factoraje'!$R:$R,'BD Factoraje'!$B:$B,$B$3,'BD Factoraje'!$G:$G,'Cartera Semanal Individual'!$A88,'BD Factoraje'!$N:$N,'Cartera Semanal Individual'!BV$1,'BD Factoraje'!$C:$C,$B$2)</f>
        <v>0</v>
      </c>
      <c r="BW88" s="11">
        <f>IF('Cartera Semanal Individual'!$A88='Cartera Semanal Individual'!BW$1,-SUMIFS('BD Factoraje'!$Q:$Q,'BD Factoraje'!$B:$B,$B$3,'BD Factoraje'!$G:$G,'Cartera Semanal Individual'!$A88,'BD Factoraje'!$C:$C,$B$2),0)+BV88-SUMIFS('BD Factoraje'!$R:$R,'BD Factoraje'!$B:$B,$B$3,'BD Factoraje'!$G:$G,'Cartera Semanal Individual'!$A88,'BD Factoraje'!$N:$N,'Cartera Semanal Individual'!BW$1,'BD Factoraje'!$C:$C,$B$2)</f>
        <v>0</v>
      </c>
      <c r="BX88" s="11">
        <f>IF('Cartera Semanal Individual'!$A88='Cartera Semanal Individual'!BX$1,-SUMIFS('BD Factoraje'!$Q:$Q,'BD Factoraje'!$B:$B,$B$3,'BD Factoraje'!$G:$G,'Cartera Semanal Individual'!$A88,'BD Factoraje'!$C:$C,$B$2),0)+BW88-SUMIFS('BD Factoraje'!$R:$R,'BD Factoraje'!$B:$B,$B$3,'BD Factoraje'!$G:$G,'Cartera Semanal Individual'!$A88,'BD Factoraje'!$N:$N,'Cartera Semanal Individual'!BX$1,'BD Factoraje'!$C:$C,$B$2)</f>
        <v>0</v>
      </c>
      <c r="BY88" s="11">
        <f>IF('Cartera Semanal Individual'!$A88='Cartera Semanal Individual'!BY$1,-SUMIFS('BD Factoraje'!$Q:$Q,'BD Factoraje'!$B:$B,$B$3,'BD Factoraje'!$G:$G,'Cartera Semanal Individual'!$A88,'BD Factoraje'!$C:$C,$B$2),0)+BX88-SUMIFS('BD Factoraje'!$R:$R,'BD Factoraje'!$B:$B,$B$3,'BD Factoraje'!$G:$G,'Cartera Semanal Individual'!$A88,'BD Factoraje'!$N:$N,'Cartera Semanal Individual'!BY$1,'BD Factoraje'!$C:$C,$B$2)</f>
        <v>0</v>
      </c>
      <c r="BZ88" s="11">
        <f>IF('Cartera Semanal Individual'!$A88='Cartera Semanal Individual'!BZ$1,-SUMIFS('BD Factoraje'!$Q:$Q,'BD Factoraje'!$B:$B,$B$3,'BD Factoraje'!$G:$G,'Cartera Semanal Individual'!$A88,'BD Factoraje'!$C:$C,$B$2),0)+BY88-SUMIFS('BD Factoraje'!$R:$R,'BD Factoraje'!$B:$B,$B$3,'BD Factoraje'!$G:$G,'Cartera Semanal Individual'!$A88,'BD Factoraje'!$N:$N,'Cartera Semanal Individual'!BZ$1,'BD Factoraje'!$C:$C,$B$2)</f>
        <v>0</v>
      </c>
      <c r="CA88" s="11">
        <f>IF('Cartera Semanal Individual'!$A88='Cartera Semanal Individual'!CA$1,-SUMIFS('BD Factoraje'!$Q:$Q,'BD Factoraje'!$B:$B,$B$3,'BD Factoraje'!$G:$G,'Cartera Semanal Individual'!$A88,'BD Factoraje'!$C:$C,$B$2),0)+BZ88-SUMIFS('BD Factoraje'!$R:$R,'BD Factoraje'!$B:$B,$B$3,'BD Factoraje'!$G:$G,'Cartera Semanal Individual'!$A88,'BD Factoraje'!$N:$N,'Cartera Semanal Individual'!CA$1,'BD Factoraje'!$C:$C,$B$2)</f>
        <v>0</v>
      </c>
      <c r="CB88" s="11">
        <f>IF('Cartera Semanal Individual'!$A88='Cartera Semanal Individual'!CB$1,-SUMIFS('BD Factoraje'!$Q:$Q,'BD Factoraje'!$B:$B,$B$3,'BD Factoraje'!$G:$G,'Cartera Semanal Individual'!$A88,'BD Factoraje'!$C:$C,$B$2),0)+CA88-SUMIFS('BD Factoraje'!$R:$R,'BD Factoraje'!$B:$B,$B$3,'BD Factoraje'!$G:$G,'Cartera Semanal Individual'!$A88,'BD Factoraje'!$N:$N,'Cartera Semanal Individual'!CB$1,'BD Factoraje'!$C:$C,$B$2)</f>
        <v>0</v>
      </c>
      <c r="CC88" s="11">
        <f>IF('Cartera Semanal Individual'!$A88='Cartera Semanal Individual'!CC$1,-SUMIFS('BD Factoraje'!$Q:$Q,'BD Factoraje'!$B:$B,$B$3,'BD Factoraje'!$G:$G,'Cartera Semanal Individual'!$A88,'BD Factoraje'!$C:$C,$B$2),0)+CB88-SUMIFS('BD Factoraje'!$R:$R,'BD Factoraje'!$B:$B,$B$3,'BD Factoraje'!$G:$G,'Cartera Semanal Individual'!$A88,'BD Factoraje'!$N:$N,'Cartera Semanal Individual'!CC$1,'BD Factoraje'!$C:$C,$B$2)</f>
        <v>0</v>
      </c>
      <c r="CD88" s="11">
        <f>IF('Cartera Semanal Individual'!$A88='Cartera Semanal Individual'!CD$1,-SUMIFS('BD Factoraje'!$Q:$Q,'BD Factoraje'!$B:$B,$B$3,'BD Factoraje'!$G:$G,'Cartera Semanal Individual'!$A88,'BD Factoraje'!$C:$C,$B$2),0)+CC88-SUMIFS('BD Factoraje'!$R:$R,'BD Factoraje'!$B:$B,$B$3,'BD Factoraje'!$G:$G,'Cartera Semanal Individual'!$A88,'BD Factoraje'!$N:$N,'Cartera Semanal Individual'!CD$1,'BD Factoraje'!$C:$C,$B$2)</f>
        <v>0</v>
      </c>
      <c r="CE88" s="11">
        <f>IF('Cartera Semanal Individual'!$A88='Cartera Semanal Individual'!CE$1,-SUMIFS('BD Factoraje'!$Q:$Q,'BD Factoraje'!$B:$B,$B$3,'BD Factoraje'!$G:$G,'Cartera Semanal Individual'!$A88,'BD Factoraje'!$C:$C,$B$2),0)+CD88-SUMIFS('BD Factoraje'!$R:$R,'BD Factoraje'!$B:$B,$B$3,'BD Factoraje'!$G:$G,'Cartera Semanal Individual'!$A88,'BD Factoraje'!$N:$N,'Cartera Semanal Individual'!CE$1,'BD Factoraje'!$C:$C,$B$2)</f>
        <v>0</v>
      </c>
      <c r="CF88" s="11">
        <f>IF('Cartera Semanal Individual'!$A88='Cartera Semanal Individual'!CF$1,-SUMIFS('BD Factoraje'!$Q:$Q,'BD Factoraje'!$B:$B,$B$3,'BD Factoraje'!$G:$G,'Cartera Semanal Individual'!$A88,'BD Factoraje'!$C:$C,$B$2),0)+CE88-SUMIFS('BD Factoraje'!$R:$R,'BD Factoraje'!$B:$B,$B$3,'BD Factoraje'!$G:$G,'Cartera Semanal Individual'!$A88,'BD Factoraje'!$N:$N,'Cartera Semanal Individual'!CF$1,'BD Factoraje'!$C:$C,$B$2)</f>
        <v>0</v>
      </c>
      <c r="CG88" s="11">
        <f>IF('Cartera Semanal Individual'!$A88='Cartera Semanal Individual'!CG$1,-SUMIFS('BD Factoraje'!$Q:$Q,'BD Factoraje'!$B:$B,$B$3,'BD Factoraje'!$G:$G,'Cartera Semanal Individual'!$A88,'BD Factoraje'!$C:$C,$B$2),0)+CF88-SUMIFS('BD Factoraje'!$R:$R,'BD Factoraje'!$B:$B,$B$3,'BD Factoraje'!$G:$G,'Cartera Semanal Individual'!$A88,'BD Factoraje'!$N:$N,'Cartera Semanal Individual'!CG$1,'BD Factoraje'!$C:$C,$B$2)</f>
        <v>0</v>
      </c>
      <c r="CH88" s="11">
        <f>IF('Cartera Semanal Individual'!$A88='Cartera Semanal Individual'!CH$1,-SUMIFS('BD Factoraje'!$Q:$Q,'BD Factoraje'!$B:$B,$B$3,'BD Factoraje'!$G:$G,'Cartera Semanal Individual'!$A88,'BD Factoraje'!$C:$C,$B$2),0)+CG88-SUMIFS('BD Factoraje'!$R:$R,'BD Factoraje'!$B:$B,$B$3,'BD Factoraje'!$G:$G,'Cartera Semanal Individual'!$A88,'BD Factoraje'!$N:$N,'Cartera Semanal Individual'!CH$1,'BD Factoraje'!$C:$C,$B$2)</f>
        <v>0</v>
      </c>
      <c r="CI88" s="11">
        <f>IF('Cartera Semanal Individual'!$A88='Cartera Semanal Individual'!CI$1,-SUMIFS('BD Factoraje'!$Q:$Q,'BD Factoraje'!$B:$B,$B$3,'BD Factoraje'!$G:$G,'Cartera Semanal Individual'!$A88,'BD Factoraje'!$C:$C,$B$2),0)+CH88-SUMIFS('BD Factoraje'!$R:$R,'BD Factoraje'!$B:$B,$B$3,'BD Factoraje'!$G:$G,'Cartera Semanal Individual'!$A88,'BD Factoraje'!$N:$N,'Cartera Semanal Individual'!CI$1,'BD Factoraje'!$C:$C,$B$2)</f>
        <v>0</v>
      </c>
      <c r="CJ88" s="11">
        <f>IF('Cartera Semanal Individual'!$A88='Cartera Semanal Individual'!CJ$1,-SUMIFS('BD Factoraje'!$Q:$Q,'BD Factoraje'!$B:$B,$B$3,'BD Factoraje'!$G:$G,'Cartera Semanal Individual'!$A88,'BD Factoraje'!$C:$C,$B$2),0)+CI88-SUMIFS('BD Factoraje'!$R:$R,'BD Factoraje'!$B:$B,$B$3,'BD Factoraje'!$G:$G,'Cartera Semanal Individual'!$A88,'BD Factoraje'!$N:$N,'Cartera Semanal Individual'!CJ$1,'BD Factoraje'!$C:$C,$B$2)</f>
        <v>0</v>
      </c>
      <c r="CK88" s="11">
        <f>IF('Cartera Semanal Individual'!$A88='Cartera Semanal Individual'!CK$1,-SUMIFS('BD Factoraje'!$Q:$Q,'BD Factoraje'!$B:$B,$B$3,'BD Factoraje'!$G:$G,'Cartera Semanal Individual'!$A88,'BD Factoraje'!$C:$C,$B$2),0)+CJ88-SUMIFS('BD Factoraje'!$R:$R,'BD Factoraje'!$B:$B,$B$3,'BD Factoraje'!$G:$G,'Cartera Semanal Individual'!$A88,'BD Factoraje'!$N:$N,'Cartera Semanal Individual'!CK$1,'BD Factoraje'!$C:$C,$B$2)</f>
        <v>0</v>
      </c>
      <c r="CL88" s="11">
        <f>IF('Cartera Semanal Individual'!$A88='Cartera Semanal Individual'!CL$1,-SUMIFS('BD Factoraje'!$Q:$Q,'BD Factoraje'!$B:$B,$B$3,'BD Factoraje'!$G:$G,'Cartera Semanal Individual'!$A88,'BD Factoraje'!$C:$C,$B$2),0)+CK88-SUMIFS('BD Factoraje'!$R:$R,'BD Factoraje'!$B:$B,$B$3,'BD Factoraje'!$G:$G,'Cartera Semanal Individual'!$A88,'BD Factoraje'!$N:$N,'Cartera Semanal Individual'!CL$1,'BD Factoraje'!$C:$C,$B$2)</f>
        <v>0</v>
      </c>
      <c r="CM88" s="11">
        <f>IF('Cartera Semanal Individual'!$A88='Cartera Semanal Individual'!CM$1,-SUMIFS('BD Factoraje'!$Q:$Q,'BD Factoraje'!$B:$B,$B$3,'BD Factoraje'!$G:$G,'Cartera Semanal Individual'!$A88,'BD Factoraje'!$C:$C,$B$2),0)+CL88-SUMIFS('BD Factoraje'!$R:$R,'BD Factoraje'!$B:$B,$B$3,'BD Factoraje'!$G:$G,'Cartera Semanal Individual'!$A88,'BD Factoraje'!$N:$N,'Cartera Semanal Individual'!CM$1,'BD Factoraje'!$C:$C,$B$2)</f>
        <v>0</v>
      </c>
      <c r="CN88" s="11">
        <f>IF('Cartera Semanal Individual'!$A88='Cartera Semanal Individual'!CN$1,-SUMIFS('BD Factoraje'!$Q:$Q,'BD Factoraje'!$B:$B,$B$3,'BD Factoraje'!$G:$G,'Cartera Semanal Individual'!$A88,'BD Factoraje'!$C:$C,$B$2),0)+CM88-SUMIFS('BD Factoraje'!$R:$R,'BD Factoraje'!$B:$B,$B$3,'BD Factoraje'!$G:$G,'Cartera Semanal Individual'!$A88,'BD Factoraje'!$N:$N,'Cartera Semanal Individual'!CN$1,'BD Factoraje'!$C:$C,$B$2)</f>
        <v>0</v>
      </c>
      <c r="CO88" s="11">
        <f>IF('Cartera Semanal Individual'!$A88='Cartera Semanal Individual'!CO$1,-SUMIFS('BD Factoraje'!$Q:$Q,'BD Factoraje'!$B:$B,$B$3,'BD Factoraje'!$G:$G,'Cartera Semanal Individual'!$A88,'BD Factoraje'!$C:$C,$B$2),0)+CN88-SUMIFS('BD Factoraje'!$R:$R,'BD Factoraje'!$B:$B,$B$3,'BD Factoraje'!$G:$G,'Cartera Semanal Individual'!$A88,'BD Factoraje'!$N:$N,'Cartera Semanal Individual'!CO$1,'BD Factoraje'!$C:$C,$B$2)</f>
        <v>0</v>
      </c>
      <c r="CP88" s="11">
        <f>IF('Cartera Semanal Individual'!$A88='Cartera Semanal Individual'!CP$1,-SUMIFS('BD Factoraje'!$Q:$Q,'BD Factoraje'!$B:$B,$B$3,'BD Factoraje'!$G:$G,'Cartera Semanal Individual'!$A88,'BD Factoraje'!$C:$C,$B$2),0)+CO88-SUMIFS('BD Factoraje'!$R:$R,'BD Factoraje'!$B:$B,$B$3,'BD Factoraje'!$G:$G,'Cartera Semanal Individual'!$A88,'BD Factoraje'!$N:$N,'Cartera Semanal Individual'!CP$1,'BD Factoraje'!$C:$C,$B$2)</f>
        <v>0</v>
      </c>
      <c r="CQ88" s="11">
        <f>IF('Cartera Semanal Individual'!$A88='Cartera Semanal Individual'!CQ$1,-SUMIFS('BD Factoraje'!$Q:$Q,'BD Factoraje'!$B:$B,$B$3,'BD Factoraje'!$G:$G,'Cartera Semanal Individual'!$A88,'BD Factoraje'!$C:$C,$B$2),0)+CP88-SUMIFS('BD Factoraje'!$R:$R,'BD Factoraje'!$B:$B,$B$3,'BD Factoraje'!$G:$G,'Cartera Semanal Individual'!$A88,'BD Factoraje'!$N:$N,'Cartera Semanal Individual'!CQ$1,'BD Factoraje'!$C:$C,$B$2)</f>
        <v>0</v>
      </c>
      <c r="CR88" s="11">
        <f>IF('Cartera Semanal Individual'!$A88='Cartera Semanal Individual'!CR$1,-SUMIFS('BD Factoraje'!$Q:$Q,'BD Factoraje'!$B:$B,$B$3,'BD Factoraje'!$G:$G,'Cartera Semanal Individual'!$A88,'BD Factoraje'!$C:$C,$B$2),0)+CQ88-SUMIFS('BD Factoraje'!$R:$R,'BD Factoraje'!$B:$B,$B$3,'BD Factoraje'!$G:$G,'Cartera Semanal Individual'!$A88,'BD Factoraje'!$N:$N,'Cartera Semanal Individual'!CR$1,'BD Factoraje'!$C:$C,$B$2)</f>
        <v>0</v>
      </c>
      <c r="CS88" s="11">
        <f>IF('Cartera Semanal Individual'!$A88='Cartera Semanal Individual'!CS$1,-SUMIFS('BD Factoraje'!$Q:$Q,'BD Factoraje'!$B:$B,$B$3,'BD Factoraje'!$G:$G,'Cartera Semanal Individual'!$A88,'BD Factoraje'!$C:$C,$B$2),0)+CR88-SUMIFS('BD Factoraje'!$R:$R,'BD Factoraje'!$B:$B,$B$3,'BD Factoraje'!$G:$G,'Cartera Semanal Individual'!$A88,'BD Factoraje'!$N:$N,'Cartera Semanal Individual'!CS$1,'BD Factoraje'!$C:$C,$B$2)</f>
        <v>0</v>
      </c>
      <c r="CT88" s="11">
        <f>IF('Cartera Semanal Individual'!$A88='Cartera Semanal Individual'!CT$1,-SUMIFS('BD Factoraje'!$Q:$Q,'BD Factoraje'!$B:$B,$B$3,'BD Factoraje'!$G:$G,'Cartera Semanal Individual'!$A88,'BD Factoraje'!$C:$C,$B$2),0)+CS88-SUMIFS('BD Factoraje'!$R:$R,'BD Factoraje'!$B:$B,$B$3,'BD Factoraje'!$G:$G,'Cartera Semanal Individual'!$A88,'BD Factoraje'!$N:$N,'Cartera Semanal Individual'!CT$1,'BD Factoraje'!$C:$C,$B$2)</f>
        <v>0</v>
      </c>
      <c r="CU88" s="11">
        <f>IF('Cartera Semanal Individual'!$A88='Cartera Semanal Individual'!CU$1,-SUMIFS('BD Factoraje'!$Q:$Q,'BD Factoraje'!$B:$B,$B$3,'BD Factoraje'!$G:$G,'Cartera Semanal Individual'!$A88,'BD Factoraje'!$C:$C,$B$2),0)+CT88-SUMIFS('BD Factoraje'!$R:$R,'BD Factoraje'!$B:$B,$B$3,'BD Factoraje'!$G:$G,'Cartera Semanal Individual'!$A88,'BD Factoraje'!$N:$N,'Cartera Semanal Individual'!CU$1,'BD Factoraje'!$C:$C,$B$2)</f>
        <v>0</v>
      </c>
      <c r="CV88" s="11">
        <f>IF('Cartera Semanal Individual'!$A88='Cartera Semanal Individual'!CV$1,-SUMIFS('BD Factoraje'!$Q:$Q,'BD Factoraje'!$B:$B,$B$3,'BD Factoraje'!$G:$G,'Cartera Semanal Individual'!$A88,'BD Factoraje'!$C:$C,$B$2),0)+CU88-SUMIFS('BD Factoraje'!$R:$R,'BD Factoraje'!$B:$B,$B$3,'BD Factoraje'!$G:$G,'Cartera Semanal Individual'!$A88,'BD Factoraje'!$N:$N,'Cartera Semanal Individual'!CV$1,'BD Factoraje'!$C:$C,$B$2)</f>
        <v>0</v>
      </c>
    </row>
    <row r="89" spans="1:100" x14ac:dyDescent="0.25">
      <c r="A89" s="14">
        <v>98</v>
      </c>
      <c r="B89" s="31">
        <f t="shared" si="3"/>
        <v>43051</v>
      </c>
      <c r="C89" s="11">
        <f>IF('Cartera Semanal Individual'!$A89='Cartera Semanal Individual'!C$1,-SUMIFS('BD Factoraje'!$Q:$Q,'BD Factoraje'!$B:$B,$B$3,'BD Factoraje'!$G:$G,'Cartera Semanal Individual'!$A89,'BD Factoraje'!$C:$C,$B$2),0)</f>
        <v>0</v>
      </c>
      <c r="D89" s="11">
        <f>IF('Cartera Semanal Individual'!$A89='Cartera Semanal Individual'!D$1,-SUMIFS('BD Factoraje'!$Q:$Q,'BD Factoraje'!$B:$B,$B$3,'BD Factoraje'!$G:$G,'Cartera Semanal Individual'!$A89,'BD Factoraje'!$C:$C,$B$2),0)+C89-SUMIFS('BD Factoraje'!$R:$R,'BD Factoraje'!$B:$B,$B$3,'BD Factoraje'!$G:$G,'Cartera Semanal Individual'!$A89,'BD Factoraje'!$N:$N,'Cartera Semanal Individual'!D$1,'BD Factoraje'!$C:$C,$B$2)</f>
        <v>0</v>
      </c>
      <c r="E89" s="11">
        <f>IF('Cartera Semanal Individual'!$A89='Cartera Semanal Individual'!E$1,-SUMIFS('BD Factoraje'!$Q:$Q,'BD Factoraje'!$B:$B,$B$3,'BD Factoraje'!$G:$G,'Cartera Semanal Individual'!$A89,'BD Factoraje'!$C:$C,$B$2),0)+D89-SUMIFS('BD Factoraje'!$R:$R,'BD Factoraje'!$B:$B,$B$3,'BD Factoraje'!$G:$G,'Cartera Semanal Individual'!$A89,'BD Factoraje'!$N:$N,'Cartera Semanal Individual'!E$1,'BD Factoraje'!$C:$C,$B$2)</f>
        <v>0</v>
      </c>
      <c r="F89" s="11">
        <f>IF('Cartera Semanal Individual'!$A89='Cartera Semanal Individual'!F$1,-SUMIFS('BD Factoraje'!$Q:$Q,'BD Factoraje'!$B:$B,$B$3,'BD Factoraje'!$G:$G,'Cartera Semanal Individual'!$A89,'BD Factoraje'!$C:$C,$B$2),0)+E89-SUMIFS('BD Factoraje'!$R:$R,'BD Factoraje'!$B:$B,$B$3,'BD Factoraje'!$G:$G,'Cartera Semanal Individual'!$A89,'BD Factoraje'!$N:$N,'Cartera Semanal Individual'!F$1,'BD Factoraje'!$C:$C,$B$2)</f>
        <v>0</v>
      </c>
      <c r="G89" s="11">
        <f>IF('Cartera Semanal Individual'!$A89='Cartera Semanal Individual'!G$1,-SUMIFS('BD Factoraje'!$Q:$Q,'BD Factoraje'!$B:$B,$B$3,'BD Factoraje'!$G:$G,'Cartera Semanal Individual'!$A89,'BD Factoraje'!$C:$C,$B$2),0)+F89-SUMIFS('BD Factoraje'!$R:$R,'BD Factoraje'!$B:$B,$B$3,'BD Factoraje'!$G:$G,'Cartera Semanal Individual'!$A89,'BD Factoraje'!$N:$N,'Cartera Semanal Individual'!G$1,'BD Factoraje'!$C:$C,$B$2)</f>
        <v>0</v>
      </c>
      <c r="H89" s="11">
        <f>IF('Cartera Semanal Individual'!$A89='Cartera Semanal Individual'!H$1,-SUMIFS('BD Factoraje'!$Q:$Q,'BD Factoraje'!$B:$B,$B$3,'BD Factoraje'!$G:$G,'Cartera Semanal Individual'!$A89,'BD Factoraje'!$C:$C,$B$2),0)+G89-SUMIFS('BD Factoraje'!$R:$R,'BD Factoraje'!$B:$B,$B$3,'BD Factoraje'!$G:$G,'Cartera Semanal Individual'!$A89,'BD Factoraje'!$N:$N,'Cartera Semanal Individual'!H$1,'BD Factoraje'!$C:$C,$B$2)</f>
        <v>0</v>
      </c>
      <c r="I89" s="11">
        <f>IF('Cartera Semanal Individual'!$A89='Cartera Semanal Individual'!I$1,-SUMIFS('BD Factoraje'!$Q:$Q,'BD Factoraje'!$B:$B,$B$3,'BD Factoraje'!$G:$G,'Cartera Semanal Individual'!$A89,'BD Factoraje'!$C:$C,$B$2),0)+H89-SUMIFS('BD Factoraje'!$R:$R,'BD Factoraje'!$B:$B,$B$3,'BD Factoraje'!$G:$G,'Cartera Semanal Individual'!$A89,'BD Factoraje'!$N:$N,'Cartera Semanal Individual'!I$1,'BD Factoraje'!$C:$C,$B$2)</f>
        <v>0</v>
      </c>
      <c r="J89" s="11">
        <f>IF('Cartera Semanal Individual'!$A89='Cartera Semanal Individual'!J$1,-SUMIFS('BD Factoraje'!$Q:$Q,'BD Factoraje'!$B:$B,$B$3,'BD Factoraje'!$G:$G,'Cartera Semanal Individual'!$A89,'BD Factoraje'!$C:$C,$B$2),0)+I89-SUMIFS('BD Factoraje'!$R:$R,'BD Factoraje'!$B:$B,$B$3,'BD Factoraje'!$G:$G,'Cartera Semanal Individual'!$A89,'BD Factoraje'!$N:$N,'Cartera Semanal Individual'!J$1,'BD Factoraje'!$C:$C,$B$2)</f>
        <v>0</v>
      </c>
      <c r="K89" s="11">
        <f>IF('Cartera Semanal Individual'!$A89='Cartera Semanal Individual'!K$1,-SUMIFS('BD Factoraje'!$Q:$Q,'BD Factoraje'!$B:$B,$B$3,'BD Factoraje'!$G:$G,'Cartera Semanal Individual'!$A89,'BD Factoraje'!$C:$C,$B$2),0)+J89-SUMIFS('BD Factoraje'!$R:$R,'BD Factoraje'!$B:$B,$B$3,'BD Factoraje'!$G:$G,'Cartera Semanal Individual'!$A89,'BD Factoraje'!$N:$N,'Cartera Semanal Individual'!K$1,'BD Factoraje'!$C:$C,$B$2)</f>
        <v>0</v>
      </c>
      <c r="L89" s="11">
        <f>IF('Cartera Semanal Individual'!$A89='Cartera Semanal Individual'!L$1,-SUMIFS('BD Factoraje'!$Q:$Q,'BD Factoraje'!$B:$B,$B$3,'BD Factoraje'!$G:$G,'Cartera Semanal Individual'!$A89,'BD Factoraje'!$C:$C,$B$2),0)+K89-SUMIFS('BD Factoraje'!$R:$R,'BD Factoraje'!$B:$B,$B$3,'BD Factoraje'!$G:$G,'Cartera Semanal Individual'!$A89,'BD Factoraje'!$N:$N,'Cartera Semanal Individual'!L$1,'BD Factoraje'!$C:$C,$B$2)</f>
        <v>0</v>
      </c>
      <c r="M89" s="11">
        <f>IF('Cartera Semanal Individual'!$A89='Cartera Semanal Individual'!M$1,-SUMIFS('BD Factoraje'!$Q:$Q,'BD Factoraje'!$B:$B,$B$3,'BD Factoraje'!$G:$G,'Cartera Semanal Individual'!$A89,'BD Factoraje'!$C:$C,$B$2),0)+L89-SUMIFS('BD Factoraje'!$R:$R,'BD Factoraje'!$B:$B,$B$3,'BD Factoraje'!$G:$G,'Cartera Semanal Individual'!$A89,'BD Factoraje'!$N:$N,'Cartera Semanal Individual'!M$1,'BD Factoraje'!$C:$C,$B$2)</f>
        <v>0</v>
      </c>
      <c r="N89" s="11">
        <f>IF('Cartera Semanal Individual'!$A89='Cartera Semanal Individual'!N$1,-SUMIFS('BD Factoraje'!$Q:$Q,'BD Factoraje'!$B:$B,$B$3,'BD Factoraje'!$G:$G,'Cartera Semanal Individual'!$A89,'BD Factoraje'!$C:$C,$B$2),0)+M89-SUMIFS('BD Factoraje'!$R:$R,'BD Factoraje'!$B:$B,$B$3,'BD Factoraje'!$G:$G,'Cartera Semanal Individual'!$A89,'BD Factoraje'!$N:$N,'Cartera Semanal Individual'!N$1,'BD Factoraje'!$C:$C,$B$2)</f>
        <v>0</v>
      </c>
      <c r="O89" s="11">
        <f>IF('Cartera Semanal Individual'!$A89='Cartera Semanal Individual'!O$1,-SUMIFS('BD Factoraje'!$Q:$Q,'BD Factoraje'!$B:$B,$B$3,'BD Factoraje'!$G:$G,'Cartera Semanal Individual'!$A89,'BD Factoraje'!$C:$C,$B$2),0)+N89-SUMIFS('BD Factoraje'!$R:$R,'BD Factoraje'!$B:$B,$B$3,'BD Factoraje'!$G:$G,'Cartera Semanal Individual'!$A89,'BD Factoraje'!$N:$N,'Cartera Semanal Individual'!O$1,'BD Factoraje'!$C:$C,$B$2)</f>
        <v>0</v>
      </c>
      <c r="P89" s="11">
        <f>IF('Cartera Semanal Individual'!$A89='Cartera Semanal Individual'!P$1,-SUMIFS('BD Factoraje'!$Q:$Q,'BD Factoraje'!$B:$B,$B$3,'BD Factoraje'!$G:$G,'Cartera Semanal Individual'!$A89,'BD Factoraje'!$C:$C,$B$2),0)+O89-SUMIFS('BD Factoraje'!$R:$R,'BD Factoraje'!$B:$B,$B$3,'BD Factoraje'!$G:$G,'Cartera Semanal Individual'!$A89,'BD Factoraje'!$N:$N,'Cartera Semanal Individual'!P$1,'BD Factoraje'!$C:$C,$B$2)</f>
        <v>0</v>
      </c>
      <c r="Q89" s="11">
        <f>IF('Cartera Semanal Individual'!$A89='Cartera Semanal Individual'!Q$1,-SUMIFS('BD Factoraje'!$Q:$Q,'BD Factoraje'!$B:$B,$B$3,'BD Factoraje'!$G:$G,'Cartera Semanal Individual'!$A89,'BD Factoraje'!$C:$C,$B$2),0)+P89-SUMIFS('BD Factoraje'!$R:$R,'BD Factoraje'!$B:$B,$B$3,'BD Factoraje'!$G:$G,'Cartera Semanal Individual'!$A89,'BD Factoraje'!$N:$N,'Cartera Semanal Individual'!Q$1,'BD Factoraje'!$C:$C,$B$2)</f>
        <v>0</v>
      </c>
      <c r="R89" s="11">
        <f>IF('Cartera Semanal Individual'!$A89='Cartera Semanal Individual'!R$1,-SUMIFS('BD Factoraje'!$Q:$Q,'BD Factoraje'!$B:$B,$B$3,'BD Factoraje'!$G:$G,'Cartera Semanal Individual'!$A89,'BD Factoraje'!$C:$C,$B$2),0)+Q89-SUMIFS('BD Factoraje'!$R:$R,'BD Factoraje'!$B:$B,$B$3,'BD Factoraje'!$G:$G,'Cartera Semanal Individual'!$A89,'BD Factoraje'!$N:$N,'Cartera Semanal Individual'!R$1,'BD Factoraje'!$C:$C,$B$2)</f>
        <v>0</v>
      </c>
      <c r="S89" s="11">
        <f>IF('Cartera Semanal Individual'!$A89='Cartera Semanal Individual'!S$1,-SUMIFS('BD Factoraje'!$Q:$Q,'BD Factoraje'!$B:$B,$B$3,'BD Factoraje'!$G:$G,'Cartera Semanal Individual'!$A89,'BD Factoraje'!$C:$C,$B$2),0)+R89-SUMIFS('BD Factoraje'!$R:$R,'BD Factoraje'!$B:$B,$B$3,'BD Factoraje'!$G:$G,'Cartera Semanal Individual'!$A89,'BD Factoraje'!$N:$N,'Cartera Semanal Individual'!S$1,'BD Factoraje'!$C:$C,$B$2)</f>
        <v>0</v>
      </c>
      <c r="T89" s="11">
        <f>IF('Cartera Semanal Individual'!$A89='Cartera Semanal Individual'!T$1,-SUMIFS('BD Factoraje'!$Q:$Q,'BD Factoraje'!$B:$B,$B$3,'BD Factoraje'!$G:$G,'Cartera Semanal Individual'!$A89,'BD Factoraje'!$C:$C,$B$2),0)+S89-SUMIFS('BD Factoraje'!$R:$R,'BD Factoraje'!$B:$B,$B$3,'BD Factoraje'!$G:$G,'Cartera Semanal Individual'!$A89,'BD Factoraje'!$N:$N,'Cartera Semanal Individual'!T$1,'BD Factoraje'!$C:$C,$B$2)</f>
        <v>0</v>
      </c>
      <c r="U89" s="11">
        <f>IF('Cartera Semanal Individual'!$A89='Cartera Semanal Individual'!U$1,-SUMIFS('BD Factoraje'!$Q:$Q,'BD Factoraje'!$B:$B,$B$3,'BD Factoraje'!$G:$G,'Cartera Semanal Individual'!$A89,'BD Factoraje'!$C:$C,$B$2),0)+T89-SUMIFS('BD Factoraje'!$R:$R,'BD Factoraje'!$B:$B,$B$3,'BD Factoraje'!$G:$G,'Cartera Semanal Individual'!$A89,'BD Factoraje'!$N:$N,'Cartera Semanal Individual'!U$1,'BD Factoraje'!$C:$C,$B$2)</f>
        <v>0</v>
      </c>
      <c r="V89" s="11">
        <f>IF('Cartera Semanal Individual'!$A89='Cartera Semanal Individual'!V$1,-SUMIFS('BD Factoraje'!$Q:$Q,'BD Factoraje'!$B:$B,$B$3,'BD Factoraje'!$G:$G,'Cartera Semanal Individual'!$A89,'BD Factoraje'!$C:$C,$B$2),0)+U89-SUMIFS('BD Factoraje'!$R:$R,'BD Factoraje'!$B:$B,$B$3,'BD Factoraje'!$G:$G,'Cartera Semanal Individual'!$A89,'BD Factoraje'!$N:$N,'Cartera Semanal Individual'!V$1,'BD Factoraje'!$C:$C,$B$2)</f>
        <v>0</v>
      </c>
      <c r="W89" s="11">
        <f>IF('Cartera Semanal Individual'!$A89='Cartera Semanal Individual'!W$1,-SUMIFS('BD Factoraje'!$Q:$Q,'BD Factoraje'!$B:$B,$B$3,'BD Factoraje'!$G:$G,'Cartera Semanal Individual'!$A89,'BD Factoraje'!$C:$C,$B$2),0)+V89-SUMIFS('BD Factoraje'!$R:$R,'BD Factoraje'!$B:$B,$B$3,'BD Factoraje'!$G:$G,'Cartera Semanal Individual'!$A89,'BD Factoraje'!$N:$N,'Cartera Semanal Individual'!W$1,'BD Factoraje'!$C:$C,$B$2)</f>
        <v>0</v>
      </c>
      <c r="X89" s="11">
        <f>IF('Cartera Semanal Individual'!$A89='Cartera Semanal Individual'!X$1,-SUMIFS('BD Factoraje'!$Q:$Q,'BD Factoraje'!$B:$B,$B$3,'BD Factoraje'!$G:$G,'Cartera Semanal Individual'!$A89,'BD Factoraje'!$C:$C,$B$2),0)+W89-SUMIFS('BD Factoraje'!$R:$R,'BD Factoraje'!$B:$B,$B$3,'BD Factoraje'!$G:$G,'Cartera Semanal Individual'!$A89,'BD Factoraje'!$N:$N,'Cartera Semanal Individual'!X$1,'BD Factoraje'!$C:$C,$B$2)</f>
        <v>0</v>
      </c>
      <c r="Y89" s="11">
        <f>IF('Cartera Semanal Individual'!$A89='Cartera Semanal Individual'!Y$1,-SUMIFS('BD Factoraje'!$Q:$Q,'BD Factoraje'!$B:$B,$B$3,'BD Factoraje'!$G:$G,'Cartera Semanal Individual'!$A89,'BD Factoraje'!$C:$C,$B$2),0)+X89-SUMIFS('BD Factoraje'!$R:$R,'BD Factoraje'!$B:$B,$B$3,'BD Factoraje'!$G:$G,'Cartera Semanal Individual'!$A89,'BD Factoraje'!$N:$N,'Cartera Semanal Individual'!Y$1,'BD Factoraje'!$C:$C,$B$2)</f>
        <v>0</v>
      </c>
      <c r="Z89" s="11">
        <f>IF('Cartera Semanal Individual'!$A89='Cartera Semanal Individual'!Z$1,-SUMIFS('BD Factoraje'!$Q:$Q,'BD Factoraje'!$B:$B,$B$3,'BD Factoraje'!$G:$G,'Cartera Semanal Individual'!$A89,'BD Factoraje'!$C:$C,$B$2),0)+Y89-SUMIFS('BD Factoraje'!$R:$R,'BD Factoraje'!$B:$B,$B$3,'BD Factoraje'!$G:$G,'Cartera Semanal Individual'!$A89,'BD Factoraje'!$N:$N,'Cartera Semanal Individual'!Z$1,'BD Factoraje'!$C:$C,$B$2)</f>
        <v>0</v>
      </c>
      <c r="AA89" s="11">
        <f>IF('Cartera Semanal Individual'!$A89='Cartera Semanal Individual'!AA$1,-SUMIFS('BD Factoraje'!$Q:$Q,'BD Factoraje'!$B:$B,$B$3,'BD Factoraje'!$G:$G,'Cartera Semanal Individual'!$A89,'BD Factoraje'!$C:$C,$B$2),0)+Z89-SUMIFS('BD Factoraje'!$R:$R,'BD Factoraje'!$B:$B,$B$3,'BD Factoraje'!$G:$G,'Cartera Semanal Individual'!$A89,'BD Factoraje'!$N:$N,'Cartera Semanal Individual'!AA$1,'BD Factoraje'!$C:$C,$B$2)</f>
        <v>0</v>
      </c>
      <c r="AB89" s="11">
        <f>IF('Cartera Semanal Individual'!$A89='Cartera Semanal Individual'!AB$1,-SUMIFS('BD Factoraje'!$Q:$Q,'BD Factoraje'!$B:$B,$B$3,'BD Factoraje'!$G:$G,'Cartera Semanal Individual'!$A89,'BD Factoraje'!$C:$C,$B$2),0)+AA89-SUMIFS('BD Factoraje'!$R:$R,'BD Factoraje'!$B:$B,$B$3,'BD Factoraje'!$G:$G,'Cartera Semanal Individual'!$A89,'BD Factoraje'!$N:$N,'Cartera Semanal Individual'!AB$1,'BD Factoraje'!$C:$C,$B$2)</f>
        <v>0</v>
      </c>
      <c r="AC89" s="11">
        <f>IF('Cartera Semanal Individual'!$A89='Cartera Semanal Individual'!AC$1,-SUMIFS('BD Factoraje'!$Q:$Q,'BD Factoraje'!$B:$B,$B$3,'BD Factoraje'!$G:$G,'Cartera Semanal Individual'!$A89,'BD Factoraje'!$C:$C,$B$2),0)+AB89-SUMIFS('BD Factoraje'!$R:$R,'BD Factoraje'!$B:$B,$B$3,'BD Factoraje'!$G:$G,'Cartera Semanal Individual'!$A89,'BD Factoraje'!$N:$N,'Cartera Semanal Individual'!AC$1,'BD Factoraje'!$C:$C,$B$2)</f>
        <v>0</v>
      </c>
      <c r="AD89" s="11">
        <f>IF('Cartera Semanal Individual'!$A89='Cartera Semanal Individual'!AD$1,-SUMIFS('BD Factoraje'!$Q:$Q,'BD Factoraje'!$B:$B,$B$3,'BD Factoraje'!$G:$G,'Cartera Semanal Individual'!$A89,'BD Factoraje'!$C:$C,$B$2),0)+AC89-SUMIFS('BD Factoraje'!$R:$R,'BD Factoraje'!$B:$B,$B$3,'BD Factoraje'!$G:$G,'Cartera Semanal Individual'!$A89,'BD Factoraje'!$N:$N,'Cartera Semanal Individual'!AD$1,'BD Factoraje'!$C:$C,$B$2)</f>
        <v>0</v>
      </c>
      <c r="AE89" s="11">
        <f>IF('Cartera Semanal Individual'!$A89='Cartera Semanal Individual'!AE$1,-SUMIFS('BD Factoraje'!$Q:$Q,'BD Factoraje'!$B:$B,$B$3,'BD Factoraje'!$G:$G,'Cartera Semanal Individual'!$A89,'BD Factoraje'!$C:$C,$B$2),0)+AD89-SUMIFS('BD Factoraje'!$R:$R,'BD Factoraje'!$B:$B,$B$3,'BD Factoraje'!$G:$G,'Cartera Semanal Individual'!$A89,'BD Factoraje'!$N:$N,'Cartera Semanal Individual'!AE$1,'BD Factoraje'!$C:$C,$B$2)</f>
        <v>0</v>
      </c>
      <c r="AF89" s="11">
        <f>IF('Cartera Semanal Individual'!$A89='Cartera Semanal Individual'!AF$1,-SUMIFS('BD Factoraje'!$Q:$Q,'BD Factoraje'!$B:$B,$B$3,'BD Factoraje'!$G:$G,'Cartera Semanal Individual'!$A89,'BD Factoraje'!$C:$C,$B$2),0)+AE89-SUMIFS('BD Factoraje'!$R:$R,'BD Factoraje'!$B:$B,$B$3,'BD Factoraje'!$G:$G,'Cartera Semanal Individual'!$A89,'BD Factoraje'!$N:$N,'Cartera Semanal Individual'!AF$1,'BD Factoraje'!$C:$C,$B$2)</f>
        <v>0</v>
      </c>
      <c r="AG89" s="11">
        <f>IF('Cartera Semanal Individual'!$A89='Cartera Semanal Individual'!AG$1,-SUMIFS('BD Factoraje'!$Q:$Q,'BD Factoraje'!$B:$B,$B$3,'BD Factoraje'!$G:$G,'Cartera Semanal Individual'!$A89,'BD Factoraje'!$C:$C,$B$2),0)+AF89-SUMIFS('BD Factoraje'!$R:$R,'BD Factoraje'!$B:$B,$B$3,'BD Factoraje'!$G:$G,'Cartera Semanal Individual'!$A89,'BD Factoraje'!$N:$N,'Cartera Semanal Individual'!AG$1,'BD Factoraje'!$C:$C,$B$2)</f>
        <v>0</v>
      </c>
      <c r="AH89" s="11">
        <f>IF('Cartera Semanal Individual'!$A89='Cartera Semanal Individual'!AH$1,-SUMIFS('BD Factoraje'!$Q:$Q,'BD Factoraje'!$B:$B,$B$3,'BD Factoraje'!$G:$G,'Cartera Semanal Individual'!$A89,'BD Factoraje'!$C:$C,$B$2),0)+AG89-SUMIFS('BD Factoraje'!$R:$R,'BD Factoraje'!$B:$B,$B$3,'BD Factoraje'!$G:$G,'Cartera Semanal Individual'!$A89,'BD Factoraje'!$N:$N,'Cartera Semanal Individual'!AH$1,'BD Factoraje'!$C:$C,$B$2)</f>
        <v>0</v>
      </c>
      <c r="AI89" s="11">
        <f>IF('Cartera Semanal Individual'!$A89='Cartera Semanal Individual'!AI$1,-SUMIFS('BD Factoraje'!$Q:$Q,'BD Factoraje'!$B:$B,$B$3,'BD Factoraje'!$G:$G,'Cartera Semanal Individual'!$A89,'BD Factoraje'!$C:$C,$B$2),0)+AH89-SUMIFS('BD Factoraje'!$R:$R,'BD Factoraje'!$B:$B,$B$3,'BD Factoraje'!$G:$G,'Cartera Semanal Individual'!$A89,'BD Factoraje'!$N:$N,'Cartera Semanal Individual'!AI$1,'BD Factoraje'!$C:$C,$B$2)</f>
        <v>0</v>
      </c>
      <c r="AJ89" s="11">
        <f>IF('Cartera Semanal Individual'!$A89='Cartera Semanal Individual'!AJ$1,-SUMIFS('BD Factoraje'!$Q:$Q,'BD Factoraje'!$B:$B,$B$3,'BD Factoraje'!$G:$G,'Cartera Semanal Individual'!$A89,'BD Factoraje'!$C:$C,$B$2),0)+AI89-SUMIFS('BD Factoraje'!$R:$R,'BD Factoraje'!$B:$B,$B$3,'BD Factoraje'!$G:$G,'Cartera Semanal Individual'!$A89,'BD Factoraje'!$N:$N,'Cartera Semanal Individual'!AJ$1,'BD Factoraje'!$C:$C,$B$2)</f>
        <v>0</v>
      </c>
      <c r="AK89" s="11">
        <f>IF('Cartera Semanal Individual'!$A89='Cartera Semanal Individual'!AK$1,-SUMIFS('BD Factoraje'!$Q:$Q,'BD Factoraje'!$B:$B,$B$3,'BD Factoraje'!$G:$G,'Cartera Semanal Individual'!$A89,'BD Factoraje'!$C:$C,$B$2),0)+AJ89-SUMIFS('BD Factoraje'!$R:$R,'BD Factoraje'!$B:$B,$B$3,'BD Factoraje'!$G:$G,'Cartera Semanal Individual'!$A89,'BD Factoraje'!$N:$N,'Cartera Semanal Individual'!AK$1,'BD Factoraje'!$C:$C,$B$2)</f>
        <v>0</v>
      </c>
      <c r="AL89" s="11">
        <f>IF('Cartera Semanal Individual'!$A89='Cartera Semanal Individual'!AL$1,-SUMIFS('BD Factoraje'!$Q:$Q,'BD Factoraje'!$B:$B,$B$3,'BD Factoraje'!$G:$G,'Cartera Semanal Individual'!$A89,'BD Factoraje'!$C:$C,$B$2),0)+AK89-SUMIFS('BD Factoraje'!$R:$R,'BD Factoraje'!$B:$B,$B$3,'BD Factoraje'!$G:$G,'Cartera Semanal Individual'!$A89,'BD Factoraje'!$N:$N,'Cartera Semanal Individual'!AL$1,'BD Factoraje'!$C:$C,$B$2)</f>
        <v>0</v>
      </c>
      <c r="AM89" s="11">
        <f>IF('Cartera Semanal Individual'!$A89='Cartera Semanal Individual'!AM$1,-SUMIFS('BD Factoraje'!$Q:$Q,'BD Factoraje'!$B:$B,$B$3,'BD Factoraje'!$G:$G,'Cartera Semanal Individual'!$A89,'BD Factoraje'!$C:$C,$B$2),0)+AL89-SUMIFS('BD Factoraje'!$R:$R,'BD Factoraje'!$B:$B,$B$3,'BD Factoraje'!$G:$G,'Cartera Semanal Individual'!$A89,'BD Factoraje'!$N:$N,'Cartera Semanal Individual'!AM$1,'BD Factoraje'!$C:$C,$B$2)</f>
        <v>0</v>
      </c>
      <c r="AN89" s="11">
        <f>IF('Cartera Semanal Individual'!$A89='Cartera Semanal Individual'!AN$1,-SUMIFS('BD Factoraje'!$Q:$Q,'BD Factoraje'!$B:$B,$B$3,'BD Factoraje'!$G:$G,'Cartera Semanal Individual'!$A89,'BD Factoraje'!$C:$C,$B$2),0)+AM89-SUMIFS('BD Factoraje'!$R:$R,'BD Factoraje'!$B:$B,$B$3,'BD Factoraje'!$G:$G,'Cartera Semanal Individual'!$A89,'BD Factoraje'!$N:$N,'Cartera Semanal Individual'!AN$1,'BD Factoraje'!$C:$C,$B$2)</f>
        <v>0</v>
      </c>
      <c r="AO89" s="11">
        <f>IF('Cartera Semanal Individual'!$A89='Cartera Semanal Individual'!AO$1,-SUMIFS('BD Factoraje'!$Q:$Q,'BD Factoraje'!$B:$B,$B$3,'BD Factoraje'!$G:$G,'Cartera Semanal Individual'!$A89,'BD Factoraje'!$C:$C,$B$2),0)+AN89-SUMIFS('BD Factoraje'!$R:$R,'BD Factoraje'!$B:$B,$B$3,'BD Factoraje'!$G:$G,'Cartera Semanal Individual'!$A89,'BD Factoraje'!$N:$N,'Cartera Semanal Individual'!AO$1,'BD Factoraje'!$C:$C,$B$2)</f>
        <v>0</v>
      </c>
      <c r="AP89" s="11">
        <f>IF('Cartera Semanal Individual'!$A89='Cartera Semanal Individual'!AP$1,-SUMIFS('BD Factoraje'!$Q:$Q,'BD Factoraje'!$B:$B,$B$3,'BD Factoraje'!$G:$G,'Cartera Semanal Individual'!$A89,'BD Factoraje'!$C:$C,$B$2),0)+AO89-SUMIFS('BD Factoraje'!$R:$R,'BD Factoraje'!$B:$B,$B$3,'BD Factoraje'!$G:$G,'Cartera Semanal Individual'!$A89,'BD Factoraje'!$N:$N,'Cartera Semanal Individual'!AP$1,'BD Factoraje'!$C:$C,$B$2)</f>
        <v>0</v>
      </c>
      <c r="AQ89" s="11">
        <f>IF('Cartera Semanal Individual'!$A89='Cartera Semanal Individual'!AQ$1,-SUMIFS('BD Factoraje'!$Q:$Q,'BD Factoraje'!$B:$B,$B$3,'BD Factoraje'!$G:$G,'Cartera Semanal Individual'!$A89,'BD Factoraje'!$C:$C,$B$2),0)+AP89-SUMIFS('BD Factoraje'!$R:$R,'BD Factoraje'!$B:$B,$B$3,'BD Factoraje'!$G:$G,'Cartera Semanal Individual'!$A89,'BD Factoraje'!$N:$N,'Cartera Semanal Individual'!AQ$1,'BD Factoraje'!$C:$C,$B$2)</f>
        <v>0</v>
      </c>
      <c r="AR89" s="11">
        <f>IF('Cartera Semanal Individual'!$A89='Cartera Semanal Individual'!AR$1,-SUMIFS('BD Factoraje'!$Q:$Q,'BD Factoraje'!$B:$B,$B$3,'BD Factoraje'!$G:$G,'Cartera Semanal Individual'!$A89,'BD Factoraje'!$C:$C,$B$2),0)+AQ89-SUMIFS('BD Factoraje'!$R:$R,'BD Factoraje'!$B:$B,$B$3,'BD Factoraje'!$G:$G,'Cartera Semanal Individual'!$A89,'BD Factoraje'!$N:$N,'Cartera Semanal Individual'!AR$1,'BD Factoraje'!$C:$C,$B$2)</f>
        <v>0</v>
      </c>
      <c r="AS89" s="11">
        <f>IF('Cartera Semanal Individual'!$A89='Cartera Semanal Individual'!AS$1,-SUMIFS('BD Factoraje'!$Q:$Q,'BD Factoraje'!$B:$B,$B$3,'BD Factoraje'!$G:$G,'Cartera Semanal Individual'!$A89,'BD Factoraje'!$C:$C,$B$2),0)+AR89-SUMIFS('BD Factoraje'!$R:$R,'BD Factoraje'!$B:$B,$B$3,'BD Factoraje'!$G:$G,'Cartera Semanal Individual'!$A89,'BD Factoraje'!$N:$N,'Cartera Semanal Individual'!AS$1,'BD Factoraje'!$C:$C,$B$2)</f>
        <v>0</v>
      </c>
      <c r="AT89" s="11">
        <f>IF('Cartera Semanal Individual'!$A89='Cartera Semanal Individual'!AT$1,-SUMIFS('BD Factoraje'!$Q:$Q,'BD Factoraje'!$B:$B,$B$3,'BD Factoraje'!$G:$G,'Cartera Semanal Individual'!$A89,'BD Factoraje'!$C:$C,$B$2),0)+AS89-SUMIFS('BD Factoraje'!$R:$R,'BD Factoraje'!$B:$B,$B$3,'BD Factoraje'!$G:$G,'Cartera Semanal Individual'!$A89,'BD Factoraje'!$N:$N,'Cartera Semanal Individual'!AT$1,'BD Factoraje'!$C:$C,$B$2)</f>
        <v>0</v>
      </c>
      <c r="AU89" s="11">
        <f>IF('Cartera Semanal Individual'!$A89='Cartera Semanal Individual'!AU$1,-SUMIFS('BD Factoraje'!$Q:$Q,'BD Factoraje'!$B:$B,$B$3,'BD Factoraje'!$G:$G,'Cartera Semanal Individual'!$A89,'BD Factoraje'!$C:$C,$B$2),0)+AT89-SUMIFS('BD Factoraje'!$R:$R,'BD Factoraje'!$B:$B,$B$3,'BD Factoraje'!$G:$G,'Cartera Semanal Individual'!$A89,'BD Factoraje'!$N:$N,'Cartera Semanal Individual'!AU$1,'BD Factoraje'!$C:$C,$B$2)</f>
        <v>0</v>
      </c>
      <c r="AV89" s="11">
        <f>IF('Cartera Semanal Individual'!$A89='Cartera Semanal Individual'!AV$1,-SUMIFS('BD Factoraje'!$Q:$Q,'BD Factoraje'!$B:$B,$B$3,'BD Factoraje'!$G:$G,'Cartera Semanal Individual'!$A89,'BD Factoraje'!$C:$C,$B$2),0)+AU89-SUMIFS('BD Factoraje'!$R:$R,'BD Factoraje'!$B:$B,$B$3,'BD Factoraje'!$G:$G,'Cartera Semanal Individual'!$A89,'BD Factoraje'!$N:$N,'Cartera Semanal Individual'!AV$1,'BD Factoraje'!$C:$C,$B$2)</f>
        <v>0</v>
      </c>
      <c r="AW89" s="11">
        <f>IF('Cartera Semanal Individual'!$A89='Cartera Semanal Individual'!AW$1,-SUMIFS('BD Factoraje'!$Q:$Q,'BD Factoraje'!$B:$B,$B$3,'BD Factoraje'!$G:$G,'Cartera Semanal Individual'!$A89,'BD Factoraje'!$C:$C,$B$2),0)+AV89-SUMIFS('BD Factoraje'!$R:$R,'BD Factoraje'!$B:$B,$B$3,'BD Factoraje'!$G:$G,'Cartera Semanal Individual'!$A89,'BD Factoraje'!$N:$N,'Cartera Semanal Individual'!AW$1,'BD Factoraje'!$C:$C,$B$2)</f>
        <v>0</v>
      </c>
      <c r="AX89" s="11">
        <f>IF('Cartera Semanal Individual'!$A89='Cartera Semanal Individual'!AX$1,-SUMIFS('BD Factoraje'!$Q:$Q,'BD Factoraje'!$B:$B,$B$3,'BD Factoraje'!$G:$G,'Cartera Semanal Individual'!$A89,'BD Factoraje'!$C:$C,$B$2),0)+AW89-SUMIFS('BD Factoraje'!$R:$R,'BD Factoraje'!$B:$B,$B$3,'BD Factoraje'!$G:$G,'Cartera Semanal Individual'!$A89,'BD Factoraje'!$N:$N,'Cartera Semanal Individual'!AX$1,'BD Factoraje'!$C:$C,$B$2)</f>
        <v>0</v>
      </c>
      <c r="AY89" s="11">
        <f>IF('Cartera Semanal Individual'!$A89='Cartera Semanal Individual'!AY$1,-SUMIFS('BD Factoraje'!$Q:$Q,'BD Factoraje'!$B:$B,$B$3,'BD Factoraje'!$G:$G,'Cartera Semanal Individual'!$A89,'BD Factoraje'!$C:$C,$B$2),0)+AX89-SUMIFS('BD Factoraje'!$R:$R,'BD Factoraje'!$B:$B,$B$3,'BD Factoraje'!$G:$G,'Cartera Semanal Individual'!$A89,'BD Factoraje'!$N:$N,'Cartera Semanal Individual'!AY$1,'BD Factoraje'!$C:$C,$B$2)</f>
        <v>0</v>
      </c>
      <c r="AZ89" s="11">
        <f>IF('Cartera Semanal Individual'!$A89='Cartera Semanal Individual'!AZ$1,-SUMIFS('BD Factoraje'!$Q:$Q,'BD Factoraje'!$B:$B,$B$3,'BD Factoraje'!$G:$G,'Cartera Semanal Individual'!$A89,'BD Factoraje'!$C:$C,$B$2),0)+AY89-SUMIFS('BD Factoraje'!$R:$R,'BD Factoraje'!$B:$B,$B$3,'BD Factoraje'!$G:$G,'Cartera Semanal Individual'!$A89,'BD Factoraje'!$N:$N,'Cartera Semanal Individual'!AZ$1,'BD Factoraje'!$C:$C,$B$2)</f>
        <v>0</v>
      </c>
      <c r="BA89" s="11">
        <f>IF('Cartera Semanal Individual'!$A89='Cartera Semanal Individual'!BA$1,-SUMIFS('BD Factoraje'!$Q:$Q,'BD Factoraje'!$B:$B,$B$3,'BD Factoraje'!$G:$G,'Cartera Semanal Individual'!$A89,'BD Factoraje'!$C:$C,$B$2),0)+AZ89-SUMIFS('BD Factoraje'!$R:$R,'BD Factoraje'!$B:$B,$B$3,'BD Factoraje'!$G:$G,'Cartera Semanal Individual'!$A89,'BD Factoraje'!$N:$N,'Cartera Semanal Individual'!BA$1,'BD Factoraje'!$C:$C,$B$2)</f>
        <v>0</v>
      </c>
      <c r="BB89" s="11">
        <f>IF('Cartera Semanal Individual'!$A89='Cartera Semanal Individual'!BB$1,-SUMIFS('BD Factoraje'!$Q:$Q,'BD Factoraje'!$B:$B,$B$3,'BD Factoraje'!$G:$G,'Cartera Semanal Individual'!$A89,'BD Factoraje'!$C:$C,$B$2),0)+BA89-SUMIFS('BD Factoraje'!$R:$R,'BD Factoraje'!$B:$B,$B$3,'BD Factoraje'!$G:$G,'Cartera Semanal Individual'!$A89,'BD Factoraje'!$N:$N,'Cartera Semanal Individual'!BB$1,'BD Factoraje'!$C:$C,$B$2)</f>
        <v>0</v>
      </c>
      <c r="BC89" s="11">
        <f>IF('Cartera Semanal Individual'!$A89='Cartera Semanal Individual'!BC$1,-SUMIFS('BD Factoraje'!$Q:$Q,'BD Factoraje'!$B:$B,$B$3,'BD Factoraje'!$G:$G,'Cartera Semanal Individual'!$A89,'BD Factoraje'!$C:$C,$B$2),0)+BB89-SUMIFS('BD Factoraje'!$R:$R,'BD Factoraje'!$B:$B,$B$3,'BD Factoraje'!$G:$G,'Cartera Semanal Individual'!$A89,'BD Factoraje'!$N:$N,'Cartera Semanal Individual'!BC$1,'BD Factoraje'!$C:$C,$B$2)</f>
        <v>0</v>
      </c>
      <c r="BD89" s="11">
        <f>IF('Cartera Semanal Individual'!$A89='Cartera Semanal Individual'!BD$1,-SUMIFS('BD Factoraje'!$Q:$Q,'BD Factoraje'!$B:$B,$B$3,'BD Factoraje'!$G:$G,'Cartera Semanal Individual'!$A89,'BD Factoraje'!$C:$C,$B$2),0)+BC89-SUMIFS('BD Factoraje'!$R:$R,'BD Factoraje'!$B:$B,$B$3,'BD Factoraje'!$G:$G,'Cartera Semanal Individual'!$A89,'BD Factoraje'!$N:$N,'Cartera Semanal Individual'!BD$1,'BD Factoraje'!$C:$C,$B$2)</f>
        <v>0</v>
      </c>
      <c r="BE89" s="11">
        <f>IF('Cartera Semanal Individual'!$A89='Cartera Semanal Individual'!BE$1,-SUMIFS('BD Factoraje'!$Q:$Q,'BD Factoraje'!$B:$B,$B$3,'BD Factoraje'!$G:$G,'Cartera Semanal Individual'!$A89,'BD Factoraje'!$C:$C,$B$2),0)+BD89-SUMIFS('BD Factoraje'!$R:$R,'BD Factoraje'!$B:$B,$B$3,'BD Factoraje'!$G:$G,'Cartera Semanal Individual'!$A89,'BD Factoraje'!$N:$N,'Cartera Semanal Individual'!BE$1,'BD Factoraje'!$C:$C,$B$2)</f>
        <v>0</v>
      </c>
      <c r="BF89" s="11">
        <f>IF('Cartera Semanal Individual'!$A89='Cartera Semanal Individual'!BF$1,-SUMIFS('BD Factoraje'!$Q:$Q,'BD Factoraje'!$B:$B,$B$3,'BD Factoraje'!$G:$G,'Cartera Semanal Individual'!$A89,'BD Factoraje'!$C:$C,$B$2),0)+BE89-SUMIFS('BD Factoraje'!$R:$R,'BD Factoraje'!$B:$B,$B$3,'BD Factoraje'!$G:$G,'Cartera Semanal Individual'!$A89,'BD Factoraje'!$N:$N,'Cartera Semanal Individual'!BF$1,'BD Factoraje'!$C:$C,$B$2)</f>
        <v>0</v>
      </c>
      <c r="BG89" s="11">
        <f>IF('Cartera Semanal Individual'!$A89='Cartera Semanal Individual'!BG$1,-SUMIFS('BD Factoraje'!$Q:$Q,'BD Factoraje'!$B:$B,$B$3,'BD Factoraje'!$G:$G,'Cartera Semanal Individual'!$A89,'BD Factoraje'!$C:$C,$B$2),0)+BF89-SUMIFS('BD Factoraje'!$R:$R,'BD Factoraje'!$B:$B,$B$3,'BD Factoraje'!$G:$G,'Cartera Semanal Individual'!$A89,'BD Factoraje'!$N:$N,'Cartera Semanal Individual'!BG$1,'BD Factoraje'!$C:$C,$B$2)</f>
        <v>0</v>
      </c>
      <c r="BH89" s="11">
        <f>IF('Cartera Semanal Individual'!$A89='Cartera Semanal Individual'!BH$1,-SUMIFS('BD Factoraje'!$Q:$Q,'BD Factoraje'!$B:$B,$B$3,'BD Factoraje'!$G:$G,'Cartera Semanal Individual'!$A89,'BD Factoraje'!$C:$C,$B$2),0)+BG89-SUMIFS('BD Factoraje'!$R:$R,'BD Factoraje'!$B:$B,$B$3,'BD Factoraje'!$G:$G,'Cartera Semanal Individual'!$A89,'BD Factoraje'!$N:$N,'Cartera Semanal Individual'!BH$1,'BD Factoraje'!$C:$C,$B$2)</f>
        <v>0</v>
      </c>
      <c r="BI89" s="11">
        <f>IF('Cartera Semanal Individual'!$A89='Cartera Semanal Individual'!BI$1,-SUMIFS('BD Factoraje'!$Q:$Q,'BD Factoraje'!$B:$B,$B$3,'BD Factoraje'!$G:$G,'Cartera Semanal Individual'!$A89,'BD Factoraje'!$C:$C,$B$2),0)+BH89-SUMIFS('BD Factoraje'!$R:$R,'BD Factoraje'!$B:$B,$B$3,'BD Factoraje'!$G:$G,'Cartera Semanal Individual'!$A89,'BD Factoraje'!$N:$N,'Cartera Semanal Individual'!BI$1,'BD Factoraje'!$C:$C,$B$2)</f>
        <v>0</v>
      </c>
      <c r="BJ89" s="11">
        <f>IF('Cartera Semanal Individual'!$A89='Cartera Semanal Individual'!BJ$1,-SUMIFS('BD Factoraje'!$Q:$Q,'BD Factoraje'!$B:$B,$B$3,'BD Factoraje'!$G:$G,'Cartera Semanal Individual'!$A89,'BD Factoraje'!$C:$C,$B$2),0)+BI89-SUMIFS('BD Factoraje'!$R:$R,'BD Factoraje'!$B:$B,$B$3,'BD Factoraje'!$G:$G,'Cartera Semanal Individual'!$A89,'BD Factoraje'!$N:$N,'Cartera Semanal Individual'!BJ$1,'BD Factoraje'!$C:$C,$B$2)</f>
        <v>0</v>
      </c>
      <c r="BK89" s="11">
        <f>IF('Cartera Semanal Individual'!$A89='Cartera Semanal Individual'!BK$1,-SUMIFS('BD Factoraje'!$Q:$Q,'BD Factoraje'!$B:$B,$B$3,'BD Factoraje'!$G:$G,'Cartera Semanal Individual'!$A89,'BD Factoraje'!$C:$C,$B$2),0)+BJ89-SUMIFS('BD Factoraje'!$R:$R,'BD Factoraje'!$B:$B,$B$3,'BD Factoraje'!$G:$G,'Cartera Semanal Individual'!$A89,'BD Factoraje'!$N:$N,'Cartera Semanal Individual'!BK$1,'BD Factoraje'!$C:$C,$B$2)</f>
        <v>0</v>
      </c>
      <c r="BL89" s="11">
        <f>IF('Cartera Semanal Individual'!$A89='Cartera Semanal Individual'!BL$1,-SUMIFS('BD Factoraje'!$Q:$Q,'BD Factoraje'!$B:$B,$B$3,'BD Factoraje'!$G:$G,'Cartera Semanal Individual'!$A89,'BD Factoraje'!$C:$C,$B$2),0)+BK89-SUMIFS('BD Factoraje'!$R:$R,'BD Factoraje'!$B:$B,$B$3,'BD Factoraje'!$G:$G,'Cartera Semanal Individual'!$A89,'BD Factoraje'!$N:$N,'Cartera Semanal Individual'!BL$1,'BD Factoraje'!$C:$C,$B$2)</f>
        <v>0</v>
      </c>
      <c r="BM89" s="11">
        <f>IF('Cartera Semanal Individual'!$A89='Cartera Semanal Individual'!BM$1,-SUMIFS('BD Factoraje'!$Q:$Q,'BD Factoraje'!$B:$B,$B$3,'BD Factoraje'!$G:$G,'Cartera Semanal Individual'!$A89,'BD Factoraje'!$C:$C,$B$2),0)+BL89-SUMIFS('BD Factoraje'!$R:$R,'BD Factoraje'!$B:$B,$B$3,'BD Factoraje'!$G:$G,'Cartera Semanal Individual'!$A89,'BD Factoraje'!$N:$N,'Cartera Semanal Individual'!BM$1,'BD Factoraje'!$C:$C,$B$2)</f>
        <v>0</v>
      </c>
      <c r="BN89" s="11">
        <f>IF('Cartera Semanal Individual'!$A89='Cartera Semanal Individual'!BN$1,-SUMIFS('BD Factoraje'!$Q:$Q,'BD Factoraje'!$B:$B,$B$3,'BD Factoraje'!$G:$G,'Cartera Semanal Individual'!$A89,'BD Factoraje'!$C:$C,$B$2),0)+BM89-SUMIFS('BD Factoraje'!$R:$R,'BD Factoraje'!$B:$B,$B$3,'BD Factoraje'!$G:$G,'Cartera Semanal Individual'!$A89,'BD Factoraje'!$N:$N,'Cartera Semanal Individual'!BN$1,'BD Factoraje'!$C:$C,$B$2)</f>
        <v>0</v>
      </c>
      <c r="BO89" s="11">
        <f>IF('Cartera Semanal Individual'!$A89='Cartera Semanal Individual'!BO$1,-SUMIFS('BD Factoraje'!$Q:$Q,'BD Factoraje'!$B:$B,$B$3,'BD Factoraje'!$G:$G,'Cartera Semanal Individual'!$A89,'BD Factoraje'!$C:$C,$B$2),0)+BN89-SUMIFS('BD Factoraje'!$R:$R,'BD Factoraje'!$B:$B,$B$3,'BD Factoraje'!$G:$G,'Cartera Semanal Individual'!$A89,'BD Factoraje'!$N:$N,'Cartera Semanal Individual'!BO$1,'BD Factoraje'!$C:$C,$B$2)</f>
        <v>0</v>
      </c>
      <c r="BP89" s="11">
        <f>IF('Cartera Semanal Individual'!$A89='Cartera Semanal Individual'!BP$1,-SUMIFS('BD Factoraje'!$Q:$Q,'BD Factoraje'!$B:$B,$B$3,'BD Factoraje'!$G:$G,'Cartera Semanal Individual'!$A89,'BD Factoraje'!$C:$C,$B$2),0)+BO89-SUMIFS('BD Factoraje'!$R:$R,'BD Factoraje'!$B:$B,$B$3,'BD Factoraje'!$G:$G,'Cartera Semanal Individual'!$A89,'BD Factoraje'!$N:$N,'Cartera Semanal Individual'!BP$1,'BD Factoraje'!$C:$C,$B$2)</f>
        <v>0</v>
      </c>
      <c r="BQ89" s="11">
        <f>IF('Cartera Semanal Individual'!$A89='Cartera Semanal Individual'!BQ$1,-SUMIFS('BD Factoraje'!$Q:$Q,'BD Factoraje'!$B:$B,$B$3,'BD Factoraje'!$G:$G,'Cartera Semanal Individual'!$A89,'BD Factoraje'!$C:$C,$B$2),0)+BP89-SUMIFS('BD Factoraje'!$R:$R,'BD Factoraje'!$B:$B,$B$3,'BD Factoraje'!$G:$G,'Cartera Semanal Individual'!$A89,'BD Factoraje'!$N:$N,'Cartera Semanal Individual'!BQ$1,'BD Factoraje'!$C:$C,$B$2)</f>
        <v>0</v>
      </c>
      <c r="BR89" s="11">
        <f>IF('Cartera Semanal Individual'!$A89='Cartera Semanal Individual'!BR$1,-SUMIFS('BD Factoraje'!$Q:$Q,'BD Factoraje'!$B:$B,$B$3,'BD Factoraje'!$G:$G,'Cartera Semanal Individual'!$A89,'BD Factoraje'!$C:$C,$B$2),0)+BQ89-SUMIFS('BD Factoraje'!$R:$R,'BD Factoraje'!$B:$B,$B$3,'BD Factoraje'!$G:$G,'Cartera Semanal Individual'!$A89,'BD Factoraje'!$N:$N,'Cartera Semanal Individual'!BR$1,'BD Factoraje'!$C:$C,$B$2)</f>
        <v>0</v>
      </c>
      <c r="BS89" s="11">
        <f>IF('Cartera Semanal Individual'!$A89='Cartera Semanal Individual'!BS$1,-SUMIFS('BD Factoraje'!$Q:$Q,'BD Factoraje'!$B:$B,$B$3,'BD Factoraje'!$G:$G,'Cartera Semanal Individual'!$A89,'BD Factoraje'!$C:$C,$B$2),0)+BR89-SUMIFS('BD Factoraje'!$R:$R,'BD Factoraje'!$B:$B,$B$3,'BD Factoraje'!$G:$G,'Cartera Semanal Individual'!$A89,'BD Factoraje'!$N:$N,'Cartera Semanal Individual'!BS$1,'BD Factoraje'!$C:$C,$B$2)</f>
        <v>0</v>
      </c>
      <c r="BT89" s="11">
        <f>IF('Cartera Semanal Individual'!$A89='Cartera Semanal Individual'!BT$1,-SUMIFS('BD Factoraje'!$Q:$Q,'BD Factoraje'!$B:$B,$B$3,'BD Factoraje'!$G:$G,'Cartera Semanal Individual'!$A89,'BD Factoraje'!$C:$C,$B$2),0)+BS89-SUMIFS('BD Factoraje'!$R:$R,'BD Factoraje'!$B:$B,$B$3,'BD Factoraje'!$G:$G,'Cartera Semanal Individual'!$A89,'BD Factoraje'!$N:$N,'Cartera Semanal Individual'!BT$1,'BD Factoraje'!$C:$C,$B$2)</f>
        <v>0</v>
      </c>
      <c r="BU89" s="11">
        <f>IF('Cartera Semanal Individual'!$A89='Cartera Semanal Individual'!BU$1,-SUMIFS('BD Factoraje'!$Q:$Q,'BD Factoraje'!$B:$B,$B$3,'BD Factoraje'!$G:$G,'Cartera Semanal Individual'!$A89,'BD Factoraje'!$C:$C,$B$2),0)+BT89-SUMIFS('BD Factoraje'!$R:$R,'BD Factoraje'!$B:$B,$B$3,'BD Factoraje'!$G:$G,'Cartera Semanal Individual'!$A89,'BD Factoraje'!$N:$N,'Cartera Semanal Individual'!BU$1,'BD Factoraje'!$C:$C,$B$2)</f>
        <v>0</v>
      </c>
      <c r="BV89" s="11">
        <f>IF('Cartera Semanal Individual'!$A89='Cartera Semanal Individual'!BV$1,-SUMIFS('BD Factoraje'!$Q:$Q,'BD Factoraje'!$B:$B,$B$3,'BD Factoraje'!$G:$G,'Cartera Semanal Individual'!$A89,'BD Factoraje'!$C:$C,$B$2),0)+BU89-SUMIFS('BD Factoraje'!$R:$R,'BD Factoraje'!$B:$B,$B$3,'BD Factoraje'!$G:$G,'Cartera Semanal Individual'!$A89,'BD Factoraje'!$N:$N,'Cartera Semanal Individual'!BV$1,'BD Factoraje'!$C:$C,$B$2)</f>
        <v>0</v>
      </c>
      <c r="BW89" s="11">
        <f>IF('Cartera Semanal Individual'!$A89='Cartera Semanal Individual'!BW$1,-SUMIFS('BD Factoraje'!$Q:$Q,'BD Factoraje'!$B:$B,$B$3,'BD Factoraje'!$G:$G,'Cartera Semanal Individual'!$A89,'BD Factoraje'!$C:$C,$B$2),0)+BV89-SUMIFS('BD Factoraje'!$R:$R,'BD Factoraje'!$B:$B,$B$3,'BD Factoraje'!$G:$G,'Cartera Semanal Individual'!$A89,'BD Factoraje'!$N:$N,'Cartera Semanal Individual'!BW$1,'BD Factoraje'!$C:$C,$B$2)</f>
        <v>0</v>
      </c>
      <c r="BX89" s="11">
        <f>IF('Cartera Semanal Individual'!$A89='Cartera Semanal Individual'!BX$1,-SUMIFS('BD Factoraje'!$Q:$Q,'BD Factoraje'!$B:$B,$B$3,'BD Factoraje'!$G:$G,'Cartera Semanal Individual'!$A89,'BD Factoraje'!$C:$C,$B$2),0)+BW89-SUMIFS('BD Factoraje'!$R:$R,'BD Factoraje'!$B:$B,$B$3,'BD Factoraje'!$G:$G,'Cartera Semanal Individual'!$A89,'BD Factoraje'!$N:$N,'Cartera Semanal Individual'!BX$1,'BD Factoraje'!$C:$C,$B$2)</f>
        <v>0</v>
      </c>
      <c r="BY89" s="11">
        <f>IF('Cartera Semanal Individual'!$A89='Cartera Semanal Individual'!BY$1,-SUMIFS('BD Factoraje'!$Q:$Q,'BD Factoraje'!$B:$B,$B$3,'BD Factoraje'!$G:$G,'Cartera Semanal Individual'!$A89,'BD Factoraje'!$C:$C,$B$2),0)+BX89-SUMIFS('BD Factoraje'!$R:$R,'BD Factoraje'!$B:$B,$B$3,'BD Factoraje'!$G:$G,'Cartera Semanal Individual'!$A89,'BD Factoraje'!$N:$N,'Cartera Semanal Individual'!BY$1,'BD Factoraje'!$C:$C,$B$2)</f>
        <v>0</v>
      </c>
      <c r="BZ89" s="11">
        <f>IF('Cartera Semanal Individual'!$A89='Cartera Semanal Individual'!BZ$1,-SUMIFS('BD Factoraje'!$Q:$Q,'BD Factoraje'!$B:$B,$B$3,'BD Factoraje'!$G:$G,'Cartera Semanal Individual'!$A89,'BD Factoraje'!$C:$C,$B$2),0)+BY89-SUMIFS('BD Factoraje'!$R:$R,'BD Factoraje'!$B:$B,$B$3,'BD Factoraje'!$G:$G,'Cartera Semanal Individual'!$A89,'BD Factoraje'!$N:$N,'Cartera Semanal Individual'!BZ$1,'BD Factoraje'!$C:$C,$B$2)</f>
        <v>0</v>
      </c>
      <c r="CA89" s="11">
        <f>IF('Cartera Semanal Individual'!$A89='Cartera Semanal Individual'!CA$1,-SUMIFS('BD Factoraje'!$Q:$Q,'BD Factoraje'!$B:$B,$B$3,'BD Factoraje'!$G:$G,'Cartera Semanal Individual'!$A89,'BD Factoraje'!$C:$C,$B$2),0)+BZ89-SUMIFS('BD Factoraje'!$R:$R,'BD Factoraje'!$B:$B,$B$3,'BD Factoraje'!$G:$G,'Cartera Semanal Individual'!$A89,'BD Factoraje'!$N:$N,'Cartera Semanal Individual'!CA$1,'BD Factoraje'!$C:$C,$B$2)</f>
        <v>0</v>
      </c>
      <c r="CB89" s="11">
        <f>IF('Cartera Semanal Individual'!$A89='Cartera Semanal Individual'!CB$1,-SUMIFS('BD Factoraje'!$Q:$Q,'BD Factoraje'!$B:$B,$B$3,'BD Factoraje'!$G:$G,'Cartera Semanal Individual'!$A89,'BD Factoraje'!$C:$C,$B$2),0)+CA89-SUMIFS('BD Factoraje'!$R:$R,'BD Factoraje'!$B:$B,$B$3,'BD Factoraje'!$G:$G,'Cartera Semanal Individual'!$A89,'BD Factoraje'!$N:$N,'Cartera Semanal Individual'!CB$1,'BD Factoraje'!$C:$C,$B$2)</f>
        <v>0</v>
      </c>
      <c r="CC89" s="11">
        <f>IF('Cartera Semanal Individual'!$A89='Cartera Semanal Individual'!CC$1,-SUMIFS('BD Factoraje'!$Q:$Q,'BD Factoraje'!$B:$B,$B$3,'BD Factoraje'!$G:$G,'Cartera Semanal Individual'!$A89,'BD Factoraje'!$C:$C,$B$2),0)+CB89-SUMIFS('BD Factoraje'!$R:$R,'BD Factoraje'!$B:$B,$B$3,'BD Factoraje'!$G:$G,'Cartera Semanal Individual'!$A89,'BD Factoraje'!$N:$N,'Cartera Semanal Individual'!CC$1,'BD Factoraje'!$C:$C,$B$2)</f>
        <v>0</v>
      </c>
      <c r="CD89" s="11">
        <f>IF('Cartera Semanal Individual'!$A89='Cartera Semanal Individual'!CD$1,-SUMIFS('BD Factoraje'!$Q:$Q,'BD Factoraje'!$B:$B,$B$3,'BD Factoraje'!$G:$G,'Cartera Semanal Individual'!$A89,'BD Factoraje'!$C:$C,$B$2),0)+CC89-SUMIFS('BD Factoraje'!$R:$R,'BD Factoraje'!$B:$B,$B$3,'BD Factoraje'!$G:$G,'Cartera Semanal Individual'!$A89,'BD Factoraje'!$N:$N,'Cartera Semanal Individual'!CD$1,'BD Factoraje'!$C:$C,$B$2)</f>
        <v>0</v>
      </c>
      <c r="CE89" s="11">
        <f>IF('Cartera Semanal Individual'!$A89='Cartera Semanal Individual'!CE$1,-SUMIFS('BD Factoraje'!$Q:$Q,'BD Factoraje'!$B:$B,$B$3,'BD Factoraje'!$G:$G,'Cartera Semanal Individual'!$A89,'BD Factoraje'!$C:$C,$B$2),0)+CD89-SUMIFS('BD Factoraje'!$R:$R,'BD Factoraje'!$B:$B,$B$3,'BD Factoraje'!$G:$G,'Cartera Semanal Individual'!$A89,'BD Factoraje'!$N:$N,'Cartera Semanal Individual'!CE$1,'BD Factoraje'!$C:$C,$B$2)</f>
        <v>0</v>
      </c>
      <c r="CF89" s="11">
        <f>IF('Cartera Semanal Individual'!$A89='Cartera Semanal Individual'!CF$1,-SUMIFS('BD Factoraje'!$Q:$Q,'BD Factoraje'!$B:$B,$B$3,'BD Factoraje'!$G:$G,'Cartera Semanal Individual'!$A89,'BD Factoraje'!$C:$C,$B$2),0)+CE89-SUMIFS('BD Factoraje'!$R:$R,'BD Factoraje'!$B:$B,$B$3,'BD Factoraje'!$G:$G,'Cartera Semanal Individual'!$A89,'BD Factoraje'!$N:$N,'Cartera Semanal Individual'!CF$1,'BD Factoraje'!$C:$C,$B$2)</f>
        <v>0</v>
      </c>
      <c r="CG89" s="11">
        <f>IF('Cartera Semanal Individual'!$A89='Cartera Semanal Individual'!CG$1,-SUMIFS('BD Factoraje'!$Q:$Q,'BD Factoraje'!$B:$B,$B$3,'BD Factoraje'!$G:$G,'Cartera Semanal Individual'!$A89,'BD Factoraje'!$C:$C,$B$2),0)+CF89-SUMIFS('BD Factoraje'!$R:$R,'BD Factoraje'!$B:$B,$B$3,'BD Factoraje'!$G:$G,'Cartera Semanal Individual'!$A89,'BD Factoraje'!$N:$N,'Cartera Semanal Individual'!CG$1,'BD Factoraje'!$C:$C,$B$2)</f>
        <v>0</v>
      </c>
      <c r="CH89" s="11">
        <f>IF('Cartera Semanal Individual'!$A89='Cartera Semanal Individual'!CH$1,-SUMIFS('BD Factoraje'!$Q:$Q,'BD Factoraje'!$B:$B,$B$3,'BD Factoraje'!$G:$G,'Cartera Semanal Individual'!$A89,'BD Factoraje'!$C:$C,$B$2),0)+CG89-SUMIFS('BD Factoraje'!$R:$R,'BD Factoraje'!$B:$B,$B$3,'BD Factoraje'!$G:$G,'Cartera Semanal Individual'!$A89,'BD Factoraje'!$N:$N,'Cartera Semanal Individual'!CH$1,'BD Factoraje'!$C:$C,$B$2)</f>
        <v>0</v>
      </c>
      <c r="CI89" s="11">
        <f>IF('Cartera Semanal Individual'!$A89='Cartera Semanal Individual'!CI$1,-SUMIFS('BD Factoraje'!$Q:$Q,'BD Factoraje'!$B:$B,$B$3,'BD Factoraje'!$G:$G,'Cartera Semanal Individual'!$A89,'BD Factoraje'!$C:$C,$B$2),0)+CH89-SUMIFS('BD Factoraje'!$R:$R,'BD Factoraje'!$B:$B,$B$3,'BD Factoraje'!$G:$G,'Cartera Semanal Individual'!$A89,'BD Factoraje'!$N:$N,'Cartera Semanal Individual'!CI$1,'BD Factoraje'!$C:$C,$B$2)</f>
        <v>0</v>
      </c>
      <c r="CJ89" s="11">
        <f>IF('Cartera Semanal Individual'!$A89='Cartera Semanal Individual'!CJ$1,-SUMIFS('BD Factoraje'!$Q:$Q,'BD Factoraje'!$B:$B,$B$3,'BD Factoraje'!$G:$G,'Cartera Semanal Individual'!$A89,'BD Factoraje'!$C:$C,$B$2),0)+CI89-SUMIFS('BD Factoraje'!$R:$R,'BD Factoraje'!$B:$B,$B$3,'BD Factoraje'!$G:$G,'Cartera Semanal Individual'!$A89,'BD Factoraje'!$N:$N,'Cartera Semanal Individual'!CJ$1,'BD Factoraje'!$C:$C,$B$2)</f>
        <v>0</v>
      </c>
      <c r="CK89" s="11">
        <f>IF('Cartera Semanal Individual'!$A89='Cartera Semanal Individual'!CK$1,-SUMIFS('BD Factoraje'!$Q:$Q,'BD Factoraje'!$B:$B,$B$3,'BD Factoraje'!$G:$G,'Cartera Semanal Individual'!$A89,'BD Factoraje'!$C:$C,$B$2),0)+CJ89-SUMIFS('BD Factoraje'!$R:$R,'BD Factoraje'!$B:$B,$B$3,'BD Factoraje'!$G:$G,'Cartera Semanal Individual'!$A89,'BD Factoraje'!$N:$N,'Cartera Semanal Individual'!CK$1,'BD Factoraje'!$C:$C,$B$2)</f>
        <v>0</v>
      </c>
      <c r="CL89" s="11">
        <f>IF('Cartera Semanal Individual'!$A89='Cartera Semanal Individual'!CL$1,-SUMIFS('BD Factoraje'!$Q:$Q,'BD Factoraje'!$B:$B,$B$3,'BD Factoraje'!$G:$G,'Cartera Semanal Individual'!$A89,'BD Factoraje'!$C:$C,$B$2),0)+CK89-SUMIFS('BD Factoraje'!$R:$R,'BD Factoraje'!$B:$B,$B$3,'BD Factoraje'!$G:$G,'Cartera Semanal Individual'!$A89,'BD Factoraje'!$N:$N,'Cartera Semanal Individual'!CL$1,'BD Factoraje'!$C:$C,$B$2)</f>
        <v>0</v>
      </c>
      <c r="CM89" s="11">
        <f>IF('Cartera Semanal Individual'!$A89='Cartera Semanal Individual'!CM$1,-SUMIFS('BD Factoraje'!$Q:$Q,'BD Factoraje'!$B:$B,$B$3,'BD Factoraje'!$G:$G,'Cartera Semanal Individual'!$A89,'BD Factoraje'!$C:$C,$B$2),0)+CL89-SUMIFS('BD Factoraje'!$R:$R,'BD Factoraje'!$B:$B,$B$3,'BD Factoraje'!$G:$G,'Cartera Semanal Individual'!$A89,'BD Factoraje'!$N:$N,'Cartera Semanal Individual'!CM$1,'BD Factoraje'!$C:$C,$B$2)</f>
        <v>0</v>
      </c>
      <c r="CN89" s="11">
        <f>IF('Cartera Semanal Individual'!$A89='Cartera Semanal Individual'!CN$1,-SUMIFS('BD Factoraje'!$Q:$Q,'BD Factoraje'!$B:$B,$B$3,'BD Factoraje'!$G:$G,'Cartera Semanal Individual'!$A89,'BD Factoraje'!$C:$C,$B$2),0)+CM89-SUMIFS('BD Factoraje'!$R:$R,'BD Factoraje'!$B:$B,$B$3,'BD Factoraje'!$G:$G,'Cartera Semanal Individual'!$A89,'BD Factoraje'!$N:$N,'Cartera Semanal Individual'!CN$1,'BD Factoraje'!$C:$C,$B$2)</f>
        <v>0</v>
      </c>
      <c r="CO89" s="11">
        <f>IF('Cartera Semanal Individual'!$A89='Cartera Semanal Individual'!CO$1,-SUMIFS('BD Factoraje'!$Q:$Q,'BD Factoraje'!$B:$B,$B$3,'BD Factoraje'!$G:$G,'Cartera Semanal Individual'!$A89,'BD Factoraje'!$C:$C,$B$2),0)+CN89-SUMIFS('BD Factoraje'!$R:$R,'BD Factoraje'!$B:$B,$B$3,'BD Factoraje'!$G:$G,'Cartera Semanal Individual'!$A89,'BD Factoraje'!$N:$N,'Cartera Semanal Individual'!CO$1,'BD Factoraje'!$C:$C,$B$2)</f>
        <v>0</v>
      </c>
      <c r="CP89" s="11">
        <f>IF('Cartera Semanal Individual'!$A89='Cartera Semanal Individual'!CP$1,-SUMIFS('BD Factoraje'!$Q:$Q,'BD Factoraje'!$B:$B,$B$3,'BD Factoraje'!$G:$G,'Cartera Semanal Individual'!$A89,'BD Factoraje'!$C:$C,$B$2),0)+CO89-SUMIFS('BD Factoraje'!$R:$R,'BD Factoraje'!$B:$B,$B$3,'BD Factoraje'!$G:$G,'Cartera Semanal Individual'!$A89,'BD Factoraje'!$N:$N,'Cartera Semanal Individual'!CP$1,'BD Factoraje'!$C:$C,$B$2)</f>
        <v>0</v>
      </c>
      <c r="CQ89" s="11">
        <f>IF('Cartera Semanal Individual'!$A89='Cartera Semanal Individual'!CQ$1,-SUMIFS('BD Factoraje'!$Q:$Q,'BD Factoraje'!$B:$B,$B$3,'BD Factoraje'!$G:$G,'Cartera Semanal Individual'!$A89,'BD Factoraje'!$C:$C,$B$2),0)+CP89-SUMIFS('BD Factoraje'!$R:$R,'BD Factoraje'!$B:$B,$B$3,'BD Factoraje'!$G:$G,'Cartera Semanal Individual'!$A89,'BD Factoraje'!$N:$N,'Cartera Semanal Individual'!CQ$1,'BD Factoraje'!$C:$C,$B$2)</f>
        <v>0</v>
      </c>
      <c r="CR89" s="11">
        <f>IF('Cartera Semanal Individual'!$A89='Cartera Semanal Individual'!CR$1,-SUMIFS('BD Factoraje'!$Q:$Q,'BD Factoraje'!$B:$B,$B$3,'BD Factoraje'!$G:$G,'Cartera Semanal Individual'!$A89,'BD Factoraje'!$C:$C,$B$2),0)+CQ89-SUMIFS('BD Factoraje'!$R:$R,'BD Factoraje'!$B:$B,$B$3,'BD Factoraje'!$G:$G,'Cartera Semanal Individual'!$A89,'BD Factoraje'!$N:$N,'Cartera Semanal Individual'!CR$1,'BD Factoraje'!$C:$C,$B$2)</f>
        <v>0</v>
      </c>
      <c r="CS89" s="11">
        <f>IF('Cartera Semanal Individual'!$A89='Cartera Semanal Individual'!CS$1,-SUMIFS('BD Factoraje'!$Q:$Q,'BD Factoraje'!$B:$B,$B$3,'BD Factoraje'!$G:$G,'Cartera Semanal Individual'!$A89,'BD Factoraje'!$C:$C,$B$2),0)+CR89-SUMIFS('BD Factoraje'!$R:$R,'BD Factoraje'!$B:$B,$B$3,'BD Factoraje'!$G:$G,'Cartera Semanal Individual'!$A89,'BD Factoraje'!$N:$N,'Cartera Semanal Individual'!CS$1,'BD Factoraje'!$C:$C,$B$2)</f>
        <v>0</v>
      </c>
      <c r="CT89" s="11">
        <f>IF('Cartera Semanal Individual'!$A89='Cartera Semanal Individual'!CT$1,-SUMIFS('BD Factoraje'!$Q:$Q,'BD Factoraje'!$B:$B,$B$3,'BD Factoraje'!$G:$G,'Cartera Semanal Individual'!$A89,'BD Factoraje'!$C:$C,$B$2),0)+CS89-SUMIFS('BD Factoraje'!$R:$R,'BD Factoraje'!$B:$B,$B$3,'BD Factoraje'!$G:$G,'Cartera Semanal Individual'!$A89,'BD Factoraje'!$N:$N,'Cartera Semanal Individual'!CT$1,'BD Factoraje'!$C:$C,$B$2)</f>
        <v>0</v>
      </c>
      <c r="CU89" s="11">
        <f>IF('Cartera Semanal Individual'!$A89='Cartera Semanal Individual'!CU$1,-SUMIFS('BD Factoraje'!$Q:$Q,'BD Factoraje'!$B:$B,$B$3,'BD Factoraje'!$G:$G,'Cartera Semanal Individual'!$A89,'BD Factoraje'!$C:$C,$B$2),0)+CT89-SUMIFS('BD Factoraje'!$R:$R,'BD Factoraje'!$B:$B,$B$3,'BD Factoraje'!$G:$G,'Cartera Semanal Individual'!$A89,'BD Factoraje'!$N:$N,'Cartera Semanal Individual'!CU$1,'BD Factoraje'!$C:$C,$B$2)</f>
        <v>0</v>
      </c>
      <c r="CV89" s="11">
        <f>IF('Cartera Semanal Individual'!$A89='Cartera Semanal Individual'!CV$1,-SUMIFS('BD Factoraje'!$Q:$Q,'BD Factoraje'!$B:$B,$B$3,'BD Factoraje'!$G:$G,'Cartera Semanal Individual'!$A89,'BD Factoraje'!$C:$C,$B$2),0)+CU89-SUMIFS('BD Factoraje'!$R:$R,'BD Factoraje'!$B:$B,$B$3,'BD Factoraje'!$G:$G,'Cartera Semanal Individual'!$A89,'BD Factoraje'!$N:$N,'Cartera Semanal Individual'!CV$1,'BD Factoraje'!$C:$C,$B$2)</f>
        <v>0</v>
      </c>
    </row>
    <row r="90" spans="1:100" x14ac:dyDescent="0.25">
      <c r="A90" s="14">
        <v>99</v>
      </c>
      <c r="B90" s="31">
        <f t="shared" si="3"/>
        <v>43058</v>
      </c>
      <c r="C90" s="11">
        <f>IF('Cartera Semanal Individual'!$A90='Cartera Semanal Individual'!C$1,-SUMIFS('BD Factoraje'!$Q:$Q,'BD Factoraje'!$B:$B,$B$3,'BD Factoraje'!$G:$G,'Cartera Semanal Individual'!$A90,'BD Factoraje'!$C:$C,$B$2),0)</f>
        <v>0</v>
      </c>
      <c r="D90" s="11">
        <f>IF('Cartera Semanal Individual'!$A90='Cartera Semanal Individual'!D$1,-SUMIFS('BD Factoraje'!$Q:$Q,'BD Factoraje'!$B:$B,$B$3,'BD Factoraje'!$G:$G,'Cartera Semanal Individual'!$A90,'BD Factoraje'!$C:$C,$B$2),0)+C90-SUMIFS('BD Factoraje'!$R:$R,'BD Factoraje'!$B:$B,$B$3,'BD Factoraje'!$G:$G,'Cartera Semanal Individual'!$A90,'BD Factoraje'!$N:$N,'Cartera Semanal Individual'!D$1,'BD Factoraje'!$C:$C,$B$2)</f>
        <v>0</v>
      </c>
      <c r="E90" s="11">
        <f>IF('Cartera Semanal Individual'!$A90='Cartera Semanal Individual'!E$1,-SUMIFS('BD Factoraje'!$Q:$Q,'BD Factoraje'!$B:$B,$B$3,'BD Factoraje'!$G:$G,'Cartera Semanal Individual'!$A90,'BD Factoraje'!$C:$C,$B$2),0)+D90-SUMIFS('BD Factoraje'!$R:$R,'BD Factoraje'!$B:$B,$B$3,'BD Factoraje'!$G:$G,'Cartera Semanal Individual'!$A90,'BD Factoraje'!$N:$N,'Cartera Semanal Individual'!E$1,'BD Factoraje'!$C:$C,$B$2)</f>
        <v>0</v>
      </c>
      <c r="F90" s="11">
        <f>IF('Cartera Semanal Individual'!$A90='Cartera Semanal Individual'!F$1,-SUMIFS('BD Factoraje'!$Q:$Q,'BD Factoraje'!$B:$B,$B$3,'BD Factoraje'!$G:$G,'Cartera Semanal Individual'!$A90,'BD Factoraje'!$C:$C,$B$2),0)+E90-SUMIFS('BD Factoraje'!$R:$R,'BD Factoraje'!$B:$B,$B$3,'BD Factoraje'!$G:$G,'Cartera Semanal Individual'!$A90,'BD Factoraje'!$N:$N,'Cartera Semanal Individual'!F$1,'BD Factoraje'!$C:$C,$B$2)</f>
        <v>0</v>
      </c>
      <c r="G90" s="11">
        <f>IF('Cartera Semanal Individual'!$A90='Cartera Semanal Individual'!G$1,-SUMIFS('BD Factoraje'!$Q:$Q,'BD Factoraje'!$B:$B,$B$3,'BD Factoraje'!$G:$G,'Cartera Semanal Individual'!$A90,'BD Factoraje'!$C:$C,$B$2),0)+F90-SUMIFS('BD Factoraje'!$R:$R,'BD Factoraje'!$B:$B,$B$3,'BD Factoraje'!$G:$G,'Cartera Semanal Individual'!$A90,'BD Factoraje'!$N:$N,'Cartera Semanal Individual'!G$1,'BD Factoraje'!$C:$C,$B$2)</f>
        <v>0</v>
      </c>
      <c r="H90" s="11">
        <f>IF('Cartera Semanal Individual'!$A90='Cartera Semanal Individual'!H$1,-SUMIFS('BD Factoraje'!$Q:$Q,'BD Factoraje'!$B:$B,$B$3,'BD Factoraje'!$G:$G,'Cartera Semanal Individual'!$A90,'BD Factoraje'!$C:$C,$B$2),0)+G90-SUMIFS('BD Factoraje'!$R:$R,'BD Factoraje'!$B:$B,$B$3,'BD Factoraje'!$G:$G,'Cartera Semanal Individual'!$A90,'BD Factoraje'!$N:$N,'Cartera Semanal Individual'!H$1,'BD Factoraje'!$C:$C,$B$2)</f>
        <v>0</v>
      </c>
      <c r="I90" s="11">
        <f>IF('Cartera Semanal Individual'!$A90='Cartera Semanal Individual'!I$1,-SUMIFS('BD Factoraje'!$Q:$Q,'BD Factoraje'!$B:$B,$B$3,'BD Factoraje'!$G:$G,'Cartera Semanal Individual'!$A90,'BD Factoraje'!$C:$C,$B$2),0)+H90-SUMIFS('BD Factoraje'!$R:$R,'BD Factoraje'!$B:$B,$B$3,'BD Factoraje'!$G:$G,'Cartera Semanal Individual'!$A90,'BD Factoraje'!$N:$N,'Cartera Semanal Individual'!I$1,'BD Factoraje'!$C:$C,$B$2)</f>
        <v>0</v>
      </c>
      <c r="J90" s="11">
        <f>IF('Cartera Semanal Individual'!$A90='Cartera Semanal Individual'!J$1,-SUMIFS('BD Factoraje'!$Q:$Q,'BD Factoraje'!$B:$B,$B$3,'BD Factoraje'!$G:$G,'Cartera Semanal Individual'!$A90,'BD Factoraje'!$C:$C,$B$2),0)+I90-SUMIFS('BD Factoraje'!$R:$R,'BD Factoraje'!$B:$B,$B$3,'BD Factoraje'!$G:$G,'Cartera Semanal Individual'!$A90,'BD Factoraje'!$N:$N,'Cartera Semanal Individual'!J$1,'BD Factoraje'!$C:$C,$B$2)</f>
        <v>0</v>
      </c>
      <c r="K90" s="11">
        <f>IF('Cartera Semanal Individual'!$A90='Cartera Semanal Individual'!K$1,-SUMIFS('BD Factoraje'!$Q:$Q,'BD Factoraje'!$B:$B,$B$3,'BD Factoraje'!$G:$G,'Cartera Semanal Individual'!$A90,'BD Factoraje'!$C:$C,$B$2),0)+J90-SUMIFS('BD Factoraje'!$R:$R,'BD Factoraje'!$B:$B,$B$3,'BD Factoraje'!$G:$G,'Cartera Semanal Individual'!$A90,'BD Factoraje'!$N:$N,'Cartera Semanal Individual'!K$1,'BD Factoraje'!$C:$C,$B$2)</f>
        <v>0</v>
      </c>
      <c r="L90" s="11">
        <f>IF('Cartera Semanal Individual'!$A90='Cartera Semanal Individual'!L$1,-SUMIFS('BD Factoraje'!$Q:$Q,'BD Factoraje'!$B:$B,$B$3,'BD Factoraje'!$G:$G,'Cartera Semanal Individual'!$A90,'BD Factoraje'!$C:$C,$B$2),0)+K90-SUMIFS('BD Factoraje'!$R:$R,'BD Factoraje'!$B:$B,$B$3,'BD Factoraje'!$G:$G,'Cartera Semanal Individual'!$A90,'BD Factoraje'!$N:$N,'Cartera Semanal Individual'!L$1,'BD Factoraje'!$C:$C,$B$2)</f>
        <v>0</v>
      </c>
      <c r="M90" s="11">
        <f>IF('Cartera Semanal Individual'!$A90='Cartera Semanal Individual'!M$1,-SUMIFS('BD Factoraje'!$Q:$Q,'BD Factoraje'!$B:$B,$B$3,'BD Factoraje'!$G:$G,'Cartera Semanal Individual'!$A90,'BD Factoraje'!$C:$C,$B$2),0)+L90-SUMIFS('BD Factoraje'!$R:$R,'BD Factoraje'!$B:$B,$B$3,'BD Factoraje'!$G:$G,'Cartera Semanal Individual'!$A90,'BD Factoraje'!$N:$N,'Cartera Semanal Individual'!M$1,'BD Factoraje'!$C:$C,$B$2)</f>
        <v>0</v>
      </c>
      <c r="N90" s="11">
        <f>IF('Cartera Semanal Individual'!$A90='Cartera Semanal Individual'!N$1,-SUMIFS('BD Factoraje'!$Q:$Q,'BD Factoraje'!$B:$B,$B$3,'BD Factoraje'!$G:$G,'Cartera Semanal Individual'!$A90,'BD Factoraje'!$C:$C,$B$2),0)+M90-SUMIFS('BD Factoraje'!$R:$R,'BD Factoraje'!$B:$B,$B$3,'BD Factoraje'!$G:$G,'Cartera Semanal Individual'!$A90,'BD Factoraje'!$N:$N,'Cartera Semanal Individual'!N$1,'BD Factoraje'!$C:$C,$B$2)</f>
        <v>0</v>
      </c>
      <c r="O90" s="11">
        <f>IF('Cartera Semanal Individual'!$A90='Cartera Semanal Individual'!O$1,-SUMIFS('BD Factoraje'!$Q:$Q,'BD Factoraje'!$B:$B,$B$3,'BD Factoraje'!$G:$G,'Cartera Semanal Individual'!$A90,'BD Factoraje'!$C:$C,$B$2),0)+N90-SUMIFS('BD Factoraje'!$R:$R,'BD Factoraje'!$B:$B,$B$3,'BD Factoraje'!$G:$G,'Cartera Semanal Individual'!$A90,'BD Factoraje'!$N:$N,'Cartera Semanal Individual'!O$1,'BD Factoraje'!$C:$C,$B$2)</f>
        <v>0</v>
      </c>
      <c r="P90" s="11">
        <f>IF('Cartera Semanal Individual'!$A90='Cartera Semanal Individual'!P$1,-SUMIFS('BD Factoraje'!$Q:$Q,'BD Factoraje'!$B:$B,$B$3,'BD Factoraje'!$G:$G,'Cartera Semanal Individual'!$A90,'BD Factoraje'!$C:$C,$B$2),0)+O90-SUMIFS('BD Factoraje'!$R:$R,'BD Factoraje'!$B:$B,$B$3,'BD Factoraje'!$G:$G,'Cartera Semanal Individual'!$A90,'BD Factoraje'!$N:$N,'Cartera Semanal Individual'!P$1,'BD Factoraje'!$C:$C,$B$2)</f>
        <v>0</v>
      </c>
      <c r="Q90" s="11">
        <f>IF('Cartera Semanal Individual'!$A90='Cartera Semanal Individual'!Q$1,-SUMIFS('BD Factoraje'!$Q:$Q,'BD Factoraje'!$B:$B,$B$3,'BD Factoraje'!$G:$G,'Cartera Semanal Individual'!$A90,'BD Factoraje'!$C:$C,$B$2),0)+P90-SUMIFS('BD Factoraje'!$R:$R,'BD Factoraje'!$B:$B,$B$3,'BD Factoraje'!$G:$G,'Cartera Semanal Individual'!$A90,'BD Factoraje'!$N:$N,'Cartera Semanal Individual'!Q$1,'BD Factoraje'!$C:$C,$B$2)</f>
        <v>0</v>
      </c>
      <c r="R90" s="11">
        <f>IF('Cartera Semanal Individual'!$A90='Cartera Semanal Individual'!R$1,-SUMIFS('BD Factoraje'!$Q:$Q,'BD Factoraje'!$B:$B,$B$3,'BD Factoraje'!$G:$G,'Cartera Semanal Individual'!$A90,'BD Factoraje'!$C:$C,$B$2),0)+Q90-SUMIFS('BD Factoraje'!$R:$R,'BD Factoraje'!$B:$B,$B$3,'BD Factoraje'!$G:$G,'Cartera Semanal Individual'!$A90,'BD Factoraje'!$N:$N,'Cartera Semanal Individual'!R$1,'BD Factoraje'!$C:$C,$B$2)</f>
        <v>0</v>
      </c>
      <c r="S90" s="11">
        <f>IF('Cartera Semanal Individual'!$A90='Cartera Semanal Individual'!S$1,-SUMIFS('BD Factoraje'!$Q:$Q,'BD Factoraje'!$B:$B,$B$3,'BD Factoraje'!$G:$G,'Cartera Semanal Individual'!$A90,'BD Factoraje'!$C:$C,$B$2),0)+R90-SUMIFS('BD Factoraje'!$R:$R,'BD Factoraje'!$B:$B,$B$3,'BD Factoraje'!$G:$G,'Cartera Semanal Individual'!$A90,'BD Factoraje'!$N:$N,'Cartera Semanal Individual'!S$1,'BD Factoraje'!$C:$C,$B$2)</f>
        <v>0</v>
      </c>
      <c r="T90" s="11">
        <f>IF('Cartera Semanal Individual'!$A90='Cartera Semanal Individual'!T$1,-SUMIFS('BD Factoraje'!$Q:$Q,'BD Factoraje'!$B:$B,$B$3,'BD Factoraje'!$G:$G,'Cartera Semanal Individual'!$A90,'BD Factoraje'!$C:$C,$B$2),0)+S90-SUMIFS('BD Factoraje'!$R:$R,'BD Factoraje'!$B:$B,$B$3,'BD Factoraje'!$G:$G,'Cartera Semanal Individual'!$A90,'BD Factoraje'!$N:$N,'Cartera Semanal Individual'!T$1,'BD Factoraje'!$C:$C,$B$2)</f>
        <v>0</v>
      </c>
      <c r="U90" s="11">
        <f>IF('Cartera Semanal Individual'!$A90='Cartera Semanal Individual'!U$1,-SUMIFS('BD Factoraje'!$Q:$Q,'BD Factoraje'!$B:$B,$B$3,'BD Factoraje'!$G:$G,'Cartera Semanal Individual'!$A90,'BD Factoraje'!$C:$C,$B$2),0)+T90-SUMIFS('BD Factoraje'!$R:$R,'BD Factoraje'!$B:$B,$B$3,'BD Factoraje'!$G:$G,'Cartera Semanal Individual'!$A90,'BD Factoraje'!$N:$N,'Cartera Semanal Individual'!U$1,'BD Factoraje'!$C:$C,$B$2)</f>
        <v>0</v>
      </c>
      <c r="V90" s="11">
        <f>IF('Cartera Semanal Individual'!$A90='Cartera Semanal Individual'!V$1,-SUMIFS('BD Factoraje'!$Q:$Q,'BD Factoraje'!$B:$B,$B$3,'BD Factoraje'!$G:$G,'Cartera Semanal Individual'!$A90,'BD Factoraje'!$C:$C,$B$2),0)+U90-SUMIFS('BD Factoraje'!$R:$R,'BD Factoraje'!$B:$B,$B$3,'BD Factoraje'!$G:$G,'Cartera Semanal Individual'!$A90,'BD Factoraje'!$N:$N,'Cartera Semanal Individual'!V$1,'BD Factoraje'!$C:$C,$B$2)</f>
        <v>0</v>
      </c>
      <c r="W90" s="11">
        <f>IF('Cartera Semanal Individual'!$A90='Cartera Semanal Individual'!W$1,-SUMIFS('BD Factoraje'!$Q:$Q,'BD Factoraje'!$B:$B,$B$3,'BD Factoraje'!$G:$G,'Cartera Semanal Individual'!$A90,'BD Factoraje'!$C:$C,$B$2),0)+V90-SUMIFS('BD Factoraje'!$R:$R,'BD Factoraje'!$B:$B,$B$3,'BD Factoraje'!$G:$G,'Cartera Semanal Individual'!$A90,'BD Factoraje'!$N:$N,'Cartera Semanal Individual'!W$1,'BD Factoraje'!$C:$C,$B$2)</f>
        <v>0</v>
      </c>
      <c r="X90" s="11">
        <f>IF('Cartera Semanal Individual'!$A90='Cartera Semanal Individual'!X$1,-SUMIFS('BD Factoraje'!$Q:$Q,'BD Factoraje'!$B:$B,$B$3,'BD Factoraje'!$G:$G,'Cartera Semanal Individual'!$A90,'BD Factoraje'!$C:$C,$B$2),0)+W90-SUMIFS('BD Factoraje'!$R:$R,'BD Factoraje'!$B:$B,$B$3,'BD Factoraje'!$G:$G,'Cartera Semanal Individual'!$A90,'BD Factoraje'!$N:$N,'Cartera Semanal Individual'!X$1,'BD Factoraje'!$C:$C,$B$2)</f>
        <v>0</v>
      </c>
      <c r="Y90" s="11">
        <f>IF('Cartera Semanal Individual'!$A90='Cartera Semanal Individual'!Y$1,-SUMIFS('BD Factoraje'!$Q:$Q,'BD Factoraje'!$B:$B,$B$3,'BD Factoraje'!$G:$G,'Cartera Semanal Individual'!$A90,'BD Factoraje'!$C:$C,$B$2),0)+X90-SUMIFS('BD Factoraje'!$R:$R,'BD Factoraje'!$B:$B,$B$3,'BD Factoraje'!$G:$G,'Cartera Semanal Individual'!$A90,'BD Factoraje'!$N:$N,'Cartera Semanal Individual'!Y$1,'BD Factoraje'!$C:$C,$B$2)</f>
        <v>0</v>
      </c>
      <c r="Z90" s="11">
        <f>IF('Cartera Semanal Individual'!$A90='Cartera Semanal Individual'!Z$1,-SUMIFS('BD Factoraje'!$Q:$Q,'BD Factoraje'!$B:$B,$B$3,'BD Factoraje'!$G:$G,'Cartera Semanal Individual'!$A90,'BD Factoraje'!$C:$C,$B$2),0)+Y90-SUMIFS('BD Factoraje'!$R:$R,'BD Factoraje'!$B:$B,$B$3,'BD Factoraje'!$G:$G,'Cartera Semanal Individual'!$A90,'BD Factoraje'!$N:$N,'Cartera Semanal Individual'!Z$1,'BD Factoraje'!$C:$C,$B$2)</f>
        <v>0</v>
      </c>
      <c r="AA90" s="11">
        <f>IF('Cartera Semanal Individual'!$A90='Cartera Semanal Individual'!AA$1,-SUMIFS('BD Factoraje'!$Q:$Q,'BD Factoraje'!$B:$B,$B$3,'BD Factoraje'!$G:$G,'Cartera Semanal Individual'!$A90,'BD Factoraje'!$C:$C,$B$2),0)+Z90-SUMIFS('BD Factoraje'!$R:$R,'BD Factoraje'!$B:$B,$B$3,'BD Factoraje'!$G:$G,'Cartera Semanal Individual'!$A90,'BD Factoraje'!$N:$N,'Cartera Semanal Individual'!AA$1,'BD Factoraje'!$C:$C,$B$2)</f>
        <v>0</v>
      </c>
      <c r="AB90" s="11">
        <f>IF('Cartera Semanal Individual'!$A90='Cartera Semanal Individual'!AB$1,-SUMIFS('BD Factoraje'!$Q:$Q,'BD Factoraje'!$B:$B,$B$3,'BD Factoraje'!$G:$G,'Cartera Semanal Individual'!$A90,'BD Factoraje'!$C:$C,$B$2),0)+AA90-SUMIFS('BD Factoraje'!$R:$R,'BD Factoraje'!$B:$B,$B$3,'BD Factoraje'!$G:$G,'Cartera Semanal Individual'!$A90,'BD Factoraje'!$N:$N,'Cartera Semanal Individual'!AB$1,'BD Factoraje'!$C:$C,$B$2)</f>
        <v>0</v>
      </c>
      <c r="AC90" s="11">
        <f>IF('Cartera Semanal Individual'!$A90='Cartera Semanal Individual'!AC$1,-SUMIFS('BD Factoraje'!$Q:$Q,'BD Factoraje'!$B:$B,$B$3,'BD Factoraje'!$G:$G,'Cartera Semanal Individual'!$A90,'BD Factoraje'!$C:$C,$B$2),0)+AB90-SUMIFS('BD Factoraje'!$R:$R,'BD Factoraje'!$B:$B,$B$3,'BD Factoraje'!$G:$G,'Cartera Semanal Individual'!$A90,'BD Factoraje'!$N:$N,'Cartera Semanal Individual'!AC$1,'BD Factoraje'!$C:$C,$B$2)</f>
        <v>0</v>
      </c>
      <c r="AD90" s="11">
        <f>IF('Cartera Semanal Individual'!$A90='Cartera Semanal Individual'!AD$1,-SUMIFS('BD Factoraje'!$Q:$Q,'BD Factoraje'!$B:$B,$B$3,'BD Factoraje'!$G:$G,'Cartera Semanal Individual'!$A90,'BD Factoraje'!$C:$C,$B$2),0)+AC90-SUMIFS('BD Factoraje'!$R:$R,'BD Factoraje'!$B:$B,$B$3,'BD Factoraje'!$G:$G,'Cartera Semanal Individual'!$A90,'BD Factoraje'!$N:$N,'Cartera Semanal Individual'!AD$1,'BD Factoraje'!$C:$C,$B$2)</f>
        <v>0</v>
      </c>
      <c r="AE90" s="11">
        <f>IF('Cartera Semanal Individual'!$A90='Cartera Semanal Individual'!AE$1,-SUMIFS('BD Factoraje'!$Q:$Q,'BD Factoraje'!$B:$B,$B$3,'BD Factoraje'!$G:$G,'Cartera Semanal Individual'!$A90,'BD Factoraje'!$C:$C,$B$2),0)+AD90-SUMIFS('BD Factoraje'!$R:$R,'BD Factoraje'!$B:$B,$B$3,'BD Factoraje'!$G:$G,'Cartera Semanal Individual'!$A90,'BD Factoraje'!$N:$N,'Cartera Semanal Individual'!AE$1,'BD Factoraje'!$C:$C,$B$2)</f>
        <v>0</v>
      </c>
      <c r="AF90" s="11">
        <f>IF('Cartera Semanal Individual'!$A90='Cartera Semanal Individual'!AF$1,-SUMIFS('BD Factoraje'!$Q:$Q,'BD Factoraje'!$B:$B,$B$3,'BD Factoraje'!$G:$G,'Cartera Semanal Individual'!$A90,'BD Factoraje'!$C:$C,$B$2),0)+AE90-SUMIFS('BD Factoraje'!$R:$R,'BD Factoraje'!$B:$B,$B$3,'BD Factoraje'!$G:$G,'Cartera Semanal Individual'!$A90,'BD Factoraje'!$N:$N,'Cartera Semanal Individual'!AF$1,'BD Factoraje'!$C:$C,$B$2)</f>
        <v>0</v>
      </c>
      <c r="AG90" s="11">
        <f>IF('Cartera Semanal Individual'!$A90='Cartera Semanal Individual'!AG$1,-SUMIFS('BD Factoraje'!$Q:$Q,'BD Factoraje'!$B:$B,$B$3,'BD Factoraje'!$G:$G,'Cartera Semanal Individual'!$A90,'BD Factoraje'!$C:$C,$B$2),0)+AF90-SUMIFS('BD Factoraje'!$R:$R,'BD Factoraje'!$B:$B,$B$3,'BD Factoraje'!$G:$G,'Cartera Semanal Individual'!$A90,'BD Factoraje'!$N:$N,'Cartera Semanal Individual'!AG$1,'BD Factoraje'!$C:$C,$B$2)</f>
        <v>0</v>
      </c>
      <c r="AH90" s="11">
        <f>IF('Cartera Semanal Individual'!$A90='Cartera Semanal Individual'!AH$1,-SUMIFS('BD Factoraje'!$Q:$Q,'BD Factoraje'!$B:$B,$B$3,'BD Factoraje'!$G:$G,'Cartera Semanal Individual'!$A90,'BD Factoraje'!$C:$C,$B$2),0)+AG90-SUMIFS('BD Factoraje'!$R:$R,'BD Factoraje'!$B:$B,$B$3,'BD Factoraje'!$G:$G,'Cartera Semanal Individual'!$A90,'BD Factoraje'!$N:$N,'Cartera Semanal Individual'!AH$1,'BD Factoraje'!$C:$C,$B$2)</f>
        <v>0</v>
      </c>
      <c r="AI90" s="11">
        <f>IF('Cartera Semanal Individual'!$A90='Cartera Semanal Individual'!AI$1,-SUMIFS('BD Factoraje'!$Q:$Q,'BD Factoraje'!$B:$B,$B$3,'BD Factoraje'!$G:$G,'Cartera Semanal Individual'!$A90,'BD Factoraje'!$C:$C,$B$2),0)+AH90-SUMIFS('BD Factoraje'!$R:$R,'BD Factoraje'!$B:$B,$B$3,'BD Factoraje'!$G:$G,'Cartera Semanal Individual'!$A90,'BD Factoraje'!$N:$N,'Cartera Semanal Individual'!AI$1,'BD Factoraje'!$C:$C,$B$2)</f>
        <v>0</v>
      </c>
      <c r="AJ90" s="11">
        <f>IF('Cartera Semanal Individual'!$A90='Cartera Semanal Individual'!AJ$1,-SUMIFS('BD Factoraje'!$Q:$Q,'BD Factoraje'!$B:$B,$B$3,'BD Factoraje'!$G:$G,'Cartera Semanal Individual'!$A90,'BD Factoraje'!$C:$C,$B$2),0)+AI90-SUMIFS('BD Factoraje'!$R:$R,'BD Factoraje'!$B:$B,$B$3,'BD Factoraje'!$G:$G,'Cartera Semanal Individual'!$A90,'BD Factoraje'!$N:$N,'Cartera Semanal Individual'!AJ$1,'BD Factoraje'!$C:$C,$B$2)</f>
        <v>0</v>
      </c>
      <c r="AK90" s="11">
        <f>IF('Cartera Semanal Individual'!$A90='Cartera Semanal Individual'!AK$1,-SUMIFS('BD Factoraje'!$Q:$Q,'BD Factoraje'!$B:$B,$B$3,'BD Factoraje'!$G:$G,'Cartera Semanal Individual'!$A90,'BD Factoraje'!$C:$C,$B$2),0)+AJ90-SUMIFS('BD Factoraje'!$R:$R,'BD Factoraje'!$B:$B,$B$3,'BD Factoraje'!$G:$G,'Cartera Semanal Individual'!$A90,'BD Factoraje'!$N:$N,'Cartera Semanal Individual'!AK$1,'BD Factoraje'!$C:$C,$B$2)</f>
        <v>0</v>
      </c>
      <c r="AL90" s="11">
        <f>IF('Cartera Semanal Individual'!$A90='Cartera Semanal Individual'!AL$1,-SUMIFS('BD Factoraje'!$Q:$Q,'BD Factoraje'!$B:$B,$B$3,'BD Factoraje'!$G:$G,'Cartera Semanal Individual'!$A90,'BD Factoraje'!$C:$C,$B$2),0)+AK90-SUMIFS('BD Factoraje'!$R:$R,'BD Factoraje'!$B:$B,$B$3,'BD Factoraje'!$G:$G,'Cartera Semanal Individual'!$A90,'BD Factoraje'!$N:$N,'Cartera Semanal Individual'!AL$1,'BD Factoraje'!$C:$C,$B$2)</f>
        <v>0</v>
      </c>
      <c r="AM90" s="11">
        <f>IF('Cartera Semanal Individual'!$A90='Cartera Semanal Individual'!AM$1,-SUMIFS('BD Factoraje'!$Q:$Q,'BD Factoraje'!$B:$B,$B$3,'BD Factoraje'!$G:$G,'Cartera Semanal Individual'!$A90,'BD Factoraje'!$C:$C,$B$2),0)+AL90-SUMIFS('BD Factoraje'!$R:$R,'BD Factoraje'!$B:$B,$B$3,'BD Factoraje'!$G:$G,'Cartera Semanal Individual'!$A90,'BD Factoraje'!$N:$N,'Cartera Semanal Individual'!AM$1,'BD Factoraje'!$C:$C,$B$2)</f>
        <v>0</v>
      </c>
      <c r="AN90" s="11">
        <f>IF('Cartera Semanal Individual'!$A90='Cartera Semanal Individual'!AN$1,-SUMIFS('BD Factoraje'!$Q:$Q,'BD Factoraje'!$B:$B,$B$3,'BD Factoraje'!$G:$G,'Cartera Semanal Individual'!$A90,'BD Factoraje'!$C:$C,$B$2),0)+AM90-SUMIFS('BD Factoraje'!$R:$R,'BD Factoraje'!$B:$B,$B$3,'BD Factoraje'!$G:$G,'Cartera Semanal Individual'!$A90,'BD Factoraje'!$N:$N,'Cartera Semanal Individual'!AN$1,'BD Factoraje'!$C:$C,$B$2)</f>
        <v>0</v>
      </c>
      <c r="AO90" s="11">
        <f>IF('Cartera Semanal Individual'!$A90='Cartera Semanal Individual'!AO$1,-SUMIFS('BD Factoraje'!$Q:$Q,'BD Factoraje'!$B:$B,$B$3,'BD Factoraje'!$G:$G,'Cartera Semanal Individual'!$A90,'BD Factoraje'!$C:$C,$B$2),0)+AN90-SUMIFS('BD Factoraje'!$R:$R,'BD Factoraje'!$B:$B,$B$3,'BD Factoraje'!$G:$G,'Cartera Semanal Individual'!$A90,'BD Factoraje'!$N:$N,'Cartera Semanal Individual'!AO$1,'BD Factoraje'!$C:$C,$B$2)</f>
        <v>0</v>
      </c>
      <c r="AP90" s="11">
        <f>IF('Cartera Semanal Individual'!$A90='Cartera Semanal Individual'!AP$1,-SUMIFS('BD Factoraje'!$Q:$Q,'BD Factoraje'!$B:$B,$B$3,'BD Factoraje'!$G:$G,'Cartera Semanal Individual'!$A90,'BD Factoraje'!$C:$C,$B$2),0)+AO90-SUMIFS('BD Factoraje'!$R:$R,'BD Factoraje'!$B:$B,$B$3,'BD Factoraje'!$G:$G,'Cartera Semanal Individual'!$A90,'BD Factoraje'!$N:$N,'Cartera Semanal Individual'!AP$1,'BD Factoraje'!$C:$C,$B$2)</f>
        <v>0</v>
      </c>
      <c r="AQ90" s="11">
        <f>IF('Cartera Semanal Individual'!$A90='Cartera Semanal Individual'!AQ$1,-SUMIFS('BD Factoraje'!$Q:$Q,'BD Factoraje'!$B:$B,$B$3,'BD Factoraje'!$G:$G,'Cartera Semanal Individual'!$A90,'BD Factoraje'!$C:$C,$B$2),0)+AP90-SUMIFS('BD Factoraje'!$R:$R,'BD Factoraje'!$B:$B,$B$3,'BD Factoraje'!$G:$G,'Cartera Semanal Individual'!$A90,'BD Factoraje'!$N:$N,'Cartera Semanal Individual'!AQ$1,'BD Factoraje'!$C:$C,$B$2)</f>
        <v>0</v>
      </c>
      <c r="AR90" s="11">
        <f>IF('Cartera Semanal Individual'!$A90='Cartera Semanal Individual'!AR$1,-SUMIFS('BD Factoraje'!$Q:$Q,'BD Factoraje'!$B:$B,$B$3,'BD Factoraje'!$G:$G,'Cartera Semanal Individual'!$A90,'BD Factoraje'!$C:$C,$B$2),0)+AQ90-SUMIFS('BD Factoraje'!$R:$R,'BD Factoraje'!$B:$B,$B$3,'BD Factoraje'!$G:$G,'Cartera Semanal Individual'!$A90,'BD Factoraje'!$N:$N,'Cartera Semanal Individual'!AR$1,'BD Factoraje'!$C:$C,$B$2)</f>
        <v>0</v>
      </c>
      <c r="AS90" s="11">
        <f>IF('Cartera Semanal Individual'!$A90='Cartera Semanal Individual'!AS$1,-SUMIFS('BD Factoraje'!$Q:$Q,'BD Factoraje'!$B:$B,$B$3,'BD Factoraje'!$G:$G,'Cartera Semanal Individual'!$A90,'BD Factoraje'!$C:$C,$B$2),0)+AR90-SUMIFS('BD Factoraje'!$R:$R,'BD Factoraje'!$B:$B,$B$3,'BD Factoraje'!$G:$G,'Cartera Semanal Individual'!$A90,'BD Factoraje'!$N:$N,'Cartera Semanal Individual'!AS$1,'BD Factoraje'!$C:$C,$B$2)</f>
        <v>0</v>
      </c>
      <c r="AT90" s="11">
        <f>IF('Cartera Semanal Individual'!$A90='Cartera Semanal Individual'!AT$1,-SUMIFS('BD Factoraje'!$Q:$Q,'BD Factoraje'!$B:$B,$B$3,'BD Factoraje'!$G:$G,'Cartera Semanal Individual'!$A90,'BD Factoraje'!$C:$C,$B$2),0)+AS90-SUMIFS('BD Factoraje'!$R:$R,'BD Factoraje'!$B:$B,$B$3,'BD Factoraje'!$G:$G,'Cartera Semanal Individual'!$A90,'BD Factoraje'!$N:$N,'Cartera Semanal Individual'!AT$1,'BD Factoraje'!$C:$C,$B$2)</f>
        <v>0</v>
      </c>
      <c r="AU90" s="11">
        <f>IF('Cartera Semanal Individual'!$A90='Cartera Semanal Individual'!AU$1,-SUMIFS('BD Factoraje'!$Q:$Q,'BD Factoraje'!$B:$B,$B$3,'BD Factoraje'!$G:$G,'Cartera Semanal Individual'!$A90,'BD Factoraje'!$C:$C,$B$2),0)+AT90-SUMIFS('BD Factoraje'!$R:$R,'BD Factoraje'!$B:$B,$B$3,'BD Factoraje'!$G:$G,'Cartera Semanal Individual'!$A90,'BD Factoraje'!$N:$N,'Cartera Semanal Individual'!AU$1,'BD Factoraje'!$C:$C,$B$2)</f>
        <v>0</v>
      </c>
      <c r="AV90" s="11">
        <f>IF('Cartera Semanal Individual'!$A90='Cartera Semanal Individual'!AV$1,-SUMIFS('BD Factoraje'!$Q:$Q,'BD Factoraje'!$B:$B,$B$3,'BD Factoraje'!$G:$G,'Cartera Semanal Individual'!$A90,'BD Factoraje'!$C:$C,$B$2),0)+AU90-SUMIFS('BD Factoraje'!$R:$R,'BD Factoraje'!$B:$B,$B$3,'BD Factoraje'!$G:$G,'Cartera Semanal Individual'!$A90,'BD Factoraje'!$N:$N,'Cartera Semanal Individual'!AV$1,'BD Factoraje'!$C:$C,$B$2)</f>
        <v>0</v>
      </c>
      <c r="AW90" s="11">
        <f>IF('Cartera Semanal Individual'!$A90='Cartera Semanal Individual'!AW$1,-SUMIFS('BD Factoraje'!$Q:$Q,'BD Factoraje'!$B:$B,$B$3,'BD Factoraje'!$G:$G,'Cartera Semanal Individual'!$A90,'BD Factoraje'!$C:$C,$B$2),0)+AV90-SUMIFS('BD Factoraje'!$R:$R,'BD Factoraje'!$B:$B,$B$3,'BD Factoraje'!$G:$G,'Cartera Semanal Individual'!$A90,'BD Factoraje'!$N:$N,'Cartera Semanal Individual'!AW$1,'BD Factoraje'!$C:$C,$B$2)</f>
        <v>0</v>
      </c>
      <c r="AX90" s="11">
        <f>IF('Cartera Semanal Individual'!$A90='Cartera Semanal Individual'!AX$1,-SUMIFS('BD Factoraje'!$Q:$Q,'BD Factoraje'!$B:$B,$B$3,'BD Factoraje'!$G:$G,'Cartera Semanal Individual'!$A90,'BD Factoraje'!$C:$C,$B$2),0)+AW90-SUMIFS('BD Factoraje'!$R:$R,'BD Factoraje'!$B:$B,$B$3,'BD Factoraje'!$G:$G,'Cartera Semanal Individual'!$A90,'BD Factoraje'!$N:$N,'Cartera Semanal Individual'!AX$1,'BD Factoraje'!$C:$C,$B$2)</f>
        <v>0</v>
      </c>
      <c r="AY90" s="11">
        <f>IF('Cartera Semanal Individual'!$A90='Cartera Semanal Individual'!AY$1,-SUMIFS('BD Factoraje'!$Q:$Q,'BD Factoraje'!$B:$B,$B$3,'BD Factoraje'!$G:$G,'Cartera Semanal Individual'!$A90,'BD Factoraje'!$C:$C,$B$2),0)+AX90-SUMIFS('BD Factoraje'!$R:$R,'BD Factoraje'!$B:$B,$B$3,'BD Factoraje'!$G:$G,'Cartera Semanal Individual'!$A90,'BD Factoraje'!$N:$N,'Cartera Semanal Individual'!AY$1,'BD Factoraje'!$C:$C,$B$2)</f>
        <v>0</v>
      </c>
      <c r="AZ90" s="11">
        <f>IF('Cartera Semanal Individual'!$A90='Cartera Semanal Individual'!AZ$1,-SUMIFS('BD Factoraje'!$Q:$Q,'BD Factoraje'!$B:$B,$B$3,'BD Factoraje'!$G:$G,'Cartera Semanal Individual'!$A90,'BD Factoraje'!$C:$C,$B$2),0)+AY90-SUMIFS('BD Factoraje'!$R:$R,'BD Factoraje'!$B:$B,$B$3,'BD Factoraje'!$G:$G,'Cartera Semanal Individual'!$A90,'BD Factoraje'!$N:$N,'Cartera Semanal Individual'!AZ$1,'BD Factoraje'!$C:$C,$B$2)</f>
        <v>0</v>
      </c>
      <c r="BA90" s="11">
        <f>IF('Cartera Semanal Individual'!$A90='Cartera Semanal Individual'!BA$1,-SUMIFS('BD Factoraje'!$Q:$Q,'BD Factoraje'!$B:$B,$B$3,'BD Factoraje'!$G:$G,'Cartera Semanal Individual'!$A90,'BD Factoraje'!$C:$C,$B$2),0)+AZ90-SUMIFS('BD Factoraje'!$R:$R,'BD Factoraje'!$B:$B,$B$3,'BD Factoraje'!$G:$G,'Cartera Semanal Individual'!$A90,'BD Factoraje'!$N:$N,'Cartera Semanal Individual'!BA$1,'BD Factoraje'!$C:$C,$B$2)</f>
        <v>0</v>
      </c>
      <c r="BB90" s="11">
        <f>IF('Cartera Semanal Individual'!$A90='Cartera Semanal Individual'!BB$1,-SUMIFS('BD Factoraje'!$Q:$Q,'BD Factoraje'!$B:$B,$B$3,'BD Factoraje'!$G:$G,'Cartera Semanal Individual'!$A90,'BD Factoraje'!$C:$C,$B$2),0)+BA90-SUMIFS('BD Factoraje'!$R:$R,'BD Factoraje'!$B:$B,$B$3,'BD Factoraje'!$G:$G,'Cartera Semanal Individual'!$A90,'BD Factoraje'!$N:$N,'Cartera Semanal Individual'!BB$1,'BD Factoraje'!$C:$C,$B$2)</f>
        <v>0</v>
      </c>
      <c r="BC90" s="11">
        <f>IF('Cartera Semanal Individual'!$A90='Cartera Semanal Individual'!BC$1,-SUMIFS('BD Factoraje'!$Q:$Q,'BD Factoraje'!$B:$B,$B$3,'BD Factoraje'!$G:$G,'Cartera Semanal Individual'!$A90,'BD Factoraje'!$C:$C,$B$2),0)+BB90-SUMIFS('BD Factoraje'!$R:$R,'BD Factoraje'!$B:$B,$B$3,'BD Factoraje'!$G:$G,'Cartera Semanal Individual'!$A90,'BD Factoraje'!$N:$N,'Cartera Semanal Individual'!BC$1,'BD Factoraje'!$C:$C,$B$2)</f>
        <v>0</v>
      </c>
      <c r="BD90" s="11">
        <f>IF('Cartera Semanal Individual'!$A90='Cartera Semanal Individual'!BD$1,-SUMIFS('BD Factoraje'!$Q:$Q,'BD Factoraje'!$B:$B,$B$3,'BD Factoraje'!$G:$G,'Cartera Semanal Individual'!$A90,'BD Factoraje'!$C:$C,$B$2),0)+BC90-SUMIFS('BD Factoraje'!$R:$R,'BD Factoraje'!$B:$B,$B$3,'BD Factoraje'!$G:$G,'Cartera Semanal Individual'!$A90,'BD Factoraje'!$N:$N,'Cartera Semanal Individual'!BD$1,'BD Factoraje'!$C:$C,$B$2)</f>
        <v>0</v>
      </c>
      <c r="BE90" s="11">
        <f>IF('Cartera Semanal Individual'!$A90='Cartera Semanal Individual'!BE$1,-SUMIFS('BD Factoraje'!$Q:$Q,'BD Factoraje'!$B:$B,$B$3,'BD Factoraje'!$G:$G,'Cartera Semanal Individual'!$A90,'BD Factoraje'!$C:$C,$B$2),0)+BD90-SUMIFS('BD Factoraje'!$R:$R,'BD Factoraje'!$B:$B,$B$3,'BD Factoraje'!$G:$G,'Cartera Semanal Individual'!$A90,'BD Factoraje'!$N:$N,'Cartera Semanal Individual'!BE$1,'BD Factoraje'!$C:$C,$B$2)</f>
        <v>0</v>
      </c>
      <c r="BF90" s="11">
        <f>IF('Cartera Semanal Individual'!$A90='Cartera Semanal Individual'!BF$1,-SUMIFS('BD Factoraje'!$Q:$Q,'BD Factoraje'!$B:$B,$B$3,'BD Factoraje'!$G:$G,'Cartera Semanal Individual'!$A90,'BD Factoraje'!$C:$C,$B$2),0)+BE90-SUMIFS('BD Factoraje'!$R:$R,'BD Factoraje'!$B:$B,$B$3,'BD Factoraje'!$G:$G,'Cartera Semanal Individual'!$A90,'BD Factoraje'!$N:$N,'Cartera Semanal Individual'!BF$1,'BD Factoraje'!$C:$C,$B$2)</f>
        <v>0</v>
      </c>
      <c r="BG90" s="11">
        <f>IF('Cartera Semanal Individual'!$A90='Cartera Semanal Individual'!BG$1,-SUMIFS('BD Factoraje'!$Q:$Q,'BD Factoraje'!$B:$B,$B$3,'BD Factoraje'!$G:$G,'Cartera Semanal Individual'!$A90,'BD Factoraje'!$C:$C,$B$2),0)+BF90-SUMIFS('BD Factoraje'!$R:$R,'BD Factoraje'!$B:$B,$B$3,'BD Factoraje'!$G:$G,'Cartera Semanal Individual'!$A90,'BD Factoraje'!$N:$N,'Cartera Semanal Individual'!BG$1,'BD Factoraje'!$C:$C,$B$2)</f>
        <v>0</v>
      </c>
      <c r="BH90" s="11">
        <f>IF('Cartera Semanal Individual'!$A90='Cartera Semanal Individual'!BH$1,-SUMIFS('BD Factoraje'!$Q:$Q,'BD Factoraje'!$B:$B,$B$3,'BD Factoraje'!$G:$G,'Cartera Semanal Individual'!$A90,'BD Factoraje'!$C:$C,$B$2),0)+BG90-SUMIFS('BD Factoraje'!$R:$R,'BD Factoraje'!$B:$B,$B$3,'BD Factoraje'!$G:$G,'Cartera Semanal Individual'!$A90,'BD Factoraje'!$N:$N,'Cartera Semanal Individual'!BH$1,'BD Factoraje'!$C:$C,$B$2)</f>
        <v>0</v>
      </c>
      <c r="BI90" s="11">
        <f>IF('Cartera Semanal Individual'!$A90='Cartera Semanal Individual'!BI$1,-SUMIFS('BD Factoraje'!$Q:$Q,'BD Factoraje'!$B:$B,$B$3,'BD Factoraje'!$G:$G,'Cartera Semanal Individual'!$A90,'BD Factoraje'!$C:$C,$B$2),0)+BH90-SUMIFS('BD Factoraje'!$R:$R,'BD Factoraje'!$B:$B,$B$3,'BD Factoraje'!$G:$G,'Cartera Semanal Individual'!$A90,'BD Factoraje'!$N:$N,'Cartera Semanal Individual'!BI$1,'BD Factoraje'!$C:$C,$B$2)</f>
        <v>0</v>
      </c>
      <c r="BJ90" s="11">
        <f>IF('Cartera Semanal Individual'!$A90='Cartera Semanal Individual'!BJ$1,-SUMIFS('BD Factoraje'!$Q:$Q,'BD Factoraje'!$B:$B,$B$3,'BD Factoraje'!$G:$G,'Cartera Semanal Individual'!$A90,'BD Factoraje'!$C:$C,$B$2),0)+BI90-SUMIFS('BD Factoraje'!$R:$R,'BD Factoraje'!$B:$B,$B$3,'BD Factoraje'!$G:$G,'Cartera Semanal Individual'!$A90,'BD Factoraje'!$N:$N,'Cartera Semanal Individual'!BJ$1,'BD Factoraje'!$C:$C,$B$2)</f>
        <v>0</v>
      </c>
      <c r="BK90" s="11">
        <f>IF('Cartera Semanal Individual'!$A90='Cartera Semanal Individual'!BK$1,-SUMIFS('BD Factoraje'!$Q:$Q,'BD Factoraje'!$B:$B,$B$3,'BD Factoraje'!$G:$G,'Cartera Semanal Individual'!$A90,'BD Factoraje'!$C:$C,$B$2),0)+BJ90-SUMIFS('BD Factoraje'!$R:$R,'BD Factoraje'!$B:$B,$B$3,'BD Factoraje'!$G:$G,'Cartera Semanal Individual'!$A90,'BD Factoraje'!$N:$N,'Cartera Semanal Individual'!BK$1,'BD Factoraje'!$C:$C,$B$2)</f>
        <v>0</v>
      </c>
      <c r="BL90" s="11">
        <f>IF('Cartera Semanal Individual'!$A90='Cartera Semanal Individual'!BL$1,-SUMIFS('BD Factoraje'!$Q:$Q,'BD Factoraje'!$B:$B,$B$3,'BD Factoraje'!$G:$G,'Cartera Semanal Individual'!$A90,'BD Factoraje'!$C:$C,$B$2),0)+BK90-SUMIFS('BD Factoraje'!$R:$R,'BD Factoraje'!$B:$B,$B$3,'BD Factoraje'!$G:$G,'Cartera Semanal Individual'!$A90,'BD Factoraje'!$N:$N,'Cartera Semanal Individual'!BL$1,'BD Factoraje'!$C:$C,$B$2)</f>
        <v>0</v>
      </c>
      <c r="BM90" s="11">
        <f>IF('Cartera Semanal Individual'!$A90='Cartera Semanal Individual'!BM$1,-SUMIFS('BD Factoraje'!$Q:$Q,'BD Factoraje'!$B:$B,$B$3,'BD Factoraje'!$G:$G,'Cartera Semanal Individual'!$A90,'BD Factoraje'!$C:$C,$B$2),0)+BL90-SUMIFS('BD Factoraje'!$R:$R,'BD Factoraje'!$B:$B,$B$3,'BD Factoraje'!$G:$G,'Cartera Semanal Individual'!$A90,'BD Factoraje'!$N:$N,'Cartera Semanal Individual'!BM$1,'BD Factoraje'!$C:$C,$B$2)</f>
        <v>0</v>
      </c>
      <c r="BN90" s="11">
        <f>IF('Cartera Semanal Individual'!$A90='Cartera Semanal Individual'!BN$1,-SUMIFS('BD Factoraje'!$Q:$Q,'BD Factoraje'!$B:$B,$B$3,'BD Factoraje'!$G:$G,'Cartera Semanal Individual'!$A90,'BD Factoraje'!$C:$C,$B$2),0)+BM90-SUMIFS('BD Factoraje'!$R:$R,'BD Factoraje'!$B:$B,$B$3,'BD Factoraje'!$G:$G,'Cartera Semanal Individual'!$A90,'BD Factoraje'!$N:$N,'Cartera Semanal Individual'!BN$1,'BD Factoraje'!$C:$C,$B$2)</f>
        <v>0</v>
      </c>
      <c r="BO90" s="11">
        <f>IF('Cartera Semanal Individual'!$A90='Cartera Semanal Individual'!BO$1,-SUMIFS('BD Factoraje'!$Q:$Q,'BD Factoraje'!$B:$B,$B$3,'BD Factoraje'!$G:$G,'Cartera Semanal Individual'!$A90,'BD Factoraje'!$C:$C,$B$2),0)+BN90-SUMIFS('BD Factoraje'!$R:$R,'BD Factoraje'!$B:$B,$B$3,'BD Factoraje'!$G:$G,'Cartera Semanal Individual'!$A90,'BD Factoraje'!$N:$N,'Cartera Semanal Individual'!BO$1,'BD Factoraje'!$C:$C,$B$2)</f>
        <v>0</v>
      </c>
      <c r="BP90" s="11">
        <f>IF('Cartera Semanal Individual'!$A90='Cartera Semanal Individual'!BP$1,-SUMIFS('BD Factoraje'!$Q:$Q,'BD Factoraje'!$B:$B,$B$3,'BD Factoraje'!$G:$G,'Cartera Semanal Individual'!$A90,'BD Factoraje'!$C:$C,$B$2),0)+BO90-SUMIFS('BD Factoraje'!$R:$R,'BD Factoraje'!$B:$B,$B$3,'BD Factoraje'!$G:$G,'Cartera Semanal Individual'!$A90,'BD Factoraje'!$N:$N,'Cartera Semanal Individual'!BP$1,'BD Factoraje'!$C:$C,$B$2)</f>
        <v>0</v>
      </c>
      <c r="BQ90" s="11">
        <f>IF('Cartera Semanal Individual'!$A90='Cartera Semanal Individual'!BQ$1,-SUMIFS('BD Factoraje'!$Q:$Q,'BD Factoraje'!$B:$B,$B$3,'BD Factoraje'!$G:$G,'Cartera Semanal Individual'!$A90,'BD Factoraje'!$C:$C,$B$2),0)+BP90-SUMIFS('BD Factoraje'!$R:$R,'BD Factoraje'!$B:$B,$B$3,'BD Factoraje'!$G:$G,'Cartera Semanal Individual'!$A90,'BD Factoraje'!$N:$N,'Cartera Semanal Individual'!BQ$1,'BD Factoraje'!$C:$C,$B$2)</f>
        <v>0</v>
      </c>
      <c r="BR90" s="11">
        <f>IF('Cartera Semanal Individual'!$A90='Cartera Semanal Individual'!BR$1,-SUMIFS('BD Factoraje'!$Q:$Q,'BD Factoraje'!$B:$B,$B$3,'BD Factoraje'!$G:$G,'Cartera Semanal Individual'!$A90,'BD Factoraje'!$C:$C,$B$2),0)+BQ90-SUMIFS('BD Factoraje'!$R:$R,'BD Factoraje'!$B:$B,$B$3,'BD Factoraje'!$G:$G,'Cartera Semanal Individual'!$A90,'BD Factoraje'!$N:$N,'Cartera Semanal Individual'!BR$1,'BD Factoraje'!$C:$C,$B$2)</f>
        <v>0</v>
      </c>
      <c r="BS90" s="11">
        <f>IF('Cartera Semanal Individual'!$A90='Cartera Semanal Individual'!BS$1,-SUMIFS('BD Factoraje'!$Q:$Q,'BD Factoraje'!$B:$B,$B$3,'BD Factoraje'!$G:$G,'Cartera Semanal Individual'!$A90,'BD Factoraje'!$C:$C,$B$2),0)+BR90-SUMIFS('BD Factoraje'!$R:$R,'BD Factoraje'!$B:$B,$B$3,'BD Factoraje'!$G:$G,'Cartera Semanal Individual'!$A90,'BD Factoraje'!$N:$N,'Cartera Semanal Individual'!BS$1,'BD Factoraje'!$C:$C,$B$2)</f>
        <v>0</v>
      </c>
      <c r="BT90" s="11">
        <f>IF('Cartera Semanal Individual'!$A90='Cartera Semanal Individual'!BT$1,-SUMIFS('BD Factoraje'!$Q:$Q,'BD Factoraje'!$B:$B,$B$3,'BD Factoraje'!$G:$G,'Cartera Semanal Individual'!$A90,'BD Factoraje'!$C:$C,$B$2),0)+BS90-SUMIFS('BD Factoraje'!$R:$R,'BD Factoraje'!$B:$B,$B$3,'BD Factoraje'!$G:$G,'Cartera Semanal Individual'!$A90,'BD Factoraje'!$N:$N,'Cartera Semanal Individual'!BT$1,'BD Factoraje'!$C:$C,$B$2)</f>
        <v>0</v>
      </c>
      <c r="BU90" s="11">
        <f>IF('Cartera Semanal Individual'!$A90='Cartera Semanal Individual'!BU$1,-SUMIFS('BD Factoraje'!$Q:$Q,'BD Factoraje'!$B:$B,$B$3,'BD Factoraje'!$G:$G,'Cartera Semanal Individual'!$A90,'BD Factoraje'!$C:$C,$B$2),0)+BT90-SUMIFS('BD Factoraje'!$R:$R,'BD Factoraje'!$B:$B,$B$3,'BD Factoraje'!$G:$G,'Cartera Semanal Individual'!$A90,'BD Factoraje'!$N:$N,'Cartera Semanal Individual'!BU$1,'BD Factoraje'!$C:$C,$B$2)</f>
        <v>0</v>
      </c>
      <c r="BV90" s="11">
        <f>IF('Cartera Semanal Individual'!$A90='Cartera Semanal Individual'!BV$1,-SUMIFS('BD Factoraje'!$Q:$Q,'BD Factoraje'!$B:$B,$B$3,'BD Factoraje'!$G:$G,'Cartera Semanal Individual'!$A90,'BD Factoraje'!$C:$C,$B$2),0)+BU90-SUMIFS('BD Factoraje'!$R:$R,'BD Factoraje'!$B:$B,$B$3,'BD Factoraje'!$G:$G,'Cartera Semanal Individual'!$A90,'BD Factoraje'!$N:$N,'Cartera Semanal Individual'!BV$1,'BD Factoraje'!$C:$C,$B$2)</f>
        <v>0</v>
      </c>
      <c r="BW90" s="11">
        <f>IF('Cartera Semanal Individual'!$A90='Cartera Semanal Individual'!BW$1,-SUMIFS('BD Factoraje'!$Q:$Q,'BD Factoraje'!$B:$B,$B$3,'BD Factoraje'!$G:$G,'Cartera Semanal Individual'!$A90,'BD Factoraje'!$C:$C,$B$2),0)+BV90-SUMIFS('BD Factoraje'!$R:$R,'BD Factoraje'!$B:$B,$B$3,'BD Factoraje'!$G:$G,'Cartera Semanal Individual'!$A90,'BD Factoraje'!$N:$N,'Cartera Semanal Individual'!BW$1,'BD Factoraje'!$C:$C,$B$2)</f>
        <v>0</v>
      </c>
      <c r="BX90" s="11">
        <f>IF('Cartera Semanal Individual'!$A90='Cartera Semanal Individual'!BX$1,-SUMIFS('BD Factoraje'!$Q:$Q,'BD Factoraje'!$B:$B,$B$3,'BD Factoraje'!$G:$G,'Cartera Semanal Individual'!$A90,'BD Factoraje'!$C:$C,$B$2),0)+BW90-SUMIFS('BD Factoraje'!$R:$R,'BD Factoraje'!$B:$B,$B$3,'BD Factoraje'!$G:$G,'Cartera Semanal Individual'!$A90,'BD Factoraje'!$N:$N,'Cartera Semanal Individual'!BX$1,'BD Factoraje'!$C:$C,$B$2)</f>
        <v>0</v>
      </c>
      <c r="BY90" s="11">
        <f>IF('Cartera Semanal Individual'!$A90='Cartera Semanal Individual'!BY$1,-SUMIFS('BD Factoraje'!$Q:$Q,'BD Factoraje'!$B:$B,$B$3,'BD Factoraje'!$G:$G,'Cartera Semanal Individual'!$A90,'BD Factoraje'!$C:$C,$B$2),0)+BX90-SUMIFS('BD Factoraje'!$R:$R,'BD Factoraje'!$B:$B,$B$3,'BD Factoraje'!$G:$G,'Cartera Semanal Individual'!$A90,'BD Factoraje'!$N:$N,'Cartera Semanal Individual'!BY$1,'BD Factoraje'!$C:$C,$B$2)</f>
        <v>0</v>
      </c>
      <c r="BZ90" s="11">
        <f>IF('Cartera Semanal Individual'!$A90='Cartera Semanal Individual'!BZ$1,-SUMIFS('BD Factoraje'!$Q:$Q,'BD Factoraje'!$B:$B,$B$3,'BD Factoraje'!$G:$G,'Cartera Semanal Individual'!$A90,'BD Factoraje'!$C:$C,$B$2),0)+BY90-SUMIFS('BD Factoraje'!$R:$R,'BD Factoraje'!$B:$B,$B$3,'BD Factoraje'!$G:$G,'Cartera Semanal Individual'!$A90,'BD Factoraje'!$N:$N,'Cartera Semanal Individual'!BZ$1,'BD Factoraje'!$C:$C,$B$2)</f>
        <v>0</v>
      </c>
      <c r="CA90" s="11">
        <f>IF('Cartera Semanal Individual'!$A90='Cartera Semanal Individual'!CA$1,-SUMIFS('BD Factoraje'!$Q:$Q,'BD Factoraje'!$B:$B,$B$3,'BD Factoraje'!$G:$G,'Cartera Semanal Individual'!$A90,'BD Factoraje'!$C:$C,$B$2),0)+BZ90-SUMIFS('BD Factoraje'!$R:$R,'BD Factoraje'!$B:$B,$B$3,'BD Factoraje'!$G:$G,'Cartera Semanal Individual'!$A90,'BD Factoraje'!$N:$N,'Cartera Semanal Individual'!CA$1,'BD Factoraje'!$C:$C,$B$2)</f>
        <v>0</v>
      </c>
      <c r="CB90" s="11">
        <f>IF('Cartera Semanal Individual'!$A90='Cartera Semanal Individual'!CB$1,-SUMIFS('BD Factoraje'!$Q:$Q,'BD Factoraje'!$B:$B,$B$3,'BD Factoraje'!$G:$G,'Cartera Semanal Individual'!$A90,'BD Factoraje'!$C:$C,$B$2),0)+CA90-SUMIFS('BD Factoraje'!$R:$R,'BD Factoraje'!$B:$B,$B$3,'BD Factoraje'!$G:$G,'Cartera Semanal Individual'!$A90,'BD Factoraje'!$N:$N,'Cartera Semanal Individual'!CB$1,'BD Factoraje'!$C:$C,$B$2)</f>
        <v>0</v>
      </c>
      <c r="CC90" s="11">
        <f>IF('Cartera Semanal Individual'!$A90='Cartera Semanal Individual'!CC$1,-SUMIFS('BD Factoraje'!$Q:$Q,'BD Factoraje'!$B:$B,$B$3,'BD Factoraje'!$G:$G,'Cartera Semanal Individual'!$A90,'BD Factoraje'!$C:$C,$B$2),0)+CB90-SUMIFS('BD Factoraje'!$R:$R,'BD Factoraje'!$B:$B,$B$3,'BD Factoraje'!$G:$G,'Cartera Semanal Individual'!$A90,'BD Factoraje'!$N:$N,'Cartera Semanal Individual'!CC$1,'BD Factoraje'!$C:$C,$B$2)</f>
        <v>0</v>
      </c>
      <c r="CD90" s="11">
        <f>IF('Cartera Semanal Individual'!$A90='Cartera Semanal Individual'!CD$1,-SUMIFS('BD Factoraje'!$Q:$Q,'BD Factoraje'!$B:$B,$B$3,'BD Factoraje'!$G:$G,'Cartera Semanal Individual'!$A90,'BD Factoraje'!$C:$C,$B$2),0)+CC90-SUMIFS('BD Factoraje'!$R:$R,'BD Factoraje'!$B:$B,$B$3,'BD Factoraje'!$G:$G,'Cartera Semanal Individual'!$A90,'BD Factoraje'!$N:$N,'Cartera Semanal Individual'!CD$1,'BD Factoraje'!$C:$C,$B$2)</f>
        <v>0</v>
      </c>
      <c r="CE90" s="11">
        <f>IF('Cartera Semanal Individual'!$A90='Cartera Semanal Individual'!CE$1,-SUMIFS('BD Factoraje'!$Q:$Q,'BD Factoraje'!$B:$B,$B$3,'BD Factoraje'!$G:$G,'Cartera Semanal Individual'!$A90,'BD Factoraje'!$C:$C,$B$2),0)+CD90-SUMIFS('BD Factoraje'!$R:$R,'BD Factoraje'!$B:$B,$B$3,'BD Factoraje'!$G:$G,'Cartera Semanal Individual'!$A90,'BD Factoraje'!$N:$N,'Cartera Semanal Individual'!CE$1,'BD Factoraje'!$C:$C,$B$2)</f>
        <v>0</v>
      </c>
      <c r="CF90" s="11">
        <f>IF('Cartera Semanal Individual'!$A90='Cartera Semanal Individual'!CF$1,-SUMIFS('BD Factoraje'!$Q:$Q,'BD Factoraje'!$B:$B,$B$3,'BD Factoraje'!$G:$G,'Cartera Semanal Individual'!$A90,'BD Factoraje'!$C:$C,$B$2),0)+CE90-SUMIFS('BD Factoraje'!$R:$R,'BD Factoraje'!$B:$B,$B$3,'BD Factoraje'!$G:$G,'Cartera Semanal Individual'!$A90,'BD Factoraje'!$N:$N,'Cartera Semanal Individual'!CF$1,'BD Factoraje'!$C:$C,$B$2)</f>
        <v>0</v>
      </c>
      <c r="CG90" s="11">
        <f>IF('Cartera Semanal Individual'!$A90='Cartera Semanal Individual'!CG$1,-SUMIFS('BD Factoraje'!$Q:$Q,'BD Factoraje'!$B:$B,$B$3,'BD Factoraje'!$G:$G,'Cartera Semanal Individual'!$A90,'BD Factoraje'!$C:$C,$B$2),0)+CF90-SUMIFS('BD Factoraje'!$R:$R,'BD Factoraje'!$B:$B,$B$3,'BD Factoraje'!$G:$G,'Cartera Semanal Individual'!$A90,'BD Factoraje'!$N:$N,'Cartera Semanal Individual'!CG$1,'BD Factoraje'!$C:$C,$B$2)</f>
        <v>0</v>
      </c>
      <c r="CH90" s="11">
        <f>IF('Cartera Semanal Individual'!$A90='Cartera Semanal Individual'!CH$1,-SUMIFS('BD Factoraje'!$Q:$Q,'BD Factoraje'!$B:$B,$B$3,'BD Factoraje'!$G:$G,'Cartera Semanal Individual'!$A90,'BD Factoraje'!$C:$C,$B$2),0)+CG90-SUMIFS('BD Factoraje'!$R:$R,'BD Factoraje'!$B:$B,$B$3,'BD Factoraje'!$G:$G,'Cartera Semanal Individual'!$A90,'BD Factoraje'!$N:$N,'Cartera Semanal Individual'!CH$1,'BD Factoraje'!$C:$C,$B$2)</f>
        <v>0</v>
      </c>
      <c r="CI90" s="11">
        <f>IF('Cartera Semanal Individual'!$A90='Cartera Semanal Individual'!CI$1,-SUMIFS('BD Factoraje'!$Q:$Q,'BD Factoraje'!$B:$B,$B$3,'BD Factoraje'!$G:$G,'Cartera Semanal Individual'!$A90,'BD Factoraje'!$C:$C,$B$2),0)+CH90-SUMIFS('BD Factoraje'!$R:$R,'BD Factoraje'!$B:$B,$B$3,'BD Factoraje'!$G:$G,'Cartera Semanal Individual'!$A90,'BD Factoraje'!$N:$N,'Cartera Semanal Individual'!CI$1,'BD Factoraje'!$C:$C,$B$2)</f>
        <v>0</v>
      </c>
      <c r="CJ90" s="11">
        <f>IF('Cartera Semanal Individual'!$A90='Cartera Semanal Individual'!CJ$1,-SUMIFS('BD Factoraje'!$Q:$Q,'BD Factoraje'!$B:$B,$B$3,'BD Factoraje'!$G:$G,'Cartera Semanal Individual'!$A90,'BD Factoraje'!$C:$C,$B$2),0)+CI90-SUMIFS('BD Factoraje'!$R:$R,'BD Factoraje'!$B:$B,$B$3,'BD Factoraje'!$G:$G,'Cartera Semanal Individual'!$A90,'BD Factoraje'!$N:$N,'Cartera Semanal Individual'!CJ$1,'BD Factoraje'!$C:$C,$B$2)</f>
        <v>0</v>
      </c>
      <c r="CK90" s="11">
        <f>IF('Cartera Semanal Individual'!$A90='Cartera Semanal Individual'!CK$1,-SUMIFS('BD Factoraje'!$Q:$Q,'BD Factoraje'!$B:$B,$B$3,'BD Factoraje'!$G:$G,'Cartera Semanal Individual'!$A90,'BD Factoraje'!$C:$C,$B$2),0)+CJ90-SUMIFS('BD Factoraje'!$R:$R,'BD Factoraje'!$B:$B,$B$3,'BD Factoraje'!$G:$G,'Cartera Semanal Individual'!$A90,'BD Factoraje'!$N:$N,'Cartera Semanal Individual'!CK$1,'BD Factoraje'!$C:$C,$B$2)</f>
        <v>0</v>
      </c>
      <c r="CL90" s="11">
        <f>IF('Cartera Semanal Individual'!$A90='Cartera Semanal Individual'!CL$1,-SUMIFS('BD Factoraje'!$Q:$Q,'BD Factoraje'!$B:$B,$B$3,'BD Factoraje'!$G:$G,'Cartera Semanal Individual'!$A90,'BD Factoraje'!$C:$C,$B$2),0)+CK90-SUMIFS('BD Factoraje'!$R:$R,'BD Factoraje'!$B:$B,$B$3,'BD Factoraje'!$G:$G,'Cartera Semanal Individual'!$A90,'BD Factoraje'!$N:$N,'Cartera Semanal Individual'!CL$1,'BD Factoraje'!$C:$C,$B$2)</f>
        <v>0</v>
      </c>
      <c r="CM90" s="11">
        <f>IF('Cartera Semanal Individual'!$A90='Cartera Semanal Individual'!CM$1,-SUMIFS('BD Factoraje'!$Q:$Q,'BD Factoraje'!$B:$B,$B$3,'BD Factoraje'!$G:$G,'Cartera Semanal Individual'!$A90,'BD Factoraje'!$C:$C,$B$2),0)+CL90-SUMIFS('BD Factoraje'!$R:$R,'BD Factoraje'!$B:$B,$B$3,'BD Factoraje'!$G:$G,'Cartera Semanal Individual'!$A90,'BD Factoraje'!$N:$N,'Cartera Semanal Individual'!CM$1,'BD Factoraje'!$C:$C,$B$2)</f>
        <v>0</v>
      </c>
      <c r="CN90" s="11">
        <f>IF('Cartera Semanal Individual'!$A90='Cartera Semanal Individual'!CN$1,-SUMIFS('BD Factoraje'!$Q:$Q,'BD Factoraje'!$B:$B,$B$3,'BD Factoraje'!$G:$G,'Cartera Semanal Individual'!$A90,'BD Factoraje'!$C:$C,$B$2),0)+CM90-SUMIFS('BD Factoraje'!$R:$R,'BD Factoraje'!$B:$B,$B$3,'BD Factoraje'!$G:$G,'Cartera Semanal Individual'!$A90,'BD Factoraje'!$N:$N,'Cartera Semanal Individual'!CN$1,'BD Factoraje'!$C:$C,$B$2)</f>
        <v>0</v>
      </c>
      <c r="CO90" s="11">
        <f>IF('Cartera Semanal Individual'!$A90='Cartera Semanal Individual'!CO$1,-SUMIFS('BD Factoraje'!$Q:$Q,'BD Factoraje'!$B:$B,$B$3,'BD Factoraje'!$G:$G,'Cartera Semanal Individual'!$A90,'BD Factoraje'!$C:$C,$B$2),0)+CN90-SUMIFS('BD Factoraje'!$R:$R,'BD Factoraje'!$B:$B,$B$3,'BD Factoraje'!$G:$G,'Cartera Semanal Individual'!$A90,'BD Factoraje'!$N:$N,'Cartera Semanal Individual'!CO$1,'BD Factoraje'!$C:$C,$B$2)</f>
        <v>0</v>
      </c>
      <c r="CP90" s="11">
        <f>IF('Cartera Semanal Individual'!$A90='Cartera Semanal Individual'!CP$1,-SUMIFS('BD Factoraje'!$Q:$Q,'BD Factoraje'!$B:$B,$B$3,'BD Factoraje'!$G:$G,'Cartera Semanal Individual'!$A90,'BD Factoraje'!$C:$C,$B$2),0)+CO90-SUMIFS('BD Factoraje'!$R:$R,'BD Factoraje'!$B:$B,$B$3,'BD Factoraje'!$G:$G,'Cartera Semanal Individual'!$A90,'BD Factoraje'!$N:$N,'Cartera Semanal Individual'!CP$1,'BD Factoraje'!$C:$C,$B$2)</f>
        <v>0</v>
      </c>
      <c r="CQ90" s="11">
        <f>IF('Cartera Semanal Individual'!$A90='Cartera Semanal Individual'!CQ$1,-SUMIFS('BD Factoraje'!$Q:$Q,'BD Factoraje'!$B:$B,$B$3,'BD Factoraje'!$G:$G,'Cartera Semanal Individual'!$A90,'BD Factoraje'!$C:$C,$B$2),0)+CP90-SUMIFS('BD Factoraje'!$R:$R,'BD Factoraje'!$B:$B,$B$3,'BD Factoraje'!$G:$G,'Cartera Semanal Individual'!$A90,'BD Factoraje'!$N:$N,'Cartera Semanal Individual'!CQ$1,'BD Factoraje'!$C:$C,$B$2)</f>
        <v>0</v>
      </c>
      <c r="CR90" s="11">
        <f>IF('Cartera Semanal Individual'!$A90='Cartera Semanal Individual'!CR$1,-SUMIFS('BD Factoraje'!$Q:$Q,'BD Factoraje'!$B:$B,$B$3,'BD Factoraje'!$G:$G,'Cartera Semanal Individual'!$A90,'BD Factoraje'!$C:$C,$B$2),0)+CQ90-SUMIFS('BD Factoraje'!$R:$R,'BD Factoraje'!$B:$B,$B$3,'BD Factoraje'!$G:$G,'Cartera Semanal Individual'!$A90,'BD Factoraje'!$N:$N,'Cartera Semanal Individual'!CR$1,'BD Factoraje'!$C:$C,$B$2)</f>
        <v>0</v>
      </c>
      <c r="CS90" s="11">
        <f>IF('Cartera Semanal Individual'!$A90='Cartera Semanal Individual'!CS$1,-SUMIFS('BD Factoraje'!$Q:$Q,'BD Factoraje'!$B:$B,$B$3,'BD Factoraje'!$G:$G,'Cartera Semanal Individual'!$A90,'BD Factoraje'!$C:$C,$B$2),0)+CR90-SUMIFS('BD Factoraje'!$R:$R,'BD Factoraje'!$B:$B,$B$3,'BD Factoraje'!$G:$G,'Cartera Semanal Individual'!$A90,'BD Factoraje'!$N:$N,'Cartera Semanal Individual'!CS$1,'BD Factoraje'!$C:$C,$B$2)</f>
        <v>0</v>
      </c>
      <c r="CT90" s="11">
        <f>IF('Cartera Semanal Individual'!$A90='Cartera Semanal Individual'!CT$1,-SUMIFS('BD Factoraje'!$Q:$Q,'BD Factoraje'!$B:$B,$B$3,'BD Factoraje'!$G:$G,'Cartera Semanal Individual'!$A90,'BD Factoraje'!$C:$C,$B$2),0)+CS90-SUMIFS('BD Factoraje'!$R:$R,'BD Factoraje'!$B:$B,$B$3,'BD Factoraje'!$G:$G,'Cartera Semanal Individual'!$A90,'BD Factoraje'!$N:$N,'Cartera Semanal Individual'!CT$1,'BD Factoraje'!$C:$C,$B$2)</f>
        <v>0</v>
      </c>
      <c r="CU90" s="11">
        <f>IF('Cartera Semanal Individual'!$A90='Cartera Semanal Individual'!CU$1,-SUMIFS('BD Factoraje'!$Q:$Q,'BD Factoraje'!$B:$B,$B$3,'BD Factoraje'!$G:$G,'Cartera Semanal Individual'!$A90,'BD Factoraje'!$C:$C,$B$2),0)+CT90-SUMIFS('BD Factoraje'!$R:$R,'BD Factoraje'!$B:$B,$B$3,'BD Factoraje'!$G:$G,'Cartera Semanal Individual'!$A90,'BD Factoraje'!$N:$N,'Cartera Semanal Individual'!CU$1,'BD Factoraje'!$C:$C,$B$2)</f>
        <v>0</v>
      </c>
      <c r="CV90" s="11">
        <f>IF('Cartera Semanal Individual'!$A90='Cartera Semanal Individual'!CV$1,-SUMIFS('BD Factoraje'!$Q:$Q,'BD Factoraje'!$B:$B,$B$3,'BD Factoraje'!$G:$G,'Cartera Semanal Individual'!$A90,'BD Factoraje'!$C:$C,$B$2),0)+CU90-SUMIFS('BD Factoraje'!$R:$R,'BD Factoraje'!$B:$B,$B$3,'BD Factoraje'!$G:$G,'Cartera Semanal Individual'!$A90,'BD Factoraje'!$N:$N,'Cartera Semanal Individual'!CV$1,'BD Factoraje'!$C:$C,$B$2)</f>
        <v>0</v>
      </c>
    </row>
    <row r="91" spans="1:100" x14ac:dyDescent="0.25">
      <c r="A91" s="14">
        <v>100</v>
      </c>
      <c r="B91" s="31">
        <f t="shared" si="3"/>
        <v>43065</v>
      </c>
      <c r="C91" s="11">
        <f>IF('Cartera Semanal Individual'!$A91='Cartera Semanal Individual'!C$1,-SUMIFS('BD Factoraje'!$Q:$Q,'BD Factoraje'!$B:$B,$B$3,'BD Factoraje'!$G:$G,'Cartera Semanal Individual'!$A91,'BD Factoraje'!$C:$C,$B$2),0)</f>
        <v>0</v>
      </c>
      <c r="D91" s="11">
        <f>IF('Cartera Semanal Individual'!$A91='Cartera Semanal Individual'!D$1,-SUMIFS('BD Factoraje'!$Q:$Q,'BD Factoraje'!$B:$B,$B$3,'BD Factoraje'!$G:$G,'Cartera Semanal Individual'!$A91,'BD Factoraje'!$C:$C,$B$2),0)+C91-SUMIFS('BD Factoraje'!$R:$R,'BD Factoraje'!$B:$B,$B$3,'BD Factoraje'!$G:$G,'Cartera Semanal Individual'!$A91,'BD Factoraje'!$N:$N,'Cartera Semanal Individual'!D$1,'BD Factoraje'!$C:$C,$B$2)</f>
        <v>0</v>
      </c>
      <c r="E91" s="11">
        <f>IF('Cartera Semanal Individual'!$A91='Cartera Semanal Individual'!E$1,-SUMIFS('BD Factoraje'!$Q:$Q,'BD Factoraje'!$B:$B,$B$3,'BD Factoraje'!$G:$G,'Cartera Semanal Individual'!$A91,'BD Factoraje'!$C:$C,$B$2),0)+D91-SUMIFS('BD Factoraje'!$R:$R,'BD Factoraje'!$B:$B,$B$3,'BD Factoraje'!$G:$G,'Cartera Semanal Individual'!$A91,'BD Factoraje'!$N:$N,'Cartera Semanal Individual'!E$1,'BD Factoraje'!$C:$C,$B$2)</f>
        <v>0</v>
      </c>
      <c r="F91" s="11">
        <f>IF('Cartera Semanal Individual'!$A91='Cartera Semanal Individual'!F$1,-SUMIFS('BD Factoraje'!$Q:$Q,'BD Factoraje'!$B:$B,$B$3,'BD Factoraje'!$G:$G,'Cartera Semanal Individual'!$A91,'BD Factoraje'!$C:$C,$B$2),0)+E91-SUMIFS('BD Factoraje'!$R:$R,'BD Factoraje'!$B:$B,$B$3,'BD Factoraje'!$G:$G,'Cartera Semanal Individual'!$A91,'BD Factoraje'!$N:$N,'Cartera Semanal Individual'!F$1,'BD Factoraje'!$C:$C,$B$2)</f>
        <v>0</v>
      </c>
      <c r="G91" s="11">
        <f>IF('Cartera Semanal Individual'!$A91='Cartera Semanal Individual'!G$1,-SUMIFS('BD Factoraje'!$Q:$Q,'BD Factoraje'!$B:$B,$B$3,'BD Factoraje'!$G:$G,'Cartera Semanal Individual'!$A91,'BD Factoraje'!$C:$C,$B$2),0)+F91-SUMIFS('BD Factoraje'!$R:$R,'BD Factoraje'!$B:$B,$B$3,'BD Factoraje'!$G:$G,'Cartera Semanal Individual'!$A91,'BD Factoraje'!$N:$N,'Cartera Semanal Individual'!G$1,'BD Factoraje'!$C:$C,$B$2)</f>
        <v>0</v>
      </c>
      <c r="H91" s="11">
        <f>IF('Cartera Semanal Individual'!$A91='Cartera Semanal Individual'!H$1,-SUMIFS('BD Factoraje'!$Q:$Q,'BD Factoraje'!$B:$B,$B$3,'BD Factoraje'!$G:$G,'Cartera Semanal Individual'!$A91,'BD Factoraje'!$C:$C,$B$2),0)+G91-SUMIFS('BD Factoraje'!$R:$R,'BD Factoraje'!$B:$B,$B$3,'BD Factoraje'!$G:$G,'Cartera Semanal Individual'!$A91,'BD Factoraje'!$N:$N,'Cartera Semanal Individual'!H$1,'BD Factoraje'!$C:$C,$B$2)</f>
        <v>0</v>
      </c>
      <c r="I91" s="11">
        <f>IF('Cartera Semanal Individual'!$A91='Cartera Semanal Individual'!I$1,-SUMIFS('BD Factoraje'!$Q:$Q,'BD Factoraje'!$B:$B,$B$3,'BD Factoraje'!$G:$G,'Cartera Semanal Individual'!$A91,'BD Factoraje'!$C:$C,$B$2),0)+H91-SUMIFS('BD Factoraje'!$R:$R,'BD Factoraje'!$B:$B,$B$3,'BD Factoraje'!$G:$G,'Cartera Semanal Individual'!$A91,'BD Factoraje'!$N:$N,'Cartera Semanal Individual'!I$1,'BD Factoraje'!$C:$C,$B$2)</f>
        <v>0</v>
      </c>
      <c r="J91" s="11">
        <f>IF('Cartera Semanal Individual'!$A91='Cartera Semanal Individual'!J$1,-SUMIFS('BD Factoraje'!$Q:$Q,'BD Factoraje'!$B:$B,$B$3,'BD Factoraje'!$G:$G,'Cartera Semanal Individual'!$A91,'BD Factoraje'!$C:$C,$B$2),0)+I91-SUMIFS('BD Factoraje'!$R:$R,'BD Factoraje'!$B:$B,$B$3,'BD Factoraje'!$G:$G,'Cartera Semanal Individual'!$A91,'BD Factoraje'!$N:$N,'Cartera Semanal Individual'!J$1,'BD Factoraje'!$C:$C,$B$2)</f>
        <v>0</v>
      </c>
      <c r="K91" s="11">
        <f>IF('Cartera Semanal Individual'!$A91='Cartera Semanal Individual'!K$1,-SUMIFS('BD Factoraje'!$Q:$Q,'BD Factoraje'!$B:$B,$B$3,'BD Factoraje'!$G:$G,'Cartera Semanal Individual'!$A91,'BD Factoraje'!$C:$C,$B$2),0)+J91-SUMIFS('BD Factoraje'!$R:$R,'BD Factoraje'!$B:$B,$B$3,'BD Factoraje'!$G:$G,'Cartera Semanal Individual'!$A91,'BD Factoraje'!$N:$N,'Cartera Semanal Individual'!K$1,'BD Factoraje'!$C:$C,$B$2)</f>
        <v>0</v>
      </c>
      <c r="L91" s="11">
        <f>IF('Cartera Semanal Individual'!$A91='Cartera Semanal Individual'!L$1,-SUMIFS('BD Factoraje'!$Q:$Q,'BD Factoraje'!$B:$B,$B$3,'BD Factoraje'!$G:$G,'Cartera Semanal Individual'!$A91,'BD Factoraje'!$C:$C,$B$2),0)+K91-SUMIFS('BD Factoraje'!$R:$R,'BD Factoraje'!$B:$B,$B$3,'BD Factoraje'!$G:$G,'Cartera Semanal Individual'!$A91,'BD Factoraje'!$N:$N,'Cartera Semanal Individual'!L$1,'BD Factoraje'!$C:$C,$B$2)</f>
        <v>0</v>
      </c>
      <c r="M91" s="11">
        <f>IF('Cartera Semanal Individual'!$A91='Cartera Semanal Individual'!M$1,-SUMIFS('BD Factoraje'!$Q:$Q,'BD Factoraje'!$B:$B,$B$3,'BD Factoraje'!$G:$G,'Cartera Semanal Individual'!$A91,'BD Factoraje'!$C:$C,$B$2),0)+L91-SUMIFS('BD Factoraje'!$R:$R,'BD Factoraje'!$B:$B,$B$3,'BD Factoraje'!$G:$G,'Cartera Semanal Individual'!$A91,'BD Factoraje'!$N:$N,'Cartera Semanal Individual'!M$1,'BD Factoraje'!$C:$C,$B$2)</f>
        <v>0</v>
      </c>
      <c r="N91" s="11">
        <f>IF('Cartera Semanal Individual'!$A91='Cartera Semanal Individual'!N$1,-SUMIFS('BD Factoraje'!$Q:$Q,'BD Factoraje'!$B:$B,$B$3,'BD Factoraje'!$G:$G,'Cartera Semanal Individual'!$A91,'BD Factoraje'!$C:$C,$B$2),0)+M91-SUMIFS('BD Factoraje'!$R:$R,'BD Factoraje'!$B:$B,$B$3,'BD Factoraje'!$G:$G,'Cartera Semanal Individual'!$A91,'BD Factoraje'!$N:$N,'Cartera Semanal Individual'!N$1,'BD Factoraje'!$C:$C,$B$2)</f>
        <v>0</v>
      </c>
      <c r="O91" s="11">
        <f>IF('Cartera Semanal Individual'!$A91='Cartera Semanal Individual'!O$1,-SUMIFS('BD Factoraje'!$Q:$Q,'BD Factoraje'!$B:$B,$B$3,'BD Factoraje'!$G:$G,'Cartera Semanal Individual'!$A91,'BD Factoraje'!$C:$C,$B$2),0)+N91-SUMIFS('BD Factoraje'!$R:$R,'BD Factoraje'!$B:$B,$B$3,'BD Factoraje'!$G:$G,'Cartera Semanal Individual'!$A91,'BD Factoraje'!$N:$N,'Cartera Semanal Individual'!O$1,'BD Factoraje'!$C:$C,$B$2)</f>
        <v>0</v>
      </c>
      <c r="P91" s="11">
        <f>IF('Cartera Semanal Individual'!$A91='Cartera Semanal Individual'!P$1,-SUMIFS('BD Factoraje'!$Q:$Q,'BD Factoraje'!$B:$B,$B$3,'BD Factoraje'!$G:$G,'Cartera Semanal Individual'!$A91,'BD Factoraje'!$C:$C,$B$2),0)+O91-SUMIFS('BD Factoraje'!$R:$R,'BD Factoraje'!$B:$B,$B$3,'BD Factoraje'!$G:$G,'Cartera Semanal Individual'!$A91,'BD Factoraje'!$N:$N,'Cartera Semanal Individual'!P$1,'BD Factoraje'!$C:$C,$B$2)</f>
        <v>0</v>
      </c>
      <c r="Q91" s="11">
        <f>IF('Cartera Semanal Individual'!$A91='Cartera Semanal Individual'!Q$1,-SUMIFS('BD Factoraje'!$Q:$Q,'BD Factoraje'!$B:$B,$B$3,'BD Factoraje'!$G:$G,'Cartera Semanal Individual'!$A91,'BD Factoraje'!$C:$C,$B$2),0)+P91-SUMIFS('BD Factoraje'!$R:$R,'BD Factoraje'!$B:$B,$B$3,'BD Factoraje'!$G:$G,'Cartera Semanal Individual'!$A91,'BD Factoraje'!$N:$N,'Cartera Semanal Individual'!Q$1,'BD Factoraje'!$C:$C,$B$2)</f>
        <v>0</v>
      </c>
      <c r="R91" s="11">
        <f>IF('Cartera Semanal Individual'!$A91='Cartera Semanal Individual'!R$1,-SUMIFS('BD Factoraje'!$Q:$Q,'BD Factoraje'!$B:$B,$B$3,'BD Factoraje'!$G:$G,'Cartera Semanal Individual'!$A91,'BD Factoraje'!$C:$C,$B$2),0)+Q91-SUMIFS('BD Factoraje'!$R:$R,'BD Factoraje'!$B:$B,$B$3,'BD Factoraje'!$G:$G,'Cartera Semanal Individual'!$A91,'BD Factoraje'!$N:$N,'Cartera Semanal Individual'!R$1,'BD Factoraje'!$C:$C,$B$2)</f>
        <v>0</v>
      </c>
      <c r="S91" s="11">
        <f>IF('Cartera Semanal Individual'!$A91='Cartera Semanal Individual'!S$1,-SUMIFS('BD Factoraje'!$Q:$Q,'BD Factoraje'!$B:$B,$B$3,'BD Factoraje'!$G:$G,'Cartera Semanal Individual'!$A91,'BD Factoraje'!$C:$C,$B$2),0)+R91-SUMIFS('BD Factoraje'!$R:$R,'BD Factoraje'!$B:$B,$B$3,'BD Factoraje'!$G:$G,'Cartera Semanal Individual'!$A91,'BD Factoraje'!$N:$N,'Cartera Semanal Individual'!S$1,'BD Factoraje'!$C:$C,$B$2)</f>
        <v>0</v>
      </c>
      <c r="T91" s="11">
        <f>IF('Cartera Semanal Individual'!$A91='Cartera Semanal Individual'!T$1,-SUMIFS('BD Factoraje'!$Q:$Q,'BD Factoraje'!$B:$B,$B$3,'BD Factoraje'!$G:$G,'Cartera Semanal Individual'!$A91,'BD Factoraje'!$C:$C,$B$2),0)+S91-SUMIFS('BD Factoraje'!$R:$R,'BD Factoraje'!$B:$B,$B$3,'BD Factoraje'!$G:$G,'Cartera Semanal Individual'!$A91,'BD Factoraje'!$N:$N,'Cartera Semanal Individual'!T$1,'BD Factoraje'!$C:$C,$B$2)</f>
        <v>0</v>
      </c>
      <c r="U91" s="11">
        <f>IF('Cartera Semanal Individual'!$A91='Cartera Semanal Individual'!U$1,-SUMIFS('BD Factoraje'!$Q:$Q,'BD Factoraje'!$B:$B,$B$3,'BD Factoraje'!$G:$G,'Cartera Semanal Individual'!$A91,'BD Factoraje'!$C:$C,$B$2),0)+T91-SUMIFS('BD Factoraje'!$R:$R,'BD Factoraje'!$B:$B,$B$3,'BD Factoraje'!$G:$G,'Cartera Semanal Individual'!$A91,'BD Factoraje'!$N:$N,'Cartera Semanal Individual'!U$1,'BD Factoraje'!$C:$C,$B$2)</f>
        <v>0</v>
      </c>
      <c r="V91" s="11">
        <f>IF('Cartera Semanal Individual'!$A91='Cartera Semanal Individual'!V$1,-SUMIFS('BD Factoraje'!$Q:$Q,'BD Factoraje'!$B:$B,$B$3,'BD Factoraje'!$G:$G,'Cartera Semanal Individual'!$A91,'BD Factoraje'!$C:$C,$B$2),0)+U91-SUMIFS('BD Factoraje'!$R:$R,'BD Factoraje'!$B:$B,$B$3,'BD Factoraje'!$G:$G,'Cartera Semanal Individual'!$A91,'BD Factoraje'!$N:$N,'Cartera Semanal Individual'!V$1,'BD Factoraje'!$C:$C,$B$2)</f>
        <v>0</v>
      </c>
      <c r="W91" s="11">
        <f>IF('Cartera Semanal Individual'!$A91='Cartera Semanal Individual'!W$1,-SUMIFS('BD Factoraje'!$Q:$Q,'BD Factoraje'!$B:$B,$B$3,'BD Factoraje'!$G:$G,'Cartera Semanal Individual'!$A91,'BD Factoraje'!$C:$C,$B$2),0)+V91-SUMIFS('BD Factoraje'!$R:$R,'BD Factoraje'!$B:$B,$B$3,'BD Factoraje'!$G:$G,'Cartera Semanal Individual'!$A91,'BD Factoraje'!$N:$N,'Cartera Semanal Individual'!W$1,'BD Factoraje'!$C:$C,$B$2)</f>
        <v>0</v>
      </c>
      <c r="X91" s="11">
        <f>IF('Cartera Semanal Individual'!$A91='Cartera Semanal Individual'!X$1,-SUMIFS('BD Factoraje'!$Q:$Q,'BD Factoraje'!$B:$B,$B$3,'BD Factoraje'!$G:$G,'Cartera Semanal Individual'!$A91,'BD Factoraje'!$C:$C,$B$2),0)+W91-SUMIFS('BD Factoraje'!$R:$R,'BD Factoraje'!$B:$B,$B$3,'BD Factoraje'!$G:$G,'Cartera Semanal Individual'!$A91,'BD Factoraje'!$N:$N,'Cartera Semanal Individual'!X$1,'BD Factoraje'!$C:$C,$B$2)</f>
        <v>0</v>
      </c>
      <c r="Y91" s="11">
        <f>IF('Cartera Semanal Individual'!$A91='Cartera Semanal Individual'!Y$1,-SUMIFS('BD Factoraje'!$Q:$Q,'BD Factoraje'!$B:$B,$B$3,'BD Factoraje'!$G:$G,'Cartera Semanal Individual'!$A91,'BD Factoraje'!$C:$C,$B$2),0)+X91-SUMIFS('BD Factoraje'!$R:$R,'BD Factoraje'!$B:$B,$B$3,'BD Factoraje'!$G:$G,'Cartera Semanal Individual'!$A91,'BD Factoraje'!$N:$N,'Cartera Semanal Individual'!Y$1,'BD Factoraje'!$C:$C,$B$2)</f>
        <v>0</v>
      </c>
      <c r="Z91" s="11">
        <f>IF('Cartera Semanal Individual'!$A91='Cartera Semanal Individual'!Z$1,-SUMIFS('BD Factoraje'!$Q:$Q,'BD Factoraje'!$B:$B,$B$3,'BD Factoraje'!$G:$G,'Cartera Semanal Individual'!$A91,'BD Factoraje'!$C:$C,$B$2),0)+Y91-SUMIFS('BD Factoraje'!$R:$R,'BD Factoraje'!$B:$B,$B$3,'BD Factoraje'!$G:$G,'Cartera Semanal Individual'!$A91,'BD Factoraje'!$N:$N,'Cartera Semanal Individual'!Z$1,'BD Factoraje'!$C:$C,$B$2)</f>
        <v>0</v>
      </c>
      <c r="AA91" s="11">
        <f>IF('Cartera Semanal Individual'!$A91='Cartera Semanal Individual'!AA$1,-SUMIFS('BD Factoraje'!$Q:$Q,'BD Factoraje'!$B:$B,$B$3,'BD Factoraje'!$G:$G,'Cartera Semanal Individual'!$A91,'BD Factoraje'!$C:$C,$B$2),0)+Z91-SUMIFS('BD Factoraje'!$R:$R,'BD Factoraje'!$B:$B,$B$3,'BD Factoraje'!$G:$G,'Cartera Semanal Individual'!$A91,'BD Factoraje'!$N:$N,'Cartera Semanal Individual'!AA$1,'BD Factoraje'!$C:$C,$B$2)</f>
        <v>0</v>
      </c>
      <c r="AB91" s="11">
        <f>IF('Cartera Semanal Individual'!$A91='Cartera Semanal Individual'!AB$1,-SUMIFS('BD Factoraje'!$Q:$Q,'BD Factoraje'!$B:$B,$B$3,'BD Factoraje'!$G:$G,'Cartera Semanal Individual'!$A91,'BD Factoraje'!$C:$C,$B$2),0)+AA91-SUMIFS('BD Factoraje'!$R:$R,'BD Factoraje'!$B:$B,$B$3,'BD Factoraje'!$G:$G,'Cartera Semanal Individual'!$A91,'BD Factoraje'!$N:$N,'Cartera Semanal Individual'!AB$1,'BD Factoraje'!$C:$C,$B$2)</f>
        <v>0</v>
      </c>
      <c r="AC91" s="11">
        <f>IF('Cartera Semanal Individual'!$A91='Cartera Semanal Individual'!AC$1,-SUMIFS('BD Factoraje'!$Q:$Q,'BD Factoraje'!$B:$B,$B$3,'BD Factoraje'!$G:$G,'Cartera Semanal Individual'!$A91,'BD Factoraje'!$C:$C,$B$2),0)+AB91-SUMIFS('BD Factoraje'!$R:$R,'BD Factoraje'!$B:$B,$B$3,'BD Factoraje'!$G:$G,'Cartera Semanal Individual'!$A91,'BD Factoraje'!$N:$N,'Cartera Semanal Individual'!AC$1,'BD Factoraje'!$C:$C,$B$2)</f>
        <v>0</v>
      </c>
      <c r="AD91" s="11">
        <f>IF('Cartera Semanal Individual'!$A91='Cartera Semanal Individual'!AD$1,-SUMIFS('BD Factoraje'!$Q:$Q,'BD Factoraje'!$B:$B,$B$3,'BD Factoraje'!$G:$G,'Cartera Semanal Individual'!$A91,'BD Factoraje'!$C:$C,$B$2),0)+AC91-SUMIFS('BD Factoraje'!$R:$R,'BD Factoraje'!$B:$B,$B$3,'BD Factoraje'!$G:$G,'Cartera Semanal Individual'!$A91,'BD Factoraje'!$N:$N,'Cartera Semanal Individual'!AD$1,'BD Factoraje'!$C:$C,$B$2)</f>
        <v>0</v>
      </c>
      <c r="AE91" s="11">
        <f>IF('Cartera Semanal Individual'!$A91='Cartera Semanal Individual'!AE$1,-SUMIFS('BD Factoraje'!$Q:$Q,'BD Factoraje'!$B:$B,$B$3,'BD Factoraje'!$G:$G,'Cartera Semanal Individual'!$A91,'BD Factoraje'!$C:$C,$B$2),0)+AD91-SUMIFS('BD Factoraje'!$R:$R,'BD Factoraje'!$B:$B,$B$3,'BD Factoraje'!$G:$G,'Cartera Semanal Individual'!$A91,'BD Factoraje'!$N:$N,'Cartera Semanal Individual'!AE$1,'BD Factoraje'!$C:$C,$B$2)</f>
        <v>0</v>
      </c>
      <c r="AF91" s="11">
        <f>IF('Cartera Semanal Individual'!$A91='Cartera Semanal Individual'!AF$1,-SUMIFS('BD Factoraje'!$Q:$Q,'BD Factoraje'!$B:$B,$B$3,'BD Factoraje'!$G:$G,'Cartera Semanal Individual'!$A91,'BD Factoraje'!$C:$C,$B$2),0)+AE91-SUMIFS('BD Factoraje'!$R:$R,'BD Factoraje'!$B:$B,$B$3,'BD Factoraje'!$G:$G,'Cartera Semanal Individual'!$A91,'BD Factoraje'!$N:$N,'Cartera Semanal Individual'!AF$1,'BD Factoraje'!$C:$C,$B$2)</f>
        <v>0</v>
      </c>
      <c r="AG91" s="11">
        <f>IF('Cartera Semanal Individual'!$A91='Cartera Semanal Individual'!AG$1,-SUMIFS('BD Factoraje'!$Q:$Q,'BD Factoraje'!$B:$B,$B$3,'BD Factoraje'!$G:$G,'Cartera Semanal Individual'!$A91,'BD Factoraje'!$C:$C,$B$2),0)+AF91-SUMIFS('BD Factoraje'!$R:$R,'BD Factoraje'!$B:$B,$B$3,'BD Factoraje'!$G:$G,'Cartera Semanal Individual'!$A91,'BD Factoraje'!$N:$N,'Cartera Semanal Individual'!AG$1,'BD Factoraje'!$C:$C,$B$2)</f>
        <v>0</v>
      </c>
      <c r="AH91" s="11">
        <f>IF('Cartera Semanal Individual'!$A91='Cartera Semanal Individual'!AH$1,-SUMIFS('BD Factoraje'!$Q:$Q,'BD Factoraje'!$B:$B,$B$3,'BD Factoraje'!$G:$G,'Cartera Semanal Individual'!$A91,'BD Factoraje'!$C:$C,$B$2),0)+AG91-SUMIFS('BD Factoraje'!$R:$R,'BD Factoraje'!$B:$B,$B$3,'BD Factoraje'!$G:$G,'Cartera Semanal Individual'!$A91,'BD Factoraje'!$N:$N,'Cartera Semanal Individual'!AH$1,'BD Factoraje'!$C:$C,$B$2)</f>
        <v>0</v>
      </c>
      <c r="AI91" s="11">
        <f>IF('Cartera Semanal Individual'!$A91='Cartera Semanal Individual'!AI$1,-SUMIFS('BD Factoraje'!$Q:$Q,'BD Factoraje'!$B:$B,$B$3,'BD Factoraje'!$G:$G,'Cartera Semanal Individual'!$A91,'BD Factoraje'!$C:$C,$B$2),0)+AH91-SUMIFS('BD Factoraje'!$R:$R,'BD Factoraje'!$B:$B,$B$3,'BD Factoraje'!$G:$G,'Cartera Semanal Individual'!$A91,'BD Factoraje'!$N:$N,'Cartera Semanal Individual'!AI$1,'BD Factoraje'!$C:$C,$B$2)</f>
        <v>0</v>
      </c>
      <c r="AJ91" s="11">
        <f>IF('Cartera Semanal Individual'!$A91='Cartera Semanal Individual'!AJ$1,-SUMIFS('BD Factoraje'!$Q:$Q,'BD Factoraje'!$B:$B,$B$3,'BD Factoraje'!$G:$G,'Cartera Semanal Individual'!$A91,'BD Factoraje'!$C:$C,$B$2),0)+AI91-SUMIFS('BD Factoraje'!$R:$R,'BD Factoraje'!$B:$B,$B$3,'BD Factoraje'!$G:$G,'Cartera Semanal Individual'!$A91,'BD Factoraje'!$N:$N,'Cartera Semanal Individual'!AJ$1,'BD Factoraje'!$C:$C,$B$2)</f>
        <v>0</v>
      </c>
      <c r="AK91" s="11">
        <f>IF('Cartera Semanal Individual'!$A91='Cartera Semanal Individual'!AK$1,-SUMIFS('BD Factoraje'!$Q:$Q,'BD Factoraje'!$B:$B,$B$3,'BD Factoraje'!$G:$G,'Cartera Semanal Individual'!$A91,'BD Factoraje'!$C:$C,$B$2),0)+AJ91-SUMIFS('BD Factoraje'!$R:$R,'BD Factoraje'!$B:$B,$B$3,'BD Factoraje'!$G:$G,'Cartera Semanal Individual'!$A91,'BD Factoraje'!$N:$N,'Cartera Semanal Individual'!AK$1,'BD Factoraje'!$C:$C,$B$2)</f>
        <v>0</v>
      </c>
      <c r="AL91" s="11">
        <f>IF('Cartera Semanal Individual'!$A91='Cartera Semanal Individual'!AL$1,-SUMIFS('BD Factoraje'!$Q:$Q,'BD Factoraje'!$B:$B,$B$3,'BD Factoraje'!$G:$G,'Cartera Semanal Individual'!$A91,'BD Factoraje'!$C:$C,$B$2),0)+AK91-SUMIFS('BD Factoraje'!$R:$R,'BD Factoraje'!$B:$B,$B$3,'BD Factoraje'!$G:$G,'Cartera Semanal Individual'!$A91,'BD Factoraje'!$N:$N,'Cartera Semanal Individual'!AL$1,'BD Factoraje'!$C:$C,$B$2)</f>
        <v>0</v>
      </c>
      <c r="AM91" s="11">
        <f>IF('Cartera Semanal Individual'!$A91='Cartera Semanal Individual'!AM$1,-SUMIFS('BD Factoraje'!$Q:$Q,'BD Factoraje'!$B:$B,$B$3,'BD Factoraje'!$G:$G,'Cartera Semanal Individual'!$A91,'BD Factoraje'!$C:$C,$B$2),0)+AL91-SUMIFS('BD Factoraje'!$R:$R,'BD Factoraje'!$B:$B,$B$3,'BD Factoraje'!$G:$G,'Cartera Semanal Individual'!$A91,'BD Factoraje'!$N:$N,'Cartera Semanal Individual'!AM$1,'BD Factoraje'!$C:$C,$B$2)</f>
        <v>0</v>
      </c>
      <c r="AN91" s="11">
        <f>IF('Cartera Semanal Individual'!$A91='Cartera Semanal Individual'!AN$1,-SUMIFS('BD Factoraje'!$Q:$Q,'BD Factoraje'!$B:$B,$B$3,'BD Factoraje'!$G:$G,'Cartera Semanal Individual'!$A91,'BD Factoraje'!$C:$C,$B$2),0)+AM91-SUMIFS('BD Factoraje'!$R:$R,'BD Factoraje'!$B:$B,$B$3,'BD Factoraje'!$G:$G,'Cartera Semanal Individual'!$A91,'BD Factoraje'!$N:$N,'Cartera Semanal Individual'!AN$1,'BD Factoraje'!$C:$C,$B$2)</f>
        <v>0</v>
      </c>
      <c r="AO91" s="11">
        <f>IF('Cartera Semanal Individual'!$A91='Cartera Semanal Individual'!AO$1,-SUMIFS('BD Factoraje'!$Q:$Q,'BD Factoraje'!$B:$B,$B$3,'BD Factoraje'!$G:$G,'Cartera Semanal Individual'!$A91,'BD Factoraje'!$C:$C,$B$2),0)+AN91-SUMIFS('BD Factoraje'!$R:$R,'BD Factoraje'!$B:$B,$B$3,'BD Factoraje'!$G:$G,'Cartera Semanal Individual'!$A91,'BD Factoraje'!$N:$N,'Cartera Semanal Individual'!AO$1,'BD Factoraje'!$C:$C,$B$2)</f>
        <v>0</v>
      </c>
      <c r="AP91" s="11">
        <f>IF('Cartera Semanal Individual'!$A91='Cartera Semanal Individual'!AP$1,-SUMIFS('BD Factoraje'!$Q:$Q,'BD Factoraje'!$B:$B,$B$3,'BD Factoraje'!$G:$G,'Cartera Semanal Individual'!$A91,'BD Factoraje'!$C:$C,$B$2),0)+AO91-SUMIFS('BD Factoraje'!$R:$R,'BD Factoraje'!$B:$B,$B$3,'BD Factoraje'!$G:$G,'Cartera Semanal Individual'!$A91,'BD Factoraje'!$N:$N,'Cartera Semanal Individual'!AP$1,'BD Factoraje'!$C:$C,$B$2)</f>
        <v>0</v>
      </c>
      <c r="AQ91" s="11">
        <f>IF('Cartera Semanal Individual'!$A91='Cartera Semanal Individual'!AQ$1,-SUMIFS('BD Factoraje'!$Q:$Q,'BD Factoraje'!$B:$B,$B$3,'BD Factoraje'!$G:$G,'Cartera Semanal Individual'!$A91,'BD Factoraje'!$C:$C,$B$2),0)+AP91-SUMIFS('BD Factoraje'!$R:$R,'BD Factoraje'!$B:$B,$B$3,'BD Factoraje'!$G:$G,'Cartera Semanal Individual'!$A91,'BD Factoraje'!$N:$N,'Cartera Semanal Individual'!AQ$1,'BD Factoraje'!$C:$C,$B$2)</f>
        <v>0</v>
      </c>
      <c r="AR91" s="11">
        <f>IF('Cartera Semanal Individual'!$A91='Cartera Semanal Individual'!AR$1,-SUMIFS('BD Factoraje'!$Q:$Q,'BD Factoraje'!$B:$B,$B$3,'BD Factoraje'!$G:$G,'Cartera Semanal Individual'!$A91,'BD Factoraje'!$C:$C,$B$2),0)+AQ91-SUMIFS('BD Factoraje'!$R:$R,'BD Factoraje'!$B:$B,$B$3,'BD Factoraje'!$G:$G,'Cartera Semanal Individual'!$A91,'BD Factoraje'!$N:$N,'Cartera Semanal Individual'!AR$1,'BD Factoraje'!$C:$C,$B$2)</f>
        <v>0</v>
      </c>
      <c r="AS91" s="11">
        <f>IF('Cartera Semanal Individual'!$A91='Cartera Semanal Individual'!AS$1,-SUMIFS('BD Factoraje'!$Q:$Q,'BD Factoraje'!$B:$B,$B$3,'BD Factoraje'!$G:$G,'Cartera Semanal Individual'!$A91,'BD Factoraje'!$C:$C,$B$2),0)+AR91-SUMIFS('BD Factoraje'!$R:$R,'BD Factoraje'!$B:$B,$B$3,'BD Factoraje'!$G:$G,'Cartera Semanal Individual'!$A91,'BD Factoraje'!$N:$N,'Cartera Semanal Individual'!AS$1,'BD Factoraje'!$C:$C,$B$2)</f>
        <v>0</v>
      </c>
      <c r="AT91" s="11">
        <f>IF('Cartera Semanal Individual'!$A91='Cartera Semanal Individual'!AT$1,-SUMIFS('BD Factoraje'!$Q:$Q,'BD Factoraje'!$B:$B,$B$3,'BD Factoraje'!$G:$G,'Cartera Semanal Individual'!$A91,'BD Factoraje'!$C:$C,$B$2),0)+AS91-SUMIFS('BD Factoraje'!$R:$R,'BD Factoraje'!$B:$B,$B$3,'BD Factoraje'!$G:$G,'Cartera Semanal Individual'!$A91,'BD Factoraje'!$N:$N,'Cartera Semanal Individual'!AT$1,'BD Factoraje'!$C:$C,$B$2)</f>
        <v>0</v>
      </c>
      <c r="AU91" s="11">
        <f>IF('Cartera Semanal Individual'!$A91='Cartera Semanal Individual'!AU$1,-SUMIFS('BD Factoraje'!$Q:$Q,'BD Factoraje'!$B:$B,$B$3,'BD Factoraje'!$G:$G,'Cartera Semanal Individual'!$A91,'BD Factoraje'!$C:$C,$B$2),0)+AT91-SUMIFS('BD Factoraje'!$R:$R,'BD Factoraje'!$B:$B,$B$3,'BD Factoraje'!$G:$G,'Cartera Semanal Individual'!$A91,'BD Factoraje'!$N:$N,'Cartera Semanal Individual'!AU$1,'BD Factoraje'!$C:$C,$B$2)</f>
        <v>0</v>
      </c>
      <c r="AV91" s="11">
        <f>IF('Cartera Semanal Individual'!$A91='Cartera Semanal Individual'!AV$1,-SUMIFS('BD Factoraje'!$Q:$Q,'BD Factoraje'!$B:$B,$B$3,'BD Factoraje'!$G:$G,'Cartera Semanal Individual'!$A91,'BD Factoraje'!$C:$C,$B$2),0)+AU91-SUMIFS('BD Factoraje'!$R:$R,'BD Factoraje'!$B:$B,$B$3,'BD Factoraje'!$G:$G,'Cartera Semanal Individual'!$A91,'BD Factoraje'!$N:$N,'Cartera Semanal Individual'!AV$1,'BD Factoraje'!$C:$C,$B$2)</f>
        <v>0</v>
      </c>
      <c r="AW91" s="11">
        <f>IF('Cartera Semanal Individual'!$A91='Cartera Semanal Individual'!AW$1,-SUMIFS('BD Factoraje'!$Q:$Q,'BD Factoraje'!$B:$B,$B$3,'BD Factoraje'!$G:$G,'Cartera Semanal Individual'!$A91,'BD Factoraje'!$C:$C,$B$2),0)+AV91-SUMIFS('BD Factoraje'!$R:$R,'BD Factoraje'!$B:$B,$B$3,'BD Factoraje'!$G:$G,'Cartera Semanal Individual'!$A91,'BD Factoraje'!$N:$N,'Cartera Semanal Individual'!AW$1,'BD Factoraje'!$C:$C,$B$2)</f>
        <v>0</v>
      </c>
      <c r="AX91" s="11">
        <f>IF('Cartera Semanal Individual'!$A91='Cartera Semanal Individual'!AX$1,-SUMIFS('BD Factoraje'!$Q:$Q,'BD Factoraje'!$B:$B,$B$3,'BD Factoraje'!$G:$G,'Cartera Semanal Individual'!$A91,'BD Factoraje'!$C:$C,$B$2),0)+AW91-SUMIFS('BD Factoraje'!$R:$R,'BD Factoraje'!$B:$B,$B$3,'BD Factoraje'!$G:$G,'Cartera Semanal Individual'!$A91,'BD Factoraje'!$N:$N,'Cartera Semanal Individual'!AX$1,'BD Factoraje'!$C:$C,$B$2)</f>
        <v>0</v>
      </c>
      <c r="AY91" s="11">
        <f>IF('Cartera Semanal Individual'!$A91='Cartera Semanal Individual'!AY$1,-SUMIFS('BD Factoraje'!$Q:$Q,'BD Factoraje'!$B:$B,$B$3,'BD Factoraje'!$G:$G,'Cartera Semanal Individual'!$A91,'BD Factoraje'!$C:$C,$B$2),0)+AX91-SUMIFS('BD Factoraje'!$R:$R,'BD Factoraje'!$B:$B,$B$3,'BD Factoraje'!$G:$G,'Cartera Semanal Individual'!$A91,'BD Factoraje'!$N:$N,'Cartera Semanal Individual'!AY$1,'BD Factoraje'!$C:$C,$B$2)</f>
        <v>0</v>
      </c>
      <c r="AZ91" s="11">
        <f>IF('Cartera Semanal Individual'!$A91='Cartera Semanal Individual'!AZ$1,-SUMIFS('BD Factoraje'!$Q:$Q,'BD Factoraje'!$B:$B,$B$3,'BD Factoraje'!$G:$G,'Cartera Semanal Individual'!$A91,'BD Factoraje'!$C:$C,$B$2),0)+AY91-SUMIFS('BD Factoraje'!$R:$R,'BD Factoraje'!$B:$B,$B$3,'BD Factoraje'!$G:$G,'Cartera Semanal Individual'!$A91,'BD Factoraje'!$N:$N,'Cartera Semanal Individual'!AZ$1,'BD Factoraje'!$C:$C,$B$2)</f>
        <v>0</v>
      </c>
      <c r="BA91" s="11">
        <f>IF('Cartera Semanal Individual'!$A91='Cartera Semanal Individual'!BA$1,-SUMIFS('BD Factoraje'!$Q:$Q,'BD Factoraje'!$B:$B,$B$3,'BD Factoraje'!$G:$G,'Cartera Semanal Individual'!$A91,'BD Factoraje'!$C:$C,$B$2),0)+AZ91-SUMIFS('BD Factoraje'!$R:$R,'BD Factoraje'!$B:$B,$B$3,'BD Factoraje'!$G:$G,'Cartera Semanal Individual'!$A91,'BD Factoraje'!$N:$N,'Cartera Semanal Individual'!BA$1,'BD Factoraje'!$C:$C,$B$2)</f>
        <v>0</v>
      </c>
      <c r="BB91" s="11">
        <f>IF('Cartera Semanal Individual'!$A91='Cartera Semanal Individual'!BB$1,-SUMIFS('BD Factoraje'!$Q:$Q,'BD Factoraje'!$B:$B,$B$3,'BD Factoraje'!$G:$G,'Cartera Semanal Individual'!$A91,'BD Factoraje'!$C:$C,$B$2),0)+BA91-SUMIFS('BD Factoraje'!$R:$R,'BD Factoraje'!$B:$B,$B$3,'BD Factoraje'!$G:$G,'Cartera Semanal Individual'!$A91,'BD Factoraje'!$N:$N,'Cartera Semanal Individual'!BB$1,'BD Factoraje'!$C:$C,$B$2)</f>
        <v>0</v>
      </c>
      <c r="BC91" s="11">
        <f>IF('Cartera Semanal Individual'!$A91='Cartera Semanal Individual'!BC$1,-SUMIFS('BD Factoraje'!$Q:$Q,'BD Factoraje'!$B:$B,$B$3,'BD Factoraje'!$G:$G,'Cartera Semanal Individual'!$A91,'BD Factoraje'!$C:$C,$B$2),0)+BB91-SUMIFS('BD Factoraje'!$R:$R,'BD Factoraje'!$B:$B,$B$3,'BD Factoraje'!$G:$G,'Cartera Semanal Individual'!$A91,'BD Factoraje'!$N:$N,'Cartera Semanal Individual'!BC$1,'BD Factoraje'!$C:$C,$B$2)</f>
        <v>0</v>
      </c>
      <c r="BD91" s="11">
        <f>IF('Cartera Semanal Individual'!$A91='Cartera Semanal Individual'!BD$1,-SUMIFS('BD Factoraje'!$Q:$Q,'BD Factoraje'!$B:$B,$B$3,'BD Factoraje'!$G:$G,'Cartera Semanal Individual'!$A91,'BD Factoraje'!$C:$C,$B$2),0)+BC91-SUMIFS('BD Factoraje'!$R:$R,'BD Factoraje'!$B:$B,$B$3,'BD Factoraje'!$G:$G,'Cartera Semanal Individual'!$A91,'BD Factoraje'!$N:$N,'Cartera Semanal Individual'!BD$1,'BD Factoraje'!$C:$C,$B$2)</f>
        <v>0</v>
      </c>
      <c r="BE91" s="11">
        <f>IF('Cartera Semanal Individual'!$A91='Cartera Semanal Individual'!BE$1,-SUMIFS('BD Factoraje'!$Q:$Q,'BD Factoraje'!$B:$B,$B$3,'BD Factoraje'!$G:$G,'Cartera Semanal Individual'!$A91,'BD Factoraje'!$C:$C,$B$2),0)+BD91-SUMIFS('BD Factoraje'!$R:$R,'BD Factoraje'!$B:$B,$B$3,'BD Factoraje'!$G:$G,'Cartera Semanal Individual'!$A91,'BD Factoraje'!$N:$N,'Cartera Semanal Individual'!BE$1,'BD Factoraje'!$C:$C,$B$2)</f>
        <v>0</v>
      </c>
      <c r="BF91" s="11">
        <f>IF('Cartera Semanal Individual'!$A91='Cartera Semanal Individual'!BF$1,-SUMIFS('BD Factoraje'!$Q:$Q,'BD Factoraje'!$B:$B,$B$3,'BD Factoraje'!$G:$G,'Cartera Semanal Individual'!$A91,'BD Factoraje'!$C:$C,$B$2),0)+BE91-SUMIFS('BD Factoraje'!$R:$R,'BD Factoraje'!$B:$B,$B$3,'BD Factoraje'!$G:$G,'Cartera Semanal Individual'!$A91,'BD Factoraje'!$N:$N,'Cartera Semanal Individual'!BF$1,'BD Factoraje'!$C:$C,$B$2)</f>
        <v>0</v>
      </c>
      <c r="BG91" s="11">
        <f>IF('Cartera Semanal Individual'!$A91='Cartera Semanal Individual'!BG$1,-SUMIFS('BD Factoraje'!$Q:$Q,'BD Factoraje'!$B:$B,$B$3,'BD Factoraje'!$G:$G,'Cartera Semanal Individual'!$A91,'BD Factoraje'!$C:$C,$B$2),0)+BF91-SUMIFS('BD Factoraje'!$R:$R,'BD Factoraje'!$B:$B,$B$3,'BD Factoraje'!$G:$G,'Cartera Semanal Individual'!$A91,'BD Factoraje'!$N:$N,'Cartera Semanal Individual'!BG$1,'BD Factoraje'!$C:$C,$B$2)</f>
        <v>0</v>
      </c>
      <c r="BH91" s="11">
        <f>IF('Cartera Semanal Individual'!$A91='Cartera Semanal Individual'!BH$1,-SUMIFS('BD Factoraje'!$Q:$Q,'BD Factoraje'!$B:$B,$B$3,'BD Factoraje'!$G:$G,'Cartera Semanal Individual'!$A91,'BD Factoraje'!$C:$C,$B$2),0)+BG91-SUMIFS('BD Factoraje'!$R:$R,'BD Factoraje'!$B:$B,$B$3,'BD Factoraje'!$G:$G,'Cartera Semanal Individual'!$A91,'BD Factoraje'!$N:$N,'Cartera Semanal Individual'!BH$1,'BD Factoraje'!$C:$C,$B$2)</f>
        <v>0</v>
      </c>
      <c r="BI91" s="11">
        <f>IF('Cartera Semanal Individual'!$A91='Cartera Semanal Individual'!BI$1,-SUMIFS('BD Factoraje'!$Q:$Q,'BD Factoraje'!$B:$B,$B$3,'BD Factoraje'!$G:$G,'Cartera Semanal Individual'!$A91,'BD Factoraje'!$C:$C,$B$2),0)+BH91-SUMIFS('BD Factoraje'!$R:$R,'BD Factoraje'!$B:$B,$B$3,'BD Factoraje'!$G:$G,'Cartera Semanal Individual'!$A91,'BD Factoraje'!$N:$N,'Cartera Semanal Individual'!BI$1,'BD Factoraje'!$C:$C,$B$2)</f>
        <v>0</v>
      </c>
      <c r="BJ91" s="11">
        <f>IF('Cartera Semanal Individual'!$A91='Cartera Semanal Individual'!BJ$1,-SUMIFS('BD Factoraje'!$Q:$Q,'BD Factoraje'!$B:$B,$B$3,'BD Factoraje'!$G:$G,'Cartera Semanal Individual'!$A91,'BD Factoraje'!$C:$C,$B$2),0)+BI91-SUMIFS('BD Factoraje'!$R:$R,'BD Factoraje'!$B:$B,$B$3,'BD Factoraje'!$G:$G,'Cartera Semanal Individual'!$A91,'BD Factoraje'!$N:$N,'Cartera Semanal Individual'!BJ$1,'BD Factoraje'!$C:$C,$B$2)</f>
        <v>0</v>
      </c>
      <c r="BK91" s="11">
        <f>IF('Cartera Semanal Individual'!$A91='Cartera Semanal Individual'!BK$1,-SUMIFS('BD Factoraje'!$Q:$Q,'BD Factoraje'!$B:$B,$B$3,'BD Factoraje'!$G:$G,'Cartera Semanal Individual'!$A91,'BD Factoraje'!$C:$C,$B$2),0)+BJ91-SUMIFS('BD Factoraje'!$R:$R,'BD Factoraje'!$B:$B,$B$3,'BD Factoraje'!$G:$G,'Cartera Semanal Individual'!$A91,'BD Factoraje'!$N:$N,'Cartera Semanal Individual'!BK$1,'BD Factoraje'!$C:$C,$B$2)</f>
        <v>0</v>
      </c>
      <c r="BL91" s="11">
        <f>IF('Cartera Semanal Individual'!$A91='Cartera Semanal Individual'!BL$1,-SUMIFS('BD Factoraje'!$Q:$Q,'BD Factoraje'!$B:$B,$B$3,'BD Factoraje'!$G:$G,'Cartera Semanal Individual'!$A91,'BD Factoraje'!$C:$C,$B$2),0)+BK91-SUMIFS('BD Factoraje'!$R:$R,'BD Factoraje'!$B:$B,$B$3,'BD Factoraje'!$G:$G,'Cartera Semanal Individual'!$A91,'BD Factoraje'!$N:$N,'Cartera Semanal Individual'!BL$1,'BD Factoraje'!$C:$C,$B$2)</f>
        <v>0</v>
      </c>
      <c r="BM91" s="11">
        <f>IF('Cartera Semanal Individual'!$A91='Cartera Semanal Individual'!BM$1,-SUMIFS('BD Factoraje'!$Q:$Q,'BD Factoraje'!$B:$B,$B$3,'BD Factoraje'!$G:$G,'Cartera Semanal Individual'!$A91,'BD Factoraje'!$C:$C,$B$2),0)+BL91-SUMIFS('BD Factoraje'!$R:$R,'BD Factoraje'!$B:$B,$B$3,'BD Factoraje'!$G:$G,'Cartera Semanal Individual'!$A91,'BD Factoraje'!$N:$N,'Cartera Semanal Individual'!BM$1,'BD Factoraje'!$C:$C,$B$2)</f>
        <v>0</v>
      </c>
      <c r="BN91" s="11">
        <f>IF('Cartera Semanal Individual'!$A91='Cartera Semanal Individual'!BN$1,-SUMIFS('BD Factoraje'!$Q:$Q,'BD Factoraje'!$B:$B,$B$3,'BD Factoraje'!$G:$G,'Cartera Semanal Individual'!$A91,'BD Factoraje'!$C:$C,$B$2),0)+BM91-SUMIFS('BD Factoraje'!$R:$R,'BD Factoraje'!$B:$B,$B$3,'BD Factoraje'!$G:$G,'Cartera Semanal Individual'!$A91,'BD Factoraje'!$N:$N,'Cartera Semanal Individual'!BN$1,'BD Factoraje'!$C:$C,$B$2)</f>
        <v>0</v>
      </c>
      <c r="BO91" s="11">
        <f>IF('Cartera Semanal Individual'!$A91='Cartera Semanal Individual'!BO$1,-SUMIFS('BD Factoraje'!$Q:$Q,'BD Factoraje'!$B:$B,$B$3,'BD Factoraje'!$G:$G,'Cartera Semanal Individual'!$A91,'BD Factoraje'!$C:$C,$B$2),0)+BN91-SUMIFS('BD Factoraje'!$R:$R,'BD Factoraje'!$B:$B,$B$3,'BD Factoraje'!$G:$G,'Cartera Semanal Individual'!$A91,'BD Factoraje'!$N:$N,'Cartera Semanal Individual'!BO$1,'BD Factoraje'!$C:$C,$B$2)</f>
        <v>0</v>
      </c>
      <c r="BP91" s="11">
        <f>IF('Cartera Semanal Individual'!$A91='Cartera Semanal Individual'!BP$1,-SUMIFS('BD Factoraje'!$Q:$Q,'BD Factoraje'!$B:$B,$B$3,'BD Factoraje'!$G:$G,'Cartera Semanal Individual'!$A91,'BD Factoraje'!$C:$C,$B$2),0)+BO91-SUMIFS('BD Factoraje'!$R:$R,'BD Factoraje'!$B:$B,$B$3,'BD Factoraje'!$G:$G,'Cartera Semanal Individual'!$A91,'BD Factoraje'!$N:$N,'Cartera Semanal Individual'!BP$1,'BD Factoraje'!$C:$C,$B$2)</f>
        <v>0</v>
      </c>
      <c r="BQ91" s="11">
        <f>IF('Cartera Semanal Individual'!$A91='Cartera Semanal Individual'!BQ$1,-SUMIFS('BD Factoraje'!$Q:$Q,'BD Factoraje'!$B:$B,$B$3,'BD Factoraje'!$G:$G,'Cartera Semanal Individual'!$A91,'BD Factoraje'!$C:$C,$B$2),0)+BP91-SUMIFS('BD Factoraje'!$R:$R,'BD Factoraje'!$B:$B,$B$3,'BD Factoraje'!$G:$G,'Cartera Semanal Individual'!$A91,'BD Factoraje'!$N:$N,'Cartera Semanal Individual'!BQ$1,'BD Factoraje'!$C:$C,$B$2)</f>
        <v>0</v>
      </c>
      <c r="BR91" s="11">
        <f>IF('Cartera Semanal Individual'!$A91='Cartera Semanal Individual'!BR$1,-SUMIFS('BD Factoraje'!$Q:$Q,'BD Factoraje'!$B:$B,$B$3,'BD Factoraje'!$G:$G,'Cartera Semanal Individual'!$A91,'BD Factoraje'!$C:$C,$B$2),0)+BQ91-SUMIFS('BD Factoraje'!$R:$R,'BD Factoraje'!$B:$B,$B$3,'BD Factoraje'!$G:$G,'Cartera Semanal Individual'!$A91,'BD Factoraje'!$N:$N,'Cartera Semanal Individual'!BR$1,'BD Factoraje'!$C:$C,$B$2)</f>
        <v>0</v>
      </c>
      <c r="BS91" s="11">
        <f>IF('Cartera Semanal Individual'!$A91='Cartera Semanal Individual'!BS$1,-SUMIFS('BD Factoraje'!$Q:$Q,'BD Factoraje'!$B:$B,$B$3,'BD Factoraje'!$G:$G,'Cartera Semanal Individual'!$A91,'BD Factoraje'!$C:$C,$B$2),0)+BR91-SUMIFS('BD Factoraje'!$R:$R,'BD Factoraje'!$B:$B,$B$3,'BD Factoraje'!$G:$G,'Cartera Semanal Individual'!$A91,'BD Factoraje'!$N:$N,'Cartera Semanal Individual'!BS$1,'BD Factoraje'!$C:$C,$B$2)</f>
        <v>0</v>
      </c>
      <c r="BT91" s="11">
        <f>IF('Cartera Semanal Individual'!$A91='Cartera Semanal Individual'!BT$1,-SUMIFS('BD Factoraje'!$Q:$Q,'BD Factoraje'!$B:$B,$B$3,'BD Factoraje'!$G:$G,'Cartera Semanal Individual'!$A91,'BD Factoraje'!$C:$C,$B$2),0)+BS91-SUMIFS('BD Factoraje'!$R:$R,'BD Factoraje'!$B:$B,$B$3,'BD Factoraje'!$G:$G,'Cartera Semanal Individual'!$A91,'BD Factoraje'!$N:$N,'Cartera Semanal Individual'!BT$1,'BD Factoraje'!$C:$C,$B$2)</f>
        <v>0</v>
      </c>
      <c r="BU91" s="11">
        <f>IF('Cartera Semanal Individual'!$A91='Cartera Semanal Individual'!BU$1,-SUMIFS('BD Factoraje'!$Q:$Q,'BD Factoraje'!$B:$B,$B$3,'BD Factoraje'!$G:$G,'Cartera Semanal Individual'!$A91,'BD Factoraje'!$C:$C,$B$2),0)+BT91-SUMIFS('BD Factoraje'!$R:$R,'BD Factoraje'!$B:$B,$B$3,'BD Factoraje'!$G:$G,'Cartera Semanal Individual'!$A91,'BD Factoraje'!$N:$N,'Cartera Semanal Individual'!BU$1,'BD Factoraje'!$C:$C,$B$2)</f>
        <v>0</v>
      </c>
      <c r="BV91" s="11">
        <f>IF('Cartera Semanal Individual'!$A91='Cartera Semanal Individual'!BV$1,-SUMIFS('BD Factoraje'!$Q:$Q,'BD Factoraje'!$B:$B,$B$3,'BD Factoraje'!$G:$G,'Cartera Semanal Individual'!$A91,'BD Factoraje'!$C:$C,$B$2),0)+BU91-SUMIFS('BD Factoraje'!$R:$R,'BD Factoraje'!$B:$B,$B$3,'BD Factoraje'!$G:$G,'Cartera Semanal Individual'!$A91,'BD Factoraje'!$N:$N,'Cartera Semanal Individual'!BV$1,'BD Factoraje'!$C:$C,$B$2)</f>
        <v>0</v>
      </c>
      <c r="BW91" s="11">
        <f>IF('Cartera Semanal Individual'!$A91='Cartera Semanal Individual'!BW$1,-SUMIFS('BD Factoraje'!$Q:$Q,'BD Factoraje'!$B:$B,$B$3,'BD Factoraje'!$G:$G,'Cartera Semanal Individual'!$A91,'BD Factoraje'!$C:$C,$B$2),0)+BV91-SUMIFS('BD Factoraje'!$R:$R,'BD Factoraje'!$B:$B,$B$3,'BD Factoraje'!$G:$G,'Cartera Semanal Individual'!$A91,'BD Factoraje'!$N:$N,'Cartera Semanal Individual'!BW$1,'BD Factoraje'!$C:$C,$B$2)</f>
        <v>0</v>
      </c>
      <c r="BX91" s="11">
        <f>IF('Cartera Semanal Individual'!$A91='Cartera Semanal Individual'!BX$1,-SUMIFS('BD Factoraje'!$Q:$Q,'BD Factoraje'!$B:$B,$B$3,'BD Factoraje'!$G:$G,'Cartera Semanal Individual'!$A91,'BD Factoraje'!$C:$C,$B$2),0)+BW91-SUMIFS('BD Factoraje'!$R:$R,'BD Factoraje'!$B:$B,$B$3,'BD Factoraje'!$G:$G,'Cartera Semanal Individual'!$A91,'BD Factoraje'!$N:$N,'Cartera Semanal Individual'!BX$1,'BD Factoraje'!$C:$C,$B$2)</f>
        <v>0</v>
      </c>
      <c r="BY91" s="11">
        <f>IF('Cartera Semanal Individual'!$A91='Cartera Semanal Individual'!BY$1,-SUMIFS('BD Factoraje'!$Q:$Q,'BD Factoraje'!$B:$B,$B$3,'BD Factoraje'!$G:$G,'Cartera Semanal Individual'!$A91,'BD Factoraje'!$C:$C,$B$2),0)+BX91-SUMIFS('BD Factoraje'!$R:$R,'BD Factoraje'!$B:$B,$B$3,'BD Factoraje'!$G:$G,'Cartera Semanal Individual'!$A91,'BD Factoraje'!$N:$N,'Cartera Semanal Individual'!BY$1,'BD Factoraje'!$C:$C,$B$2)</f>
        <v>0</v>
      </c>
      <c r="BZ91" s="11">
        <f>IF('Cartera Semanal Individual'!$A91='Cartera Semanal Individual'!BZ$1,-SUMIFS('BD Factoraje'!$Q:$Q,'BD Factoraje'!$B:$B,$B$3,'BD Factoraje'!$G:$G,'Cartera Semanal Individual'!$A91,'BD Factoraje'!$C:$C,$B$2),0)+BY91-SUMIFS('BD Factoraje'!$R:$R,'BD Factoraje'!$B:$B,$B$3,'BD Factoraje'!$G:$G,'Cartera Semanal Individual'!$A91,'BD Factoraje'!$N:$N,'Cartera Semanal Individual'!BZ$1,'BD Factoraje'!$C:$C,$B$2)</f>
        <v>0</v>
      </c>
      <c r="CA91" s="11">
        <f>IF('Cartera Semanal Individual'!$A91='Cartera Semanal Individual'!CA$1,-SUMIFS('BD Factoraje'!$Q:$Q,'BD Factoraje'!$B:$B,$B$3,'BD Factoraje'!$G:$G,'Cartera Semanal Individual'!$A91,'BD Factoraje'!$C:$C,$B$2),0)+BZ91-SUMIFS('BD Factoraje'!$R:$R,'BD Factoraje'!$B:$B,$B$3,'BD Factoraje'!$G:$G,'Cartera Semanal Individual'!$A91,'BD Factoraje'!$N:$N,'Cartera Semanal Individual'!CA$1,'BD Factoraje'!$C:$C,$B$2)</f>
        <v>0</v>
      </c>
      <c r="CB91" s="11">
        <f>IF('Cartera Semanal Individual'!$A91='Cartera Semanal Individual'!CB$1,-SUMIFS('BD Factoraje'!$Q:$Q,'BD Factoraje'!$B:$B,$B$3,'BD Factoraje'!$G:$G,'Cartera Semanal Individual'!$A91,'BD Factoraje'!$C:$C,$B$2),0)+CA91-SUMIFS('BD Factoraje'!$R:$R,'BD Factoraje'!$B:$B,$B$3,'BD Factoraje'!$G:$G,'Cartera Semanal Individual'!$A91,'BD Factoraje'!$N:$N,'Cartera Semanal Individual'!CB$1,'BD Factoraje'!$C:$C,$B$2)</f>
        <v>0</v>
      </c>
      <c r="CC91" s="11">
        <f>IF('Cartera Semanal Individual'!$A91='Cartera Semanal Individual'!CC$1,-SUMIFS('BD Factoraje'!$Q:$Q,'BD Factoraje'!$B:$B,$B$3,'BD Factoraje'!$G:$G,'Cartera Semanal Individual'!$A91,'BD Factoraje'!$C:$C,$B$2),0)+CB91-SUMIFS('BD Factoraje'!$R:$R,'BD Factoraje'!$B:$B,$B$3,'BD Factoraje'!$G:$G,'Cartera Semanal Individual'!$A91,'BD Factoraje'!$N:$N,'Cartera Semanal Individual'!CC$1,'BD Factoraje'!$C:$C,$B$2)</f>
        <v>0</v>
      </c>
      <c r="CD91" s="11">
        <f>IF('Cartera Semanal Individual'!$A91='Cartera Semanal Individual'!CD$1,-SUMIFS('BD Factoraje'!$Q:$Q,'BD Factoraje'!$B:$B,$B$3,'BD Factoraje'!$G:$G,'Cartera Semanal Individual'!$A91,'BD Factoraje'!$C:$C,$B$2),0)+CC91-SUMIFS('BD Factoraje'!$R:$R,'BD Factoraje'!$B:$B,$B$3,'BD Factoraje'!$G:$G,'Cartera Semanal Individual'!$A91,'BD Factoraje'!$N:$N,'Cartera Semanal Individual'!CD$1,'BD Factoraje'!$C:$C,$B$2)</f>
        <v>0</v>
      </c>
      <c r="CE91" s="11">
        <f>IF('Cartera Semanal Individual'!$A91='Cartera Semanal Individual'!CE$1,-SUMIFS('BD Factoraje'!$Q:$Q,'BD Factoraje'!$B:$B,$B$3,'BD Factoraje'!$G:$G,'Cartera Semanal Individual'!$A91,'BD Factoraje'!$C:$C,$B$2),0)+CD91-SUMIFS('BD Factoraje'!$R:$R,'BD Factoraje'!$B:$B,$B$3,'BD Factoraje'!$G:$G,'Cartera Semanal Individual'!$A91,'BD Factoraje'!$N:$N,'Cartera Semanal Individual'!CE$1,'BD Factoraje'!$C:$C,$B$2)</f>
        <v>0</v>
      </c>
      <c r="CF91" s="11">
        <f>IF('Cartera Semanal Individual'!$A91='Cartera Semanal Individual'!CF$1,-SUMIFS('BD Factoraje'!$Q:$Q,'BD Factoraje'!$B:$B,$B$3,'BD Factoraje'!$G:$G,'Cartera Semanal Individual'!$A91,'BD Factoraje'!$C:$C,$B$2),0)+CE91-SUMIFS('BD Factoraje'!$R:$R,'BD Factoraje'!$B:$B,$B$3,'BD Factoraje'!$G:$G,'Cartera Semanal Individual'!$A91,'BD Factoraje'!$N:$N,'Cartera Semanal Individual'!CF$1,'BD Factoraje'!$C:$C,$B$2)</f>
        <v>0</v>
      </c>
      <c r="CG91" s="11">
        <f>IF('Cartera Semanal Individual'!$A91='Cartera Semanal Individual'!CG$1,-SUMIFS('BD Factoraje'!$Q:$Q,'BD Factoraje'!$B:$B,$B$3,'BD Factoraje'!$G:$G,'Cartera Semanal Individual'!$A91,'BD Factoraje'!$C:$C,$B$2),0)+CF91-SUMIFS('BD Factoraje'!$R:$R,'BD Factoraje'!$B:$B,$B$3,'BD Factoraje'!$G:$G,'Cartera Semanal Individual'!$A91,'BD Factoraje'!$N:$N,'Cartera Semanal Individual'!CG$1,'BD Factoraje'!$C:$C,$B$2)</f>
        <v>0</v>
      </c>
      <c r="CH91" s="11">
        <f>IF('Cartera Semanal Individual'!$A91='Cartera Semanal Individual'!CH$1,-SUMIFS('BD Factoraje'!$Q:$Q,'BD Factoraje'!$B:$B,$B$3,'BD Factoraje'!$G:$G,'Cartera Semanal Individual'!$A91,'BD Factoraje'!$C:$C,$B$2),0)+CG91-SUMIFS('BD Factoraje'!$R:$R,'BD Factoraje'!$B:$B,$B$3,'BD Factoraje'!$G:$G,'Cartera Semanal Individual'!$A91,'BD Factoraje'!$N:$N,'Cartera Semanal Individual'!CH$1,'BD Factoraje'!$C:$C,$B$2)</f>
        <v>0</v>
      </c>
      <c r="CI91" s="11">
        <f>IF('Cartera Semanal Individual'!$A91='Cartera Semanal Individual'!CI$1,-SUMIFS('BD Factoraje'!$Q:$Q,'BD Factoraje'!$B:$B,$B$3,'BD Factoraje'!$G:$G,'Cartera Semanal Individual'!$A91,'BD Factoraje'!$C:$C,$B$2),0)+CH91-SUMIFS('BD Factoraje'!$R:$R,'BD Factoraje'!$B:$B,$B$3,'BD Factoraje'!$G:$G,'Cartera Semanal Individual'!$A91,'BD Factoraje'!$N:$N,'Cartera Semanal Individual'!CI$1,'BD Factoraje'!$C:$C,$B$2)</f>
        <v>0</v>
      </c>
      <c r="CJ91" s="11">
        <f>IF('Cartera Semanal Individual'!$A91='Cartera Semanal Individual'!CJ$1,-SUMIFS('BD Factoraje'!$Q:$Q,'BD Factoraje'!$B:$B,$B$3,'BD Factoraje'!$G:$G,'Cartera Semanal Individual'!$A91,'BD Factoraje'!$C:$C,$B$2),0)+CI91-SUMIFS('BD Factoraje'!$R:$R,'BD Factoraje'!$B:$B,$B$3,'BD Factoraje'!$G:$G,'Cartera Semanal Individual'!$A91,'BD Factoraje'!$N:$N,'Cartera Semanal Individual'!CJ$1,'BD Factoraje'!$C:$C,$B$2)</f>
        <v>0</v>
      </c>
      <c r="CK91" s="11">
        <f>IF('Cartera Semanal Individual'!$A91='Cartera Semanal Individual'!CK$1,-SUMIFS('BD Factoraje'!$Q:$Q,'BD Factoraje'!$B:$B,$B$3,'BD Factoraje'!$G:$G,'Cartera Semanal Individual'!$A91,'BD Factoraje'!$C:$C,$B$2),0)+CJ91-SUMIFS('BD Factoraje'!$R:$R,'BD Factoraje'!$B:$B,$B$3,'BD Factoraje'!$G:$G,'Cartera Semanal Individual'!$A91,'BD Factoraje'!$N:$N,'Cartera Semanal Individual'!CK$1,'BD Factoraje'!$C:$C,$B$2)</f>
        <v>0</v>
      </c>
      <c r="CL91" s="11">
        <f>IF('Cartera Semanal Individual'!$A91='Cartera Semanal Individual'!CL$1,-SUMIFS('BD Factoraje'!$Q:$Q,'BD Factoraje'!$B:$B,$B$3,'BD Factoraje'!$G:$G,'Cartera Semanal Individual'!$A91,'BD Factoraje'!$C:$C,$B$2),0)+CK91-SUMIFS('BD Factoraje'!$R:$R,'BD Factoraje'!$B:$B,$B$3,'BD Factoraje'!$G:$G,'Cartera Semanal Individual'!$A91,'BD Factoraje'!$N:$N,'Cartera Semanal Individual'!CL$1,'BD Factoraje'!$C:$C,$B$2)</f>
        <v>0</v>
      </c>
      <c r="CM91" s="11">
        <f>IF('Cartera Semanal Individual'!$A91='Cartera Semanal Individual'!CM$1,-SUMIFS('BD Factoraje'!$Q:$Q,'BD Factoraje'!$B:$B,$B$3,'BD Factoraje'!$G:$G,'Cartera Semanal Individual'!$A91,'BD Factoraje'!$C:$C,$B$2),0)+CL91-SUMIFS('BD Factoraje'!$R:$R,'BD Factoraje'!$B:$B,$B$3,'BD Factoraje'!$G:$G,'Cartera Semanal Individual'!$A91,'BD Factoraje'!$N:$N,'Cartera Semanal Individual'!CM$1,'BD Factoraje'!$C:$C,$B$2)</f>
        <v>0</v>
      </c>
      <c r="CN91" s="11">
        <f>IF('Cartera Semanal Individual'!$A91='Cartera Semanal Individual'!CN$1,-SUMIFS('BD Factoraje'!$Q:$Q,'BD Factoraje'!$B:$B,$B$3,'BD Factoraje'!$G:$G,'Cartera Semanal Individual'!$A91,'BD Factoraje'!$C:$C,$B$2),0)+CM91-SUMIFS('BD Factoraje'!$R:$R,'BD Factoraje'!$B:$B,$B$3,'BD Factoraje'!$G:$G,'Cartera Semanal Individual'!$A91,'BD Factoraje'!$N:$N,'Cartera Semanal Individual'!CN$1,'BD Factoraje'!$C:$C,$B$2)</f>
        <v>0</v>
      </c>
      <c r="CO91" s="11">
        <f>IF('Cartera Semanal Individual'!$A91='Cartera Semanal Individual'!CO$1,-SUMIFS('BD Factoraje'!$Q:$Q,'BD Factoraje'!$B:$B,$B$3,'BD Factoraje'!$G:$G,'Cartera Semanal Individual'!$A91,'BD Factoraje'!$C:$C,$B$2),0)+CN91-SUMIFS('BD Factoraje'!$R:$R,'BD Factoraje'!$B:$B,$B$3,'BD Factoraje'!$G:$G,'Cartera Semanal Individual'!$A91,'BD Factoraje'!$N:$N,'Cartera Semanal Individual'!CO$1,'BD Factoraje'!$C:$C,$B$2)</f>
        <v>0</v>
      </c>
      <c r="CP91" s="11">
        <f>IF('Cartera Semanal Individual'!$A91='Cartera Semanal Individual'!CP$1,-SUMIFS('BD Factoraje'!$Q:$Q,'BD Factoraje'!$B:$B,$B$3,'BD Factoraje'!$G:$G,'Cartera Semanal Individual'!$A91,'BD Factoraje'!$C:$C,$B$2),0)+CO91-SUMIFS('BD Factoraje'!$R:$R,'BD Factoraje'!$B:$B,$B$3,'BD Factoraje'!$G:$G,'Cartera Semanal Individual'!$A91,'BD Factoraje'!$N:$N,'Cartera Semanal Individual'!CP$1,'BD Factoraje'!$C:$C,$B$2)</f>
        <v>0</v>
      </c>
      <c r="CQ91" s="11">
        <f>IF('Cartera Semanal Individual'!$A91='Cartera Semanal Individual'!CQ$1,-SUMIFS('BD Factoraje'!$Q:$Q,'BD Factoraje'!$B:$B,$B$3,'BD Factoraje'!$G:$G,'Cartera Semanal Individual'!$A91,'BD Factoraje'!$C:$C,$B$2),0)+CP91-SUMIFS('BD Factoraje'!$R:$R,'BD Factoraje'!$B:$B,$B$3,'BD Factoraje'!$G:$G,'Cartera Semanal Individual'!$A91,'BD Factoraje'!$N:$N,'Cartera Semanal Individual'!CQ$1,'BD Factoraje'!$C:$C,$B$2)</f>
        <v>0</v>
      </c>
      <c r="CR91" s="11">
        <f>IF('Cartera Semanal Individual'!$A91='Cartera Semanal Individual'!CR$1,-SUMIFS('BD Factoraje'!$Q:$Q,'BD Factoraje'!$B:$B,$B$3,'BD Factoraje'!$G:$G,'Cartera Semanal Individual'!$A91,'BD Factoraje'!$C:$C,$B$2),0)+CQ91-SUMIFS('BD Factoraje'!$R:$R,'BD Factoraje'!$B:$B,$B$3,'BD Factoraje'!$G:$G,'Cartera Semanal Individual'!$A91,'BD Factoraje'!$N:$N,'Cartera Semanal Individual'!CR$1,'BD Factoraje'!$C:$C,$B$2)</f>
        <v>0</v>
      </c>
      <c r="CS91" s="11">
        <f>IF('Cartera Semanal Individual'!$A91='Cartera Semanal Individual'!CS$1,-SUMIFS('BD Factoraje'!$Q:$Q,'BD Factoraje'!$B:$B,$B$3,'BD Factoraje'!$G:$G,'Cartera Semanal Individual'!$A91,'BD Factoraje'!$C:$C,$B$2),0)+CR91-SUMIFS('BD Factoraje'!$R:$R,'BD Factoraje'!$B:$B,$B$3,'BD Factoraje'!$G:$G,'Cartera Semanal Individual'!$A91,'BD Factoraje'!$N:$N,'Cartera Semanal Individual'!CS$1,'BD Factoraje'!$C:$C,$B$2)</f>
        <v>0</v>
      </c>
      <c r="CT91" s="11">
        <f>IF('Cartera Semanal Individual'!$A91='Cartera Semanal Individual'!CT$1,-SUMIFS('BD Factoraje'!$Q:$Q,'BD Factoraje'!$B:$B,$B$3,'BD Factoraje'!$G:$G,'Cartera Semanal Individual'!$A91,'BD Factoraje'!$C:$C,$B$2),0)+CS91-SUMIFS('BD Factoraje'!$R:$R,'BD Factoraje'!$B:$B,$B$3,'BD Factoraje'!$G:$G,'Cartera Semanal Individual'!$A91,'BD Factoraje'!$N:$N,'Cartera Semanal Individual'!CT$1,'BD Factoraje'!$C:$C,$B$2)</f>
        <v>0</v>
      </c>
      <c r="CU91" s="11">
        <f>IF('Cartera Semanal Individual'!$A91='Cartera Semanal Individual'!CU$1,-SUMIFS('BD Factoraje'!$Q:$Q,'BD Factoraje'!$B:$B,$B$3,'BD Factoraje'!$G:$G,'Cartera Semanal Individual'!$A91,'BD Factoraje'!$C:$C,$B$2),0)+CT91-SUMIFS('BD Factoraje'!$R:$R,'BD Factoraje'!$B:$B,$B$3,'BD Factoraje'!$G:$G,'Cartera Semanal Individual'!$A91,'BD Factoraje'!$N:$N,'Cartera Semanal Individual'!CU$1,'BD Factoraje'!$C:$C,$B$2)</f>
        <v>0</v>
      </c>
      <c r="CV91" s="11">
        <f>IF('Cartera Semanal Individual'!$A91='Cartera Semanal Individual'!CV$1,-SUMIFS('BD Factoraje'!$Q:$Q,'BD Factoraje'!$B:$B,$B$3,'BD Factoraje'!$G:$G,'Cartera Semanal Individual'!$A91,'BD Factoraje'!$C:$C,$B$2),0)+CU91-SUMIFS('BD Factoraje'!$R:$R,'BD Factoraje'!$B:$B,$B$3,'BD Factoraje'!$G:$G,'Cartera Semanal Individual'!$A91,'BD Factoraje'!$N:$N,'Cartera Semanal Individual'!CV$1,'BD Factoraje'!$C:$C,$B$2)</f>
        <v>0</v>
      </c>
    </row>
    <row r="92" spans="1:100" x14ac:dyDescent="0.25">
      <c r="A92" s="14">
        <v>101</v>
      </c>
      <c r="B92" s="31">
        <f t="shared" si="3"/>
        <v>43072</v>
      </c>
      <c r="C92" s="11">
        <f>IF('Cartera Semanal Individual'!$A92='Cartera Semanal Individual'!C$1,-SUMIFS('BD Factoraje'!$Q:$Q,'BD Factoraje'!$B:$B,$B$3,'BD Factoraje'!$G:$G,'Cartera Semanal Individual'!$A92,'BD Factoraje'!$C:$C,$B$2),0)</f>
        <v>0</v>
      </c>
      <c r="D92" s="11">
        <f>IF('Cartera Semanal Individual'!$A92='Cartera Semanal Individual'!D$1,-SUMIFS('BD Factoraje'!$Q:$Q,'BD Factoraje'!$B:$B,$B$3,'BD Factoraje'!$G:$G,'Cartera Semanal Individual'!$A92,'BD Factoraje'!$C:$C,$B$2),0)+C92-SUMIFS('BD Factoraje'!$R:$R,'BD Factoraje'!$B:$B,$B$3,'BD Factoraje'!$G:$G,'Cartera Semanal Individual'!$A92,'BD Factoraje'!$N:$N,'Cartera Semanal Individual'!D$1,'BD Factoraje'!$C:$C,$B$2)</f>
        <v>0</v>
      </c>
      <c r="E92" s="11">
        <f>IF('Cartera Semanal Individual'!$A92='Cartera Semanal Individual'!E$1,-SUMIFS('BD Factoraje'!$Q:$Q,'BD Factoraje'!$B:$B,$B$3,'BD Factoraje'!$G:$G,'Cartera Semanal Individual'!$A92,'BD Factoraje'!$C:$C,$B$2),0)+D92-SUMIFS('BD Factoraje'!$R:$R,'BD Factoraje'!$B:$B,$B$3,'BD Factoraje'!$G:$G,'Cartera Semanal Individual'!$A92,'BD Factoraje'!$N:$N,'Cartera Semanal Individual'!E$1,'BD Factoraje'!$C:$C,$B$2)</f>
        <v>0</v>
      </c>
      <c r="F92" s="11">
        <f>IF('Cartera Semanal Individual'!$A92='Cartera Semanal Individual'!F$1,-SUMIFS('BD Factoraje'!$Q:$Q,'BD Factoraje'!$B:$B,$B$3,'BD Factoraje'!$G:$G,'Cartera Semanal Individual'!$A92,'BD Factoraje'!$C:$C,$B$2),0)+E92-SUMIFS('BD Factoraje'!$R:$R,'BD Factoraje'!$B:$B,$B$3,'BD Factoraje'!$G:$G,'Cartera Semanal Individual'!$A92,'BD Factoraje'!$N:$N,'Cartera Semanal Individual'!F$1,'BD Factoraje'!$C:$C,$B$2)</f>
        <v>0</v>
      </c>
      <c r="G92" s="11">
        <f>IF('Cartera Semanal Individual'!$A92='Cartera Semanal Individual'!G$1,-SUMIFS('BD Factoraje'!$Q:$Q,'BD Factoraje'!$B:$B,$B$3,'BD Factoraje'!$G:$G,'Cartera Semanal Individual'!$A92,'BD Factoraje'!$C:$C,$B$2),0)+F92-SUMIFS('BD Factoraje'!$R:$R,'BD Factoraje'!$B:$B,$B$3,'BD Factoraje'!$G:$G,'Cartera Semanal Individual'!$A92,'BD Factoraje'!$N:$N,'Cartera Semanal Individual'!G$1,'BD Factoraje'!$C:$C,$B$2)</f>
        <v>0</v>
      </c>
      <c r="H92" s="11">
        <f>IF('Cartera Semanal Individual'!$A92='Cartera Semanal Individual'!H$1,-SUMIFS('BD Factoraje'!$Q:$Q,'BD Factoraje'!$B:$B,$B$3,'BD Factoraje'!$G:$G,'Cartera Semanal Individual'!$A92,'BD Factoraje'!$C:$C,$B$2),0)+G92-SUMIFS('BD Factoraje'!$R:$R,'BD Factoraje'!$B:$B,$B$3,'BD Factoraje'!$G:$G,'Cartera Semanal Individual'!$A92,'BD Factoraje'!$N:$N,'Cartera Semanal Individual'!H$1,'BD Factoraje'!$C:$C,$B$2)</f>
        <v>0</v>
      </c>
      <c r="I92" s="11">
        <f>IF('Cartera Semanal Individual'!$A92='Cartera Semanal Individual'!I$1,-SUMIFS('BD Factoraje'!$Q:$Q,'BD Factoraje'!$B:$B,$B$3,'BD Factoraje'!$G:$G,'Cartera Semanal Individual'!$A92,'BD Factoraje'!$C:$C,$B$2),0)+H92-SUMIFS('BD Factoraje'!$R:$R,'BD Factoraje'!$B:$B,$B$3,'BD Factoraje'!$G:$G,'Cartera Semanal Individual'!$A92,'BD Factoraje'!$N:$N,'Cartera Semanal Individual'!I$1,'BD Factoraje'!$C:$C,$B$2)</f>
        <v>0</v>
      </c>
      <c r="J92" s="11">
        <f>IF('Cartera Semanal Individual'!$A92='Cartera Semanal Individual'!J$1,-SUMIFS('BD Factoraje'!$Q:$Q,'BD Factoraje'!$B:$B,$B$3,'BD Factoraje'!$G:$G,'Cartera Semanal Individual'!$A92,'BD Factoraje'!$C:$C,$B$2),0)+I92-SUMIFS('BD Factoraje'!$R:$R,'BD Factoraje'!$B:$B,$B$3,'BD Factoraje'!$G:$G,'Cartera Semanal Individual'!$A92,'BD Factoraje'!$N:$N,'Cartera Semanal Individual'!J$1,'BD Factoraje'!$C:$C,$B$2)</f>
        <v>0</v>
      </c>
      <c r="K92" s="11">
        <f>IF('Cartera Semanal Individual'!$A92='Cartera Semanal Individual'!K$1,-SUMIFS('BD Factoraje'!$Q:$Q,'BD Factoraje'!$B:$B,$B$3,'BD Factoraje'!$G:$G,'Cartera Semanal Individual'!$A92,'BD Factoraje'!$C:$C,$B$2),0)+J92-SUMIFS('BD Factoraje'!$R:$R,'BD Factoraje'!$B:$B,$B$3,'BD Factoraje'!$G:$G,'Cartera Semanal Individual'!$A92,'BD Factoraje'!$N:$N,'Cartera Semanal Individual'!K$1,'BD Factoraje'!$C:$C,$B$2)</f>
        <v>0</v>
      </c>
      <c r="L92" s="11">
        <f>IF('Cartera Semanal Individual'!$A92='Cartera Semanal Individual'!L$1,-SUMIFS('BD Factoraje'!$Q:$Q,'BD Factoraje'!$B:$B,$B$3,'BD Factoraje'!$G:$G,'Cartera Semanal Individual'!$A92,'BD Factoraje'!$C:$C,$B$2),0)+K92-SUMIFS('BD Factoraje'!$R:$R,'BD Factoraje'!$B:$B,$B$3,'BD Factoraje'!$G:$G,'Cartera Semanal Individual'!$A92,'BD Factoraje'!$N:$N,'Cartera Semanal Individual'!L$1,'BD Factoraje'!$C:$C,$B$2)</f>
        <v>0</v>
      </c>
      <c r="M92" s="11">
        <f>IF('Cartera Semanal Individual'!$A92='Cartera Semanal Individual'!M$1,-SUMIFS('BD Factoraje'!$Q:$Q,'BD Factoraje'!$B:$B,$B$3,'BD Factoraje'!$G:$G,'Cartera Semanal Individual'!$A92,'BD Factoraje'!$C:$C,$B$2),0)+L92-SUMIFS('BD Factoraje'!$R:$R,'BD Factoraje'!$B:$B,$B$3,'BD Factoraje'!$G:$G,'Cartera Semanal Individual'!$A92,'BD Factoraje'!$N:$N,'Cartera Semanal Individual'!M$1,'BD Factoraje'!$C:$C,$B$2)</f>
        <v>0</v>
      </c>
      <c r="N92" s="11">
        <f>IF('Cartera Semanal Individual'!$A92='Cartera Semanal Individual'!N$1,-SUMIFS('BD Factoraje'!$Q:$Q,'BD Factoraje'!$B:$B,$B$3,'BD Factoraje'!$G:$G,'Cartera Semanal Individual'!$A92,'BD Factoraje'!$C:$C,$B$2),0)+M92-SUMIFS('BD Factoraje'!$R:$R,'BD Factoraje'!$B:$B,$B$3,'BD Factoraje'!$G:$G,'Cartera Semanal Individual'!$A92,'BD Factoraje'!$N:$N,'Cartera Semanal Individual'!N$1,'BD Factoraje'!$C:$C,$B$2)</f>
        <v>0</v>
      </c>
      <c r="O92" s="11">
        <f>IF('Cartera Semanal Individual'!$A92='Cartera Semanal Individual'!O$1,-SUMIFS('BD Factoraje'!$Q:$Q,'BD Factoraje'!$B:$B,$B$3,'BD Factoraje'!$G:$G,'Cartera Semanal Individual'!$A92,'BD Factoraje'!$C:$C,$B$2),0)+N92-SUMIFS('BD Factoraje'!$R:$R,'BD Factoraje'!$B:$B,$B$3,'BD Factoraje'!$G:$G,'Cartera Semanal Individual'!$A92,'BD Factoraje'!$N:$N,'Cartera Semanal Individual'!O$1,'BD Factoraje'!$C:$C,$B$2)</f>
        <v>0</v>
      </c>
      <c r="P92" s="11">
        <f>IF('Cartera Semanal Individual'!$A92='Cartera Semanal Individual'!P$1,-SUMIFS('BD Factoraje'!$Q:$Q,'BD Factoraje'!$B:$B,$B$3,'BD Factoraje'!$G:$G,'Cartera Semanal Individual'!$A92,'BD Factoraje'!$C:$C,$B$2),0)+O92-SUMIFS('BD Factoraje'!$R:$R,'BD Factoraje'!$B:$B,$B$3,'BD Factoraje'!$G:$G,'Cartera Semanal Individual'!$A92,'BD Factoraje'!$N:$N,'Cartera Semanal Individual'!P$1,'BD Factoraje'!$C:$C,$B$2)</f>
        <v>0</v>
      </c>
      <c r="Q92" s="11">
        <f>IF('Cartera Semanal Individual'!$A92='Cartera Semanal Individual'!Q$1,-SUMIFS('BD Factoraje'!$Q:$Q,'BD Factoraje'!$B:$B,$B$3,'BD Factoraje'!$G:$G,'Cartera Semanal Individual'!$A92,'BD Factoraje'!$C:$C,$B$2),0)+P92-SUMIFS('BD Factoraje'!$R:$R,'BD Factoraje'!$B:$B,$B$3,'BD Factoraje'!$G:$G,'Cartera Semanal Individual'!$A92,'BD Factoraje'!$N:$N,'Cartera Semanal Individual'!Q$1,'BD Factoraje'!$C:$C,$B$2)</f>
        <v>0</v>
      </c>
      <c r="R92" s="11">
        <f>IF('Cartera Semanal Individual'!$A92='Cartera Semanal Individual'!R$1,-SUMIFS('BD Factoraje'!$Q:$Q,'BD Factoraje'!$B:$B,$B$3,'BD Factoraje'!$G:$G,'Cartera Semanal Individual'!$A92,'BD Factoraje'!$C:$C,$B$2),0)+Q92-SUMIFS('BD Factoraje'!$R:$R,'BD Factoraje'!$B:$B,$B$3,'BD Factoraje'!$G:$G,'Cartera Semanal Individual'!$A92,'BD Factoraje'!$N:$N,'Cartera Semanal Individual'!R$1,'BD Factoraje'!$C:$C,$B$2)</f>
        <v>0</v>
      </c>
      <c r="S92" s="11">
        <f>IF('Cartera Semanal Individual'!$A92='Cartera Semanal Individual'!S$1,-SUMIFS('BD Factoraje'!$Q:$Q,'BD Factoraje'!$B:$B,$B$3,'BD Factoraje'!$G:$G,'Cartera Semanal Individual'!$A92,'BD Factoraje'!$C:$C,$B$2),0)+R92-SUMIFS('BD Factoraje'!$R:$R,'BD Factoraje'!$B:$B,$B$3,'BD Factoraje'!$G:$G,'Cartera Semanal Individual'!$A92,'BD Factoraje'!$N:$N,'Cartera Semanal Individual'!S$1,'BD Factoraje'!$C:$C,$B$2)</f>
        <v>0</v>
      </c>
      <c r="T92" s="11">
        <f>IF('Cartera Semanal Individual'!$A92='Cartera Semanal Individual'!T$1,-SUMIFS('BD Factoraje'!$Q:$Q,'BD Factoraje'!$B:$B,$B$3,'BD Factoraje'!$G:$G,'Cartera Semanal Individual'!$A92,'BD Factoraje'!$C:$C,$B$2),0)+S92-SUMIFS('BD Factoraje'!$R:$R,'BD Factoraje'!$B:$B,$B$3,'BD Factoraje'!$G:$G,'Cartera Semanal Individual'!$A92,'BD Factoraje'!$N:$N,'Cartera Semanal Individual'!T$1,'BD Factoraje'!$C:$C,$B$2)</f>
        <v>0</v>
      </c>
      <c r="U92" s="11">
        <f>IF('Cartera Semanal Individual'!$A92='Cartera Semanal Individual'!U$1,-SUMIFS('BD Factoraje'!$Q:$Q,'BD Factoraje'!$B:$B,$B$3,'BD Factoraje'!$G:$G,'Cartera Semanal Individual'!$A92,'BD Factoraje'!$C:$C,$B$2),0)+T92-SUMIFS('BD Factoraje'!$R:$R,'BD Factoraje'!$B:$B,$B$3,'BD Factoraje'!$G:$G,'Cartera Semanal Individual'!$A92,'BD Factoraje'!$N:$N,'Cartera Semanal Individual'!U$1,'BD Factoraje'!$C:$C,$B$2)</f>
        <v>0</v>
      </c>
      <c r="V92" s="11">
        <f>IF('Cartera Semanal Individual'!$A92='Cartera Semanal Individual'!V$1,-SUMIFS('BD Factoraje'!$Q:$Q,'BD Factoraje'!$B:$B,$B$3,'BD Factoraje'!$G:$G,'Cartera Semanal Individual'!$A92,'BD Factoraje'!$C:$C,$B$2),0)+U92-SUMIFS('BD Factoraje'!$R:$R,'BD Factoraje'!$B:$B,$B$3,'BD Factoraje'!$G:$G,'Cartera Semanal Individual'!$A92,'BD Factoraje'!$N:$N,'Cartera Semanal Individual'!V$1,'BD Factoraje'!$C:$C,$B$2)</f>
        <v>0</v>
      </c>
      <c r="W92" s="11">
        <f>IF('Cartera Semanal Individual'!$A92='Cartera Semanal Individual'!W$1,-SUMIFS('BD Factoraje'!$Q:$Q,'BD Factoraje'!$B:$B,$B$3,'BD Factoraje'!$G:$G,'Cartera Semanal Individual'!$A92,'BD Factoraje'!$C:$C,$B$2),0)+V92-SUMIFS('BD Factoraje'!$R:$R,'BD Factoraje'!$B:$B,$B$3,'BD Factoraje'!$G:$G,'Cartera Semanal Individual'!$A92,'BD Factoraje'!$N:$N,'Cartera Semanal Individual'!W$1,'BD Factoraje'!$C:$C,$B$2)</f>
        <v>0</v>
      </c>
      <c r="X92" s="11">
        <f>IF('Cartera Semanal Individual'!$A92='Cartera Semanal Individual'!X$1,-SUMIFS('BD Factoraje'!$Q:$Q,'BD Factoraje'!$B:$B,$B$3,'BD Factoraje'!$G:$G,'Cartera Semanal Individual'!$A92,'BD Factoraje'!$C:$C,$B$2),0)+W92-SUMIFS('BD Factoraje'!$R:$R,'BD Factoraje'!$B:$B,$B$3,'BD Factoraje'!$G:$G,'Cartera Semanal Individual'!$A92,'BD Factoraje'!$N:$N,'Cartera Semanal Individual'!X$1,'BD Factoraje'!$C:$C,$B$2)</f>
        <v>0</v>
      </c>
      <c r="Y92" s="11">
        <f>IF('Cartera Semanal Individual'!$A92='Cartera Semanal Individual'!Y$1,-SUMIFS('BD Factoraje'!$Q:$Q,'BD Factoraje'!$B:$B,$B$3,'BD Factoraje'!$G:$G,'Cartera Semanal Individual'!$A92,'BD Factoraje'!$C:$C,$B$2),0)+X92-SUMIFS('BD Factoraje'!$R:$R,'BD Factoraje'!$B:$B,$B$3,'BD Factoraje'!$G:$G,'Cartera Semanal Individual'!$A92,'BD Factoraje'!$N:$N,'Cartera Semanal Individual'!Y$1,'BD Factoraje'!$C:$C,$B$2)</f>
        <v>0</v>
      </c>
      <c r="Z92" s="11">
        <f>IF('Cartera Semanal Individual'!$A92='Cartera Semanal Individual'!Z$1,-SUMIFS('BD Factoraje'!$Q:$Q,'BD Factoraje'!$B:$B,$B$3,'BD Factoraje'!$G:$G,'Cartera Semanal Individual'!$A92,'BD Factoraje'!$C:$C,$B$2),0)+Y92-SUMIFS('BD Factoraje'!$R:$R,'BD Factoraje'!$B:$B,$B$3,'BD Factoraje'!$G:$G,'Cartera Semanal Individual'!$A92,'BD Factoraje'!$N:$N,'Cartera Semanal Individual'!Z$1,'BD Factoraje'!$C:$C,$B$2)</f>
        <v>0</v>
      </c>
      <c r="AA92" s="11">
        <f>IF('Cartera Semanal Individual'!$A92='Cartera Semanal Individual'!AA$1,-SUMIFS('BD Factoraje'!$Q:$Q,'BD Factoraje'!$B:$B,$B$3,'BD Factoraje'!$G:$G,'Cartera Semanal Individual'!$A92,'BD Factoraje'!$C:$C,$B$2),0)+Z92-SUMIFS('BD Factoraje'!$R:$R,'BD Factoraje'!$B:$B,$B$3,'BD Factoraje'!$G:$G,'Cartera Semanal Individual'!$A92,'BD Factoraje'!$N:$N,'Cartera Semanal Individual'!AA$1,'BD Factoraje'!$C:$C,$B$2)</f>
        <v>0</v>
      </c>
      <c r="AB92" s="11">
        <f>IF('Cartera Semanal Individual'!$A92='Cartera Semanal Individual'!AB$1,-SUMIFS('BD Factoraje'!$Q:$Q,'BD Factoraje'!$B:$B,$B$3,'BD Factoraje'!$G:$G,'Cartera Semanal Individual'!$A92,'BD Factoraje'!$C:$C,$B$2),0)+AA92-SUMIFS('BD Factoraje'!$R:$R,'BD Factoraje'!$B:$B,$B$3,'BD Factoraje'!$G:$G,'Cartera Semanal Individual'!$A92,'BD Factoraje'!$N:$N,'Cartera Semanal Individual'!AB$1,'BD Factoraje'!$C:$C,$B$2)</f>
        <v>0</v>
      </c>
      <c r="AC92" s="11">
        <f>IF('Cartera Semanal Individual'!$A92='Cartera Semanal Individual'!AC$1,-SUMIFS('BD Factoraje'!$Q:$Q,'BD Factoraje'!$B:$B,$B$3,'BD Factoraje'!$G:$G,'Cartera Semanal Individual'!$A92,'BD Factoraje'!$C:$C,$B$2),0)+AB92-SUMIFS('BD Factoraje'!$R:$R,'BD Factoraje'!$B:$B,$B$3,'BD Factoraje'!$G:$G,'Cartera Semanal Individual'!$A92,'BD Factoraje'!$N:$N,'Cartera Semanal Individual'!AC$1,'BD Factoraje'!$C:$C,$B$2)</f>
        <v>0</v>
      </c>
      <c r="AD92" s="11">
        <f>IF('Cartera Semanal Individual'!$A92='Cartera Semanal Individual'!AD$1,-SUMIFS('BD Factoraje'!$Q:$Q,'BD Factoraje'!$B:$B,$B$3,'BD Factoraje'!$G:$G,'Cartera Semanal Individual'!$A92,'BD Factoraje'!$C:$C,$B$2),0)+AC92-SUMIFS('BD Factoraje'!$R:$R,'BD Factoraje'!$B:$B,$B$3,'BD Factoraje'!$G:$G,'Cartera Semanal Individual'!$A92,'BD Factoraje'!$N:$N,'Cartera Semanal Individual'!AD$1,'BD Factoraje'!$C:$C,$B$2)</f>
        <v>0</v>
      </c>
      <c r="AE92" s="11">
        <f>IF('Cartera Semanal Individual'!$A92='Cartera Semanal Individual'!AE$1,-SUMIFS('BD Factoraje'!$Q:$Q,'BD Factoraje'!$B:$B,$B$3,'BD Factoraje'!$G:$G,'Cartera Semanal Individual'!$A92,'BD Factoraje'!$C:$C,$B$2),0)+AD92-SUMIFS('BD Factoraje'!$R:$R,'BD Factoraje'!$B:$B,$B$3,'BD Factoraje'!$G:$G,'Cartera Semanal Individual'!$A92,'BD Factoraje'!$N:$N,'Cartera Semanal Individual'!AE$1,'BD Factoraje'!$C:$C,$B$2)</f>
        <v>0</v>
      </c>
      <c r="AF92" s="11">
        <f>IF('Cartera Semanal Individual'!$A92='Cartera Semanal Individual'!AF$1,-SUMIFS('BD Factoraje'!$Q:$Q,'BD Factoraje'!$B:$B,$B$3,'BD Factoraje'!$G:$G,'Cartera Semanal Individual'!$A92,'BD Factoraje'!$C:$C,$B$2),0)+AE92-SUMIFS('BD Factoraje'!$R:$R,'BD Factoraje'!$B:$B,$B$3,'BD Factoraje'!$G:$G,'Cartera Semanal Individual'!$A92,'BD Factoraje'!$N:$N,'Cartera Semanal Individual'!AF$1,'BD Factoraje'!$C:$C,$B$2)</f>
        <v>0</v>
      </c>
      <c r="AG92" s="11">
        <f>IF('Cartera Semanal Individual'!$A92='Cartera Semanal Individual'!AG$1,-SUMIFS('BD Factoraje'!$Q:$Q,'BD Factoraje'!$B:$B,$B$3,'BD Factoraje'!$G:$G,'Cartera Semanal Individual'!$A92,'BD Factoraje'!$C:$C,$B$2),0)+AF92-SUMIFS('BD Factoraje'!$R:$R,'BD Factoraje'!$B:$B,$B$3,'BD Factoraje'!$G:$G,'Cartera Semanal Individual'!$A92,'BD Factoraje'!$N:$N,'Cartera Semanal Individual'!AG$1,'BD Factoraje'!$C:$C,$B$2)</f>
        <v>0</v>
      </c>
      <c r="AH92" s="11">
        <f>IF('Cartera Semanal Individual'!$A92='Cartera Semanal Individual'!AH$1,-SUMIFS('BD Factoraje'!$Q:$Q,'BD Factoraje'!$B:$B,$B$3,'BD Factoraje'!$G:$G,'Cartera Semanal Individual'!$A92,'BD Factoraje'!$C:$C,$B$2),0)+AG92-SUMIFS('BD Factoraje'!$R:$R,'BD Factoraje'!$B:$B,$B$3,'BD Factoraje'!$G:$G,'Cartera Semanal Individual'!$A92,'BD Factoraje'!$N:$N,'Cartera Semanal Individual'!AH$1,'BD Factoraje'!$C:$C,$B$2)</f>
        <v>0</v>
      </c>
      <c r="AI92" s="11">
        <f>IF('Cartera Semanal Individual'!$A92='Cartera Semanal Individual'!AI$1,-SUMIFS('BD Factoraje'!$Q:$Q,'BD Factoraje'!$B:$B,$B$3,'BD Factoraje'!$G:$G,'Cartera Semanal Individual'!$A92,'BD Factoraje'!$C:$C,$B$2),0)+AH92-SUMIFS('BD Factoraje'!$R:$R,'BD Factoraje'!$B:$B,$B$3,'BD Factoraje'!$G:$G,'Cartera Semanal Individual'!$A92,'BD Factoraje'!$N:$N,'Cartera Semanal Individual'!AI$1,'BD Factoraje'!$C:$C,$B$2)</f>
        <v>0</v>
      </c>
      <c r="AJ92" s="11">
        <f>IF('Cartera Semanal Individual'!$A92='Cartera Semanal Individual'!AJ$1,-SUMIFS('BD Factoraje'!$Q:$Q,'BD Factoraje'!$B:$B,$B$3,'BD Factoraje'!$G:$G,'Cartera Semanal Individual'!$A92,'BD Factoraje'!$C:$C,$B$2),0)+AI92-SUMIFS('BD Factoraje'!$R:$R,'BD Factoraje'!$B:$B,$B$3,'BD Factoraje'!$G:$G,'Cartera Semanal Individual'!$A92,'BD Factoraje'!$N:$N,'Cartera Semanal Individual'!AJ$1,'BD Factoraje'!$C:$C,$B$2)</f>
        <v>0</v>
      </c>
      <c r="AK92" s="11">
        <f>IF('Cartera Semanal Individual'!$A92='Cartera Semanal Individual'!AK$1,-SUMIFS('BD Factoraje'!$Q:$Q,'BD Factoraje'!$B:$B,$B$3,'BD Factoraje'!$G:$G,'Cartera Semanal Individual'!$A92,'BD Factoraje'!$C:$C,$B$2),0)+AJ92-SUMIFS('BD Factoraje'!$R:$R,'BD Factoraje'!$B:$B,$B$3,'BD Factoraje'!$G:$G,'Cartera Semanal Individual'!$A92,'BD Factoraje'!$N:$N,'Cartera Semanal Individual'!AK$1,'BD Factoraje'!$C:$C,$B$2)</f>
        <v>0</v>
      </c>
      <c r="AL92" s="11">
        <f>IF('Cartera Semanal Individual'!$A92='Cartera Semanal Individual'!AL$1,-SUMIFS('BD Factoraje'!$Q:$Q,'BD Factoraje'!$B:$B,$B$3,'BD Factoraje'!$G:$G,'Cartera Semanal Individual'!$A92,'BD Factoraje'!$C:$C,$B$2),0)+AK92-SUMIFS('BD Factoraje'!$R:$R,'BD Factoraje'!$B:$B,$B$3,'BD Factoraje'!$G:$G,'Cartera Semanal Individual'!$A92,'BD Factoraje'!$N:$N,'Cartera Semanal Individual'!AL$1,'BD Factoraje'!$C:$C,$B$2)</f>
        <v>0</v>
      </c>
      <c r="AM92" s="11">
        <f>IF('Cartera Semanal Individual'!$A92='Cartera Semanal Individual'!AM$1,-SUMIFS('BD Factoraje'!$Q:$Q,'BD Factoraje'!$B:$B,$B$3,'BD Factoraje'!$G:$G,'Cartera Semanal Individual'!$A92,'BD Factoraje'!$C:$C,$B$2),0)+AL92-SUMIFS('BD Factoraje'!$R:$R,'BD Factoraje'!$B:$B,$B$3,'BD Factoraje'!$G:$G,'Cartera Semanal Individual'!$A92,'BD Factoraje'!$N:$N,'Cartera Semanal Individual'!AM$1,'BD Factoraje'!$C:$C,$B$2)</f>
        <v>0</v>
      </c>
      <c r="AN92" s="11">
        <f>IF('Cartera Semanal Individual'!$A92='Cartera Semanal Individual'!AN$1,-SUMIFS('BD Factoraje'!$Q:$Q,'BD Factoraje'!$B:$B,$B$3,'BD Factoraje'!$G:$G,'Cartera Semanal Individual'!$A92,'BD Factoraje'!$C:$C,$B$2),0)+AM92-SUMIFS('BD Factoraje'!$R:$R,'BD Factoraje'!$B:$B,$B$3,'BD Factoraje'!$G:$G,'Cartera Semanal Individual'!$A92,'BD Factoraje'!$N:$N,'Cartera Semanal Individual'!AN$1,'BD Factoraje'!$C:$C,$B$2)</f>
        <v>0</v>
      </c>
      <c r="AO92" s="11">
        <f>IF('Cartera Semanal Individual'!$A92='Cartera Semanal Individual'!AO$1,-SUMIFS('BD Factoraje'!$Q:$Q,'BD Factoraje'!$B:$B,$B$3,'BD Factoraje'!$G:$G,'Cartera Semanal Individual'!$A92,'BD Factoraje'!$C:$C,$B$2),0)+AN92-SUMIFS('BD Factoraje'!$R:$R,'BD Factoraje'!$B:$B,$B$3,'BD Factoraje'!$G:$G,'Cartera Semanal Individual'!$A92,'BD Factoraje'!$N:$N,'Cartera Semanal Individual'!AO$1,'BD Factoraje'!$C:$C,$B$2)</f>
        <v>0</v>
      </c>
      <c r="AP92" s="11">
        <f>IF('Cartera Semanal Individual'!$A92='Cartera Semanal Individual'!AP$1,-SUMIFS('BD Factoraje'!$Q:$Q,'BD Factoraje'!$B:$B,$B$3,'BD Factoraje'!$G:$G,'Cartera Semanal Individual'!$A92,'BD Factoraje'!$C:$C,$B$2),0)+AO92-SUMIFS('BD Factoraje'!$R:$R,'BD Factoraje'!$B:$B,$B$3,'BD Factoraje'!$G:$G,'Cartera Semanal Individual'!$A92,'BD Factoraje'!$N:$N,'Cartera Semanal Individual'!AP$1,'BD Factoraje'!$C:$C,$B$2)</f>
        <v>0</v>
      </c>
      <c r="AQ92" s="11">
        <f>IF('Cartera Semanal Individual'!$A92='Cartera Semanal Individual'!AQ$1,-SUMIFS('BD Factoraje'!$Q:$Q,'BD Factoraje'!$B:$B,$B$3,'BD Factoraje'!$G:$G,'Cartera Semanal Individual'!$A92,'BD Factoraje'!$C:$C,$B$2),0)+AP92-SUMIFS('BD Factoraje'!$R:$R,'BD Factoraje'!$B:$B,$B$3,'BD Factoraje'!$G:$G,'Cartera Semanal Individual'!$A92,'BD Factoraje'!$N:$N,'Cartera Semanal Individual'!AQ$1,'BD Factoraje'!$C:$C,$B$2)</f>
        <v>0</v>
      </c>
      <c r="AR92" s="11">
        <f>IF('Cartera Semanal Individual'!$A92='Cartera Semanal Individual'!AR$1,-SUMIFS('BD Factoraje'!$Q:$Q,'BD Factoraje'!$B:$B,$B$3,'BD Factoraje'!$G:$G,'Cartera Semanal Individual'!$A92,'BD Factoraje'!$C:$C,$B$2),0)+AQ92-SUMIFS('BD Factoraje'!$R:$R,'BD Factoraje'!$B:$B,$B$3,'BD Factoraje'!$G:$G,'Cartera Semanal Individual'!$A92,'BD Factoraje'!$N:$N,'Cartera Semanal Individual'!AR$1,'BD Factoraje'!$C:$C,$B$2)</f>
        <v>0</v>
      </c>
      <c r="AS92" s="11">
        <f>IF('Cartera Semanal Individual'!$A92='Cartera Semanal Individual'!AS$1,-SUMIFS('BD Factoraje'!$Q:$Q,'BD Factoraje'!$B:$B,$B$3,'BD Factoraje'!$G:$G,'Cartera Semanal Individual'!$A92,'BD Factoraje'!$C:$C,$B$2),0)+AR92-SUMIFS('BD Factoraje'!$R:$R,'BD Factoraje'!$B:$B,$B$3,'BD Factoraje'!$G:$G,'Cartera Semanal Individual'!$A92,'BD Factoraje'!$N:$N,'Cartera Semanal Individual'!AS$1,'BD Factoraje'!$C:$C,$B$2)</f>
        <v>0</v>
      </c>
      <c r="AT92" s="11">
        <f>IF('Cartera Semanal Individual'!$A92='Cartera Semanal Individual'!AT$1,-SUMIFS('BD Factoraje'!$Q:$Q,'BD Factoraje'!$B:$B,$B$3,'BD Factoraje'!$G:$G,'Cartera Semanal Individual'!$A92,'BD Factoraje'!$C:$C,$B$2),0)+AS92-SUMIFS('BD Factoraje'!$R:$R,'BD Factoraje'!$B:$B,$B$3,'BD Factoraje'!$G:$G,'Cartera Semanal Individual'!$A92,'BD Factoraje'!$N:$N,'Cartera Semanal Individual'!AT$1,'BD Factoraje'!$C:$C,$B$2)</f>
        <v>0</v>
      </c>
      <c r="AU92" s="11">
        <f>IF('Cartera Semanal Individual'!$A92='Cartera Semanal Individual'!AU$1,-SUMIFS('BD Factoraje'!$Q:$Q,'BD Factoraje'!$B:$B,$B$3,'BD Factoraje'!$G:$G,'Cartera Semanal Individual'!$A92,'BD Factoraje'!$C:$C,$B$2),0)+AT92-SUMIFS('BD Factoraje'!$R:$R,'BD Factoraje'!$B:$B,$B$3,'BD Factoraje'!$G:$G,'Cartera Semanal Individual'!$A92,'BD Factoraje'!$N:$N,'Cartera Semanal Individual'!AU$1,'BD Factoraje'!$C:$C,$B$2)</f>
        <v>0</v>
      </c>
      <c r="AV92" s="11">
        <f>IF('Cartera Semanal Individual'!$A92='Cartera Semanal Individual'!AV$1,-SUMIFS('BD Factoraje'!$Q:$Q,'BD Factoraje'!$B:$B,$B$3,'BD Factoraje'!$G:$G,'Cartera Semanal Individual'!$A92,'BD Factoraje'!$C:$C,$B$2),0)+AU92-SUMIFS('BD Factoraje'!$R:$R,'BD Factoraje'!$B:$B,$B$3,'BD Factoraje'!$G:$G,'Cartera Semanal Individual'!$A92,'BD Factoraje'!$N:$N,'Cartera Semanal Individual'!AV$1,'BD Factoraje'!$C:$C,$B$2)</f>
        <v>0</v>
      </c>
      <c r="AW92" s="11">
        <f>IF('Cartera Semanal Individual'!$A92='Cartera Semanal Individual'!AW$1,-SUMIFS('BD Factoraje'!$Q:$Q,'BD Factoraje'!$B:$B,$B$3,'BD Factoraje'!$G:$G,'Cartera Semanal Individual'!$A92,'BD Factoraje'!$C:$C,$B$2),0)+AV92-SUMIFS('BD Factoraje'!$R:$R,'BD Factoraje'!$B:$B,$B$3,'BD Factoraje'!$G:$G,'Cartera Semanal Individual'!$A92,'BD Factoraje'!$N:$N,'Cartera Semanal Individual'!AW$1,'BD Factoraje'!$C:$C,$B$2)</f>
        <v>0</v>
      </c>
      <c r="AX92" s="11">
        <f>IF('Cartera Semanal Individual'!$A92='Cartera Semanal Individual'!AX$1,-SUMIFS('BD Factoraje'!$Q:$Q,'BD Factoraje'!$B:$B,$B$3,'BD Factoraje'!$G:$G,'Cartera Semanal Individual'!$A92,'BD Factoraje'!$C:$C,$B$2),0)+AW92-SUMIFS('BD Factoraje'!$R:$R,'BD Factoraje'!$B:$B,$B$3,'BD Factoraje'!$G:$G,'Cartera Semanal Individual'!$A92,'BD Factoraje'!$N:$N,'Cartera Semanal Individual'!AX$1,'BD Factoraje'!$C:$C,$B$2)</f>
        <v>0</v>
      </c>
      <c r="AY92" s="11">
        <f>IF('Cartera Semanal Individual'!$A92='Cartera Semanal Individual'!AY$1,-SUMIFS('BD Factoraje'!$Q:$Q,'BD Factoraje'!$B:$B,$B$3,'BD Factoraje'!$G:$G,'Cartera Semanal Individual'!$A92,'BD Factoraje'!$C:$C,$B$2),0)+AX92-SUMIFS('BD Factoraje'!$R:$R,'BD Factoraje'!$B:$B,$B$3,'BD Factoraje'!$G:$G,'Cartera Semanal Individual'!$A92,'BD Factoraje'!$N:$N,'Cartera Semanal Individual'!AY$1,'BD Factoraje'!$C:$C,$B$2)</f>
        <v>0</v>
      </c>
      <c r="AZ92" s="11">
        <f>IF('Cartera Semanal Individual'!$A92='Cartera Semanal Individual'!AZ$1,-SUMIFS('BD Factoraje'!$Q:$Q,'BD Factoraje'!$B:$B,$B$3,'BD Factoraje'!$G:$G,'Cartera Semanal Individual'!$A92,'BD Factoraje'!$C:$C,$B$2),0)+AY92-SUMIFS('BD Factoraje'!$R:$R,'BD Factoraje'!$B:$B,$B$3,'BD Factoraje'!$G:$G,'Cartera Semanal Individual'!$A92,'BD Factoraje'!$N:$N,'Cartera Semanal Individual'!AZ$1,'BD Factoraje'!$C:$C,$B$2)</f>
        <v>0</v>
      </c>
      <c r="BA92" s="11">
        <f>IF('Cartera Semanal Individual'!$A92='Cartera Semanal Individual'!BA$1,-SUMIFS('BD Factoraje'!$Q:$Q,'BD Factoraje'!$B:$B,$B$3,'BD Factoraje'!$G:$G,'Cartera Semanal Individual'!$A92,'BD Factoraje'!$C:$C,$B$2),0)+AZ92-SUMIFS('BD Factoraje'!$R:$R,'BD Factoraje'!$B:$B,$B$3,'BD Factoraje'!$G:$G,'Cartera Semanal Individual'!$A92,'BD Factoraje'!$N:$N,'Cartera Semanal Individual'!BA$1,'BD Factoraje'!$C:$C,$B$2)</f>
        <v>0</v>
      </c>
      <c r="BB92" s="11">
        <f>IF('Cartera Semanal Individual'!$A92='Cartera Semanal Individual'!BB$1,-SUMIFS('BD Factoraje'!$Q:$Q,'BD Factoraje'!$B:$B,$B$3,'BD Factoraje'!$G:$G,'Cartera Semanal Individual'!$A92,'BD Factoraje'!$C:$C,$B$2),0)+BA92-SUMIFS('BD Factoraje'!$R:$R,'BD Factoraje'!$B:$B,$B$3,'BD Factoraje'!$G:$G,'Cartera Semanal Individual'!$A92,'BD Factoraje'!$N:$N,'Cartera Semanal Individual'!BB$1,'BD Factoraje'!$C:$C,$B$2)</f>
        <v>0</v>
      </c>
      <c r="BC92" s="11">
        <f>IF('Cartera Semanal Individual'!$A92='Cartera Semanal Individual'!BC$1,-SUMIFS('BD Factoraje'!$Q:$Q,'BD Factoraje'!$B:$B,$B$3,'BD Factoraje'!$G:$G,'Cartera Semanal Individual'!$A92,'BD Factoraje'!$C:$C,$B$2),0)+BB92-SUMIFS('BD Factoraje'!$R:$R,'BD Factoraje'!$B:$B,$B$3,'BD Factoraje'!$G:$G,'Cartera Semanal Individual'!$A92,'BD Factoraje'!$N:$N,'Cartera Semanal Individual'!BC$1,'BD Factoraje'!$C:$C,$B$2)</f>
        <v>0</v>
      </c>
      <c r="BD92" s="11">
        <f>IF('Cartera Semanal Individual'!$A92='Cartera Semanal Individual'!BD$1,-SUMIFS('BD Factoraje'!$Q:$Q,'BD Factoraje'!$B:$B,$B$3,'BD Factoraje'!$G:$G,'Cartera Semanal Individual'!$A92,'BD Factoraje'!$C:$C,$B$2),0)+BC92-SUMIFS('BD Factoraje'!$R:$R,'BD Factoraje'!$B:$B,$B$3,'BD Factoraje'!$G:$G,'Cartera Semanal Individual'!$A92,'BD Factoraje'!$N:$N,'Cartera Semanal Individual'!BD$1,'BD Factoraje'!$C:$C,$B$2)</f>
        <v>0</v>
      </c>
      <c r="BE92" s="11">
        <f>IF('Cartera Semanal Individual'!$A92='Cartera Semanal Individual'!BE$1,-SUMIFS('BD Factoraje'!$Q:$Q,'BD Factoraje'!$B:$B,$B$3,'BD Factoraje'!$G:$G,'Cartera Semanal Individual'!$A92,'BD Factoraje'!$C:$C,$B$2),0)+BD92-SUMIFS('BD Factoraje'!$R:$R,'BD Factoraje'!$B:$B,$B$3,'BD Factoraje'!$G:$G,'Cartera Semanal Individual'!$A92,'BD Factoraje'!$N:$N,'Cartera Semanal Individual'!BE$1,'BD Factoraje'!$C:$C,$B$2)</f>
        <v>0</v>
      </c>
      <c r="BF92" s="11">
        <f>IF('Cartera Semanal Individual'!$A92='Cartera Semanal Individual'!BF$1,-SUMIFS('BD Factoraje'!$Q:$Q,'BD Factoraje'!$B:$B,$B$3,'BD Factoraje'!$G:$G,'Cartera Semanal Individual'!$A92,'BD Factoraje'!$C:$C,$B$2),0)+BE92-SUMIFS('BD Factoraje'!$R:$R,'BD Factoraje'!$B:$B,$B$3,'BD Factoraje'!$G:$G,'Cartera Semanal Individual'!$A92,'BD Factoraje'!$N:$N,'Cartera Semanal Individual'!BF$1,'BD Factoraje'!$C:$C,$B$2)</f>
        <v>0</v>
      </c>
      <c r="BG92" s="11">
        <f>IF('Cartera Semanal Individual'!$A92='Cartera Semanal Individual'!BG$1,-SUMIFS('BD Factoraje'!$Q:$Q,'BD Factoraje'!$B:$B,$B$3,'BD Factoraje'!$G:$G,'Cartera Semanal Individual'!$A92,'BD Factoraje'!$C:$C,$B$2),0)+BF92-SUMIFS('BD Factoraje'!$R:$R,'BD Factoraje'!$B:$B,$B$3,'BD Factoraje'!$G:$G,'Cartera Semanal Individual'!$A92,'BD Factoraje'!$N:$N,'Cartera Semanal Individual'!BG$1,'BD Factoraje'!$C:$C,$B$2)</f>
        <v>0</v>
      </c>
      <c r="BH92" s="11">
        <f>IF('Cartera Semanal Individual'!$A92='Cartera Semanal Individual'!BH$1,-SUMIFS('BD Factoraje'!$Q:$Q,'BD Factoraje'!$B:$B,$B$3,'BD Factoraje'!$G:$G,'Cartera Semanal Individual'!$A92,'BD Factoraje'!$C:$C,$B$2),0)+BG92-SUMIFS('BD Factoraje'!$R:$R,'BD Factoraje'!$B:$B,$B$3,'BD Factoraje'!$G:$G,'Cartera Semanal Individual'!$A92,'BD Factoraje'!$N:$N,'Cartera Semanal Individual'!BH$1,'BD Factoraje'!$C:$C,$B$2)</f>
        <v>0</v>
      </c>
      <c r="BI92" s="11">
        <f>IF('Cartera Semanal Individual'!$A92='Cartera Semanal Individual'!BI$1,-SUMIFS('BD Factoraje'!$Q:$Q,'BD Factoraje'!$B:$B,$B$3,'BD Factoraje'!$G:$G,'Cartera Semanal Individual'!$A92,'BD Factoraje'!$C:$C,$B$2),0)+BH92-SUMIFS('BD Factoraje'!$R:$R,'BD Factoraje'!$B:$B,$B$3,'BD Factoraje'!$G:$G,'Cartera Semanal Individual'!$A92,'BD Factoraje'!$N:$N,'Cartera Semanal Individual'!BI$1,'BD Factoraje'!$C:$C,$B$2)</f>
        <v>0</v>
      </c>
      <c r="BJ92" s="11">
        <f>IF('Cartera Semanal Individual'!$A92='Cartera Semanal Individual'!BJ$1,-SUMIFS('BD Factoraje'!$Q:$Q,'BD Factoraje'!$B:$B,$B$3,'BD Factoraje'!$G:$G,'Cartera Semanal Individual'!$A92,'BD Factoraje'!$C:$C,$B$2),0)+BI92-SUMIFS('BD Factoraje'!$R:$R,'BD Factoraje'!$B:$B,$B$3,'BD Factoraje'!$G:$G,'Cartera Semanal Individual'!$A92,'BD Factoraje'!$N:$N,'Cartera Semanal Individual'!BJ$1,'BD Factoraje'!$C:$C,$B$2)</f>
        <v>0</v>
      </c>
      <c r="BK92" s="11">
        <f>IF('Cartera Semanal Individual'!$A92='Cartera Semanal Individual'!BK$1,-SUMIFS('BD Factoraje'!$Q:$Q,'BD Factoraje'!$B:$B,$B$3,'BD Factoraje'!$G:$G,'Cartera Semanal Individual'!$A92,'BD Factoraje'!$C:$C,$B$2),0)+BJ92-SUMIFS('BD Factoraje'!$R:$R,'BD Factoraje'!$B:$B,$B$3,'BD Factoraje'!$G:$G,'Cartera Semanal Individual'!$A92,'BD Factoraje'!$N:$N,'Cartera Semanal Individual'!BK$1,'BD Factoraje'!$C:$C,$B$2)</f>
        <v>0</v>
      </c>
      <c r="BL92" s="11">
        <f>IF('Cartera Semanal Individual'!$A92='Cartera Semanal Individual'!BL$1,-SUMIFS('BD Factoraje'!$Q:$Q,'BD Factoraje'!$B:$B,$B$3,'BD Factoraje'!$G:$G,'Cartera Semanal Individual'!$A92,'BD Factoraje'!$C:$C,$B$2),0)+BK92-SUMIFS('BD Factoraje'!$R:$R,'BD Factoraje'!$B:$B,$B$3,'BD Factoraje'!$G:$G,'Cartera Semanal Individual'!$A92,'BD Factoraje'!$N:$N,'Cartera Semanal Individual'!BL$1,'BD Factoraje'!$C:$C,$B$2)</f>
        <v>0</v>
      </c>
      <c r="BM92" s="11">
        <f>IF('Cartera Semanal Individual'!$A92='Cartera Semanal Individual'!BM$1,-SUMIFS('BD Factoraje'!$Q:$Q,'BD Factoraje'!$B:$B,$B$3,'BD Factoraje'!$G:$G,'Cartera Semanal Individual'!$A92,'BD Factoraje'!$C:$C,$B$2),0)+BL92-SUMIFS('BD Factoraje'!$R:$R,'BD Factoraje'!$B:$B,$B$3,'BD Factoraje'!$G:$G,'Cartera Semanal Individual'!$A92,'BD Factoraje'!$N:$N,'Cartera Semanal Individual'!BM$1,'BD Factoraje'!$C:$C,$B$2)</f>
        <v>0</v>
      </c>
      <c r="BN92" s="11">
        <f>IF('Cartera Semanal Individual'!$A92='Cartera Semanal Individual'!BN$1,-SUMIFS('BD Factoraje'!$Q:$Q,'BD Factoraje'!$B:$B,$B$3,'BD Factoraje'!$G:$G,'Cartera Semanal Individual'!$A92,'BD Factoraje'!$C:$C,$B$2),0)+BM92-SUMIFS('BD Factoraje'!$R:$R,'BD Factoraje'!$B:$B,$B$3,'BD Factoraje'!$G:$G,'Cartera Semanal Individual'!$A92,'BD Factoraje'!$N:$N,'Cartera Semanal Individual'!BN$1,'BD Factoraje'!$C:$C,$B$2)</f>
        <v>0</v>
      </c>
      <c r="BO92" s="11">
        <f>IF('Cartera Semanal Individual'!$A92='Cartera Semanal Individual'!BO$1,-SUMIFS('BD Factoraje'!$Q:$Q,'BD Factoraje'!$B:$B,$B$3,'BD Factoraje'!$G:$G,'Cartera Semanal Individual'!$A92,'BD Factoraje'!$C:$C,$B$2),0)+BN92-SUMIFS('BD Factoraje'!$R:$R,'BD Factoraje'!$B:$B,$B$3,'BD Factoraje'!$G:$G,'Cartera Semanal Individual'!$A92,'BD Factoraje'!$N:$N,'Cartera Semanal Individual'!BO$1,'BD Factoraje'!$C:$C,$B$2)</f>
        <v>0</v>
      </c>
      <c r="BP92" s="11">
        <f>IF('Cartera Semanal Individual'!$A92='Cartera Semanal Individual'!BP$1,-SUMIFS('BD Factoraje'!$Q:$Q,'BD Factoraje'!$B:$B,$B$3,'BD Factoraje'!$G:$G,'Cartera Semanal Individual'!$A92,'BD Factoraje'!$C:$C,$B$2),0)+BO92-SUMIFS('BD Factoraje'!$R:$R,'BD Factoraje'!$B:$B,$B$3,'BD Factoraje'!$G:$G,'Cartera Semanal Individual'!$A92,'BD Factoraje'!$N:$N,'Cartera Semanal Individual'!BP$1,'BD Factoraje'!$C:$C,$B$2)</f>
        <v>0</v>
      </c>
      <c r="BQ92" s="11">
        <f>IF('Cartera Semanal Individual'!$A92='Cartera Semanal Individual'!BQ$1,-SUMIFS('BD Factoraje'!$Q:$Q,'BD Factoraje'!$B:$B,$B$3,'BD Factoraje'!$G:$G,'Cartera Semanal Individual'!$A92,'BD Factoraje'!$C:$C,$B$2),0)+BP92-SUMIFS('BD Factoraje'!$R:$R,'BD Factoraje'!$B:$B,$B$3,'BD Factoraje'!$G:$G,'Cartera Semanal Individual'!$A92,'BD Factoraje'!$N:$N,'Cartera Semanal Individual'!BQ$1,'BD Factoraje'!$C:$C,$B$2)</f>
        <v>0</v>
      </c>
      <c r="BR92" s="11">
        <f>IF('Cartera Semanal Individual'!$A92='Cartera Semanal Individual'!BR$1,-SUMIFS('BD Factoraje'!$Q:$Q,'BD Factoraje'!$B:$B,$B$3,'BD Factoraje'!$G:$G,'Cartera Semanal Individual'!$A92,'BD Factoraje'!$C:$C,$B$2),0)+BQ92-SUMIFS('BD Factoraje'!$R:$R,'BD Factoraje'!$B:$B,$B$3,'BD Factoraje'!$G:$G,'Cartera Semanal Individual'!$A92,'BD Factoraje'!$N:$N,'Cartera Semanal Individual'!BR$1,'BD Factoraje'!$C:$C,$B$2)</f>
        <v>0</v>
      </c>
      <c r="BS92" s="11">
        <f>IF('Cartera Semanal Individual'!$A92='Cartera Semanal Individual'!BS$1,-SUMIFS('BD Factoraje'!$Q:$Q,'BD Factoraje'!$B:$B,$B$3,'BD Factoraje'!$G:$G,'Cartera Semanal Individual'!$A92,'BD Factoraje'!$C:$C,$B$2),0)+BR92-SUMIFS('BD Factoraje'!$R:$R,'BD Factoraje'!$B:$B,$B$3,'BD Factoraje'!$G:$G,'Cartera Semanal Individual'!$A92,'BD Factoraje'!$N:$N,'Cartera Semanal Individual'!BS$1,'BD Factoraje'!$C:$C,$B$2)</f>
        <v>0</v>
      </c>
      <c r="BT92" s="11">
        <f>IF('Cartera Semanal Individual'!$A92='Cartera Semanal Individual'!BT$1,-SUMIFS('BD Factoraje'!$Q:$Q,'BD Factoraje'!$B:$B,$B$3,'BD Factoraje'!$G:$G,'Cartera Semanal Individual'!$A92,'BD Factoraje'!$C:$C,$B$2),0)+BS92-SUMIFS('BD Factoraje'!$R:$R,'BD Factoraje'!$B:$B,$B$3,'BD Factoraje'!$G:$G,'Cartera Semanal Individual'!$A92,'BD Factoraje'!$N:$N,'Cartera Semanal Individual'!BT$1,'BD Factoraje'!$C:$C,$B$2)</f>
        <v>0</v>
      </c>
      <c r="BU92" s="11">
        <f>IF('Cartera Semanal Individual'!$A92='Cartera Semanal Individual'!BU$1,-SUMIFS('BD Factoraje'!$Q:$Q,'BD Factoraje'!$B:$B,$B$3,'BD Factoraje'!$G:$G,'Cartera Semanal Individual'!$A92,'BD Factoraje'!$C:$C,$B$2),0)+BT92-SUMIFS('BD Factoraje'!$R:$R,'BD Factoraje'!$B:$B,$B$3,'BD Factoraje'!$G:$G,'Cartera Semanal Individual'!$A92,'BD Factoraje'!$N:$N,'Cartera Semanal Individual'!BU$1,'BD Factoraje'!$C:$C,$B$2)</f>
        <v>0</v>
      </c>
      <c r="BV92" s="11">
        <f>IF('Cartera Semanal Individual'!$A92='Cartera Semanal Individual'!BV$1,-SUMIFS('BD Factoraje'!$Q:$Q,'BD Factoraje'!$B:$B,$B$3,'BD Factoraje'!$G:$G,'Cartera Semanal Individual'!$A92,'BD Factoraje'!$C:$C,$B$2),0)+BU92-SUMIFS('BD Factoraje'!$R:$R,'BD Factoraje'!$B:$B,$B$3,'BD Factoraje'!$G:$G,'Cartera Semanal Individual'!$A92,'BD Factoraje'!$N:$N,'Cartera Semanal Individual'!BV$1,'BD Factoraje'!$C:$C,$B$2)</f>
        <v>0</v>
      </c>
      <c r="BW92" s="11">
        <f>IF('Cartera Semanal Individual'!$A92='Cartera Semanal Individual'!BW$1,-SUMIFS('BD Factoraje'!$Q:$Q,'BD Factoraje'!$B:$B,$B$3,'BD Factoraje'!$G:$G,'Cartera Semanal Individual'!$A92,'BD Factoraje'!$C:$C,$B$2),0)+BV92-SUMIFS('BD Factoraje'!$R:$R,'BD Factoraje'!$B:$B,$B$3,'BD Factoraje'!$G:$G,'Cartera Semanal Individual'!$A92,'BD Factoraje'!$N:$N,'Cartera Semanal Individual'!BW$1,'BD Factoraje'!$C:$C,$B$2)</f>
        <v>0</v>
      </c>
      <c r="BX92" s="11">
        <f>IF('Cartera Semanal Individual'!$A92='Cartera Semanal Individual'!BX$1,-SUMIFS('BD Factoraje'!$Q:$Q,'BD Factoraje'!$B:$B,$B$3,'BD Factoraje'!$G:$G,'Cartera Semanal Individual'!$A92,'BD Factoraje'!$C:$C,$B$2),0)+BW92-SUMIFS('BD Factoraje'!$R:$R,'BD Factoraje'!$B:$B,$B$3,'BD Factoraje'!$G:$G,'Cartera Semanal Individual'!$A92,'BD Factoraje'!$N:$N,'Cartera Semanal Individual'!BX$1,'BD Factoraje'!$C:$C,$B$2)</f>
        <v>0</v>
      </c>
      <c r="BY92" s="11">
        <f>IF('Cartera Semanal Individual'!$A92='Cartera Semanal Individual'!BY$1,-SUMIFS('BD Factoraje'!$Q:$Q,'BD Factoraje'!$B:$B,$B$3,'BD Factoraje'!$G:$G,'Cartera Semanal Individual'!$A92,'BD Factoraje'!$C:$C,$B$2),0)+BX92-SUMIFS('BD Factoraje'!$R:$R,'BD Factoraje'!$B:$B,$B$3,'BD Factoraje'!$G:$G,'Cartera Semanal Individual'!$A92,'BD Factoraje'!$N:$N,'Cartera Semanal Individual'!BY$1,'BD Factoraje'!$C:$C,$B$2)</f>
        <v>0</v>
      </c>
      <c r="BZ92" s="11">
        <f>IF('Cartera Semanal Individual'!$A92='Cartera Semanal Individual'!BZ$1,-SUMIFS('BD Factoraje'!$Q:$Q,'BD Factoraje'!$B:$B,$B$3,'BD Factoraje'!$G:$G,'Cartera Semanal Individual'!$A92,'BD Factoraje'!$C:$C,$B$2),0)+BY92-SUMIFS('BD Factoraje'!$R:$R,'BD Factoraje'!$B:$B,$B$3,'BD Factoraje'!$G:$G,'Cartera Semanal Individual'!$A92,'BD Factoraje'!$N:$N,'Cartera Semanal Individual'!BZ$1,'BD Factoraje'!$C:$C,$B$2)</f>
        <v>0</v>
      </c>
      <c r="CA92" s="11">
        <f>IF('Cartera Semanal Individual'!$A92='Cartera Semanal Individual'!CA$1,-SUMIFS('BD Factoraje'!$Q:$Q,'BD Factoraje'!$B:$B,$B$3,'BD Factoraje'!$G:$G,'Cartera Semanal Individual'!$A92,'BD Factoraje'!$C:$C,$B$2),0)+BZ92-SUMIFS('BD Factoraje'!$R:$R,'BD Factoraje'!$B:$B,$B$3,'BD Factoraje'!$G:$G,'Cartera Semanal Individual'!$A92,'BD Factoraje'!$N:$N,'Cartera Semanal Individual'!CA$1,'BD Factoraje'!$C:$C,$B$2)</f>
        <v>0</v>
      </c>
      <c r="CB92" s="11">
        <f>IF('Cartera Semanal Individual'!$A92='Cartera Semanal Individual'!CB$1,-SUMIFS('BD Factoraje'!$Q:$Q,'BD Factoraje'!$B:$B,$B$3,'BD Factoraje'!$G:$G,'Cartera Semanal Individual'!$A92,'BD Factoraje'!$C:$C,$B$2),0)+CA92-SUMIFS('BD Factoraje'!$R:$R,'BD Factoraje'!$B:$B,$B$3,'BD Factoraje'!$G:$G,'Cartera Semanal Individual'!$A92,'BD Factoraje'!$N:$N,'Cartera Semanal Individual'!CB$1,'BD Factoraje'!$C:$C,$B$2)</f>
        <v>0</v>
      </c>
      <c r="CC92" s="11">
        <f>IF('Cartera Semanal Individual'!$A92='Cartera Semanal Individual'!CC$1,-SUMIFS('BD Factoraje'!$Q:$Q,'BD Factoraje'!$B:$B,$B$3,'BD Factoraje'!$G:$G,'Cartera Semanal Individual'!$A92,'BD Factoraje'!$C:$C,$B$2),0)+CB92-SUMIFS('BD Factoraje'!$R:$R,'BD Factoraje'!$B:$B,$B$3,'BD Factoraje'!$G:$G,'Cartera Semanal Individual'!$A92,'BD Factoraje'!$N:$N,'Cartera Semanal Individual'!CC$1,'BD Factoraje'!$C:$C,$B$2)</f>
        <v>0</v>
      </c>
      <c r="CD92" s="11">
        <f>IF('Cartera Semanal Individual'!$A92='Cartera Semanal Individual'!CD$1,-SUMIFS('BD Factoraje'!$Q:$Q,'BD Factoraje'!$B:$B,$B$3,'BD Factoraje'!$G:$G,'Cartera Semanal Individual'!$A92,'BD Factoraje'!$C:$C,$B$2),0)+CC92-SUMIFS('BD Factoraje'!$R:$R,'BD Factoraje'!$B:$B,$B$3,'BD Factoraje'!$G:$G,'Cartera Semanal Individual'!$A92,'BD Factoraje'!$N:$N,'Cartera Semanal Individual'!CD$1,'BD Factoraje'!$C:$C,$B$2)</f>
        <v>0</v>
      </c>
      <c r="CE92" s="11">
        <f>IF('Cartera Semanal Individual'!$A92='Cartera Semanal Individual'!CE$1,-SUMIFS('BD Factoraje'!$Q:$Q,'BD Factoraje'!$B:$B,$B$3,'BD Factoraje'!$G:$G,'Cartera Semanal Individual'!$A92,'BD Factoraje'!$C:$C,$B$2),0)+CD92-SUMIFS('BD Factoraje'!$R:$R,'BD Factoraje'!$B:$B,$B$3,'BD Factoraje'!$G:$G,'Cartera Semanal Individual'!$A92,'BD Factoraje'!$N:$N,'Cartera Semanal Individual'!CE$1,'BD Factoraje'!$C:$C,$B$2)</f>
        <v>0</v>
      </c>
      <c r="CF92" s="11">
        <f>IF('Cartera Semanal Individual'!$A92='Cartera Semanal Individual'!CF$1,-SUMIFS('BD Factoraje'!$Q:$Q,'BD Factoraje'!$B:$B,$B$3,'BD Factoraje'!$G:$G,'Cartera Semanal Individual'!$A92,'BD Factoraje'!$C:$C,$B$2),0)+CE92-SUMIFS('BD Factoraje'!$R:$R,'BD Factoraje'!$B:$B,$B$3,'BD Factoraje'!$G:$G,'Cartera Semanal Individual'!$A92,'BD Factoraje'!$N:$N,'Cartera Semanal Individual'!CF$1,'BD Factoraje'!$C:$C,$B$2)</f>
        <v>0</v>
      </c>
      <c r="CG92" s="11">
        <f>IF('Cartera Semanal Individual'!$A92='Cartera Semanal Individual'!CG$1,-SUMIFS('BD Factoraje'!$Q:$Q,'BD Factoraje'!$B:$B,$B$3,'BD Factoraje'!$G:$G,'Cartera Semanal Individual'!$A92,'BD Factoraje'!$C:$C,$B$2),0)+CF92-SUMIFS('BD Factoraje'!$R:$R,'BD Factoraje'!$B:$B,$B$3,'BD Factoraje'!$G:$G,'Cartera Semanal Individual'!$A92,'BD Factoraje'!$N:$N,'Cartera Semanal Individual'!CG$1,'BD Factoraje'!$C:$C,$B$2)</f>
        <v>0</v>
      </c>
      <c r="CH92" s="11">
        <f>IF('Cartera Semanal Individual'!$A92='Cartera Semanal Individual'!CH$1,-SUMIFS('BD Factoraje'!$Q:$Q,'BD Factoraje'!$B:$B,$B$3,'BD Factoraje'!$G:$G,'Cartera Semanal Individual'!$A92,'BD Factoraje'!$C:$C,$B$2),0)+CG92-SUMIFS('BD Factoraje'!$R:$R,'BD Factoraje'!$B:$B,$B$3,'BD Factoraje'!$G:$G,'Cartera Semanal Individual'!$A92,'BD Factoraje'!$N:$N,'Cartera Semanal Individual'!CH$1,'BD Factoraje'!$C:$C,$B$2)</f>
        <v>0</v>
      </c>
      <c r="CI92" s="11">
        <f>IF('Cartera Semanal Individual'!$A92='Cartera Semanal Individual'!CI$1,-SUMIFS('BD Factoraje'!$Q:$Q,'BD Factoraje'!$B:$B,$B$3,'BD Factoraje'!$G:$G,'Cartera Semanal Individual'!$A92,'BD Factoraje'!$C:$C,$B$2),0)+CH92-SUMIFS('BD Factoraje'!$R:$R,'BD Factoraje'!$B:$B,$B$3,'BD Factoraje'!$G:$G,'Cartera Semanal Individual'!$A92,'BD Factoraje'!$N:$N,'Cartera Semanal Individual'!CI$1,'BD Factoraje'!$C:$C,$B$2)</f>
        <v>0</v>
      </c>
      <c r="CJ92" s="11">
        <f>IF('Cartera Semanal Individual'!$A92='Cartera Semanal Individual'!CJ$1,-SUMIFS('BD Factoraje'!$Q:$Q,'BD Factoraje'!$B:$B,$B$3,'BD Factoraje'!$G:$G,'Cartera Semanal Individual'!$A92,'BD Factoraje'!$C:$C,$B$2),0)+CI92-SUMIFS('BD Factoraje'!$R:$R,'BD Factoraje'!$B:$B,$B$3,'BD Factoraje'!$G:$G,'Cartera Semanal Individual'!$A92,'BD Factoraje'!$N:$N,'Cartera Semanal Individual'!CJ$1,'BD Factoraje'!$C:$C,$B$2)</f>
        <v>0</v>
      </c>
      <c r="CK92" s="11">
        <f>IF('Cartera Semanal Individual'!$A92='Cartera Semanal Individual'!CK$1,-SUMIFS('BD Factoraje'!$Q:$Q,'BD Factoraje'!$B:$B,$B$3,'BD Factoraje'!$G:$G,'Cartera Semanal Individual'!$A92,'BD Factoraje'!$C:$C,$B$2),0)+CJ92-SUMIFS('BD Factoraje'!$R:$R,'BD Factoraje'!$B:$B,$B$3,'BD Factoraje'!$G:$G,'Cartera Semanal Individual'!$A92,'BD Factoraje'!$N:$N,'Cartera Semanal Individual'!CK$1,'BD Factoraje'!$C:$C,$B$2)</f>
        <v>0</v>
      </c>
      <c r="CL92" s="11">
        <f>IF('Cartera Semanal Individual'!$A92='Cartera Semanal Individual'!CL$1,-SUMIFS('BD Factoraje'!$Q:$Q,'BD Factoraje'!$B:$B,$B$3,'BD Factoraje'!$G:$G,'Cartera Semanal Individual'!$A92,'BD Factoraje'!$C:$C,$B$2),0)+CK92-SUMIFS('BD Factoraje'!$R:$R,'BD Factoraje'!$B:$B,$B$3,'BD Factoraje'!$G:$G,'Cartera Semanal Individual'!$A92,'BD Factoraje'!$N:$N,'Cartera Semanal Individual'!CL$1,'BD Factoraje'!$C:$C,$B$2)</f>
        <v>0</v>
      </c>
      <c r="CM92" s="11">
        <f>IF('Cartera Semanal Individual'!$A92='Cartera Semanal Individual'!CM$1,-SUMIFS('BD Factoraje'!$Q:$Q,'BD Factoraje'!$B:$B,$B$3,'BD Factoraje'!$G:$G,'Cartera Semanal Individual'!$A92,'BD Factoraje'!$C:$C,$B$2),0)+CL92-SUMIFS('BD Factoraje'!$R:$R,'BD Factoraje'!$B:$B,$B$3,'BD Factoraje'!$G:$G,'Cartera Semanal Individual'!$A92,'BD Factoraje'!$N:$N,'Cartera Semanal Individual'!CM$1,'BD Factoraje'!$C:$C,$B$2)</f>
        <v>0</v>
      </c>
      <c r="CN92" s="11">
        <f>IF('Cartera Semanal Individual'!$A92='Cartera Semanal Individual'!CN$1,-SUMIFS('BD Factoraje'!$Q:$Q,'BD Factoraje'!$B:$B,$B$3,'BD Factoraje'!$G:$G,'Cartera Semanal Individual'!$A92,'BD Factoraje'!$C:$C,$B$2),0)+CM92-SUMIFS('BD Factoraje'!$R:$R,'BD Factoraje'!$B:$B,$B$3,'BD Factoraje'!$G:$G,'Cartera Semanal Individual'!$A92,'BD Factoraje'!$N:$N,'Cartera Semanal Individual'!CN$1,'BD Factoraje'!$C:$C,$B$2)</f>
        <v>0</v>
      </c>
      <c r="CO92" s="11">
        <f>IF('Cartera Semanal Individual'!$A92='Cartera Semanal Individual'!CO$1,-SUMIFS('BD Factoraje'!$Q:$Q,'BD Factoraje'!$B:$B,$B$3,'BD Factoraje'!$G:$G,'Cartera Semanal Individual'!$A92,'BD Factoraje'!$C:$C,$B$2),0)+CN92-SUMIFS('BD Factoraje'!$R:$R,'BD Factoraje'!$B:$B,$B$3,'BD Factoraje'!$G:$G,'Cartera Semanal Individual'!$A92,'BD Factoraje'!$N:$N,'Cartera Semanal Individual'!CO$1,'BD Factoraje'!$C:$C,$B$2)</f>
        <v>0</v>
      </c>
      <c r="CP92" s="11">
        <f>IF('Cartera Semanal Individual'!$A92='Cartera Semanal Individual'!CP$1,-SUMIFS('BD Factoraje'!$Q:$Q,'BD Factoraje'!$B:$B,$B$3,'BD Factoraje'!$G:$G,'Cartera Semanal Individual'!$A92,'BD Factoraje'!$C:$C,$B$2),0)+CO92-SUMIFS('BD Factoraje'!$R:$R,'BD Factoraje'!$B:$B,$B$3,'BD Factoraje'!$G:$G,'Cartera Semanal Individual'!$A92,'BD Factoraje'!$N:$N,'Cartera Semanal Individual'!CP$1,'BD Factoraje'!$C:$C,$B$2)</f>
        <v>0</v>
      </c>
      <c r="CQ92" s="11">
        <f>IF('Cartera Semanal Individual'!$A92='Cartera Semanal Individual'!CQ$1,-SUMIFS('BD Factoraje'!$Q:$Q,'BD Factoraje'!$B:$B,$B$3,'BD Factoraje'!$G:$G,'Cartera Semanal Individual'!$A92,'BD Factoraje'!$C:$C,$B$2),0)+CP92-SUMIFS('BD Factoraje'!$R:$R,'BD Factoraje'!$B:$B,$B$3,'BD Factoraje'!$G:$G,'Cartera Semanal Individual'!$A92,'BD Factoraje'!$N:$N,'Cartera Semanal Individual'!CQ$1,'BD Factoraje'!$C:$C,$B$2)</f>
        <v>0</v>
      </c>
      <c r="CR92" s="11">
        <f>IF('Cartera Semanal Individual'!$A92='Cartera Semanal Individual'!CR$1,-SUMIFS('BD Factoraje'!$Q:$Q,'BD Factoraje'!$B:$B,$B$3,'BD Factoraje'!$G:$G,'Cartera Semanal Individual'!$A92,'BD Factoraje'!$C:$C,$B$2),0)+CQ92-SUMIFS('BD Factoraje'!$R:$R,'BD Factoraje'!$B:$B,$B$3,'BD Factoraje'!$G:$G,'Cartera Semanal Individual'!$A92,'BD Factoraje'!$N:$N,'Cartera Semanal Individual'!CR$1,'BD Factoraje'!$C:$C,$B$2)</f>
        <v>0</v>
      </c>
      <c r="CS92" s="11">
        <f>IF('Cartera Semanal Individual'!$A92='Cartera Semanal Individual'!CS$1,-SUMIFS('BD Factoraje'!$Q:$Q,'BD Factoraje'!$B:$B,$B$3,'BD Factoraje'!$G:$G,'Cartera Semanal Individual'!$A92,'BD Factoraje'!$C:$C,$B$2),0)+CR92-SUMIFS('BD Factoraje'!$R:$R,'BD Factoraje'!$B:$B,$B$3,'BD Factoraje'!$G:$G,'Cartera Semanal Individual'!$A92,'BD Factoraje'!$N:$N,'Cartera Semanal Individual'!CS$1,'BD Factoraje'!$C:$C,$B$2)</f>
        <v>0</v>
      </c>
      <c r="CT92" s="11">
        <f>IF('Cartera Semanal Individual'!$A92='Cartera Semanal Individual'!CT$1,-SUMIFS('BD Factoraje'!$Q:$Q,'BD Factoraje'!$B:$B,$B$3,'BD Factoraje'!$G:$G,'Cartera Semanal Individual'!$A92,'BD Factoraje'!$C:$C,$B$2),0)+CS92-SUMIFS('BD Factoraje'!$R:$R,'BD Factoraje'!$B:$B,$B$3,'BD Factoraje'!$G:$G,'Cartera Semanal Individual'!$A92,'BD Factoraje'!$N:$N,'Cartera Semanal Individual'!CT$1,'BD Factoraje'!$C:$C,$B$2)</f>
        <v>0</v>
      </c>
      <c r="CU92" s="11">
        <f>IF('Cartera Semanal Individual'!$A92='Cartera Semanal Individual'!CU$1,-SUMIFS('BD Factoraje'!$Q:$Q,'BD Factoraje'!$B:$B,$B$3,'BD Factoraje'!$G:$G,'Cartera Semanal Individual'!$A92,'BD Factoraje'!$C:$C,$B$2),0)+CT92-SUMIFS('BD Factoraje'!$R:$R,'BD Factoraje'!$B:$B,$B$3,'BD Factoraje'!$G:$G,'Cartera Semanal Individual'!$A92,'BD Factoraje'!$N:$N,'Cartera Semanal Individual'!CU$1,'BD Factoraje'!$C:$C,$B$2)</f>
        <v>0</v>
      </c>
      <c r="CV92" s="11">
        <f>IF('Cartera Semanal Individual'!$A92='Cartera Semanal Individual'!CV$1,-SUMIFS('BD Factoraje'!$Q:$Q,'BD Factoraje'!$B:$B,$B$3,'BD Factoraje'!$G:$G,'Cartera Semanal Individual'!$A92,'BD Factoraje'!$C:$C,$B$2),0)+CU92-SUMIFS('BD Factoraje'!$R:$R,'BD Factoraje'!$B:$B,$B$3,'BD Factoraje'!$G:$G,'Cartera Semanal Individual'!$A92,'BD Factoraje'!$N:$N,'Cartera Semanal Individual'!CV$1,'BD Factoraje'!$C:$C,$B$2)</f>
        <v>0</v>
      </c>
    </row>
    <row r="93" spans="1:100" x14ac:dyDescent="0.25">
      <c r="A93" s="14">
        <v>102</v>
      </c>
      <c r="B93" s="31">
        <f t="shared" si="3"/>
        <v>43079</v>
      </c>
      <c r="C93" s="11">
        <f>IF('Cartera Semanal Individual'!$A93='Cartera Semanal Individual'!C$1,-SUMIFS('BD Factoraje'!$Q:$Q,'BD Factoraje'!$B:$B,$B$3,'BD Factoraje'!$G:$G,'Cartera Semanal Individual'!$A93,'BD Factoraje'!$C:$C,$B$2),0)</f>
        <v>0</v>
      </c>
      <c r="D93" s="11">
        <f>IF('Cartera Semanal Individual'!$A93='Cartera Semanal Individual'!D$1,-SUMIFS('BD Factoraje'!$Q:$Q,'BD Factoraje'!$B:$B,$B$3,'BD Factoraje'!$G:$G,'Cartera Semanal Individual'!$A93,'BD Factoraje'!$C:$C,$B$2),0)+C93-SUMIFS('BD Factoraje'!$R:$R,'BD Factoraje'!$B:$B,$B$3,'BD Factoraje'!$G:$G,'Cartera Semanal Individual'!$A93,'BD Factoraje'!$N:$N,'Cartera Semanal Individual'!D$1,'BD Factoraje'!$C:$C,$B$2)</f>
        <v>0</v>
      </c>
      <c r="E93" s="11">
        <f>IF('Cartera Semanal Individual'!$A93='Cartera Semanal Individual'!E$1,-SUMIFS('BD Factoraje'!$Q:$Q,'BD Factoraje'!$B:$B,$B$3,'BD Factoraje'!$G:$G,'Cartera Semanal Individual'!$A93,'BD Factoraje'!$C:$C,$B$2),0)+D93-SUMIFS('BD Factoraje'!$R:$R,'BD Factoraje'!$B:$B,$B$3,'BD Factoraje'!$G:$G,'Cartera Semanal Individual'!$A93,'BD Factoraje'!$N:$N,'Cartera Semanal Individual'!E$1,'BD Factoraje'!$C:$C,$B$2)</f>
        <v>0</v>
      </c>
      <c r="F93" s="11">
        <f>IF('Cartera Semanal Individual'!$A93='Cartera Semanal Individual'!F$1,-SUMIFS('BD Factoraje'!$Q:$Q,'BD Factoraje'!$B:$B,$B$3,'BD Factoraje'!$G:$G,'Cartera Semanal Individual'!$A93,'BD Factoraje'!$C:$C,$B$2),0)+E93-SUMIFS('BD Factoraje'!$R:$R,'BD Factoraje'!$B:$B,$B$3,'BD Factoraje'!$G:$G,'Cartera Semanal Individual'!$A93,'BD Factoraje'!$N:$N,'Cartera Semanal Individual'!F$1,'BD Factoraje'!$C:$C,$B$2)</f>
        <v>0</v>
      </c>
      <c r="G93" s="11">
        <f>IF('Cartera Semanal Individual'!$A93='Cartera Semanal Individual'!G$1,-SUMIFS('BD Factoraje'!$Q:$Q,'BD Factoraje'!$B:$B,$B$3,'BD Factoraje'!$G:$G,'Cartera Semanal Individual'!$A93,'BD Factoraje'!$C:$C,$B$2),0)+F93-SUMIFS('BD Factoraje'!$R:$R,'BD Factoraje'!$B:$B,$B$3,'BD Factoraje'!$G:$G,'Cartera Semanal Individual'!$A93,'BD Factoraje'!$N:$N,'Cartera Semanal Individual'!G$1,'BD Factoraje'!$C:$C,$B$2)</f>
        <v>0</v>
      </c>
      <c r="H93" s="11">
        <f>IF('Cartera Semanal Individual'!$A93='Cartera Semanal Individual'!H$1,-SUMIFS('BD Factoraje'!$Q:$Q,'BD Factoraje'!$B:$B,$B$3,'BD Factoraje'!$G:$G,'Cartera Semanal Individual'!$A93,'BD Factoraje'!$C:$C,$B$2),0)+G93-SUMIFS('BD Factoraje'!$R:$R,'BD Factoraje'!$B:$B,$B$3,'BD Factoraje'!$G:$G,'Cartera Semanal Individual'!$A93,'BD Factoraje'!$N:$N,'Cartera Semanal Individual'!H$1,'BD Factoraje'!$C:$C,$B$2)</f>
        <v>0</v>
      </c>
      <c r="I93" s="11">
        <f>IF('Cartera Semanal Individual'!$A93='Cartera Semanal Individual'!I$1,-SUMIFS('BD Factoraje'!$Q:$Q,'BD Factoraje'!$B:$B,$B$3,'BD Factoraje'!$G:$G,'Cartera Semanal Individual'!$A93,'BD Factoraje'!$C:$C,$B$2),0)+H93-SUMIFS('BD Factoraje'!$R:$R,'BD Factoraje'!$B:$B,$B$3,'BD Factoraje'!$G:$G,'Cartera Semanal Individual'!$A93,'BD Factoraje'!$N:$N,'Cartera Semanal Individual'!I$1,'BD Factoraje'!$C:$C,$B$2)</f>
        <v>0</v>
      </c>
      <c r="J93" s="11">
        <f>IF('Cartera Semanal Individual'!$A93='Cartera Semanal Individual'!J$1,-SUMIFS('BD Factoraje'!$Q:$Q,'BD Factoraje'!$B:$B,$B$3,'BD Factoraje'!$G:$G,'Cartera Semanal Individual'!$A93,'BD Factoraje'!$C:$C,$B$2),0)+I93-SUMIFS('BD Factoraje'!$R:$R,'BD Factoraje'!$B:$B,$B$3,'BD Factoraje'!$G:$G,'Cartera Semanal Individual'!$A93,'BD Factoraje'!$N:$N,'Cartera Semanal Individual'!J$1,'BD Factoraje'!$C:$C,$B$2)</f>
        <v>0</v>
      </c>
      <c r="K93" s="11">
        <f>IF('Cartera Semanal Individual'!$A93='Cartera Semanal Individual'!K$1,-SUMIFS('BD Factoraje'!$Q:$Q,'BD Factoraje'!$B:$B,$B$3,'BD Factoraje'!$G:$G,'Cartera Semanal Individual'!$A93,'BD Factoraje'!$C:$C,$B$2),0)+J93-SUMIFS('BD Factoraje'!$R:$R,'BD Factoraje'!$B:$B,$B$3,'BD Factoraje'!$G:$G,'Cartera Semanal Individual'!$A93,'BD Factoraje'!$N:$N,'Cartera Semanal Individual'!K$1,'BD Factoraje'!$C:$C,$B$2)</f>
        <v>0</v>
      </c>
      <c r="L93" s="11">
        <f>IF('Cartera Semanal Individual'!$A93='Cartera Semanal Individual'!L$1,-SUMIFS('BD Factoraje'!$Q:$Q,'BD Factoraje'!$B:$B,$B$3,'BD Factoraje'!$G:$G,'Cartera Semanal Individual'!$A93,'BD Factoraje'!$C:$C,$B$2),0)+K93-SUMIFS('BD Factoraje'!$R:$R,'BD Factoraje'!$B:$B,$B$3,'BD Factoraje'!$G:$G,'Cartera Semanal Individual'!$A93,'BD Factoraje'!$N:$N,'Cartera Semanal Individual'!L$1,'BD Factoraje'!$C:$C,$B$2)</f>
        <v>0</v>
      </c>
      <c r="M93" s="11">
        <f>IF('Cartera Semanal Individual'!$A93='Cartera Semanal Individual'!M$1,-SUMIFS('BD Factoraje'!$Q:$Q,'BD Factoraje'!$B:$B,$B$3,'BD Factoraje'!$G:$G,'Cartera Semanal Individual'!$A93,'BD Factoraje'!$C:$C,$B$2),0)+L93-SUMIFS('BD Factoraje'!$R:$R,'BD Factoraje'!$B:$B,$B$3,'BD Factoraje'!$G:$G,'Cartera Semanal Individual'!$A93,'BD Factoraje'!$N:$N,'Cartera Semanal Individual'!M$1,'BD Factoraje'!$C:$C,$B$2)</f>
        <v>0</v>
      </c>
      <c r="N93" s="11">
        <f>IF('Cartera Semanal Individual'!$A93='Cartera Semanal Individual'!N$1,-SUMIFS('BD Factoraje'!$Q:$Q,'BD Factoraje'!$B:$B,$B$3,'BD Factoraje'!$G:$G,'Cartera Semanal Individual'!$A93,'BD Factoraje'!$C:$C,$B$2),0)+M93-SUMIFS('BD Factoraje'!$R:$R,'BD Factoraje'!$B:$B,$B$3,'BD Factoraje'!$G:$G,'Cartera Semanal Individual'!$A93,'BD Factoraje'!$N:$N,'Cartera Semanal Individual'!N$1,'BD Factoraje'!$C:$C,$B$2)</f>
        <v>0</v>
      </c>
      <c r="O93" s="11">
        <f>IF('Cartera Semanal Individual'!$A93='Cartera Semanal Individual'!O$1,-SUMIFS('BD Factoraje'!$Q:$Q,'BD Factoraje'!$B:$B,$B$3,'BD Factoraje'!$G:$G,'Cartera Semanal Individual'!$A93,'BD Factoraje'!$C:$C,$B$2),0)+N93-SUMIFS('BD Factoraje'!$R:$R,'BD Factoraje'!$B:$B,$B$3,'BD Factoraje'!$G:$G,'Cartera Semanal Individual'!$A93,'BD Factoraje'!$N:$N,'Cartera Semanal Individual'!O$1,'BD Factoraje'!$C:$C,$B$2)</f>
        <v>0</v>
      </c>
      <c r="P93" s="11">
        <f>IF('Cartera Semanal Individual'!$A93='Cartera Semanal Individual'!P$1,-SUMIFS('BD Factoraje'!$Q:$Q,'BD Factoraje'!$B:$B,$B$3,'BD Factoraje'!$G:$G,'Cartera Semanal Individual'!$A93,'BD Factoraje'!$C:$C,$B$2),0)+O93-SUMIFS('BD Factoraje'!$R:$R,'BD Factoraje'!$B:$B,$B$3,'BD Factoraje'!$G:$G,'Cartera Semanal Individual'!$A93,'BD Factoraje'!$N:$N,'Cartera Semanal Individual'!P$1,'BD Factoraje'!$C:$C,$B$2)</f>
        <v>0</v>
      </c>
      <c r="Q93" s="11">
        <f>IF('Cartera Semanal Individual'!$A93='Cartera Semanal Individual'!Q$1,-SUMIFS('BD Factoraje'!$Q:$Q,'BD Factoraje'!$B:$B,$B$3,'BD Factoraje'!$G:$G,'Cartera Semanal Individual'!$A93,'BD Factoraje'!$C:$C,$B$2),0)+P93-SUMIFS('BD Factoraje'!$R:$R,'BD Factoraje'!$B:$B,$B$3,'BD Factoraje'!$G:$G,'Cartera Semanal Individual'!$A93,'BD Factoraje'!$N:$N,'Cartera Semanal Individual'!Q$1,'BD Factoraje'!$C:$C,$B$2)</f>
        <v>0</v>
      </c>
      <c r="R93" s="11">
        <f>IF('Cartera Semanal Individual'!$A93='Cartera Semanal Individual'!R$1,-SUMIFS('BD Factoraje'!$Q:$Q,'BD Factoraje'!$B:$B,$B$3,'BD Factoraje'!$G:$G,'Cartera Semanal Individual'!$A93,'BD Factoraje'!$C:$C,$B$2),0)+Q93-SUMIFS('BD Factoraje'!$R:$R,'BD Factoraje'!$B:$B,$B$3,'BD Factoraje'!$G:$G,'Cartera Semanal Individual'!$A93,'BD Factoraje'!$N:$N,'Cartera Semanal Individual'!R$1,'BD Factoraje'!$C:$C,$B$2)</f>
        <v>0</v>
      </c>
      <c r="S93" s="11">
        <f>IF('Cartera Semanal Individual'!$A93='Cartera Semanal Individual'!S$1,-SUMIFS('BD Factoraje'!$Q:$Q,'BD Factoraje'!$B:$B,$B$3,'BD Factoraje'!$G:$G,'Cartera Semanal Individual'!$A93,'BD Factoraje'!$C:$C,$B$2),0)+R93-SUMIFS('BD Factoraje'!$R:$R,'BD Factoraje'!$B:$B,$B$3,'BD Factoraje'!$G:$G,'Cartera Semanal Individual'!$A93,'BD Factoraje'!$N:$N,'Cartera Semanal Individual'!S$1,'BD Factoraje'!$C:$C,$B$2)</f>
        <v>0</v>
      </c>
      <c r="T93" s="11">
        <f>IF('Cartera Semanal Individual'!$A93='Cartera Semanal Individual'!T$1,-SUMIFS('BD Factoraje'!$Q:$Q,'BD Factoraje'!$B:$B,$B$3,'BD Factoraje'!$G:$G,'Cartera Semanal Individual'!$A93,'BD Factoraje'!$C:$C,$B$2),0)+S93-SUMIFS('BD Factoraje'!$R:$R,'BD Factoraje'!$B:$B,$B$3,'BD Factoraje'!$G:$G,'Cartera Semanal Individual'!$A93,'BD Factoraje'!$N:$N,'Cartera Semanal Individual'!T$1,'BD Factoraje'!$C:$C,$B$2)</f>
        <v>0</v>
      </c>
      <c r="U93" s="11">
        <f>IF('Cartera Semanal Individual'!$A93='Cartera Semanal Individual'!U$1,-SUMIFS('BD Factoraje'!$Q:$Q,'BD Factoraje'!$B:$B,$B$3,'BD Factoraje'!$G:$G,'Cartera Semanal Individual'!$A93,'BD Factoraje'!$C:$C,$B$2),0)+T93-SUMIFS('BD Factoraje'!$R:$R,'BD Factoraje'!$B:$B,$B$3,'BD Factoraje'!$G:$G,'Cartera Semanal Individual'!$A93,'BD Factoraje'!$N:$N,'Cartera Semanal Individual'!U$1,'BD Factoraje'!$C:$C,$B$2)</f>
        <v>0</v>
      </c>
      <c r="V93" s="11">
        <f>IF('Cartera Semanal Individual'!$A93='Cartera Semanal Individual'!V$1,-SUMIFS('BD Factoraje'!$Q:$Q,'BD Factoraje'!$B:$B,$B$3,'BD Factoraje'!$G:$G,'Cartera Semanal Individual'!$A93,'BD Factoraje'!$C:$C,$B$2),0)+U93-SUMIFS('BD Factoraje'!$R:$R,'BD Factoraje'!$B:$B,$B$3,'BD Factoraje'!$G:$G,'Cartera Semanal Individual'!$A93,'BD Factoraje'!$N:$N,'Cartera Semanal Individual'!V$1,'BD Factoraje'!$C:$C,$B$2)</f>
        <v>0</v>
      </c>
      <c r="W93" s="11">
        <f>IF('Cartera Semanal Individual'!$A93='Cartera Semanal Individual'!W$1,-SUMIFS('BD Factoraje'!$Q:$Q,'BD Factoraje'!$B:$B,$B$3,'BD Factoraje'!$G:$G,'Cartera Semanal Individual'!$A93,'BD Factoraje'!$C:$C,$B$2),0)+V93-SUMIFS('BD Factoraje'!$R:$R,'BD Factoraje'!$B:$B,$B$3,'BD Factoraje'!$G:$G,'Cartera Semanal Individual'!$A93,'BD Factoraje'!$N:$N,'Cartera Semanal Individual'!W$1,'BD Factoraje'!$C:$C,$B$2)</f>
        <v>0</v>
      </c>
      <c r="X93" s="11">
        <f>IF('Cartera Semanal Individual'!$A93='Cartera Semanal Individual'!X$1,-SUMIFS('BD Factoraje'!$Q:$Q,'BD Factoraje'!$B:$B,$B$3,'BD Factoraje'!$G:$G,'Cartera Semanal Individual'!$A93,'BD Factoraje'!$C:$C,$B$2),0)+W93-SUMIFS('BD Factoraje'!$R:$R,'BD Factoraje'!$B:$B,$B$3,'BD Factoraje'!$G:$G,'Cartera Semanal Individual'!$A93,'BD Factoraje'!$N:$N,'Cartera Semanal Individual'!X$1,'BD Factoraje'!$C:$C,$B$2)</f>
        <v>0</v>
      </c>
      <c r="Y93" s="11">
        <f>IF('Cartera Semanal Individual'!$A93='Cartera Semanal Individual'!Y$1,-SUMIFS('BD Factoraje'!$Q:$Q,'BD Factoraje'!$B:$B,$B$3,'BD Factoraje'!$G:$G,'Cartera Semanal Individual'!$A93,'BD Factoraje'!$C:$C,$B$2),0)+X93-SUMIFS('BD Factoraje'!$R:$R,'BD Factoraje'!$B:$B,$B$3,'BD Factoraje'!$G:$G,'Cartera Semanal Individual'!$A93,'BD Factoraje'!$N:$N,'Cartera Semanal Individual'!Y$1,'BD Factoraje'!$C:$C,$B$2)</f>
        <v>0</v>
      </c>
      <c r="Z93" s="11">
        <f>IF('Cartera Semanal Individual'!$A93='Cartera Semanal Individual'!Z$1,-SUMIFS('BD Factoraje'!$Q:$Q,'BD Factoraje'!$B:$B,$B$3,'BD Factoraje'!$G:$G,'Cartera Semanal Individual'!$A93,'BD Factoraje'!$C:$C,$B$2),0)+Y93-SUMIFS('BD Factoraje'!$R:$R,'BD Factoraje'!$B:$B,$B$3,'BD Factoraje'!$G:$G,'Cartera Semanal Individual'!$A93,'BD Factoraje'!$N:$N,'Cartera Semanal Individual'!Z$1,'BD Factoraje'!$C:$C,$B$2)</f>
        <v>0</v>
      </c>
      <c r="AA93" s="11">
        <f>IF('Cartera Semanal Individual'!$A93='Cartera Semanal Individual'!AA$1,-SUMIFS('BD Factoraje'!$Q:$Q,'BD Factoraje'!$B:$B,$B$3,'BD Factoraje'!$G:$G,'Cartera Semanal Individual'!$A93,'BD Factoraje'!$C:$C,$B$2),0)+Z93-SUMIFS('BD Factoraje'!$R:$R,'BD Factoraje'!$B:$B,$B$3,'BD Factoraje'!$G:$G,'Cartera Semanal Individual'!$A93,'BD Factoraje'!$N:$N,'Cartera Semanal Individual'!AA$1,'BD Factoraje'!$C:$C,$B$2)</f>
        <v>0</v>
      </c>
      <c r="AB93" s="11">
        <f>IF('Cartera Semanal Individual'!$A93='Cartera Semanal Individual'!AB$1,-SUMIFS('BD Factoraje'!$Q:$Q,'BD Factoraje'!$B:$B,$B$3,'BD Factoraje'!$G:$G,'Cartera Semanal Individual'!$A93,'BD Factoraje'!$C:$C,$B$2),0)+AA93-SUMIFS('BD Factoraje'!$R:$R,'BD Factoraje'!$B:$B,$B$3,'BD Factoraje'!$G:$G,'Cartera Semanal Individual'!$A93,'BD Factoraje'!$N:$N,'Cartera Semanal Individual'!AB$1,'BD Factoraje'!$C:$C,$B$2)</f>
        <v>0</v>
      </c>
      <c r="AC93" s="11">
        <f>IF('Cartera Semanal Individual'!$A93='Cartera Semanal Individual'!AC$1,-SUMIFS('BD Factoraje'!$Q:$Q,'BD Factoraje'!$B:$B,$B$3,'BD Factoraje'!$G:$G,'Cartera Semanal Individual'!$A93,'BD Factoraje'!$C:$C,$B$2),0)+AB93-SUMIFS('BD Factoraje'!$R:$R,'BD Factoraje'!$B:$B,$B$3,'BD Factoraje'!$G:$G,'Cartera Semanal Individual'!$A93,'BD Factoraje'!$N:$N,'Cartera Semanal Individual'!AC$1,'BD Factoraje'!$C:$C,$B$2)</f>
        <v>0</v>
      </c>
      <c r="AD93" s="11">
        <f>IF('Cartera Semanal Individual'!$A93='Cartera Semanal Individual'!AD$1,-SUMIFS('BD Factoraje'!$Q:$Q,'BD Factoraje'!$B:$B,$B$3,'BD Factoraje'!$G:$G,'Cartera Semanal Individual'!$A93,'BD Factoraje'!$C:$C,$B$2),0)+AC93-SUMIFS('BD Factoraje'!$R:$R,'BD Factoraje'!$B:$B,$B$3,'BD Factoraje'!$G:$G,'Cartera Semanal Individual'!$A93,'BD Factoraje'!$N:$N,'Cartera Semanal Individual'!AD$1,'BD Factoraje'!$C:$C,$B$2)</f>
        <v>0</v>
      </c>
      <c r="AE93" s="11">
        <f>IF('Cartera Semanal Individual'!$A93='Cartera Semanal Individual'!AE$1,-SUMIFS('BD Factoraje'!$Q:$Q,'BD Factoraje'!$B:$B,$B$3,'BD Factoraje'!$G:$G,'Cartera Semanal Individual'!$A93,'BD Factoraje'!$C:$C,$B$2),0)+AD93-SUMIFS('BD Factoraje'!$R:$R,'BD Factoraje'!$B:$B,$B$3,'BD Factoraje'!$G:$G,'Cartera Semanal Individual'!$A93,'BD Factoraje'!$N:$N,'Cartera Semanal Individual'!AE$1,'BD Factoraje'!$C:$C,$B$2)</f>
        <v>0</v>
      </c>
      <c r="AF93" s="11">
        <f>IF('Cartera Semanal Individual'!$A93='Cartera Semanal Individual'!AF$1,-SUMIFS('BD Factoraje'!$Q:$Q,'BD Factoraje'!$B:$B,$B$3,'BD Factoraje'!$G:$G,'Cartera Semanal Individual'!$A93,'BD Factoraje'!$C:$C,$B$2),0)+AE93-SUMIFS('BD Factoraje'!$R:$R,'BD Factoraje'!$B:$B,$B$3,'BD Factoraje'!$G:$G,'Cartera Semanal Individual'!$A93,'BD Factoraje'!$N:$N,'Cartera Semanal Individual'!AF$1,'BD Factoraje'!$C:$C,$B$2)</f>
        <v>0</v>
      </c>
      <c r="AG93" s="11">
        <f>IF('Cartera Semanal Individual'!$A93='Cartera Semanal Individual'!AG$1,-SUMIFS('BD Factoraje'!$Q:$Q,'BD Factoraje'!$B:$B,$B$3,'BD Factoraje'!$G:$G,'Cartera Semanal Individual'!$A93,'BD Factoraje'!$C:$C,$B$2),0)+AF93-SUMIFS('BD Factoraje'!$R:$R,'BD Factoraje'!$B:$B,$B$3,'BD Factoraje'!$G:$G,'Cartera Semanal Individual'!$A93,'BD Factoraje'!$N:$N,'Cartera Semanal Individual'!AG$1,'BD Factoraje'!$C:$C,$B$2)</f>
        <v>0</v>
      </c>
      <c r="AH93" s="11">
        <f>IF('Cartera Semanal Individual'!$A93='Cartera Semanal Individual'!AH$1,-SUMIFS('BD Factoraje'!$Q:$Q,'BD Factoraje'!$B:$B,$B$3,'BD Factoraje'!$G:$G,'Cartera Semanal Individual'!$A93,'BD Factoraje'!$C:$C,$B$2),0)+AG93-SUMIFS('BD Factoraje'!$R:$R,'BD Factoraje'!$B:$B,$B$3,'BD Factoraje'!$G:$G,'Cartera Semanal Individual'!$A93,'BD Factoraje'!$N:$N,'Cartera Semanal Individual'!AH$1,'BD Factoraje'!$C:$C,$B$2)</f>
        <v>0</v>
      </c>
      <c r="AI93" s="11">
        <f>IF('Cartera Semanal Individual'!$A93='Cartera Semanal Individual'!AI$1,-SUMIFS('BD Factoraje'!$Q:$Q,'BD Factoraje'!$B:$B,$B$3,'BD Factoraje'!$G:$G,'Cartera Semanal Individual'!$A93,'BD Factoraje'!$C:$C,$B$2),0)+AH93-SUMIFS('BD Factoraje'!$R:$R,'BD Factoraje'!$B:$B,$B$3,'BD Factoraje'!$G:$G,'Cartera Semanal Individual'!$A93,'BD Factoraje'!$N:$N,'Cartera Semanal Individual'!AI$1,'BD Factoraje'!$C:$C,$B$2)</f>
        <v>0</v>
      </c>
      <c r="AJ93" s="11">
        <f>IF('Cartera Semanal Individual'!$A93='Cartera Semanal Individual'!AJ$1,-SUMIFS('BD Factoraje'!$Q:$Q,'BD Factoraje'!$B:$B,$B$3,'BD Factoraje'!$G:$G,'Cartera Semanal Individual'!$A93,'BD Factoraje'!$C:$C,$B$2),0)+AI93-SUMIFS('BD Factoraje'!$R:$R,'BD Factoraje'!$B:$B,$B$3,'BD Factoraje'!$G:$G,'Cartera Semanal Individual'!$A93,'BD Factoraje'!$N:$N,'Cartera Semanal Individual'!AJ$1,'BD Factoraje'!$C:$C,$B$2)</f>
        <v>0</v>
      </c>
      <c r="AK93" s="11">
        <f>IF('Cartera Semanal Individual'!$A93='Cartera Semanal Individual'!AK$1,-SUMIFS('BD Factoraje'!$Q:$Q,'BD Factoraje'!$B:$B,$B$3,'BD Factoraje'!$G:$G,'Cartera Semanal Individual'!$A93,'BD Factoraje'!$C:$C,$B$2),0)+AJ93-SUMIFS('BD Factoraje'!$R:$R,'BD Factoraje'!$B:$B,$B$3,'BD Factoraje'!$G:$G,'Cartera Semanal Individual'!$A93,'BD Factoraje'!$N:$N,'Cartera Semanal Individual'!AK$1,'BD Factoraje'!$C:$C,$B$2)</f>
        <v>0</v>
      </c>
      <c r="AL93" s="11">
        <f>IF('Cartera Semanal Individual'!$A93='Cartera Semanal Individual'!AL$1,-SUMIFS('BD Factoraje'!$Q:$Q,'BD Factoraje'!$B:$B,$B$3,'BD Factoraje'!$G:$G,'Cartera Semanal Individual'!$A93,'BD Factoraje'!$C:$C,$B$2),0)+AK93-SUMIFS('BD Factoraje'!$R:$R,'BD Factoraje'!$B:$B,$B$3,'BD Factoraje'!$G:$G,'Cartera Semanal Individual'!$A93,'BD Factoraje'!$N:$N,'Cartera Semanal Individual'!AL$1,'BD Factoraje'!$C:$C,$B$2)</f>
        <v>0</v>
      </c>
      <c r="AM93" s="11">
        <f>IF('Cartera Semanal Individual'!$A93='Cartera Semanal Individual'!AM$1,-SUMIFS('BD Factoraje'!$Q:$Q,'BD Factoraje'!$B:$B,$B$3,'BD Factoraje'!$G:$G,'Cartera Semanal Individual'!$A93,'BD Factoraje'!$C:$C,$B$2),0)+AL93-SUMIFS('BD Factoraje'!$R:$R,'BD Factoraje'!$B:$B,$B$3,'BD Factoraje'!$G:$G,'Cartera Semanal Individual'!$A93,'BD Factoraje'!$N:$N,'Cartera Semanal Individual'!AM$1,'BD Factoraje'!$C:$C,$B$2)</f>
        <v>0</v>
      </c>
      <c r="AN93" s="11">
        <f>IF('Cartera Semanal Individual'!$A93='Cartera Semanal Individual'!AN$1,-SUMIFS('BD Factoraje'!$Q:$Q,'BD Factoraje'!$B:$B,$B$3,'BD Factoraje'!$G:$G,'Cartera Semanal Individual'!$A93,'BD Factoraje'!$C:$C,$B$2),0)+AM93-SUMIFS('BD Factoraje'!$R:$R,'BD Factoraje'!$B:$B,$B$3,'BD Factoraje'!$G:$G,'Cartera Semanal Individual'!$A93,'BD Factoraje'!$N:$N,'Cartera Semanal Individual'!AN$1,'BD Factoraje'!$C:$C,$B$2)</f>
        <v>0</v>
      </c>
      <c r="AO93" s="11">
        <f>IF('Cartera Semanal Individual'!$A93='Cartera Semanal Individual'!AO$1,-SUMIFS('BD Factoraje'!$Q:$Q,'BD Factoraje'!$B:$B,$B$3,'BD Factoraje'!$G:$G,'Cartera Semanal Individual'!$A93,'BD Factoraje'!$C:$C,$B$2),0)+AN93-SUMIFS('BD Factoraje'!$R:$R,'BD Factoraje'!$B:$B,$B$3,'BD Factoraje'!$G:$G,'Cartera Semanal Individual'!$A93,'BD Factoraje'!$N:$N,'Cartera Semanal Individual'!AO$1,'BD Factoraje'!$C:$C,$B$2)</f>
        <v>0</v>
      </c>
      <c r="AP93" s="11">
        <f>IF('Cartera Semanal Individual'!$A93='Cartera Semanal Individual'!AP$1,-SUMIFS('BD Factoraje'!$Q:$Q,'BD Factoraje'!$B:$B,$B$3,'BD Factoraje'!$G:$G,'Cartera Semanal Individual'!$A93,'BD Factoraje'!$C:$C,$B$2),0)+AO93-SUMIFS('BD Factoraje'!$R:$R,'BD Factoraje'!$B:$B,$B$3,'BD Factoraje'!$G:$G,'Cartera Semanal Individual'!$A93,'BD Factoraje'!$N:$N,'Cartera Semanal Individual'!AP$1,'BD Factoraje'!$C:$C,$B$2)</f>
        <v>0</v>
      </c>
      <c r="AQ93" s="11">
        <f>IF('Cartera Semanal Individual'!$A93='Cartera Semanal Individual'!AQ$1,-SUMIFS('BD Factoraje'!$Q:$Q,'BD Factoraje'!$B:$B,$B$3,'BD Factoraje'!$G:$G,'Cartera Semanal Individual'!$A93,'BD Factoraje'!$C:$C,$B$2),0)+AP93-SUMIFS('BD Factoraje'!$R:$R,'BD Factoraje'!$B:$B,$B$3,'BD Factoraje'!$G:$G,'Cartera Semanal Individual'!$A93,'BD Factoraje'!$N:$N,'Cartera Semanal Individual'!AQ$1,'BD Factoraje'!$C:$C,$B$2)</f>
        <v>0</v>
      </c>
      <c r="AR93" s="11">
        <f>IF('Cartera Semanal Individual'!$A93='Cartera Semanal Individual'!AR$1,-SUMIFS('BD Factoraje'!$Q:$Q,'BD Factoraje'!$B:$B,$B$3,'BD Factoraje'!$G:$G,'Cartera Semanal Individual'!$A93,'BD Factoraje'!$C:$C,$B$2),0)+AQ93-SUMIFS('BD Factoraje'!$R:$R,'BD Factoraje'!$B:$B,$B$3,'BD Factoraje'!$G:$G,'Cartera Semanal Individual'!$A93,'BD Factoraje'!$N:$N,'Cartera Semanal Individual'!AR$1,'BD Factoraje'!$C:$C,$B$2)</f>
        <v>0</v>
      </c>
      <c r="AS93" s="11">
        <f>IF('Cartera Semanal Individual'!$A93='Cartera Semanal Individual'!AS$1,-SUMIFS('BD Factoraje'!$Q:$Q,'BD Factoraje'!$B:$B,$B$3,'BD Factoraje'!$G:$G,'Cartera Semanal Individual'!$A93,'BD Factoraje'!$C:$C,$B$2),0)+AR93-SUMIFS('BD Factoraje'!$R:$R,'BD Factoraje'!$B:$B,$B$3,'BD Factoraje'!$G:$G,'Cartera Semanal Individual'!$A93,'BD Factoraje'!$N:$N,'Cartera Semanal Individual'!AS$1,'BD Factoraje'!$C:$C,$B$2)</f>
        <v>0</v>
      </c>
      <c r="AT93" s="11">
        <f>IF('Cartera Semanal Individual'!$A93='Cartera Semanal Individual'!AT$1,-SUMIFS('BD Factoraje'!$Q:$Q,'BD Factoraje'!$B:$B,$B$3,'BD Factoraje'!$G:$G,'Cartera Semanal Individual'!$A93,'BD Factoraje'!$C:$C,$B$2),0)+AS93-SUMIFS('BD Factoraje'!$R:$R,'BD Factoraje'!$B:$B,$B$3,'BD Factoraje'!$G:$G,'Cartera Semanal Individual'!$A93,'BD Factoraje'!$N:$N,'Cartera Semanal Individual'!AT$1,'BD Factoraje'!$C:$C,$B$2)</f>
        <v>0</v>
      </c>
      <c r="AU93" s="11">
        <f>IF('Cartera Semanal Individual'!$A93='Cartera Semanal Individual'!AU$1,-SUMIFS('BD Factoraje'!$Q:$Q,'BD Factoraje'!$B:$B,$B$3,'BD Factoraje'!$G:$G,'Cartera Semanal Individual'!$A93,'BD Factoraje'!$C:$C,$B$2),0)+AT93-SUMIFS('BD Factoraje'!$R:$R,'BD Factoraje'!$B:$B,$B$3,'BD Factoraje'!$G:$G,'Cartera Semanal Individual'!$A93,'BD Factoraje'!$N:$N,'Cartera Semanal Individual'!AU$1,'BD Factoraje'!$C:$C,$B$2)</f>
        <v>0</v>
      </c>
      <c r="AV93" s="11">
        <f>IF('Cartera Semanal Individual'!$A93='Cartera Semanal Individual'!AV$1,-SUMIFS('BD Factoraje'!$Q:$Q,'BD Factoraje'!$B:$B,$B$3,'BD Factoraje'!$G:$G,'Cartera Semanal Individual'!$A93,'BD Factoraje'!$C:$C,$B$2),0)+AU93-SUMIFS('BD Factoraje'!$R:$R,'BD Factoraje'!$B:$B,$B$3,'BD Factoraje'!$G:$G,'Cartera Semanal Individual'!$A93,'BD Factoraje'!$N:$N,'Cartera Semanal Individual'!AV$1,'BD Factoraje'!$C:$C,$B$2)</f>
        <v>0</v>
      </c>
      <c r="AW93" s="11">
        <f>IF('Cartera Semanal Individual'!$A93='Cartera Semanal Individual'!AW$1,-SUMIFS('BD Factoraje'!$Q:$Q,'BD Factoraje'!$B:$B,$B$3,'BD Factoraje'!$G:$G,'Cartera Semanal Individual'!$A93,'BD Factoraje'!$C:$C,$B$2),0)+AV93-SUMIFS('BD Factoraje'!$R:$R,'BD Factoraje'!$B:$B,$B$3,'BD Factoraje'!$G:$G,'Cartera Semanal Individual'!$A93,'BD Factoraje'!$N:$N,'Cartera Semanal Individual'!AW$1,'BD Factoraje'!$C:$C,$B$2)</f>
        <v>0</v>
      </c>
      <c r="AX93" s="11">
        <f>IF('Cartera Semanal Individual'!$A93='Cartera Semanal Individual'!AX$1,-SUMIFS('BD Factoraje'!$Q:$Q,'BD Factoraje'!$B:$B,$B$3,'BD Factoraje'!$G:$G,'Cartera Semanal Individual'!$A93,'BD Factoraje'!$C:$C,$B$2),0)+AW93-SUMIFS('BD Factoraje'!$R:$R,'BD Factoraje'!$B:$B,$B$3,'BD Factoraje'!$G:$G,'Cartera Semanal Individual'!$A93,'BD Factoraje'!$N:$N,'Cartera Semanal Individual'!AX$1,'BD Factoraje'!$C:$C,$B$2)</f>
        <v>0</v>
      </c>
      <c r="AY93" s="11">
        <f>IF('Cartera Semanal Individual'!$A93='Cartera Semanal Individual'!AY$1,-SUMIFS('BD Factoraje'!$Q:$Q,'BD Factoraje'!$B:$B,$B$3,'BD Factoraje'!$G:$G,'Cartera Semanal Individual'!$A93,'BD Factoraje'!$C:$C,$B$2),0)+AX93-SUMIFS('BD Factoraje'!$R:$R,'BD Factoraje'!$B:$B,$B$3,'BD Factoraje'!$G:$G,'Cartera Semanal Individual'!$A93,'BD Factoraje'!$N:$N,'Cartera Semanal Individual'!AY$1,'BD Factoraje'!$C:$C,$B$2)</f>
        <v>0</v>
      </c>
      <c r="AZ93" s="11">
        <f>IF('Cartera Semanal Individual'!$A93='Cartera Semanal Individual'!AZ$1,-SUMIFS('BD Factoraje'!$Q:$Q,'BD Factoraje'!$B:$B,$B$3,'BD Factoraje'!$G:$G,'Cartera Semanal Individual'!$A93,'BD Factoraje'!$C:$C,$B$2),0)+AY93-SUMIFS('BD Factoraje'!$R:$R,'BD Factoraje'!$B:$B,$B$3,'BD Factoraje'!$G:$G,'Cartera Semanal Individual'!$A93,'BD Factoraje'!$N:$N,'Cartera Semanal Individual'!AZ$1,'BD Factoraje'!$C:$C,$B$2)</f>
        <v>0</v>
      </c>
      <c r="BA93" s="11">
        <f>IF('Cartera Semanal Individual'!$A93='Cartera Semanal Individual'!BA$1,-SUMIFS('BD Factoraje'!$Q:$Q,'BD Factoraje'!$B:$B,$B$3,'BD Factoraje'!$G:$G,'Cartera Semanal Individual'!$A93,'BD Factoraje'!$C:$C,$B$2),0)+AZ93-SUMIFS('BD Factoraje'!$R:$R,'BD Factoraje'!$B:$B,$B$3,'BD Factoraje'!$G:$G,'Cartera Semanal Individual'!$A93,'BD Factoraje'!$N:$N,'Cartera Semanal Individual'!BA$1,'BD Factoraje'!$C:$C,$B$2)</f>
        <v>0</v>
      </c>
      <c r="BB93" s="11">
        <f>IF('Cartera Semanal Individual'!$A93='Cartera Semanal Individual'!BB$1,-SUMIFS('BD Factoraje'!$Q:$Q,'BD Factoraje'!$B:$B,$B$3,'BD Factoraje'!$G:$G,'Cartera Semanal Individual'!$A93,'BD Factoraje'!$C:$C,$B$2),0)+BA93-SUMIFS('BD Factoraje'!$R:$R,'BD Factoraje'!$B:$B,$B$3,'BD Factoraje'!$G:$G,'Cartera Semanal Individual'!$A93,'BD Factoraje'!$N:$N,'Cartera Semanal Individual'!BB$1,'BD Factoraje'!$C:$C,$B$2)</f>
        <v>0</v>
      </c>
      <c r="BC93" s="11">
        <f>IF('Cartera Semanal Individual'!$A93='Cartera Semanal Individual'!BC$1,-SUMIFS('BD Factoraje'!$Q:$Q,'BD Factoraje'!$B:$B,$B$3,'BD Factoraje'!$G:$G,'Cartera Semanal Individual'!$A93,'BD Factoraje'!$C:$C,$B$2),0)+BB93-SUMIFS('BD Factoraje'!$R:$R,'BD Factoraje'!$B:$B,$B$3,'BD Factoraje'!$G:$G,'Cartera Semanal Individual'!$A93,'BD Factoraje'!$N:$N,'Cartera Semanal Individual'!BC$1,'BD Factoraje'!$C:$C,$B$2)</f>
        <v>0</v>
      </c>
      <c r="BD93" s="11">
        <f>IF('Cartera Semanal Individual'!$A93='Cartera Semanal Individual'!BD$1,-SUMIFS('BD Factoraje'!$Q:$Q,'BD Factoraje'!$B:$B,$B$3,'BD Factoraje'!$G:$G,'Cartera Semanal Individual'!$A93,'BD Factoraje'!$C:$C,$B$2),0)+BC93-SUMIFS('BD Factoraje'!$R:$R,'BD Factoraje'!$B:$B,$B$3,'BD Factoraje'!$G:$G,'Cartera Semanal Individual'!$A93,'BD Factoraje'!$N:$N,'Cartera Semanal Individual'!BD$1,'BD Factoraje'!$C:$C,$B$2)</f>
        <v>0</v>
      </c>
      <c r="BE93" s="11">
        <f>IF('Cartera Semanal Individual'!$A93='Cartera Semanal Individual'!BE$1,-SUMIFS('BD Factoraje'!$Q:$Q,'BD Factoraje'!$B:$B,$B$3,'BD Factoraje'!$G:$G,'Cartera Semanal Individual'!$A93,'BD Factoraje'!$C:$C,$B$2),0)+BD93-SUMIFS('BD Factoraje'!$R:$R,'BD Factoraje'!$B:$B,$B$3,'BD Factoraje'!$G:$G,'Cartera Semanal Individual'!$A93,'BD Factoraje'!$N:$N,'Cartera Semanal Individual'!BE$1,'BD Factoraje'!$C:$C,$B$2)</f>
        <v>0</v>
      </c>
      <c r="BF93" s="11">
        <f>IF('Cartera Semanal Individual'!$A93='Cartera Semanal Individual'!BF$1,-SUMIFS('BD Factoraje'!$Q:$Q,'BD Factoraje'!$B:$B,$B$3,'BD Factoraje'!$G:$G,'Cartera Semanal Individual'!$A93,'BD Factoraje'!$C:$C,$B$2),0)+BE93-SUMIFS('BD Factoraje'!$R:$R,'BD Factoraje'!$B:$B,$B$3,'BD Factoraje'!$G:$G,'Cartera Semanal Individual'!$A93,'BD Factoraje'!$N:$N,'Cartera Semanal Individual'!BF$1,'BD Factoraje'!$C:$C,$B$2)</f>
        <v>0</v>
      </c>
      <c r="BG93" s="11">
        <f>IF('Cartera Semanal Individual'!$A93='Cartera Semanal Individual'!BG$1,-SUMIFS('BD Factoraje'!$Q:$Q,'BD Factoraje'!$B:$B,$B$3,'BD Factoraje'!$G:$G,'Cartera Semanal Individual'!$A93,'BD Factoraje'!$C:$C,$B$2),0)+BF93-SUMIFS('BD Factoraje'!$R:$R,'BD Factoraje'!$B:$B,$B$3,'BD Factoraje'!$G:$G,'Cartera Semanal Individual'!$A93,'BD Factoraje'!$N:$N,'Cartera Semanal Individual'!BG$1,'BD Factoraje'!$C:$C,$B$2)</f>
        <v>0</v>
      </c>
      <c r="BH93" s="11">
        <f>IF('Cartera Semanal Individual'!$A93='Cartera Semanal Individual'!BH$1,-SUMIFS('BD Factoraje'!$Q:$Q,'BD Factoraje'!$B:$B,$B$3,'BD Factoraje'!$G:$G,'Cartera Semanal Individual'!$A93,'BD Factoraje'!$C:$C,$B$2),0)+BG93-SUMIFS('BD Factoraje'!$R:$R,'BD Factoraje'!$B:$B,$B$3,'BD Factoraje'!$G:$G,'Cartera Semanal Individual'!$A93,'BD Factoraje'!$N:$N,'Cartera Semanal Individual'!BH$1,'BD Factoraje'!$C:$C,$B$2)</f>
        <v>0</v>
      </c>
      <c r="BI93" s="11">
        <f>IF('Cartera Semanal Individual'!$A93='Cartera Semanal Individual'!BI$1,-SUMIFS('BD Factoraje'!$Q:$Q,'BD Factoraje'!$B:$B,$B$3,'BD Factoraje'!$G:$G,'Cartera Semanal Individual'!$A93,'BD Factoraje'!$C:$C,$B$2),0)+BH93-SUMIFS('BD Factoraje'!$R:$R,'BD Factoraje'!$B:$B,$B$3,'BD Factoraje'!$G:$G,'Cartera Semanal Individual'!$A93,'BD Factoraje'!$N:$N,'Cartera Semanal Individual'!BI$1,'BD Factoraje'!$C:$C,$B$2)</f>
        <v>0</v>
      </c>
      <c r="BJ93" s="11">
        <f>IF('Cartera Semanal Individual'!$A93='Cartera Semanal Individual'!BJ$1,-SUMIFS('BD Factoraje'!$Q:$Q,'BD Factoraje'!$B:$B,$B$3,'BD Factoraje'!$G:$G,'Cartera Semanal Individual'!$A93,'BD Factoraje'!$C:$C,$B$2),0)+BI93-SUMIFS('BD Factoraje'!$R:$R,'BD Factoraje'!$B:$B,$B$3,'BD Factoraje'!$G:$G,'Cartera Semanal Individual'!$A93,'BD Factoraje'!$N:$N,'Cartera Semanal Individual'!BJ$1,'BD Factoraje'!$C:$C,$B$2)</f>
        <v>0</v>
      </c>
      <c r="BK93" s="11">
        <f>IF('Cartera Semanal Individual'!$A93='Cartera Semanal Individual'!BK$1,-SUMIFS('BD Factoraje'!$Q:$Q,'BD Factoraje'!$B:$B,$B$3,'BD Factoraje'!$G:$G,'Cartera Semanal Individual'!$A93,'BD Factoraje'!$C:$C,$B$2),0)+BJ93-SUMIFS('BD Factoraje'!$R:$R,'BD Factoraje'!$B:$B,$B$3,'BD Factoraje'!$G:$G,'Cartera Semanal Individual'!$A93,'BD Factoraje'!$N:$N,'Cartera Semanal Individual'!BK$1,'BD Factoraje'!$C:$C,$B$2)</f>
        <v>0</v>
      </c>
      <c r="BL93" s="11">
        <f>IF('Cartera Semanal Individual'!$A93='Cartera Semanal Individual'!BL$1,-SUMIFS('BD Factoraje'!$Q:$Q,'BD Factoraje'!$B:$B,$B$3,'BD Factoraje'!$G:$G,'Cartera Semanal Individual'!$A93,'BD Factoraje'!$C:$C,$B$2),0)+BK93-SUMIFS('BD Factoraje'!$R:$R,'BD Factoraje'!$B:$B,$B$3,'BD Factoraje'!$G:$G,'Cartera Semanal Individual'!$A93,'BD Factoraje'!$N:$N,'Cartera Semanal Individual'!BL$1,'BD Factoraje'!$C:$C,$B$2)</f>
        <v>0</v>
      </c>
      <c r="BM93" s="11">
        <f>IF('Cartera Semanal Individual'!$A93='Cartera Semanal Individual'!BM$1,-SUMIFS('BD Factoraje'!$Q:$Q,'BD Factoraje'!$B:$B,$B$3,'BD Factoraje'!$G:$G,'Cartera Semanal Individual'!$A93,'BD Factoraje'!$C:$C,$B$2),0)+BL93-SUMIFS('BD Factoraje'!$R:$R,'BD Factoraje'!$B:$B,$B$3,'BD Factoraje'!$G:$G,'Cartera Semanal Individual'!$A93,'BD Factoraje'!$N:$N,'Cartera Semanal Individual'!BM$1,'BD Factoraje'!$C:$C,$B$2)</f>
        <v>0</v>
      </c>
      <c r="BN93" s="11">
        <f>IF('Cartera Semanal Individual'!$A93='Cartera Semanal Individual'!BN$1,-SUMIFS('BD Factoraje'!$Q:$Q,'BD Factoraje'!$B:$B,$B$3,'BD Factoraje'!$G:$G,'Cartera Semanal Individual'!$A93,'BD Factoraje'!$C:$C,$B$2),0)+BM93-SUMIFS('BD Factoraje'!$R:$R,'BD Factoraje'!$B:$B,$B$3,'BD Factoraje'!$G:$G,'Cartera Semanal Individual'!$A93,'BD Factoraje'!$N:$N,'Cartera Semanal Individual'!BN$1,'BD Factoraje'!$C:$C,$B$2)</f>
        <v>0</v>
      </c>
      <c r="BO93" s="11">
        <f>IF('Cartera Semanal Individual'!$A93='Cartera Semanal Individual'!BO$1,-SUMIFS('BD Factoraje'!$Q:$Q,'BD Factoraje'!$B:$B,$B$3,'BD Factoraje'!$G:$G,'Cartera Semanal Individual'!$A93,'BD Factoraje'!$C:$C,$B$2),0)+BN93-SUMIFS('BD Factoraje'!$R:$R,'BD Factoraje'!$B:$B,$B$3,'BD Factoraje'!$G:$G,'Cartera Semanal Individual'!$A93,'BD Factoraje'!$N:$N,'Cartera Semanal Individual'!BO$1,'BD Factoraje'!$C:$C,$B$2)</f>
        <v>0</v>
      </c>
      <c r="BP93" s="11">
        <f>IF('Cartera Semanal Individual'!$A93='Cartera Semanal Individual'!BP$1,-SUMIFS('BD Factoraje'!$Q:$Q,'BD Factoraje'!$B:$B,$B$3,'BD Factoraje'!$G:$G,'Cartera Semanal Individual'!$A93,'BD Factoraje'!$C:$C,$B$2),0)+BO93-SUMIFS('BD Factoraje'!$R:$R,'BD Factoraje'!$B:$B,$B$3,'BD Factoraje'!$G:$G,'Cartera Semanal Individual'!$A93,'BD Factoraje'!$N:$N,'Cartera Semanal Individual'!BP$1,'BD Factoraje'!$C:$C,$B$2)</f>
        <v>0</v>
      </c>
      <c r="BQ93" s="11">
        <f>IF('Cartera Semanal Individual'!$A93='Cartera Semanal Individual'!BQ$1,-SUMIFS('BD Factoraje'!$Q:$Q,'BD Factoraje'!$B:$B,$B$3,'BD Factoraje'!$G:$G,'Cartera Semanal Individual'!$A93,'BD Factoraje'!$C:$C,$B$2),0)+BP93-SUMIFS('BD Factoraje'!$R:$R,'BD Factoraje'!$B:$B,$B$3,'BD Factoraje'!$G:$G,'Cartera Semanal Individual'!$A93,'BD Factoraje'!$N:$N,'Cartera Semanal Individual'!BQ$1,'BD Factoraje'!$C:$C,$B$2)</f>
        <v>0</v>
      </c>
      <c r="BR93" s="11">
        <f>IF('Cartera Semanal Individual'!$A93='Cartera Semanal Individual'!BR$1,-SUMIFS('BD Factoraje'!$Q:$Q,'BD Factoraje'!$B:$B,$B$3,'BD Factoraje'!$G:$G,'Cartera Semanal Individual'!$A93,'BD Factoraje'!$C:$C,$B$2),0)+BQ93-SUMIFS('BD Factoraje'!$R:$R,'BD Factoraje'!$B:$B,$B$3,'BD Factoraje'!$G:$G,'Cartera Semanal Individual'!$A93,'BD Factoraje'!$N:$N,'Cartera Semanal Individual'!BR$1,'BD Factoraje'!$C:$C,$B$2)</f>
        <v>0</v>
      </c>
      <c r="BS93" s="11">
        <f>IF('Cartera Semanal Individual'!$A93='Cartera Semanal Individual'!BS$1,-SUMIFS('BD Factoraje'!$Q:$Q,'BD Factoraje'!$B:$B,$B$3,'BD Factoraje'!$G:$G,'Cartera Semanal Individual'!$A93,'BD Factoraje'!$C:$C,$B$2),0)+BR93-SUMIFS('BD Factoraje'!$R:$R,'BD Factoraje'!$B:$B,$B$3,'BD Factoraje'!$G:$G,'Cartera Semanal Individual'!$A93,'BD Factoraje'!$N:$N,'Cartera Semanal Individual'!BS$1,'BD Factoraje'!$C:$C,$B$2)</f>
        <v>0</v>
      </c>
      <c r="BT93" s="11">
        <f>IF('Cartera Semanal Individual'!$A93='Cartera Semanal Individual'!BT$1,-SUMIFS('BD Factoraje'!$Q:$Q,'BD Factoraje'!$B:$B,$B$3,'BD Factoraje'!$G:$G,'Cartera Semanal Individual'!$A93,'BD Factoraje'!$C:$C,$B$2),0)+BS93-SUMIFS('BD Factoraje'!$R:$R,'BD Factoraje'!$B:$B,$B$3,'BD Factoraje'!$G:$G,'Cartera Semanal Individual'!$A93,'BD Factoraje'!$N:$N,'Cartera Semanal Individual'!BT$1,'BD Factoraje'!$C:$C,$B$2)</f>
        <v>0</v>
      </c>
      <c r="BU93" s="11">
        <f>IF('Cartera Semanal Individual'!$A93='Cartera Semanal Individual'!BU$1,-SUMIFS('BD Factoraje'!$Q:$Q,'BD Factoraje'!$B:$B,$B$3,'BD Factoraje'!$G:$G,'Cartera Semanal Individual'!$A93,'BD Factoraje'!$C:$C,$B$2),0)+BT93-SUMIFS('BD Factoraje'!$R:$R,'BD Factoraje'!$B:$B,$B$3,'BD Factoraje'!$G:$G,'Cartera Semanal Individual'!$A93,'BD Factoraje'!$N:$N,'Cartera Semanal Individual'!BU$1,'BD Factoraje'!$C:$C,$B$2)</f>
        <v>0</v>
      </c>
      <c r="BV93" s="11">
        <f>IF('Cartera Semanal Individual'!$A93='Cartera Semanal Individual'!BV$1,-SUMIFS('BD Factoraje'!$Q:$Q,'BD Factoraje'!$B:$B,$B$3,'BD Factoraje'!$G:$G,'Cartera Semanal Individual'!$A93,'BD Factoraje'!$C:$C,$B$2),0)+BU93-SUMIFS('BD Factoraje'!$R:$R,'BD Factoraje'!$B:$B,$B$3,'BD Factoraje'!$G:$G,'Cartera Semanal Individual'!$A93,'BD Factoraje'!$N:$N,'Cartera Semanal Individual'!BV$1,'BD Factoraje'!$C:$C,$B$2)</f>
        <v>0</v>
      </c>
      <c r="BW93" s="11">
        <f>IF('Cartera Semanal Individual'!$A93='Cartera Semanal Individual'!BW$1,-SUMIFS('BD Factoraje'!$Q:$Q,'BD Factoraje'!$B:$B,$B$3,'BD Factoraje'!$G:$G,'Cartera Semanal Individual'!$A93,'BD Factoraje'!$C:$C,$B$2),0)+BV93-SUMIFS('BD Factoraje'!$R:$R,'BD Factoraje'!$B:$B,$B$3,'BD Factoraje'!$G:$G,'Cartera Semanal Individual'!$A93,'BD Factoraje'!$N:$N,'Cartera Semanal Individual'!BW$1,'BD Factoraje'!$C:$C,$B$2)</f>
        <v>0</v>
      </c>
      <c r="BX93" s="11">
        <f>IF('Cartera Semanal Individual'!$A93='Cartera Semanal Individual'!BX$1,-SUMIFS('BD Factoraje'!$Q:$Q,'BD Factoraje'!$B:$B,$B$3,'BD Factoraje'!$G:$G,'Cartera Semanal Individual'!$A93,'BD Factoraje'!$C:$C,$B$2),0)+BW93-SUMIFS('BD Factoraje'!$R:$R,'BD Factoraje'!$B:$B,$B$3,'BD Factoraje'!$G:$G,'Cartera Semanal Individual'!$A93,'BD Factoraje'!$N:$N,'Cartera Semanal Individual'!BX$1,'BD Factoraje'!$C:$C,$B$2)</f>
        <v>0</v>
      </c>
      <c r="BY93" s="11">
        <f>IF('Cartera Semanal Individual'!$A93='Cartera Semanal Individual'!BY$1,-SUMIFS('BD Factoraje'!$Q:$Q,'BD Factoraje'!$B:$B,$B$3,'BD Factoraje'!$G:$G,'Cartera Semanal Individual'!$A93,'BD Factoraje'!$C:$C,$B$2),0)+BX93-SUMIFS('BD Factoraje'!$R:$R,'BD Factoraje'!$B:$B,$B$3,'BD Factoraje'!$G:$G,'Cartera Semanal Individual'!$A93,'BD Factoraje'!$N:$N,'Cartera Semanal Individual'!BY$1,'BD Factoraje'!$C:$C,$B$2)</f>
        <v>0</v>
      </c>
      <c r="BZ93" s="11">
        <f>IF('Cartera Semanal Individual'!$A93='Cartera Semanal Individual'!BZ$1,-SUMIFS('BD Factoraje'!$Q:$Q,'BD Factoraje'!$B:$B,$B$3,'BD Factoraje'!$G:$G,'Cartera Semanal Individual'!$A93,'BD Factoraje'!$C:$C,$B$2),0)+BY93-SUMIFS('BD Factoraje'!$R:$R,'BD Factoraje'!$B:$B,$B$3,'BD Factoraje'!$G:$G,'Cartera Semanal Individual'!$A93,'BD Factoraje'!$N:$N,'Cartera Semanal Individual'!BZ$1,'BD Factoraje'!$C:$C,$B$2)</f>
        <v>0</v>
      </c>
      <c r="CA93" s="11">
        <f>IF('Cartera Semanal Individual'!$A93='Cartera Semanal Individual'!CA$1,-SUMIFS('BD Factoraje'!$Q:$Q,'BD Factoraje'!$B:$B,$B$3,'BD Factoraje'!$G:$G,'Cartera Semanal Individual'!$A93,'BD Factoraje'!$C:$C,$B$2),0)+BZ93-SUMIFS('BD Factoraje'!$R:$R,'BD Factoraje'!$B:$B,$B$3,'BD Factoraje'!$G:$G,'Cartera Semanal Individual'!$A93,'BD Factoraje'!$N:$N,'Cartera Semanal Individual'!CA$1,'BD Factoraje'!$C:$C,$B$2)</f>
        <v>0</v>
      </c>
      <c r="CB93" s="11">
        <f>IF('Cartera Semanal Individual'!$A93='Cartera Semanal Individual'!CB$1,-SUMIFS('BD Factoraje'!$Q:$Q,'BD Factoraje'!$B:$B,$B$3,'BD Factoraje'!$G:$G,'Cartera Semanal Individual'!$A93,'BD Factoraje'!$C:$C,$B$2),0)+CA93-SUMIFS('BD Factoraje'!$R:$R,'BD Factoraje'!$B:$B,$B$3,'BD Factoraje'!$G:$G,'Cartera Semanal Individual'!$A93,'BD Factoraje'!$N:$N,'Cartera Semanal Individual'!CB$1,'BD Factoraje'!$C:$C,$B$2)</f>
        <v>0</v>
      </c>
      <c r="CC93" s="11">
        <f>IF('Cartera Semanal Individual'!$A93='Cartera Semanal Individual'!CC$1,-SUMIFS('BD Factoraje'!$Q:$Q,'BD Factoraje'!$B:$B,$B$3,'BD Factoraje'!$G:$G,'Cartera Semanal Individual'!$A93,'BD Factoraje'!$C:$C,$B$2),0)+CB93-SUMIFS('BD Factoraje'!$R:$R,'BD Factoraje'!$B:$B,$B$3,'BD Factoraje'!$G:$G,'Cartera Semanal Individual'!$A93,'BD Factoraje'!$N:$N,'Cartera Semanal Individual'!CC$1,'BD Factoraje'!$C:$C,$B$2)</f>
        <v>0</v>
      </c>
      <c r="CD93" s="11">
        <f>IF('Cartera Semanal Individual'!$A93='Cartera Semanal Individual'!CD$1,-SUMIFS('BD Factoraje'!$Q:$Q,'BD Factoraje'!$B:$B,$B$3,'BD Factoraje'!$G:$G,'Cartera Semanal Individual'!$A93,'BD Factoraje'!$C:$C,$B$2),0)+CC93-SUMIFS('BD Factoraje'!$R:$R,'BD Factoraje'!$B:$B,$B$3,'BD Factoraje'!$G:$G,'Cartera Semanal Individual'!$A93,'BD Factoraje'!$N:$N,'Cartera Semanal Individual'!CD$1,'BD Factoraje'!$C:$C,$B$2)</f>
        <v>0</v>
      </c>
      <c r="CE93" s="11">
        <f>IF('Cartera Semanal Individual'!$A93='Cartera Semanal Individual'!CE$1,-SUMIFS('BD Factoraje'!$Q:$Q,'BD Factoraje'!$B:$B,$B$3,'BD Factoraje'!$G:$G,'Cartera Semanal Individual'!$A93,'BD Factoraje'!$C:$C,$B$2),0)+CD93-SUMIFS('BD Factoraje'!$R:$R,'BD Factoraje'!$B:$B,$B$3,'BD Factoraje'!$G:$G,'Cartera Semanal Individual'!$A93,'BD Factoraje'!$N:$N,'Cartera Semanal Individual'!CE$1,'BD Factoraje'!$C:$C,$B$2)</f>
        <v>0</v>
      </c>
      <c r="CF93" s="11">
        <f>IF('Cartera Semanal Individual'!$A93='Cartera Semanal Individual'!CF$1,-SUMIFS('BD Factoraje'!$Q:$Q,'BD Factoraje'!$B:$B,$B$3,'BD Factoraje'!$G:$G,'Cartera Semanal Individual'!$A93,'BD Factoraje'!$C:$C,$B$2),0)+CE93-SUMIFS('BD Factoraje'!$R:$R,'BD Factoraje'!$B:$B,$B$3,'BD Factoraje'!$G:$G,'Cartera Semanal Individual'!$A93,'BD Factoraje'!$N:$N,'Cartera Semanal Individual'!CF$1,'BD Factoraje'!$C:$C,$B$2)</f>
        <v>0</v>
      </c>
      <c r="CG93" s="11">
        <f>IF('Cartera Semanal Individual'!$A93='Cartera Semanal Individual'!CG$1,-SUMIFS('BD Factoraje'!$Q:$Q,'BD Factoraje'!$B:$B,$B$3,'BD Factoraje'!$G:$G,'Cartera Semanal Individual'!$A93,'BD Factoraje'!$C:$C,$B$2),0)+CF93-SUMIFS('BD Factoraje'!$R:$R,'BD Factoraje'!$B:$B,$B$3,'BD Factoraje'!$G:$G,'Cartera Semanal Individual'!$A93,'BD Factoraje'!$N:$N,'Cartera Semanal Individual'!CG$1,'BD Factoraje'!$C:$C,$B$2)</f>
        <v>0</v>
      </c>
      <c r="CH93" s="11">
        <f>IF('Cartera Semanal Individual'!$A93='Cartera Semanal Individual'!CH$1,-SUMIFS('BD Factoraje'!$Q:$Q,'BD Factoraje'!$B:$B,$B$3,'BD Factoraje'!$G:$G,'Cartera Semanal Individual'!$A93,'BD Factoraje'!$C:$C,$B$2),0)+CG93-SUMIFS('BD Factoraje'!$R:$R,'BD Factoraje'!$B:$B,$B$3,'BD Factoraje'!$G:$G,'Cartera Semanal Individual'!$A93,'BD Factoraje'!$N:$N,'Cartera Semanal Individual'!CH$1,'BD Factoraje'!$C:$C,$B$2)</f>
        <v>0</v>
      </c>
      <c r="CI93" s="11">
        <f>IF('Cartera Semanal Individual'!$A93='Cartera Semanal Individual'!CI$1,-SUMIFS('BD Factoraje'!$Q:$Q,'BD Factoraje'!$B:$B,$B$3,'BD Factoraje'!$G:$G,'Cartera Semanal Individual'!$A93,'BD Factoraje'!$C:$C,$B$2),0)+CH93-SUMIFS('BD Factoraje'!$R:$R,'BD Factoraje'!$B:$B,$B$3,'BD Factoraje'!$G:$G,'Cartera Semanal Individual'!$A93,'BD Factoraje'!$N:$N,'Cartera Semanal Individual'!CI$1,'BD Factoraje'!$C:$C,$B$2)</f>
        <v>0</v>
      </c>
      <c r="CJ93" s="11">
        <f>IF('Cartera Semanal Individual'!$A93='Cartera Semanal Individual'!CJ$1,-SUMIFS('BD Factoraje'!$Q:$Q,'BD Factoraje'!$B:$B,$B$3,'BD Factoraje'!$G:$G,'Cartera Semanal Individual'!$A93,'BD Factoraje'!$C:$C,$B$2),0)+CI93-SUMIFS('BD Factoraje'!$R:$R,'BD Factoraje'!$B:$B,$B$3,'BD Factoraje'!$G:$G,'Cartera Semanal Individual'!$A93,'BD Factoraje'!$N:$N,'Cartera Semanal Individual'!CJ$1,'BD Factoraje'!$C:$C,$B$2)</f>
        <v>0</v>
      </c>
      <c r="CK93" s="11">
        <f>IF('Cartera Semanal Individual'!$A93='Cartera Semanal Individual'!CK$1,-SUMIFS('BD Factoraje'!$Q:$Q,'BD Factoraje'!$B:$B,$B$3,'BD Factoraje'!$G:$G,'Cartera Semanal Individual'!$A93,'BD Factoraje'!$C:$C,$B$2),0)+CJ93-SUMIFS('BD Factoraje'!$R:$R,'BD Factoraje'!$B:$B,$B$3,'BD Factoraje'!$G:$G,'Cartera Semanal Individual'!$A93,'BD Factoraje'!$N:$N,'Cartera Semanal Individual'!CK$1,'BD Factoraje'!$C:$C,$B$2)</f>
        <v>0</v>
      </c>
      <c r="CL93" s="11">
        <f>IF('Cartera Semanal Individual'!$A93='Cartera Semanal Individual'!CL$1,-SUMIFS('BD Factoraje'!$Q:$Q,'BD Factoraje'!$B:$B,$B$3,'BD Factoraje'!$G:$G,'Cartera Semanal Individual'!$A93,'BD Factoraje'!$C:$C,$B$2),0)+CK93-SUMIFS('BD Factoraje'!$R:$R,'BD Factoraje'!$B:$B,$B$3,'BD Factoraje'!$G:$G,'Cartera Semanal Individual'!$A93,'BD Factoraje'!$N:$N,'Cartera Semanal Individual'!CL$1,'BD Factoraje'!$C:$C,$B$2)</f>
        <v>0</v>
      </c>
      <c r="CM93" s="11">
        <f>IF('Cartera Semanal Individual'!$A93='Cartera Semanal Individual'!CM$1,-SUMIFS('BD Factoraje'!$Q:$Q,'BD Factoraje'!$B:$B,$B$3,'BD Factoraje'!$G:$G,'Cartera Semanal Individual'!$A93,'BD Factoraje'!$C:$C,$B$2),0)+CL93-SUMIFS('BD Factoraje'!$R:$R,'BD Factoraje'!$B:$B,$B$3,'BD Factoraje'!$G:$G,'Cartera Semanal Individual'!$A93,'BD Factoraje'!$N:$N,'Cartera Semanal Individual'!CM$1,'BD Factoraje'!$C:$C,$B$2)</f>
        <v>0</v>
      </c>
      <c r="CN93" s="11">
        <f>IF('Cartera Semanal Individual'!$A93='Cartera Semanal Individual'!CN$1,-SUMIFS('BD Factoraje'!$Q:$Q,'BD Factoraje'!$B:$B,$B$3,'BD Factoraje'!$G:$G,'Cartera Semanal Individual'!$A93,'BD Factoraje'!$C:$C,$B$2),0)+CM93-SUMIFS('BD Factoraje'!$R:$R,'BD Factoraje'!$B:$B,$B$3,'BD Factoraje'!$G:$G,'Cartera Semanal Individual'!$A93,'BD Factoraje'!$N:$N,'Cartera Semanal Individual'!CN$1,'BD Factoraje'!$C:$C,$B$2)</f>
        <v>0</v>
      </c>
      <c r="CO93" s="11">
        <f>IF('Cartera Semanal Individual'!$A93='Cartera Semanal Individual'!CO$1,-SUMIFS('BD Factoraje'!$Q:$Q,'BD Factoraje'!$B:$B,$B$3,'BD Factoraje'!$G:$G,'Cartera Semanal Individual'!$A93,'BD Factoraje'!$C:$C,$B$2),0)+CN93-SUMIFS('BD Factoraje'!$R:$R,'BD Factoraje'!$B:$B,$B$3,'BD Factoraje'!$G:$G,'Cartera Semanal Individual'!$A93,'BD Factoraje'!$N:$N,'Cartera Semanal Individual'!CO$1,'BD Factoraje'!$C:$C,$B$2)</f>
        <v>0</v>
      </c>
      <c r="CP93" s="11">
        <f>IF('Cartera Semanal Individual'!$A93='Cartera Semanal Individual'!CP$1,-SUMIFS('BD Factoraje'!$Q:$Q,'BD Factoraje'!$B:$B,$B$3,'BD Factoraje'!$G:$G,'Cartera Semanal Individual'!$A93,'BD Factoraje'!$C:$C,$B$2),0)+CO93-SUMIFS('BD Factoraje'!$R:$R,'BD Factoraje'!$B:$B,$B$3,'BD Factoraje'!$G:$G,'Cartera Semanal Individual'!$A93,'BD Factoraje'!$N:$N,'Cartera Semanal Individual'!CP$1,'BD Factoraje'!$C:$C,$B$2)</f>
        <v>0</v>
      </c>
      <c r="CQ93" s="11">
        <f>IF('Cartera Semanal Individual'!$A93='Cartera Semanal Individual'!CQ$1,-SUMIFS('BD Factoraje'!$Q:$Q,'BD Factoraje'!$B:$B,$B$3,'BD Factoraje'!$G:$G,'Cartera Semanal Individual'!$A93,'BD Factoraje'!$C:$C,$B$2),0)+CP93-SUMIFS('BD Factoraje'!$R:$R,'BD Factoraje'!$B:$B,$B$3,'BD Factoraje'!$G:$G,'Cartera Semanal Individual'!$A93,'BD Factoraje'!$N:$N,'Cartera Semanal Individual'!CQ$1,'BD Factoraje'!$C:$C,$B$2)</f>
        <v>0</v>
      </c>
      <c r="CR93" s="11">
        <f>IF('Cartera Semanal Individual'!$A93='Cartera Semanal Individual'!CR$1,-SUMIFS('BD Factoraje'!$Q:$Q,'BD Factoraje'!$B:$B,$B$3,'BD Factoraje'!$G:$G,'Cartera Semanal Individual'!$A93,'BD Factoraje'!$C:$C,$B$2),0)+CQ93-SUMIFS('BD Factoraje'!$R:$R,'BD Factoraje'!$B:$B,$B$3,'BD Factoraje'!$G:$G,'Cartera Semanal Individual'!$A93,'BD Factoraje'!$N:$N,'Cartera Semanal Individual'!CR$1,'BD Factoraje'!$C:$C,$B$2)</f>
        <v>0</v>
      </c>
      <c r="CS93" s="11">
        <f>IF('Cartera Semanal Individual'!$A93='Cartera Semanal Individual'!CS$1,-SUMIFS('BD Factoraje'!$Q:$Q,'BD Factoraje'!$B:$B,$B$3,'BD Factoraje'!$G:$G,'Cartera Semanal Individual'!$A93,'BD Factoraje'!$C:$C,$B$2),0)+CR93-SUMIFS('BD Factoraje'!$R:$R,'BD Factoraje'!$B:$B,$B$3,'BD Factoraje'!$G:$G,'Cartera Semanal Individual'!$A93,'BD Factoraje'!$N:$N,'Cartera Semanal Individual'!CS$1,'BD Factoraje'!$C:$C,$B$2)</f>
        <v>0</v>
      </c>
      <c r="CT93" s="11">
        <f>IF('Cartera Semanal Individual'!$A93='Cartera Semanal Individual'!CT$1,-SUMIFS('BD Factoraje'!$Q:$Q,'BD Factoraje'!$B:$B,$B$3,'BD Factoraje'!$G:$G,'Cartera Semanal Individual'!$A93,'BD Factoraje'!$C:$C,$B$2),0)+CS93-SUMIFS('BD Factoraje'!$R:$R,'BD Factoraje'!$B:$B,$B$3,'BD Factoraje'!$G:$G,'Cartera Semanal Individual'!$A93,'BD Factoraje'!$N:$N,'Cartera Semanal Individual'!CT$1,'BD Factoraje'!$C:$C,$B$2)</f>
        <v>0</v>
      </c>
      <c r="CU93" s="11">
        <f>IF('Cartera Semanal Individual'!$A93='Cartera Semanal Individual'!CU$1,-SUMIFS('BD Factoraje'!$Q:$Q,'BD Factoraje'!$B:$B,$B$3,'BD Factoraje'!$G:$G,'Cartera Semanal Individual'!$A93,'BD Factoraje'!$C:$C,$B$2),0)+CT93-SUMIFS('BD Factoraje'!$R:$R,'BD Factoraje'!$B:$B,$B$3,'BD Factoraje'!$G:$G,'Cartera Semanal Individual'!$A93,'BD Factoraje'!$N:$N,'Cartera Semanal Individual'!CU$1,'BD Factoraje'!$C:$C,$B$2)</f>
        <v>0</v>
      </c>
      <c r="CV93" s="11">
        <f>IF('Cartera Semanal Individual'!$A93='Cartera Semanal Individual'!CV$1,-SUMIFS('BD Factoraje'!$Q:$Q,'BD Factoraje'!$B:$B,$B$3,'BD Factoraje'!$G:$G,'Cartera Semanal Individual'!$A93,'BD Factoraje'!$C:$C,$B$2),0)+CU93-SUMIFS('BD Factoraje'!$R:$R,'BD Factoraje'!$B:$B,$B$3,'BD Factoraje'!$G:$G,'Cartera Semanal Individual'!$A93,'BD Factoraje'!$N:$N,'Cartera Semanal Individual'!CV$1,'BD Factoraje'!$C:$C,$B$2)</f>
        <v>0</v>
      </c>
    </row>
    <row r="94" spans="1:100" x14ac:dyDescent="0.25">
      <c r="A94" s="14">
        <v>103</v>
      </c>
      <c r="B94" s="31">
        <f t="shared" si="3"/>
        <v>43086</v>
      </c>
      <c r="C94" s="11">
        <f>IF('Cartera Semanal Individual'!$A94='Cartera Semanal Individual'!C$1,-SUMIFS('BD Factoraje'!$Q:$Q,'BD Factoraje'!$B:$B,$B$3,'BD Factoraje'!$G:$G,'Cartera Semanal Individual'!$A94,'BD Factoraje'!$C:$C,$B$2),0)</f>
        <v>0</v>
      </c>
      <c r="D94" s="11">
        <f>IF('Cartera Semanal Individual'!$A94='Cartera Semanal Individual'!D$1,-SUMIFS('BD Factoraje'!$Q:$Q,'BD Factoraje'!$B:$B,$B$3,'BD Factoraje'!$G:$G,'Cartera Semanal Individual'!$A94,'BD Factoraje'!$C:$C,$B$2),0)+C94-SUMIFS('BD Factoraje'!$R:$R,'BD Factoraje'!$B:$B,$B$3,'BD Factoraje'!$G:$G,'Cartera Semanal Individual'!$A94,'BD Factoraje'!$N:$N,'Cartera Semanal Individual'!D$1,'BD Factoraje'!$C:$C,$B$2)</f>
        <v>0</v>
      </c>
      <c r="E94" s="11">
        <f>IF('Cartera Semanal Individual'!$A94='Cartera Semanal Individual'!E$1,-SUMIFS('BD Factoraje'!$Q:$Q,'BD Factoraje'!$B:$B,$B$3,'BD Factoraje'!$G:$G,'Cartera Semanal Individual'!$A94,'BD Factoraje'!$C:$C,$B$2),0)+D94-SUMIFS('BD Factoraje'!$R:$R,'BD Factoraje'!$B:$B,$B$3,'BD Factoraje'!$G:$G,'Cartera Semanal Individual'!$A94,'BD Factoraje'!$N:$N,'Cartera Semanal Individual'!E$1,'BD Factoraje'!$C:$C,$B$2)</f>
        <v>0</v>
      </c>
      <c r="F94" s="11">
        <f>IF('Cartera Semanal Individual'!$A94='Cartera Semanal Individual'!F$1,-SUMIFS('BD Factoraje'!$Q:$Q,'BD Factoraje'!$B:$B,$B$3,'BD Factoraje'!$G:$G,'Cartera Semanal Individual'!$A94,'BD Factoraje'!$C:$C,$B$2),0)+E94-SUMIFS('BD Factoraje'!$R:$R,'BD Factoraje'!$B:$B,$B$3,'BD Factoraje'!$G:$G,'Cartera Semanal Individual'!$A94,'BD Factoraje'!$N:$N,'Cartera Semanal Individual'!F$1,'BD Factoraje'!$C:$C,$B$2)</f>
        <v>0</v>
      </c>
      <c r="G94" s="11">
        <f>IF('Cartera Semanal Individual'!$A94='Cartera Semanal Individual'!G$1,-SUMIFS('BD Factoraje'!$Q:$Q,'BD Factoraje'!$B:$B,$B$3,'BD Factoraje'!$G:$G,'Cartera Semanal Individual'!$A94,'BD Factoraje'!$C:$C,$B$2),0)+F94-SUMIFS('BD Factoraje'!$R:$R,'BD Factoraje'!$B:$B,$B$3,'BD Factoraje'!$G:$G,'Cartera Semanal Individual'!$A94,'BD Factoraje'!$N:$N,'Cartera Semanal Individual'!G$1,'BD Factoraje'!$C:$C,$B$2)</f>
        <v>0</v>
      </c>
      <c r="H94" s="11">
        <f>IF('Cartera Semanal Individual'!$A94='Cartera Semanal Individual'!H$1,-SUMIFS('BD Factoraje'!$Q:$Q,'BD Factoraje'!$B:$B,$B$3,'BD Factoraje'!$G:$G,'Cartera Semanal Individual'!$A94,'BD Factoraje'!$C:$C,$B$2),0)+G94-SUMIFS('BD Factoraje'!$R:$R,'BD Factoraje'!$B:$B,$B$3,'BD Factoraje'!$G:$G,'Cartera Semanal Individual'!$A94,'BD Factoraje'!$N:$N,'Cartera Semanal Individual'!H$1,'BD Factoraje'!$C:$C,$B$2)</f>
        <v>0</v>
      </c>
      <c r="I94" s="11">
        <f>IF('Cartera Semanal Individual'!$A94='Cartera Semanal Individual'!I$1,-SUMIFS('BD Factoraje'!$Q:$Q,'BD Factoraje'!$B:$B,$B$3,'BD Factoraje'!$G:$G,'Cartera Semanal Individual'!$A94,'BD Factoraje'!$C:$C,$B$2),0)+H94-SUMIFS('BD Factoraje'!$R:$R,'BD Factoraje'!$B:$B,$B$3,'BD Factoraje'!$G:$G,'Cartera Semanal Individual'!$A94,'BD Factoraje'!$N:$N,'Cartera Semanal Individual'!I$1,'BD Factoraje'!$C:$C,$B$2)</f>
        <v>0</v>
      </c>
      <c r="J94" s="11">
        <f>IF('Cartera Semanal Individual'!$A94='Cartera Semanal Individual'!J$1,-SUMIFS('BD Factoraje'!$Q:$Q,'BD Factoraje'!$B:$B,$B$3,'BD Factoraje'!$G:$G,'Cartera Semanal Individual'!$A94,'BD Factoraje'!$C:$C,$B$2),0)+I94-SUMIFS('BD Factoraje'!$R:$R,'BD Factoraje'!$B:$B,$B$3,'BD Factoraje'!$G:$G,'Cartera Semanal Individual'!$A94,'BD Factoraje'!$N:$N,'Cartera Semanal Individual'!J$1,'BD Factoraje'!$C:$C,$B$2)</f>
        <v>0</v>
      </c>
      <c r="K94" s="11">
        <f>IF('Cartera Semanal Individual'!$A94='Cartera Semanal Individual'!K$1,-SUMIFS('BD Factoraje'!$Q:$Q,'BD Factoraje'!$B:$B,$B$3,'BD Factoraje'!$G:$G,'Cartera Semanal Individual'!$A94,'BD Factoraje'!$C:$C,$B$2),0)+J94-SUMIFS('BD Factoraje'!$R:$R,'BD Factoraje'!$B:$B,$B$3,'BD Factoraje'!$G:$G,'Cartera Semanal Individual'!$A94,'BD Factoraje'!$N:$N,'Cartera Semanal Individual'!K$1,'BD Factoraje'!$C:$C,$B$2)</f>
        <v>0</v>
      </c>
      <c r="L94" s="11">
        <f>IF('Cartera Semanal Individual'!$A94='Cartera Semanal Individual'!L$1,-SUMIFS('BD Factoraje'!$Q:$Q,'BD Factoraje'!$B:$B,$B$3,'BD Factoraje'!$G:$G,'Cartera Semanal Individual'!$A94,'BD Factoraje'!$C:$C,$B$2),0)+K94-SUMIFS('BD Factoraje'!$R:$R,'BD Factoraje'!$B:$B,$B$3,'BD Factoraje'!$G:$G,'Cartera Semanal Individual'!$A94,'BD Factoraje'!$N:$N,'Cartera Semanal Individual'!L$1,'BD Factoraje'!$C:$C,$B$2)</f>
        <v>0</v>
      </c>
      <c r="M94" s="11">
        <f>IF('Cartera Semanal Individual'!$A94='Cartera Semanal Individual'!M$1,-SUMIFS('BD Factoraje'!$Q:$Q,'BD Factoraje'!$B:$B,$B$3,'BD Factoraje'!$G:$G,'Cartera Semanal Individual'!$A94,'BD Factoraje'!$C:$C,$B$2),0)+L94-SUMIFS('BD Factoraje'!$R:$R,'BD Factoraje'!$B:$B,$B$3,'BD Factoraje'!$G:$G,'Cartera Semanal Individual'!$A94,'BD Factoraje'!$N:$N,'Cartera Semanal Individual'!M$1,'BD Factoraje'!$C:$C,$B$2)</f>
        <v>0</v>
      </c>
      <c r="N94" s="11">
        <f>IF('Cartera Semanal Individual'!$A94='Cartera Semanal Individual'!N$1,-SUMIFS('BD Factoraje'!$Q:$Q,'BD Factoraje'!$B:$B,$B$3,'BD Factoraje'!$G:$G,'Cartera Semanal Individual'!$A94,'BD Factoraje'!$C:$C,$B$2),0)+M94-SUMIFS('BD Factoraje'!$R:$R,'BD Factoraje'!$B:$B,$B$3,'BD Factoraje'!$G:$G,'Cartera Semanal Individual'!$A94,'BD Factoraje'!$N:$N,'Cartera Semanal Individual'!N$1,'BD Factoraje'!$C:$C,$B$2)</f>
        <v>0</v>
      </c>
      <c r="O94" s="11">
        <f>IF('Cartera Semanal Individual'!$A94='Cartera Semanal Individual'!O$1,-SUMIFS('BD Factoraje'!$Q:$Q,'BD Factoraje'!$B:$B,$B$3,'BD Factoraje'!$G:$G,'Cartera Semanal Individual'!$A94,'BD Factoraje'!$C:$C,$B$2),0)+N94-SUMIFS('BD Factoraje'!$R:$R,'BD Factoraje'!$B:$B,$B$3,'BD Factoraje'!$G:$G,'Cartera Semanal Individual'!$A94,'BD Factoraje'!$N:$N,'Cartera Semanal Individual'!O$1,'BD Factoraje'!$C:$C,$B$2)</f>
        <v>0</v>
      </c>
      <c r="P94" s="11">
        <f>IF('Cartera Semanal Individual'!$A94='Cartera Semanal Individual'!P$1,-SUMIFS('BD Factoraje'!$Q:$Q,'BD Factoraje'!$B:$B,$B$3,'BD Factoraje'!$G:$G,'Cartera Semanal Individual'!$A94,'BD Factoraje'!$C:$C,$B$2),0)+O94-SUMIFS('BD Factoraje'!$R:$R,'BD Factoraje'!$B:$B,$B$3,'BD Factoraje'!$G:$G,'Cartera Semanal Individual'!$A94,'BD Factoraje'!$N:$N,'Cartera Semanal Individual'!P$1,'BD Factoraje'!$C:$C,$B$2)</f>
        <v>0</v>
      </c>
      <c r="Q94" s="11">
        <f>IF('Cartera Semanal Individual'!$A94='Cartera Semanal Individual'!Q$1,-SUMIFS('BD Factoraje'!$Q:$Q,'BD Factoraje'!$B:$B,$B$3,'BD Factoraje'!$G:$G,'Cartera Semanal Individual'!$A94,'BD Factoraje'!$C:$C,$B$2),0)+P94-SUMIFS('BD Factoraje'!$R:$R,'BD Factoraje'!$B:$B,$B$3,'BD Factoraje'!$G:$G,'Cartera Semanal Individual'!$A94,'BD Factoraje'!$N:$N,'Cartera Semanal Individual'!Q$1,'BD Factoraje'!$C:$C,$B$2)</f>
        <v>0</v>
      </c>
      <c r="R94" s="11">
        <f>IF('Cartera Semanal Individual'!$A94='Cartera Semanal Individual'!R$1,-SUMIFS('BD Factoraje'!$Q:$Q,'BD Factoraje'!$B:$B,$B$3,'BD Factoraje'!$G:$G,'Cartera Semanal Individual'!$A94,'BD Factoraje'!$C:$C,$B$2),0)+Q94-SUMIFS('BD Factoraje'!$R:$R,'BD Factoraje'!$B:$B,$B$3,'BD Factoraje'!$G:$G,'Cartera Semanal Individual'!$A94,'BD Factoraje'!$N:$N,'Cartera Semanal Individual'!R$1,'BD Factoraje'!$C:$C,$B$2)</f>
        <v>0</v>
      </c>
      <c r="S94" s="11">
        <f>IF('Cartera Semanal Individual'!$A94='Cartera Semanal Individual'!S$1,-SUMIFS('BD Factoraje'!$Q:$Q,'BD Factoraje'!$B:$B,$B$3,'BD Factoraje'!$G:$G,'Cartera Semanal Individual'!$A94,'BD Factoraje'!$C:$C,$B$2),0)+R94-SUMIFS('BD Factoraje'!$R:$R,'BD Factoraje'!$B:$B,$B$3,'BD Factoraje'!$G:$G,'Cartera Semanal Individual'!$A94,'BD Factoraje'!$N:$N,'Cartera Semanal Individual'!S$1,'BD Factoraje'!$C:$C,$B$2)</f>
        <v>0</v>
      </c>
      <c r="T94" s="11">
        <f>IF('Cartera Semanal Individual'!$A94='Cartera Semanal Individual'!T$1,-SUMIFS('BD Factoraje'!$Q:$Q,'BD Factoraje'!$B:$B,$B$3,'BD Factoraje'!$G:$G,'Cartera Semanal Individual'!$A94,'BD Factoraje'!$C:$C,$B$2),0)+S94-SUMIFS('BD Factoraje'!$R:$R,'BD Factoraje'!$B:$B,$B$3,'BD Factoraje'!$G:$G,'Cartera Semanal Individual'!$A94,'BD Factoraje'!$N:$N,'Cartera Semanal Individual'!T$1,'BD Factoraje'!$C:$C,$B$2)</f>
        <v>0</v>
      </c>
      <c r="U94" s="11">
        <f>IF('Cartera Semanal Individual'!$A94='Cartera Semanal Individual'!U$1,-SUMIFS('BD Factoraje'!$Q:$Q,'BD Factoraje'!$B:$B,$B$3,'BD Factoraje'!$G:$G,'Cartera Semanal Individual'!$A94,'BD Factoraje'!$C:$C,$B$2),0)+T94-SUMIFS('BD Factoraje'!$R:$R,'BD Factoraje'!$B:$B,$B$3,'BD Factoraje'!$G:$G,'Cartera Semanal Individual'!$A94,'BD Factoraje'!$N:$N,'Cartera Semanal Individual'!U$1,'BD Factoraje'!$C:$C,$B$2)</f>
        <v>0</v>
      </c>
      <c r="V94" s="11">
        <f>IF('Cartera Semanal Individual'!$A94='Cartera Semanal Individual'!V$1,-SUMIFS('BD Factoraje'!$Q:$Q,'BD Factoraje'!$B:$B,$B$3,'BD Factoraje'!$G:$G,'Cartera Semanal Individual'!$A94,'BD Factoraje'!$C:$C,$B$2),0)+U94-SUMIFS('BD Factoraje'!$R:$R,'BD Factoraje'!$B:$B,$B$3,'BD Factoraje'!$G:$G,'Cartera Semanal Individual'!$A94,'BD Factoraje'!$N:$N,'Cartera Semanal Individual'!V$1,'BD Factoraje'!$C:$C,$B$2)</f>
        <v>0</v>
      </c>
      <c r="W94" s="11">
        <f>IF('Cartera Semanal Individual'!$A94='Cartera Semanal Individual'!W$1,-SUMIFS('BD Factoraje'!$Q:$Q,'BD Factoraje'!$B:$B,$B$3,'BD Factoraje'!$G:$G,'Cartera Semanal Individual'!$A94,'BD Factoraje'!$C:$C,$B$2),0)+V94-SUMIFS('BD Factoraje'!$R:$R,'BD Factoraje'!$B:$B,$B$3,'BD Factoraje'!$G:$G,'Cartera Semanal Individual'!$A94,'BD Factoraje'!$N:$N,'Cartera Semanal Individual'!W$1,'BD Factoraje'!$C:$C,$B$2)</f>
        <v>0</v>
      </c>
      <c r="X94" s="11">
        <f>IF('Cartera Semanal Individual'!$A94='Cartera Semanal Individual'!X$1,-SUMIFS('BD Factoraje'!$Q:$Q,'BD Factoraje'!$B:$B,$B$3,'BD Factoraje'!$G:$G,'Cartera Semanal Individual'!$A94,'BD Factoraje'!$C:$C,$B$2),0)+W94-SUMIFS('BD Factoraje'!$R:$R,'BD Factoraje'!$B:$B,$B$3,'BD Factoraje'!$G:$G,'Cartera Semanal Individual'!$A94,'BD Factoraje'!$N:$N,'Cartera Semanal Individual'!X$1,'BD Factoraje'!$C:$C,$B$2)</f>
        <v>0</v>
      </c>
      <c r="Y94" s="11">
        <f>IF('Cartera Semanal Individual'!$A94='Cartera Semanal Individual'!Y$1,-SUMIFS('BD Factoraje'!$Q:$Q,'BD Factoraje'!$B:$B,$B$3,'BD Factoraje'!$G:$G,'Cartera Semanal Individual'!$A94,'BD Factoraje'!$C:$C,$B$2),0)+X94-SUMIFS('BD Factoraje'!$R:$R,'BD Factoraje'!$B:$B,$B$3,'BD Factoraje'!$G:$G,'Cartera Semanal Individual'!$A94,'BD Factoraje'!$N:$N,'Cartera Semanal Individual'!Y$1,'BD Factoraje'!$C:$C,$B$2)</f>
        <v>0</v>
      </c>
      <c r="Z94" s="11">
        <f>IF('Cartera Semanal Individual'!$A94='Cartera Semanal Individual'!Z$1,-SUMIFS('BD Factoraje'!$Q:$Q,'BD Factoraje'!$B:$B,$B$3,'BD Factoraje'!$G:$G,'Cartera Semanal Individual'!$A94,'BD Factoraje'!$C:$C,$B$2),0)+Y94-SUMIFS('BD Factoraje'!$R:$R,'BD Factoraje'!$B:$B,$B$3,'BD Factoraje'!$G:$G,'Cartera Semanal Individual'!$A94,'BD Factoraje'!$N:$N,'Cartera Semanal Individual'!Z$1,'BD Factoraje'!$C:$C,$B$2)</f>
        <v>0</v>
      </c>
      <c r="AA94" s="11">
        <f>IF('Cartera Semanal Individual'!$A94='Cartera Semanal Individual'!AA$1,-SUMIFS('BD Factoraje'!$Q:$Q,'BD Factoraje'!$B:$B,$B$3,'BD Factoraje'!$G:$G,'Cartera Semanal Individual'!$A94,'BD Factoraje'!$C:$C,$B$2),0)+Z94-SUMIFS('BD Factoraje'!$R:$R,'BD Factoraje'!$B:$B,$B$3,'BD Factoraje'!$G:$G,'Cartera Semanal Individual'!$A94,'BD Factoraje'!$N:$N,'Cartera Semanal Individual'!AA$1,'BD Factoraje'!$C:$C,$B$2)</f>
        <v>0</v>
      </c>
      <c r="AB94" s="11">
        <f>IF('Cartera Semanal Individual'!$A94='Cartera Semanal Individual'!AB$1,-SUMIFS('BD Factoraje'!$Q:$Q,'BD Factoraje'!$B:$B,$B$3,'BD Factoraje'!$G:$G,'Cartera Semanal Individual'!$A94,'BD Factoraje'!$C:$C,$B$2),0)+AA94-SUMIFS('BD Factoraje'!$R:$R,'BD Factoraje'!$B:$B,$B$3,'BD Factoraje'!$G:$G,'Cartera Semanal Individual'!$A94,'BD Factoraje'!$N:$N,'Cartera Semanal Individual'!AB$1,'BD Factoraje'!$C:$C,$B$2)</f>
        <v>0</v>
      </c>
      <c r="AC94" s="11">
        <f>IF('Cartera Semanal Individual'!$A94='Cartera Semanal Individual'!AC$1,-SUMIFS('BD Factoraje'!$Q:$Q,'BD Factoraje'!$B:$B,$B$3,'BD Factoraje'!$G:$G,'Cartera Semanal Individual'!$A94,'BD Factoraje'!$C:$C,$B$2),0)+AB94-SUMIFS('BD Factoraje'!$R:$R,'BD Factoraje'!$B:$B,$B$3,'BD Factoraje'!$G:$G,'Cartera Semanal Individual'!$A94,'BD Factoraje'!$N:$N,'Cartera Semanal Individual'!AC$1,'BD Factoraje'!$C:$C,$B$2)</f>
        <v>0</v>
      </c>
      <c r="AD94" s="11">
        <f>IF('Cartera Semanal Individual'!$A94='Cartera Semanal Individual'!AD$1,-SUMIFS('BD Factoraje'!$Q:$Q,'BD Factoraje'!$B:$B,$B$3,'BD Factoraje'!$G:$G,'Cartera Semanal Individual'!$A94,'BD Factoraje'!$C:$C,$B$2),0)+AC94-SUMIFS('BD Factoraje'!$R:$R,'BD Factoraje'!$B:$B,$B$3,'BD Factoraje'!$G:$G,'Cartera Semanal Individual'!$A94,'BD Factoraje'!$N:$N,'Cartera Semanal Individual'!AD$1,'BD Factoraje'!$C:$C,$B$2)</f>
        <v>0</v>
      </c>
      <c r="AE94" s="11">
        <f>IF('Cartera Semanal Individual'!$A94='Cartera Semanal Individual'!AE$1,-SUMIFS('BD Factoraje'!$Q:$Q,'BD Factoraje'!$B:$B,$B$3,'BD Factoraje'!$G:$G,'Cartera Semanal Individual'!$A94,'BD Factoraje'!$C:$C,$B$2),0)+AD94-SUMIFS('BD Factoraje'!$R:$R,'BD Factoraje'!$B:$B,$B$3,'BD Factoraje'!$G:$G,'Cartera Semanal Individual'!$A94,'BD Factoraje'!$N:$N,'Cartera Semanal Individual'!AE$1,'BD Factoraje'!$C:$C,$B$2)</f>
        <v>0</v>
      </c>
      <c r="AF94" s="11">
        <f>IF('Cartera Semanal Individual'!$A94='Cartera Semanal Individual'!AF$1,-SUMIFS('BD Factoraje'!$Q:$Q,'BD Factoraje'!$B:$B,$B$3,'BD Factoraje'!$G:$G,'Cartera Semanal Individual'!$A94,'BD Factoraje'!$C:$C,$B$2),0)+AE94-SUMIFS('BD Factoraje'!$R:$R,'BD Factoraje'!$B:$B,$B$3,'BD Factoraje'!$G:$G,'Cartera Semanal Individual'!$A94,'BD Factoraje'!$N:$N,'Cartera Semanal Individual'!AF$1,'BD Factoraje'!$C:$C,$B$2)</f>
        <v>0</v>
      </c>
      <c r="AG94" s="11">
        <f>IF('Cartera Semanal Individual'!$A94='Cartera Semanal Individual'!AG$1,-SUMIFS('BD Factoraje'!$Q:$Q,'BD Factoraje'!$B:$B,$B$3,'BD Factoraje'!$G:$G,'Cartera Semanal Individual'!$A94,'BD Factoraje'!$C:$C,$B$2),0)+AF94-SUMIFS('BD Factoraje'!$R:$R,'BD Factoraje'!$B:$B,$B$3,'BD Factoraje'!$G:$G,'Cartera Semanal Individual'!$A94,'BD Factoraje'!$N:$N,'Cartera Semanal Individual'!AG$1,'BD Factoraje'!$C:$C,$B$2)</f>
        <v>0</v>
      </c>
      <c r="AH94" s="11">
        <f>IF('Cartera Semanal Individual'!$A94='Cartera Semanal Individual'!AH$1,-SUMIFS('BD Factoraje'!$Q:$Q,'BD Factoraje'!$B:$B,$B$3,'BD Factoraje'!$G:$G,'Cartera Semanal Individual'!$A94,'BD Factoraje'!$C:$C,$B$2),0)+AG94-SUMIFS('BD Factoraje'!$R:$R,'BD Factoraje'!$B:$B,$B$3,'BD Factoraje'!$G:$G,'Cartera Semanal Individual'!$A94,'BD Factoraje'!$N:$N,'Cartera Semanal Individual'!AH$1,'BD Factoraje'!$C:$C,$B$2)</f>
        <v>0</v>
      </c>
      <c r="AI94" s="11">
        <f>IF('Cartera Semanal Individual'!$A94='Cartera Semanal Individual'!AI$1,-SUMIFS('BD Factoraje'!$Q:$Q,'BD Factoraje'!$B:$B,$B$3,'BD Factoraje'!$G:$G,'Cartera Semanal Individual'!$A94,'BD Factoraje'!$C:$C,$B$2),0)+AH94-SUMIFS('BD Factoraje'!$R:$R,'BD Factoraje'!$B:$B,$B$3,'BD Factoraje'!$G:$G,'Cartera Semanal Individual'!$A94,'BD Factoraje'!$N:$N,'Cartera Semanal Individual'!AI$1,'BD Factoraje'!$C:$C,$B$2)</f>
        <v>0</v>
      </c>
      <c r="AJ94" s="11">
        <f>IF('Cartera Semanal Individual'!$A94='Cartera Semanal Individual'!AJ$1,-SUMIFS('BD Factoraje'!$Q:$Q,'BD Factoraje'!$B:$B,$B$3,'BD Factoraje'!$G:$G,'Cartera Semanal Individual'!$A94,'BD Factoraje'!$C:$C,$B$2),0)+AI94-SUMIFS('BD Factoraje'!$R:$R,'BD Factoraje'!$B:$B,$B$3,'BD Factoraje'!$G:$G,'Cartera Semanal Individual'!$A94,'BD Factoraje'!$N:$N,'Cartera Semanal Individual'!AJ$1,'BD Factoraje'!$C:$C,$B$2)</f>
        <v>0</v>
      </c>
      <c r="AK94" s="11">
        <f>IF('Cartera Semanal Individual'!$A94='Cartera Semanal Individual'!AK$1,-SUMIFS('BD Factoraje'!$Q:$Q,'BD Factoraje'!$B:$B,$B$3,'BD Factoraje'!$G:$G,'Cartera Semanal Individual'!$A94,'BD Factoraje'!$C:$C,$B$2),0)+AJ94-SUMIFS('BD Factoraje'!$R:$R,'BD Factoraje'!$B:$B,$B$3,'BD Factoraje'!$G:$G,'Cartera Semanal Individual'!$A94,'BD Factoraje'!$N:$N,'Cartera Semanal Individual'!AK$1,'BD Factoraje'!$C:$C,$B$2)</f>
        <v>0</v>
      </c>
      <c r="AL94" s="11">
        <f>IF('Cartera Semanal Individual'!$A94='Cartera Semanal Individual'!AL$1,-SUMIFS('BD Factoraje'!$Q:$Q,'BD Factoraje'!$B:$B,$B$3,'BD Factoraje'!$G:$G,'Cartera Semanal Individual'!$A94,'BD Factoraje'!$C:$C,$B$2),0)+AK94-SUMIFS('BD Factoraje'!$R:$R,'BD Factoraje'!$B:$B,$B$3,'BD Factoraje'!$G:$G,'Cartera Semanal Individual'!$A94,'BD Factoraje'!$N:$N,'Cartera Semanal Individual'!AL$1,'BD Factoraje'!$C:$C,$B$2)</f>
        <v>0</v>
      </c>
      <c r="AM94" s="11">
        <f>IF('Cartera Semanal Individual'!$A94='Cartera Semanal Individual'!AM$1,-SUMIFS('BD Factoraje'!$Q:$Q,'BD Factoraje'!$B:$B,$B$3,'BD Factoraje'!$G:$G,'Cartera Semanal Individual'!$A94,'BD Factoraje'!$C:$C,$B$2),0)+AL94-SUMIFS('BD Factoraje'!$R:$R,'BD Factoraje'!$B:$B,$B$3,'BD Factoraje'!$G:$G,'Cartera Semanal Individual'!$A94,'BD Factoraje'!$N:$N,'Cartera Semanal Individual'!AM$1,'BD Factoraje'!$C:$C,$B$2)</f>
        <v>0</v>
      </c>
      <c r="AN94" s="11">
        <f>IF('Cartera Semanal Individual'!$A94='Cartera Semanal Individual'!AN$1,-SUMIFS('BD Factoraje'!$Q:$Q,'BD Factoraje'!$B:$B,$B$3,'BD Factoraje'!$G:$G,'Cartera Semanal Individual'!$A94,'BD Factoraje'!$C:$C,$B$2),0)+AM94-SUMIFS('BD Factoraje'!$R:$R,'BD Factoraje'!$B:$B,$B$3,'BD Factoraje'!$G:$G,'Cartera Semanal Individual'!$A94,'BD Factoraje'!$N:$N,'Cartera Semanal Individual'!AN$1,'BD Factoraje'!$C:$C,$B$2)</f>
        <v>0</v>
      </c>
      <c r="AO94" s="11">
        <f>IF('Cartera Semanal Individual'!$A94='Cartera Semanal Individual'!AO$1,-SUMIFS('BD Factoraje'!$Q:$Q,'BD Factoraje'!$B:$B,$B$3,'BD Factoraje'!$G:$G,'Cartera Semanal Individual'!$A94,'BD Factoraje'!$C:$C,$B$2),0)+AN94-SUMIFS('BD Factoraje'!$R:$R,'BD Factoraje'!$B:$B,$B$3,'BD Factoraje'!$G:$G,'Cartera Semanal Individual'!$A94,'BD Factoraje'!$N:$N,'Cartera Semanal Individual'!AO$1,'BD Factoraje'!$C:$C,$B$2)</f>
        <v>0</v>
      </c>
      <c r="AP94" s="11">
        <f>IF('Cartera Semanal Individual'!$A94='Cartera Semanal Individual'!AP$1,-SUMIFS('BD Factoraje'!$Q:$Q,'BD Factoraje'!$B:$B,$B$3,'BD Factoraje'!$G:$G,'Cartera Semanal Individual'!$A94,'BD Factoraje'!$C:$C,$B$2),0)+AO94-SUMIFS('BD Factoraje'!$R:$R,'BD Factoraje'!$B:$B,$B$3,'BD Factoraje'!$G:$G,'Cartera Semanal Individual'!$A94,'BD Factoraje'!$N:$N,'Cartera Semanal Individual'!AP$1,'BD Factoraje'!$C:$C,$B$2)</f>
        <v>0</v>
      </c>
      <c r="AQ94" s="11">
        <f>IF('Cartera Semanal Individual'!$A94='Cartera Semanal Individual'!AQ$1,-SUMIFS('BD Factoraje'!$Q:$Q,'BD Factoraje'!$B:$B,$B$3,'BD Factoraje'!$G:$G,'Cartera Semanal Individual'!$A94,'BD Factoraje'!$C:$C,$B$2),0)+AP94-SUMIFS('BD Factoraje'!$R:$R,'BD Factoraje'!$B:$B,$B$3,'BD Factoraje'!$G:$G,'Cartera Semanal Individual'!$A94,'BD Factoraje'!$N:$N,'Cartera Semanal Individual'!AQ$1,'BD Factoraje'!$C:$C,$B$2)</f>
        <v>0</v>
      </c>
      <c r="AR94" s="11">
        <f>IF('Cartera Semanal Individual'!$A94='Cartera Semanal Individual'!AR$1,-SUMIFS('BD Factoraje'!$Q:$Q,'BD Factoraje'!$B:$B,$B$3,'BD Factoraje'!$G:$G,'Cartera Semanal Individual'!$A94,'BD Factoraje'!$C:$C,$B$2),0)+AQ94-SUMIFS('BD Factoraje'!$R:$R,'BD Factoraje'!$B:$B,$B$3,'BD Factoraje'!$G:$G,'Cartera Semanal Individual'!$A94,'BD Factoraje'!$N:$N,'Cartera Semanal Individual'!AR$1,'BD Factoraje'!$C:$C,$B$2)</f>
        <v>0</v>
      </c>
      <c r="AS94" s="11">
        <f>IF('Cartera Semanal Individual'!$A94='Cartera Semanal Individual'!AS$1,-SUMIFS('BD Factoraje'!$Q:$Q,'BD Factoraje'!$B:$B,$B$3,'BD Factoraje'!$G:$G,'Cartera Semanal Individual'!$A94,'BD Factoraje'!$C:$C,$B$2),0)+AR94-SUMIFS('BD Factoraje'!$R:$R,'BD Factoraje'!$B:$B,$B$3,'BD Factoraje'!$G:$G,'Cartera Semanal Individual'!$A94,'BD Factoraje'!$N:$N,'Cartera Semanal Individual'!AS$1,'BD Factoraje'!$C:$C,$B$2)</f>
        <v>0</v>
      </c>
      <c r="AT94" s="11">
        <f>IF('Cartera Semanal Individual'!$A94='Cartera Semanal Individual'!AT$1,-SUMIFS('BD Factoraje'!$Q:$Q,'BD Factoraje'!$B:$B,$B$3,'BD Factoraje'!$G:$G,'Cartera Semanal Individual'!$A94,'BD Factoraje'!$C:$C,$B$2),0)+AS94-SUMIFS('BD Factoraje'!$R:$R,'BD Factoraje'!$B:$B,$B$3,'BD Factoraje'!$G:$G,'Cartera Semanal Individual'!$A94,'BD Factoraje'!$N:$N,'Cartera Semanal Individual'!AT$1,'BD Factoraje'!$C:$C,$B$2)</f>
        <v>0</v>
      </c>
      <c r="AU94" s="11">
        <f>IF('Cartera Semanal Individual'!$A94='Cartera Semanal Individual'!AU$1,-SUMIFS('BD Factoraje'!$Q:$Q,'BD Factoraje'!$B:$B,$B$3,'BD Factoraje'!$G:$G,'Cartera Semanal Individual'!$A94,'BD Factoraje'!$C:$C,$B$2),0)+AT94-SUMIFS('BD Factoraje'!$R:$R,'BD Factoraje'!$B:$B,$B$3,'BD Factoraje'!$G:$G,'Cartera Semanal Individual'!$A94,'BD Factoraje'!$N:$N,'Cartera Semanal Individual'!AU$1,'BD Factoraje'!$C:$C,$B$2)</f>
        <v>0</v>
      </c>
      <c r="AV94" s="11">
        <f>IF('Cartera Semanal Individual'!$A94='Cartera Semanal Individual'!AV$1,-SUMIFS('BD Factoraje'!$Q:$Q,'BD Factoraje'!$B:$B,$B$3,'BD Factoraje'!$G:$G,'Cartera Semanal Individual'!$A94,'BD Factoraje'!$C:$C,$B$2),0)+AU94-SUMIFS('BD Factoraje'!$R:$R,'BD Factoraje'!$B:$B,$B$3,'BD Factoraje'!$G:$G,'Cartera Semanal Individual'!$A94,'BD Factoraje'!$N:$N,'Cartera Semanal Individual'!AV$1,'BD Factoraje'!$C:$C,$B$2)</f>
        <v>0</v>
      </c>
      <c r="AW94" s="11">
        <f>IF('Cartera Semanal Individual'!$A94='Cartera Semanal Individual'!AW$1,-SUMIFS('BD Factoraje'!$Q:$Q,'BD Factoraje'!$B:$B,$B$3,'BD Factoraje'!$G:$G,'Cartera Semanal Individual'!$A94,'BD Factoraje'!$C:$C,$B$2),0)+AV94-SUMIFS('BD Factoraje'!$R:$R,'BD Factoraje'!$B:$B,$B$3,'BD Factoraje'!$G:$G,'Cartera Semanal Individual'!$A94,'BD Factoraje'!$N:$N,'Cartera Semanal Individual'!AW$1,'BD Factoraje'!$C:$C,$B$2)</f>
        <v>0</v>
      </c>
      <c r="AX94" s="11">
        <f>IF('Cartera Semanal Individual'!$A94='Cartera Semanal Individual'!AX$1,-SUMIFS('BD Factoraje'!$Q:$Q,'BD Factoraje'!$B:$B,$B$3,'BD Factoraje'!$G:$G,'Cartera Semanal Individual'!$A94,'BD Factoraje'!$C:$C,$B$2),0)+AW94-SUMIFS('BD Factoraje'!$R:$R,'BD Factoraje'!$B:$B,$B$3,'BD Factoraje'!$G:$G,'Cartera Semanal Individual'!$A94,'BD Factoraje'!$N:$N,'Cartera Semanal Individual'!AX$1,'BD Factoraje'!$C:$C,$B$2)</f>
        <v>0</v>
      </c>
      <c r="AY94" s="11">
        <f>IF('Cartera Semanal Individual'!$A94='Cartera Semanal Individual'!AY$1,-SUMIFS('BD Factoraje'!$Q:$Q,'BD Factoraje'!$B:$B,$B$3,'BD Factoraje'!$G:$G,'Cartera Semanal Individual'!$A94,'BD Factoraje'!$C:$C,$B$2),0)+AX94-SUMIFS('BD Factoraje'!$R:$R,'BD Factoraje'!$B:$B,$B$3,'BD Factoraje'!$G:$G,'Cartera Semanal Individual'!$A94,'BD Factoraje'!$N:$N,'Cartera Semanal Individual'!AY$1,'BD Factoraje'!$C:$C,$B$2)</f>
        <v>0</v>
      </c>
      <c r="AZ94" s="11">
        <f>IF('Cartera Semanal Individual'!$A94='Cartera Semanal Individual'!AZ$1,-SUMIFS('BD Factoraje'!$Q:$Q,'BD Factoraje'!$B:$B,$B$3,'BD Factoraje'!$G:$G,'Cartera Semanal Individual'!$A94,'BD Factoraje'!$C:$C,$B$2),0)+AY94-SUMIFS('BD Factoraje'!$R:$R,'BD Factoraje'!$B:$B,$B$3,'BD Factoraje'!$G:$G,'Cartera Semanal Individual'!$A94,'BD Factoraje'!$N:$N,'Cartera Semanal Individual'!AZ$1,'BD Factoraje'!$C:$C,$B$2)</f>
        <v>0</v>
      </c>
      <c r="BA94" s="11">
        <f>IF('Cartera Semanal Individual'!$A94='Cartera Semanal Individual'!BA$1,-SUMIFS('BD Factoraje'!$Q:$Q,'BD Factoraje'!$B:$B,$B$3,'BD Factoraje'!$G:$G,'Cartera Semanal Individual'!$A94,'BD Factoraje'!$C:$C,$B$2),0)+AZ94-SUMIFS('BD Factoraje'!$R:$R,'BD Factoraje'!$B:$B,$B$3,'BD Factoraje'!$G:$G,'Cartera Semanal Individual'!$A94,'BD Factoraje'!$N:$N,'Cartera Semanal Individual'!BA$1,'BD Factoraje'!$C:$C,$B$2)</f>
        <v>0</v>
      </c>
      <c r="BB94" s="11">
        <f>IF('Cartera Semanal Individual'!$A94='Cartera Semanal Individual'!BB$1,-SUMIFS('BD Factoraje'!$Q:$Q,'BD Factoraje'!$B:$B,$B$3,'BD Factoraje'!$G:$G,'Cartera Semanal Individual'!$A94,'BD Factoraje'!$C:$C,$B$2),0)+BA94-SUMIFS('BD Factoraje'!$R:$R,'BD Factoraje'!$B:$B,$B$3,'BD Factoraje'!$G:$G,'Cartera Semanal Individual'!$A94,'BD Factoraje'!$N:$N,'Cartera Semanal Individual'!BB$1,'BD Factoraje'!$C:$C,$B$2)</f>
        <v>0</v>
      </c>
      <c r="BC94" s="11">
        <f>IF('Cartera Semanal Individual'!$A94='Cartera Semanal Individual'!BC$1,-SUMIFS('BD Factoraje'!$Q:$Q,'BD Factoraje'!$B:$B,$B$3,'BD Factoraje'!$G:$G,'Cartera Semanal Individual'!$A94,'BD Factoraje'!$C:$C,$B$2),0)+BB94-SUMIFS('BD Factoraje'!$R:$R,'BD Factoraje'!$B:$B,$B$3,'BD Factoraje'!$G:$G,'Cartera Semanal Individual'!$A94,'BD Factoraje'!$N:$N,'Cartera Semanal Individual'!BC$1,'BD Factoraje'!$C:$C,$B$2)</f>
        <v>0</v>
      </c>
      <c r="BD94" s="11">
        <f>IF('Cartera Semanal Individual'!$A94='Cartera Semanal Individual'!BD$1,-SUMIFS('BD Factoraje'!$Q:$Q,'BD Factoraje'!$B:$B,$B$3,'BD Factoraje'!$G:$G,'Cartera Semanal Individual'!$A94,'BD Factoraje'!$C:$C,$B$2),0)+BC94-SUMIFS('BD Factoraje'!$R:$R,'BD Factoraje'!$B:$B,$B$3,'BD Factoraje'!$G:$G,'Cartera Semanal Individual'!$A94,'BD Factoraje'!$N:$N,'Cartera Semanal Individual'!BD$1,'BD Factoraje'!$C:$C,$B$2)</f>
        <v>0</v>
      </c>
      <c r="BE94" s="11">
        <f>IF('Cartera Semanal Individual'!$A94='Cartera Semanal Individual'!BE$1,-SUMIFS('BD Factoraje'!$Q:$Q,'BD Factoraje'!$B:$B,$B$3,'BD Factoraje'!$G:$G,'Cartera Semanal Individual'!$A94,'BD Factoraje'!$C:$C,$B$2),0)+BD94-SUMIFS('BD Factoraje'!$R:$R,'BD Factoraje'!$B:$B,$B$3,'BD Factoraje'!$G:$G,'Cartera Semanal Individual'!$A94,'BD Factoraje'!$N:$N,'Cartera Semanal Individual'!BE$1,'BD Factoraje'!$C:$C,$B$2)</f>
        <v>0</v>
      </c>
      <c r="BF94" s="11">
        <f>IF('Cartera Semanal Individual'!$A94='Cartera Semanal Individual'!BF$1,-SUMIFS('BD Factoraje'!$Q:$Q,'BD Factoraje'!$B:$B,$B$3,'BD Factoraje'!$G:$G,'Cartera Semanal Individual'!$A94,'BD Factoraje'!$C:$C,$B$2),0)+BE94-SUMIFS('BD Factoraje'!$R:$R,'BD Factoraje'!$B:$B,$B$3,'BD Factoraje'!$G:$G,'Cartera Semanal Individual'!$A94,'BD Factoraje'!$N:$N,'Cartera Semanal Individual'!BF$1,'BD Factoraje'!$C:$C,$B$2)</f>
        <v>0</v>
      </c>
      <c r="BG94" s="11">
        <f>IF('Cartera Semanal Individual'!$A94='Cartera Semanal Individual'!BG$1,-SUMIFS('BD Factoraje'!$Q:$Q,'BD Factoraje'!$B:$B,$B$3,'BD Factoraje'!$G:$G,'Cartera Semanal Individual'!$A94,'BD Factoraje'!$C:$C,$B$2),0)+BF94-SUMIFS('BD Factoraje'!$R:$R,'BD Factoraje'!$B:$B,$B$3,'BD Factoraje'!$G:$G,'Cartera Semanal Individual'!$A94,'BD Factoraje'!$N:$N,'Cartera Semanal Individual'!BG$1,'BD Factoraje'!$C:$C,$B$2)</f>
        <v>0</v>
      </c>
      <c r="BH94" s="11">
        <f>IF('Cartera Semanal Individual'!$A94='Cartera Semanal Individual'!BH$1,-SUMIFS('BD Factoraje'!$Q:$Q,'BD Factoraje'!$B:$B,$B$3,'BD Factoraje'!$G:$G,'Cartera Semanal Individual'!$A94,'BD Factoraje'!$C:$C,$B$2),0)+BG94-SUMIFS('BD Factoraje'!$R:$R,'BD Factoraje'!$B:$B,$B$3,'BD Factoraje'!$G:$G,'Cartera Semanal Individual'!$A94,'BD Factoraje'!$N:$N,'Cartera Semanal Individual'!BH$1,'BD Factoraje'!$C:$C,$B$2)</f>
        <v>0</v>
      </c>
      <c r="BI94" s="11">
        <f>IF('Cartera Semanal Individual'!$A94='Cartera Semanal Individual'!BI$1,-SUMIFS('BD Factoraje'!$Q:$Q,'BD Factoraje'!$B:$B,$B$3,'BD Factoraje'!$G:$G,'Cartera Semanal Individual'!$A94,'BD Factoraje'!$C:$C,$B$2),0)+BH94-SUMIFS('BD Factoraje'!$R:$R,'BD Factoraje'!$B:$B,$B$3,'BD Factoraje'!$G:$G,'Cartera Semanal Individual'!$A94,'BD Factoraje'!$N:$N,'Cartera Semanal Individual'!BI$1,'BD Factoraje'!$C:$C,$B$2)</f>
        <v>0</v>
      </c>
      <c r="BJ94" s="11">
        <f>IF('Cartera Semanal Individual'!$A94='Cartera Semanal Individual'!BJ$1,-SUMIFS('BD Factoraje'!$Q:$Q,'BD Factoraje'!$B:$B,$B$3,'BD Factoraje'!$G:$G,'Cartera Semanal Individual'!$A94,'BD Factoraje'!$C:$C,$B$2),0)+BI94-SUMIFS('BD Factoraje'!$R:$R,'BD Factoraje'!$B:$B,$B$3,'BD Factoraje'!$G:$G,'Cartera Semanal Individual'!$A94,'BD Factoraje'!$N:$N,'Cartera Semanal Individual'!BJ$1,'BD Factoraje'!$C:$C,$B$2)</f>
        <v>0</v>
      </c>
      <c r="BK94" s="11">
        <f>IF('Cartera Semanal Individual'!$A94='Cartera Semanal Individual'!BK$1,-SUMIFS('BD Factoraje'!$Q:$Q,'BD Factoraje'!$B:$B,$B$3,'BD Factoraje'!$G:$G,'Cartera Semanal Individual'!$A94,'BD Factoraje'!$C:$C,$B$2),0)+BJ94-SUMIFS('BD Factoraje'!$R:$R,'BD Factoraje'!$B:$B,$B$3,'BD Factoraje'!$G:$G,'Cartera Semanal Individual'!$A94,'BD Factoraje'!$N:$N,'Cartera Semanal Individual'!BK$1,'BD Factoraje'!$C:$C,$B$2)</f>
        <v>0</v>
      </c>
      <c r="BL94" s="11">
        <f>IF('Cartera Semanal Individual'!$A94='Cartera Semanal Individual'!BL$1,-SUMIFS('BD Factoraje'!$Q:$Q,'BD Factoraje'!$B:$B,$B$3,'BD Factoraje'!$G:$G,'Cartera Semanal Individual'!$A94,'BD Factoraje'!$C:$C,$B$2),0)+BK94-SUMIFS('BD Factoraje'!$R:$R,'BD Factoraje'!$B:$B,$B$3,'BD Factoraje'!$G:$G,'Cartera Semanal Individual'!$A94,'BD Factoraje'!$N:$N,'Cartera Semanal Individual'!BL$1,'BD Factoraje'!$C:$C,$B$2)</f>
        <v>0</v>
      </c>
      <c r="BM94" s="11">
        <f>IF('Cartera Semanal Individual'!$A94='Cartera Semanal Individual'!BM$1,-SUMIFS('BD Factoraje'!$Q:$Q,'BD Factoraje'!$B:$B,$B$3,'BD Factoraje'!$G:$G,'Cartera Semanal Individual'!$A94,'BD Factoraje'!$C:$C,$B$2),0)+BL94-SUMIFS('BD Factoraje'!$R:$R,'BD Factoraje'!$B:$B,$B$3,'BD Factoraje'!$G:$G,'Cartera Semanal Individual'!$A94,'BD Factoraje'!$N:$N,'Cartera Semanal Individual'!BM$1,'BD Factoraje'!$C:$C,$B$2)</f>
        <v>0</v>
      </c>
      <c r="BN94" s="11">
        <f>IF('Cartera Semanal Individual'!$A94='Cartera Semanal Individual'!BN$1,-SUMIFS('BD Factoraje'!$Q:$Q,'BD Factoraje'!$B:$B,$B$3,'BD Factoraje'!$G:$G,'Cartera Semanal Individual'!$A94,'BD Factoraje'!$C:$C,$B$2),0)+BM94-SUMIFS('BD Factoraje'!$R:$R,'BD Factoraje'!$B:$B,$B$3,'BD Factoraje'!$G:$G,'Cartera Semanal Individual'!$A94,'BD Factoraje'!$N:$N,'Cartera Semanal Individual'!BN$1,'BD Factoraje'!$C:$C,$B$2)</f>
        <v>0</v>
      </c>
      <c r="BO94" s="11">
        <f>IF('Cartera Semanal Individual'!$A94='Cartera Semanal Individual'!BO$1,-SUMIFS('BD Factoraje'!$Q:$Q,'BD Factoraje'!$B:$B,$B$3,'BD Factoraje'!$G:$G,'Cartera Semanal Individual'!$A94,'BD Factoraje'!$C:$C,$B$2),0)+BN94-SUMIFS('BD Factoraje'!$R:$R,'BD Factoraje'!$B:$B,$B$3,'BD Factoraje'!$G:$G,'Cartera Semanal Individual'!$A94,'BD Factoraje'!$N:$N,'Cartera Semanal Individual'!BO$1,'BD Factoraje'!$C:$C,$B$2)</f>
        <v>0</v>
      </c>
      <c r="BP94" s="11">
        <f>IF('Cartera Semanal Individual'!$A94='Cartera Semanal Individual'!BP$1,-SUMIFS('BD Factoraje'!$Q:$Q,'BD Factoraje'!$B:$B,$B$3,'BD Factoraje'!$G:$G,'Cartera Semanal Individual'!$A94,'BD Factoraje'!$C:$C,$B$2),0)+BO94-SUMIFS('BD Factoraje'!$R:$R,'BD Factoraje'!$B:$B,$B$3,'BD Factoraje'!$G:$G,'Cartera Semanal Individual'!$A94,'BD Factoraje'!$N:$N,'Cartera Semanal Individual'!BP$1,'BD Factoraje'!$C:$C,$B$2)</f>
        <v>0</v>
      </c>
      <c r="BQ94" s="11">
        <f>IF('Cartera Semanal Individual'!$A94='Cartera Semanal Individual'!BQ$1,-SUMIFS('BD Factoraje'!$Q:$Q,'BD Factoraje'!$B:$B,$B$3,'BD Factoraje'!$G:$G,'Cartera Semanal Individual'!$A94,'BD Factoraje'!$C:$C,$B$2),0)+BP94-SUMIFS('BD Factoraje'!$R:$R,'BD Factoraje'!$B:$B,$B$3,'BD Factoraje'!$G:$G,'Cartera Semanal Individual'!$A94,'BD Factoraje'!$N:$N,'Cartera Semanal Individual'!BQ$1,'BD Factoraje'!$C:$C,$B$2)</f>
        <v>0</v>
      </c>
      <c r="BR94" s="11">
        <f>IF('Cartera Semanal Individual'!$A94='Cartera Semanal Individual'!BR$1,-SUMIFS('BD Factoraje'!$Q:$Q,'BD Factoraje'!$B:$B,$B$3,'BD Factoraje'!$G:$G,'Cartera Semanal Individual'!$A94,'BD Factoraje'!$C:$C,$B$2),0)+BQ94-SUMIFS('BD Factoraje'!$R:$R,'BD Factoraje'!$B:$B,$B$3,'BD Factoraje'!$G:$G,'Cartera Semanal Individual'!$A94,'BD Factoraje'!$N:$N,'Cartera Semanal Individual'!BR$1,'BD Factoraje'!$C:$C,$B$2)</f>
        <v>0</v>
      </c>
      <c r="BS94" s="11">
        <f>IF('Cartera Semanal Individual'!$A94='Cartera Semanal Individual'!BS$1,-SUMIFS('BD Factoraje'!$Q:$Q,'BD Factoraje'!$B:$B,$B$3,'BD Factoraje'!$G:$G,'Cartera Semanal Individual'!$A94,'BD Factoraje'!$C:$C,$B$2),0)+BR94-SUMIFS('BD Factoraje'!$R:$R,'BD Factoraje'!$B:$B,$B$3,'BD Factoraje'!$G:$G,'Cartera Semanal Individual'!$A94,'BD Factoraje'!$N:$N,'Cartera Semanal Individual'!BS$1,'BD Factoraje'!$C:$C,$B$2)</f>
        <v>0</v>
      </c>
      <c r="BT94" s="11">
        <f>IF('Cartera Semanal Individual'!$A94='Cartera Semanal Individual'!BT$1,-SUMIFS('BD Factoraje'!$Q:$Q,'BD Factoraje'!$B:$B,$B$3,'BD Factoraje'!$G:$G,'Cartera Semanal Individual'!$A94,'BD Factoraje'!$C:$C,$B$2),0)+BS94-SUMIFS('BD Factoraje'!$R:$R,'BD Factoraje'!$B:$B,$B$3,'BD Factoraje'!$G:$G,'Cartera Semanal Individual'!$A94,'BD Factoraje'!$N:$N,'Cartera Semanal Individual'!BT$1,'BD Factoraje'!$C:$C,$B$2)</f>
        <v>0</v>
      </c>
      <c r="BU94" s="11">
        <f>IF('Cartera Semanal Individual'!$A94='Cartera Semanal Individual'!BU$1,-SUMIFS('BD Factoraje'!$Q:$Q,'BD Factoraje'!$B:$B,$B$3,'BD Factoraje'!$G:$G,'Cartera Semanal Individual'!$A94,'BD Factoraje'!$C:$C,$B$2),0)+BT94-SUMIFS('BD Factoraje'!$R:$R,'BD Factoraje'!$B:$B,$B$3,'BD Factoraje'!$G:$G,'Cartera Semanal Individual'!$A94,'BD Factoraje'!$N:$N,'Cartera Semanal Individual'!BU$1,'BD Factoraje'!$C:$C,$B$2)</f>
        <v>0</v>
      </c>
      <c r="BV94" s="11">
        <f>IF('Cartera Semanal Individual'!$A94='Cartera Semanal Individual'!BV$1,-SUMIFS('BD Factoraje'!$Q:$Q,'BD Factoraje'!$B:$B,$B$3,'BD Factoraje'!$G:$G,'Cartera Semanal Individual'!$A94,'BD Factoraje'!$C:$C,$B$2),0)+BU94-SUMIFS('BD Factoraje'!$R:$R,'BD Factoraje'!$B:$B,$B$3,'BD Factoraje'!$G:$G,'Cartera Semanal Individual'!$A94,'BD Factoraje'!$N:$N,'Cartera Semanal Individual'!BV$1,'BD Factoraje'!$C:$C,$B$2)</f>
        <v>0</v>
      </c>
      <c r="BW94" s="11">
        <f>IF('Cartera Semanal Individual'!$A94='Cartera Semanal Individual'!BW$1,-SUMIFS('BD Factoraje'!$Q:$Q,'BD Factoraje'!$B:$B,$B$3,'BD Factoraje'!$G:$G,'Cartera Semanal Individual'!$A94,'BD Factoraje'!$C:$C,$B$2),0)+BV94-SUMIFS('BD Factoraje'!$R:$R,'BD Factoraje'!$B:$B,$B$3,'BD Factoraje'!$G:$G,'Cartera Semanal Individual'!$A94,'BD Factoraje'!$N:$N,'Cartera Semanal Individual'!BW$1,'BD Factoraje'!$C:$C,$B$2)</f>
        <v>0</v>
      </c>
      <c r="BX94" s="11">
        <f>IF('Cartera Semanal Individual'!$A94='Cartera Semanal Individual'!BX$1,-SUMIFS('BD Factoraje'!$Q:$Q,'BD Factoraje'!$B:$B,$B$3,'BD Factoraje'!$G:$G,'Cartera Semanal Individual'!$A94,'BD Factoraje'!$C:$C,$B$2),0)+BW94-SUMIFS('BD Factoraje'!$R:$R,'BD Factoraje'!$B:$B,$B$3,'BD Factoraje'!$G:$G,'Cartera Semanal Individual'!$A94,'BD Factoraje'!$N:$N,'Cartera Semanal Individual'!BX$1,'BD Factoraje'!$C:$C,$B$2)</f>
        <v>0</v>
      </c>
      <c r="BY94" s="11">
        <f>IF('Cartera Semanal Individual'!$A94='Cartera Semanal Individual'!BY$1,-SUMIFS('BD Factoraje'!$Q:$Q,'BD Factoraje'!$B:$B,$B$3,'BD Factoraje'!$G:$G,'Cartera Semanal Individual'!$A94,'BD Factoraje'!$C:$C,$B$2),0)+BX94-SUMIFS('BD Factoraje'!$R:$R,'BD Factoraje'!$B:$B,$B$3,'BD Factoraje'!$G:$G,'Cartera Semanal Individual'!$A94,'BD Factoraje'!$N:$N,'Cartera Semanal Individual'!BY$1,'BD Factoraje'!$C:$C,$B$2)</f>
        <v>0</v>
      </c>
      <c r="BZ94" s="11">
        <f>IF('Cartera Semanal Individual'!$A94='Cartera Semanal Individual'!BZ$1,-SUMIFS('BD Factoraje'!$Q:$Q,'BD Factoraje'!$B:$B,$B$3,'BD Factoraje'!$G:$G,'Cartera Semanal Individual'!$A94,'BD Factoraje'!$C:$C,$B$2),0)+BY94-SUMIFS('BD Factoraje'!$R:$R,'BD Factoraje'!$B:$B,$B$3,'BD Factoraje'!$G:$G,'Cartera Semanal Individual'!$A94,'BD Factoraje'!$N:$N,'Cartera Semanal Individual'!BZ$1,'BD Factoraje'!$C:$C,$B$2)</f>
        <v>0</v>
      </c>
      <c r="CA94" s="11">
        <f>IF('Cartera Semanal Individual'!$A94='Cartera Semanal Individual'!CA$1,-SUMIFS('BD Factoraje'!$Q:$Q,'BD Factoraje'!$B:$B,$B$3,'BD Factoraje'!$G:$G,'Cartera Semanal Individual'!$A94,'BD Factoraje'!$C:$C,$B$2),0)+BZ94-SUMIFS('BD Factoraje'!$R:$R,'BD Factoraje'!$B:$B,$B$3,'BD Factoraje'!$G:$G,'Cartera Semanal Individual'!$A94,'BD Factoraje'!$N:$N,'Cartera Semanal Individual'!CA$1,'BD Factoraje'!$C:$C,$B$2)</f>
        <v>0</v>
      </c>
      <c r="CB94" s="11">
        <f>IF('Cartera Semanal Individual'!$A94='Cartera Semanal Individual'!CB$1,-SUMIFS('BD Factoraje'!$Q:$Q,'BD Factoraje'!$B:$B,$B$3,'BD Factoraje'!$G:$G,'Cartera Semanal Individual'!$A94,'BD Factoraje'!$C:$C,$B$2),0)+CA94-SUMIFS('BD Factoraje'!$R:$R,'BD Factoraje'!$B:$B,$B$3,'BD Factoraje'!$G:$G,'Cartera Semanal Individual'!$A94,'BD Factoraje'!$N:$N,'Cartera Semanal Individual'!CB$1,'BD Factoraje'!$C:$C,$B$2)</f>
        <v>0</v>
      </c>
      <c r="CC94" s="11">
        <f>IF('Cartera Semanal Individual'!$A94='Cartera Semanal Individual'!CC$1,-SUMIFS('BD Factoraje'!$Q:$Q,'BD Factoraje'!$B:$B,$B$3,'BD Factoraje'!$G:$G,'Cartera Semanal Individual'!$A94,'BD Factoraje'!$C:$C,$B$2),0)+CB94-SUMIFS('BD Factoraje'!$R:$R,'BD Factoraje'!$B:$B,$B$3,'BD Factoraje'!$G:$G,'Cartera Semanal Individual'!$A94,'BD Factoraje'!$N:$N,'Cartera Semanal Individual'!CC$1,'BD Factoraje'!$C:$C,$B$2)</f>
        <v>0</v>
      </c>
      <c r="CD94" s="11">
        <f>IF('Cartera Semanal Individual'!$A94='Cartera Semanal Individual'!CD$1,-SUMIFS('BD Factoraje'!$Q:$Q,'BD Factoraje'!$B:$B,$B$3,'BD Factoraje'!$G:$G,'Cartera Semanal Individual'!$A94,'BD Factoraje'!$C:$C,$B$2),0)+CC94-SUMIFS('BD Factoraje'!$R:$R,'BD Factoraje'!$B:$B,$B$3,'BD Factoraje'!$G:$G,'Cartera Semanal Individual'!$A94,'BD Factoraje'!$N:$N,'Cartera Semanal Individual'!CD$1,'BD Factoraje'!$C:$C,$B$2)</f>
        <v>0</v>
      </c>
      <c r="CE94" s="11">
        <f>IF('Cartera Semanal Individual'!$A94='Cartera Semanal Individual'!CE$1,-SUMIFS('BD Factoraje'!$Q:$Q,'BD Factoraje'!$B:$B,$B$3,'BD Factoraje'!$G:$G,'Cartera Semanal Individual'!$A94,'BD Factoraje'!$C:$C,$B$2),0)+CD94-SUMIFS('BD Factoraje'!$R:$R,'BD Factoraje'!$B:$B,$B$3,'BD Factoraje'!$G:$G,'Cartera Semanal Individual'!$A94,'BD Factoraje'!$N:$N,'Cartera Semanal Individual'!CE$1,'BD Factoraje'!$C:$C,$B$2)</f>
        <v>0</v>
      </c>
      <c r="CF94" s="11">
        <f>IF('Cartera Semanal Individual'!$A94='Cartera Semanal Individual'!CF$1,-SUMIFS('BD Factoraje'!$Q:$Q,'BD Factoraje'!$B:$B,$B$3,'BD Factoraje'!$G:$G,'Cartera Semanal Individual'!$A94,'BD Factoraje'!$C:$C,$B$2),0)+CE94-SUMIFS('BD Factoraje'!$R:$R,'BD Factoraje'!$B:$B,$B$3,'BD Factoraje'!$G:$G,'Cartera Semanal Individual'!$A94,'BD Factoraje'!$N:$N,'Cartera Semanal Individual'!CF$1,'BD Factoraje'!$C:$C,$B$2)</f>
        <v>0</v>
      </c>
      <c r="CG94" s="11">
        <f>IF('Cartera Semanal Individual'!$A94='Cartera Semanal Individual'!CG$1,-SUMIFS('BD Factoraje'!$Q:$Q,'BD Factoraje'!$B:$B,$B$3,'BD Factoraje'!$G:$G,'Cartera Semanal Individual'!$A94,'BD Factoraje'!$C:$C,$B$2),0)+CF94-SUMIFS('BD Factoraje'!$R:$R,'BD Factoraje'!$B:$B,$B$3,'BD Factoraje'!$G:$G,'Cartera Semanal Individual'!$A94,'BD Factoraje'!$N:$N,'Cartera Semanal Individual'!CG$1,'BD Factoraje'!$C:$C,$B$2)</f>
        <v>0</v>
      </c>
      <c r="CH94" s="11">
        <f>IF('Cartera Semanal Individual'!$A94='Cartera Semanal Individual'!CH$1,-SUMIFS('BD Factoraje'!$Q:$Q,'BD Factoraje'!$B:$B,$B$3,'BD Factoraje'!$G:$G,'Cartera Semanal Individual'!$A94,'BD Factoraje'!$C:$C,$B$2),0)+CG94-SUMIFS('BD Factoraje'!$R:$R,'BD Factoraje'!$B:$B,$B$3,'BD Factoraje'!$G:$G,'Cartera Semanal Individual'!$A94,'BD Factoraje'!$N:$N,'Cartera Semanal Individual'!CH$1,'BD Factoraje'!$C:$C,$B$2)</f>
        <v>0</v>
      </c>
      <c r="CI94" s="11">
        <f>IF('Cartera Semanal Individual'!$A94='Cartera Semanal Individual'!CI$1,-SUMIFS('BD Factoraje'!$Q:$Q,'BD Factoraje'!$B:$B,$B$3,'BD Factoraje'!$G:$G,'Cartera Semanal Individual'!$A94,'BD Factoraje'!$C:$C,$B$2),0)+CH94-SUMIFS('BD Factoraje'!$R:$R,'BD Factoraje'!$B:$B,$B$3,'BD Factoraje'!$G:$G,'Cartera Semanal Individual'!$A94,'BD Factoraje'!$N:$N,'Cartera Semanal Individual'!CI$1,'BD Factoraje'!$C:$C,$B$2)</f>
        <v>0</v>
      </c>
      <c r="CJ94" s="11">
        <f>IF('Cartera Semanal Individual'!$A94='Cartera Semanal Individual'!CJ$1,-SUMIFS('BD Factoraje'!$Q:$Q,'BD Factoraje'!$B:$B,$B$3,'BD Factoraje'!$G:$G,'Cartera Semanal Individual'!$A94,'BD Factoraje'!$C:$C,$B$2),0)+CI94-SUMIFS('BD Factoraje'!$R:$R,'BD Factoraje'!$B:$B,$B$3,'BD Factoraje'!$G:$G,'Cartera Semanal Individual'!$A94,'BD Factoraje'!$N:$N,'Cartera Semanal Individual'!CJ$1,'BD Factoraje'!$C:$C,$B$2)</f>
        <v>0</v>
      </c>
      <c r="CK94" s="11">
        <f>IF('Cartera Semanal Individual'!$A94='Cartera Semanal Individual'!CK$1,-SUMIFS('BD Factoraje'!$Q:$Q,'BD Factoraje'!$B:$B,$B$3,'BD Factoraje'!$G:$G,'Cartera Semanal Individual'!$A94,'BD Factoraje'!$C:$C,$B$2),0)+CJ94-SUMIFS('BD Factoraje'!$R:$R,'BD Factoraje'!$B:$B,$B$3,'BD Factoraje'!$G:$G,'Cartera Semanal Individual'!$A94,'BD Factoraje'!$N:$N,'Cartera Semanal Individual'!CK$1,'BD Factoraje'!$C:$C,$B$2)</f>
        <v>0</v>
      </c>
      <c r="CL94" s="11">
        <f>IF('Cartera Semanal Individual'!$A94='Cartera Semanal Individual'!CL$1,-SUMIFS('BD Factoraje'!$Q:$Q,'BD Factoraje'!$B:$B,$B$3,'BD Factoraje'!$G:$G,'Cartera Semanal Individual'!$A94,'BD Factoraje'!$C:$C,$B$2),0)+CK94-SUMIFS('BD Factoraje'!$R:$R,'BD Factoraje'!$B:$B,$B$3,'BD Factoraje'!$G:$G,'Cartera Semanal Individual'!$A94,'BD Factoraje'!$N:$N,'Cartera Semanal Individual'!CL$1,'BD Factoraje'!$C:$C,$B$2)</f>
        <v>0</v>
      </c>
      <c r="CM94" s="11">
        <f>IF('Cartera Semanal Individual'!$A94='Cartera Semanal Individual'!CM$1,-SUMIFS('BD Factoraje'!$Q:$Q,'BD Factoraje'!$B:$B,$B$3,'BD Factoraje'!$G:$G,'Cartera Semanal Individual'!$A94,'BD Factoraje'!$C:$C,$B$2),0)+CL94-SUMIFS('BD Factoraje'!$R:$R,'BD Factoraje'!$B:$B,$B$3,'BD Factoraje'!$G:$G,'Cartera Semanal Individual'!$A94,'BD Factoraje'!$N:$N,'Cartera Semanal Individual'!CM$1,'BD Factoraje'!$C:$C,$B$2)</f>
        <v>0</v>
      </c>
      <c r="CN94" s="11">
        <f>IF('Cartera Semanal Individual'!$A94='Cartera Semanal Individual'!CN$1,-SUMIFS('BD Factoraje'!$Q:$Q,'BD Factoraje'!$B:$B,$B$3,'BD Factoraje'!$G:$G,'Cartera Semanal Individual'!$A94,'BD Factoraje'!$C:$C,$B$2),0)+CM94-SUMIFS('BD Factoraje'!$R:$R,'BD Factoraje'!$B:$B,$B$3,'BD Factoraje'!$G:$G,'Cartera Semanal Individual'!$A94,'BD Factoraje'!$N:$N,'Cartera Semanal Individual'!CN$1,'BD Factoraje'!$C:$C,$B$2)</f>
        <v>0</v>
      </c>
      <c r="CO94" s="11">
        <f>IF('Cartera Semanal Individual'!$A94='Cartera Semanal Individual'!CO$1,-SUMIFS('BD Factoraje'!$Q:$Q,'BD Factoraje'!$B:$B,$B$3,'BD Factoraje'!$G:$G,'Cartera Semanal Individual'!$A94,'BD Factoraje'!$C:$C,$B$2),0)+CN94-SUMIFS('BD Factoraje'!$R:$R,'BD Factoraje'!$B:$B,$B$3,'BD Factoraje'!$G:$G,'Cartera Semanal Individual'!$A94,'BD Factoraje'!$N:$N,'Cartera Semanal Individual'!CO$1,'BD Factoraje'!$C:$C,$B$2)</f>
        <v>0</v>
      </c>
      <c r="CP94" s="11">
        <f>IF('Cartera Semanal Individual'!$A94='Cartera Semanal Individual'!CP$1,-SUMIFS('BD Factoraje'!$Q:$Q,'BD Factoraje'!$B:$B,$B$3,'BD Factoraje'!$G:$G,'Cartera Semanal Individual'!$A94,'BD Factoraje'!$C:$C,$B$2),0)+CO94-SUMIFS('BD Factoraje'!$R:$R,'BD Factoraje'!$B:$B,$B$3,'BD Factoraje'!$G:$G,'Cartera Semanal Individual'!$A94,'BD Factoraje'!$N:$N,'Cartera Semanal Individual'!CP$1,'BD Factoraje'!$C:$C,$B$2)</f>
        <v>0</v>
      </c>
      <c r="CQ94" s="11">
        <f>IF('Cartera Semanal Individual'!$A94='Cartera Semanal Individual'!CQ$1,-SUMIFS('BD Factoraje'!$Q:$Q,'BD Factoraje'!$B:$B,$B$3,'BD Factoraje'!$G:$G,'Cartera Semanal Individual'!$A94,'BD Factoraje'!$C:$C,$B$2),0)+CP94-SUMIFS('BD Factoraje'!$R:$R,'BD Factoraje'!$B:$B,$B$3,'BD Factoraje'!$G:$G,'Cartera Semanal Individual'!$A94,'BD Factoraje'!$N:$N,'Cartera Semanal Individual'!CQ$1,'BD Factoraje'!$C:$C,$B$2)</f>
        <v>0</v>
      </c>
      <c r="CR94" s="11">
        <f>IF('Cartera Semanal Individual'!$A94='Cartera Semanal Individual'!CR$1,-SUMIFS('BD Factoraje'!$Q:$Q,'BD Factoraje'!$B:$B,$B$3,'BD Factoraje'!$G:$G,'Cartera Semanal Individual'!$A94,'BD Factoraje'!$C:$C,$B$2),0)+CQ94-SUMIFS('BD Factoraje'!$R:$R,'BD Factoraje'!$B:$B,$B$3,'BD Factoraje'!$G:$G,'Cartera Semanal Individual'!$A94,'BD Factoraje'!$N:$N,'Cartera Semanal Individual'!CR$1,'BD Factoraje'!$C:$C,$B$2)</f>
        <v>0</v>
      </c>
      <c r="CS94" s="11">
        <f>IF('Cartera Semanal Individual'!$A94='Cartera Semanal Individual'!CS$1,-SUMIFS('BD Factoraje'!$Q:$Q,'BD Factoraje'!$B:$B,$B$3,'BD Factoraje'!$G:$G,'Cartera Semanal Individual'!$A94,'BD Factoraje'!$C:$C,$B$2),0)+CR94-SUMIFS('BD Factoraje'!$R:$R,'BD Factoraje'!$B:$B,$B$3,'BD Factoraje'!$G:$G,'Cartera Semanal Individual'!$A94,'BD Factoraje'!$N:$N,'Cartera Semanal Individual'!CS$1,'BD Factoraje'!$C:$C,$B$2)</f>
        <v>0</v>
      </c>
      <c r="CT94" s="11">
        <f>IF('Cartera Semanal Individual'!$A94='Cartera Semanal Individual'!CT$1,-SUMIFS('BD Factoraje'!$Q:$Q,'BD Factoraje'!$B:$B,$B$3,'BD Factoraje'!$G:$G,'Cartera Semanal Individual'!$A94,'BD Factoraje'!$C:$C,$B$2),0)+CS94-SUMIFS('BD Factoraje'!$R:$R,'BD Factoraje'!$B:$B,$B$3,'BD Factoraje'!$G:$G,'Cartera Semanal Individual'!$A94,'BD Factoraje'!$N:$N,'Cartera Semanal Individual'!CT$1,'BD Factoraje'!$C:$C,$B$2)</f>
        <v>0</v>
      </c>
      <c r="CU94" s="11">
        <f>IF('Cartera Semanal Individual'!$A94='Cartera Semanal Individual'!CU$1,-SUMIFS('BD Factoraje'!$Q:$Q,'BD Factoraje'!$B:$B,$B$3,'BD Factoraje'!$G:$G,'Cartera Semanal Individual'!$A94,'BD Factoraje'!$C:$C,$B$2),0)+CT94-SUMIFS('BD Factoraje'!$R:$R,'BD Factoraje'!$B:$B,$B$3,'BD Factoraje'!$G:$G,'Cartera Semanal Individual'!$A94,'BD Factoraje'!$N:$N,'Cartera Semanal Individual'!CU$1,'BD Factoraje'!$C:$C,$B$2)</f>
        <v>0</v>
      </c>
      <c r="CV94" s="11">
        <f>IF('Cartera Semanal Individual'!$A94='Cartera Semanal Individual'!CV$1,-SUMIFS('BD Factoraje'!$Q:$Q,'BD Factoraje'!$B:$B,$B$3,'BD Factoraje'!$G:$G,'Cartera Semanal Individual'!$A94,'BD Factoraje'!$C:$C,$B$2),0)+CU94-SUMIFS('BD Factoraje'!$R:$R,'BD Factoraje'!$B:$B,$B$3,'BD Factoraje'!$G:$G,'Cartera Semanal Individual'!$A94,'BD Factoraje'!$N:$N,'Cartera Semanal Individual'!CV$1,'BD Factoraje'!$C:$C,$B$2)</f>
        <v>0</v>
      </c>
    </row>
    <row r="95" spans="1:100" x14ac:dyDescent="0.25">
      <c r="A95" s="14">
        <v>104</v>
      </c>
      <c r="B95" s="31">
        <f t="shared" si="3"/>
        <v>43093</v>
      </c>
      <c r="C95" s="11">
        <f>IF('Cartera Semanal Individual'!$A95='Cartera Semanal Individual'!C$1,-SUMIFS('BD Factoraje'!$Q:$Q,'BD Factoraje'!$B:$B,$B$3,'BD Factoraje'!$G:$G,'Cartera Semanal Individual'!$A95,'BD Factoraje'!$C:$C,$B$2),0)</f>
        <v>0</v>
      </c>
      <c r="D95" s="11">
        <f>IF('Cartera Semanal Individual'!$A95='Cartera Semanal Individual'!D$1,-SUMIFS('BD Factoraje'!$Q:$Q,'BD Factoraje'!$B:$B,$B$3,'BD Factoraje'!$G:$G,'Cartera Semanal Individual'!$A95,'BD Factoraje'!$C:$C,$B$2),0)+C95-SUMIFS('BD Factoraje'!$R:$R,'BD Factoraje'!$B:$B,$B$3,'BD Factoraje'!$G:$G,'Cartera Semanal Individual'!$A95,'BD Factoraje'!$N:$N,'Cartera Semanal Individual'!D$1,'BD Factoraje'!$C:$C,$B$2)</f>
        <v>0</v>
      </c>
      <c r="E95" s="11">
        <f>IF('Cartera Semanal Individual'!$A95='Cartera Semanal Individual'!E$1,-SUMIFS('BD Factoraje'!$Q:$Q,'BD Factoraje'!$B:$B,$B$3,'BD Factoraje'!$G:$G,'Cartera Semanal Individual'!$A95,'BD Factoraje'!$C:$C,$B$2),0)+D95-SUMIFS('BD Factoraje'!$R:$R,'BD Factoraje'!$B:$B,$B$3,'BD Factoraje'!$G:$G,'Cartera Semanal Individual'!$A95,'BD Factoraje'!$N:$N,'Cartera Semanal Individual'!E$1,'BD Factoraje'!$C:$C,$B$2)</f>
        <v>0</v>
      </c>
      <c r="F95" s="11">
        <f>IF('Cartera Semanal Individual'!$A95='Cartera Semanal Individual'!F$1,-SUMIFS('BD Factoraje'!$Q:$Q,'BD Factoraje'!$B:$B,$B$3,'BD Factoraje'!$G:$G,'Cartera Semanal Individual'!$A95,'BD Factoraje'!$C:$C,$B$2),0)+E95-SUMIFS('BD Factoraje'!$R:$R,'BD Factoraje'!$B:$B,$B$3,'BD Factoraje'!$G:$G,'Cartera Semanal Individual'!$A95,'BD Factoraje'!$N:$N,'Cartera Semanal Individual'!F$1,'BD Factoraje'!$C:$C,$B$2)</f>
        <v>0</v>
      </c>
      <c r="G95" s="11">
        <f>IF('Cartera Semanal Individual'!$A95='Cartera Semanal Individual'!G$1,-SUMIFS('BD Factoraje'!$Q:$Q,'BD Factoraje'!$B:$B,$B$3,'BD Factoraje'!$G:$G,'Cartera Semanal Individual'!$A95,'BD Factoraje'!$C:$C,$B$2),0)+F95-SUMIFS('BD Factoraje'!$R:$R,'BD Factoraje'!$B:$B,$B$3,'BD Factoraje'!$G:$G,'Cartera Semanal Individual'!$A95,'BD Factoraje'!$N:$N,'Cartera Semanal Individual'!G$1,'BD Factoraje'!$C:$C,$B$2)</f>
        <v>0</v>
      </c>
      <c r="H95" s="11">
        <f>IF('Cartera Semanal Individual'!$A95='Cartera Semanal Individual'!H$1,-SUMIFS('BD Factoraje'!$Q:$Q,'BD Factoraje'!$B:$B,$B$3,'BD Factoraje'!$G:$G,'Cartera Semanal Individual'!$A95,'BD Factoraje'!$C:$C,$B$2),0)+G95-SUMIFS('BD Factoraje'!$R:$R,'BD Factoraje'!$B:$B,$B$3,'BD Factoraje'!$G:$G,'Cartera Semanal Individual'!$A95,'BD Factoraje'!$N:$N,'Cartera Semanal Individual'!H$1,'BD Factoraje'!$C:$C,$B$2)</f>
        <v>0</v>
      </c>
      <c r="I95" s="11">
        <f>IF('Cartera Semanal Individual'!$A95='Cartera Semanal Individual'!I$1,-SUMIFS('BD Factoraje'!$Q:$Q,'BD Factoraje'!$B:$B,$B$3,'BD Factoraje'!$G:$G,'Cartera Semanal Individual'!$A95,'BD Factoraje'!$C:$C,$B$2),0)+H95-SUMIFS('BD Factoraje'!$R:$R,'BD Factoraje'!$B:$B,$B$3,'BD Factoraje'!$G:$G,'Cartera Semanal Individual'!$A95,'BD Factoraje'!$N:$N,'Cartera Semanal Individual'!I$1,'BD Factoraje'!$C:$C,$B$2)</f>
        <v>0</v>
      </c>
      <c r="J95" s="11">
        <f>IF('Cartera Semanal Individual'!$A95='Cartera Semanal Individual'!J$1,-SUMIFS('BD Factoraje'!$Q:$Q,'BD Factoraje'!$B:$B,$B$3,'BD Factoraje'!$G:$G,'Cartera Semanal Individual'!$A95,'BD Factoraje'!$C:$C,$B$2),0)+I95-SUMIFS('BD Factoraje'!$R:$R,'BD Factoraje'!$B:$B,$B$3,'BD Factoraje'!$G:$G,'Cartera Semanal Individual'!$A95,'BD Factoraje'!$N:$N,'Cartera Semanal Individual'!J$1,'BD Factoraje'!$C:$C,$B$2)</f>
        <v>0</v>
      </c>
      <c r="K95" s="11">
        <f>IF('Cartera Semanal Individual'!$A95='Cartera Semanal Individual'!K$1,-SUMIFS('BD Factoraje'!$Q:$Q,'BD Factoraje'!$B:$B,$B$3,'BD Factoraje'!$G:$G,'Cartera Semanal Individual'!$A95,'BD Factoraje'!$C:$C,$B$2),0)+J95-SUMIFS('BD Factoraje'!$R:$R,'BD Factoraje'!$B:$B,$B$3,'BD Factoraje'!$G:$G,'Cartera Semanal Individual'!$A95,'BD Factoraje'!$N:$N,'Cartera Semanal Individual'!K$1,'BD Factoraje'!$C:$C,$B$2)</f>
        <v>0</v>
      </c>
      <c r="L95" s="11">
        <f>IF('Cartera Semanal Individual'!$A95='Cartera Semanal Individual'!L$1,-SUMIFS('BD Factoraje'!$Q:$Q,'BD Factoraje'!$B:$B,$B$3,'BD Factoraje'!$G:$G,'Cartera Semanal Individual'!$A95,'BD Factoraje'!$C:$C,$B$2),0)+K95-SUMIFS('BD Factoraje'!$R:$R,'BD Factoraje'!$B:$B,$B$3,'BD Factoraje'!$G:$G,'Cartera Semanal Individual'!$A95,'BD Factoraje'!$N:$N,'Cartera Semanal Individual'!L$1,'BD Factoraje'!$C:$C,$B$2)</f>
        <v>0</v>
      </c>
      <c r="M95" s="11">
        <f>IF('Cartera Semanal Individual'!$A95='Cartera Semanal Individual'!M$1,-SUMIFS('BD Factoraje'!$Q:$Q,'BD Factoraje'!$B:$B,$B$3,'BD Factoraje'!$G:$G,'Cartera Semanal Individual'!$A95,'BD Factoraje'!$C:$C,$B$2),0)+L95-SUMIFS('BD Factoraje'!$R:$R,'BD Factoraje'!$B:$B,$B$3,'BD Factoraje'!$G:$G,'Cartera Semanal Individual'!$A95,'BD Factoraje'!$N:$N,'Cartera Semanal Individual'!M$1,'BD Factoraje'!$C:$C,$B$2)</f>
        <v>0</v>
      </c>
      <c r="N95" s="11">
        <f>IF('Cartera Semanal Individual'!$A95='Cartera Semanal Individual'!N$1,-SUMIFS('BD Factoraje'!$Q:$Q,'BD Factoraje'!$B:$B,$B$3,'BD Factoraje'!$G:$G,'Cartera Semanal Individual'!$A95,'BD Factoraje'!$C:$C,$B$2),0)+M95-SUMIFS('BD Factoraje'!$R:$R,'BD Factoraje'!$B:$B,$B$3,'BD Factoraje'!$G:$G,'Cartera Semanal Individual'!$A95,'BD Factoraje'!$N:$N,'Cartera Semanal Individual'!N$1,'BD Factoraje'!$C:$C,$B$2)</f>
        <v>0</v>
      </c>
      <c r="O95" s="11">
        <f>IF('Cartera Semanal Individual'!$A95='Cartera Semanal Individual'!O$1,-SUMIFS('BD Factoraje'!$Q:$Q,'BD Factoraje'!$B:$B,$B$3,'BD Factoraje'!$G:$G,'Cartera Semanal Individual'!$A95,'BD Factoraje'!$C:$C,$B$2),0)+N95-SUMIFS('BD Factoraje'!$R:$R,'BD Factoraje'!$B:$B,$B$3,'BD Factoraje'!$G:$G,'Cartera Semanal Individual'!$A95,'BD Factoraje'!$N:$N,'Cartera Semanal Individual'!O$1,'BD Factoraje'!$C:$C,$B$2)</f>
        <v>0</v>
      </c>
      <c r="P95" s="11">
        <f>IF('Cartera Semanal Individual'!$A95='Cartera Semanal Individual'!P$1,-SUMIFS('BD Factoraje'!$Q:$Q,'BD Factoraje'!$B:$B,$B$3,'BD Factoraje'!$G:$G,'Cartera Semanal Individual'!$A95,'BD Factoraje'!$C:$C,$B$2),0)+O95-SUMIFS('BD Factoraje'!$R:$R,'BD Factoraje'!$B:$B,$B$3,'BD Factoraje'!$G:$G,'Cartera Semanal Individual'!$A95,'BD Factoraje'!$N:$N,'Cartera Semanal Individual'!P$1,'BD Factoraje'!$C:$C,$B$2)</f>
        <v>0</v>
      </c>
      <c r="Q95" s="11">
        <f>IF('Cartera Semanal Individual'!$A95='Cartera Semanal Individual'!Q$1,-SUMIFS('BD Factoraje'!$Q:$Q,'BD Factoraje'!$B:$B,$B$3,'BD Factoraje'!$G:$G,'Cartera Semanal Individual'!$A95,'BD Factoraje'!$C:$C,$B$2),0)+P95-SUMIFS('BD Factoraje'!$R:$R,'BD Factoraje'!$B:$B,$B$3,'BD Factoraje'!$G:$G,'Cartera Semanal Individual'!$A95,'BD Factoraje'!$N:$N,'Cartera Semanal Individual'!Q$1,'BD Factoraje'!$C:$C,$B$2)</f>
        <v>0</v>
      </c>
      <c r="R95" s="11">
        <f>IF('Cartera Semanal Individual'!$A95='Cartera Semanal Individual'!R$1,-SUMIFS('BD Factoraje'!$Q:$Q,'BD Factoraje'!$B:$B,$B$3,'BD Factoraje'!$G:$G,'Cartera Semanal Individual'!$A95,'BD Factoraje'!$C:$C,$B$2),0)+Q95-SUMIFS('BD Factoraje'!$R:$R,'BD Factoraje'!$B:$B,$B$3,'BD Factoraje'!$G:$G,'Cartera Semanal Individual'!$A95,'BD Factoraje'!$N:$N,'Cartera Semanal Individual'!R$1,'BD Factoraje'!$C:$C,$B$2)</f>
        <v>0</v>
      </c>
      <c r="S95" s="11">
        <f>IF('Cartera Semanal Individual'!$A95='Cartera Semanal Individual'!S$1,-SUMIFS('BD Factoraje'!$Q:$Q,'BD Factoraje'!$B:$B,$B$3,'BD Factoraje'!$G:$G,'Cartera Semanal Individual'!$A95,'BD Factoraje'!$C:$C,$B$2),0)+R95-SUMIFS('BD Factoraje'!$R:$R,'BD Factoraje'!$B:$B,$B$3,'BD Factoraje'!$G:$G,'Cartera Semanal Individual'!$A95,'BD Factoraje'!$N:$N,'Cartera Semanal Individual'!S$1,'BD Factoraje'!$C:$C,$B$2)</f>
        <v>0</v>
      </c>
      <c r="T95" s="11">
        <f>IF('Cartera Semanal Individual'!$A95='Cartera Semanal Individual'!T$1,-SUMIFS('BD Factoraje'!$Q:$Q,'BD Factoraje'!$B:$B,$B$3,'BD Factoraje'!$G:$G,'Cartera Semanal Individual'!$A95,'BD Factoraje'!$C:$C,$B$2),0)+S95-SUMIFS('BD Factoraje'!$R:$R,'BD Factoraje'!$B:$B,$B$3,'BD Factoraje'!$G:$G,'Cartera Semanal Individual'!$A95,'BD Factoraje'!$N:$N,'Cartera Semanal Individual'!T$1,'BD Factoraje'!$C:$C,$B$2)</f>
        <v>0</v>
      </c>
      <c r="U95" s="11">
        <f>IF('Cartera Semanal Individual'!$A95='Cartera Semanal Individual'!U$1,-SUMIFS('BD Factoraje'!$Q:$Q,'BD Factoraje'!$B:$B,$B$3,'BD Factoraje'!$G:$G,'Cartera Semanal Individual'!$A95,'BD Factoraje'!$C:$C,$B$2),0)+T95-SUMIFS('BD Factoraje'!$R:$R,'BD Factoraje'!$B:$B,$B$3,'BD Factoraje'!$G:$G,'Cartera Semanal Individual'!$A95,'BD Factoraje'!$N:$N,'Cartera Semanal Individual'!U$1,'BD Factoraje'!$C:$C,$B$2)</f>
        <v>0</v>
      </c>
      <c r="V95" s="11">
        <f>IF('Cartera Semanal Individual'!$A95='Cartera Semanal Individual'!V$1,-SUMIFS('BD Factoraje'!$Q:$Q,'BD Factoraje'!$B:$B,$B$3,'BD Factoraje'!$G:$G,'Cartera Semanal Individual'!$A95,'BD Factoraje'!$C:$C,$B$2),0)+U95-SUMIFS('BD Factoraje'!$R:$R,'BD Factoraje'!$B:$B,$B$3,'BD Factoraje'!$G:$G,'Cartera Semanal Individual'!$A95,'BD Factoraje'!$N:$N,'Cartera Semanal Individual'!V$1,'BD Factoraje'!$C:$C,$B$2)</f>
        <v>0</v>
      </c>
      <c r="W95" s="11">
        <f>IF('Cartera Semanal Individual'!$A95='Cartera Semanal Individual'!W$1,-SUMIFS('BD Factoraje'!$Q:$Q,'BD Factoraje'!$B:$B,$B$3,'BD Factoraje'!$G:$G,'Cartera Semanal Individual'!$A95,'BD Factoraje'!$C:$C,$B$2),0)+V95-SUMIFS('BD Factoraje'!$R:$R,'BD Factoraje'!$B:$B,$B$3,'BD Factoraje'!$G:$G,'Cartera Semanal Individual'!$A95,'BD Factoraje'!$N:$N,'Cartera Semanal Individual'!W$1,'BD Factoraje'!$C:$C,$B$2)</f>
        <v>0</v>
      </c>
      <c r="X95" s="11">
        <f>IF('Cartera Semanal Individual'!$A95='Cartera Semanal Individual'!X$1,-SUMIFS('BD Factoraje'!$Q:$Q,'BD Factoraje'!$B:$B,$B$3,'BD Factoraje'!$G:$G,'Cartera Semanal Individual'!$A95,'BD Factoraje'!$C:$C,$B$2),0)+W95-SUMIFS('BD Factoraje'!$R:$R,'BD Factoraje'!$B:$B,$B$3,'BD Factoraje'!$G:$G,'Cartera Semanal Individual'!$A95,'BD Factoraje'!$N:$N,'Cartera Semanal Individual'!X$1,'BD Factoraje'!$C:$C,$B$2)</f>
        <v>0</v>
      </c>
      <c r="Y95" s="11">
        <f>IF('Cartera Semanal Individual'!$A95='Cartera Semanal Individual'!Y$1,-SUMIFS('BD Factoraje'!$Q:$Q,'BD Factoraje'!$B:$B,$B$3,'BD Factoraje'!$G:$G,'Cartera Semanal Individual'!$A95,'BD Factoraje'!$C:$C,$B$2),0)+X95-SUMIFS('BD Factoraje'!$R:$R,'BD Factoraje'!$B:$B,$B$3,'BD Factoraje'!$G:$G,'Cartera Semanal Individual'!$A95,'BD Factoraje'!$N:$N,'Cartera Semanal Individual'!Y$1,'BD Factoraje'!$C:$C,$B$2)</f>
        <v>0</v>
      </c>
      <c r="Z95" s="11">
        <f>IF('Cartera Semanal Individual'!$A95='Cartera Semanal Individual'!Z$1,-SUMIFS('BD Factoraje'!$Q:$Q,'BD Factoraje'!$B:$B,$B$3,'BD Factoraje'!$G:$G,'Cartera Semanal Individual'!$A95,'BD Factoraje'!$C:$C,$B$2),0)+Y95-SUMIFS('BD Factoraje'!$R:$R,'BD Factoraje'!$B:$B,$B$3,'BD Factoraje'!$G:$G,'Cartera Semanal Individual'!$A95,'BD Factoraje'!$N:$N,'Cartera Semanal Individual'!Z$1,'BD Factoraje'!$C:$C,$B$2)</f>
        <v>0</v>
      </c>
      <c r="AA95" s="11">
        <f>IF('Cartera Semanal Individual'!$A95='Cartera Semanal Individual'!AA$1,-SUMIFS('BD Factoraje'!$Q:$Q,'BD Factoraje'!$B:$B,$B$3,'BD Factoraje'!$G:$G,'Cartera Semanal Individual'!$A95,'BD Factoraje'!$C:$C,$B$2),0)+Z95-SUMIFS('BD Factoraje'!$R:$R,'BD Factoraje'!$B:$B,$B$3,'BD Factoraje'!$G:$G,'Cartera Semanal Individual'!$A95,'BD Factoraje'!$N:$N,'Cartera Semanal Individual'!AA$1,'BD Factoraje'!$C:$C,$B$2)</f>
        <v>0</v>
      </c>
      <c r="AB95" s="11">
        <f>IF('Cartera Semanal Individual'!$A95='Cartera Semanal Individual'!AB$1,-SUMIFS('BD Factoraje'!$Q:$Q,'BD Factoraje'!$B:$B,$B$3,'BD Factoraje'!$G:$G,'Cartera Semanal Individual'!$A95,'BD Factoraje'!$C:$C,$B$2),0)+AA95-SUMIFS('BD Factoraje'!$R:$R,'BD Factoraje'!$B:$B,$B$3,'BD Factoraje'!$G:$G,'Cartera Semanal Individual'!$A95,'BD Factoraje'!$N:$N,'Cartera Semanal Individual'!AB$1,'BD Factoraje'!$C:$C,$B$2)</f>
        <v>0</v>
      </c>
      <c r="AC95" s="11">
        <f>IF('Cartera Semanal Individual'!$A95='Cartera Semanal Individual'!AC$1,-SUMIFS('BD Factoraje'!$Q:$Q,'BD Factoraje'!$B:$B,$B$3,'BD Factoraje'!$G:$G,'Cartera Semanal Individual'!$A95,'BD Factoraje'!$C:$C,$B$2),0)+AB95-SUMIFS('BD Factoraje'!$R:$R,'BD Factoraje'!$B:$B,$B$3,'BD Factoraje'!$G:$G,'Cartera Semanal Individual'!$A95,'BD Factoraje'!$N:$N,'Cartera Semanal Individual'!AC$1,'BD Factoraje'!$C:$C,$B$2)</f>
        <v>0</v>
      </c>
      <c r="AD95" s="11">
        <f>IF('Cartera Semanal Individual'!$A95='Cartera Semanal Individual'!AD$1,-SUMIFS('BD Factoraje'!$Q:$Q,'BD Factoraje'!$B:$B,$B$3,'BD Factoraje'!$G:$G,'Cartera Semanal Individual'!$A95,'BD Factoraje'!$C:$C,$B$2),0)+AC95-SUMIFS('BD Factoraje'!$R:$R,'BD Factoraje'!$B:$B,$B$3,'BD Factoraje'!$G:$G,'Cartera Semanal Individual'!$A95,'BD Factoraje'!$N:$N,'Cartera Semanal Individual'!AD$1,'BD Factoraje'!$C:$C,$B$2)</f>
        <v>0</v>
      </c>
      <c r="AE95" s="11">
        <f>IF('Cartera Semanal Individual'!$A95='Cartera Semanal Individual'!AE$1,-SUMIFS('BD Factoraje'!$Q:$Q,'BD Factoraje'!$B:$B,$B$3,'BD Factoraje'!$G:$G,'Cartera Semanal Individual'!$A95,'BD Factoraje'!$C:$C,$B$2),0)+AD95-SUMIFS('BD Factoraje'!$R:$R,'BD Factoraje'!$B:$B,$B$3,'BD Factoraje'!$G:$G,'Cartera Semanal Individual'!$A95,'BD Factoraje'!$N:$N,'Cartera Semanal Individual'!AE$1,'BD Factoraje'!$C:$C,$B$2)</f>
        <v>0</v>
      </c>
      <c r="AF95" s="11">
        <f>IF('Cartera Semanal Individual'!$A95='Cartera Semanal Individual'!AF$1,-SUMIFS('BD Factoraje'!$Q:$Q,'BD Factoraje'!$B:$B,$B$3,'BD Factoraje'!$G:$G,'Cartera Semanal Individual'!$A95,'BD Factoraje'!$C:$C,$B$2),0)+AE95-SUMIFS('BD Factoraje'!$R:$R,'BD Factoraje'!$B:$B,$B$3,'BD Factoraje'!$G:$G,'Cartera Semanal Individual'!$A95,'BD Factoraje'!$N:$N,'Cartera Semanal Individual'!AF$1,'BD Factoraje'!$C:$C,$B$2)</f>
        <v>0</v>
      </c>
      <c r="AG95" s="11">
        <f>IF('Cartera Semanal Individual'!$A95='Cartera Semanal Individual'!AG$1,-SUMIFS('BD Factoraje'!$Q:$Q,'BD Factoraje'!$B:$B,$B$3,'BD Factoraje'!$G:$G,'Cartera Semanal Individual'!$A95,'BD Factoraje'!$C:$C,$B$2),0)+AF95-SUMIFS('BD Factoraje'!$R:$R,'BD Factoraje'!$B:$B,$B$3,'BD Factoraje'!$G:$G,'Cartera Semanal Individual'!$A95,'BD Factoraje'!$N:$N,'Cartera Semanal Individual'!AG$1,'BD Factoraje'!$C:$C,$B$2)</f>
        <v>0</v>
      </c>
      <c r="AH95" s="11">
        <f>IF('Cartera Semanal Individual'!$A95='Cartera Semanal Individual'!AH$1,-SUMIFS('BD Factoraje'!$Q:$Q,'BD Factoraje'!$B:$B,$B$3,'BD Factoraje'!$G:$G,'Cartera Semanal Individual'!$A95,'BD Factoraje'!$C:$C,$B$2),0)+AG95-SUMIFS('BD Factoraje'!$R:$R,'BD Factoraje'!$B:$B,$B$3,'BD Factoraje'!$G:$G,'Cartera Semanal Individual'!$A95,'BD Factoraje'!$N:$N,'Cartera Semanal Individual'!AH$1,'BD Factoraje'!$C:$C,$B$2)</f>
        <v>0</v>
      </c>
      <c r="AI95" s="11">
        <f>IF('Cartera Semanal Individual'!$A95='Cartera Semanal Individual'!AI$1,-SUMIFS('BD Factoraje'!$Q:$Q,'BD Factoraje'!$B:$B,$B$3,'BD Factoraje'!$G:$G,'Cartera Semanal Individual'!$A95,'BD Factoraje'!$C:$C,$B$2),0)+AH95-SUMIFS('BD Factoraje'!$R:$R,'BD Factoraje'!$B:$B,$B$3,'BD Factoraje'!$G:$G,'Cartera Semanal Individual'!$A95,'BD Factoraje'!$N:$N,'Cartera Semanal Individual'!AI$1,'BD Factoraje'!$C:$C,$B$2)</f>
        <v>0</v>
      </c>
      <c r="AJ95" s="11">
        <f>IF('Cartera Semanal Individual'!$A95='Cartera Semanal Individual'!AJ$1,-SUMIFS('BD Factoraje'!$Q:$Q,'BD Factoraje'!$B:$B,$B$3,'BD Factoraje'!$G:$G,'Cartera Semanal Individual'!$A95,'BD Factoraje'!$C:$C,$B$2),0)+AI95-SUMIFS('BD Factoraje'!$R:$R,'BD Factoraje'!$B:$B,$B$3,'BD Factoraje'!$G:$G,'Cartera Semanal Individual'!$A95,'BD Factoraje'!$N:$N,'Cartera Semanal Individual'!AJ$1,'BD Factoraje'!$C:$C,$B$2)</f>
        <v>0</v>
      </c>
      <c r="AK95" s="11">
        <f>IF('Cartera Semanal Individual'!$A95='Cartera Semanal Individual'!AK$1,-SUMIFS('BD Factoraje'!$Q:$Q,'BD Factoraje'!$B:$B,$B$3,'BD Factoraje'!$G:$G,'Cartera Semanal Individual'!$A95,'BD Factoraje'!$C:$C,$B$2),0)+AJ95-SUMIFS('BD Factoraje'!$R:$R,'BD Factoraje'!$B:$B,$B$3,'BD Factoraje'!$G:$G,'Cartera Semanal Individual'!$A95,'BD Factoraje'!$N:$N,'Cartera Semanal Individual'!AK$1,'BD Factoraje'!$C:$C,$B$2)</f>
        <v>0</v>
      </c>
      <c r="AL95" s="11">
        <f>IF('Cartera Semanal Individual'!$A95='Cartera Semanal Individual'!AL$1,-SUMIFS('BD Factoraje'!$Q:$Q,'BD Factoraje'!$B:$B,$B$3,'BD Factoraje'!$G:$G,'Cartera Semanal Individual'!$A95,'BD Factoraje'!$C:$C,$B$2),0)+AK95-SUMIFS('BD Factoraje'!$R:$R,'BD Factoraje'!$B:$B,$B$3,'BD Factoraje'!$G:$G,'Cartera Semanal Individual'!$A95,'BD Factoraje'!$N:$N,'Cartera Semanal Individual'!AL$1,'BD Factoraje'!$C:$C,$B$2)</f>
        <v>0</v>
      </c>
      <c r="AM95" s="11">
        <f>IF('Cartera Semanal Individual'!$A95='Cartera Semanal Individual'!AM$1,-SUMIFS('BD Factoraje'!$Q:$Q,'BD Factoraje'!$B:$B,$B$3,'BD Factoraje'!$G:$G,'Cartera Semanal Individual'!$A95,'BD Factoraje'!$C:$C,$B$2),0)+AL95-SUMIFS('BD Factoraje'!$R:$R,'BD Factoraje'!$B:$B,$B$3,'BD Factoraje'!$G:$G,'Cartera Semanal Individual'!$A95,'BD Factoraje'!$N:$N,'Cartera Semanal Individual'!AM$1,'BD Factoraje'!$C:$C,$B$2)</f>
        <v>0</v>
      </c>
      <c r="AN95" s="11">
        <f>IF('Cartera Semanal Individual'!$A95='Cartera Semanal Individual'!AN$1,-SUMIFS('BD Factoraje'!$Q:$Q,'BD Factoraje'!$B:$B,$B$3,'BD Factoraje'!$G:$G,'Cartera Semanal Individual'!$A95,'BD Factoraje'!$C:$C,$B$2),0)+AM95-SUMIFS('BD Factoraje'!$R:$R,'BD Factoraje'!$B:$B,$B$3,'BD Factoraje'!$G:$G,'Cartera Semanal Individual'!$A95,'BD Factoraje'!$N:$N,'Cartera Semanal Individual'!AN$1,'BD Factoraje'!$C:$C,$B$2)</f>
        <v>0</v>
      </c>
      <c r="AO95" s="11">
        <f>IF('Cartera Semanal Individual'!$A95='Cartera Semanal Individual'!AO$1,-SUMIFS('BD Factoraje'!$Q:$Q,'BD Factoraje'!$B:$B,$B$3,'BD Factoraje'!$G:$G,'Cartera Semanal Individual'!$A95,'BD Factoraje'!$C:$C,$B$2),0)+AN95-SUMIFS('BD Factoraje'!$R:$R,'BD Factoraje'!$B:$B,$B$3,'BD Factoraje'!$G:$G,'Cartera Semanal Individual'!$A95,'BD Factoraje'!$N:$N,'Cartera Semanal Individual'!AO$1,'BD Factoraje'!$C:$C,$B$2)</f>
        <v>0</v>
      </c>
      <c r="AP95" s="11">
        <f>IF('Cartera Semanal Individual'!$A95='Cartera Semanal Individual'!AP$1,-SUMIFS('BD Factoraje'!$Q:$Q,'BD Factoraje'!$B:$B,$B$3,'BD Factoraje'!$G:$G,'Cartera Semanal Individual'!$A95,'BD Factoraje'!$C:$C,$B$2),0)+AO95-SUMIFS('BD Factoraje'!$R:$R,'BD Factoraje'!$B:$B,$B$3,'BD Factoraje'!$G:$G,'Cartera Semanal Individual'!$A95,'BD Factoraje'!$N:$N,'Cartera Semanal Individual'!AP$1,'BD Factoraje'!$C:$C,$B$2)</f>
        <v>0</v>
      </c>
      <c r="AQ95" s="11">
        <f>IF('Cartera Semanal Individual'!$A95='Cartera Semanal Individual'!AQ$1,-SUMIFS('BD Factoraje'!$Q:$Q,'BD Factoraje'!$B:$B,$B$3,'BD Factoraje'!$G:$G,'Cartera Semanal Individual'!$A95,'BD Factoraje'!$C:$C,$B$2),0)+AP95-SUMIFS('BD Factoraje'!$R:$R,'BD Factoraje'!$B:$B,$B$3,'BD Factoraje'!$G:$G,'Cartera Semanal Individual'!$A95,'BD Factoraje'!$N:$N,'Cartera Semanal Individual'!AQ$1,'BD Factoraje'!$C:$C,$B$2)</f>
        <v>0</v>
      </c>
      <c r="AR95" s="11">
        <f>IF('Cartera Semanal Individual'!$A95='Cartera Semanal Individual'!AR$1,-SUMIFS('BD Factoraje'!$Q:$Q,'BD Factoraje'!$B:$B,$B$3,'BD Factoraje'!$G:$G,'Cartera Semanal Individual'!$A95,'BD Factoraje'!$C:$C,$B$2),0)+AQ95-SUMIFS('BD Factoraje'!$R:$R,'BD Factoraje'!$B:$B,$B$3,'BD Factoraje'!$G:$G,'Cartera Semanal Individual'!$A95,'BD Factoraje'!$N:$N,'Cartera Semanal Individual'!AR$1,'BD Factoraje'!$C:$C,$B$2)</f>
        <v>0</v>
      </c>
      <c r="AS95" s="11">
        <f>IF('Cartera Semanal Individual'!$A95='Cartera Semanal Individual'!AS$1,-SUMIFS('BD Factoraje'!$Q:$Q,'BD Factoraje'!$B:$B,$B$3,'BD Factoraje'!$G:$G,'Cartera Semanal Individual'!$A95,'BD Factoraje'!$C:$C,$B$2),0)+AR95-SUMIFS('BD Factoraje'!$R:$R,'BD Factoraje'!$B:$B,$B$3,'BD Factoraje'!$G:$G,'Cartera Semanal Individual'!$A95,'BD Factoraje'!$N:$N,'Cartera Semanal Individual'!AS$1,'BD Factoraje'!$C:$C,$B$2)</f>
        <v>0</v>
      </c>
      <c r="AT95" s="11">
        <f>IF('Cartera Semanal Individual'!$A95='Cartera Semanal Individual'!AT$1,-SUMIFS('BD Factoraje'!$Q:$Q,'BD Factoraje'!$B:$B,$B$3,'BD Factoraje'!$G:$G,'Cartera Semanal Individual'!$A95,'BD Factoraje'!$C:$C,$B$2),0)+AS95-SUMIFS('BD Factoraje'!$R:$R,'BD Factoraje'!$B:$B,$B$3,'BD Factoraje'!$G:$G,'Cartera Semanal Individual'!$A95,'BD Factoraje'!$N:$N,'Cartera Semanal Individual'!AT$1,'BD Factoraje'!$C:$C,$B$2)</f>
        <v>0</v>
      </c>
      <c r="AU95" s="11">
        <f>IF('Cartera Semanal Individual'!$A95='Cartera Semanal Individual'!AU$1,-SUMIFS('BD Factoraje'!$Q:$Q,'BD Factoraje'!$B:$B,$B$3,'BD Factoraje'!$G:$G,'Cartera Semanal Individual'!$A95,'BD Factoraje'!$C:$C,$B$2),0)+AT95-SUMIFS('BD Factoraje'!$R:$R,'BD Factoraje'!$B:$B,$B$3,'BD Factoraje'!$G:$G,'Cartera Semanal Individual'!$A95,'BD Factoraje'!$N:$N,'Cartera Semanal Individual'!AU$1,'BD Factoraje'!$C:$C,$B$2)</f>
        <v>0</v>
      </c>
      <c r="AV95" s="11">
        <f>IF('Cartera Semanal Individual'!$A95='Cartera Semanal Individual'!AV$1,-SUMIFS('BD Factoraje'!$Q:$Q,'BD Factoraje'!$B:$B,$B$3,'BD Factoraje'!$G:$G,'Cartera Semanal Individual'!$A95,'BD Factoraje'!$C:$C,$B$2),0)+AU95-SUMIFS('BD Factoraje'!$R:$R,'BD Factoraje'!$B:$B,$B$3,'BD Factoraje'!$G:$G,'Cartera Semanal Individual'!$A95,'BD Factoraje'!$N:$N,'Cartera Semanal Individual'!AV$1,'BD Factoraje'!$C:$C,$B$2)</f>
        <v>0</v>
      </c>
      <c r="AW95" s="11">
        <f>IF('Cartera Semanal Individual'!$A95='Cartera Semanal Individual'!AW$1,-SUMIFS('BD Factoraje'!$Q:$Q,'BD Factoraje'!$B:$B,$B$3,'BD Factoraje'!$G:$G,'Cartera Semanal Individual'!$A95,'BD Factoraje'!$C:$C,$B$2),0)+AV95-SUMIFS('BD Factoraje'!$R:$R,'BD Factoraje'!$B:$B,$B$3,'BD Factoraje'!$G:$G,'Cartera Semanal Individual'!$A95,'BD Factoraje'!$N:$N,'Cartera Semanal Individual'!AW$1,'BD Factoraje'!$C:$C,$B$2)</f>
        <v>0</v>
      </c>
      <c r="AX95" s="11">
        <f>IF('Cartera Semanal Individual'!$A95='Cartera Semanal Individual'!AX$1,-SUMIFS('BD Factoraje'!$Q:$Q,'BD Factoraje'!$B:$B,$B$3,'BD Factoraje'!$G:$G,'Cartera Semanal Individual'!$A95,'BD Factoraje'!$C:$C,$B$2),0)+AW95-SUMIFS('BD Factoraje'!$R:$R,'BD Factoraje'!$B:$B,$B$3,'BD Factoraje'!$G:$G,'Cartera Semanal Individual'!$A95,'BD Factoraje'!$N:$N,'Cartera Semanal Individual'!AX$1,'BD Factoraje'!$C:$C,$B$2)</f>
        <v>0</v>
      </c>
      <c r="AY95" s="11">
        <f>IF('Cartera Semanal Individual'!$A95='Cartera Semanal Individual'!AY$1,-SUMIFS('BD Factoraje'!$Q:$Q,'BD Factoraje'!$B:$B,$B$3,'BD Factoraje'!$G:$G,'Cartera Semanal Individual'!$A95,'BD Factoraje'!$C:$C,$B$2),0)+AX95-SUMIFS('BD Factoraje'!$R:$R,'BD Factoraje'!$B:$B,$B$3,'BD Factoraje'!$G:$G,'Cartera Semanal Individual'!$A95,'BD Factoraje'!$N:$N,'Cartera Semanal Individual'!AY$1,'BD Factoraje'!$C:$C,$B$2)</f>
        <v>0</v>
      </c>
      <c r="AZ95" s="11">
        <f>IF('Cartera Semanal Individual'!$A95='Cartera Semanal Individual'!AZ$1,-SUMIFS('BD Factoraje'!$Q:$Q,'BD Factoraje'!$B:$B,$B$3,'BD Factoraje'!$G:$G,'Cartera Semanal Individual'!$A95,'BD Factoraje'!$C:$C,$B$2),0)+AY95-SUMIFS('BD Factoraje'!$R:$R,'BD Factoraje'!$B:$B,$B$3,'BD Factoraje'!$G:$G,'Cartera Semanal Individual'!$A95,'BD Factoraje'!$N:$N,'Cartera Semanal Individual'!AZ$1,'BD Factoraje'!$C:$C,$B$2)</f>
        <v>0</v>
      </c>
      <c r="BA95" s="11">
        <f>IF('Cartera Semanal Individual'!$A95='Cartera Semanal Individual'!BA$1,-SUMIFS('BD Factoraje'!$Q:$Q,'BD Factoraje'!$B:$B,$B$3,'BD Factoraje'!$G:$G,'Cartera Semanal Individual'!$A95,'BD Factoraje'!$C:$C,$B$2),0)+AZ95-SUMIFS('BD Factoraje'!$R:$R,'BD Factoraje'!$B:$B,$B$3,'BD Factoraje'!$G:$G,'Cartera Semanal Individual'!$A95,'BD Factoraje'!$N:$N,'Cartera Semanal Individual'!BA$1,'BD Factoraje'!$C:$C,$B$2)</f>
        <v>0</v>
      </c>
      <c r="BB95" s="11">
        <f>IF('Cartera Semanal Individual'!$A95='Cartera Semanal Individual'!BB$1,-SUMIFS('BD Factoraje'!$Q:$Q,'BD Factoraje'!$B:$B,$B$3,'BD Factoraje'!$G:$G,'Cartera Semanal Individual'!$A95,'BD Factoraje'!$C:$C,$B$2),0)+BA95-SUMIFS('BD Factoraje'!$R:$R,'BD Factoraje'!$B:$B,$B$3,'BD Factoraje'!$G:$G,'Cartera Semanal Individual'!$A95,'BD Factoraje'!$N:$N,'Cartera Semanal Individual'!BB$1,'BD Factoraje'!$C:$C,$B$2)</f>
        <v>0</v>
      </c>
      <c r="BC95" s="11">
        <f>IF('Cartera Semanal Individual'!$A95='Cartera Semanal Individual'!BC$1,-SUMIFS('BD Factoraje'!$Q:$Q,'BD Factoraje'!$B:$B,$B$3,'BD Factoraje'!$G:$G,'Cartera Semanal Individual'!$A95,'BD Factoraje'!$C:$C,$B$2),0)+BB95-SUMIFS('BD Factoraje'!$R:$R,'BD Factoraje'!$B:$B,$B$3,'BD Factoraje'!$G:$G,'Cartera Semanal Individual'!$A95,'BD Factoraje'!$N:$N,'Cartera Semanal Individual'!BC$1,'BD Factoraje'!$C:$C,$B$2)</f>
        <v>0</v>
      </c>
      <c r="BD95" s="11">
        <f>IF('Cartera Semanal Individual'!$A95='Cartera Semanal Individual'!BD$1,-SUMIFS('BD Factoraje'!$Q:$Q,'BD Factoraje'!$B:$B,$B$3,'BD Factoraje'!$G:$G,'Cartera Semanal Individual'!$A95,'BD Factoraje'!$C:$C,$B$2),0)+BC95-SUMIFS('BD Factoraje'!$R:$R,'BD Factoraje'!$B:$B,$B$3,'BD Factoraje'!$G:$G,'Cartera Semanal Individual'!$A95,'BD Factoraje'!$N:$N,'Cartera Semanal Individual'!BD$1,'BD Factoraje'!$C:$C,$B$2)</f>
        <v>0</v>
      </c>
      <c r="BE95" s="11">
        <f>IF('Cartera Semanal Individual'!$A95='Cartera Semanal Individual'!BE$1,-SUMIFS('BD Factoraje'!$Q:$Q,'BD Factoraje'!$B:$B,$B$3,'BD Factoraje'!$G:$G,'Cartera Semanal Individual'!$A95,'BD Factoraje'!$C:$C,$B$2),0)+BD95-SUMIFS('BD Factoraje'!$R:$R,'BD Factoraje'!$B:$B,$B$3,'BD Factoraje'!$G:$G,'Cartera Semanal Individual'!$A95,'BD Factoraje'!$N:$N,'Cartera Semanal Individual'!BE$1,'BD Factoraje'!$C:$C,$B$2)</f>
        <v>0</v>
      </c>
      <c r="BF95" s="11">
        <f>IF('Cartera Semanal Individual'!$A95='Cartera Semanal Individual'!BF$1,-SUMIFS('BD Factoraje'!$Q:$Q,'BD Factoraje'!$B:$B,$B$3,'BD Factoraje'!$G:$G,'Cartera Semanal Individual'!$A95,'BD Factoraje'!$C:$C,$B$2),0)+BE95-SUMIFS('BD Factoraje'!$R:$R,'BD Factoraje'!$B:$B,$B$3,'BD Factoraje'!$G:$G,'Cartera Semanal Individual'!$A95,'BD Factoraje'!$N:$N,'Cartera Semanal Individual'!BF$1,'BD Factoraje'!$C:$C,$B$2)</f>
        <v>0</v>
      </c>
      <c r="BG95" s="11">
        <f>IF('Cartera Semanal Individual'!$A95='Cartera Semanal Individual'!BG$1,-SUMIFS('BD Factoraje'!$Q:$Q,'BD Factoraje'!$B:$B,$B$3,'BD Factoraje'!$G:$G,'Cartera Semanal Individual'!$A95,'BD Factoraje'!$C:$C,$B$2),0)+BF95-SUMIFS('BD Factoraje'!$R:$R,'BD Factoraje'!$B:$B,$B$3,'BD Factoraje'!$G:$G,'Cartera Semanal Individual'!$A95,'BD Factoraje'!$N:$N,'Cartera Semanal Individual'!BG$1,'BD Factoraje'!$C:$C,$B$2)</f>
        <v>0</v>
      </c>
      <c r="BH95" s="11">
        <f>IF('Cartera Semanal Individual'!$A95='Cartera Semanal Individual'!BH$1,-SUMIFS('BD Factoraje'!$Q:$Q,'BD Factoraje'!$B:$B,$B$3,'BD Factoraje'!$G:$G,'Cartera Semanal Individual'!$A95,'BD Factoraje'!$C:$C,$B$2),0)+BG95-SUMIFS('BD Factoraje'!$R:$R,'BD Factoraje'!$B:$B,$B$3,'BD Factoraje'!$G:$G,'Cartera Semanal Individual'!$A95,'BD Factoraje'!$N:$N,'Cartera Semanal Individual'!BH$1,'BD Factoraje'!$C:$C,$B$2)</f>
        <v>0</v>
      </c>
      <c r="BI95" s="11">
        <f>IF('Cartera Semanal Individual'!$A95='Cartera Semanal Individual'!BI$1,-SUMIFS('BD Factoraje'!$Q:$Q,'BD Factoraje'!$B:$B,$B$3,'BD Factoraje'!$G:$G,'Cartera Semanal Individual'!$A95,'BD Factoraje'!$C:$C,$B$2),0)+BH95-SUMIFS('BD Factoraje'!$R:$R,'BD Factoraje'!$B:$B,$B$3,'BD Factoraje'!$G:$G,'Cartera Semanal Individual'!$A95,'BD Factoraje'!$N:$N,'Cartera Semanal Individual'!BI$1,'BD Factoraje'!$C:$C,$B$2)</f>
        <v>0</v>
      </c>
      <c r="BJ95" s="11">
        <f>IF('Cartera Semanal Individual'!$A95='Cartera Semanal Individual'!BJ$1,-SUMIFS('BD Factoraje'!$Q:$Q,'BD Factoraje'!$B:$B,$B$3,'BD Factoraje'!$G:$G,'Cartera Semanal Individual'!$A95,'BD Factoraje'!$C:$C,$B$2),0)+BI95-SUMIFS('BD Factoraje'!$R:$R,'BD Factoraje'!$B:$B,$B$3,'BD Factoraje'!$G:$G,'Cartera Semanal Individual'!$A95,'BD Factoraje'!$N:$N,'Cartera Semanal Individual'!BJ$1,'BD Factoraje'!$C:$C,$B$2)</f>
        <v>0</v>
      </c>
      <c r="BK95" s="11">
        <f>IF('Cartera Semanal Individual'!$A95='Cartera Semanal Individual'!BK$1,-SUMIFS('BD Factoraje'!$Q:$Q,'BD Factoraje'!$B:$B,$B$3,'BD Factoraje'!$G:$G,'Cartera Semanal Individual'!$A95,'BD Factoraje'!$C:$C,$B$2),0)+BJ95-SUMIFS('BD Factoraje'!$R:$R,'BD Factoraje'!$B:$B,$B$3,'BD Factoraje'!$G:$G,'Cartera Semanal Individual'!$A95,'BD Factoraje'!$N:$N,'Cartera Semanal Individual'!BK$1,'BD Factoraje'!$C:$C,$B$2)</f>
        <v>0</v>
      </c>
      <c r="BL95" s="11">
        <f>IF('Cartera Semanal Individual'!$A95='Cartera Semanal Individual'!BL$1,-SUMIFS('BD Factoraje'!$Q:$Q,'BD Factoraje'!$B:$B,$B$3,'BD Factoraje'!$G:$G,'Cartera Semanal Individual'!$A95,'BD Factoraje'!$C:$C,$B$2),0)+BK95-SUMIFS('BD Factoraje'!$R:$R,'BD Factoraje'!$B:$B,$B$3,'BD Factoraje'!$G:$G,'Cartera Semanal Individual'!$A95,'BD Factoraje'!$N:$N,'Cartera Semanal Individual'!BL$1,'BD Factoraje'!$C:$C,$B$2)</f>
        <v>0</v>
      </c>
      <c r="BM95" s="11">
        <f>IF('Cartera Semanal Individual'!$A95='Cartera Semanal Individual'!BM$1,-SUMIFS('BD Factoraje'!$Q:$Q,'BD Factoraje'!$B:$B,$B$3,'BD Factoraje'!$G:$G,'Cartera Semanal Individual'!$A95,'BD Factoraje'!$C:$C,$B$2),0)+BL95-SUMIFS('BD Factoraje'!$R:$R,'BD Factoraje'!$B:$B,$B$3,'BD Factoraje'!$G:$G,'Cartera Semanal Individual'!$A95,'BD Factoraje'!$N:$N,'Cartera Semanal Individual'!BM$1,'BD Factoraje'!$C:$C,$B$2)</f>
        <v>0</v>
      </c>
      <c r="BN95" s="11">
        <f>IF('Cartera Semanal Individual'!$A95='Cartera Semanal Individual'!BN$1,-SUMIFS('BD Factoraje'!$Q:$Q,'BD Factoraje'!$B:$B,$B$3,'BD Factoraje'!$G:$G,'Cartera Semanal Individual'!$A95,'BD Factoraje'!$C:$C,$B$2),0)+BM95-SUMIFS('BD Factoraje'!$R:$R,'BD Factoraje'!$B:$B,$B$3,'BD Factoraje'!$G:$G,'Cartera Semanal Individual'!$A95,'BD Factoraje'!$N:$N,'Cartera Semanal Individual'!BN$1,'BD Factoraje'!$C:$C,$B$2)</f>
        <v>0</v>
      </c>
      <c r="BO95" s="11">
        <f>IF('Cartera Semanal Individual'!$A95='Cartera Semanal Individual'!BO$1,-SUMIFS('BD Factoraje'!$Q:$Q,'BD Factoraje'!$B:$B,$B$3,'BD Factoraje'!$G:$G,'Cartera Semanal Individual'!$A95,'BD Factoraje'!$C:$C,$B$2),0)+BN95-SUMIFS('BD Factoraje'!$R:$R,'BD Factoraje'!$B:$B,$B$3,'BD Factoraje'!$G:$G,'Cartera Semanal Individual'!$A95,'BD Factoraje'!$N:$N,'Cartera Semanal Individual'!BO$1,'BD Factoraje'!$C:$C,$B$2)</f>
        <v>0</v>
      </c>
      <c r="BP95" s="11">
        <f>IF('Cartera Semanal Individual'!$A95='Cartera Semanal Individual'!BP$1,-SUMIFS('BD Factoraje'!$Q:$Q,'BD Factoraje'!$B:$B,$B$3,'BD Factoraje'!$G:$G,'Cartera Semanal Individual'!$A95,'BD Factoraje'!$C:$C,$B$2),0)+BO95-SUMIFS('BD Factoraje'!$R:$R,'BD Factoraje'!$B:$B,$B$3,'BD Factoraje'!$G:$G,'Cartera Semanal Individual'!$A95,'BD Factoraje'!$N:$N,'Cartera Semanal Individual'!BP$1,'BD Factoraje'!$C:$C,$B$2)</f>
        <v>0</v>
      </c>
      <c r="BQ95" s="11">
        <f>IF('Cartera Semanal Individual'!$A95='Cartera Semanal Individual'!BQ$1,-SUMIFS('BD Factoraje'!$Q:$Q,'BD Factoraje'!$B:$B,$B$3,'BD Factoraje'!$G:$G,'Cartera Semanal Individual'!$A95,'BD Factoraje'!$C:$C,$B$2),0)+BP95-SUMIFS('BD Factoraje'!$R:$R,'BD Factoraje'!$B:$B,$B$3,'BD Factoraje'!$G:$G,'Cartera Semanal Individual'!$A95,'BD Factoraje'!$N:$N,'Cartera Semanal Individual'!BQ$1,'BD Factoraje'!$C:$C,$B$2)</f>
        <v>0</v>
      </c>
      <c r="BR95" s="11">
        <f>IF('Cartera Semanal Individual'!$A95='Cartera Semanal Individual'!BR$1,-SUMIFS('BD Factoraje'!$Q:$Q,'BD Factoraje'!$B:$B,$B$3,'BD Factoraje'!$G:$G,'Cartera Semanal Individual'!$A95,'BD Factoraje'!$C:$C,$B$2),0)+BQ95-SUMIFS('BD Factoraje'!$R:$R,'BD Factoraje'!$B:$B,$B$3,'BD Factoraje'!$G:$G,'Cartera Semanal Individual'!$A95,'BD Factoraje'!$N:$N,'Cartera Semanal Individual'!BR$1,'BD Factoraje'!$C:$C,$B$2)</f>
        <v>0</v>
      </c>
      <c r="BS95" s="11">
        <f>IF('Cartera Semanal Individual'!$A95='Cartera Semanal Individual'!BS$1,-SUMIFS('BD Factoraje'!$Q:$Q,'BD Factoraje'!$B:$B,$B$3,'BD Factoraje'!$G:$G,'Cartera Semanal Individual'!$A95,'BD Factoraje'!$C:$C,$B$2),0)+BR95-SUMIFS('BD Factoraje'!$R:$R,'BD Factoraje'!$B:$B,$B$3,'BD Factoraje'!$G:$G,'Cartera Semanal Individual'!$A95,'BD Factoraje'!$N:$N,'Cartera Semanal Individual'!BS$1,'BD Factoraje'!$C:$C,$B$2)</f>
        <v>0</v>
      </c>
      <c r="BT95" s="11">
        <f>IF('Cartera Semanal Individual'!$A95='Cartera Semanal Individual'!BT$1,-SUMIFS('BD Factoraje'!$Q:$Q,'BD Factoraje'!$B:$B,$B$3,'BD Factoraje'!$G:$G,'Cartera Semanal Individual'!$A95,'BD Factoraje'!$C:$C,$B$2),0)+BS95-SUMIFS('BD Factoraje'!$R:$R,'BD Factoraje'!$B:$B,$B$3,'BD Factoraje'!$G:$G,'Cartera Semanal Individual'!$A95,'BD Factoraje'!$N:$N,'Cartera Semanal Individual'!BT$1,'BD Factoraje'!$C:$C,$B$2)</f>
        <v>0</v>
      </c>
      <c r="BU95" s="11">
        <f>IF('Cartera Semanal Individual'!$A95='Cartera Semanal Individual'!BU$1,-SUMIFS('BD Factoraje'!$Q:$Q,'BD Factoraje'!$B:$B,$B$3,'BD Factoraje'!$G:$G,'Cartera Semanal Individual'!$A95,'BD Factoraje'!$C:$C,$B$2),0)+BT95-SUMIFS('BD Factoraje'!$R:$R,'BD Factoraje'!$B:$B,$B$3,'BD Factoraje'!$G:$G,'Cartera Semanal Individual'!$A95,'BD Factoraje'!$N:$N,'Cartera Semanal Individual'!BU$1,'BD Factoraje'!$C:$C,$B$2)</f>
        <v>0</v>
      </c>
      <c r="BV95" s="11">
        <f>IF('Cartera Semanal Individual'!$A95='Cartera Semanal Individual'!BV$1,-SUMIFS('BD Factoraje'!$Q:$Q,'BD Factoraje'!$B:$B,$B$3,'BD Factoraje'!$G:$G,'Cartera Semanal Individual'!$A95,'BD Factoraje'!$C:$C,$B$2),0)+BU95-SUMIFS('BD Factoraje'!$R:$R,'BD Factoraje'!$B:$B,$B$3,'BD Factoraje'!$G:$G,'Cartera Semanal Individual'!$A95,'BD Factoraje'!$N:$N,'Cartera Semanal Individual'!BV$1,'BD Factoraje'!$C:$C,$B$2)</f>
        <v>0</v>
      </c>
      <c r="BW95" s="11">
        <f>IF('Cartera Semanal Individual'!$A95='Cartera Semanal Individual'!BW$1,-SUMIFS('BD Factoraje'!$Q:$Q,'BD Factoraje'!$B:$B,$B$3,'BD Factoraje'!$G:$G,'Cartera Semanal Individual'!$A95,'BD Factoraje'!$C:$C,$B$2),0)+BV95-SUMIFS('BD Factoraje'!$R:$R,'BD Factoraje'!$B:$B,$B$3,'BD Factoraje'!$G:$G,'Cartera Semanal Individual'!$A95,'BD Factoraje'!$N:$N,'Cartera Semanal Individual'!BW$1,'BD Factoraje'!$C:$C,$B$2)</f>
        <v>0</v>
      </c>
      <c r="BX95" s="11">
        <f>IF('Cartera Semanal Individual'!$A95='Cartera Semanal Individual'!BX$1,-SUMIFS('BD Factoraje'!$Q:$Q,'BD Factoraje'!$B:$B,$B$3,'BD Factoraje'!$G:$G,'Cartera Semanal Individual'!$A95,'BD Factoraje'!$C:$C,$B$2),0)+BW95-SUMIFS('BD Factoraje'!$R:$R,'BD Factoraje'!$B:$B,$B$3,'BD Factoraje'!$G:$G,'Cartera Semanal Individual'!$A95,'BD Factoraje'!$N:$N,'Cartera Semanal Individual'!BX$1,'BD Factoraje'!$C:$C,$B$2)</f>
        <v>0</v>
      </c>
      <c r="BY95" s="11">
        <f>IF('Cartera Semanal Individual'!$A95='Cartera Semanal Individual'!BY$1,-SUMIFS('BD Factoraje'!$Q:$Q,'BD Factoraje'!$B:$B,$B$3,'BD Factoraje'!$G:$G,'Cartera Semanal Individual'!$A95,'BD Factoraje'!$C:$C,$B$2),0)+BX95-SUMIFS('BD Factoraje'!$R:$R,'BD Factoraje'!$B:$B,$B$3,'BD Factoraje'!$G:$G,'Cartera Semanal Individual'!$A95,'BD Factoraje'!$N:$N,'Cartera Semanal Individual'!BY$1,'BD Factoraje'!$C:$C,$B$2)</f>
        <v>0</v>
      </c>
      <c r="BZ95" s="11">
        <f>IF('Cartera Semanal Individual'!$A95='Cartera Semanal Individual'!BZ$1,-SUMIFS('BD Factoraje'!$Q:$Q,'BD Factoraje'!$B:$B,$B$3,'BD Factoraje'!$G:$G,'Cartera Semanal Individual'!$A95,'BD Factoraje'!$C:$C,$B$2),0)+BY95-SUMIFS('BD Factoraje'!$R:$R,'BD Factoraje'!$B:$B,$B$3,'BD Factoraje'!$G:$G,'Cartera Semanal Individual'!$A95,'BD Factoraje'!$N:$N,'Cartera Semanal Individual'!BZ$1,'BD Factoraje'!$C:$C,$B$2)</f>
        <v>0</v>
      </c>
      <c r="CA95" s="11">
        <f>IF('Cartera Semanal Individual'!$A95='Cartera Semanal Individual'!CA$1,-SUMIFS('BD Factoraje'!$Q:$Q,'BD Factoraje'!$B:$B,$B$3,'BD Factoraje'!$G:$G,'Cartera Semanal Individual'!$A95,'BD Factoraje'!$C:$C,$B$2),0)+BZ95-SUMIFS('BD Factoraje'!$R:$R,'BD Factoraje'!$B:$B,$B$3,'BD Factoraje'!$G:$G,'Cartera Semanal Individual'!$A95,'BD Factoraje'!$N:$N,'Cartera Semanal Individual'!CA$1,'BD Factoraje'!$C:$C,$B$2)</f>
        <v>0</v>
      </c>
      <c r="CB95" s="11">
        <f>IF('Cartera Semanal Individual'!$A95='Cartera Semanal Individual'!CB$1,-SUMIFS('BD Factoraje'!$Q:$Q,'BD Factoraje'!$B:$B,$B$3,'BD Factoraje'!$G:$G,'Cartera Semanal Individual'!$A95,'BD Factoraje'!$C:$C,$B$2),0)+CA95-SUMIFS('BD Factoraje'!$R:$R,'BD Factoraje'!$B:$B,$B$3,'BD Factoraje'!$G:$G,'Cartera Semanal Individual'!$A95,'BD Factoraje'!$N:$N,'Cartera Semanal Individual'!CB$1,'BD Factoraje'!$C:$C,$B$2)</f>
        <v>0</v>
      </c>
      <c r="CC95" s="11">
        <f>IF('Cartera Semanal Individual'!$A95='Cartera Semanal Individual'!CC$1,-SUMIFS('BD Factoraje'!$Q:$Q,'BD Factoraje'!$B:$B,$B$3,'BD Factoraje'!$G:$G,'Cartera Semanal Individual'!$A95,'BD Factoraje'!$C:$C,$B$2),0)+CB95-SUMIFS('BD Factoraje'!$R:$R,'BD Factoraje'!$B:$B,$B$3,'BD Factoraje'!$G:$G,'Cartera Semanal Individual'!$A95,'BD Factoraje'!$N:$N,'Cartera Semanal Individual'!CC$1,'BD Factoraje'!$C:$C,$B$2)</f>
        <v>0</v>
      </c>
      <c r="CD95" s="11">
        <f>IF('Cartera Semanal Individual'!$A95='Cartera Semanal Individual'!CD$1,-SUMIFS('BD Factoraje'!$Q:$Q,'BD Factoraje'!$B:$B,$B$3,'BD Factoraje'!$G:$G,'Cartera Semanal Individual'!$A95,'BD Factoraje'!$C:$C,$B$2),0)+CC95-SUMIFS('BD Factoraje'!$R:$R,'BD Factoraje'!$B:$B,$B$3,'BD Factoraje'!$G:$G,'Cartera Semanal Individual'!$A95,'BD Factoraje'!$N:$N,'Cartera Semanal Individual'!CD$1,'BD Factoraje'!$C:$C,$B$2)</f>
        <v>0</v>
      </c>
      <c r="CE95" s="11">
        <f>IF('Cartera Semanal Individual'!$A95='Cartera Semanal Individual'!CE$1,-SUMIFS('BD Factoraje'!$Q:$Q,'BD Factoraje'!$B:$B,$B$3,'BD Factoraje'!$G:$G,'Cartera Semanal Individual'!$A95,'BD Factoraje'!$C:$C,$B$2),0)+CD95-SUMIFS('BD Factoraje'!$R:$R,'BD Factoraje'!$B:$B,$B$3,'BD Factoraje'!$G:$G,'Cartera Semanal Individual'!$A95,'BD Factoraje'!$N:$N,'Cartera Semanal Individual'!CE$1,'BD Factoraje'!$C:$C,$B$2)</f>
        <v>0</v>
      </c>
      <c r="CF95" s="11">
        <f>IF('Cartera Semanal Individual'!$A95='Cartera Semanal Individual'!CF$1,-SUMIFS('BD Factoraje'!$Q:$Q,'BD Factoraje'!$B:$B,$B$3,'BD Factoraje'!$G:$G,'Cartera Semanal Individual'!$A95,'BD Factoraje'!$C:$C,$B$2),0)+CE95-SUMIFS('BD Factoraje'!$R:$R,'BD Factoraje'!$B:$B,$B$3,'BD Factoraje'!$G:$G,'Cartera Semanal Individual'!$A95,'BD Factoraje'!$N:$N,'Cartera Semanal Individual'!CF$1,'BD Factoraje'!$C:$C,$B$2)</f>
        <v>0</v>
      </c>
      <c r="CG95" s="11">
        <f>IF('Cartera Semanal Individual'!$A95='Cartera Semanal Individual'!CG$1,-SUMIFS('BD Factoraje'!$Q:$Q,'BD Factoraje'!$B:$B,$B$3,'BD Factoraje'!$G:$G,'Cartera Semanal Individual'!$A95,'BD Factoraje'!$C:$C,$B$2),0)+CF95-SUMIFS('BD Factoraje'!$R:$R,'BD Factoraje'!$B:$B,$B$3,'BD Factoraje'!$G:$G,'Cartera Semanal Individual'!$A95,'BD Factoraje'!$N:$N,'Cartera Semanal Individual'!CG$1,'BD Factoraje'!$C:$C,$B$2)</f>
        <v>0</v>
      </c>
      <c r="CH95" s="11">
        <f>IF('Cartera Semanal Individual'!$A95='Cartera Semanal Individual'!CH$1,-SUMIFS('BD Factoraje'!$Q:$Q,'BD Factoraje'!$B:$B,$B$3,'BD Factoraje'!$G:$G,'Cartera Semanal Individual'!$A95,'BD Factoraje'!$C:$C,$B$2),0)+CG95-SUMIFS('BD Factoraje'!$R:$R,'BD Factoraje'!$B:$B,$B$3,'BD Factoraje'!$G:$G,'Cartera Semanal Individual'!$A95,'BD Factoraje'!$N:$N,'Cartera Semanal Individual'!CH$1,'BD Factoraje'!$C:$C,$B$2)</f>
        <v>0</v>
      </c>
      <c r="CI95" s="11">
        <f>IF('Cartera Semanal Individual'!$A95='Cartera Semanal Individual'!CI$1,-SUMIFS('BD Factoraje'!$Q:$Q,'BD Factoraje'!$B:$B,$B$3,'BD Factoraje'!$G:$G,'Cartera Semanal Individual'!$A95,'BD Factoraje'!$C:$C,$B$2),0)+CH95-SUMIFS('BD Factoraje'!$R:$R,'BD Factoraje'!$B:$B,$B$3,'BD Factoraje'!$G:$G,'Cartera Semanal Individual'!$A95,'BD Factoraje'!$N:$N,'Cartera Semanal Individual'!CI$1,'BD Factoraje'!$C:$C,$B$2)</f>
        <v>0</v>
      </c>
      <c r="CJ95" s="11">
        <f>IF('Cartera Semanal Individual'!$A95='Cartera Semanal Individual'!CJ$1,-SUMIFS('BD Factoraje'!$Q:$Q,'BD Factoraje'!$B:$B,$B$3,'BD Factoraje'!$G:$G,'Cartera Semanal Individual'!$A95,'BD Factoraje'!$C:$C,$B$2),0)+CI95-SUMIFS('BD Factoraje'!$R:$R,'BD Factoraje'!$B:$B,$B$3,'BD Factoraje'!$G:$G,'Cartera Semanal Individual'!$A95,'BD Factoraje'!$N:$N,'Cartera Semanal Individual'!CJ$1,'BD Factoraje'!$C:$C,$B$2)</f>
        <v>0</v>
      </c>
      <c r="CK95" s="11">
        <f>IF('Cartera Semanal Individual'!$A95='Cartera Semanal Individual'!CK$1,-SUMIFS('BD Factoraje'!$Q:$Q,'BD Factoraje'!$B:$B,$B$3,'BD Factoraje'!$G:$G,'Cartera Semanal Individual'!$A95,'BD Factoraje'!$C:$C,$B$2),0)+CJ95-SUMIFS('BD Factoraje'!$R:$R,'BD Factoraje'!$B:$B,$B$3,'BD Factoraje'!$G:$G,'Cartera Semanal Individual'!$A95,'BD Factoraje'!$N:$N,'Cartera Semanal Individual'!CK$1,'BD Factoraje'!$C:$C,$B$2)</f>
        <v>0</v>
      </c>
      <c r="CL95" s="11">
        <f>IF('Cartera Semanal Individual'!$A95='Cartera Semanal Individual'!CL$1,-SUMIFS('BD Factoraje'!$Q:$Q,'BD Factoraje'!$B:$B,$B$3,'BD Factoraje'!$G:$G,'Cartera Semanal Individual'!$A95,'BD Factoraje'!$C:$C,$B$2),0)+CK95-SUMIFS('BD Factoraje'!$R:$R,'BD Factoraje'!$B:$B,$B$3,'BD Factoraje'!$G:$G,'Cartera Semanal Individual'!$A95,'BD Factoraje'!$N:$N,'Cartera Semanal Individual'!CL$1,'BD Factoraje'!$C:$C,$B$2)</f>
        <v>0</v>
      </c>
      <c r="CM95" s="11">
        <f>IF('Cartera Semanal Individual'!$A95='Cartera Semanal Individual'!CM$1,-SUMIFS('BD Factoraje'!$Q:$Q,'BD Factoraje'!$B:$B,$B$3,'BD Factoraje'!$G:$G,'Cartera Semanal Individual'!$A95,'BD Factoraje'!$C:$C,$B$2),0)+CL95-SUMIFS('BD Factoraje'!$R:$R,'BD Factoraje'!$B:$B,$B$3,'BD Factoraje'!$G:$G,'Cartera Semanal Individual'!$A95,'BD Factoraje'!$N:$N,'Cartera Semanal Individual'!CM$1,'BD Factoraje'!$C:$C,$B$2)</f>
        <v>0</v>
      </c>
      <c r="CN95" s="11">
        <f>IF('Cartera Semanal Individual'!$A95='Cartera Semanal Individual'!CN$1,-SUMIFS('BD Factoraje'!$Q:$Q,'BD Factoraje'!$B:$B,$B$3,'BD Factoraje'!$G:$G,'Cartera Semanal Individual'!$A95,'BD Factoraje'!$C:$C,$B$2),0)+CM95-SUMIFS('BD Factoraje'!$R:$R,'BD Factoraje'!$B:$B,$B$3,'BD Factoraje'!$G:$G,'Cartera Semanal Individual'!$A95,'BD Factoraje'!$N:$N,'Cartera Semanal Individual'!CN$1,'BD Factoraje'!$C:$C,$B$2)</f>
        <v>0</v>
      </c>
      <c r="CO95" s="11">
        <f>IF('Cartera Semanal Individual'!$A95='Cartera Semanal Individual'!CO$1,-SUMIFS('BD Factoraje'!$Q:$Q,'BD Factoraje'!$B:$B,$B$3,'BD Factoraje'!$G:$G,'Cartera Semanal Individual'!$A95,'BD Factoraje'!$C:$C,$B$2),0)+CN95-SUMIFS('BD Factoraje'!$R:$R,'BD Factoraje'!$B:$B,$B$3,'BD Factoraje'!$G:$G,'Cartera Semanal Individual'!$A95,'BD Factoraje'!$N:$N,'Cartera Semanal Individual'!CO$1,'BD Factoraje'!$C:$C,$B$2)</f>
        <v>0</v>
      </c>
      <c r="CP95" s="11">
        <f>IF('Cartera Semanal Individual'!$A95='Cartera Semanal Individual'!CP$1,-SUMIFS('BD Factoraje'!$Q:$Q,'BD Factoraje'!$B:$B,$B$3,'BD Factoraje'!$G:$G,'Cartera Semanal Individual'!$A95,'BD Factoraje'!$C:$C,$B$2),0)+CO95-SUMIFS('BD Factoraje'!$R:$R,'BD Factoraje'!$B:$B,$B$3,'BD Factoraje'!$G:$G,'Cartera Semanal Individual'!$A95,'BD Factoraje'!$N:$N,'Cartera Semanal Individual'!CP$1,'BD Factoraje'!$C:$C,$B$2)</f>
        <v>0</v>
      </c>
      <c r="CQ95" s="11">
        <f>IF('Cartera Semanal Individual'!$A95='Cartera Semanal Individual'!CQ$1,-SUMIFS('BD Factoraje'!$Q:$Q,'BD Factoraje'!$B:$B,$B$3,'BD Factoraje'!$G:$G,'Cartera Semanal Individual'!$A95,'BD Factoraje'!$C:$C,$B$2),0)+CP95-SUMIFS('BD Factoraje'!$R:$R,'BD Factoraje'!$B:$B,$B$3,'BD Factoraje'!$G:$G,'Cartera Semanal Individual'!$A95,'BD Factoraje'!$N:$N,'Cartera Semanal Individual'!CQ$1,'BD Factoraje'!$C:$C,$B$2)</f>
        <v>0</v>
      </c>
      <c r="CR95" s="11">
        <f>IF('Cartera Semanal Individual'!$A95='Cartera Semanal Individual'!CR$1,-SUMIFS('BD Factoraje'!$Q:$Q,'BD Factoraje'!$B:$B,$B$3,'BD Factoraje'!$G:$G,'Cartera Semanal Individual'!$A95,'BD Factoraje'!$C:$C,$B$2),0)+CQ95-SUMIFS('BD Factoraje'!$R:$R,'BD Factoraje'!$B:$B,$B$3,'BD Factoraje'!$G:$G,'Cartera Semanal Individual'!$A95,'BD Factoraje'!$N:$N,'Cartera Semanal Individual'!CR$1,'BD Factoraje'!$C:$C,$B$2)</f>
        <v>0</v>
      </c>
      <c r="CS95" s="11">
        <f>IF('Cartera Semanal Individual'!$A95='Cartera Semanal Individual'!CS$1,-SUMIFS('BD Factoraje'!$Q:$Q,'BD Factoraje'!$B:$B,$B$3,'BD Factoraje'!$G:$G,'Cartera Semanal Individual'!$A95,'BD Factoraje'!$C:$C,$B$2),0)+CR95-SUMIFS('BD Factoraje'!$R:$R,'BD Factoraje'!$B:$B,$B$3,'BD Factoraje'!$G:$G,'Cartera Semanal Individual'!$A95,'BD Factoraje'!$N:$N,'Cartera Semanal Individual'!CS$1,'BD Factoraje'!$C:$C,$B$2)</f>
        <v>0</v>
      </c>
      <c r="CT95" s="11">
        <f>IF('Cartera Semanal Individual'!$A95='Cartera Semanal Individual'!CT$1,-SUMIFS('BD Factoraje'!$Q:$Q,'BD Factoraje'!$B:$B,$B$3,'BD Factoraje'!$G:$G,'Cartera Semanal Individual'!$A95,'BD Factoraje'!$C:$C,$B$2),0)+CS95-SUMIFS('BD Factoraje'!$R:$R,'BD Factoraje'!$B:$B,$B$3,'BD Factoraje'!$G:$G,'Cartera Semanal Individual'!$A95,'BD Factoraje'!$N:$N,'Cartera Semanal Individual'!CT$1,'BD Factoraje'!$C:$C,$B$2)</f>
        <v>0</v>
      </c>
      <c r="CU95" s="11">
        <f>IF('Cartera Semanal Individual'!$A95='Cartera Semanal Individual'!CU$1,-SUMIFS('BD Factoraje'!$Q:$Q,'BD Factoraje'!$B:$B,$B$3,'BD Factoraje'!$G:$G,'Cartera Semanal Individual'!$A95,'BD Factoraje'!$C:$C,$B$2),0)+CT95-SUMIFS('BD Factoraje'!$R:$R,'BD Factoraje'!$B:$B,$B$3,'BD Factoraje'!$G:$G,'Cartera Semanal Individual'!$A95,'BD Factoraje'!$N:$N,'Cartera Semanal Individual'!CU$1,'BD Factoraje'!$C:$C,$B$2)</f>
        <v>0</v>
      </c>
      <c r="CV95" s="11">
        <f>IF('Cartera Semanal Individual'!$A95='Cartera Semanal Individual'!CV$1,-SUMIFS('BD Factoraje'!$Q:$Q,'BD Factoraje'!$B:$B,$B$3,'BD Factoraje'!$G:$G,'Cartera Semanal Individual'!$A95,'BD Factoraje'!$C:$C,$B$2),0)+CU95-SUMIFS('BD Factoraje'!$R:$R,'BD Factoraje'!$B:$B,$B$3,'BD Factoraje'!$G:$G,'Cartera Semanal Individual'!$A95,'BD Factoraje'!$N:$N,'Cartera Semanal Individual'!CV$1,'BD Factoraje'!$C:$C,$B$2)</f>
        <v>0</v>
      </c>
    </row>
    <row r="96" spans="1:100" x14ac:dyDescent="0.25">
      <c r="A96" s="14">
        <v>105</v>
      </c>
      <c r="B96" s="31">
        <f t="shared" si="3"/>
        <v>43100</v>
      </c>
      <c r="C96" s="11">
        <f>IF('Cartera Semanal Individual'!$A96='Cartera Semanal Individual'!C$1,-SUMIFS('BD Factoraje'!$Q:$Q,'BD Factoraje'!$B:$B,$B$3,'BD Factoraje'!$G:$G,'Cartera Semanal Individual'!$A96,'BD Factoraje'!$C:$C,$B$2),0)</f>
        <v>0</v>
      </c>
      <c r="D96" s="11">
        <f>IF('Cartera Semanal Individual'!$A96='Cartera Semanal Individual'!D$1,-SUMIFS('BD Factoraje'!$Q:$Q,'BD Factoraje'!$B:$B,$B$3,'BD Factoraje'!$G:$G,'Cartera Semanal Individual'!$A96,'BD Factoraje'!$C:$C,$B$2),0)+C96-SUMIFS('BD Factoraje'!$R:$R,'BD Factoraje'!$B:$B,$B$3,'BD Factoraje'!$G:$G,'Cartera Semanal Individual'!$A96,'BD Factoraje'!$N:$N,'Cartera Semanal Individual'!D$1,'BD Factoraje'!$C:$C,$B$2)</f>
        <v>0</v>
      </c>
      <c r="E96" s="11">
        <f>IF('Cartera Semanal Individual'!$A96='Cartera Semanal Individual'!E$1,-SUMIFS('BD Factoraje'!$Q:$Q,'BD Factoraje'!$B:$B,$B$3,'BD Factoraje'!$G:$G,'Cartera Semanal Individual'!$A96,'BD Factoraje'!$C:$C,$B$2),0)+D96-SUMIFS('BD Factoraje'!$R:$R,'BD Factoraje'!$B:$B,$B$3,'BD Factoraje'!$G:$G,'Cartera Semanal Individual'!$A96,'BD Factoraje'!$N:$N,'Cartera Semanal Individual'!E$1,'BD Factoraje'!$C:$C,$B$2)</f>
        <v>0</v>
      </c>
      <c r="F96" s="11">
        <f>IF('Cartera Semanal Individual'!$A96='Cartera Semanal Individual'!F$1,-SUMIFS('BD Factoraje'!$Q:$Q,'BD Factoraje'!$B:$B,$B$3,'BD Factoraje'!$G:$G,'Cartera Semanal Individual'!$A96,'BD Factoraje'!$C:$C,$B$2),0)+E96-SUMIFS('BD Factoraje'!$R:$R,'BD Factoraje'!$B:$B,$B$3,'BD Factoraje'!$G:$G,'Cartera Semanal Individual'!$A96,'BD Factoraje'!$N:$N,'Cartera Semanal Individual'!F$1,'BD Factoraje'!$C:$C,$B$2)</f>
        <v>0</v>
      </c>
      <c r="G96" s="11">
        <f>IF('Cartera Semanal Individual'!$A96='Cartera Semanal Individual'!G$1,-SUMIFS('BD Factoraje'!$Q:$Q,'BD Factoraje'!$B:$B,$B$3,'BD Factoraje'!$G:$G,'Cartera Semanal Individual'!$A96,'BD Factoraje'!$C:$C,$B$2),0)+F96-SUMIFS('BD Factoraje'!$R:$R,'BD Factoraje'!$B:$B,$B$3,'BD Factoraje'!$G:$G,'Cartera Semanal Individual'!$A96,'BD Factoraje'!$N:$N,'Cartera Semanal Individual'!G$1,'BD Factoraje'!$C:$C,$B$2)</f>
        <v>0</v>
      </c>
      <c r="H96" s="11">
        <f>IF('Cartera Semanal Individual'!$A96='Cartera Semanal Individual'!H$1,-SUMIFS('BD Factoraje'!$Q:$Q,'BD Factoraje'!$B:$B,$B$3,'BD Factoraje'!$G:$G,'Cartera Semanal Individual'!$A96,'BD Factoraje'!$C:$C,$B$2),0)+G96-SUMIFS('BD Factoraje'!$R:$R,'BD Factoraje'!$B:$B,$B$3,'BD Factoraje'!$G:$G,'Cartera Semanal Individual'!$A96,'BD Factoraje'!$N:$N,'Cartera Semanal Individual'!H$1,'BD Factoraje'!$C:$C,$B$2)</f>
        <v>0</v>
      </c>
      <c r="I96" s="11">
        <f>IF('Cartera Semanal Individual'!$A96='Cartera Semanal Individual'!I$1,-SUMIFS('BD Factoraje'!$Q:$Q,'BD Factoraje'!$B:$B,$B$3,'BD Factoraje'!$G:$G,'Cartera Semanal Individual'!$A96,'BD Factoraje'!$C:$C,$B$2),0)+H96-SUMIFS('BD Factoraje'!$R:$R,'BD Factoraje'!$B:$B,$B$3,'BD Factoraje'!$G:$G,'Cartera Semanal Individual'!$A96,'BD Factoraje'!$N:$N,'Cartera Semanal Individual'!I$1,'BD Factoraje'!$C:$C,$B$2)</f>
        <v>0</v>
      </c>
      <c r="J96" s="11">
        <f>IF('Cartera Semanal Individual'!$A96='Cartera Semanal Individual'!J$1,-SUMIFS('BD Factoraje'!$Q:$Q,'BD Factoraje'!$B:$B,$B$3,'BD Factoraje'!$G:$G,'Cartera Semanal Individual'!$A96,'BD Factoraje'!$C:$C,$B$2),0)+I96-SUMIFS('BD Factoraje'!$R:$R,'BD Factoraje'!$B:$B,$B$3,'BD Factoraje'!$G:$G,'Cartera Semanal Individual'!$A96,'BD Factoraje'!$N:$N,'Cartera Semanal Individual'!J$1,'BD Factoraje'!$C:$C,$B$2)</f>
        <v>0</v>
      </c>
      <c r="K96" s="11">
        <f>IF('Cartera Semanal Individual'!$A96='Cartera Semanal Individual'!K$1,-SUMIFS('BD Factoraje'!$Q:$Q,'BD Factoraje'!$B:$B,$B$3,'BD Factoraje'!$G:$G,'Cartera Semanal Individual'!$A96,'BD Factoraje'!$C:$C,$B$2),0)+J96-SUMIFS('BD Factoraje'!$R:$R,'BD Factoraje'!$B:$B,$B$3,'BD Factoraje'!$G:$G,'Cartera Semanal Individual'!$A96,'BD Factoraje'!$N:$N,'Cartera Semanal Individual'!K$1,'BD Factoraje'!$C:$C,$B$2)</f>
        <v>0</v>
      </c>
      <c r="L96" s="11">
        <f>IF('Cartera Semanal Individual'!$A96='Cartera Semanal Individual'!L$1,-SUMIFS('BD Factoraje'!$Q:$Q,'BD Factoraje'!$B:$B,$B$3,'BD Factoraje'!$G:$G,'Cartera Semanal Individual'!$A96,'BD Factoraje'!$C:$C,$B$2),0)+K96-SUMIFS('BD Factoraje'!$R:$R,'BD Factoraje'!$B:$B,$B$3,'BD Factoraje'!$G:$G,'Cartera Semanal Individual'!$A96,'BD Factoraje'!$N:$N,'Cartera Semanal Individual'!L$1,'BD Factoraje'!$C:$C,$B$2)</f>
        <v>0</v>
      </c>
      <c r="M96" s="11">
        <f>IF('Cartera Semanal Individual'!$A96='Cartera Semanal Individual'!M$1,-SUMIFS('BD Factoraje'!$Q:$Q,'BD Factoraje'!$B:$B,$B$3,'BD Factoraje'!$G:$G,'Cartera Semanal Individual'!$A96,'BD Factoraje'!$C:$C,$B$2),0)+L96-SUMIFS('BD Factoraje'!$R:$R,'BD Factoraje'!$B:$B,$B$3,'BD Factoraje'!$G:$G,'Cartera Semanal Individual'!$A96,'BD Factoraje'!$N:$N,'Cartera Semanal Individual'!M$1,'BD Factoraje'!$C:$C,$B$2)</f>
        <v>0</v>
      </c>
      <c r="N96" s="11">
        <f>IF('Cartera Semanal Individual'!$A96='Cartera Semanal Individual'!N$1,-SUMIFS('BD Factoraje'!$Q:$Q,'BD Factoraje'!$B:$B,$B$3,'BD Factoraje'!$G:$G,'Cartera Semanal Individual'!$A96,'BD Factoraje'!$C:$C,$B$2),0)+M96-SUMIFS('BD Factoraje'!$R:$R,'BD Factoraje'!$B:$B,$B$3,'BD Factoraje'!$G:$G,'Cartera Semanal Individual'!$A96,'BD Factoraje'!$N:$N,'Cartera Semanal Individual'!N$1,'BD Factoraje'!$C:$C,$B$2)</f>
        <v>0</v>
      </c>
      <c r="O96" s="11">
        <f>IF('Cartera Semanal Individual'!$A96='Cartera Semanal Individual'!O$1,-SUMIFS('BD Factoraje'!$Q:$Q,'BD Factoraje'!$B:$B,$B$3,'BD Factoraje'!$G:$G,'Cartera Semanal Individual'!$A96,'BD Factoraje'!$C:$C,$B$2),0)+N96-SUMIFS('BD Factoraje'!$R:$R,'BD Factoraje'!$B:$B,$B$3,'BD Factoraje'!$G:$G,'Cartera Semanal Individual'!$A96,'BD Factoraje'!$N:$N,'Cartera Semanal Individual'!O$1,'BD Factoraje'!$C:$C,$B$2)</f>
        <v>0</v>
      </c>
      <c r="P96" s="11">
        <f>IF('Cartera Semanal Individual'!$A96='Cartera Semanal Individual'!P$1,-SUMIFS('BD Factoraje'!$Q:$Q,'BD Factoraje'!$B:$B,$B$3,'BD Factoraje'!$G:$G,'Cartera Semanal Individual'!$A96,'BD Factoraje'!$C:$C,$B$2),0)+O96-SUMIFS('BD Factoraje'!$R:$R,'BD Factoraje'!$B:$B,$B$3,'BD Factoraje'!$G:$G,'Cartera Semanal Individual'!$A96,'BD Factoraje'!$N:$N,'Cartera Semanal Individual'!P$1,'BD Factoraje'!$C:$C,$B$2)</f>
        <v>0</v>
      </c>
      <c r="Q96" s="11">
        <f>IF('Cartera Semanal Individual'!$A96='Cartera Semanal Individual'!Q$1,-SUMIFS('BD Factoraje'!$Q:$Q,'BD Factoraje'!$B:$B,$B$3,'BD Factoraje'!$G:$G,'Cartera Semanal Individual'!$A96,'BD Factoraje'!$C:$C,$B$2),0)+P96-SUMIFS('BD Factoraje'!$R:$R,'BD Factoraje'!$B:$B,$B$3,'BD Factoraje'!$G:$G,'Cartera Semanal Individual'!$A96,'BD Factoraje'!$N:$N,'Cartera Semanal Individual'!Q$1,'BD Factoraje'!$C:$C,$B$2)</f>
        <v>0</v>
      </c>
      <c r="R96" s="11">
        <f>IF('Cartera Semanal Individual'!$A96='Cartera Semanal Individual'!R$1,-SUMIFS('BD Factoraje'!$Q:$Q,'BD Factoraje'!$B:$B,$B$3,'BD Factoraje'!$G:$G,'Cartera Semanal Individual'!$A96,'BD Factoraje'!$C:$C,$B$2),0)+Q96-SUMIFS('BD Factoraje'!$R:$R,'BD Factoraje'!$B:$B,$B$3,'BD Factoraje'!$G:$G,'Cartera Semanal Individual'!$A96,'BD Factoraje'!$N:$N,'Cartera Semanal Individual'!R$1,'BD Factoraje'!$C:$C,$B$2)</f>
        <v>0</v>
      </c>
      <c r="S96" s="11">
        <f>IF('Cartera Semanal Individual'!$A96='Cartera Semanal Individual'!S$1,-SUMIFS('BD Factoraje'!$Q:$Q,'BD Factoraje'!$B:$B,$B$3,'BD Factoraje'!$G:$G,'Cartera Semanal Individual'!$A96,'BD Factoraje'!$C:$C,$B$2),0)+R96-SUMIFS('BD Factoraje'!$R:$R,'BD Factoraje'!$B:$B,$B$3,'BD Factoraje'!$G:$G,'Cartera Semanal Individual'!$A96,'BD Factoraje'!$N:$N,'Cartera Semanal Individual'!S$1,'BD Factoraje'!$C:$C,$B$2)</f>
        <v>0</v>
      </c>
      <c r="T96" s="11">
        <f>IF('Cartera Semanal Individual'!$A96='Cartera Semanal Individual'!T$1,-SUMIFS('BD Factoraje'!$Q:$Q,'BD Factoraje'!$B:$B,$B$3,'BD Factoraje'!$G:$G,'Cartera Semanal Individual'!$A96,'BD Factoraje'!$C:$C,$B$2),0)+S96-SUMIFS('BD Factoraje'!$R:$R,'BD Factoraje'!$B:$B,$B$3,'BD Factoraje'!$G:$G,'Cartera Semanal Individual'!$A96,'BD Factoraje'!$N:$N,'Cartera Semanal Individual'!T$1,'BD Factoraje'!$C:$C,$B$2)</f>
        <v>0</v>
      </c>
      <c r="U96" s="11">
        <f>IF('Cartera Semanal Individual'!$A96='Cartera Semanal Individual'!U$1,-SUMIFS('BD Factoraje'!$Q:$Q,'BD Factoraje'!$B:$B,$B$3,'BD Factoraje'!$G:$G,'Cartera Semanal Individual'!$A96,'BD Factoraje'!$C:$C,$B$2),0)+T96-SUMIFS('BD Factoraje'!$R:$R,'BD Factoraje'!$B:$B,$B$3,'BD Factoraje'!$G:$G,'Cartera Semanal Individual'!$A96,'BD Factoraje'!$N:$N,'Cartera Semanal Individual'!U$1,'BD Factoraje'!$C:$C,$B$2)</f>
        <v>0</v>
      </c>
      <c r="V96" s="11">
        <f>IF('Cartera Semanal Individual'!$A96='Cartera Semanal Individual'!V$1,-SUMIFS('BD Factoraje'!$Q:$Q,'BD Factoraje'!$B:$B,$B$3,'BD Factoraje'!$G:$G,'Cartera Semanal Individual'!$A96,'BD Factoraje'!$C:$C,$B$2),0)+U96-SUMIFS('BD Factoraje'!$R:$R,'BD Factoraje'!$B:$B,$B$3,'BD Factoraje'!$G:$G,'Cartera Semanal Individual'!$A96,'BD Factoraje'!$N:$N,'Cartera Semanal Individual'!V$1,'BD Factoraje'!$C:$C,$B$2)</f>
        <v>0</v>
      </c>
      <c r="W96" s="11">
        <f>IF('Cartera Semanal Individual'!$A96='Cartera Semanal Individual'!W$1,-SUMIFS('BD Factoraje'!$Q:$Q,'BD Factoraje'!$B:$B,$B$3,'BD Factoraje'!$G:$G,'Cartera Semanal Individual'!$A96,'BD Factoraje'!$C:$C,$B$2),0)+V96-SUMIFS('BD Factoraje'!$R:$R,'BD Factoraje'!$B:$B,$B$3,'BD Factoraje'!$G:$G,'Cartera Semanal Individual'!$A96,'BD Factoraje'!$N:$N,'Cartera Semanal Individual'!W$1,'BD Factoraje'!$C:$C,$B$2)</f>
        <v>0</v>
      </c>
      <c r="X96" s="11">
        <f>IF('Cartera Semanal Individual'!$A96='Cartera Semanal Individual'!X$1,-SUMIFS('BD Factoraje'!$Q:$Q,'BD Factoraje'!$B:$B,$B$3,'BD Factoraje'!$G:$G,'Cartera Semanal Individual'!$A96,'BD Factoraje'!$C:$C,$B$2),0)+W96-SUMIFS('BD Factoraje'!$R:$R,'BD Factoraje'!$B:$B,$B$3,'BD Factoraje'!$G:$G,'Cartera Semanal Individual'!$A96,'BD Factoraje'!$N:$N,'Cartera Semanal Individual'!X$1,'BD Factoraje'!$C:$C,$B$2)</f>
        <v>0</v>
      </c>
      <c r="Y96" s="11">
        <f>IF('Cartera Semanal Individual'!$A96='Cartera Semanal Individual'!Y$1,-SUMIFS('BD Factoraje'!$Q:$Q,'BD Factoraje'!$B:$B,$B$3,'BD Factoraje'!$G:$G,'Cartera Semanal Individual'!$A96,'BD Factoraje'!$C:$C,$B$2),0)+X96-SUMIFS('BD Factoraje'!$R:$R,'BD Factoraje'!$B:$B,$B$3,'BD Factoraje'!$G:$G,'Cartera Semanal Individual'!$A96,'BD Factoraje'!$N:$N,'Cartera Semanal Individual'!Y$1,'BD Factoraje'!$C:$C,$B$2)</f>
        <v>0</v>
      </c>
      <c r="Z96" s="11">
        <f>IF('Cartera Semanal Individual'!$A96='Cartera Semanal Individual'!Z$1,-SUMIFS('BD Factoraje'!$Q:$Q,'BD Factoraje'!$B:$B,$B$3,'BD Factoraje'!$G:$G,'Cartera Semanal Individual'!$A96,'BD Factoraje'!$C:$C,$B$2),0)+Y96-SUMIFS('BD Factoraje'!$R:$R,'BD Factoraje'!$B:$B,$B$3,'BD Factoraje'!$G:$G,'Cartera Semanal Individual'!$A96,'BD Factoraje'!$N:$N,'Cartera Semanal Individual'!Z$1,'BD Factoraje'!$C:$C,$B$2)</f>
        <v>0</v>
      </c>
      <c r="AA96" s="11">
        <f>IF('Cartera Semanal Individual'!$A96='Cartera Semanal Individual'!AA$1,-SUMIFS('BD Factoraje'!$Q:$Q,'BD Factoraje'!$B:$B,$B$3,'BD Factoraje'!$G:$G,'Cartera Semanal Individual'!$A96,'BD Factoraje'!$C:$C,$B$2),0)+Z96-SUMIFS('BD Factoraje'!$R:$R,'BD Factoraje'!$B:$B,$B$3,'BD Factoraje'!$G:$G,'Cartera Semanal Individual'!$A96,'BD Factoraje'!$N:$N,'Cartera Semanal Individual'!AA$1,'BD Factoraje'!$C:$C,$B$2)</f>
        <v>0</v>
      </c>
      <c r="AB96" s="11">
        <f>IF('Cartera Semanal Individual'!$A96='Cartera Semanal Individual'!AB$1,-SUMIFS('BD Factoraje'!$Q:$Q,'BD Factoraje'!$B:$B,$B$3,'BD Factoraje'!$G:$G,'Cartera Semanal Individual'!$A96,'BD Factoraje'!$C:$C,$B$2),0)+AA96-SUMIFS('BD Factoraje'!$R:$R,'BD Factoraje'!$B:$B,$B$3,'BD Factoraje'!$G:$G,'Cartera Semanal Individual'!$A96,'BD Factoraje'!$N:$N,'Cartera Semanal Individual'!AB$1,'BD Factoraje'!$C:$C,$B$2)</f>
        <v>0</v>
      </c>
      <c r="AC96" s="11">
        <f>IF('Cartera Semanal Individual'!$A96='Cartera Semanal Individual'!AC$1,-SUMIFS('BD Factoraje'!$Q:$Q,'BD Factoraje'!$B:$B,$B$3,'BD Factoraje'!$G:$G,'Cartera Semanal Individual'!$A96,'BD Factoraje'!$C:$C,$B$2),0)+AB96-SUMIFS('BD Factoraje'!$R:$R,'BD Factoraje'!$B:$B,$B$3,'BD Factoraje'!$G:$G,'Cartera Semanal Individual'!$A96,'BD Factoraje'!$N:$N,'Cartera Semanal Individual'!AC$1,'BD Factoraje'!$C:$C,$B$2)</f>
        <v>0</v>
      </c>
      <c r="AD96" s="11">
        <f>IF('Cartera Semanal Individual'!$A96='Cartera Semanal Individual'!AD$1,-SUMIFS('BD Factoraje'!$Q:$Q,'BD Factoraje'!$B:$B,$B$3,'BD Factoraje'!$G:$G,'Cartera Semanal Individual'!$A96,'BD Factoraje'!$C:$C,$B$2),0)+AC96-SUMIFS('BD Factoraje'!$R:$R,'BD Factoraje'!$B:$B,$B$3,'BD Factoraje'!$G:$G,'Cartera Semanal Individual'!$A96,'BD Factoraje'!$N:$N,'Cartera Semanal Individual'!AD$1,'BD Factoraje'!$C:$C,$B$2)</f>
        <v>0</v>
      </c>
      <c r="AE96" s="11">
        <f>IF('Cartera Semanal Individual'!$A96='Cartera Semanal Individual'!AE$1,-SUMIFS('BD Factoraje'!$Q:$Q,'BD Factoraje'!$B:$B,$B$3,'BD Factoraje'!$G:$G,'Cartera Semanal Individual'!$A96,'BD Factoraje'!$C:$C,$B$2),0)+AD96-SUMIFS('BD Factoraje'!$R:$R,'BD Factoraje'!$B:$B,$B$3,'BD Factoraje'!$G:$G,'Cartera Semanal Individual'!$A96,'BD Factoraje'!$N:$N,'Cartera Semanal Individual'!AE$1,'BD Factoraje'!$C:$C,$B$2)</f>
        <v>0</v>
      </c>
      <c r="AF96" s="11">
        <f>IF('Cartera Semanal Individual'!$A96='Cartera Semanal Individual'!AF$1,-SUMIFS('BD Factoraje'!$Q:$Q,'BD Factoraje'!$B:$B,$B$3,'BD Factoraje'!$G:$G,'Cartera Semanal Individual'!$A96,'BD Factoraje'!$C:$C,$B$2),0)+AE96-SUMIFS('BD Factoraje'!$R:$R,'BD Factoraje'!$B:$B,$B$3,'BD Factoraje'!$G:$G,'Cartera Semanal Individual'!$A96,'BD Factoraje'!$N:$N,'Cartera Semanal Individual'!AF$1,'BD Factoraje'!$C:$C,$B$2)</f>
        <v>0</v>
      </c>
      <c r="AG96" s="11">
        <f>IF('Cartera Semanal Individual'!$A96='Cartera Semanal Individual'!AG$1,-SUMIFS('BD Factoraje'!$Q:$Q,'BD Factoraje'!$B:$B,$B$3,'BD Factoraje'!$G:$G,'Cartera Semanal Individual'!$A96,'BD Factoraje'!$C:$C,$B$2),0)+AF96-SUMIFS('BD Factoraje'!$R:$R,'BD Factoraje'!$B:$B,$B$3,'BD Factoraje'!$G:$G,'Cartera Semanal Individual'!$A96,'BD Factoraje'!$N:$N,'Cartera Semanal Individual'!AG$1,'BD Factoraje'!$C:$C,$B$2)</f>
        <v>0</v>
      </c>
      <c r="AH96" s="11">
        <f>IF('Cartera Semanal Individual'!$A96='Cartera Semanal Individual'!AH$1,-SUMIFS('BD Factoraje'!$Q:$Q,'BD Factoraje'!$B:$B,$B$3,'BD Factoraje'!$G:$G,'Cartera Semanal Individual'!$A96,'BD Factoraje'!$C:$C,$B$2),0)+AG96-SUMIFS('BD Factoraje'!$R:$R,'BD Factoraje'!$B:$B,$B$3,'BD Factoraje'!$G:$G,'Cartera Semanal Individual'!$A96,'BD Factoraje'!$N:$N,'Cartera Semanal Individual'!AH$1,'BD Factoraje'!$C:$C,$B$2)</f>
        <v>0</v>
      </c>
      <c r="AI96" s="11">
        <f>IF('Cartera Semanal Individual'!$A96='Cartera Semanal Individual'!AI$1,-SUMIFS('BD Factoraje'!$Q:$Q,'BD Factoraje'!$B:$B,$B$3,'BD Factoraje'!$G:$G,'Cartera Semanal Individual'!$A96,'BD Factoraje'!$C:$C,$B$2),0)+AH96-SUMIFS('BD Factoraje'!$R:$R,'BD Factoraje'!$B:$B,$B$3,'BD Factoraje'!$G:$G,'Cartera Semanal Individual'!$A96,'BD Factoraje'!$N:$N,'Cartera Semanal Individual'!AI$1,'BD Factoraje'!$C:$C,$B$2)</f>
        <v>0</v>
      </c>
      <c r="AJ96" s="11">
        <f>IF('Cartera Semanal Individual'!$A96='Cartera Semanal Individual'!AJ$1,-SUMIFS('BD Factoraje'!$Q:$Q,'BD Factoraje'!$B:$B,$B$3,'BD Factoraje'!$G:$G,'Cartera Semanal Individual'!$A96,'BD Factoraje'!$C:$C,$B$2),0)+AI96-SUMIFS('BD Factoraje'!$R:$R,'BD Factoraje'!$B:$B,$B$3,'BD Factoraje'!$G:$G,'Cartera Semanal Individual'!$A96,'BD Factoraje'!$N:$N,'Cartera Semanal Individual'!AJ$1,'BD Factoraje'!$C:$C,$B$2)</f>
        <v>0</v>
      </c>
      <c r="AK96" s="11">
        <f>IF('Cartera Semanal Individual'!$A96='Cartera Semanal Individual'!AK$1,-SUMIFS('BD Factoraje'!$Q:$Q,'BD Factoraje'!$B:$B,$B$3,'BD Factoraje'!$G:$G,'Cartera Semanal Individual'!$A96,'BD Factoraje'!$C:$C,$B$2),0)+AJ96-SUMIFS('BD Factoraje'!$R:$R,'BD Factoraje'!$B:$B,$B$3,'BD Factoraje'!$G:$G,'Cartera Semanal Individual'!$A96,'BD Factoraje'!$N:$N,'Cartera Semanal Individual'!AK$1,'BD Factoraje'!$C:$C,$B$2)</f>
        <v>0</v>
      </c>
      <c r="AL96" s="11">
        <f>IF('Cartera Semanal Individual'!$A96='Cartera Semanal Individual'!AL$1,-SUMIFS('BD Factoraje'!$Q:$Q,'BD Factoraje'!$B:$B,$B$3,'BD Factoraje'!$G:$G,'Cartera Semanal Individual'!$A96,'BD Factoraje'!$C:$C,$B$2),0)+AK96-SUMIFS('BD Factoraje'!$R:$R,'BD Factoraje'!$B:$B,$B$3,'BD Factoraje'!$G:$G,'Cartera Semanal Individual'!$A96,'BD Factoraje'!$N:$N,'Cartera Semanal Individual'!AL$1,'BD Factoraje'!$C:$C,$B$2)</f>
        <v>0</v>
      </c>
      <c r="AM96" s="11">
        <f>IF('Cartera Semanal Individual'!$A96='Cartera Semanal Individual'!AM$1,-SUMIFS('BD Factoraje'!$Q:$Q,'BD Factoraje'!$B:$B,$B$3,'BD Factoraje'!$G:$G,'Cartera Semanal Individual'!$A96,'BD Factoraje'!$C:$C,$B$2),0)+AL96-SUMIFS('BD Factoraje'!$R:$R,'BD Factoraje'!$B:$B,$B$3,'BD Factoraje'!$G:$G,'Cartera Semanal Individual'!$A96,'BD Factoraje'!$N:$N,'Cartera Semanal Individual'!AM$1,'BD Factoraje'!$C:$C,$B$2)</f>
        <v>0</v>
      </c>
      <c r="AN96" s="11">
        <f>IF('Cartera Semanal Individual'!$A96='Cartera Semanal Individual'!AN$1,-SUMIFS('BD Factoraje'!$Q:$Q,'BD Factoraje'!$B:$B,$B$3,'BD Factoraje'!$G:$G,'Cartera Semanal Individual'!$A96,'BD Factoraje'!$C:$C,$B$2),0)+AM96-SUMIFS('BD Factoraje'!$R:$R,'BD Factoraje'!$B:$B,$B$3,'BD Factoraje'!$G:$G,'Cartera Semanal Individual'!$A96,'BD Factoraje'!$N:$N,'Cartera Semanal Individual'!AN$1,'BD Factoraje'!$C:$C,$B$2)</f>
        <v>0</v>
      </c>
      <c r="AO96" s="11">
        <f>IF('Cartera Semanal Individual'!$A96='Cartera Semanal Individual'!AO$1,-SUMIFS('BD Factoraje'!$Q:$Q,'BD Factoraje'!$B:$B,$B$3,'BD Factoraje'!$G:$G,'Cartera Semanal Individual'!$A96,'BD Factoraje'!$C:$C,$B$2),0)+AN96-SUMIFS('BD Factoraje'!$R:$R,'BD Factoraje'!$B:$B,$B$3,'BD Factoraje'!$G:$G,'Cartera Semanal Individual'!$A96,'BD Factoraje'!$N:$N,'Cartera Semanal Individual'!AO$1,'BD Factoraje'!$C:$C,$B$2)</f>
        <v>0</v>
      </c>
      <c r="AP96" s="11">
        <f>IF('Cartera Semanal Individual'!$A96='Cartera Semanal Individual'!AP$1,-SUMIFS('BD Factoraje'!$Q:$Q,'BD Factoraje'!$B:$B,$B$3,'BD Factoraje'!$G:$G,'Cartera Semanal Individual'!$A96,'BD Factoraje'!$C:$C,$B$2),0)+AO96-SUMIFS('BD Factoraje'!$R:$R,'BD Factoraje'!$B:$B,$B$3,'BD Factoraje'!$G:$G,'Cartera Semanal Individual'!$A96,'BD Factoraje'!$N:$N,'Cartera Semanal Individual'!AP$1,'BD Factoraje'!$C:$C,$B$2)</f>
        <v>0</v>
      </c>
      <c r="AQ96" s="11">
        <f>IF('Cartera Semanal Individual'!$A96='Cartera Semanal Individual'!AQ$1,-SUMIFS('BD Factoraje'!$Q:$Q,'BD Factoraje'!$B:$B,$B$3,'BD Factoraje'!$G:$G,'Cartera Semanal Individual'!$A96,'BD Factoraje'!$C:$C,$B$2),0)+AP96-SUMIFS('BD Factoraje'!$R:$R,'BD Factoraje'!$B:$B,$B$3,'BD Factoraje'!$G:$G,'Cartera Semanal Individual'!$A96,'BD Factoraje'!$N:$N,'Cartera Semanal Individual'!AQ$1,'BD Factoraje'!$C:$C,$B$2)</f>
        <v>0</v>
      </c>
      <c r="AR96" s="11">
        <f>IF('Cartera Semanal Individual'!$A96='Cartera Semanal Individual'!AR$1,-SUMIFS('BD Factoraje'!$Q:$Q,'BD Factoraje'!$B:$B,$B$3,'BD Factoraje'!$G:$G,'Cartera Semanal Individual'!$A96,'BD Factoraje'!$C:$C,$B$2),0)+AQ96-SUMIFS('BD Factoraje'!$R:$R,'BD Factoraje'!$B:$B,$B$3,'BD Factoraje'!$G:$G,'Cartera Semanal Individual'!$A96,'BD Factoraje'!$N:$N,'Cartera Semanal Individual'!AR$1,'BD Factoraje'!$C:$C,$B$2)</f>
        <v>0</v>
      </c>
      <c r="AS96" s="11">
        <f>IF('Cartera Semanal Individual'!$A96='Cartera Semanal Individual'!AS$1,-SUMIFS('BD Factoraje'!$Q:$Q,'BD Factoraje'!$B:$B,$B$3,'BD Factoraje'!$G:$G,'Cartera Semanal Individual'!$A96,'BD Factoraje'!$C:$C,$B$2),0)+AR96-SUMIFS('BD Factoraje'!$R:$R,'BD Factoraje'!$B:$B,$B$3,'BD Factoraje'!$G:$G,'Cartera Semanal Individual'!$A96,'BD Factoraje'!$N:$N,'Cartera Semanal Individual'!AS$1,'BD Factoraje'!$C:$C,$B$2)</f>
        <v>0</v>
      </c>
      <c r="AT96" s="11">
        <f>IF('Cartera Semanal Individual'!$A96='Cartera Semanal Individual'!AT$1,-SUMIFS('BD Factoraje'!$Q:$Q,'BD Factoraje'!$B:$B,$B$3,'BD Factoraje'!$G:$G,'Cartera Semanal Individual'!$A96,'BD Factoraje'!$C:$C,$B$2),0)+AS96-SUMIFS('BD Factoraje'!$R:$R,'BD Factoraje'!$B:$B,$B$3,'BD Factoraje'!$G:$G,'Cartera Semanal Individual'!$A96,'BD Factoraje'!$N:$N,'Cartera Semanal Individual'!AT$1,'BD Factoraje'!$C:$C,$B$2)</f>
        <v>0</v>
      </c>
      <c r="AU96" s="11">
        <f>IF('Cartera Semanal Individual'!$A96='Cartera Semanal Individual'!AU$1,-SUMIFS('BD Factoraje'!$Q:$Q,'BD Factoraje'!$B:$B,$B$3,'BD Factoraje'!$G:$G,'Cartera Semanal Individual'!$A96,'BD Factoraje'!$C:$C,$B$2),0)+AT96-SUMIFS('BD Factoraje'!$R:$R,'BD Factoraje'!$B:$B,$B$3,'BD Factoraje'!$G:$G,'Cartera Semanal Individual'!$A96,'BD Factoraje'!$N:$N,'Cartera Semanal Individual'!AU$1,'BD Factoraje'!$C:$C,$B$2)</f>
        <v>0</v>
      </c>
      <c r="AV96" s="11">
        <f>IF('Cartera Semanal Individual'!$A96='Cartera Semanal Individual'!AV$1,-SUMIFS('BD Factoraje'!$Q:$Q,'BD Factoraje'!$B:$B,$B$3,'BD Factoraje'!$G:$G,'Cartera Semanal Individual'!$A96,'BD Factoraje'!$C:$C,$B$2),0)+AU96-SUMIFS('BD Factoraje'!$R:$R,'BD Factoraje'!$B:$B,$B$3,'BD Factoraje'!$G:$G,'Cartera Semanal Individual'!$A96,'BD Factoraje'!$N:$N,'Cartera Semanal Individual'!AV$1,'BD Factoraje'!$C:$C,$B$2)</f>
        <v>0</v>
      </c>
      <c r="AW96" s="11">
        <f>IF('Cartera Semanal Individual'!$A96='Cartera Semanal Individual'!AW$1,-SUMIFS('BD Factoraje'!$Q:$Q,'BD Factoraje'!$B:$B,$B$3,'BD Factoraje'!$G:$G,'Cartera Semanal Individual'!$A96,'BD Factoraje'!$C:$C,$B$2),0)+AV96-SUMIFS('BD Factoraje'!$R:$R,'BD Factoraje'!$B:$B,$B$3,'BD Factoraje'!$G:$G,'Cartera Semanal Individual'!$A96,'BD Factoraje'!$N:$N,'Cartera Semanal Individual'!AW$1,'BD Factoraje'!$C:$C,$B$2)</f>
        <v>0</v>
      </c>
      <c r="AX96" s="11">
        <f>IF('Cartera Semanal Individual'!$A96='Cartera Semanal Individual'!AX$1,-SUMIFS('BD Factoraje'!$Q:$Q,'BD Factoraje'!$B:$B,$B$3,'BD Factoraje'!$G:$G,'Cartera Semanal Individual'!$A96,'BD Factoraje'!$C:$C,$B$2),0)+AW96-SUMIFS('BD Factoraje'!$R:$R,'BD Factoraje'!$B:$B,$B$3,'BD Factoraje'!$G:$G,'Cartera Semanal Individual'!$A96,'BD Factoraje'!$N:$N,'Cartera Semanal Individual'!AX$1,'BD Factoraje'!$C:$C,$B$2)</f>
        <v>0</v>
      </c>
      <c r="AY96" s="11">
        <f>IF('Cartera Semanal Individual'!$A96='Cartera Semanal Individual'!AY$1,-SUMIFS('BD Factoraje'!$Q:$Q,'BD Factoraje'!$B:$B,$B$3,'BD Factoraje'!$G:$G,'Cartera Semanal Individual'!$A96,'BD Factoraje'!$C:$C,$B$2),0)+AX96-SUMIFS('BD Factoraje'!$R:$R,'BD Factoraje'!$B:$B,$B$3,'BD Factoraje'!$G:$G,'Cartera Semanal Individual'!$A96,'BD Factoraje'!$N:$N,'Cartera Semanal Individual'!AY$1,'BD Factoraje'!$C:$C,$B$2)</f>
        <v>0</v>
      </c>
      <c r="AZ96" s="11">
        <f>IF('Cartera Semanal Individual'!$A96='Cartera Semanal Individual'!AZ$1,-SUMIFS('BD Factoraje'!$Q:$Q,'BD Factoraje'!$B:$B,$B$3,'BD Factoraje'!$G:$G,'Cartera Semanal Individual'!$A96,'BD Factoraje'!$C:$C,$B$2),0)+AY96-SUMIFS('BD Factoraje'!$R:$R,'BD Factoraje'!$B:$B,$B$3,'BD Factoraje'!$G:$G,'Cartera Semanal Individual'!$A96,'BD Factoraje'!$N:$N,'Cartera Semanal Individual'!AZ$1,'BD Factoraje'!$C:$C,$B$2)</f>
        <v>0</v>
      </c>
      <c r="BA96" s="11">
        <f>IF('Cartera Semanal Individual'!$A96='Cartera Semanal Individual'!BA$1,-SUMIFS('BD Factoraje'!$Q:$Q,'BD Factoraje'!$B:$B,$B$3,'BD Factoraje'!$G:$G,'Cartera Semanal Individual'!$A96,'BD Factoraje'!$C:$C,$B$2),0)+AZ96-SUMIFS('BD Factoraje'!$R:$R,'BD Factoraje'!$B:$B,$B$3,'BD Factoraje'!$G:$G,'Cartera Semanal Individual'!$A96,'BD Factoraje'!$N:$N,'Cartera Semanal Individual'!BA$1,'BD Factoraje'!$C:$C,$B$2)</f>
        <v>0</v>
      </c>
      <c r="BB96" s="11">
        <f>IF('Cartera Semanal Individual'!$A96='Cartera Semanal Individual'!BB$1,-SUMIFS('BD Factoraje'!$Q:$Q,'BD Factoraje'!$B:$B,$B$3,'BD Factoraje'!$G:$G,'Cartera Semanal Individual'!$A96,'BD Factoraje'!$C:$C,$B$2),0)+BA96-SUMIFS('BD Factoraje'!$R:$R,'BD Factoraje'!$B:$B,$B$3,'BD Factoraje'!$G:$G,'Cartera Semanal Individual'!$A96,'BD Factoraje'!$N:$N,'Cartera Semanal Individual'!BB$1,'BD Factoraje'!$C:$C,$B$2)</f>
        <v>0</v>
      </c>
      <c r="BC96" s="11">
        <f>IF('Cartera Semanal Individual'!$A96='Cartera Semanal Individual'!BC$1,-SUMIFS('BD Factoraje'!$Q:$Q,'BD Factoraje'!$B:$B,$B$3,'BD Factoraje'!$G:$G,'Cartera Semanal Individual'!$A96,'BD Factoraje'!$C:$C,$B$2),0)+BB96-SUMIFS('BD Factoraje'!$R:$R,'BD Factoraje'!$B:$B,$B$3,'BD Factoraje'!$G:$G,'Cartera Semanal Individual'!$A96,'BD Factoraje'!$N:$N,'Cartera Semanal Individual'!BC$1,'BD Factoraje'!$C:$C,$B$2)</f>
        <v>0</v>
      </c>
      <c r="BD96" s="11">
        <f>IF('Cartera Semanal Individual'!$A96='Cartera Semanal Individual'!BD$1,-SUMIFS('BD Factoraje'!$Q:$Q,'BD Factoraje'!$B:$B,$B$3,'BD Factoraje'!$G:$G,'Cartera Semanal Individual'!$A96,'BD Factoraje'!$C:$C,$B$2),0)+BC96-SUMIFS('BD Factoraje'!$R:$R,'BD Factoraje'!$B:$B,$B$3,'BD Factoraje'!$G:$G,'Cartera Semanal Individual'!$A96,'BD Factoraje'!$N:$N,'Cartera Semanal Individual'!BD$1,'BD Factoraje'!$C:$C,$B$2)</f>
        <v>0</v>
      </c>
      <c r="BE96" s="11">
        <f>IF('Cartera Semanal Individual'!$A96='Cartera Semanal Individual'!BE$1,-SUMIFS('BD Factoraje'!$Q:$Q,'BD Factoraje'!$B:$B,$B$3,'BD Factoraje'!$G:$G,'Cartera Semanal Individual'!$A96,'BD Factoraje'!$C:$C,$B$2),0)+BD96-SUMIFS('BD Factoraje'!$R:$R,'BD Factoraje'!$B:$B,$B$3,'BD Factoraje'!$G:$G,'Cartera Semanal Individual'!$A96,'BD Factoraje'!$N:$N,'Cartera Semanal Individual'!BE$1,'BD Factoraje'!$C:$C,$B$2)</f>
        <v>0</v>
      </c>
      <c r="BF96" s="11">
        <f>IF('Cartera Semanal Individual'!$A96='Cartera Semanal Individual'!BF$1,-SUMIFS('BD Factoraje'!$Q:$Q,'BD Factoraje'!$B:$B,$B$3,'BD Factoraje'!$G:$G,'Cartera Semanal Individual'!$A96,'BD Factoraje'!$C:$C,$B$2),0)+BE96-SUMIFS('BD Factoraje'!$R:$R,'BD Factoraje'!$B:$B,$B$3,'BD Factoraje'!$G:$G,'Cartera Semanal Individual'!$A96,'BD Factoraje'!$N:$N,'Cartera Semanal Individual'!BF$1,'BD Factoraje'!$C:$C,$B$2)</f>
        <v>0</v>
      </c>
      <c r="BG96" s="11">
        <f>IF('Cartera Semanal Individual'!$A96='Cartera Semanal Individual'!BG$1,-SUMIFS('BD Factoraje'!$Q:$Q,'BD Factoraje'!$B:$B,$B$3,'BD Factoraje'!$G:$G,'Cartera Semanal Individual'!$A96,'BD Factoraje'!$C:$C,$B$2),0)+BF96-SUMIFS('BD Factoraje'!$R:$R,'BD Factoraje'!$B:$B,$B$3,'BD Factoraje'!$G:$G,'Cartera Semanal Individual'!$A96,'BD Factoraje'!$N:$N,'Cartera Semanal Individual'!BG$1,'BD Factoraje'!$C:$C,$B$2)</f>
        <v>0</v>
      </c>
      <c r="BH96" s="11">
        <f>IF('Cartera Semanal Individual'!$A96='Cartera Semanal Individual'!BH$1,-SUMIFS('BD Factoraje'!$Q:$Q,'BD Factoraje'!$B:$B,$B$3,'BD Factoraje'!$G:$G,'Cartera Semanal Individual'!$A96,'BD Factoraje'!$C:$C,$B$2),0)+BG96-SUMIFS('BD Factoraje'!$R:$R,'BD Factoraje'!$B:$B,$B$3,'BD Factoraje'!$G:$G,'Cartera Semanal Individual'!$A96,'BD Factoraje'!$N:$N,'Cartera Semanal Individual'!BH$1,'BD Factoraje'!$C:$C,$B$2)</f>
        <v>0</v>
      </c>
      <c r="BI96" s="11">
        <f>IF('Cartera Semanal Individual'!$A96='Cartera Semanal Individual'!BI$1,-SUMIFS('BD Factoraje'!$Q:$Q,'BD Factoraje'!$B:$B,$B$3,'BD Factoraje'!$G:$G,'Cartera Semanal Individual'!$A96,'BD Factoraje'!$C:$C,$B$2),0)+BH96-SUMIFS('BD Factoraje'!$R:$R,'BD Factoraje'!$B:$B,$B$3,'BD Factoraje'!$G:$G,'Cartera Semanal Individual'!$A96,'BD Factoraje'!$N:$N,'Cartera Semanal Individual'!BI$1,'BD Factoraje'!$C:$C,$B$2)</f>
        <v>0</v>
      </c>
      <c r="BJ96" s="11">
        <f>IF('Cartera Semanal Individual'!$A96='Cartera Semanal Individual'!BJ$1,-SUMIFS('BD Factoraje'!$Q:$Q,'BD Factoraje'!$B:$B,$B$3,'BD Factoraje'!$G:$G,'Cartera Semanal Individual'!$A96,'BD Factoraje'!$C:$C,$B$2),0)+BI96-SUMIFS('BD Factoraje'!$R:$R,'BD Factoraje'!$B:$B,$B$3,'BD Factoraje'!$G:$G,'Cartera Semanal Individual'!$A96,'BD Factoraje'!$N:$N,'Cartera Semanal Individual'!BJ$1,'BD Factoraje'!$C:$C,$B$2)</f>
        <v>0</v>
      </c>
      <c r="BK96" s="11">
        <f>IF('Cartera Semanal Individual'!$A96='Cartera Semanal Individual'!BK$1,-SUMIFS('BD Factoraje'!$Q:$Q,'BD Factoraje'!$B:$B,$B$3,'BD Factoraje'!$G:$G,'Cartera Semanal Individual'!$A96,'BD Factoraje'!$C:$C,$B$2),0)+BJ96-SUMIFS('BD Factoraje'!$R:$R,'BD Factoraje'!$B:$B,$B$3,'BD Factoraje'!$G:$G,'Cartera Semanal Individual'!$A96,'BD Factoraje'!$N:$N,'Cartera Semanal Individual'!BK$1,'BD Factoraje'!$C:$C,$B$2)</f>
        <v>0</v>
      </c>
      <c r="BL96" s="11">
        <f>IF('Cartera Semanal Individual'!$A96='Cartera Semanal Individual'!BL$1,-SUMIFS('BD Factoraje'!$Q:$Q,'BD Factoraje'!$B:$B,$B$3,'BD Factoraje'!$G:$G,'Cartera Semanal Individual'!$A96,'BD Factoraje'!$C:$C,$B$2),0)+BK96-SUMIFS('BD Factoraje'!$R:$R,'BD Factoraje'!$B:$B,$B$3,'BD Factoraje'!$G:$G,'Cartera Semanal Individual'!$A96,'BD Factoraje'!$N:$N,'Cartera Semanal Individual'!BL$1,'BD Factoraje'!$C:$C,$B$2)</f>
        <v>0</v>
      </c>
      <c r="BM96" s="11">
        <f>IF('Cartera Semanal Individual'!$A96='Cartera Semanal Individual'!BM$1,-SUMIFS('BD Factoraje'!$Q:$Q,'BD Factoraje'!$B:$B,$B$3,'BD Factoraje'!$G:$G,'Cartera Semanal Individual'!$A96,'BD Factoraje'!$C:$C,$B$2),0)+BL96-SUMIFS('BD Factoraje'!$R:$R,'BD Factoraje'!$B:$B,$B$3,'BD Factoraje'!$G:$G,'Cartera Semanal Individual'!$A96,'BD Factoraje'!$N:$N,'Cartera Semanal Individual'!BM$1,'BD Factoraje'!$C:$C,$B$2)</f>
        <v>0</v>
      </c>
      <c r="BN96" s="11">
        <f>IF('Cartera Semanal Individual'!$A96='Cartera Semanal Individual'!BN$1,-SUMIFS('BD Factoraje'!$Q:$Q,'BD Factoraje'!$B:$B,$B$3,'BD Factoraje'!$G:$G,'Cartera Semanal Individual'!$A96,'BD Factoraje'!$C:$C,$B$2),0)+BM96-SUMIFS('BD Factoraje'!$R:$R,'BD Factoraje'!$B:$B,$B$3,'BD Factoraje'!$G:$G,'Cartera Semanal Individual'!$A96,'BD Factoraje'!$N:$N,'Cartera Semanal Individual'!BN$1,'BD Factoraje'!$C:$C,$B$2)</f>
        <v>0</v>
      </c>
      <c r="BO96" s="11">
        <f>IF('Cartera Semanal Individual'!$A96='Cartera Semanal Individual'!BO$1,-SUMIFS('BD Factoraje'!$Q:$Q,'BD Factoraje'!$B:$B,$B$3,'BD Factoraje'!$G:$G,'Cartera Semanal Individual'!$A96,'BD Factoraje'!$C:$C,$B$2),0)+BN96-SUMIFS('BD Factoraje'!$R:$R,'BD Factoraje'!$B:$B,$B$3,'BD Factoraje'!$G:$G,'Cartera Semanal Individual'!$A96,'BD Factoraje'!$N:$N,'Cartera Semanal Individual'!BO$1,'BD Factoraje'!$C:$C,$B$2)</f>
        <v>0</v>
      </c>
      <c r="BP96" s="11">
        <f>IF('Cartera Semanal Individual'!$A96='Cartera Semanal Individual'!BP$1,-SUMIFS('BD Factoraje'!$Q:$Q,'BD Factoraje'!$B:$B,$B$3,'BD Factoraje'!$G:$G,'Cartera Semanal Individual'!$A96,'BD Factoraje'!$C:$C,$B$2),0)+BO96-SUMIFS('BD Factoraje'!$R:$R,'BD Factoraje'!$B:$B,$B$3,'BD Factoraje'!$G:$G,'Cartera Semanal Individual'!$A96,'BD Factoraje'!$N:$N,'Cartera Semanal Individual'!BP$1,'BD Factoraje'!$C:$C,$B$2)</f>
        <v>0</v>
      </c>
      <c r="BQ96" s="11">
        <f>IF('Cartera Semanal Individual'!$A96='Cartera Semanal Individual'!BQ$1,-SUMIFS('BD Factoraje'!$Q:$Q,'BD Factoraje'!$B:$B,$B$3,'BD Factoraje'!$G:$G,'Cartera Semanal Individual'!$A96,'BD Factoraje'!$C:$C,$B$2),0)+BP96-SUMIFS('BD Factoraje'!$R:$R,'BD Factoraje'!$B:$B,$B$3,'BD Factoraje'!$G:$G,'Cartera Semanal Individual'!$A96,'BD Factoraje'!$N:$N,'Cartera Semanal Individual'!BQ$1,'BD Factoraje'!$C:$C,$B$2)</f>
        <v>0</v>
      </c>
      <c r="BR96" s="11">
        <f>IF('Cartera Semanal Individual'!$A96='Cartera Semanal Individual'!BR$1,-SUMIFS('BD Factoraje'!$Q:$Q,'BD Factoraje'!$B:$B,$B$3,'BD Factoraje'!$G:$G,'Cartera Semanal Individual'!$A96,'BD Factoraje'!$C:$C,$B$2),0)+BQ96-SUMIFS('BD Factoraje'!$R:$R,'BD Factoraje'!$B:$B,$B$3,'BD Factoraje'!$G:$G,'Cartera Semanal Individual'!$A96,'BD Factoraje'!$N:$N,'Cartera Semanal Individual'!BR$1,'BD Factoraje'!$C:$C,$B$2)</f>
        <v>0</v>
      </c>
      <c r="BS96" s="11">
        <f>IF('Cartera Semanal Individual'!$A96='Cartera Semanal Individual'!BS$1,-SUMIFS('BD Factoraje'!$Q:$Q,'BD Factoraje'!$B:$B,$B$3,'BD Factoraje'!$G:$G,'Cartera Semanal Individual'!$A96,'BD Factoraje'!$C:$C,$B$2),0)+BR96-SUMIFS('BD Factoraje'!$R:$R,'BD Factoraje'!$B:$B,$B$3,'BD Factoraje'!$G:$G,'Cartera Semanal Individual'!$A96,'BD Factoraje'!$N:$N,'Cartera Semanal Individual'!BS$1,'BD Factoraje'!$C:$C,$B$2)</f>
        <v>0</v>
      </c>
      <c r="BT96" s="11">
        <f>IF('Cartera Semanal Individual'!$A96='Cartera Semanal Individual'!BT$1,-SUMIFS('BD Factoraje'!$Q:$Q,'BD Factoraje'!$B:$B,$B$3,'BD Factoraje'!$G:$G,'Cartera Semanal Individual'!$A96,'BD Factoraje'!$C:$C,$B$2),0)+BS96-SUMIFS('BD Factoraje'!$R:$R,'BD Factoraje'!$B:$B,$B$3,'BD Factoraje'!$G:$G,'Cartera Semanal Individual'!$A96,'BD Factoraje'!$N:$N,'Cartera Semanal Individual'!BT$1,'BD Factoraje'!$C:$C,$B$2)</f>
        <v>0</v>
      </c>
      <c r="BU96" s="11">
        <f>IF('Cartera Semanal Individual'!$A96='Cartera Semanal Individual'!BU$1,-SUMIFS('BD Factoraje'!$Q:$Q,'BD Factoraje'!$B:$B,$B$3,'BD Factoraje'!$G:$G,'Cartera Semanal Individual'!$A96,'BD Factoraje'!$C:$C,$B$2),0)+BT96-SUMIFS('BD Factoraje'!$R:$R,'BD Factoraje'!$B:$B,$B$3,'BD Factoraje'!$G:$G,'Cartera Semanal Individual'!$A96,'BD Factoraje'!$N:$N,'Cartera Semanal Individual'!BU$1,'BD Factoraje'!$C:$C,$B$2)</f>
        <v>0</v>
      </c>
      <c r="BV96" s="11">
        <f>IF('Cartera Semanal Individual'!$A96='Cartera Semanal Individual'!BV$1,-SUMIFS('BD Factoraje'!$Q:$Q,'BD Factoraje'!$B:$B,$B$3,'BD Factoraje'!$G:$G,'Cartera Semanal Individual'!$A96,'BD Factoraje'!$C:$C,$B$2),0)+BU96-SUMIFS('BD Factoraje'!$R:$R,'BD Factoraje'!$B:$B,$B$3,'BD Factoraje'!$G:$G,'Cartera Semanal Individual'!$A96,'BD Factoraje'!$N:$N,'Cartera Semanal Individual'!BV$1,'BD Factoraje'!$C:$C,$B$2)</f>
        <v>0</v>
      </c>
      <c r="BW96" s="11">
        <f>IF('Cartera Semanal Individual'!$A96='Cartera Semanal Individual'!BW$1,-SUMIFS('BD Factoraje'!$Q:$Q,'BD Factoraje'!$B:$B,$B$3,'BD Factoraje'!$G:$G,'Cartera Semanal Individual'!$A96,'BD Factoraje'!$C:$C,$B$2),0)+BV96-SUMIFS('BD Factoraje'!$R:$R,'BD Factoraje'!$B:$B,$B$3,'BD Factoraje'!$G:$G,'Cartera Semanal Individual'!$A96,'BD Factoraje'!$N:$N,'Cartera Semanal Individual'!BW$1,'BD Factoraje'!$C:$C,$B$2)</f>
        <v>0</v>
      </c>
      <c r="BX96" s="11">
        <f>IF('Cartera Semanal Individual'!$A96='Cartera Semanal Individual'!BX$1,-SUMIFS('BD Factoraje'!$Q:$Q,'BD Factoraje'!$B:$B,$B$3,'BD Factoraje'!$G:$G,'Cartera Semanal Individual'!$A96,'BD Factoraje'!$C:$C,$B$2),0)+BW96-SUMIFS('BD Factoraje'!$R:$R,'BD Factoraje'!$B:$B,$B$3,'BD Factoraje'!$G:$G,'Cartera Semanal Individual'!$A96,'BD Factoraje'!$N:$N,'Cartera Semanal Individual'!BX$1,'BD Factoraje'!$C:$C,$B$2)</f>
        <v>0</v>
      </c>
      <c r="BY96" s="11">
        <f>IF('Cartera Semanal Individual'!$A96='Cartera Semanal Individual'!BY$1,-SUMIFS('BD Factoraje'!$Q:$Q,'BD Factoraje'!$B:$B,$B$3,'BD Factoraje'!$G:$G,'Cartera Semanal Individual'!$A96,'BD Factoraje'!$C:$C,$B$2),0)+BX96-SUMIFS('BD Factoraje'!$R:$R,'BD Factoraje'!$B:$B,$B$3,'BD Factoraje'!$G:$G,'Cartera Semanal Individual'!$A96,'BD Factoraje'!$N:$N,'Cartera Semanal Individual'!BY$1,'BD Factoraje'!$C:$C,$B$2)</f>
        <v>0</v>
      </c>
      <c r="BZ96" s="11">
        <f>IF('Cartera Semanal Individual'!$A96='Cartera Semanal Individual'!BZ$1,-SUMIFS('BD Factoraje'!$Q:$Q,'BD Factoraje'!$B:$B,$B$3,'BD Factoraje'!$G:$G,'Cartera Semanal Individual'!$A96,'BD Factoraje'!$C:$C,$B$2),0)+BY96-SUMIFS('BD Factoraje'!$R:$R,'BD Factoraje'!$B:$B,$B$3,'BD Factoraje'!$G:$G,'Cartera Semanal Individual'!$A96,'BD Factoraje'!$N:$N,'Cartera Semanal Individual'!BZ$1,'BD Factoraje'!$C:$C,$B$2)</f>
        <v>0</v>
      </c>
      <c r="CA96" s="11">
        <f>IF('Cartera Semanal Individual'!$A96='Cartera Semanal Individual'!CA$1,-SUMIFS('BD Factoraje'!$Q:$Q,'BD Factoraje'!$B:$B,$B$3,'BD Factoraje'!$G:$G,'Cartera Semanal Individual'!$A96,'BD Factoraje'!$C:$C,$B$2),0)+BZ96-SUMIFS('BD Factoraje'!$R:$R,'BD Factoraje'!$B:$B,$B$3,'BD Factoraje'!$G:$G,'Cartera Semanal Individual'!$A96,'BD Factoraje'!$N:$N,'Cartera Semanal Individual'!CA$1,'BD Factoraje'!$C:$C,$B$2)</f>
        <v>0</v>
      </c>
      <c r="CB96" s="11">
        <f>IF('Cartera Semanal Individual'!$A96='Cartera Semanal Individual'!CB$1,-SUMIFS('BD Factoraje'!$Q:$Q,'BD Factoraje'!$B:$B,$B$3,'BD Factoraje'!$G:$G,'Cartera Semanal Individual'!$A96,'BD Factoraje'!$C:$C,$B$2),0)+CA96-SUMIFS('BD Factoraje'!$R:$R,'BD Factoraje'!$B:$B,$B$3,'BD Factoraje'!$G:$G,'Cartera Semanal Individual'!$A96,'BD Factoraje'!$N:$N,'Cartera Semanal Individual'!CB$1,'BD Factoraje'!$C:$C,$B$2)</f>
        <v>0</v>
      </c>
      <c r="CC96" s="11">
        <f>IF('Cartera Semanal Individual'!$A96='Cartera Semanal Individual'!CC$1,-SUMIFS('BD Factoraje'!$Q:$Q,'BD Factoraje'!$B:$B,$B$3,'BD Factoraje'!$G:$G,'Cartera Semanal Individual'!$A96,'BD Factoraje'!$C:$C,$B$2),0)+CB96-SUMIFS('BD Factoraje'!$R:$R,'BD Factoraje'!$B:$B,$B$3,'BD Factoraje'!$G:$G,'Cartera Semanal Individual'!$A96,'BD Factoraje'!$N:$N,'Cartera Semanal Individual'!CC$1,'BD Factoraje'!$C:$C,$B$2)</f>
        <v>0</v>
      </c>
      <c r="CD96" s="11">
        <f>IF('Cartera Semanal Individual'!$A96='Cartera Semanal Individual'!CD$1,-SUMIFS('BD Factoraje'!$Q:$Q,'BD Factoraje'!$B:$B,$B$3,'BD Factoraje'!$G:$G,'Cartera Semanal Individual'!$A96,'BD Factoraje'!$C:$C,$B$2),0)+CC96-SUMIFS('BD Factoraje'!$R:$R,'BD Factoraje'!$B:$B,$B$3,'BD Factoraje'!$G:$G,'Cartera Semanal Individual'!$A96,'BD Factoraje'!$N:$N,'Cartera Semanal Individual'!CD$1,'BD Factoraje'!$C:$C,$B$2)</f>
        <v>0</v>
      </c>
      <c r="CE96" s="11">
        <f>IF('Cartera Semanal Individual'!$A96='Cartera Semanal Individual'!CE$1,-SUMIFS('BD Factoraje'!$Q:$Q,'BD Factoraje'!$B:$B,$B$3,'BD Factoraje'!$G:$G,'Cartera Semanal Individual'!$A96,'BD Factoraje'!$C:$C,$B$2),0)+CD96-SUMIFS('BD Factoraje'!$R:$R,'BD Factoraje'!$B:$B,$B$3,'BD Factoraje'!$G:$G,'Cartera Semanal Individual'!$A96,'BD Factoraje'!$N:$N,'Cartera Semanal Individual'!CE$1,'BD Factoraje'!$C:$C,$B$2)</f>
        <v>0</v>
      </c>
      <c r="CF96" s="11">
        <f>IF('Cartera Semanal Individual'!$A96='Cartera Semanal Individual'!CF$1,-SUMIFS('BD Factoraje'!$Q:$Q,'BD Factoraje'!$B:$B,$B$3,'BD Factoraje'!$G:$G,'Cartera Semanal Individual'!$A96,'BD Factoraje'!$C:$C,$B$2),0)+CE96-SUMIFS('BD Factoraje'!$R:$R,'BD Factoraje'!$B:$B,$B$3,'BD Factoraje'!$G:$G,'Cartera Semanal Individual'!$A96,'BD Factoraje'!$N:$N,'Cartera Semanal Individual'!CF$1,'BD Factoraje'!$C:$C,$B$2)</f>
        <v>0</v>
      </c>
      <c r="CG96" s="11">
        <f>IF('Cartera Semanal Individual'!$A96='Cartera Semanal Individual'!CG$1,-SUMIFS('BD Factoraje'!$Q:$Q,'BD Factoraje'!$B:$B,$B$3,'BD Factoraje'!$G:$G,'Cartera Semanal Individual'!$A96,'BD Factoraje'!$C:$C,$B$2),0)+CF96-SUMIFS('BD Factoraje'!$R:$R,'BD Factoraje'!$B:$B,$B$3,'BD Factoraje'!$G:$G,'Cartera Semanal Individual'!$A96,'BD Factoraje'!$N:$N,'Cartera Semanal Individual'!CG$1,'BD Factoraje'!$C:$C,$B$2)</f>
        <v>0</v>
      </c>
      <c r="CH96" s="11">
        <f>IF('Cartera Semanal Individual'!$A96='Cartera Semanal Individual'!CH$1,-SUMIFS('BD Factoraje'!$Q:$Q,'BD Factoraje'!$B:$B,$B$3,'BD Factoraje'!$G:$G,'Cartera Semanal Individual'!$A96,'BD Factoraje'!$C:$C,$B$2),0)+CG96-SUMIFS('BD Factoraje'!$R:$R,'BD Factoraje'!$B:$B,$B$3,'BD Factoraje'!$G:$G,'Cartera Semanal Individual'!$A96,'BD Factoraje'!$N:$N,'Cartera Semanal Individual'!CH$1,'BD Factoraje'!$C:$C,$B$2)</f>
        <v>0</v>
      </c>
      <c r="CI96" s="11">
        <f>IF('Cartera Semanal Individual'!$A96='Cartera Semanal Individual'!CI$1,-SUMIFS('BD Factoraje'!$Q:$Q,'BD Factoraje'!$B:$B,$B$3,'BD Factoraje'!$G:$G,'Cartera Semanal Individual'!$A96,'BD Factoraje'!$C:$C,$B$2),0)+CH96-SUMIFS('BD Factoraje'!$R:$R,'BD Factoraje'!$B:$B,$B$3,'BD Factoraje'!$G:$G,'Cartera Semanal Individual'!$A96,'BD Factoraje'!$N:$N,'Cartera Semanal Individual'!CI$1,'BD Factoraje'!$C:$C,$B$2)</f>
        <v>0</v>
      </c>
      <c r="CJ96" s="11">
        <f>IF('Cartera Semanal Individual'!$A96='Cartera Semanal Individual'!CJ$1,-SUMIFS('BD Factoraje'!$Q:$Q,'BD Factoraje'!$B:$B,$B$3,'BD Factoraje'!$G:$G,'Cartera Semanal Individual'!$A96,'BD Factoraje'!$C:$C,$B$2),0)+CI96-SUMIFS('BD Factoraje'!$R:$R,'BD Factoraje'!$B:$B,$B$3,'BD Factoraje'!$G:$G,'Cartera Semanal Individual'!$A96,'BD Factoraje'!$N:$N,'Cartera Semanal Individual'!CJ$1,'BD Factoraje'!$C:$C,$B$2)</f>
        <v>0</v>
      </c>
      <c r="CK96" s="11">
        <f>IF('Cartera Semanal Individual'!$A96='Cartera Semanal Individual'!CK$1,-SUMIFS('BD Factoraje'!$Q:$Q,'BD Factoraje'!$B:$B,$B$3,'BD Factoraje'!$G:$G,'Cartera Semanal Individual'!$A96,'BD Factoraje'!$C:$C,$B$2),0)+CJ96-SUMIFS('BD Factoraje'!$R:$R,'BD Factoraje'!$B:$B,$B$3,'BD Factoraje'!$G:$G,'Cartera Semanal Individual'!$A96,'BD Factoraje'!$N:$N,'Cartera Semanal Individual'!CK$1,'BD Factoraje'!$C:$C,$B$2)</f>
        <v>0</v>
      </c>
      <c r="CL96" s="11">
        <f>IF('Cartera Semanal Individual'!$A96='Cartera Semanal Individual'!CL$1,-SUMIFS('BD Factoraje'!$Q:$Q,'BD Factoraje'!$B:$B,$B$3,'BD Factoraje'!$G:$G,'Cartera Semanal Individual'!$A96,'BD Factoraje'!$C:$C,$B$2),0)+CK96-SUMIFS('BD Factoraje'!$R:$R,'BD Factoraje'!$B:$B,$B$3,'BD Factoraje'!$G:$G,'Cartera Semanal Individual'!$A96,'BD Factoraje'!$N:$N,'Cartera Semanal Individual'!CL$1,'BD Factoraje'!$C:$C,$B$2)</f>
        <v>0</v>
      </c>
      <c r="CM96" s="11">
        <f>IF('Cartera Semanal Individual'!$A96='Cartera Semanal Individual'!CM$1,-SUMIFS('BD Factoraje'!$Q:$Q,'BD Factoraje'!$B:$B,$B$3,'BD Factoraje'!$G:$G,'Cartera Semanal Individual'!$A96,'BD Factoraje'!$C:$C,$B$2),0)+CL96-SUMIFS('BD Factoraje'!$R:$R,'BD Factoraje'!$B:$B,$B$3,'BD Factoraje'!$G:$G,'Cartera Semanal Individual'!$A96,'BD Factoraje'!$N:$N,'Cartera Semanal Individual'!CM$1,'BD Factoraje'!$C:$C,$B$2)</f>
        <v>0</v>
      </c>
      <c r="CN96" s="11">
        <f>IF('Cartera Semanal Individual'!$A96='Cartera Semanal Individual'!CN$1,-SUMIFS('BD Factoraje'!$Q:$Q,'BD Factoraje'!$B:$B,$B$3,'BD Factoraje'!$G:$G,'Cartera Semanal Individual'!$A96,'BD Factoraje'!$C:$C,$B$2),0)+CM96-SUMIFS('BD Factoraje'!$R:$R,'BD Factoraje'!$B:$B,$B$3,'BD Factoraje'!$G:$G,'Cartera Semanal Individual'!$A96,'BD Factoraje'!$N:$N,'Cartera Semanal Individual'!CN$1,'BD Factoraje'!$C:$C,$B$2)</f>
        <v>0</v>
      </c>
      <c r="CO96" s="11">
        <f>IF('Cartera Semanal Individual'!$A96='Cartera Semanal Individual'!CO$1,-SUMIFS('BD Factoraje'!$Q:$Q,'BD Factoraje'!$B:$B,$B$3,'BD Factoraje'!$G:$G,'Cartera Semanal Individual'!$A96,'BD Factoraje'!$C:$C,$B$2),0)+CN96-SUMIFS('BD Factoraje'!$R:$R,'BD Factoraje'!$B:$B,$B$3,'BD Factoraje'!$G:$G,'Cartera Semanal Individual'!$A96,'BD Factoraje'!$N:$N,'Cartera Semanal Individual'!CO$1,'BD Factoraje'!$C:$C,$B$2)</f>
        <v>0</v>
      </c>
      <c r="CP96" s="11">
        <f>IF('Cartera Semanal Individual'!$A96='Cartera Semanal Individual'!CP$1,-SUMIFS('BD Factoraje'!$Q:$Q,'BD Factoraje'!$B:$B,$B$3,'BD Factoraje'!$G:$G,'Cartera Semanal Individual'!$A96,'BD Factoraje'!$C:$C,$B$2),0)+CO96-SUMIFS('BD Factoraje'!$R:$R,'BD Factoraje'!$B:$B,$B$3,'BD Factoraje'!$G:$G,'Cartera Semanal Individual'!$A96,'BD Factoraje'!$N:$N,'Cartera Semanal Individual'!CP$1,'BD Factoraje'!$C:$C,$B$2)</f>
        <v>0</v>
      </c>
      <c r="CQ96" s="11">
        <f>IF('Cartera Semanal Individual'!$A96='Cartera Semanal Individual'!CQ$1,-SUMIFS('BD Factoraje'!$Q:$Q,'BD Factoraje'!$B:$B,$B$3,'BD Factoraje'!$G:$G,'Cartera Semanal Individual'!$A96,'BD Factoraje'!$C:$C,$B$2),0)+CP96-SUMIFS('BD Factoraje'!$R:$R,'BD Factoraje'!$B:$B,$B$3,'BD Factoraje'!$G:$G,'Cartera Semanal Individual'!$A96,'BD Factoraje'!$N:$N,'Cartera Semanal Individual'!CQ$1,'BD Factoraje'!$C:$C,$B$2)</f>
        <v>0</v>
      </c>
      <c r="CR96" s="11">
        <f>IF('Cartera Semanal Individual'!$A96='Cartera Semanal Individual'!CR$1,-SUMIFS('BD Factoraje'!$Q:$Q,'BD Factoraje'!$B:$B,$B$3,'BD Factoraje'!$G:$G,'Cartera Semanal Individual'!$A96,'BD Factoraje'!$C:$C,$B$2),0)+CQ96-SUMIFS('BD Factoraje'!$R:$R,'BD Factoraje'!$B:$B,$B$3,'BD Factoraje'!$G:$G,'Cartera Semanal Individual'!$A96,'BD Factoraje'!$N:$N,'Cartera Semanal Individual'!CR$1,'BD Factoraje'!$C:$C,$B$2)</f>
        <v>0</v>
      </c>
      <c r="CS96" s="11">
        <f>IF('Cartera Semanal Individual'!$A96='Cartera Semanal Individual'!CS$1,-SUMIFS('BD Factoraje'!$Q:$Q,'BD Factoraje'!$B:$B,$B$3,'BD Factoraje'!$G:$G,'Cartera Semanal Individual'!$A96,'BD Factoraje'!$C:$C,$B$2),0)+CR96-SUMIFS('BD Factoraje'!$R:$R,'BD Factoraje'!$B:$B,$B$3,'BD Factoraje'!$G:$G,'Cartera Semanal Individual'!$A96,'BD Factoraje'!$N:$N,'Cartera Semanal Individual'!CS$1,'BD Factoraje'!$C:$C,$B$2)</f>
        <v>0</v>
      </c>
      <c r="CT96" s="11">
        <f>IF('Cartera Semanal Individual'!$A96='Cartera Semanal Individual'!CT$1,-SUMIFS('BD Factoraje'!$Q:$Q,'BD Factoraje'!$B:$B,$B$3,'BD Factoraje'!$G:$G,'Cartera Semanal Individual'!$A96,'BD Factoraje'!$C:$C,$B$2),0)+CS96-SUMIFS('BD Factoraje'!$R:$R,'BD Factoraje'!$B:$B,$B$3,'BD Factoraje'!$G:$G,'Cartera Semanal Individual'!$A96,'BD Factoraje'!$N:$N,'Cartera Semanal Individual'!CT$1,'BD Factoraje'!$C:$C,$B$2)</f>
        <v>0</v>
      </c>
      <c r="CU96" s="11">
        <f>IF('Cartera Semanal Individual'!$A96='Cartera Semanal Individual'!CU$1,-SUMIFS('BD Factoraje'!$Q:$Q,'BD Factoraje'!$B:$B,$B$3,'BD Factoraje'!$G:$G,'Cartera Semanal Individual'!$A96,'BD Factoraje'!$C:$C,$B$2),0)+CT96-SUMIFS('BD Factoraje'!$R:$R,'BD Factoraje'!$B:$B,$B$3,'BD Factoraje'!$G:$G,'Cartera Semanal Individual'!$A96,'BD Factoraje'!$N:$N,'Cartera Semanal Individual'!CU$1,'BD Factoraje'!$C:$C,$B$2)</f>
        <v>0</v>
      </c>
      <c r="CV96" s="11">
        <f>IF('Cartera Semanal Individual'!$A96='Cartera Semanal Individual'!CV$1,-SUMIFS('BD Factoraje'!$Q:$Q,'BD Factoraje'!$B:$B,$B$3,'BD Factoraje'!$G:$G,'Cartera Semanal Individual'!$A96,'BD Factoraje'!$C:$C,$B$2),0)+CU96-SUMIFS('BD Factoraje'!$R:$R,'BD Factoraje'!$B:$B,$B$3,'BD Factoraje'!$G:$G,'Cartera Semanal Individual'!$A96,'BD Factoraje'!$N:$N,'Cartera Semanal Individual'!CV$1,'BD Factoraje'!$C:$C,$B$2)</f>
        <v>0</v>
      </c>
    </row>
    <row r="97" spans="1:100" x14ac:dyDescent="0.25">
      <c r="A97" s="14">
        <v>106</v>
      </c>
      <c r="B97" s="31">
        <f t="shared" si="3"/>
        <v>43107</v>
      </c>
      <c r="C97" s="11">
        <f>IF('Cartera Semanal Individual'!$A97='Cartera Semanal Individual'!C$1,-SUMIFS('BD Factoraje'!$Q:$Q,'BD Factoraje'!$B:$B,$B$3,'BD Factoraje'!$G:$G,'Cartera Semanal Individual'!$A97,'BD Factoraje'!$C:$C,$B$2),0)</f>
        <v>0</v>
      </c>
      <c r="D97" s="11">
        <f>IF('Cartera Semanal Individual'!$A97='Cartera Semanal Individual'!D$1,-SUMIFS('BD Factoraje'!$Q:$Q,'BD Factoraje'!$B:$B,$B$3,'BD Factoraje'!$G:$G,'Cartera Semanal Individual'!$A97,'BD Factoraje'!$C:$C,$B$2),0)+C97-SUMIFS('BD Factoraje'!$R:$R,'BD Factoraje'!$B:$B,$B$3,'BD Factoraje'!$G:$G,'Cartera Semanal Individual'!$A97,'BD Factoraje'!$N:$N,'Cartera Semanal Individual'!D$1,'BD Factoraje'!$C:$C,$B$2)</f>
        <v>0</v>
      </c>
      <c r="E97" s="11">
        <f>IF('Cartera Semanal Individual'!$A97='Cartera Semanal Individual'!E$1,-SUMIFS('BD Factoraje'!$Q:$Q,'BD Factoraje'!$B:$B,$B$3,'BD Factoraje'!$G:$G,'Cartera Semanal Individual'!$A97,'BD Factoraje'!$C:$C,$B$2),0)+D97-SUMIFS('BD Factoraje'!$R:$R,'BD Factoraje'!$B:$B,$B$3,'BD Factoraje'!$G:$G,'Cartera Semanal Individual'!$A97,'BD Factoraje'!$N:$N,'Cartera Semanal Individual'!E$1,'BD Factoraje'!$C:$C,$B$2)</f>
        <v>0</v>
      </c>
      <c r="F97" s="11">
        <f>IF('Cartera Semanal Individual'!$A97='Cartera Semanal Individual'!F$1,-SUMIFS('BD Factoraje'!$Q:$Q,'BD Factoraje'!$B:$B,$B$3,'BD Factoraje'!$G:$G,'Cartera Semanal Individual'!$A97,'BD Factoraje'!$C:$C,$B$2),0)+E97-SUMIFS('BD Factoraje'!$R:$R,'BD Factoraje'!$B:$B,$B$3,'BD Factoraje'!$G:$G,'Cartera Semanal Individual'!$A97,'BD Factoraje'!$N:$N,'Cartera Semanal Individual'!F$1,'BD Factoraje'!$C:$C,$B$2)</f>
        <v>0</v>
      </c>
      <c r="G97" s="11">
        <f>IF('Cartera Semanal Individual'!$A97='Cartera Semanal Individual'!G$1,-SUMIFS('BD Factoraje'!$Q:$Q,'BD Factoraje'!$B:$B,$B$3,'BD Factoraje'!$G:$G,'Cartera Semanal Individual'!$A97,'BD Factoraje'!$C:$C,$B$2),0)+F97-SUMIFS('BD Factoraje'!$R:$R,'BD Factoraje'!$B:$B,$B$3,'BD Factoraje'!$G:$G,'Cartera Semanal Individual'!$A97,'BD Factoraje'!$N:$N,'Cartera Semanal Individual'!G$1,'BD Factoraje'!$C:$C,$B$2)</f>
        <v>0</v>
      </c>
      <c r="H97" s="11">
        <f>IF('Cartera Semanal Individual'!$A97='Cartera Semanal Individual'!H$1,-SUMIFS('BD Factoraje'!$Q:$Q,'BD Factoraje'!$B:$B,$B$3,'BD Factoraje'!$G:$G,'Cartera Semanal Individual'!$A97,'BD Factoraje'!$C:$C,$B$2),0)+G97-SUMIFS('BD Factoraje'!$R:$R,'BD Factoraje'!$B:$B,$B$3,'BD Factoraje'!$G:$G,'Cartera Semanal Individual'!$A97,'BD Factoraje'!$N:$N,'Cartera Semanal Individual'!H$1,'BD Factoraje'!$C:$C,$B$2)</f>
        <v>0</v>
      </c>
      <c r="I97" s="11">
        <f>IF('Cartera Semanal Individual'!$A97='Cartera Semanal Individual'!I$1,-SUMIFS('BD Factoraje'!$Q:$Q,'BD Factoraje'!$B:$B,$B$3,'BD Factoraje'!$G:$G,'Cartera Semanal Individual'!$A97,'BD Factoraje'!$C:$C,$B$2),0)+H97-SUMIFS('BD Factoraje'!$R:$R,'BD Factoraje'!$B:$B,$B$3,'BD Factoraje'!$G:$G,'Cartera Semanal Individual'!$A97,'BD Factoraje'!$N:$N,'Cartera Semanal Individual'!I$1,'BD Factoraje'!$C:$C,$B$2)</f>
        <v>0</v>
      </c>
      <c r="J97" s="11">
        <f>IF('Cartera Semanal Individual'!$A97='Cartera Semanal Individual'!J$1,-SUMIFS('BD Factoraje'!$Q:$Q,'BD Factoraje'!$B:$B,$B$3,'BD Factoraje'!$G:$G,'Cartera Semanal Individual'!$A97,'BD Factoraje'!$C:$C,$B$2),0)+I97-SUMIFS('BD Factoraje'!$R:$R,'BD Factoraje'!$B:$B,$B$3,'BD Factoraje'!$G:$G,'Cartera Semanal Individual'!$A97,'BD Factoraje'!$N:$N,'Cartera Semanal Individual'!J$1,'BD Factoraje'!$C:$C,$B$2)</f>
        <v>0</v>
      </c>
      <c r="K97" s="11">
        <f>IF('Cartera Semanal Individual'!$A97='Cartera Semanal Individual'!K$1,-SUMIFS('BD Factoraje'!$Q:$Q,'BD Factoraje'!$B:$B,$B$3,'BD Factoraje'!$G:$G,'Cartera Semanal Individual'!$A97,'BD Factoraje'!$C:$C,$B$2),0)+J97-SUMIFS('BD Factoraje'!$R:$R,'BD Factoraje'!$B:$B,$B$3,'BD Factoraje'!$G:$G,'Cartera Semanal Individual'!$A97,'BD Factoraje'!$N:$N,'Cartera Semanal Individual'!K$1,'BD Factoraje'!$C:$C,$B$2)</f>
        <v>0</v>
      </c>
      <c r="L97" s="11">
        <f>IF('Cartera Semanal Individual'!$A97='Cartera Semanal Individual'!L$1,-SUMIFS('BD Factoraje'!$Q:$Q,'BD Factoraje'!$B:$B,$B$3,'BD Factoraje'!$G:$G,'Cartera Semanal Individual'!$A97,'BD Factoraje'!$C:$C,$B$2),0)+K97-SUMIFS('BD Factoraje'!$R:$R,'BD Factoraje'!$B:$B,$B$3,'BD Factoraje'!$G:$G,'Cartera Semanal Individual'!$A97,'BD Factoraje'!$N:$N,'Cartera Semanal Individual'!L$1,'BD Factoraje'!$C:$C,$B$2)</f>
        <v>0</v>
      </c>
      <c r="M97" s="11">
        <f>IF('Cartera Semanal Individual'!$A97='Cartera Semanal Individual'!M$1,-SUMIFS('BD Factoraje'!$Q:$Q,'BD Factoraje'!$B:$B,$B$3,'BD Factoraje'!$G:$G,'Cartera Semanal Individual'!$A97,'BD Factoraje'!$C:$C,$B$2),0)+L97-SUMIFS('BD Factoraje'!$R:$R,'BD Factoraje'!$B:$B,$B$3,'BD Factoraje'!$G:$G,'Cartera Semanal Individual'!$A97,'BD Factoraje'!$N:$N,'Cartera Semanal Individual'!M$1,'BD Factoraje'!$C:$C,$B$2)</f>
        <v>0</v>
      </c>
      <c r="N97" s="11">
        <f>IF('Cartera Semanal Individual'!$A97='Cartera Semanal Individual'!N$1,-SUMIFS('BD Factoraje'!$Q:$Q,'BD Factoraje'!$B:$B,$B$3,'BD Factoraje'!$G:$G,'Cartera Semanal Individual'!$A97,'BD Factoraje'!$C:$C,$B$2),0)+M97-SUMIFS('BD Factoraje'!$R:$R,'BD Factoraje'!$B:$B,$B$3,'BD Factoraje'!$G:$G,'Cartera Semanal Individual'!$A97,'BD Factoraje'!$N:$N,'Cartera Semanal Individual'!N$1,'BD Factoraje'!$C:$C,$B$2)</f>
        <v>0</v>
      </c>
      <c r="O97" s="11">
        <f>IF('Cartera Semanal Individual'!$A97='Cartera Semanal Individual'!O$1,-SUMIFS('BD Factoraje'!$Q:$Q,'BD Factoraje'!$B:$B,$B$3,'BD Factoraje'!$G:$G,'Cartera Semanal Individual'!$A97,'BD Factoraje'!$C:$C,$B$2),0)+N97-SUMIFS('BD Factoraje'!$R:$R,'BD Factoraje'!$B:$B,$B$3,'BD Factoraje'!$G:$G,'Cartera Semanal Individual'!$A97,'BD Factoraje'!$N:$N,'Cartera Semanal Individual'!O$1,'BD Factoraje'!$C:$C,$B$2)</f>
        <v>0</v>
      </c>
      <c r="P97" s="11">
        <f>IF('Cartera Semanal Individual'!$A97='Cartera Semanal Individual'!P$1,-SUMIFS('BD Factoraje'!$Q:$Q,'BD Factoraje'!$B:$B,$B$3,'BD Factoraje'!$G:$G,'Cartera Semanal Individual'!$A97,'BD Factoraje'!$C:$C,$B$2),0)+O97-SUMIFS('BD Factoraje'!$R:$R,'BD Factoraje'!$B:$B,$B$3,'BD Factoraje'!$G:$G,'Cartera Semanal Individual'!$A97,'BD Factoraje'!$N:$N,'Cartera Semanal Individual'!P$1,'BD Factoraje'!$C:$C,$B$2)</f>
        <v>0</v>
      </c>
      <c r="Q97" s="11">
        <f>IF('Cartera Semanal Individual'!$A97='Cartera Semanal Individual'!Q$1,-SUMIFS('BD Factoraje'!$Q:$Q,'BD Factoraje'!$B:$B,$B$3,'BD Factoraje'!$G:$G,'Cartera Semanal Individual'!$A97,'BD Factoraje'!$C:$C,$B$2),0)+P97-SUMIFS('BD Factoraje'!$R:$R,'BD Factoraje'!$B:$B,$B$3,'BD Factoraje'!$G:$G,'Cartera Semanal Individual'!$A97,'BD Factoraje'!$N:$N,'Cartera Semanal Individual'!Q$1,'BD Factoraje'!$C:$C,$B$2)</f>
        <v>0</v>
      </c>
      <c r="R97" s="11">
        <f>IF('Cartera Semanal Individual'!$A97='Cartera Semanal Individual'!R$1,-SUMIFS('BD Factoraje'!$Q:$Q,'BD Factoraje'!$B:$B,$B$3,'BD Factoraje'!$G:$G,'Cartera Semanal Individual'!$A97,'BD Factoraje'!$C:$C,$B$2),0)+Q97-SUMIFS('BD Factoraje'!$R:$R,'BD Factoraje'!$B:$B,$B$3,'BD Factoraje'!$G:$G,'Cartera Semanal Individual'!$A97,'BD Factoraje'!$N:$N,'Cartera Semanal Individual'!R$1,'BD Factoraje'!$C:$C,$B$2)</f>
        <v>0</v>
      </c>
      <c r="S97" s="11">
        <f>IF('Cartera Semanal Individual'!$A97='Cartera Semanal Individual'!S$1,-SUMIFS('BD Factoraje'!$Q:$Q,'BD Factoraje'!$B:$B,$B$3,'BD Factoraje'!$G:$G,'Cartera Semanal Individual'!$A97,'BD Factoraje'!$C:$C,$B$2),0)+R97-SUMIFS('BD Factoraje'!$R:$R,'BD Factoraje'!$B:$B,$B$3,'BD Factoraje'!$G:$G,'Cartera Semanal Individual'!$A97,'BD Factoraje'!$N:$N,'Cartera Semanal Individual'!S$1,'BD Factoraje'!$C:$C,$B$2)</f>
        <v>0</v>
      </c>
      <c r="T97" s="11">
        <f>IF('Cartera Semanal Individual'!$A97='Cartera Semanal Individual'!T$1,-SUMIFS('BD Factoraje'!$Q:$Q,'BD Factoraje'!$B:$B,$B$3,'BD Factoraje'!$G:$G,'Cartera Semanal Individual'!$A97,'BD Factoraje'!$C:$C,$B$2),0)+S97-SUMIFS('BD Factoraje'!$R:$R,'BD Factoraje'!$B:$B,$B$3,'BD Factoraje'!$G:$G,'Cartera Semanal Individual'!$A97,'BD Factoraje'!$N:$N,'Cartera Semanal Individual'!T$1,'BD Factoraje'!$C:$C,$B$2)</f>
        <v>0</v>
      </c>
      <c r="U97" s="11">
        <f>IF('Cartera Semanal Individual'!$A97='Cartera Semanal Individual'!U$1,-SUMIFS('BD Factoraje'!$Q:$Q,'BD Factoraje'!$B:$B,$B$3,'BD Factoraje'!$G:$G,'Cartera Semanal Individual'!$A97,'BD Factoraje'!$C:$C,$B$2),0)+T97-SUMIFS('BD Factoraje'!$R:$R,'BD Factoraje'!$B:$B,$B$3,'BD Factoraje'!$G:$G,'Cartera Semanal Individual'!$A97,'BD Factoraje'!$N:$N,'Cartera Semanal Individual'!U$1,'BD Factoraje'!$C:$C,$B$2)</f>
        <v>0</v>
      </c>
      <c r="V97" s="11">
        <f>IF('Cartera Semanal Individual'!$A97='Cartera Semanal Individual'!V$1,-SUMIFS('BD Factoraje'!$Q:$Q,'BD Factoraje'!$B:$B,$B$3,'BD Factoraje'!$G:$G,'Cartera Semanal Individual'!$A97,'BD Factoraje'!$C:$C,$B$2),0)+U97-SUMIFS('BD Factoraje'!$R:$R,'BD Factoraje'!$B:$B,$B$3,'BD Factoraje'!$G:$G,'Cartera Semanal Individual'!$A97,'BD Factoraje'!$N:$N,'Cartera Semanal Individual'!V$1,'BD Factoraje'!$C:$C,$B$2)</f>
        <v>0</v>
      </c>
      <c r="W97" s="11">
        <f>IF('Cartera Semanal Individual'!$A97='Cartera Semanal Individual'!W$1,-SUMIFS('BD Factoraje'!$Q:$Q,'BD Factoraje'!$B:$B,$B$3,'BD Factoraje'!$G:$G,'Cartera Semanal Individual'!$A97,'BD Factoraje'!$C:$C,$B$2),0)+V97-SUMIFS('BD Factoraje'!$R:$R,'BD Factoraje'!$B:$B,$B$3,'BD Factoraje'!$G:$G,'Cartera Semanal Individual'!$A97,'BD Factoraje'!$N:$N,'Cartera Semanal Individual'!W$1,'BD Factoraje'!$C:$C,$B$2)</f>
        <v>0</v>
      </c>
      <c r="X97" s="11">
        <f>IF('Cartera Semanal Individual'!$A97='Cartera Semanal Individual'!X$1,-SUMIFS('BD Factoraje'!$Q:$Q,'BD Factoraje'!$B:$B,$B$3,'BD Factoraje'!$G:$G,'Cartera Semanal Individual'!$A97,'BD Factoraje'!$C:$C,$B$2),0)+W97-SUMIFS('BD Factoraje'!$R:$R,'BD Factoraje'!$B:$B,$B$3,'BD Factoraje'!$G:$G,'Cartera Semanal Individual'!$A97,'BD Factoraje'!$N:$N,'Cartera Semanal Individual'!X$1,'BD Factoraje'!$C:$C,$B$2)</f>
        <v>0</v>
      </c>
      <c r="Y97" s="11">
        <f>IF('Cartera Semanal Individual'!$A97='Cartera Semanal Individual'!Y$1,-SUMIFS('BD Factoraje'!$Q:$Q,'BD Factoraje'!$B:$B,$B$3,'BD Factoraje'!$G:$G,'Cartera Semanal Individual'!$A97,'BD Factoraje'!$C:$C,$B$2),0)+X97-SUMIFS('BD Factoraje'!$R:$R,'BD Factoraje'!$B:$B,$B$3,'BD Factoraje'!$G:$G,'Cartera Semanal Individual'!$A97,'BD Factoraje'!$N:$N,'Cartera Semanal Individual'!Y$1,'BD Factoraje'!$C:$C,$B$2)</f>
        <v>0</v>
      </c>
      <c r="Z97" s="11">
        <f>IF('Cartera Semanal Individual'!$A97='Cartera Semanal Individual'!Z$1,-SUMIFS('BD Factoraje'!$Q:$Q,'BD Factoraje'!$B:$B,$B$3,'BD Factoraje'!$G:$G,'Cartera Semanal Individual'!$A97,'BD Factoraje'!$C:$C,$B$2),0)+Y97-SUMIFS('BD Factoraje'!$R:$R,'BD Factoraje'!$B:$B,$B$3,'BD Factoraje'!$G:$G,'Cartera Semanal Individual'!$A97,'BD Factoraje'!$N:$N,'Cartera Semanal Individual'!Z$1,'BD Factoraje'!$C:$C,$B$2)</f>
        <v>0</v>
      </c>
      <c r="AA97" s="11">
        <f>IF('Cartera Semanal Individual'!$A97='Cartera Semanal Individual'!AA$1,-SUMIFS('BD Factoraje'!$Q:$Q,'BD Factoraje'!$B:$B,$B$3,'BD Factoraje'!$G:$G,'Cartera Semanal Individual'!$A97,'BD Factoraje'!$C:$C,$B$2),0)+Z97-SUMIFS('BD Factoraje'!$R:$R,'BD Factoraje'!$B:$B,$B$3,'BD Factoraje'!$G:$G,'Cartera Semanal Individual'!$A97,'BD Factoraje'!$N:$N,'Cartera Semanal Individual'!AA$1,'BD Factoraje'!$C:$C,$B$2)</f>
        <v>0</v>
      </c>
      <c r="AB97" s="11">
        <f>IF('Cartera Semanal Individual'!$A97='Cartera Semanal Individual'!AB$1,-SUMIFS('BD Factoraje'!$Q:$Q,'BD Factoraje'!$B:$B,$B$3,'BD Factoraje'!$G:$G,'Cartera Semanal Individual'!$A97,'BD Factoraje'!$C:$C,$B$2),0)+AA97-SUMIFS('BD Factoraje'!$R:$R,'BD Factoraje'!$B:$B,$B$3,'BD Factoraje'!$G:$G,'Cartera Semanal Individual'!$A97,'BD Factoraje'!$N:$N,'Cartera Semanal Individual'!AB$1,'BD Factoraje'!$C:$C,$B$2)</f>
        <v>0</v>
      </c>
      <c r="AC97" s="11">
        <f>IF('Cartera Semanal Individual'!$A97='Cartera Semanal Individual'!AC$1,-SUMIFS('BD Factoraje'!$Q:$Q,'BD Factoraje'!$B:$B,$B$3,'BD Factoraje'!$G:$G,'Cartera Semanal Individual'!$A97,'BD Factoraje'!$C:$C,$B$2),0)+AB97-SUMIFS('BD Factoraje'!$R:$R,'BD Factoraje'!$B:$B,$B$3,'BD Factoraje'!$G:$G,'Cartera Semanal Individual'!$A97,'BD Factoraje'!$N:$N,'Cartera Semanal Individual'!AC$1,'BD Factoraje'!$C:$C,$B$2)</f>
        <v>0</v>
      </c>
      <c r="AD97" s="11">
        <f>IF('Cartera Semanal Individual'!$A97='Cartera Semanal Individual'!AD$1,-SUMIFS('BD Factoraje'!$Q:$Q,'BD Factoraje'!$B:$B,$B$3,'BD Factoraje'!$G:$G,'Cartera Semanal Individual'!$A97,'BD Factoraje'!$C:$C,$B$2),0)+AC97-SUMIFS('BD Factoraje'!$R:$R,'BD Factoraje'!$B:$B,$B$3,'BD Factoraje'!$G:$G,'Cartera Semanal Individual'!$A97,'BD Factoraje'!$N:$N,'Cartera Semanal Individual'!AD$1,'BD Factoraje'!$C:$C,$B$2)</f>
        <v>0</v>
      </c>
      <c r="AE97" s="11">
        <f>IF('Cartera Semanal Individual'!$A97='Cartera Semanal Individual'!AE$1,-SUMIFS('BD Factoraje'!$Q:$Q,'BD Factoraje'!$B:$B,$B$3,'BD Factoraje'!$G:$G,'Cartera Semanal Individual'!$A97,'BD Factoraje'!$C:$C,$B$2),0)+AD97-SUMIFS('BD Factoraje'!$R:$R,'BD Factoraje'!$B:$B,$B$3,'BD Factoraje'!$G:$G,'Cartera Semanal Individual'!$A97,'BD Factoraje'!$N:$N,'Cartera Semanal Individual'!AE$1,'BD Factoraje'!$C:$C,$B$2)</f>
        <v>0</v>
      </c>
      <c r="AF97" s="11">
        <f>IF('Cartera Semanal Individual'!$A97='Cartera Semanal Individual'!AF$1,-SUMIFS('BD Factoraje'!$Q:$Q,'BD Factoraje'!$B:$B,$B$3,'BD Factoraje'!$G:$G,'Cartera Semanal Individual'!$A97,'BD Factoraje'!$C:$C,$B$2),0)+AE97-SUMIFS('BD Factoraje'!$R:$R,'BD Factoraje'!$B:$B,$B$3,'BD Factoraje'!$G:$G,'Cartera Semanal Individual'!$A97,'BD Factoraje'!$N:$N,'Cartera Semanal Individual'!AF$1,'BD Factoraje'!$C:$C,$B$2)</f>
        <v>0</v>
      </c>
      <c r="AG97" s="11">
        <f>IF('Cartera Semanal Individual'!$A97='Cartera Semanal Individual'!AG$1,-SUMIFS('BD Factoraje'!$Q:$Q,'BD Factoraje'!$B:$B,$B$3,'BD Factoraje'!$G:$G,'Cartera Semanal Individual'!$A97,'BD Factoraje'!$C:$C,$B$2),0)+AF97-SUMIFS('BD Factoraje'!$R:$R,'BD Factoraje'!$B:$B,$B$3,'BD Factoraje'!$G:$G,'Cartera Semanal Individual'!$A97,'BD Factoraje'!$N:$N,'Cartera Semanal Individual'!AG$1,'BD Factoraje'!$C:$C,$B$2)</f>
        <v>0</v>
      </c>
      <c r="AH97" s="11">
        <f>IF('Cartera Semanal Individual'!$A97='Cartera Semanal Individual'!AH$1,-SUMIFS('BD Factoraje'!$Q:$Q,'BD Factoraje'!$B:$B,$B$3,'BD Factoraje'!$G:$G,'Cartera Semanal Individual'!$A97,'BD Factoraje'!$C:$C,$B$2),0)+AG97-SUMIFS('BD Factoraje'!$R:$R,'BD Factoraje'!$B:$B,$B$3,'BD Factoraje'!$G:$G,'Cartera Semanal Individual'!$A97,'BD Factoraje'!$N:$N,'Cartera Semanal Individual'!AH$1,'BD Factoraje'!$C:$C,$B$2)</f>
        <v>0</v>
      </c>
      <c r="AI97" s="11">
        <f>IF('Cartera Semanal Individual'!$A97='Cartera Semanal Individual'!AI$1,-SUMIFS('BD Factoraje'!$Q:$Q,'BD Factoraje'!$B:$B,$B$3,'BD Factoraje'!$G:$G,'Cartera Semanal Individual'!$A97,'BD Factoraje'!$C:$C,$B$2),0)+AH97-SUMIFS('BD Factoraje'!$R:$R,'BD Factoraje'!$B:$B,$B$3,'BD Factoraje'!$G:$G,'Cartera Semanal Individual'!$A97,'BD Factoraje'!$N:$N,'Cartera Semanal Individual'!AI$1,'BD Factoraje'!$C:$C,$B$2)</f>
        <v>0</v>
      </c>
      <c r="AJ97" s="11">
        <f>IF('Cartera Semanal Individual'!$A97='Cartera Semanal Individual'!AJ$1,-SUMIFS('BD Factoraje'!$Q:$Q,'BD Factoraje'!$B:$B,$B$3,'BD Factoraje'!$G:$G,'Cartera Semanal Individual'!$A97,'BD Factoraje'!$C:$C,$B$2),0)+AI97-SUMIFS('BD Factoraje'!$R:$R,'BD Factoraje'!$B:$B,$B$3,'BD Factoraje'!$G:$G,'Cartera Semanal Individual'!$A97,'BD Factoraje'!$N:$N,'Cartera Semanal Individual'!AJ$1,'BD Factoraje'!$C:$C,$B$2)</f>
        <v>0</v>
      </c>
      <c r="AK97" s="11">
        <f>IF('Cartera Semanal Individual'!$A97='Cartera Semanal Individual'!AK$1,-SUMIFS('BD Factoraje'!$Q:$Q,'BD Factoraje'!$B:$B,$B$3,'BD Factoraje'!$G:$G,'Cartera Semanal Individual'!$A97,'BD Factoraje'!$C:$C,$B$2),0)+AJ97-SUMIFS('BD Factoraje'!$R:$R,'BD Factoraje'!$B:$B,$B$3,'BD Factoraje'!$G:$G,'Cartera Semanal Individual'!$A97,'BD Factoraje'!$N:$N,'Cartera Semanal Individual'!AK$1,'BD Factoraje'!$C:$C,$B$2)</f>
        <v>0</v>
      </c>
      <c r="AL97" s="11">
        <f>IF('Cartera Semanal Individual'!$A97='Cartera Semanal Individual'!AL$1,-SUMIFS('BD Factoraje'!$Q:$Q,'BD Factoraje'!$B:$B,$B$3,'BD Factoraje'!$G:$G,'Cartera Semanal Individual'!$A97,'BD Factoraje'!$C:$C,$B$2),0)+AK97-SUMIFS('BD Factoraje'!$R:$R,'BD Factoraje'!$B:$B,$B$3,'BD Factoraje'!$G:$G,'Cartera Semanal Individual'!$A97,'BD Factoraje'!$N:$N,'Cartera Semanal Individual'!AL$1,'BD Factoraje'!$C:$C,$B$2)</f>
        <v>0</v>
      </c>
      <c r="AM97" s="11">
        <f>IF('Cartera Semanal Individual'!$A97='Cartera Semanal Individual'!AM$1,-SUMIFS('BD Factoraje'!$Q:$Q,'BD Factoraje'!$B:$B,$B$3,'BD Factoraje'!$G:$G,'Cartera Semanal Individual'!$A97,'BD Factoraje'!$C:$C,$B$2),0)+AL97-SUMIFS('BD Factoraje'!$R:$R,'BD Factoraje'!$B:$B,$B$3,'BD Factoraje'!$G:$G,'Cartera Semanal Individual'!$A97,'BD Factoraje'!$N:$N,'Cartera Semanal Individual'!AM$1,'BD Factoraje'!$C:$C,$B$2)</f>
        <v>0</v>
      </c>
      <c r="AN97" s="11">
        <f>IF('Cartera Semanal Individual'!$A97='Cartera Semanal Individual'!AN$1,-SUMIFS('BD Factoraje'!$Q:$Q,'BD Factoraje'!$B:$B,$B$3,'BD Factoraje'!$G:$G,'Cartera Semanal Individual'!$A97,'BD Factoraje'!$C:$C,$B$2),0)+AM97-SUMIFS('BD Factoraje'!$R:$R,'BD Factoraje'!$B:$B,$B$3,'BD Factoraje'!$G:$G,'Cartera Semanal Individual'!$A97,'BD Factoraje'!$N:$N,'Cartera Semanal Individual'!AN$1,'BD Factoraje'!$C:$C,$B$2)</f>
        <v>0</v>
      </c>
      <c r="AO97" s="11">
        <f>IF('Cartera Semanal Individual'!$A97='Cartera Semanal Individual'!AO$1,-SUMIFS('BD Factoraje'!$Q:$Q,'BD Factoraje'!$B:$B,$B$3,'BD Factoraje'!$G:$G,'Cartera Semanal Individual'!$A97,'BD Factoraje'!$C:$C,$B$2),0)+AN97-SUMIFS('BD Factoraje'!$R:$R,'BD Factoraje'!$B:$B,$B$3,'BD Factoraje'!$G:$G,'Cartera Semanal Individual'!$A97,'BD Factoraje'!$N:$N,'Cartera Semanal Individual'!AO$1,'BD Factoraje'!$C:$C,$B$2)</f>
        <v>0</v>
      </c>
      <c r="AP97" s="11">
        <f>IF('Cartera Semanal Individual'!$A97='Cartera Semanal Individual'!AP$1,-SUMIFS('BD Factoraje'!$Q:$Q,'BD Factoraje'!$B:$B,$B$3,'BD Factoraje'!$G:$G,'Cartera Semanal Individual'!$A97,'BD Factoraje'!$C:$C,$B$2),0)+AO97-SUMIFS('BD Factoraje'!$R:$R,'BD Factoraje'!$B:$B,$B$3,'BD Factoraje'!$G:$G,'Cartera Semanal Individual'!$A97,'BD Factoraje'!$N:$N,'Cartera Semanal Individual'!AP$1,'BD Factoraje'!$C:$C,$B$2)</f>
        <v>0</v>
      </c>
      <c r="AQ97" s="11">
        <f>IF('Cartera Semanal Individual'!$A97='Cartera Semanal Individual'!AQ$1,-SUMIFS('BD Factoraje'!$Q:$Q,'BD Factoraje'!$B:$B,$B$3,'BD Factoraje'!$G:$G,'Cartera Semanal Individual'!$A97,'BD Factoraje'!$C:$C,$B$2),0)+AP97-SUMIFS('BD Factoraje'!$R:$R,'BD Factoraje'!$B:$B,$B$3,'BD Factoraje'!$G:$G,'Cartera Semanal Individual'!$A97,'BD Factoraje'!$N:$N,'Cartera Semanal Individual'!AQ$1,'BD Factoraje'!$C:$C,$B$2)</f>
        <v>0</v>
      </c>
      <c r="AR97" s="11">
        <f>IF('Cartera Semanal Individual'!$A97='Cartera Semanal Individual'!AR$1,-SUMIFS('BD Factoraje'!$Q:$Q,'BD Factoraje'!$B:$B,$B$3,'BD Factoraje'!$G:$G,'Cartera Semanal Individual'!$A97,'BD Factoraje'!$C:$C,$B$2),0)+AQ97-SUMIFS('BD Factoraje'!$R:$R,'BD Factoraje'!$B:$B,$B$3,'BD Factoraje'!$G:$G,'Cartera Semanal Individual'!$A97,'BD Factoraje'!$N:$N,'Cartera Semanal Individual'!AR$1,'BD Factoraje'!$C:$C,$B$2)</f>
        <v>0</v>
      </c>
      <c r="AS97" s="11">
        <f>IF('Cartera Semanal Individual'!$A97='Cartera Semanal Individual'!AS$1,-SUMIFS('BD Factoraje'!$Q:$Q,'BD Factoraje'!$B:$B,$B$3,'BD Factoraje'!$G:$G,'Cartera Semanal Individual'!$A97,'BD Factoraje'!$C:$C,$B$2),0)+AR97-SUMIFS('BD Factoraje'!$R:$R,'BD Factoraje'!$B:$B,$B$3,'BD Factoraje'!$G:$G,'Cartera Semanal Individual'!$A97,'BD Factoraje'!$N:$N,'Cartera Semanal Individual'!AS$1,'BD Factoraje'!$C:$C,$B$2)</f>
        <v>0</v>
      </c>
      <c r="AT97" s="11">
        <f>IF('Cartera Semanal Individual'!$A97='Cartera Semanal Individual'!AT$1,-SUMIFS('BD Factoraje'!$Q:$Q,'BD Factoraje'!$B:$B,$B$3,'BD Factoraje'!$G:$G,'Cartera Semanal Individual'!$A97,'BD Factoraje'!$C:$C,$B$2),0)+AS97-SUMIFS('BD Factoraje'!$R:$R,'BD Factoraje'!$B:$B,$B$3,'BD Factoraje'!$G:$G,'Cartera Semanal Individual'!$A97,'BD Factoraje'!$N:$N,'Cartera Semanal Individual'!AT$1,'BD Factoraje'!$C:$C,$B$2)</f>
        <v>0</v>
      </c>
      <c r="AU97" s="11">
        <f>IF('Cartera Semanal Individual'!$A97='Cartera Semanal Individual'!AU$1,-SUMIFS('BD Factoraje'!$Q:$Q,'BD Factoraje'!$B:$B,$B$3,'BD Factoraje'!$G:$G,'Cartera Semanal Individual'!$A97,'BD Factoraje'!$C:$C,$B$2),0)+AT97-SUMIFS('BD Factoraje'!$R:$R,'BD Factoraje'!$B:$B,$B$3,'BD Factoraje'!$G:$G,'Cartera Semanal Individual'!$A97,'BD Factoraje'!$N:$N,'Cartera Semanal Individual'!AU$1,'BD Factoraje'!$C:$C,$B$2)</f>
        <v>0</v>
      </c>
      <c r="AV97" s="11">
        <f>IF('Cartera Semanal Individual'!$A97='Cartera Semanal Individual'!AV$1,-SUMIFS('BD Factoraje'!$Q:$Q,'BD Factoraje'!$B:$B,$B$3,'BD Factoraje'!$G:$G,'Cartera Semanal Individual'!$A97,'BD Factoraje'!$C:$C,$B$2),0)+AU97-SUMIFS('BD Factoraje'!$R:$R,'BD Factoraje'!$B:$B,$B$3,'BD Factoraje'!$G:$G,'Cartera Semanal Individual'!$A97,'BD Factoraje'!$N:$N,'Cartera Semanal Individual'!AV$1,'BD Factoraje'!$C:$C,$B$2)</f>
        <v>0</v>
      </c>
      <c r="AW97" s="11">
        <f>IF('Cartera Semanal Individual'!$A97='Cartera Semanal Individual'!AW$1,-SUMIFS('BD Factoraje'!$Q:$Q,'BD Factoraje'!$B:$B,$B$3,'BD Factoraje'!$G:$G,'Cartera Semanal Individual'!$A97,'BD Factoraje'!$C:$C,$B$2),0)+AV97-SUMIFS('BD Factoraje'!$R:$R,'BD Factoraje'!$B:$B,$B$3,'BD Factoraje'!$G:$G,'Cartera Semanal Individual'!$A97,'BD Factoraje'!$N:$N,'Cartera Semanal Individual'!AW$1,'BD Factoraje'!$C:$C,$B$2)</f>
        <v>0</v>
      </c>
      <c r="AX97" s="11">
        <f>IF('Cartera Semanal Individual'!$A97='Cartera Semanal Individual'!AX$1,-SUMIFS('BD Factoraje'!$Q:$Q,'BD Factoraje'!$B:$B,$B$3,'BD Factoraje'!$G:$G,'Cartera Semanal Individual'!$A97,'BD Factoraje'!$C:$C,$B$2),0)+AW97-SUMIFS('BD Factoraje'!$R:$R,'BD Factoraje'!$B:$B,$B$3,'BD Factoraje'!$G:$G,'Cartera Semanal Individual'!$A97,'BD Factoraje'!$N:$N,'Cartera Semanal Individual'!AX$1,'BD Factoraje'!$C:$C,$B$2)</f>
        <v>0</v>
      </c>
      <c r="AY97" s="11">
        <f>IF('Cartera Semanal Individual'!$A97='Cartera Semanal Individual'!AY$1,-SUMIFS('BD Factoraje'!$Q:$Q,'BD Factoraje'!$B:$B,$B$3,'BD Factoraje'!$G:$G,'Cartera Semanal Individual'!$A97,'BD Factoraje'!$C:$C,$B$2),0)+AX97-SUMIFS('BD Factoraje'!$R:$R,'BD Factoraje'!$B:$B,$B$3,'BD Factoraje'!$G:$G,'Cartera Semanal Individual'!$A97,'BD Factoraje'!$N:$N,'Cartera Semanal Individual'!AY$1,'BD Factoraje'!$C:$C,$B$2)</f>
        <v>0</v>
      </c>
      <c r="AZ97" s="11">
        <f>IF('Cartera Semanal Individual'!$A97='Cartera Semanal Individual'!AZ$1,-SUMIFS('BD Factoraje'!$Q:$Q,'BD Factoraje'!$B:$B,$B$3,'BD Factoraje'!$G:$G,'Cartera Semanal Individual'!$A97,'BD Factoraje'!$C:$C,$B$2),0)+AY97-SUMIFS('BD Factoraje'!$R:$R,'BD Factoraje'!$B:$B,$B$3,'BD Factoraje'!$G:$G,'Cartera Semanal Individual'!$A97,'BD Factoraje'!$N:$N,'Cartera Semanal Individual'!AZ$1,'BD Factoraje'!$C:$C,$B$2)</f>
        <v>0</v>
      </c>
      <c r="BA97" s="11">
        <f>IF('Cartera Semanal Individual'!$A97='Cartera Semanal Individual'!BA$1,-SUMIFS('BD Factoraje'!$Q:$Q,'BD Factoraje'!$B:$B,$B$3,'BD Factoraje'!$G:$G,'Cartera Semanal Individual'!$A97,'BD Factoraje'!$C:$C,$B$2),0)+AZ97-SUMIFS('BD Factoraje'!$R:$R,'BD Factoraje'!$B:$B,$B$3,'BD Factoraje'!$G:$G,'Cartera Semanal Individual'!$A97,'BD Factoraje'!$N:$N,'Cartera Semanal Individual'!BA$1,'BD Factoraje'!$C:$C,$B$2)</f>
        <v>0</v>
      </c>
      <c r="BB97" s="11">
        <f>IF('Cartera Semanal Individual'!$A97='Cartera Semanal Individual'!BB$1,-SUMIFS('BD Factoraje'!$Q:$Q,'BD Factoraje'!$B:$B,$B$3,'BD Factoraje'!$G:$G,'Cartera Semanal Individual'!$A97,'BD Factoraje'!$C:$C,$B$2),0)+BA97-SUMIFS('BD Factoraje'!$R:$R,'BD Factoraje'!$B:$B,$B$3,'BD Factoraje'!$G:$G,'Cartera Semanal Individual'!$A97,'BD Factoraje'!$N:$N,'Cartera Semanal Individual'!BB$1,'BD Factoraje'!$C:$C,$B$2)</f>
        <v>0</v>
      </c>
      <c r="BC97" s="11">
        <f>IF('Cartera Semanal Individual'!$A97='Cartera Semanal Individual'!BC$1,-SUMIFS('BD Factoraje'!$Q:$Q,'BD Factoraje'!$B:$B,$B$3,'BD Factoraje'!$G:$G,'Cartera Semanal Individual'!$A97,'BD Factoraje'!$C:$C,$B$2),0)+BB97-SUMIFS('BD Factoraje'!$R:$R,'BD Factoraje'!$B:$B,$B$3,'BD Factoraje'!$G:$G,'Cartera Semanal Individual'!$A97,'BD Factoraje'!$N:$N,'Cartera Semanal Individual'!BC$1,'BD Factoraje'!$C:$C,$B$2)</f>
        <v>0</v>
      </c>
      <c r="BD97" s="11">
        <f>IF('Cartera Semanal Individual'!$A97='Cartera Semanal Individual'!BD$1,-SUMIFS('BD Factoraje'!$Q:$Q,'BD Factoraje'!$B:$B,$B$3,'BD Factoraje'!$G:$G,'Cartera Semanal Individual'!$A97,'BD Factoraje'!$C:$C,$B$2),0)+BC97-SUMIFS('BD Factoraje'!$R:$R,'BD Factoraje'!$B:$B,$B$3,'BD Factoraje'!$G:$G,'Cartera Semanal Individual'!$A97,'BD Factoraje'!$N:$N,'Cartera Semanal Individual'!BD$1,'BD Factoraje'!$C:$C,$B$2)</f>
        <v>0</v>
      </c>
      <c r="BE97" s="11">
        <f>IF('Cartera Semanal Individual'!$A97='Cartera Semanal Individual'!BE$1,-SUMIFS('BD Factoraje'!$Q:$Q,'BD Factoraje'!$B:$B,$B$3,'BD Factoraje'!$G:$G,'Cartera Semanal Individual'!$A97,'BD Factoraje'!$C:$C,$B$2),0)+BD97-SUMIFS('BD Factoraje'!$R:$R,'BD Factoraje'!$B:$B,$B$3,'BD Factoraje'!$G:$G,'Cartera Semanal Individual'!$A97,'BD Factoraje'!$N:$N,'Cartera Semanal Individual'!BE$1,'BD Factoraje'!$C:$C,$B$2)</f>
        <v>0</v>
      </c>
      <c r="BF97" s="11">
        <f>IF('Cartera Semanal Individual'!$A97='Cartera Semanal Individual'!BF$1,-SUMIFS('BD Factoraje'!$Q:$Q,'BD Factoraje'!$B:$B,$B$3,'BD Factoraje'!$G:$G,'Cartera Semanal Individual'!$A97,'BD Factoraje'!$C:$C,$B$2),0)+BE97-SUMIFS('BD Factoraje'!$R:$R,'BD Factoraje'!$B:$B,$B$3,'BD Factoraje'!$G:$G,'Cartera Semanal Individual'!$A97,'BD Factoraje'!$N:$N,'Cartera Semanal Individual'!BF$1,'BD Factoraje'!$C:$C,$B$2)</f>
        <v>0</v>
      </c>
      <c r="BG97" s="11">
        <f>IF('Cartera Semanal Individual'!$A97='Cartera Semanal Individual'!BG$1,-SUMIFS('BD Factoraje'!$Q:$Q,'BD Factoraje'!$B:$B,$B$3,'BD Factoraje'!$G:$G,'Cartera Semanal Individual'!$A97,'BD Factoraje'!$C:$C,$B$2),0)+BF97-SUMIFS('BD Factoraje'!$R:$R,'BD Factoraje'!$B:$B,$B$3,'BD Factoraje'!$G:$G,'Cartera Semanal Individual'!$A97,'BD Factoraje'!$N:$N,'Cartera Semanal Individual'!BG$1,'BD Factoraje'!$C:$C,$B$2)</f>
        <v>0</v>
      </c>
      <c r="BH97" s="11">
        <f>IF('Cartera Semanal Individual'!$A97='Cartera Semanal Individual'!BH$1,-SUMIFS('BD Factoraje'!$Q:$Q,'BD Factoraje'!$B:$B,$B$3,'BD Factoraje'!$G:$G,'Cartera Semanal Individual'!$A97,'BD Factoraje'!$C:$C,$B$2),0)+BG97-SUMIFS('BD Factoraje'!$R:$R,'BD Factoraje'!$B:$B,$B$3,'BD Factoraje'!$G:$G,'Cartera Semanal Individual'!$A97,'BD Factoraje'!$N:$N,'Cartera Semanal Individual'!BH$1,'BD Factoraje'!$C:$C,$B$2)</f>
        <v>0</v>
      </c>
      <c r="BI97" s="11">
        <f>IF('Cartera Semanal Individual'!$A97='Cartera Semanal Individual'!BI$1,-SUMIFS('BD Factoraje'!$Q:$Q,'BD Factoraje'!$B:$B,$B$3,'BD Factoraje'!$G:$G,'Cartera Semanal Individual'!$A97,'BD Factoraje'!$C:$C,$B$2),0)+BH97-SUMIFS('BD Factoraje'!$R:$R,'BD Factoraje'!$B:$B,$B$3,'BD Factoraje'!$G:$G,'Cartera Semanal Individual'!$A97,'BD Factoraje'!$N:$N,'Cartera Semanal Individual'!BI$1,'BD Factoraje'!$C:$C,$B$2)</f>
        <v>0</v>
      </c>
      <c r="BJ97" s="11">
        <f>IF('Cartera Semanal Individual'!$A97='Cartera Semanal Individual'!BJ$1,-SUMIFS('BD Factoraje'!$Q:$Q,'BD Factoraje'!$B:$B,$B$3,'BD Factoraje'!$G:$G,'Cartera Semanal Individual'!$A97,'BD Factoraje'!$C:$C,$B$2),0)+BI97-SUMIFS('BD Factoraje'!$R:$R,'BD Factoraje'!$B:$B,$B$3,'BD Factoraje'!$G:$G,'Cartera Semanal Individual'!$A97,'BD Factoraje'!$N:$N,'Cartera Semanal Individual'!BJ$1,'BD Factoraje'!$C:$C,$B$2)</f>
        <v>0</v>
      </c>
      <c r="BK97" s="11">
        <f>IF('Cartera Semanal Individual'!$A97='Cartera Semanal Individual'!BK$1,-SUMIFS('BD Factoraje'!$Q:$Q,'BD Factoraje'!$B:$B,$B$3,'BD Factoraje'!$G:$G,'Cartera Semanal Individual'!$A97,'BD Factoraje'!$C:$C,$B$2),0)+BJ97-SUMIFS('BD Factoraje'!$R:$R,'BD Factoraje'!$B:$B,$B$3,'BD Factoraje'!$G:$G,'Cartera Semanal Individual'!$A97,'BD Factoraje'!$N:$N,'Cartera Semanal Individual'!BK$1,'BD Factoraje'!$C:$C,$B$2)</f>
        <v>0</v>
      </c>
      <c r="BL97" s="11">
        <f>IF('Cartera Semanal Individual'!$A97='Cartera Semanal Individual'!BL$1,-SUMIFS('BD Factoraje'!$Q:$Q,'BD Factoraje'!$B:$B,$B$3,'BD Factoraje'!$G:$G,'Cartera Semanal Individual'!$A97,'BD Factoraje'!$C:$C,$B$2),0)+BK97-SUMIFS('BD Factoraje'!$R:$R,'BD Factoraje'!$B:$B,$B$3,'BD Factoraje'!$G:$G,'Cartera Semanal Individual'!$A97,'BD Factoraje'!$N:$N,'Cartera Semanal Individual'!BL$1,'BD Factoraje'!$C:$C,$B$2)</f>
        <v>0</v>
      </c>
      <c r="BM97" s="11">
        <f>IF('Cartera Semanal Individual'!$A97='Cartera Semanal Individual'!BM$1,-SUMIFS('BD Factoraje'!$Q:$Q,'BD Factoraje'!$B:$B,$B$3,'BD Factoraje'!$G:$G,'Cartera Semanal Individual'!$A97,'BD Factoraje'!$C:$C,$B$2),0)+BL97-SUMIFS('BD Factoraje'!$R:$R,'BD Factoraje'!$B:$B,$B$3,'BD Factoraje'!$G:$G,'Cartera Semanal Individual'!$A97,'BD Factoraje'!$N:$N,'Cartera Semanal Individual'!BM$1,'BD Factoraje'!$C:$C,$B$2)</f>
        <v>0</v>
      </c>
      <c r="BN97" s="11">
        <f>IF('Cartera Semanal Individual'!$A97='Cartera Semanal Individual'!BN$1,-SUMIFS('BD Factoraje'!$Q:$Q,'BD Factoraje'!$B:$B,$B$3,'BD Factoraje'!$G:$G,'Cartera Semanal Individual'!$A97,'BD Factoraje'!$C:$C,$B$2),0)+BM97-SUMIFS('BD Factoraje'!$R:$R,'BD Factoraje'!$B:$B,$B$3,'BD Factoraje'!$G:$G,'Cartera Semanal Individual'!$A97,'BD Factoraje'!$N:$N,'Cartera Semanal Individual'!BN$1,'BD Factoraje'!$C:$C,$B$2)</f>
        <v>0</v>
      </c>
      <c r="BO97" s="11">
        <f>IF('Cartera Semanal Individual'!$A97='Cartera Semanal Individual'!BO$1,-SUMIFS('BD Factoraje'!$Q:$Q,'BD Factoraje'!$B:$B,$B$3,'BD Factoraje'!$G:$G,'Cartera Semanal Individual'!$A97,'BD Factoraje'!$C:$C,$B$2),0)+BN97-SUMIFS('BD Factoraje'!$R:$R,'BD Factoraje'!$B:$B,$B$3,'BD Factoraje'!$G:$G,'Cartera Semanal Individual'!$A97,'BD Factoraje'!$N:$N,'Cartera Semanal Individual'!BO$1,'BD Factoraje'!$C:$C,$B$2)</f>
        <v>0</v>
      </c>
      <c r="BP97" s="11">
        <f>IF('Cartera Semanal Individual'!$A97='Cartera Semanal Individual'!BP$1,-SUMIFS('BD Factoraje'!$Q:$Q,'BD Factoraje'!$B:$B,$B$3,'BD Factoraje'!$G:$G,'Cartera Semanal Individual'!$A97,'BD Factoraje'!$C:$C,$B$2),0)+BO97-SUMIFS('BD Factoraje'!$R:$R,'BD Factoraje'!$B:$B,$B$3,'BD Factoraje'!$G:$G,'Cartera Semanal Individual'!$A97,'BD Factoraje'!$N:$N,'Cartera Semanal Individual'!BP$1,'BD Factoraje'!$C:$C,$B$2)</f>
        <v>0</v>
      </c>
      <c r="BQ97" s="11">
        <f>IF('Cartera Semanal Individual'!$A97='Cartera Semanal Individual'!BQ$1,-SUMIFS('BD Factoraje'!$Q:$Q,'BD Factoraje'!$B:$B,$B$3,'BD Factoraje'!$G:$G,'Cartera Semanal Individual'!$A97,'BD Factoraje'!$C:$C,$B$2),0)+BP97-SUMIFS('BD Factoraje'!$R:$R,'BD Factoraje'!$B:$B,$B$3,'BD Factoraje'!$G:$G,'Cartera Semanal Individual'!$A97,'BD Factoraje'!$N:$N,'Cartera Semanal Individual'!BQ$1,'BD Factoraje'!$C:$C,$B$2)</f>
        <v>0</v>
      </c>
      <c r="BR97" s="11">
        <f>IF('Cartera Semanal Individual'!$A97='Cartera Semanal Individual'!BR$1,-SUMIFS('BD Factoraje'!$Q:$Q,'BD Factoraje'!$B:$B,$B$3,'BD Factoraje'!$G:$G,'Cartera Semanal Individual'!$A97,'BD Factoraje'!$C:$C,$B$2),0)+BQ97-SUMIFS('BD Factoraje'!$R:$R,'BD Factoraje'!$B:$B,$B$3,'BD Factoraje'!$G:$G,'Cartera Semanal Individual'!$A97,'BD Factoraje'!$N:$N,'Cartera Semanal Individual'!BR$1,'BD Factoraje'!$C:$C,$B$2)</f>
        <v>0</v>
      </c>
      <c r="BS97" s="11">
        <f>IF('Cartera Semanal Individual'!$A97='Cartera Semanal Individual'!BS$1,-SUMIFS('BD Factoraje'!$Q:$Q,'BD Factoraje'!$B:$B,$B$3,'BD Factoraje'!$G:$G,'Cartera Semanal Individual'!$A97,'BD Factoraje'!$C:$C,$B$2),0)+BR97-SUMIFS('BD Factoraje'!$R:$R,'BD Factoraje'!$B:$B,$B$3,'BD Factoraje'!$G:$G,'Cartera Semanal Individual'!$A97,'BD Factoraje'!$N:$N,'Cartera Semanal Individual'!BS$1,'BD Factoraje'!$C:$C,$B$2)</f>
        <v>0</v>
      </c>
      <c r="BT97" s="11">
        <f>IF('Cartera Semanal Individual'!$A97='Cartera Semanal Individual'!BT$1,-SUMIFS('BD Factoraje'!$Q:$Q,'BD Factoraje'!$B:$B,$B$3,'BD Factoraje'!$G:$G,'Cartera Semanal Individual'!$A97,'BD Factoraje'!$C:$C,$B$2),0)+BS97-SUMIFS('BD Factoraje'!$R:$R,'BD Factoraje'!$B:$B,$B$3,'BD Factoraje'!$G:$G,'Cartera Semanal Individual'!$A97,'BD Factoraje'!$N:$N,'Cartera Semanal Individual'!BT$1,'BD Factoraje'!$C:$C,$B$2)</f>
        <v>0</v>
      </c>
      <c r="BU97" s="11">
        <f>IF('Cartera Semanal Individual'!$A97='Cartera Semanal Individual'!BU$1,-SUMIFS('BD Factoraje'!$Q:$Q,'BD Factoraje'!$B:$B,$B$3,'BD Factoraje'!$G:$G,'Cartera Semanal Individual'!$A97,'BD Factoraje'!$C:$C,$B$2),0)+BT97-SUMIFS('BD Factoraje'!$R:$R,'BD Factoraje'!$B:$B,$B$3,'BD Factoraje'!$G:$G,'Cartera Semanal Individual'!$A97,'BD Factoraje'!$N:$N,'Cartera Semanal Individual'!BU$1,'BD Factoraje'!$C:$C,$B$2)</f>
        <v>0</v>
      </c>
      <c r="BV97" s="11">
        <f>IF('Cartera Semanal Individual'!$A97='Cartera Semanal Individual'!BV$1,-SUMIFS('BD Factoraje'!$Q:$Q,'BD Factoraje'!$B:$B,$B$3,'BD Factoraje'!$G:$G,'Cartera Semanal Individual'!$A97,'BD Factoraje'!$C:$C,$B$2),0)+BU97-SUMIFS('BD Factoraje'!$R:$R,'BD Factoraje'!$B:$B,$B$3,'BD Factoraje'!$G:$G,'Cartera Semanal Individual'!$A97,'BD Factoraje'!$N:$N,'Cartera Semanal Individual'!BV$1,'BD Factoraje'!$C:$C,$B$2)</f>
        <v>0</v>
      </c>
      <c r="BW97" s="11">
        <f>IF('Cartera Semanal Individual'!$A97='Cartera Semanal Individual'!BW$1,-SUMIFS('BD Factoraje'!$Q:$Q,'BD Factoraje'!$B:$B,$B$3,'BD Factoraje'!$G:$G,'Cartera Semanal Individual'!$A97,'BD Factoraje'!$C:$C,$B$2),0)+BV97-SUMIFS('BD Factoraje'!$R:$R,'BD Factoraje'!$B:$B,$B$3,'BD Factoraje'!$G:$G,'Cartera Semanal Individual'!$A97,'BD Factoraje'!$N:$N,'Cartera Semanal Individual'!BW$1,'BD Factoraje'!$C:$C,$B$2)</f>
        <v>0</v>
      </c>
      <c r="BX97" s="11">
        <f>IF('Cartera Semanal Individual'!$A97='Cartera Semanal Individual'!BX$1,-SUMIFS('BD Factoraje'!$Q:$Q,'BD Factoraje'!$B:$B,$B$3,'BD Factoraje'!$G:$G,'Cartera Semanal Individual'!$A97,'BD Factoraje'!$C:$C,$B$2),0)+BW97-SUMIFS('BD Factoraje'!$R:$R,'BD Factoraje'!$B:$B,$B$3,'BD Factoraje'!$G:$G,'Cartera Semanal Individual'!$A97,'BD Factoraje'!$N:$N,'Cartera Semanal Individual'!BX$1,'BD Factoraje'!$C:$C,$B$2)</f>
        <v>0</v>
      </c>
      <c r="BY97" s="11">
        <f>IF('Cartera Semanal Individual'!$A97='Cartera Semanal Individual'!BY$1,-SUMIFS('BD Factoraje'!$Q:$Q,'BD Factoraje'!$B:$B,$B$3,'BD Factoraje'!$G:$G,'Cartera Semanal Individual'!$A97,'BD Factoraje'!$C:$C,$B$2),0)+BX97-SUMIFS('BD Factoraje'!$R:$R,'BD Factoraje'!$B:$B,$B$3,'BD Factoraje'!$G:$G,'Cartera Semanal Individual'!$A97,'BD Factoraje'!$N:$N,'Cartera Semanal Individual'!BY$1,'BD Factoraje'!$C:$C,$B$2)</f>
        <v>0</v>
      </c>
      <c r="BZ97" s="11">
        <f>IF('Cartera Semanal Individual'!$A97='Cartera Semanal Individual'!BZ$1,-SUMIFS('BD Factoraje'!$Q:$Q,'BD Factoraje'!$B:$B,$B$3,'BD Factoraje'!$G:$G,'Cartera Semanal Individual'!$A97,'BD Factoraje'!$C:$C,$B$2),0)+BY97-SUMIFS('BD Factoraje'!$R:$R,'BD Factoraje'!$B:$B,$B$3,'BD Factoraje'!$G:$G,'Cartera Semanal Individual'!$A97,'BD Factoraje'!$N:$N,'Cartera Semanal Individual'!BZ$1,'BD Factoraje'!$C:$C,$B$2)</f>
        <v>0</v>
      </c>
      <c r="CA97" s="11">
        <f>IF('Cartera Semanal Individual'!$A97='Cartera Semanal Individual'!CA$1,-SUMIFS('BD Factoraje'!$Q:$Q,'BD Factoraje'!$B:$B,$B$3,'BD Factoraje'!$G:$G,'Cartera Semanal Individual'!$A97,'BD Factoraje'!$C:$C,$B$2),0)+BZ97-SUMIFS('BD Factoraje'!$R:$R,'BD Factoraje'!$B:$B,$B$3,'BD Factoraje'!$G:$G,'Cartera Semanal Individual'!$A97,'BD Factoraje'!$N:$N,'Cartera Semanal Individual'!CA$1,'BD Factoraje'!$C:$C,$B$2)</f>
        <v>0</v>
      </c>
      <c r="CB97" s="11">
        <f>IF('Cartera Semanal Individual'!$A97='Cartera Semanal Individual'!CB$1,-SUMIFS('BD Factoraje'!$Q:$Q,'BD Factoraje'!$B:$B,$B$3,'BD Factoraje'!$G:$G,'Cartera Semanal Individual'!$A97,'BD Factoraje'!$C:$C,$B$2),0)+CA97-SUMIFS('BD Factoraje'!$R:$R,'BD Factoraje'!$B:$B,$B$3,'BD Factoraje'!$G:$G,'Cartera Semanal Individual'!$A97,'BD Factoraje'!$N:$N,'Cartera Semanal Individual'!CB$1,'BD Factoraje'!$C:$C,$B$2)</f>
        <v>0</v>
      </c>
      <c r="CC97" s="11">
        <f>IF('Cartera Semanal Individual'!$A97='Cartera Semanal Individual'!CC$1,-SUMIFS('BD Factoraje'!$Q:$Q,'BD Factoraje'!$B:$B,$B$3,'BD Factoraje'!$G:$G,'Cartera Semanal Individual'!$A97,'BD Factoraje'!$C:$C,$B$2),0)+CB97-SUMIFS('BD Factoraje'!$R:$R,'BD Factoraje'!$B:$B,$B$3,'BD Factoraje'!$G:$G,'Cartera Semanal Individual'!$A97,'BD Factoraje'!$N:$N,'Cartera Semanal Individual'!CC$1,'BD Factoraje'!$C:$C,$B$2)</f>
        <v>0</v>
      </c>
      <c r="CD97" s="11">
        <f>IF('Cartera Semanal Individual'!$A97='Cartera Semanal Individual'!CD$1,-SUMIFS('BD Factoraje'!$Q:$Q,'BD Factoraje'!$B:$B,$B$3,'BD Factoraje'!$G:$G,'Cartera Semanal Individual'!$A97,'BD Factoraje'!$C:$C,$B$2),0)+CC97-SUMIFS('BD Factoraje'!$R:$R,'BD Factoraje'!$B:$B,$B$3,'BD Factoraje'!$G:$G,'Cartera Semanal Individual'!$A97,'BD Factoraje'!$N:$N,'Cartera Semanal Individual'!CD$1,'BD Factoraje'!$C:$C,$B$2)</f>
        <v>0</v>
      </c>
      <c r="CE97" s="11">
        <f>IF('Cartera Semanal Individual'!$A97='Cartera Semanal Individual'!CE$1,-SUMIFS('BD Factoraje'!$Q:$Q,'BD Factoraje'!$B:$B,$B$3,'BD Factoraje'!$G:$G,'Cartera Semanal Individual'!$A97,'BD Factoraje'!$C:$C,$B$2),0)+CD97-SUMIFS('BD Factoraje'!$R:$R,'BD Factoraje'!$B:$B,$B$3,'BD Factoraje'!$G:$G,'Cartera Semanal Individual'!$A97,'BD Factoraje'!$N:$N,'Cartera Semanal Individual'!CE$1,'BD Factoraje'!$C:$C,$B$2)</f>
        <v>0</v>
      </c>
      <c r="CF97" s="11">
        <f>IF('Cartera Semanal Individual'!$A97='Cartera Semanal Individual'!CF$1,-SUMIFS('BD Factoraje'!$Q:$Q,'BD Factoraje'!$B:$B,$B$3,'BD Factoraje'!$G:$G,'Cartera Semanal Individual'!$A97,'BD Factoraje'!$C:$C,$B$2),0)+CE97-SUMIFS('BD Factoraje'!$R:$R,'BD Factoraje'!$B:$B,$B$3,'BD Factoraje'!$G:$G,'Cartera Semanal Individual'!$A97,'BD Factoraje'!$N:$N,'Cartera Semanal Individual'!CF$1,'BD Factoraje'!$C:$C,$B$2)</f>
        <v>0</v>
      </c>
      <c r="CG97" s="11">
        <f>IF('Cartera Semanal Individual'!$A97='Cartera Semanal Individual'!CG$1,-SUMIFS('BD Factoraje'!$Q:$Q,'BD Factoraje'!$B:$B,$B$3,'BD Factoraje'!$G:$G,'Cartera Semanal Individual'!$A97,'BD Factoraje'!$C:$C,$B$2),0)+CF97-SUMIFS('BD Factoraje'!$R:$R,'BD Factoraje'!$B:$B,$B$3,'BD Factoraje'!$G:$G,'Cartera Semanal Individual'!$A97,'BD Factoraje'!$N:$N,'Cartera Semanal Individual'!CG$1,'BD Factoraje'!$C:$C,$B$2)</f>
        <v>0</v>
      </c>
      <c r="CH97" s="11">
        <f>IF('Cartera Semanal Individual'!$A97='Cartera Semanal Individual'!CH$1,-SUMIFS('BD Factoraje'!$Q:$Q,'BD Factoraje'!$B:$B,$B$3,'BD Factoraje'!$G:$G,'Cartera Semanal Individual'!$A97,'BD Factoraje'!$C:$C,$B$2),0)+CG97-SUMIFS('BD Factoraje'!$R:$R,'BD Factoraje'!$B:$B,$B$3,'BD Factoraje'!$G:$G,'Cartera Semanal Individual'!$A97,'BD Factoraje'!$N:$N,'Cartera Semanal Individual'!CH$1,'BD Factoraje'!$C:$C,$B$2)</f>
        <v>0</v>
      </c>
      <c r="CI97" s="11">
        <f>IF('Cartera Semanal Individual'!$A97='Cartera Semanal Individual'!CI$1,-SUMIFS('BD Factoraje'!$Q:$Q,'BD Factoraje'!$B:$B,$B$3,'BD Factoraje'!$G:$G,'Cartera Semanal Individual'!$A97,'BD Factoraje'!$C:$C,$B$2),0)+CH97-SUMIFS('BD Factoraje'!$R:$R,'BD Factoraje'!$B:$B,$B$3,'BD Factoraje'!$G:$G,'Cartera Semanal Individual'!$A97,'BD Factoraje'!$N:$N,'Cartera Semanal Individual'!CI$1,'BD Factoraje'!$C:$C,$B$2)</f>
        <v>0</v>
      </c>
      <c r="CJ97" s="11">
        <f>IF('Cartera Semanal Individual'!$A97='Cartera Semanal Individual'!CJ$1,-SUMIFS('BD Factoraje'!$Q:$Q,'BD Factoraje'!$B:$B,$B$3,'BD Factoraje'!$G:$G,'Cartera Semanal Individual'!$A97,'BD Factoraje'!$C:$C,$B$2),0)+CI97-SUMIFS('BD Factoraje'!$R:$R,'BD Factoraje'!$B:$B,$B$3,'BD Factoraje'!$G:$G,'Cartera Semanal Individual'!$A97,'BD Factoraje'!$N:$N,'Cartera Semanal Individual'!CJ$1,'BD Factoraje'!$C:$C,$B$2)</f>
        <v>0</v>
      </c>
      <c r="CK97" s="11">
        <f>IF('Cartera Semanal Individual'!$A97='Cartera Semanal Individual'!CK$1,-SUMIFS('BD Factoraje'!$Q:$Q,'BD Factoraje'!$B:$B,$B$3,'BD Factoraje'!$G:$G,'Cartera Semanal Individual'!$A97,'BD Factoraje'!$C:$C,$B$2),0)+CJ97-SUMIFS('BD Factoraje'!$R:$R,'BD Factoraje'!$B:$B,$B$3,'BD Factoraje'!$G:$G,'Cartera Semanal Individual'!$A97,'BD Factoraje'!$N:$N,'Cartera Semanal Individual'!CK$1,'BD Factoraje'!$C:$C,$B$2)</f>
        <v>0</v>
      </c>
      <c r="CL97" s="11">
        <f>IF('Cartera Semanal Individual'!$A97='Cartera Semanal Individual'!CL$1,-SUMIFS('BD Factoraje'!$Q:$Q,'BD Factoraje'!$B:$B,$B$3,'BD Factoraje'!$G:$G,'Cartera Semanal Individual'!$A97,'BD Factoraje'!$C:$C,$B$2),0)+CK97-SUMIFS('BD Factoraje'!$R:$R,'BD Factoraje'!$B:$B,$B$3,'BD Factoraje'!$G:$G,'Cartera Semanal Individual'!$A97,'BD Factoraje'!$N:$N,'Cartera Semanal Individual'!CL$1,'BD Factoraje'!$C:$C,$B$2)</f>
        <v>0</v>
      </c>
      <c r="CM97" s="11">
        <f>IF('Cartera Semanal Individual'!$A97='Cartera Semanal Individual'!CM$1,-SUMIFS('BD Factoraje'!$Q:$Q,'BD Factoraje'!$B:$B,$B$3,'BD Factoraje'!$G:$G,'Cartera Semanal Individual'!$A97,'BD Factoraje'!$C:$C,$B$2),0)+CL97-SUMIFS('BD Factoraje'!$R:$R,'BD Factoraje'!$B:$B,$B$3,'BD Factoraje'!$G:$G,'Cartera Semanal Individual'!$A97,'BD Factoraje'!$N:$N,'Cartera Semanal Individual'!CM$1,'BD Factoraje'!$C:$C,$B$2)</f>
        <v>0</v>
      </c>
      <c r="CN97" s="11">
        <f>IF('Cartera Semanal Individual'!$A97='Cartera Semanal Individual'!CN$1,-SUMIFS('BD Factoraje'!$Q:$Q,'BD Factoraje'!$B:$B,$B$3,'BD Factoraje'!$G:$G,'Cartera Semanal Individual'!$A97,'BD Factoraje'!$C:$C,$B$2),0)+CM97-SUMIFS('BD Factoraje'!$R:$R,'BD Factoraje'!$B:$B,$B$3,'BD Factoraje'!$G:$G,'Cartera Semanal Individual'!$A97,'BD Factoraje'!$N:$N,'Cartera Semanal Individual'!CN$1,'BD Factoraje'!$C:$C,$B$2)</f>
        <v>0</v>
      </c>
      <c r="CO97" s="11">
        <f>IF('Cartera Semanal Individual'!$A97='Cartera Semanal Individual'!CO$1,-SUMIFS('BD Factoraje'!$Q:$Q,'BD Factoraje'!$B:$B,$B$3,'BD Factoraje'!$G:$G,'Cartera Semanal Individual'!$A97,'BD Factoraje'!$C:$C,$B$2),0)+CN97-SUMIFS('BD Factoraje'!$R:$R,'BD Factoraje'!$B:$B,$B$3,'BD Factoraje'!$G:$G,'Cartera Semanal Individual'!$A97,'BD Factoraje'!$N:$N,'Cartera Semanal Individual'!CO$1,'BD Factoraje'!$C:$C,$B$2)</f>
        <v>0</v>
      </c>
      <c r="CP97" s="11">
        <f>IF('Cartera Semanal Individual'!$A97='Cartera Semanal Individual'!CP$1,-SUMIFS('BD Factoraje'!$Q:$Q,'BD Factoraje'!$B:$B,$B$3,'BD Factoraje'!$G:$G,'Cartera Semanal Individual'!$A97,'BD Factoraje'!$C:$C,$B$2),0)+CO97-SUMIFS('BD Factoraje'!$R:$R,'BD Factoraje'!$B:$B,$B$3,'BD Factoraje'!$G:$G,'Cartera Semanal Individual'!$A97,'BD Factoraje'!$N:$N,'Cartera Semanal Individual'!CP$1,'BD Factoraje'!$C:$C,$B$2)</f>
        <v>0</v>
      </c>
      <c r="CQ97" s="11">
        <f>IF('Cartera Semanal Individual'!$A97='Cartera Semanal Individual'!CQ$1,-SUMIFS('BD Factoraje'!$Q:$Q,'BD Factoraje'!$B:$B,$B$3,'BD Factoraje'!$G:$G,'Cartera Semanal Individual'!$A97,'BD Factoraje'!$C:$C,$B$2),0)+CP97-SUMIFS('BD Factoraje'!$R:$R,'BD Factoraje'!$B:$B,$B$3,'BD Factoraje'!$G:$G,'Cartera Semanal Individual'!$A97,'BD Factoraje'!$N:$N,'Cartera Semanal Individual'!CQ$1,'BD Factoraje'!$C:$C,$B$2)</f>
        <v>0</v>
      </c>
      <c r="CR97" s="11">
        <f>IF('Cartera Semanal Individual'!$A97='Cartera Semanal Individual'!CR$1,-SUMIFS('BD Factoraje'!$Q:$Q,'BD Factoraje'!$B:$B,$B$3,'BD Factoraje'!$G:$G,'Cartera Semanal Individual'!$A97,'BD Factoraje'!$C:$C,$B$2),0)+CQ97-SUMIFS('BD Factoraje'!$R:$R,'BD Factoraje'!$B:$B,$B$3,'BD Factoraje'!$G:$G,'Cartera Semanal Individual'!$A97,'BD Factoraje'!$N:$N,'Cartera Semanal Individual'!CR$1,'BD Factoraje'!$C:$C,$B$2)</f>
        <v>0</v>
      </c>
      <c r="CS97" s="11">
        <f>IF('Cartera Semanal Individual'!$A97='Cartera Semanal Individual'!CS$1,-SUMIFS('BD Factoraje'!$Q:$Q,'BD Factoraje'!$B:$B,$B$3,'BD Factoraje'!$G:$G,'Cartera Semanal Individual'!$A97,'BD Factoraje'!$C:$C,$B$2),0)+CR97-SUMIFS('BD Factoraje'!$R:$R,'BD Factoraje'!$B:$B,$B$3,'BD Factoraje'!$G:$G,'Cartera Semanal Individual'!$A97,'BD Factoraje'!$N:$N,'Cartera Semanal Individual'!CS$1,'BD Factoraje'!$C:$C,$B$2)</f>
        <v>0</v>
      </c>
      <c r="CT97" s="11">
        <f>IF('Cartera Semanal Individual'!$A97='Cartera Semanal Individual'!CT$1,-SUMIFS('BD Factoraje'!$Q:$Q,'BD Factoraje'!$B:$B,$B$3,'BD Factoraje'!$G:$G,'Cartera Semanal Individual'!$A97,'BD Factoraje'!$C:$C,$B$2),0)+CS97-SUMIFS('BD Factoraje'!$R:$R,'BD Factoraje'!$B:$B,$B$3,'BD Factoraje'!$G:$G,'Cartera Semanal Individual'!$A97,'BD Factoraje'!$N:$N,'Cartera Semanal Individual'!CT$1,'BD Factoraje'!$C:$C,$B$2)</f>
        <v>0</v>
      </c>
      <c r="CU97" s="11">
        <f>IF('Cartera Semanal Individual'!$A97='Cartera Semanal Individual'!CU$1,-SUMIFS('BD Factoraje'!$Q:$Q,'BD Factoraje'!$B:$B,$B$3,'BD Factoraje'!$G:$G,'Cartera Semanal Individual'!$A97,'BD Factoraje'!$C:$C,$B$2),0)+CT97-SUMIFS('BD Factoraje'!$R:$R,'BD Factoraje'!$B:$B,$B$3,'BD Factoraje'!$G:$G,'Cartera Semanal Individual'!$A97,'BD Factoraje'!$N:$N,'Cartera Semanal Individual'!CU$1,'BD Factoraje'!$C:$C,$B$2)</f>
        <v>0</v>
      </c>
      <c r="CV97" s="11">
        <f>IF('Cartera Semanal Individual'!$A97='Cartera Semanal Individual'!CV$1,-SUMIFS('BD Factoraje'!$Q:$Q,'BD Factoraje'!$B:$B,$B$3,'BD Factoraje'!$G:$G,'Cartera Semanal Individual'!$A97,'BD Factoraje'!$C:$C,$B$2),0)+CU97-SUMIFS('BD Factoraje'!$R:$R,'BD Factoraje'!$B:$B,$B$3,'BD Factoraje'!$G:$G,'Cartera Semanal Individual'!$A97,'BD Factoraje'!$N:$N,'Cartera Semanal Individual'!CV$1,'BD Factoraje'!$C:$C,$B$2)</f>
        <v>0</v>
      </c>
    </row>
    <row r="98" spans="1:100" x14ac:dyDescent="0.25">
      <c r="A98" s="14">
        <v>107</v>
      </c>
      <c r="B98" s="31">
        <f t="shared" si="3"/>
        <v>43114</v>
      </c>
      <c r="C98" s="11">
        <f>IF('Cartera Semanal Individual'!$A98='Cartera Semanal Individual'!C$1,-SUMIFS('BD Factoraje'!$Q:$Q,'BD Factoraje'!$B:$B,$B$3,'BD Factoraje'!$G:$G,'Cartera Semanal Individual'!$A98,'BD Factoraje'!$C:$C,$B$2),0)</f>
        <v>0</v>
      </c>
      <c r="D98" s="11">
        <f>IF('Cartera Semanal Individual'!$A98='Cartera Semanal Individual'!D$1,-SUMIFS('BD Factoraje'!$Q:$Q,'BD Factoraje'!$B:$B,$B$3,'BD Factoraje'!$G:$G,'Cartera Semanal Individual'!$A98,'BD Factoraje'!$C:$C,$B$2),0)+C98-SUMIFS('BD Factoraje'!$R:$R,'BD Factoraje'!$B:$B,$B$3,'BD Factoraje'!$G:$G,'Cartera Semanal Individual'!$A98,'BD Factoraje'!$N:$N,'Cartera Semanal Individual'!D$1,'BD Factoraje'!$C:$C,$B$2)</f>
        <v>0</v>
      </c>
      <c r="E98" s="11">
        <f>IF('Cartera Semanal Individual'!$A98='Cartera Semanal Individual'!E$1,-SUMIFS('BD Factoraje'!$Q:$Q,'BD Factoraje'!$B:$B,$B$3,'BD Factoraje'!$G:$G,'Cartera Semanal Individual'!$A98,'BD Factoraje'!$C:$C,$B$2),0)+D98-SUMIFS('BD Factoraje'!$R:$R,'BD Factoraje'!$B:$B,$B$3,'BD Factoraje'!$G:$G,'Cartera Semanal Individual'!$A98,'BD Factoraje'!$N:$N,'Cartera Semanal Individual'!E$1,'BD Factoraje'!$C:$C,$B$2)</f>
        <v>0</v>
      </c>
      <c r="F98" s="11">
        <f>IF('Cartera Semanal Individual'!$A98='Cartera Semanal Individual'!F$1,-SUMIFS('BD Factoraje'!$Q:$Q,'BD Factoraje'!$B:$B,$B$3,'BD Factoraje'!$G:$G,'Cartera Semanal Individual'!$A98,'BD Factoraje'!$C:$C,$B$2),0)+E98-SUMIFS('BD Factoraje'!$R:$R,'BD Factoraje'!$B:$B,$B$3,'BD Factoraje'!$G:$G,'Cartera Semanal Individual'!$A98,'BD Factoraje'!$N:$N,'Cartera Semanal Individual'!F$1,'BD Factoraje'!$C:$C,$B$2)</f>
        <v>0</v>
      </c>
      <c r="G98" s="11">
        <f>IF('Cartera Semanal Individual'!$A98='Cartera Semanal Individual'!G$1,-SUMIFS('BD Factoraje'!$Q:$Q,'BD Factoraje'!$B:$B,$B$3,'BD Factoraje'!$G:$G,'Cartera Semanal Individual'!$A98,'BD Factoraje'!$C:$C,$B$2),0)+F98-SUMIFS('BD Factoraje'!$R:$R,'BD Factoraje'!$B:$B,$B$3,'BD Factoraje'!$G:$G,'Cartera Semanal Individual'!$A98,'BD Factoraje'!$N:$N,'Cartera Semanal Individual'!G$1,'BD Factoraje'!$C:$C,$B$2)</f>
        <v>0</v>
      </c>
      <c r="H98" s="11">
        <f>IF('Cartera Semanal Individual'!$A98='Cartera Semanal Individual'!H$1,-SUMIFS('BD Factoraje'!$Q:$Q,'BD Factoraje'!$B:$B,$B$3,'BD Factoraje'!$G:$G,'Cartera Semanal Individual'!$A98,'BD Factoraje'!$C:$C,$B$2),0)+G98-SUMIFS('BD Factoraje'!$R:$R,'BD Factoraje'!$B:$B,$B$3,'BD Factoraje'!$G:$G,'Cartera Semanal Individual'!$A98,'BD Factoraje'!$N:$N,'Cartera Semanal Individual'!H$1,'BD Factoraje'!$C:$C,$B$2)</f>
        <v>0</v>
      </c>
      <c r="I98" s="11">
        <f>IF('Cartera Semanal Individual'!$A98='Cartera Semanal Individual'!I$1,-SUMIFS('BD Factoraje'!$Q:$Q,'BD Factoraje'!$B:$B,$B$3,'BD Factoraje'!$G:$G,'Cartera Semanal Individual'!$A98,'BD Factoraje'!$C:$C,$B$2),0)+H98-SUMIFS('BD Factoraje'!$R:$R,'BD Factoraje'!$B:$B,$B$3,'BD Factoraje'!$G:$G,'Cartera Semanal Individual'!$A98,'BD Factoraje'!$N:$N,'Cartera Semanal Individual'!I$1,'BD Factoraje'!$C:$C,$B$2)</f>
        <v>0</v>
      </c>
      <c r="J98" s="11">
        <f>IF('Cartera Semanal Individual'!$A98='Cartera Semanal Individual'!J$1,-SUMIFS('BD Factoraje'!$Q:$Q,'BD Factoraje'!$B:$B,$B$3,'BD Factoraje'!$G:$G,'Cartera Semanal Individual'!$A98,'BD Factoraje'!$C:$C,$B$2),0)+I98-SUMIFS('BD Factoraje'!$R:$R,'BD Factoraje'!$B:$B,$B$3,'BD Factoraje'!$G:$G,'Cartera Semanal Individual'!$A98,'BD Factoraje'!$N:$N,'Cartera Semanal Individual'!J$1,'BD Factoraje'!$C:$C,$B$2)</f>
        <v>0</v>
      </c>
      <c r="K98" s="11">
        <f>IF('Cartera Semanal Individual'!$A98='Cartera Semanal Individual'!K$1,-SUMIFS('BD Factoraje'!$Q:$Q,'BD Factoraje'!$B:$B,$B$3,'BD Factoraje'!$G:$G,'Cartera Semanal Individual'!$A98,'BD Factoraje'!$C:$C,$B$2),0)+J98-SUMIFS('BD Factoraje'!$R:$R,'BD Factoraje'!$B:$B,$B$3,'BD Factoraje'!$G:$G,'Cartera Semanal Individual'!$A98,'BD Factoraje'!$N:$N,'Cartera Semanal Individual'!K$1,'BD Factoraje'!$C:$C,$B$2)</f>
        <v>0</v>
      </c>
      <c r="L98" s="11">
        <f>IF('Cartera Semanal Individual'!$A98='Cartera Semanal Individual'!L$1,-SUMIFS('BD Factoraje'!$Q:$Q,'BD Factoraje'!$B:$B,$B$3,'BD Factoraje'!$G:$G,'Cartera Semanal Individual'!$A98,'BD Factoraje'!$C:$C,$B$2),0)+K98-SUMIFS('BD Factoraje'!$R:$R,'BD Factoraje'!$B:$B,$B$3,'BD Factoraje'!$G:$G,'Cartera Semanal Individual'!$A98,'BD Factoraje'!$N:$N,'Cartera Semanal Individual'!L$1,'BD Factoraje'!$C:$C,$B$2)</f>
        <v>0</v>
      </c>
      <c r="M98" s="11">
        <f>IF('Cartera Semanal Individual'!$A98='Cartera Semanal Individual'!M$1,-SUMIFS('BD Factoraje'!$Q:$Q,'BD Factoraje'!$B:$B,$B$3,'BD Factoraje'!$G:$G,'Cartera Semanal Individual'!$A98,'BD Factoraje'!$C:$C,$B$2),0)+L98-SUMIFS('BD Factoraje'!$R:$R,'BD Factoraje'!$B:$B,$B$3,'BD Factoraje'!$G:$G,'Cartera Semanal Individual'!$A98,'BD Factoraje'!$N:$N,'Cartera Semanal Individual'!M$1,'BD Factoraje'!$C:$C,$B$2)</f>
        <v>0</v>
      </c>
      <c r="N98" s="11">
        <f>IF('Cartera Semanal Individual'!$A98='Cartera Semanal Individual'!N$1,-SUMIFS('BD Factoraje'!$Q:$Q,'BD Factoraje'!$B:$B,$B$3,'BD Factoraje'!$G:$G,'Cartera Semanal Individual'!$A98,'BD Factoraje'!$C:$C,$B$2),0)+M98-SUMIFS('BD Factoraje'!$R:$R,'BD Factoraje'!$B:$B,$B$3,'BD Factoraje'!$G:$G,'Cartera Semanal Individual'!$A98,'BD Factoraje'!$N:$N,'Cartera Semanal Individual'!N$1,'BD Factoraje'!$C:$C,$B$2)</f>
        <v>0</v>
      </c>
      <c r="O98" s="11">
        <f>IF('Cartera Semanal Individual'!$A98='Cartera Semanal Individual'!O$1,-SUMIFS('BD Factoraje'!$Q:$Q,'BD Factoraje'!$B:$B,$B$3,'BD Factoraje'!$G:$G,'Cartera Semanal Individual'!$A98,'BD Factoraje'!$C:$C,$B$2),0)+N98-SUMIFS('BD Factoraje'!$R:$R,'BD Factoraje'!$B:$B,$B$3,'BD Factoraje'!$G:$G,'Cartera Semanal Individual'!$A98,'BD Factoraje'!$N:$N,'Cartera Semanal Individual'!O$1,'BD Factoraje'!$C:$C,$B$2)</f>
        <v>0</v>
      </c>
      <c r="P98" s="11">
        <f>IF('Cartera Semanal Individual'!$A98='Cartera Semanal Individual'!P$1,-SUMIFS('BD Factoraje'!$Q:$Q,'BD Factoraje'!$B:$B,$B$3,'BD Factoraje'!$G:$G,'Cartera Semanal Individual'!$A98,'BD Factoraje'!$C:$C,$B$2),0)+O98-SUMIFS('BD Factoraje'!$R:$R,'BD Factoraje'!$B:$B,$B$3,'BD Factoraje'!$G:$G,'Cartera Semanal Individual'!$A98,'BD Factoraje'!$N:$N,'Cartera Semanal Individual'!P$1,'BD Factoraje'!$C:$C,$B$2)</f>
        <v>0</v>
      </c>
      <c r="Q98" s="11">
        <f>IF('Cartera Semanal Individual'!$A98='Cartera Semanal Individual'!Q$1,-SUMIFS('BD Factoraje'!$Q:$Q,'BD Factoraje'!$B:$B,$B$3,'BD Factoraje'!$G:$G,'Cartera Semanal Individual'!$A98,'BD Factoraje'!$C:$C,$B$2),0)+P98-SUMIFS('BD Factoraje'!$R:$R,'BD Factoraje'!$B:$B,$B$3,'BD Factoraje'!$G:$G,'Cartera Semanal Individual'!$A98,'BD Factoraje'!$N:$N,'Cartera Semanal Individual'!Q$1,'BD Factoraje'!$C:$C,$B$2)</f>
        <v>0</v>
      </c>
      <c r="R98" s="11">
        <f>IF('Cartera Semanal Individual'!$A98='Cartera Semanal Individual'!R$1,-SUMIFS('BD Factoraje'!$Q:$Q,'BD Factoraje'!$B:$B,$B$3,'BD Factoraje'!$G:$G,'Cartera Semanal Individual'!$A98,'BD Factoraje'!$C:$C,$B$2),0)+Q98-SUMIFS('BD Factoraje'!$R:$R,'BD Factoraje'!$B:$B,$B$3,'BD Factoraje'!$G:$G,'Cartera Semanal Individual'!$A98,'BD Factoraje'!$N:$N,'Cartera Semanal Individual'!R$1,'BD Factoraje'!$C:$C,$B$2)</f>
        <v>0</v>
      </c>
      <c r="S98" s="11">
        <f>IF('Cartera Semanal Individual'!$A98='Cartera Semanal Individual'!S$1,-SUMIFS('BD Factoraje'!$Q:$Q,'BD Factoraje'!$B:$B,$B$3,'BD Factoraje'!$G:$G,'Cartera Semanal Individual'!$A98,'BD Factoraje'!$C:$C,$B$2),0)+R98-SUMIFS('BD Factoraje'!$R:$R,'BD Factoraje'!$B:$B,$B$3,'BD Factoraje'!$G:$G,'Cartera Semanal Individual'!$A98,'BD Factoraje'!$N:$N,'Cartera Semanal Individual'!S$1,'BD Factoraje'!$C:$C,$B$2)</f>
        <v>0</v>
      </c>
      <c r="T98" s="11">
        <f>IF('Cartera Semanal Individual'!$A98='Cartera Semanal Individual'!T$1,-SUMIFS('BD Factoraje'!$Q:$Q,'BD Factoraje'!$B:$B,$B$3,'BD Factoraje'!$G:$G,'Cartera Semanal Individual'!$A98,'BD Factoraje'!$C:$C,$B$2),0)+S98-SUMIFS('BD Factoraje'!$R:$R,'BD Factoraje'!$B:$B,$B$3,'BD Factoraje'!$G:$G,'Cartera Semanal Individual'!$A98,'BD Factoraje'!$N:$N,'Cartera Semanal Individual'!T$1,'BD Factoraje'!$C:$C,$B$2)</f>
        <v>0</v>
      </c>
      <c r="U98" s="11">
        <f>IF('Cartera Semanal Individual'!$A98='Cartera Semanal Individual'!U$1,-SUMIFS('BD Factoraje'!$Q:$Q,'BD Factoraje'!$B:$B,$B$3,'BD Factoraje'!$G:$G,'Cartera Semanal Individual'!$A98,'BD Factoraje'!$C:$C,$B$2),0)+T98-SUMIFS('BD Factoraje'!$R:$R,'BD Factoraje'!$B:$B,$B$3,'BD Factoraje'!$G:$G,'Cartera Semanal Individual'!$A98,'BD Factoraje'!$N:$N,'Cartera Semanal Individual'!U$1,'BD Factoraje'!$C:$C,$B$2)</f>
        <v>0</v>
      </c>
      <c r="V98" s="11">
        <f>IF('Cartera Semanal Individual'!$A98='Cartera Semanal Individual'!V$1,-SUMIFS('BD Factoraje'!$Q:$Q,'BD Factoraje'!$B:$B,$B$3,'BD Factoraje'!$G:$G,'Cartera Semanal Individual'!$A98,'BD Factoraje'!$C:$C,$B$2),0)+U98-SUMIFS('BD Factoraje'!$R:$R,'BD Factoraje'!$B:$B,$B$3,'BD Factoraje'!$G:$G,'Cartera Semanal Individual'!$A98,'BD Factoraje'!$N:$N,'Cartera Semanal Individual'!V$1,'BD Factoraje'!$C:$C,$B$2)</f>
        <v>0</v>
      </c>
      <c r="W98" s="11">
        <f>IF('Cartera Semanal Individual'!$A98='Cartera Semanal Individual'!W$1,-SUMIFS('BD Factoraje'!$Q:$Q,'BD Factoraje'!$B:$B,$B$3,'BD Factoraje'!$G:$G,'Cartera Semanal Individual'!$A98,'BD Factoraje'!$C:$C,$B$2),0)+V98-SUMIFS('BD Factoraje'!$R:$R,'BD Factoraje'!$B:$B,$B$3,'BD Factoraje'!$G:$G,'Cartera Semanal Individual'!$A98,'BD Factoraje'!$N:$N,'Cartera Semanal Individual'!W$1,'BD Factoraje'!$C:$C,$B$2)</f>
        <v>0</v>
      </c>
      <c r="X98" s="11">
        <f>IF('Cartera Semanal Individual'!$A98='Cartera Semanal Individual'!X$1,-SUMIFS('BD Factoraje'!$Q:$Q,'BD Factoraje'!$B:$B,$B$3,'BD Factoraje'!$G:$G,'Cartera Semanal Individual'!$A98,'BD Factoraje'!$C:$C,$B$2),0)+W98-SUMIFS('BD Factoraje'!$R:$R,'BD Factoraje'!$B:$B,$B$3,'BD Factoraje'!$G:$G,'Cartera Semanal Individual'!$A98,'BD Factoraje'!$N:$N,'Cartera Semanal Individual'!X$1,'BD Factoraje'!$C:$C,$B$2)</f>
        <v>0</v>
      </c>
      <c r="Y98" s="11">
        <f>IF('Cartera Semanal Individual'!$A98='Cartera Semanal Individual'!Y$1,-SUMIFS('BD Factoraje'!$Q:$Q,'BD Factoraje'!$B:$B,$B$3,'BD Factoraje'!$G:$G,'Cartera Semanal Individual'!$A98,'BD Factoraje'!$C:$C,$B$2),0)+X98-SUMIFS('BD Factoraje'!$R:$R,'BD Factoraje'!$B:$B,$B$3,'BD Factoraje'!$G:$G,'Cartera Semanal Individual'!$A98,'BD Factoraje'!$N:$N,'Cartera Semanal Individual'!Y$1,'BD Factoraje'!$C:$C,$B$2)</f>
        <v>0</v>
      </c>
      <c r="Z98" s="11">
        <f>IF('Cartera Semanal Individual'!$A98='Cartera Semanal Individual'!Z$1,-SUMIFS('BD Factoraje'!$Q:$Q,'BD Factoraje'!$B:$B,$B$3,'BD Factoraje'!$G:$G,'Cartera Semanal Individual'!$A98,'BD Factoraje'!$C:$C,$B$2),0)+Y98-SUMIFS('BD Factoraje'!$R:$R,'BD Factoraje'!$B:$B,$B$3,'BD Factoraje'!$G:$G,'Cartera Semanal Individual'!$A98,'BD Factoraje'!$N:$N,'Cartera Semanal Individual'!Z$1,'BD Factoraje'!$C:$C,$B$2)</f>
        <v>0</v>
      </c>
      <c r="AA98" s="11">
        <f>IF('Cartera Semanal Individual'!$A98='Cartera Semanal Individual'!AA$1,-SUMIFS('BD Factoraje'!$Q:$Q,'BD Factoraje'!$B:$B,$B$3,'BD Factoraje'!$G:$G,'Cartera Semanal Individual'!$A98,'BD Factoraje'!$C:$C,$B$2),0)+Z98-SUMIFS('BD Factoraje'!$R:$R,'BD Factoraje'!$B:$B,$B$3,'BD Factoraje'!$G:$G,'Cartera Semanal Individual'!$A98,'BD Factoraje'!$N:$N,'Cartera Semanal Individual'!AA$1,'BD Factoraje'!$C:$C,$B$2)</f>
        <v>0</v>
      </c>
      <c r="AB98" s="11">
        <f>IF('Cartera Semanal Individual'!$A98='Cartera Semanal Individual'!AB$1,-SUMIFS('BD Factoraje'!$Q:$Q,'BD Factoraje'!$B:$B,$B$3,'BD Factoraje'!$G:$G,'Cartera Semanal Individual'!$A98,'BD Factoraje'!$C:$C,$B$2),0)+AA98-SUMIFS('BD Factoraje'!$R:$R,'BD Factoraje'!$B:$B,$B$3,'BD Factoraje'!$G:$G,'Cartera Semanal Individual'!$A98,'BD Factoraje'!$N:$N,'Cartera Semanal Individual'!AB$1,'BD Factoraje'!$C:$C,$B$2)</f>
        <v>0</v>
      </c>
      <c r="AC98" s="11">
        <f>IF('Cartera Semanal Individual'!$A98='Cartera Semanal Individual'!AC$1,-SUMIFS('BD Factoraje'!$Q:$Q,'BD Factoraje'!$B:$B,$B$3,'BD Factoraje'!$G:$G,'Cartera Semanal Individual'!$A98,'BD Factoraje'!$C:$C,$B$2),0)+AB98-SUMIFS('BD Factoraje'!$R:$R,'BD Factoraje'!$B:$B,$B$3,'BD Factoraje'!$G:$G,'Cartera Semanal Individual'!$A98,'BD Factoraje'!$N:$N,'Cartera Semanal Individual'!AC$1,'BD Factoraje'!$C:$C,$B$2)</f>
        <v>0</v>
      </c>
      <c r="AD98" s="11">
        <f>IF('Cartera Semanal Individual'!$A98='Cartera Semanal Individual'!AD$1,-SUMIFS('BD Factoraje'!$Q:$Q,'BD Factoraje'!$B:$B,$B$3,'BD Factoraje'!$G:$G,'Cartera Semanal Individual'!$A98,'BD Factoraje'!$C:$C,$B$2),0)+AC98-SUMIFS('BD Factoraje'!$R:$R,'BD Factoraje'!$B:$B,$B$3,'BD Factoraje'!$G:$G,'Cartera Semanal Individual'!$A98,'BD Factoraje'!$N:$N,'Cartera Semanal Individual'!AD$1,'BD Factoraje'!$C:$C,$B$2)</f>
        <v>0</v>
      </c>
      <c r="AE98" s="11">
        <f>IF('Cartera Semanal Individual'!$A98='Cartera Semanal Individual'!AE$1,-SUMIFS('BD Factoraje'!$Q:$Q,'BD Factoraje'!$B:$B,$B$3,'BD Factoraje'!$G:$G,'Cartera Semanal Individual'!$A98,'BD Factoraje'!$C:$C,$B$2),0)+AD98-SUMIFS('BD Factoraje'!$R:$R,'BD Factoraje'!$B:$B,$B$3,'BD Factoraje'!$G:$G,'Cartera Semanal Individual'!$A98,'BD Factoraje'!$N:$N,'Cartera Semanal Individual'!AE$1,'BD Factoraje'!$C:$C,$B$2)</f>
        <v>0</v>
      </c>
      <c r="AF98" s="11">
        <f>IF('Cartera Semanal Individual'!$A98='Cartera Semanal Individual'!AF$1,-SUMIFS('BD Factoraje'!$Q:$Q,'BD Factoraje'!$B:$B,$B$3,'BD Factoraje'!$G:$G,'Cartera Semanal Individual'!$A98,'BD Factoraje'!$C:$C,$B$2),0)+AE98-SUMIFS('BD Factoraje'!$R:$R,'BD Factoraje'!$B:$B,$B$3,'BD Factoraje'!$G:$G,'Cartera Semanal Individual'!$A98,'BD Factoraje'!$N:$N,'Cartera Semanal Individual'!AF$1,'BD Factoraje'!$C:$C,$B$2)</f>
        <v>0</v>
      </c>
      <c r="AG98" s="11">
        <f>IF('Cartera Semanal Individual'!$A98='Cartera Semanal Individual'!AG$1,-SUMIFS('BD Factoraje'!$Q:$Q,'BD Factoraje'!$B:$B,$B$3,'BD Factoraje'!$G:$G,'Cartera Semanal Individual'!$A98,'BD Factoraje'!$C:$C,$B$2),0)+AF98-SUMIFS('BD Factoraje'!$R:$R,'BD Factoraje'!$B:$B,$B$3,'BD Factoraje'!$G:$G,'Cartera Semanal Individual'!$A98,'BD Factoraje'!$N:$N,'Cartera Semanal Individual'!AG$1,'BD Factoraje'!$C:$C,$B$2)</f>
        <v>0</v>
      </c>
      <c r="AH98" s="11">
        <f>IF('Cartera Semanal Individual'!$A98='Cartera Semanal Individual'!AH$1,-SUMIFS('BD Factoraje'!$Q:$Q,'BD Factoraje'!$B:$B,$B$3,'BD Factoraje'!$G:$G,'Cartera Semanal Individual'!$A98,'BD Factoraje'!$C:$C,$B$2),0)+AG98-SUMIFS('BD Factoraje'!$R:$R,'BD Factoraje'!$B:$B,$B$3,'BD Factoraje'!$G:$G,'Cartera Semanal Individual'!$A98,'BD Factoraje'!$N:$N,'Cartera Semanal Individual'!AH$1,'BD Factoraje'!$C:$C,$B$2)</f>
        <v>0</v>
      </c>
      <c r="AI98" s="11">
        <f>IF('Cartera Semanal Individual'!$A98='Cartera Semanal Individual'!AI$1,-SUMIFS('BD Factoraje'!$Q:$Q,'BD Factoraje'!$B:$B,$B$3,'BD Factoraje'!$G:$G,'Cartera Semanal Individual'!$A98,'BD Factoraje'!$C:$C,$B$2),0)+AH98-SUMIFS('BD Factoraje'!$R:$R,'BD Factoraje'!$B:$B,$B$3,'BD Factoraje'!$G:$G,'Cartera Semanal Individual'!$A98,'BD Factoraje'!$N:$N,'Cartera Semanal Individual'!AI$1,'BD Factoraje'!$C:$C,$B$2)</f>
        <v>0</v>
      </c>
      <c r="AJ98" s="11">
        <f>IF('Cartera Semanal Individual'!$A98='Cartera Semanal Individual'!AJ$1,-SUMIFS('BD Factoraje'!$Q:$Q,'BD Factoraje'!$B:$B,$B$3,'BD Factoraje'!$G:$G,'Cartera Semanal Individual'!$A98,'BD Factoraje'!$C:$C,$B$2),0)+AI98-SUMIFS('BD Factoraje'!$R:$R,'BD Factoraje'!$B:$B,$B$3,'BD Factoraje'!$G:$G,'Cartera Semanal Individual'!$A98,'BD Factoraje'!$N:$N,'Cartera Semanal Individual'!AJ$1,'BD Factoraje'!$C:$C,$B$2)</f>
        <v>0</v>
      </c>
      <c r="AK98" s="11">
        <f>IF('Cartera Semanal Individual'!$A98='Cartera Semanal Individual'!AK$1,-SUMIFS('BD Factoraje'!$Q:$Q,'BD Factoraje'!$B:$B,$B$3,'BD Factoraje'!$G:$G,'Cartera Semanal Individual'!$A98,'BD Factoraje'!$C:$C,$B$2),0)+AJ98-SUMIFS('BD Factoraje'!$R:$R,'BD Factoraje'!$B:$B,$B$3,'BD Factoraje'!$G:$G,'Cartera Semanal Individual'!$A98,'BD Factoraje'!$N:$N,'Cartera Semanal Individual'!AK$1,'BD Factoraje'!$C:$C,$B$2)</f>
        <v>0</v>
      </c>
      <c r="AL98" s="11">
        <f>IF('Cartera Semanal Individual'!$A98='Cartera Semanal Individual'!AL$1,-SUMIFS('BD Factoraje'!$Q:$Q,'BD Factoraje'!$B:$B,$B$3,'BD Factoraje'!$G:$G,'Cartera Semanal Individual'!$A98,'BD Factoraje'!$C:$C,$B$2),0)+AK98-SUMIFS('BD Factoraje'!$R:$R,'BD Factoraje'!$B:$B,$B$3,'BD Factoraje'!$G:$G,'Cartera Semanal Individual'!$A98,'BD Factoraje'!$N:$N,'Cartera Semanal Individual'!AL$1,'BD Factoraje'!$C:$C,$B$2)</f>
        <v>0</v>
      </c>
      <c r="AM98" s="11">
        <f>IF('Cartera Semanal Individual'!$A98='Cartera Semanal Individual'!AM$1,-SUMIFS('BD Factoraje'!$Q:$Q,'BD Factoraje'!$B:$B,$B$3,'BD Factoraje'!$G:$G,'Cartera Semanal Individual'!$A98,'BD Factoraje'!$C:$C,$B$2),0)+AL98-SUMIFS('BD Factoraje'!$R:$R,'BD Factoraje'!$B:$B,$B$3,'BD Factoraje'!$G:$G,'Cartera Semanal Individual'!$A98,'BD Factoraje'!$N:$N,'Cartera Semanal Individual'!AM$1,'BD Factoraje'!$C:$C,$B$2)</f>
        <v>0</v>
      </c>
      <c r="AN98" s="11">
        <f>IF('Cartera Semanal Individual'!$A98='Cartera Semanal Individual'!AN$1,-SUMIFS('BD Factoraje'!$Q:$Q,'BD Factoraje'!$B:$B,$B$3,'BD Factoraje'!$G:$G,'Cartera Semanal Individual'!$A98,'BD Factoraje'!$C:$C,$B$2),0)+AM98-SUMIFS('BD Factoraje'!$R:$R,'BD Factoraje'!$B:$B,$B$3,'BD Factoraje'!$G:$G,'Cartera Semanal Individual'!$A98,'BD Factoraje'!$N:$N,'Cartera Semanal Individual'!AN$1,'BD Factoraje'!$C:$C,$B$2)</f>
        <v>0</v>
      </c>
      <c r="AO98" s="11">
        <f>IF('Cartera Semanal Individual'!$A98='Cartera Semanal Individual'!AO$1,-SUMIFS('BD Factoraje'!$Q:$Q,'BD Factoraje'!$B:$B,$B$3,'BD Factoraje'!$G:$G,'Cartera Semanal Individual'!$A98,'BD Factoraje'!$C:$C,$B$2),0)+AN98-SUMIFS('BD Factoraje'!$R:$R,'BD Factoraje'!$B:$B,$B$3,'BD Factoraje'!$G:$G,'Cartera Semanal Individual'!$A98,'BD Factoraje'!$N:$N,'Cartera Semanal Individual'!AO$1,'BD Factoraje'!$C:$C,$B$2)</f>
        <v>0</v>
      </c>
      <c r="AP98" s="11">
        <f>IF('Cartera Semanal Individual'!$A98='Cartera Semanal Individual'!AP$1,-SUMIFS('BD Factoraje'!$Q:$Q,'BD Factoraje'!$B:$B,$B$3,'BD Factoraje'!$G:$G,'Cartera Semanal Individual'!$A98,'BD Factoraje'!$C:$C,$B$2),0)+AO98-SUMIFS('BD Factoraje'!$R:$R,'BD Factoraje'!$B:$B,$B$3,'BD Factoraje'!$G:$G,'Cartera Semanal Individual'!$A98,'BD Factoraje'!$N:$N,'Cartera Semanal Individual'!AP$1,'BD Factoraje'!$C:$C,$B$2)</f>
        <v>0</v>
      </c>
      <c r="AQ98" s="11">
        <f>IF('Cartera Semanal Individual'!$A98='Cartera Semanal Individual'!AQ$1,-SUMIFS('BD Factoraje'!$Q:$Q,'BD Factoraje'!$B:$B,$B$3,'BD Factoraje'!$G:$G,'Cartera Semanal Individual'!$A98,'BD Factoraje'!$C:$C,$B$2),0)+AP98-SUMIFS('BD Factoraje'!$R:$R,'BD Factoraje'!$B:$B,$B$3,'BD Factoraje'!$G:$G,'Cartera Semanal Individual'!$A98,'BD Factoraje'!$N:$N,'Cartera Semanal Individual'!AQ$1,'BD Factoraje'!$C:$C,$B$2)</f>
        <v>0</v>
      </c>
      <c r="AR98" s="11">
        <f>IF('Cartera Semanal Individual'!$A98='Cartera Semanal Individual'!AR$1,-SUMIFS('BD Factoraje'!$Q:$Q,'BD Factoraje'!$B:$B,$B$3,'BD Factoraje'!$G:$G,'Cartera Semanal Individual'!$A98,'BD Factoraje'!$C:$C,$B$2),0)+AQ98-SUMIFS('BD Factoraje'!$R:$R,'BD Factoraje'!$B:$B,$B$3,'BD Factoraje'!$G:$G,'Cartera Semanal Individual'!$A98,'BD Factoraje'!$N:$N,'Cartera Semanal Individual'!AR$1,'BD Factoraje'!$C:$C,$B$2)</f>
        <v>0</v>
      </c>
      <c r="AS98" s="11">
        <f>IF('Cartera Semanal Individual'!$A98='Cartera Semanal Individual'!AS$1,-SUMIFS('BD Factoraje'!$Q:$Q,'BD Factoraje'!$B:$B,$B$3,'BD Factoraje'!$G:$G,'Cartera Semanal Individual'!$A98,'BD Factoraje'!$C:$C,$B$2),0)+AR98-SUMIFS('BD Factoraje'!$R:$R,'BD Factoraje'!$B:$B,$B$3,'BD Factoraje'!$G:$G,'Cartera Semanal Individual'!$A98,'BD Factoraje'!$N:$N,'Cartera Semanal Individual'!AS$1,'BD Factoraje'!$C:$C,$B$2)</f>
        <v>0</v>
      </c>
      <c r="AT98" s="11">
        <f>IF('Cartera Semanal Individual'!$A98='Cartera Semanal Individual'!AT$1,-SUMIFS('BD Factoraje'!$Q:$Q,'BD Factoraje'!$B:$B,$B$3,'BD Factoraje'!$G:$G,'Cartera Semanal Individual'!$A98,'BD Factoraje'!$C:$C,$B$2),0)+AS98-SUMIFS('BD Factoraje'!$R:$R,'BD Factoraje'!$B:$B,$B$3,'BD Factoraje'!$G:$G,'Cartera Semanal Individual'!$A98,'BD Factoraje'!$N:$N,'Cartera Semanal Individual'!AT$1,'BD Factoraje'!$C:$C,$B$2)</f>
        <v>0</v>
      </c>
      <c r="AU98" s="11">
        <f>IF('Cartera Semanal Individual'!$A98='Cartera Semanal Individual'!AU$1,-SUMIFS('BD Factoraje'!$Q:$Q,'BD Factoraje'!$B:$B,$B$3,'BD Factoraje'!$G:$G,'Cartera Semanal Individual'!$A98,'BD Factoraje'!$C:$C,$B$2),0)+AT98-SUMIFS('BD Factoraje'!$R:$R,'BD Factoraje'!$B:$B,$B$3,'BD Factoraje'!$G:$G,'Cartera Semanal Individual'!$A98,'BD Factoraje'!$N:$N,'Cartera Semanal Individual'!AU$1,'BD Factoraje'!$C:$C,$B$2)</f>
        <v>0</v>
      </c>
      <c r="AV98" s="11">
        <f>IF('Cartera Semanal Individual'!$A98='Cartera Semanal Individual'!AV$1,-SUMIFS('BD Factoraje'!$Q:$Q,'BD Factoraje'!$B:$B,$B$3,'BD Factoraje'!$G:$G,'Cartera Semanal Individual'!$A98,'BD Factoraje'!$C:$C,$B$2),0)+AU98-SUMIFS('BD Factoraje'!$R:$R,'BD Factoraje'!$B:$B,$B$3,'BD Factoraje'!$G:$G,'Cartera Semanal Individual'!$A98,'BD Factoraje'!$N:$N,'Cartera Semanal Individual'!AV$1,'BD Factoraje'!$C:$C,$B$2)</f>
        <v>0</v>
      </c>
      <c r="AW98" s="11">
        <f>IF('Cartera Semanal Individual'!$A98='Cartera Semanal Individual'!AW$1,-SUMIFS('BD Factoraje'!$Q:$Q,'BD Factoraje'!$B:$B,$B$3,'BD Factoraje'!$G:$G,'Cartera Semanal Individual'!$A98,'BD Factoraje'!$C:$C,$B$2),0)+AV98-SUMIFS('BD Factoraje'!$R:$R,'BD Factoraje'!$B:$B,$B$3,'BD Factoraje'!$G:$G,'Cartera Semanal Individual'!$A98,'BD Factoraje'!$N:$N,'Cartera Semanal Individual'!AW$1,'BD Factoraje'!$C:$C,$B$2)</f>
        <v>0</v>
      </c>
      <c r="AX98" s="11">
        <f>IF('Cartera Semanal Individual'!$A98='Cartera Semanal Individual'!AX$1,-SUMIFS('BD Factoraje'!$Q:$Q,'BD Factoraje'!$B:$B,$B$3,'BD Factoraje'!$G:$G,'Cartera Semanal Individual'!$A98,'BD Factoraje'!$C:$C,$B$2),0)+AW98-SUMIFS('BD Factoraje'!$R:$R,'BD Factoraje'!$B:$B,$B$3,'BD Factoraje'!$G:$G,'Cartera Semanal Individual'!$A98,'BD Factoraje'!$N:$N,'Cartera Semanal Individual'!AX$1,'BD Factoraje'!$C:$C,$B$2)</f>
        <v>0</v>
      </c>
      <c r="AY98" s="11">
        <f>IF('Cartera Semanal Individual'!$A98='Cartera Semanal Individual'!AY$1,-SUMIFS('BD Factoraje'!$Q:$Q,'BD Factoraje'!$B:$B,$B$3,'BD Factoraje'!$G:$G,'Cartera Semanal Individual'!$A98,'BD Factoraje'!$C:$C,$B$2),0)+AX98-SUMIFS('BD Factoraje'!$R:$R,'BD Factoraje'!$B:$B,$B$3,'BD Factoraje'!$G:$G,'Cartera Semanal Individual'!$A98,'BD Factoraje'!$N:$N,'Cartera Semanal Individual'!AY$1,'BD Factoraje'!$C:$C,$B$2)</f>
        <v>0</v>
      </c>
      <c r="AZ98" s="11">
        <f>IF('Cartera Semanal Individual'!$A98='Cartera Semanal Individual'!AZ$1,-SUMIFS('BD Factoraje'!$Q:$Q,'BD Factoraje'!$B:$B,$B$3,'BD Factoraje'!$G:$G,'Cartera Semanal Individual'!$A98,'BD Factoraje'!$C:$C,$B$2),0)+AY98-SUMIFS('BD Factoraje'!$R:$R,'BD Factoraje'!$B:$B,$B$3,'BD Factoraje'!$G:$G,'Cartera Semanal Individual'!$A98,'BD Factoraje'!$N:$N,'Cartera Semanal Individual'!AZ$1,'BD Factoraje'!$C:$C,$B$2)</f>
        <v>0</v>
      </c>
      <c r="BA98" s="11">
        <f>IF('Cartera Semanal Individual'!$A98='Cartera Semanal Individual'!BA$1,-SUMIFS('BD Factoraje'!$Q:$Q,'BD Factoraje'!$B:$B,$B$3,'BD Factoraje'!$G:$G,'Cartera Semanal Individual'!$A98,'BD Factoraje'!$C:$C,$B$2),0)+AZ98-SUMIFS('BD Factoraje'!$R:$R,'BD Factoraje'!$B:$B,$B$3,'BD Factoraje'!$G:$G,'Cartera Semanal Individual'!$A98,'BD Factoraje'!$N:$N,'Cartera Semanal Individual'!BA$1,'BD Factoraje'!$C:$C,$B$2)</f>
        <v>0</v>
      </c>
      <c r="BB98" s="11">
        <f>IF('Cartera Semanal Individual'!$A98='Cartera Semanal Individual'!BB$1,-SUMIFS('BD Factoraje'!$Q:$Q,'BD Factoraje'!$B:$B,$B$3,'BD Factoraje'!$G:$G,'Cartera Semanal Individual'!$A98,'BD Factoraje'!$C:$C,$B$2),0)+BA98-SUMIFS('BD Factoraje'!$R:$R,'BD Factoraje'!$B:$B,$B$3,'BD Factoraje'!$G:$G,'Cartera Semanal Individual'!$A98,'BD Factoraje'!$N:$N,'Cartera Semanal Individual'!BB$1,'BD Factoraje'!$C:$C,$B$2)</f>
        <v>0</v>
      </c>
      <c r="BC98" s="11">
        <f>IF('Cartera Semanal Individual'!$A98='Cartera Semanal Individual'!BC$1,-SUMIFS('BD Factoraje'!$Q:$Q,'BD Factoraje'!$B:$B,$B$3,'BD Factoraje'!$G:$G,'Cartera Semanal Individual'!$A98,'BD Factoraje'!$C:$C,$B$2),0)+BB98-SUMIFS('BD Factoraje'!$R:$R,'BD Factoraje'!$B:$B,$B$3,'BD Factoraje'!$G:$G,'Cartera Semanal Individual'!$A98,'BD Factoraje'!$N:$N,'Cartera Semanal Individual'!BC$1,'BD Factoraje'!$C:$C,$B$2)</f>
        <v>0</v>
      </c>
      <c r="BD98" s="11">
        <f>IF('Cartera Semanal Individual'!$A98='Cartera Semanal Individual'!BD$1,-SUMIFS('BD Factoraje'!$Q:$Q,'BD Factoraje'!$B:$B,$B$3,'BD Factoraje'!$G:$G,'Cartera Semanal Individual'!$A98,'BD Factoraje'!$C:$C,$B$2),0)+BC98-SUMIFS('BD Factoraje'!$R:$R,'BD Factoraje'!$B:$B,$B$3,'BD Factoraje'!$G:$G,'Cartera Semanal Individual'!$A98,'BD Factoraje'!$N:$N,'Cartera Semanal Individual'!BD$1,'BD Factoraje'!$C:$C,$B$2)</f>
        <v>0</v>
      </c>
      <c r="BE98" s="11">
        <f>IF('Cartera Semanal Individual'!$A98='Cartera Semanal Individual'!BE$1,-SUMIFS('BD Factoraje'!$Q:$Q,'BD Factoraje'!$B:$B,$B$3,'BD Factoraje'!$G:$G,'Cartera Semanal Individual'!$A98,'BD Factoraje'!$C:$C,$B$2),0)+BD98-SUMIFS('BD Factoraje'!$R:$R,'BD Factoraje'!$B:$B,$B$3,'BD Factoraje'!$G:$G,'Cartera Semanal Individual'!$A98,'BD Factoraje'!$N:$N,'Cartera Semanal Individual'!BE$1,'BD Factoraje'!$C:$C,$B$2)</f>
        <v>0</v>
      </c>
      <c r="BF98" s="11">
        <f>IF('Cartera Semanal Individual'!$A98='Cartera Semanal Individual'!BF$1,-SUMIFS('BD Factoraje'!$Q:$Q,'BD Factoraje'!$B:$B,$B$3,'BD Factoraje'!$G:$G,'Cartera Semanal Individual'!$A98,'BD Factoraje'!$C:$C,$B$2),0)+BE98-SUMIFS('BD Factoraje'!$R:$R,'BD Factoraje'!$B:$B,$B$3,'BD Factoraje'!$G:$G,'Cartera Semanal Individual'!$A98,'BD Factoraje'!$N:$N,'Cartera Semanal Individual'!BF$1,'BD Factoraje'!$C:$C,$B$2)</f>
        <v>0</v>
      </c>
      <c r="BG98" s="11">
        <f>IF('Cartera Semanal Individual'!$A98='Cartera Semanal Individual'!BG$1,-SUMIFS('BD Factoraje'!$Q:$Q,'BD Factoraje'!$B:$B,$B$3,'BD Factoraje'!$G:$G,'Cartera Semanal Individual'!$A98,'BD Factoraje'!$C:$C,$B$2),0)+BF98-SUMIFS('BD Factoraje'!$R:$R,'BD Factoraje'!$B:$B,$B$3,'BD Factoraje'!$G:$G,'Cartera Semanal Individual'!$A98,'BD Factoraje'!$N:$N,'Cartera Semanal Individual'!BG$1,'BD Factoraje'!$C:$C,$B$2)</f>
        <v>0</v>
      </c>
      <c r="BH98" s="11">
        <f>IF('Cartera Semanal Individual'!$A98='Cartera Semanal Individual'!BH$1,-SUMIFS('BD Factoraje'!$Q:$Q,'BD Factoraje'!$B:$B,$B$3,'BD Factoraje'!$G:$G,'Cartera Semanal Individual'!$A98,'BD Factoraje'!$C:$C,$B$2),0)+BG98-SUMIFS('BD Factoraje'!$R:$R,'BD Factoraje'!$B:$B,$B$3,'BD Factoraje'!$G:$G,'Cartera Semanal Individual'!$A98,'BD Factoraje'!$N:$N,'Cartera Semanal Individual'!BH$1,'BD Factoraje'!$C:$C,$B$2)</f>
        <v>0</v>
      </c>
      <c r="BI98" s="11">
        <f>IF('Cartera Semanal Individual'!$A98='Cartera Semanal Individual'!BI$1,-SUMIFS('BD Factoraje'!$Q:$Q,'BD Factoraje'!$B:$B,$B$3,'BD Factoraje'!$G:$G,'Cartera Semanal Individual'!$A98,'BD Factoraje'!$C:$C,$B$2),0)+BH98-SUMIFS('BD Factoraje'!$R:$R,'BD Factoraje'!$B:$B,$B$3,'BD Factoraje'!$G:$G,'Cartera Semanal Individual'!$A98,'BD Factoraje'!$N:$N,'Cartera Semanal Individual'!BI$1,'BD Factoraje'!$C:$C,$B$2)</f>
        <v>0</v>
      </c>
      <c r="BJ98" s="11">
        <f>IF('Cartera Semanal Individual'!$A98='Cartera Semanal Individual'!BJ$1,-SUMIFS('BD Factoraje'!$Q:$Q,'BD Factoraje'!$B:$B,$B$3,'BD Factoraje'!$G:$G,'Cartera Semanal Individual'!$A98,'BD Factoraje'!$C:$C,$B$2),0)+BI98-SUMIFS('BD Factoraje'!$R:$R,'BD Factoraje'!$B:$B,$B$3,'BD Factoraje'!$G:$G,'Cartera Semanal Individual'!$A98,'BD Factoraje'!$N:$N,'Cartera Semanal Individual'!BJ$1,'BD Factoraje'!$C:$C,$B$2)</f>
        <v>0</v>
      </c>
      <c r="BK98" s="11">
        <f>IF('Cartera Semanal Individual'!$A98='Cartera Semanal Individual'!BK$1,-SUMIFS('BD Factoraje'!$Q:$Q,'BD Factoraje'!$B:$B,$B$3,'BD Factoraje'!$G:$G,'Cartera Semanal Individual'!$A98,'BD Factoraje'!$C:$C,$B$2),0)+BJ98-SUMIFS('BD Factoraje'!$R:$R,'BD Factoraje'!$B:$B,$B$3,'BD Factoraje'!$G:$G,'Cartera Semanal Individual'!$A98,'BD Factoraje'!$N:$N,'Cartera Semanal Individual'!BK$1,'BD Factoraje'!$C:$C,$B$2)</f>
        <v>0</v>
      </c>
      <c r="BL98" s="11">
        <f>IF('Cartera Semanal Individual'!$A98='Cartera Semanal Individual'!BL$1,-SUMIFS('BD Factoraje'!$Q:$Q,'BD Factoraje'!$B:$B,$B$3,'BD Factoraje'!$G:$G,'Cartera Semanal Individual'!$A98,'BD Factoraje'!$C:$C,$B$2),0)+BK98-SUMIFS('BD Factoraje'!$R:$R,'BD Factoraje'!$B:$B,$B$3,'BD Factoraje'!$G:$G,'Cartera Semanal Individual'!$A98,'BD Factoraje'!$N:$N,'Cartera Semanal Individual'!BL$1,'BD Factoraje'!$C:$C,$B$2)</f>
        <v>0</v>
      </c>
      <c r="BM98" s="11">
        <f>IF('Cartera Semanal Individual'!$A98='Cartera Semanal Individual'!BM$1,-SUMIFS('BD Factoraje'!$Q:$Q,'BD Factoraje'!$B:$B,$B$3,'BD Factoraje'!$G:$G,'Cartera Semanal Individual'!$A98,'BD Factoraje'!$C:$C,$B$2),0)+BL98-SUMIFS('BD Factoraje'!$R:$R,'BD Factoraje'!$B:$B,$B$3,'BD Factoraje'!$G:$G,'Cartera Semanal Individual'!$A98,'BD Factoraje'!$N:$N,'Cartera Semanal Individual'!BM$1,'BD Factoraje'!$C:$C,$B$2)</f>
        <v>0</v>
      </c>
      <c r="BN98" s="11">
        <f>IF('Cartera Semanal Individual'!$A98='Cartera Semanal Individual'!BN$1,-SUMIFS('BD Factoraje'!$Q:$Q,'BD Factoraje'!$B:$B,$B$3,'BD Factoraje'!$G:$G,'Cartera Semanal Individual'!$A98,'BD Factoraje'!$C:$C,$B$2),0)+BM98-SUMIFS('BD Factoraje'!$R:$R,'BD Factoraje'!$B:$B,$B$3,'BD Factoraje'!$G:$G,'Cartera Semanal Individual'!$A98,'BD Factoraje'!$N:$N,'Cartera Semanal Individual'!BN$1,'BD Factoraje'!$C:$C,$B$2)</f>
        <v>0</v>
      </c>
      <c r="BO98" s="11">
        <f>IF('Cartera Semanal Individual'!$A98='Cartera Semanal Individual'!BO$1,-SUMIFS('BD Factoraje'!$Q:$Q,'BD Factoraje'!$B:$B,$B$3,'BD Factoraje'!$G:$G,'Cartera Semanal Individual'!$A98,'BD Factoraje'!$C:$C,$B$2),0)+BN98-SUMIFS('BD Factoraje'!$R:$R,'BD Factoraje'!$B:$B,$B$3,'BD Factoraje'!$G:$G,'Cartera Semanal Individual'!$A98,'BD Factoraje'!$N:$N,'Cartera Semanal Individual'!BO$1,'BD Factoraje'!$C:$C,$B$2)</f>
        <v>0</v>
      </c>
      <c r="BP98" s="11">
        <f>IF('Cartera Semanal Individual'!$A98='Cartera Semanal Individual'!BP$1,-SUMIFS('BD Factoraje'!$Q:$Q,'BD Factoraje'!$B:$B,$B$3,'BD Factoraje'!$G:$G,'Cartera Semanal Individual'!$A98,'BD Factoraje'!$C:$C,$B$2),0)+BO98-SUMIFS('BD Factoraje'!$R:$R,'BD Factoraje'!$B:$B,$B$3,'BD Factoraje'!$G:$G,'Cartera Semanal Individual'!$A98,'BD Factoraje'!$N:$N,'Cartera Semanal Individual'!BP$1,'BD Factoraje'!$C:$C,$B$2)</f>
        <v>0</v>
      </c>
      <c r="BQ98" s="11">
        <f>IF('Cartera Semanal Individual'!$A98='Cartera Semanal Individual'!BQ$1,-SUMIFS('BD Factoraje'!$Q:$Q,'BD Factoraje'!$B:$B,$B$3,'BD Factoraje'!$G:$G,'Cartera Semanal Individual'!$A98,'BD Factoraje'!$C:$C,$B$2),0)+BP98-SUMIFS('BD Factoraje'!$R:$R,'BD Factoraje'!$B:$B,$B$3,'BD Factoraje'!$G:$G,'Cartera Semanal Individual'!$A98,'BD Factoraje'!$N:$N,'Cartera Semanal Individual'!BQ$1,'BD Factoraje'!$C:$C,$B$2)</f>
        <v>0</v>
      </c>
      <c r="BR98" s="11">
        <f>IF('Cartera Semanal Individual'!$A98='Cartera Semanal Individual'!BR$1,-SUMIFS('BD Factoraje'!$Q:$Q,'BD Factoraje'!$B:$B,$B$3,'BD Factoraje'!$G:$G,'Cartera Semanal Individual'!$A98,'BD Factoraje'!$C:$C,$B$2),0)+BQ98-SUMIFS('BD Factoraje'!$R:$R,'BD Factoraje'!$B:$B,$B$3,'BD Factoraje'!$G:$G,'Cartera Semanal Individual'!$A98,'BD Factoraje'!$N:$N,'Cartera Semanal Individual'!BR$1,'BD Factoraje'!$C:$C,$B$2)</f>
        <v>0</v>
      </c>
      <c r="BS98" s="11">
        <f>IF('Cartera Semanal Individual'!$A98='Cartera Semanal Individual'!BS$1,-SUMIFS('BD Factoraje'!$Q:$Q,'BD Factoraje'!$B:$B,$B$3,'BD Factoraje'!$G:$G,'Cartera Semanal Individual'!$A98,'BD Factoraje'!$C:$C,$B$2),0)+BR98-SUMIFS('BD Factoraje'!$R:$R,'BD Factoraje'!$B:$B,$B$3,'BD Factoraje'!$G:$G,'Cartera Semanal Individual'!$A98,'BD Factoraje'!$N:$N,'Cartera Semanal Individual'!BS$1,'BD Factoraje'!$C:$C,$B$2)</f>
        <v>0</v>
      </c>
      <c r="BT98" s="11">
        <f>IF('Cartera Semanal Individual'!$A98='Cartera Semanal Individual'!BT$1,-SUMIFS('BD Factoraje'!$Q:$Q,'BD Factoraje'!$B:$B,$B$3,'BD Factoraje'!$G:$G,'Cartera Semanal Individual'!$A98,'BD Factoraje'!$C:$C,$B$2),0)+BS98-SUMIFS('BD Factoraje'!$R:$R,'BD Factoraje'!$B:$B,$B$3,'BD Factoraje'!$G:$G,'Cartera Semanal Individual'!$A98,'BD Factoraje'!$N:$N,'Cartera Semanal Individual'!BT$1,'BD Factoraje'!$C:$C,$B$2)</f>
        <v>0</v>
      </c>
      <c r="BU98" s="11">
        <f>IF('Cartera Semanal Individual'!$A98='Cartera Semanal Individual'!BU$1,-SUMIFS('BD Factoraje'!$Q:$Q,'BD Factoraje'!$B:$B,$B$3,'BD Factoraje'!$G:$G,'Cartera Semanal Individual'!$A98,'BD Factoraje'!$C:$C,$B$2),0)+BT98-SUMIFS('BD Factoraje'!$R:$R,'BD Factoraje'!$B:$B,$B$3,'BD Factoraje'!$G:$G,'Cartera Semanal Individual'!$A98,'BD Factoraje'!$N:$N,'Cartera Semanal Individual'!BU$1,'BD Factoraje'!$C:$C,$B$2)</f>
        <v>0</v>
      </c>
      <c r="BV98" s="11">
        <f>IF('Cartera Semanal Individual'!$A98='Cartera Semanal Individual'!BV$1,-SUMIFS('BD Factoraje'!$Q:$Q,'BD Factoraje'!$B:$B,$B$3,'BD Factoraje'!$G:$G,'Cartera Semanal Individual'!$A98,'BD Factoraje'!$C:$C,$B$2),0)+BU98-SUMIFS('BD Factoraje'!$R:$R,'BD Factoraje'!$B:$B,$B$3,'BD Factoraje'!$G:$G,'Cartera Semanal Individual'!$A98,'BD Factoraje'!$N:$N,'Cartera Semanal Individual'!BV$1,'BD Factoraje'!$C:$C,$B$2)</f>
        <v>0</v>
      </c>
      <c r="BW98" s="11">
        <f>IF('Cartera Semanal Individual'!$A98='Cartera Semanal Individual'!BW$1,-SUMIFS('BD Factoraje'!$Q:$Q,'BD Factoraje'!$B:$B,$B$3,'BD Factoraje'!$G:$G,'Cartera Semanal Individual'!$A98,'BD Factoraje'!$C:$C,$B$2),0)+BV98-SUMIFS('BD Factoraje'!$R:$R,'BD Factoraje'!$B:$B,$B$3,'BD Factoraje'!$G:$G,'Cartera Semanal Individual'!$A98,'BD Factoraje'!$N:$N,'Cartera Semanal Individual'!BW$1,'BD Factoraje'!$C:$C,$B$2)</f>
        <v>0</v>
      </c>
      <c r="BX98" s="11">
        <f>IF('Cartera Semanal Individual'!$A98='Cartera Semanal Individual'!BX$1,-SUMIFS('BD Factoraje'!$Q:$Q,'BD Factoraje'!$B:$B,$B$3,'BD Factoraje'!$G:$G,'Cartera Semanal Individual'!$A98,'BD Factoraje'!$C:$C,$B$2),0)+BW98-SUMIFS('BD Factoraje'!$R:$R,'BD Factoraje'!$B:$B,$B$3,'BD Factoraje'!$G:$G,'Cartera Semanal Individual'!$A98,'BD Factoraje'!$N:$N,'Cartera Semanal Individual'!BX$1,'BD Factoraje'!$C:$C,$B$2)</f>
        <v>0</v>
      </c>
      <c r="BY98" s="11">
        <f>IF('Cartera Semanal Individual'!$A98='Cartera Semanal Individual'!BY$1,-SUMIFS('BD Factoraje'!$Q:$Q,'BD Factoraje'!$B:$B,$B$3,'BD Factoraje'!$G:$G,'Cartera Semanal Individual'!$A98,'BD Factoraje'!$C:$C,$B$2),0)+BX98-SUMIFS('BD Factoraje'!$R:$R,'BD Factoraje'!$B:$B,$B$3,'BD Factoraje'!$G:$G,'Cartera Semanal Individual'!$A98,'BD Factoraje'!$N:$N,'Cartera Semanal Individual'!BY$1,'BD Factoraje'!$C:$C,$B$2)</f>
        <v>0</v>
      </c>
      <c r="BZ98" s="11">
        <f>IF('Cartera Semanal Individual'!$A98='Cartera Semanal Individual'!BZ$1,-SUMIFS('BD Factoraje'!$Q:$Q,'BD Factoraje'!$B:$B,$B$3,'BD Factoraje'!$G:$G,'Cartera Semanal Individual'!$A98,'BD Factoraje'!$C:$C,$B$2),0)+BY98-SUMIFS('BD Factoraje'!$R:$R,'BD Factoraje'!$B:$B,$B$3,'BD Factoraje'!$G:$G,'Cartera Semanal Individual'!$A98,'BD Factoraje'!$N:$N,'Cartera Semanal Individual'!BZ$1,'BD Factoraje'!$C:$C,$B$2)</f>
        <v>0</v>
      </c>
      <c r="CA98" s="11">
        <f>IF('Cartera Semanal Individual'!$A98='Cartera Semanal Individual'!CA$1,-SUMIFS('BD Factoraje'!$Q:$Q,'BD Factoraje'!$B:$B,$B$3,'BD Factoraje'!$G:$G,'Cartera Semanal Individual'!$A98,'BD Factoraje'!$C:$C,$B$2),0)+BZ98-SUMIFS('BD Factoraje'!$R:$R,'BD Factoraje'!$B:$B,$B$3,'BD Factoraje'!$G:$G,'Cartera Semanal Individual'!$A98,'BD Factoraje'!$N:$N,'Cartera Semanal Individual'!CA$1,'BD Factoraje'!$C:$C,$B$2)</f>
        <v>0</v>
      </c>
      <c r="CB98" s="11">
        <f>IF('Cartera Semanal Individual'!$A98='Cartera Semanal Individual'!CB$1,-SUMIFS('BD Factoraje'!$Q:$Q,'BD Factoraje'!$B:$B,$B$3,'BD Factoraje'!$G:$G,'Cartera Semanal Individual'!$A98,'BD Factoraje'!$C:$C,$B$2),0)+CA98-SUMIFS('BD Factoraje'!$R:$R,'BD Factoraje'!$B:$B,$B$3,'BD Factoraje'!$G:$G,'Cartera Semanal Individual'!$A98,'BD Factoraje'!$N:$N,'Cartera Semanal Individual'!CB$1,'BD Factoraje'!$C:$C,$B$2)</f>
        <v>0</v>
      </c>
      <c r="CC98" s="11">
        <f>IF('Cartera Semanal Individual'!$A98='Cartera Semanal Individual'!CC$1,-SUMIFS('BD Factoraje'!$Q:$Q,'BD Factoraje'!$B:$B,$B$3,'BD Factoraje'!$G:$G,'Cartera Semanal Individual'!$A98,'BD Factoraje'!$C:$C,$B$2),0)+CB98-SUMIFS('BD Factoraje'!$R:$R,'BD Factoraje'!$B:$B,$B$3,'BD Factoraje'!$G:$G,'Cartera Semanal Individual'!$A98,'BD Factoraje'!$N:$N,'Cartera Semanal Individual'!CC$1,'BD Factoraje'!$C:$C,$B$2)</f>
        <v>0</v>
      </c>
      <c r="CD98" s="11">
        <f>IF('Cartera Semanal Individual'!$A98='Cartera Semanal Individual'!CD$1,-SUMIFS('BD Factoraje'!$Q:$Q,'BD Factoraje'!$B:$B,$B$3,'BD Factoraje'!$G:$G,'Cartera Semanal Individual'!$A98,'BD Factoraje'!$C:$C,$B$2),0)+CC98-SUMIFS('BD Factoraje'!$R:$R,'BD Factoraje'!$B:$B,$B$3,'BD Factoraje'!$G:$G,'Cartera Semanal Individual'!$A98,'BD Factoraje'!$N:$N,'Cartera Semanal Individual'!CD$1,'BD Factoraje'!$C:$C,$B$2)</f>
        <v>0</v>
      </c>
      <c r="CE98" s="11">
        <f>IF('Cartera Semanal Individual'!$A98='Cartera Semanal Individual'!CE$1,-SUMIFS('BD Factoraje'!$Q:$Q,'BD Factoraje'!$B:$B,$B$3,'BD Factoraje'!$G:$G,'Cartera Semanal Individual'!$A98,'BD Factoraje'!$C:$C,$B$2),0)+CD98-SUMIFS('BD Factoraje'!$R:$R,'BD Factoraje'!$B:$B,$B$3,'BD Factoraje'!$G:$G,'Cartera Semanal Individual'!$A98,'BD Factoraje'!$N:$N,'Cartera Semanal Individual'!CE$1,'BD Factoraje'!$C:$C,$B$2)</f>
        <v>0</v>
      </c>
      <c r="CF98" s="11">
        <f>IF('Cartera Semanal Individual'!$A98='Cartera Semanal Individual'!CF$1,-SUMIFS('BD Factoraje'!$Q:$Q,'BD Factoraje'!$B:$B,$B$3,'BD Factoraje'!$G:$G,'Cartera Semanal Individual'!$A98,'BD Factoraje'!$C:$C,$B$2),0)+CE98-SUMIFS('BD Factoraje'!$R:$R,'BD Factoraje'!$B:$B,$B$3,'BD Factoraje'!$G:$G,'Cartera Semanal Individual'!$A98,'BD Factoraje'!$N:$N,'Cartera Semanal Individual'!CF$1,'BD Factoraje'!$C:$C,$B$2)</f>
        <v>0</v>
      </c>
      <c r="CG98" s="11">
        <f>IF('Cartera Semanal Individual'!$A98='Cartera Semanal Individual'!CG$1,-SUMIFS('BD Factoraje'!$Q:$Q,'BD Factoraje'!$B:$B,$B$3,'BD Factoraje'!$G:$G,'Cartera Semanal Individual'!$A98,'BD Factoraje'!$C:$C,$B$2),0)+CF98-SUMIFS('BD Factoraje'!$R:$R,'BD Factoraje'!$B:$B,$B$3,'BD Factoraje'!$G:$G,'Cartera Semanal Individual'!$A98,'BD Factoraje'!$N:$N,'Cartera Semanal Individual'!CG$1,'BD Factoraje'!$C:$C,$B$2)</f>
        <v>0</v>
      </c>
      <c r="CH98" s="11">
        <f>IF('Cartera Semanal Individual'!$A98='Cartera Semanal Individual'!CH$1,-SUMIFS('BD Factoraje'!$Q:$Q,'BD Factoraje'!$B:$B,$B$3,'BD Factoraje'!$G:$G,'Cartera Semanal Individual'!$A98,'BD Factoraje'!$C:$C,$B$2),0)+CG98-SUMIFS('BD Factoraje'!$R:$R,'BD Factoraje'!$B:$B,$B$3,'BD Factoraje'!$G:$G,'Cartera Semanal Individual'!$A98,'BD Factoraje'!$N:$N,'Cartera Semanal Individual'!CH$1,'BD Factoraje'!$C:$C,$B$2)</f>
        <v>0</v>
      </c>
      <c r="CI98" s="11">
        <f>IF('Cartera Semanal Individual'!$A98='Cartera Semanal Individual'!CI$1,-SUMIFS('BD Factoraje'!$Q:$Q,'BD Factoraje'!$B:$B,$B$3,'BD Factoraje'!$G:$G,'Cartera Semanal Individual'!$A98,'BD Factoraje'!$C:$C,$B$2),0)+CH98-SUMIFS('BD Factoraje'!$R:$R,'BD Factoraje'!$B:$B,$B$3,'BD Factoraje'!$G:$G,'Cartera Semanal Individual'!$A98,'BD Factoraje'!$N:$N,'Cartera Semanal Individual'!CI$1,'BD Factoraje'!$C:$C,$B$2)</f>
        <v>0</v>
      </c>
      <c r="CJ98" s="11">
        <f>IF('Cartera Semanal Individual'!$A98='Cartera Semanal Individual'!CJ$1,-SUMIFS('BD Factoraje'!$Q:$Q,'BD Factoraje'!$B:$B,$B$3,'BD Factoraje'!$G:$G,'Cartera Semanal Individual'!$A98,'BD Factoraje'!$C:$C,$B$2),0)+CI98-SUMIFS('BD Factoraje'!$R:$R,'BD Factoraje'!$B:$B,$B$3,'BD Factoraje'!$G:$G,'Cartera Semanal Individual'!$A98,'BD Factoraje'!$N:$N,'Cartera Semanal Individual'!CJ$1,'BD Factoraje'!$C:$C,$B$2)</f>
        <v>0</v>
      </c>
      <c r="CK98" s="11">
        <f>IF('Cartera Semanal Individual'!$A98='Cartera Semanal Individual'!CK$1,-SUMIFS('BD Factoraje'!$Q:$Q,'BD Factoraje'!$B:$B,$B$3,'BD Factoraje'!$G:$G,'Cartera Semanal Individual'!$A98,'BD Factoraje'!$C:$C,$B$2),0)+CJ98-SUMIFS('BD Factoraje'!$R:$R,'BD Factoraje'!$B:$B,$B$3,'BD Factoraje'!$G:$G,'Cartera Semanal Individual'!$A98,'BD Factoraje'!$N:$N,'Cartera Semanal Individual'!CK$1,'BD Factoraje'!$C:$C,$B$2)</f>
        <v>0</v>
      </c>
      <c r="CL98" s="11">
        <f>IF('Cartera Semanal Individual'!$A98='Cartera Semanal Individual'!CL$1,-SUMIFS('BD Factoraje'!$Q:$Q,'BD Factoraje'!$B:$B,$B$3,'BD Factoraje'!$G:$G,'Cartera Semanal Individual'!$A98,'BD Factoraje'!$C:$C,$B$2),0)+CK98-SUMIFS('BD Factoraje'!$R:$R,'BD Factoraje'!$B:$B,$B$3,'BD Factoraje'!$G:$G,'Cartera Semanal Individual'!$A98,'BD Factoraje'!$N:$N,'Cartera Semanal Individual'!CL$1,'BD Factoraje'!$C:$C,$B$2)</f>
        <v>0</v>
      </c>
      <c r="CM98" s="11">
        <f>IF('Cartera Semanal Individual'!$A98='Cartera Semanal Individual'!CM$1,-SUMIFS('BD Factoraje'!$Q:$Q,'BD Factoraje'!$B:$B,$B$3,'BD Factoraje'!$G:$G,'Cartera Semanal Individual'!$A98,'BD Factoraje'!$C:$C,$B$2),0)+CL98-SUMIFS('BD Factoraje'!$R:$R,'BD Factoraje'!$B:$B,$B$3,'BD Factoraje'!$G:$G,'Cartera Semanal Individual'!$A98,'BD Factoraje'!$N:$N,'Cartera Semanal Individual'!CM$1,'BD Factoraje'!$C:$C,$B$2)</f>
        <v>0</v>
      </c>
      <c r="CN98" s="11">
        <f>IF('Cartera Semanal Individual'!$A98='Cartera Semanal Individual'!CN$1,-SUMIFS('BD Factoraje'!$Q:$Q,'BD Factoraje'!$B:$B,$B$3,'BD Factoraje'!$G:$G,'Cartera Semanal Individual'!$A98,'BD Factoraje'!$C:$C,$B$2),0)+CM98-SUMIFS('BD Factoraje'!$R:$R,'BD Factoraje'!$B:$B,$B$3,'BD Factoraje'!$G:$G,'Cartera Semanal Individual'!$A98,'BD Factoraje'!$N:$N,'Cartera Semanal Individual'!CN$1,'BD Factoraje'!$C:$C,$B$2)</f>
        <v>0</v>
      </c>
      <c r="CO98" s="11">
        <f>IF('Cartera Semanal Individual'!$A98='Cartera Semanal Individual'!CO$1,-SUMIFS('BD Factoraje'!$Q:$Q,'BD Factoraje'!$B:$B,$B$3,'BD Factoraje'!$G:$G,'Cartera Semanal Individual'!$A98,'BD Factoraje'!$C:$C,$B$2),0)+CN98-SUMIFS('BD Factoraje'!$R:$R,'BD Factoraje'!$B:$B,$B$3,'BD Factoraje'!$G:$G,'Cartera Semanal Individual'!$A98,'BD Factoraje'!$N:$N,'Cartera Semanal Individual'!CO$1,'BD Factoraje'!$C:$C,$B$2)</f>
        <v>0</v>
      </c>
      <c r="CP98" s="11">
        <f>IF('Cartera Semanal Individual'!$A98='Cartera Semanal Individual'!CP$1,-SUMIFS('BD Factoraje'!$Q:$Q,'BD Factoraje'!$B:$B,$B$3,'BD Factoraje'!$G:$G,'Cartera Semanal Individual'!$A98,'BD Factoraje'!$C:$C,$B$2),0)+CO98-SUMIFS('BD Factoraje'!$R:$R,'BD Factoraje'!$B:$B,$B$3,'BD Factoraje'!$G:$G,'Cartera Semanal Individual'!$A98,'BD Factoraje'!$N:$N,'Cartera Semanal Individual'!CP$1,'BD Factoraje'!$C:$C,$B$2)</f>
        <v>0</v>
      </c>
      <c r="CQ98" s="11">
        <f>IF('Cartera Semanal Individual'!$A98='Cartera Semanal Individual'!CQ$1,-SUMIFS('BD Factoraje'!$Q:$Q,'BD Factoraje'!$B:$B,$B$3,'BD Factoraje'!$G:$G,'Cartera Semanal Individual'!$A98,'BD Factoraje'!$C:$C,$B$2),0)+CP98-SUMIFS('BD Factoraje'!$R:$R,'BD Factoraje'!$B:$B,$B$3,'BD Factoraje'!$G:$G,'Cartera Semanal Individual'!$A98,'BD Factoraje'!$N:$N,'Cartera Semanal Individual'!CQ$1,'BD Factoraje'!$C:$C,$B$2)</f>
        <v>0</v>
      </c>
      <c r="CR98" s="11">
        <f>IF('Cartera Semanal Individual'!$A98='Cartera Semanal Individual'!CR$1,-SUMIFS('BD Factoraje'!$Q:$Q,'BD Factoraje'!$B:$B,$B$3,'BD Factoraje'!$G:$G,'Cartera Semanal Individual'!$A98,'BD Factoraje'!$C:$C,$B$2),0)+CQ98-SUMIFS('BD Factoraje'!$R:$R,'BD Factoraje'!$B:$B,$B$3,'BD Factoraje'!$G:$G,'Cartera Semanal Individual'!$A98,'BD Factoraje'!$N:$N,'Cartera Semanal Individual'!CR$1,'BD Factoraje'!$C:$C,$B$2)</f>
        <v>0</v>
      </c>
      <c r="CS98" s="11">
        <f>IF('Cartera Semanal Individual'!$A98='Cartera Semanal Individual'!CS$1,-SUMIFS('BD Factoraje'!$Q:$Q,'BD Factoraje'!$B:$B,$B$3,'BD Factoraje'!$G:$G,'Cartera Semanal Individual'!$A98,'BD Factoraje'!$C:$C,$B$2),0)+CR98-SUMIFS('BD Factoraje'!$R:$R,'BD Factoraje'!$B:$B,$B$3,'BD Factoraje'!$G:$G,'Cartera Semanal Individual'!$A98,'BD Factoraje'!$N:$N,'Cartera Semanal Individual'!CS$1,'BD Factoraje'!$C:$C,$B$2)</f>
        <v>0</v>
      </c>
      <c r="CT98" s="11">
        <f>IF('Cartera Semanal Individual'!$A98='Cartera Semanal Individual'!CT$1,-SUMIFS('BD Factoraje'!$Q:$Q,'BD Factoraje'!$B:$B,$B$3,'BD Factoraje'!$G:$G,'Cartera Semanal Individual'!$A98,'BD Factoraje'!$C:$C,$B$2),0)+CS98-SUMIFS('BD Factoraje'!$R:$R,'BD Factoraje'!$B:$B,$B$3,'BD Factoraje'!$G:$G,'Cartera Semanal Individual'!$A98,'BD Factoraje'!$N:$N,'Cartera Semanal Individual'!CT$1,'BD Factoraje'!$C:$C,$B$2)</f>
        <v>0</v>
      </c>
      <c r="CU98" s="11">
        <f>IF('Cartera Semanal Individual'!$A98='Cartera Semanal Individual'!CU$1,-SUMIFS('BD Factoraje'!$Q:$Q,'BD Factoraje'!$B:$B,$B$3,'BD Factoraje'!$G:$G,'Cartera Semanal Individual'!$A98,'BD Factoraje'!$C:$C,$B$2),0)+CT98-SUMIFS('BD Factoraje'!$R:$R,'BD Factoraje'!$B:$B,$B$3,'BD Factoraje'!$G:$G,'Cartera Semanal Individual'!$A98,'BD Factoraje'!$N:$N,'Cartera Semanal Individual'!CU$1,'BD Factoraje'!$C:$C,$B$2)</f>
        <v>0</v>
      </c>
      <c r="CV98" s="11">
        <f>IF('Cartera Semanal Individual'!$A98='Cartera Semanal Individual'!CV$1,-SUMIFS('BD Factoraje'!$Q:$Q,'BD Factoraje'!$B:$B,$B$3,'BD Factoraje'!$G:$G,'Cartera Semanal Individual'!$A98,'BD Factoraje'!$C:$C,$B$2),0)+CU98-SUMIFS('BD Factoraje'!$R:$R,'BD Factoraje'!$B:$B,$B$3,'BD Factoraje'!$G:$G,'Cartera Semanal Individual'!$A98,'BD Factoraje'!$N:$N,'Cartera Semanal Individual'!CV$1,'BD Factoraje'!$C:$C,$B$2)</f>
        <v>0</v>
      </c>
    </row>
    <row r="99" spans="1:100" x14ac:dyDescent="0.25">
      <c r="A99" s="14">
        <v>108</v>
      </c>
      <c r="B99" s="31">
        <f t="shared" si="3"/>
        <v>43121</v>
      </c>
      <c r="C99" s="11">
        <f>IF('Cartera Semanal Individual'!$A99='Cartera Semanal Individual'!C$1,-SUMIFS('BD Factoraje'!$Q:$Q,'BD Factoraje'!$B:$B,$B$3,'BD Factoraje'!$G:$G,'Cartera Semanal Individual'!$A99,'BD Factoraje'!$C:$C,$B$2),0)</f>
        <v>0</v>
      </c>
      <c r="D99" s="11">
        <f>IF('Cartera Semanal Individual'!$A99='Cartera Semanal Individual'!D$1,-SUMIFS('BD Factoraje'!$Q:$Q,'BD Factoraje'!$B:$B,$B$3,'BD Factoraje'!$G:$G,'Cartera Semanal Individual'!$A99,'BD Factoraje'!$C:$C,$B$2),0)+C99-SUMIFS('BD Factoraje'!$R:$R,'BD Factoraje'!$B:$B,$B$3,'BD Factoraje'!$G:$G,'Cartera Semanal Individual'!$A99,'BD Factoraje'!$N:$N,'Cartera Semanal Individual'!D$1,'BD Factoraje'!$C:$C,$B$2)</f>
        <v>0</v>
      </c>
      <c r="E99" s="11">
        <f>IF('Cartera Semanal Individual'!$A99='Cartera Semanal Individual'!E$1,-SUMIFS('BD Factoraje'!$Q:$Q,'BD Factoraje'!$B:$B,$B$3,'BD Factoraje'!$G:$G,'Cartera Semanal Individual'!$A99,'BD Factoraje'!$C:$C,$B$2),0)+D99-SUMIFS('BD Factoraje'!$R:$R,'BD Factoraje'!$B:$B,$B$3,'BD Factoraje'!$G:$G,'Cartera Semanal Individual'!$A99,'BD Factoraje'!$N:$N,'Cartera Semanal Individual'!E$1,'BD Factoraje'!$C:$C,$B$2)</f>
        <v>0</v>
      </c>
      <c r="F99" s="11">
        <f>IF('Cartera Semanal Individual'!$A99='Cartera Semanal Individual'!F$1,-SUMIFS('BD Factoraje'!$Q:$Q,'BD Factoraje'!$B:$B,$B$3,'BD Factoraje'!$G:$G,'Cartera Semanal Individual'!$A99,'BD Factoraje'!$C:$C,$B$2),0)+E99-SUMIFS('BD Factoraje'!$R:$R,'BD Factoraje'!$B:$B,$B$3,'BD Factoraje'!$G:$G,'Cartera Semanal Individual'!$A99,'BD Factoraje'!$N:$N,'Cartera Semanal Individual'!F$1,'BD Factoraje'!$C:$C,$B$2)</f>
        <v>0</v>
      </c>
      <c r="G99" s="11">
        <f>IF('Cartera Semanal Individual'!$A99='Cartera Semanal Individual'!G$1,-SUMIFS('BD Factoraje'!$Q:$Q,'BD Factoraje'!$B:$B,$B$3,'BD Factoraje'!$G:$G,'Cartera Semanal Individual'!$A99,'BD Factoraje'!$C:$C,$B$2),0)+F99-SUMIFS('BD Factoraje'!$R:$R,'BD Factoraje'!$B:$B,$B$3,'BD Factoraje'!$G:$G,'Cartera Semanal Individual'!$A99,'BD Factoraje'!$N:$N,'Cartera Semanal Individual'!G$1,'BD Factoraje'!$C:$C,$B$2)</f>
        <v>0</v>
      </c>
      <c r="H99" s="11">
        <f>IF('Cartera Semanal Individual'!$A99='Cartera Semanal Individual'!H$1,-SUMIFS('BD Factoraje'!$Q:$Q,'BD Factoraje'!$B:$B,$B$3,'BD Factoraje'!$G:$G,'Cartera Semanal Individual'!$A99,'BD Factoraje'!$C:$C,$B$2),0)+G99-SUMIFS('BD Factoraje'!$R:$R,'BD Factoraje'!$B:$B,$B$3,'BD Factoraje'!$G:$G,'Cartera Semanal Individual'!$A99,'BD Factoraje'!$N:$N,'Cartera Semanal Individual'!H$1,'BD Factoraje'!$C:$C,$B$2)</f>
        <v>0</v>
      </c>
      <c r="I99" s="11">
        <f>IF('Cartera Semanal Individual'!$A99='Cartera Semanal Individual'!I$1,-SUMIFS('BD Factoraje'!$Q:$Q,'BD Factoraje'!$B:$B,$B$3,'BD Factoraje'!$G:$G,'Cartera Semanal Individual'!$A99,'BD Factoraje'!$C:$C,$B$2),0)+H99-SUMIFS('BD Factoraje'!$R:$R,'BD Factoraje'!$B:$B,$B$3,'BD Factoraje'!$G:$G,'Cartera Semanal Individual'!$A99,'BD Factoraje'!$N:$N,'Cartera Semanal Individual'!I$1,'BD Factoraje'!$C:$C,$B$2)</f>
        <v>0</v>
      </c>
      <c r="J99" s="11">
        <f>IF('Cartera Semanal Individual'!$A99='Cartera Semanal Individual'!J$1,-SUMIFS('BD Factoraje'!$Q:$Q,'BD Factoraje'!$B:$B,$B$3,'BD Factoraje'!$G:$G,'Cartera Semanal Individual'!$A99,'BD Factoraje'!$C:$C,$B$2),0)+I99-SUMIFS('BD Factoraje'!$R:$R,'BD Factoraje'!$B:$B,$B$3,'BD Factoraje'!$G:$G,'Cartera Semanal Individual'!$A99,'BD Factoraje'!$N:$N,'Cartera Semanal Individual'!J$1,'BD Factoraje'!$C:$C,$B$2)</f>
        <v>0</v>
      </c>
      <c r="K99" s="11">
        <f>IF('Cartera Semanal Individual'!$A99='Cartera Semanal Individual'!K$1,-SUMIFS('BD Factoraje'!$Q:$Q,'BD Factoraje'!$B:$B,$B$3,'BD Factoraje'!$G:$G,'Cartera Semanal Individual'!$A99,'BD Factoraje'!$C:$C,$B$2),0)+J99-SUMIFS('BD Factoraje'!$R:$R,'BD Factoraje'!$B:$B,$B$3,'BD Factoraje'!$G:$G,'Cartera Semanal Individual'!$A99,'BD Factoraje'!$N:$N,'Cartera Semanal Individual'!K$1,'BD Factoraje'!$C:$C,$B$2)</f>
        <v>0</v>
      </c>
      <c r="L99" s="11">
        <f>IF('Cartera Semanal Individual'!$A99='Cartera Semanal Individual'!L$1,-SUMIFS('BD Factoraje'!$Q:$Q,'BD Factoraje'!$B:$B,$B$3,'BD Factoraje'!$G:$G,'Cartera Semanal Individual'!$A99,'BD Factoraje'!$C:$C,$B$2),0)+K99-SUMIFS('BD Factoraje'!$R:$R,'BD Factoraje'!$B:$B,$B$3,'BD Factoraje'!$G:$G,'Cartera Semanal Individual'!$A99,'BD Factoraje'!$N:$N,'Cartera Semanal Individual'!L$1,'BD Factoraje'!$C:$C,$B$2)</f>
        <v>0</v>
      </c>
      <c r="M99" s="11">
        <f>IF('Cartera Semanal Individual'!$A99='Cartera Semanal Individual'!M$1,-SUMIFS('BD Factoraje'!$Q:$Q,'BD Factoraje'!$B:$B,$B$3,'BD Factoraje'!$G:$G,'Cartera Semanal Individual'!$A99,'BD Factoraje'!$C:$C,$B$2),0)+L99-SUMIFS('BD Factoraje'!$R:$R,'BD Factoraje'!$B:$B,$B$3,'BD Factoraje'!$G:$G,'Cartera Semanal Individual'!$A99,'BD Factoraje'!$N:$N,'Cartera Semanal Individual'!M$1,'BD Factoraje'!$C:$C,$B$2)</f>
        <v>0</v>
      </c>
      <c r="N99" s="11">
        <f>IF('Cartera Semanal Individual'!$A99='Cartera Semanal Individual'!N$1,-SUMIFS('BD Factoraje'!$Q:$Q,'BD Factoraje'!$B:$B,$B$3,'BD Factoraje'!$G:$G,'Cartera Semanal Individual'!$A99,'BD Factoraje'!$C:$C,$B$2),0)+M99-SUMIFS('BD Factoraje'!$R:$R,'BD Factoraje'!$B:$B,$B$3,'BD Factoraje'!$G:$G,'Cartera Semanal Individual'!$A99,'BD Factoraje'!$N:$N,'Cartera Semanal Individual'!N$1,'BD Factoraje'!$C:$C,$B$2)</f>
        <v>0</v>
      </c>
      <c r="O99" s="11">
        <f>IF('Cartera Semanal Individual'!$A99='Cartera Semanal Individual'!O$1,-SUMIFS('BD Factoraje'!$Q:$Q,'BD Factoraje'!$B:$B,$B$3,'BD Factoraje'!$G:$G,'Cartera Semanal Individual'!$A99,'BD Factoraje'!$C:$C,$B$2),0)+N99-SUMIFS('BD Factoraje'!$R:$R,'BD Factoraje'!$B:$B,$B$3,'BD Factoraje'!$G:$G,'Cartera Semanal Individual'!$A99,'BD Factoraje'!$N:$N,'Cartera Semanal Individual'!O$1,'BD Factoraje'!$C:$C,$B$2)</f>
        <v>0</v>
      </c>
      <c r="P99" s="11">
        <f>IF('Cartera Semanal Individual'!$A99='Cartera Semanal Individual'!P$1,-SUMIFS('BD Factoraje'!$Q:$Q,'BD Factoraje'!$B:$B,$B$3,'BD Factoraje'!$G:$G,'Cartera Semanal Individual'!$A99,'BD Factoraje'!$C:$C,$B$2),0)+O99-SUMIFS('BD Factoraje'!$R:$R,'BD Factoraje'!$B:$B,$B$3,'BD Factoraje'!$G:$G,'Cartera Semanal Individual'!$A99,'BD Factoraje'!$N:$N,'Cartera Semanal Individual'!P$1,'BD Factoraje'!$C:$C,$B$2)</f>
        <v>0</v>
      </c>
      <c r="Q99" s="11">
        <f>IF('Cartera Semanal Individual'!$A99='Cartera Semanal Individual'!Q$1,-SUMIFS('BD Factoraje'!$Q:$Q,'BD Factoraje'!$B:$B,$B$3,'BD Factoraje'!$G:$G,'Cartera Semanal Individual'!$A99,'BD Factoraje'!$C:$C,$B$2),0)+P99-SUMIFS('BD Factoraje'!$R:$R,'BD Factoraje'!$B:$B,$B$3,'BD Factoraje'!$G:$G,'Cartera Semanal Individual'!$A99,'BD Factoraje'!$N:$N,'Cartera Semanal Individual'!Q$1,'BD Factoraje'!$C:$C,$B$2)</f>
        <v>0</v>
      </c>
      <c r="R99" s="11">
        <f>IF('Cartera Semanal Individual'!$A99='Cartera Semanal Individual'!R$1,-SUMIFS('BD Factoraje'!$Q:$Q,'BD Factoraje'!$B:$B,$B$3,'BD Factoraje'!$G:$G,'Cartera Semanal Individual'!$A99,'BD Factoraje'!$C:$C,$B$2),0)+Q99-SUMIFS('BD Factoraje'!$R:$R,'BD Factoraje'!$B:$B,$B$3,'BD Factoraje'!$G:$G,'Cartera Semanal Individual'!$A99,'BD Factoraje'!$N:$N,'Cartera Semanal Individual'!R$1,'BD Factoraje'!$C:$C,$B$2)</f>
        <v>0</v>
      </c>
      <c r="S99" s="11">
        <f>IF('Cartera Semanal Individual'!$A99='Cartera Semanal Individual'!S$1,-SUMIFS('BD Factoraje'!$Q:$Q,'BD Factoraje'!$B:$B,$B$3,'BD Factoraje'!$G:$G,'Cartera Semanal Individual'!$A99,'BD Factoraje'!$C:$C,$B$2),0)+R99-SUMIFS('BD Factoraje'!$R:$R,'BD Factoraje'!$B:$B,$B$3,'BD Factoraje'!$G:$G,'Cartera Semanal Individual'!$A99,'BD Factoraje'!$N:$N,'Cartera Semanal Individual'!S$1,'BD Factoraje'!$C:$C,$B$2)</f>
        <v>0</v>
      </c>
      <c r="T99" s="11">
        <f>IF('Cartera Semanal Individual'!$A99='Cartera Semanal Individual'!T$1,-SUMIFS('BD Factoraje'!$Q:$Q,'BD Factoraje'!$B:$B,$B$3,'BD Factoraje'!$G:$G,'Cartera Semanal Individual'!$A99,'BD Factoraje'!$C:$C,$B$2),0)+S99-SUMIFS('BD Factoraje'!$R:$R,'BD Factoraje'!$B:$B,$B$3,'BD Factoraje'!$G:$G,'Cartera Semanal Individual'!$A99,'BD Factoraje'!$N:$N,'Cartera Semanal Individual'!T$1,'BD Factoraje'!$C:$C,$B$2)</f>
        <v>0</v>
      </c>
      <c r="U99" s="11">
        <f>IF('Cartera Semanal Individual'!$A99='Cartera Semanal Individual'!U$1,-SUMIFS('BD Factoraje'!$Q:$Q,'BD Factoraje'!$B:$B,$B$3,'BD Factoraje'!$G:$G,'Cartera Semanal Individual'!$A99,'BD Factoraje'!$C:$C,$B$2),0)+T99-SUMIFS('BD Factoraje'!$R:$R,'BD Factoraje'!$B:$B,$B$3,'BD Factoraje'!$G:$G,'Cartera Semanal Individual'!$A99,'BD Factoraje'!$N:$N,'Cartera Semanal Individual'!U$1,'BD Factoraje'!$C:$C,$B$2)</f>
        <v>0</v>
      </c>
      <c r="V99" s="11">
        <f>IF('Cartera Semanal Individual'!$A99='Cartera Semanal Individual'!V$1,-SUMIFS('BD Factoraje'!$Q:$Q,'BD Factoraje'!$B:$B,$B$3,'BD Factoraje'!$G:$G,'Cartera Semanal Individual'!$A99,'BD Factoraje'!$C:$C,$B$2),0)+U99-SUMIFS('BD Factoraje'!$R:$R,'BD Factoraje'!$B:$B,$B$3,'BD Factoraje'!$G:$G,'Cartera Semanal Individual'!$A99,'BD Factoraje'!$N:$N,'Cartera Semanal Individual'!V$1,'BD Factoraje'!$C:$C,$B$2)</f>
        <v>0</v>
      </c>
      <c r="W99" s="11">
        <f>IF('Cartera Semanal Individual'!$A99='Cartera Semanal Individual'!W$1,-SUMIFS('BD Factoraje'!$Q:$Q,'BD Factoraje'!$B:$B,$B$3,'BD Factoraje'!$G:$G,'Cartera Semanal Individual'!$A99,'BD Factoraje'!$C:$C,$B$2),0)+V99-SUMIFS('BD Factoraje'!$R:$R,'BD Factoraje'!$B:$B,$B$3,'BD Factoraje'!$G:$G,'Cartera Semanal Individual'!$A99,'BD Factoraje'!$N:$N,'Cartera Semanal Individual'!W$1,'BD Factoraje'!$C:$C,$B$2)</f>
        <v>0</v>
      </c>
      <c r="X99" s="11">
        <f>IF('Cartera Semanal Individual'!$A99='Cartera Semanal Individual'!X$1,-SUMIFS('BD Factoraje'!$Q:$Q,'BD Factoraje'!$B:$B,$B$3,'BD Factoraje'!$G:$G,'Cartera Semanal Individual'!$A99,'BD Factoraje'!$C:$C,$B$2),0)+W99-SUMIFS('BD Factoraje'!$R:$R,'BD Factoraje'!$B:$B,$B$3,'BD Factoraje'!$G:$G,'Cartera Semanal Individual'!$A99,'BD Factoraje'!$N:$N,'Cartera Semanal Individual'!X$1,'BD Factoraje'!$C:$C,$B$2)</f>
        <v>0</v>
      </c>
      <c r="Y99" s="11">
        <f>IF('Cartera Semanal Individual'!$A99='Cartera Semanal Individual'!Y$1,-SUMIFS('BD Factoraje'!$Q:$Q,'BD Factoraje'!$B:$B,$B$3,'BD Factoraje'!$G:$G,'Cartera Semanal Individual'!$A99,'BD Factoraje'!$C:$C,$B$2),0)+X99-SUMIFS('BD Factoraje'!$R:$R,'BD Factoraje'!$B:$B,$B$3,'BD Factoraje'!$G:$G,'Cartera Semanal Individual'!$A99,'BD Factoraje'!$N:$N,'Cartera Semanal Individual'!Y$1,'BD Factoraje'!$C:$C,$B$2)</f>
        <v>0</v>
      </c>
      <c r="Z99" s="11">
        <f>IF('Cartera Semanal Individual'!$A99='Cartera Semanal Individual'!Z$1,-SUMIFS('BD Factoraje'!$Q:$Q,'BD Factoraje'!$B:$B,$B$3,'BD Factoraje'!$G:$G,'Cartera Semanal Individual'!$A99,'BD Factoraje'!$C:$C,$B$2),0)+Y99-SUMIFS('BD Factoraje'!$R:$R,'BD Factoraje'!$B:$B,$B$3,'BD Factoraje'!$G:$G,'Cartera Semanal Individual'!$A99,'BD Factoraje'!$N:$N,'Cartera Semanal Individual'!Z$1,'BD Factoraje'!$C:$C,$B$2)</f>
        <v>0</v>
      </c>
      <c r="AA99" s="11">
        <f>IF('Cartera Semanal Individual'!$A99='Cartera Semanal Individual'!AA$1,-SUMIFS('BD Factoraje'!$Q:$Q,'BD Factoraje'!$B:$B,$B$3,'BD Factoraje'!$G:$G,'Cartera Semanal Individual'!$A99,'BD Factoraje'!$C:$C,$B$2),0)+Z99-SUMIFS('BD Factoraje'!$R:$R,'BD Factoraje'!$B:$B,$B$3,'BD Factoraje'!$G:$G,'Cartera Semanal Individual'!$A99,'BD Factoraje'!$N:$N,'Cartera Semanal Individual'!AA$1,'BD Factoraje'!$C:$C,$B$2)</f>
        <v>0</v>
      </c>
      <c r="AB99" s="11">
        <f>IF('Cartera Semanal Individual'!$A99='Cartera Semanal Individual'!AB$1,-SUMIFS('BD Factoraje'!$Q:$Q,'BD Factoraje'!$B:$B,$B$3,'BD Factoraje'!$G:$G,'Cartera Semanal Individual'!$A99,'BD Factoraje'!$C:$C,$B$2),0)+AA99-SUMIFS('BD Factoraje'!$R:$R,'BD Factoraje'!$B:$B,$B$3,'BD Factoraje'!$G:$G,'Cartera Semanal Individual'!$A99,'BD Factoraje'!$N:$N,'Cartera Semanal Individual'!AB$1,'BD Factoraje'!$C:$C,$B$2)</f>
        <v>0</v>
      </c>
      <c r="AC99" s="11">
        <f>IF('Cartera Semanal Individual'!$A99='Cartera Semanal Individual'!AC$1,-SUMIFS('BD Factoraje'!$Q:$Q,'BD Factoraje'!$B:$B,$B$3,'BD Factoraje'!$G:$G,'Cartera Semanal Individual'!$A99,'BD Factoraje'!$C:$C,$B$2),0)+AB99-SUMIFS('BD Factoraje'!$R:$R,'BD Factoraje'!$B:$B,$B$3,'BD Factoraje'!$G:$G,'Cartera Semanal Individual'!$A99,'BD Factoraje'!$N:$N,'Cartera Semanal Individual'!AC$1,'BD Factoraje'!$C:$C,$B$2)</f>
        <v>0</v>
      </c>
      <c r="AD99" s="11">
        <f>IF('Cartera Semanal Individual'!$A99='Cartera Semanal Individual'!AD$1,-SUMIFS('BD Factoraje'!$Q:$Q,'BD Factoraje'!$B:$B,$B$3,'BD Factoraje'!$G:$G,'Cartera Semanal Individual'!$A99,'BD Factoraje'!$C:$C,$B$2),0)+AC99-SUMIFS('BD Factoraje'!$R:$R,'BD Factoraje'!$B:$B,$B$3,'BD Factoraje'!$G:$G,'Cartera Semanal Individual'!$A99,'BD Factoraje'!$N:$N,'Cartera Semanal Individual'!AD$1,'BD Factoraje'!$C:$C,$B$2)</f>
        <v>0</v>
      </c>
      <c r="AE99" s="11">
        <f>IF('Cartera Semanal Individual'!$A99='Cartera Semanal Individual'!AE$1,-SUMIFS('BD Factoraje'!$Q:$Q,'BD Factoraje'!$B:$B,$B$3,'BD Factoraje'!$G:$G,'Cartera Semanal Individual'!$A99,'BD Factoraje'!$C:$C,$B$2),0)+AD99-SUMIFS('BD Factoraje'!$R:$R,'BD Factoraje'!$B:$B,$B$3,'BD Factoraje'!$G:$G,'Cartera Semanal Individual'!$A99,'BD Factoraje'!$N:$N,'Cartera Semanal Individual'!AE$1,'BD Factoraje'!$C:$C,$B$2)</f>
        <v>0</v>
      </c>
      <c r="AF99" s="11">
        <f>IF('Cartera Semanal Individual'!$A99='Cartera Semanal Individual'!AF$1,-SUMIFS('BD Factoraje'!$Q:$Q,'BD Factoraje'!$B:$B,$B$3,'BD Factoraje'!$G:$G,'Cartera Semanal Individual'!$A99,'BD Factoraje'!$C:$C,$B$2),0)+AE99-SUMIFS('BD Factoraje'!$R:$R,'BD Factoraje'!$B:$B,$B$3,'BD Factoraje'!$G:$G,'Cartera Semanal Individual'!$A99,'BD Factoraje'!$N:$N,'Cartera Semanal Individual'!AF$1,'BD Factoraje'!$C:$C,$B$2)</f>
        <v>0</v>
      </c>
      <c r="AG99" s="11">
        <f>IF('Cartera Semanal Individual'!$A99='Cartera Semanal Individual'!AG$1,-SUMIFS('BD Factoraje'!$Q:$Q,'BD Factoraje'!$B:$B,$B$3,'BD Factoraje'!$G:$G,'Cartera Semanal Individual'!$A99,'BD Factoraje'!$C:$C,$B$2),0)+AF99-SUMIFS('BD Factoraje'!$R:$R,'BD Factoraje'!$B:$B,$B$3,'BD Factoraje'!$G:$G,'Cartera Semanal Individual'!$A99,'BD Factoraje'!$N:$N,'Cartera Semanal Individual'!AG$1,'BD Factoraje'!$C:$C,$B$2)</f>
        <v>0</v>
      </c>
      <c r="AH99" s="11">
        <f>IF('Cartera Semanal Individual'!$A99='Cartera Semanal Individual'!AH$1,-SUMIFS('BD Factoraje'!$Q:$Q,'BD Factoraje'!$B:$B,$B$3,'BD Factoraje'!$G:$G,'Cartera Semanal Individual'!$A99,'BD Factoraje'!$C:$C,$B$2),0)+AG99-SUMIFS('BD Factoraje'!$R:$R,'BD Factoraje'!$B:$B,$B$3,'BD Factoraje'!$G:$G,'Cartera Semanal Individual'!$A99,'BD Factoraje'!$N:$N,'Cartera Semanal Individual'!AH$1,'BD Factoraje'!$C:$C,$B$2)</f>
        <v>0</v>
      </c>
      <c r="AI99" s="11">
        <f>IF('Cartera Semanal Individual'!$A99='Cartera Semanal Individual'!AI$1,-SUMIFS('BD Factoraje'!$Q:$Q,'BD Factoraje'!$B:$B,$B$3,'BD Factoraje'!$G:$G,'Cartera Semanal Individual'!$A99,'BD Factoraje'!$C:$C,$B$2),0)+AH99-SUMIFS('BD Factoraje'!$R:$R,'BD Factoraje'!$B:$B,$B$3,'BD Factoraje'!$G:$G,'Cartera Semanal Individual'!$A99,'BD Factoraje'!$N:$N,'Cartera Semanal Individual'!AI$1,'BD Factoraje'!$C:$C,$B$2)</f>
        <v>0</v>
      </c>
      <c r="AJ99" s="11">
        <f>IF('Cartera Semanal Individual'!$A99='Cartera Semanal Individual'!AJ$1,-SUMIFS('BD Factoraje'!$Q:$Q,'BD Factoraje'!$B:$B,$B$3,'BD Factoraje'!$G:$G,'Cartera Semanal Individual'!$A99,'BD Factoraje'!$C:$C,$B$2),0)+AI99-SUMIFS('BD Factoraje'!$R:$R,'BD Factoraje'!$B:$B,$B$3,'BD Factoraje'!$G:$G,'Cartera Semanal Individual'!$A99,'BD Factoraje'!$N:$N,'Cartera Semanal Individual'!AJ$1,'BD Factoraje'!$C:$C,$B$2)</f>
        <v>0</v>
      </c>
      <c r="AK99" s="11">
        <f>IF('Cartera Semanal Individual'!$A99='Cartera Semanal Individual'!AK$1,-SUMIFS('BD Factoraje'!$Q:$Q,'BD Factoraje'!$B:$B,$B$3,'BD Factoraje'!$G:$G,'Cartera Semanal Individual'!$A99,'BD Factoraje'!$C:$C,$B$2),0)+AJ99-SUMIFS('BD Factoraje'!$R:$R,'BD Factoraje'!$B:$B,$B$3,'BD Factoraje'!$G:$G,'Cartera Semanal Individual'!$A99,'BD Factoraje'!$N:$N,'Cartera Semanal Individual'!AK$1,'BD Factoraje'!$C:$C,$B$2)</f>
        <v>0</v>
      </c>
      <c r="AL99" s="11">
        <f>IF('Cartera Semanal Individual'!$A99='Cartera Semanal Individual'!AL$1,-SUMIFS('BD Factoraje'!$Q:$Q,'BD Factoraje'!$B:$B,$B$3,'BD Factoraje'!$G:$G,'Cartera Semanal Individual'!$A99,'BD Factoraje'!$C:$C,$B$2),0)+AK99-SUMIFS('BD Factoraje'!$R:$R,'BD Factoraje'!$B:$B,$B$3,'BD Factoraje'!$G:$G,'Cartera Semanal Individual'!$A99,'BD Factoraje'!$N:$N,'Cartera Semanal Individual'!AL$1,'BD Factoraje'!$C:$C,$B$2)</f>
        <v>0</v>
      </c>
      <c r="AM99" s="11">
        <f>IF('Cartera Semanal Individual'!$A99='Cartera Semanal Individual'!AM$1,-SUMIFS('BD Factoraje'!$Q:$Q,'BD Factoraje'!$B:$B,$B$3,'BD Factoraje'!$G:$G,'Cartera Semanal Individual'!$A99,'BD Factoraje'!$C:$C,$B$2),0)+AL99-SUMIFS('BD Factoraje'!$R:$R,'BD Factoraje'!$B:$B,$B$3,'BD Factoraje'!$G:$G,'Cartera Semanal Individual'!$A99,'BD Factoraje'!$N:$N,'Cartera Semanal Individual'!AM$1,'BD Factoraje'!$C:$C,$B$2)</f>
        <v>0</v>
      </c>
      <c r="AN99" s="11">
        <f>IF('Cartera Semanal Individual'!$A99='Cartera Semanal Individual'!AN$1,-SUMIFS('BD Factoraje'!$Q:$Q,'BD Factoraje'!$B:$B,$B$3,'BD Factoraje'!$G:$G,'Cartera Semanal Individual'!$A99,'BD Factoraje'!$C:$C,$B$2),0)+AM99-SUMIFS('BD Factoraje'!$R:$R,'BD Factoraje'!$B:$B,$B$3,'BD Factoraje'!$G:$G,'Cartera Semanal Individual'!$A99,'BD Factoraje'!$N:$N,'Cartera Semanal Individual'!AN$1,'BD Factoraje'!$C:$C,$B$2)</f>
        <v>0</v>
      </c>
      <c r="AO99" s="11">
        <f>IF('Cartera Semanal Individual'!$A99='Cartera Semanal Individual'!AO$1,-SUMIFS('BD Factoraje'!$Q:$Q,'BD Factoraje'!$B:$B,$B$3,'BD Factoraje'!$G:$G,'Cartera Semanal Individual'!$A99,'BD Factoraje'!$C:$C,$B$2),0)+AN99-SUMIFS('BD Factoraje'!$R:$R,'BD Factoraje'!$B:$B,$B$3,'BD Factoraje'!$G:$G,'Cartera Semanal Individual'!$A99,'BD Factoraje'!$N:$N,'Cartera Semanal Individual'!AO$1,'BD Factoraje'!$C:$C,$B$2)</f>
        <v>0</v>
      </c>
      <c r="AP99" s="11">
        <f>IF('Cartera Semanal Individual'!$A99='Cartera Semanal Individual'!AP$1,-SUMIFS('BD Factoraje'!$Q:$Q,'BD Factoraje'!$B:$B,$B$3,'BD Factoraje'!$G:$G,'Cartera Semanal Individual'!$A99,'BD Factoraje'!$C:$C,$B$2),0)+AO99-SUMIFS('BD Factoraje'!$R:$R,'BD Factoraje'!$B:$B,$B$3,'BD Factoraje'!$G:$G,'Cartera Semanal Individual'!$A99,'BD Factoraje'!$N:$N,'Cartera Semanal Individual'!AP$1,'BD Factoraje'!$C:$C,$B$2)</f>
        <v>0</v>
      </c>
      <c r="AQ99" s="11">
        <f>IF('Cartera Semanal Individual'!$A99='Cartera Semanal Individual'!AQ$1,-SUMIFS('BD Factoraje'!$Q:$Q,'BD Factoraje'!$B:$B,$B$3,'BD Factoraje'!$G:$G,'Cartera Semanal Individual'!$A99,'BD Factoraje'!$C:$C,$B$2),0)+AP99-SUMIFS('BD Factoraje'!$R:$R,'BD Factoraje'!$B:$B,$B$3,'BD Factoraje'!$G:$G,'Cartera Semanal Individual'!$A99,'BD Factoraje'!$N:$N,'Cartera Semanal Individual'!AQ$1,'BD Factoraje'!$C:$C,$B$2)</f>
        <v>0</v>
      </c>
      <c r="AR99" s="11">
        <f>IF('Cartera Semanal Individual'!$A99='Cartera Semanal Individual'!AR$1,-SUMIFS('BD Factoraje'!$Q:$Q,'BD Factoraje'!$B:$B,$B$3,'BD Factoraje'!$G:$G,'Cartera Semanal Individual'!$A99,'BD Factoraje'!$C:$C,$B$2),0)+AQ99-SUMIFS('BD Factoraje'!$R:$R,'BD Factoraje'!$B:$B,$B$3,'BD Factoraje'!$G:$G,'Cartera Semanal Individual'!$A99,'BD Factoraje'!$N:$N,'Cartera Semanal Individual'!AR$1,'BD Factoraje'!$C:$C,$B$2)</f>
        <v>0</v>
      </c>
      <c r="AS99" s="11">
        <f>IF('Cartera Semanal Individual'!$A99='Cartera Semanal Individual'!AS$1,-SUMIFS('BD Factoraje'!$Q:$Q,'BD Factoraje'!$B:$B,$B$3,'BD Factoraje'!$G:$G,'Cartera Semanal Individual'!$A99,'BD Factoraje'!$C:$C,$B$2),0)+AR99-SUMIFS('BD Factoraje'!$R:$R,'BD Factoraje'!$B:$B,$B$3,'BD Factoraje'!$G:$G,'Cartera Semanal Individual'!$A99,'BD Factoraje'!$N:$N,'Cartera Semanal Individual'!AS$1,'BD Factoraje'!$C:$C,$B$2)</f>
        <v>0</v>
      </c>
      <c r="AT99" s="11">
        <f>IF('Cartera Semanal Individual'!$A99='Cartera Semanal Individual'!AT$1,-SUMIFS('BD Factoraje'!$Q:$Q,'BD Factoraje'!$B:$B,$B$3,'BD Factoraje'!$G:$G,'Cartera Semanal Individual'!$A99,'BD Factoraje'!$C:$C,$B$2),0)+AS99-SUMIFS('BD Factoraje'!$R:$R,'BD Factoraje'!$B:$B,$B$3,'BD Factoraje'!$G:$G,'Cartera Semanal Individual'!$A99,'BD Factoraje'!$N:$N,'Cartera Semanal Individual'!AT$1,'BD Factoraje'!$C:$C,$B$2)</f>
        <v>0</v>
      </c>
      <c r="AU99" s="11">
        <f>IF('Cartera Semanal Individual'!$A99='Cartera Semanal Individual'!AU$1,-SUMIFS('BD Factoraje'!$Q:$Q,'BD Factoraje'!$B:$B,$B$3,'BD Factoraje'!$G:$G,'Cartera Semanal Individual'!$A99,'BD Factoraje'!$C:$C,$B$2),0)+AT99-SUMIFS('BD Factoraje'!$R:$R,'BD Factoraje'!$B:$B,$B$3,'BD Factoraje'!$G:$G,'Cartera Semanal Individual'!$A99,'BD Factoraje'!$N:$N,'Cartera Semanal Individual'!AU$1,'BD Factoraje'!$C:$C,$B$2)</f>
        <v>0</v>
      </c>
      <c r="AV99" s="11">
        <f>IF('Cartera Semanal Individual'!$A99='Cartera Semanal Individual'!AV$1,-SUMIFS('BD Factoraje'!$Q:$Q,'BD Factoraje'!$B:$B,$B$3,'BD Factoraje'!$G:$G,'Cartera Semanal Individual'!$A99,'BD Factoraje'!$C:$C,$B$2),0)+AU99-SUMIFS('BD Factoraje'!$R:$R,'BD Factoraje'!$B:$B,$B$3,'BD Factoraje'!$G:$G,'Cartera Semanal Individual'!$A99,'BD Factoraje'!$N:$N,'Cartera Semanal Individual'!AV$1,'BD Factoraje'!$C:$C,$B$2)</f>
        <v>0</v>
      </c>
      <c r="AW99" s="11">
        <f>IF('Cartera Semanal Individual'!$A99='Cartera Semanal Individual'!AW$1,-SUMIFS('BD Factoraje'!$Q:$Q,'BD Factoraje'!$B:$B,$B$3,'BD Factoraje'!$G:$G,'Cartera Semanal Individual'!$A99,'BD Factoraje'!$C:$C,$B$2),0)+AV99-SUMIFS('BD Factoraje'!$R:$R,'BD Factoraje'!$B:$B,$B$3,'BD Factoraje'!$G:$G,'Cartera Semanal Individual'!$A99,'BD Factoraje'!$N:$N,'Cartera Semanal Individual'!AW$1,'BD Factoraje'!$C:$C,$B$2)</f>
        <v>0</v>
      </c>
      <c r="AX99" s="11">
        <f>IF('Cartera Semanal Individual'!$A99='Cartera Semanal Individual'!AX$1,-SUMIFS('BD Factoraje'!$Q:$Q,'BD Factoraje'!$B:$B,$B$3,'BD Factoraje'!$G:$G,'Cartera Semanal Individual'!$A99,'BD Factoraje'!$C:$C,$B$2),0)+AW99-SUMIFS('BD Factoraje'!$R:$R,'BD Factoraje'!$B:$B,$B$3,'BD Factoraje'!$G:$G,'Cartera Semanal Individual'!$A99,'BD Factoraje'!$N:$N,'Cartera Semanal Individual'!AX$1,'BD Factoraje'!$C:$C,$B$2)</f>
        <v>0</v>
      </c>
      <c r="AY99" s="11">
        <f>IF('Cartera Semanal Individual'!$A99='Cartera Semanal Individual'!AY$1,-SUMIFS('BD Factoraje'!$Q:$Q,'BD Factoraje'!$B:$B,$B$3,'BD Factoraje'!$G:$G,'Cartera Semanal Individual'!$A99,'BD Factoraje'!$C:$C,$B$2),0)+AX99-SUMIFS('BD Factoraje'!$R:$R,'BD Factoraje'!$B:$B,$B$3,'BD Factoraje'!$G:$G,'Cartera Semanal Individual'!$A99,'BD Factoraje'!$N:$N,'Cartera Semanal Individual'!AY$1,'BD Factoraje'!$C:$C,$B$2)</f>
        <v>0</v>
      </c>
      <c r="AZ99" s="11">
        <f>IF('Cartera Semanal Individual'!$A99='Cartera Semanal Individual'!AZ$1,-SUMIFS('BD Factoraje'!$Q:$Q,'BD Factoraje'!$B:$B,$B$3,'BD Factoraje'!$G:$G,'Cartera Semanal Individual'!$A99,'BD Factoraje'!$C:$C,$B$2),0)+AY99-SUMIFS('BD Factoraje'!$R:$R,'BD Factoraje'!$B:$B,$B$3,'BD Factoraje'!$G:$G,'Cartera Semanal Individual'!$A99,'BD Factoraje'!$N:$N,'Cartera Semanal Individual'!AZ$1,'BD Factoraje'!$C:$C,$B$2)</f>
        <v>0</v>
      </c>
      <c r="BA99" s="11">
        <f>IF('Cartera Semanal Individual'!$A99='Cartera Semanal Individual'!BA$1,-SUMIFS('BD Factoraje'!$Q:$Q,'BD Factoraje'!$B:$B,$B$3,'BD Factoraje'!$G:$G,'Cartera Semanal Individual'!$A99,'BD Factoraje'!$C:$C,$B$2),0)+AZ99-SUMIFS('BD Factoraje'!$R:$R,'BD Factoraje'!$B:$B,$B$3,'BD Factoraje'!$G:$G,'Cartera Semanal Individual'!$A99,'BD Factoraje'!$N:$N,'Cartera Semanal Individual'!BA$1,'BD Factoraje'!$C:$C,$B$2)</f>
        <v>0</v>
      </c>
      <c r="BB99" s="11">
        <f>IF('Cartera Semanal Individual'!$A99='Cartera Semanal Individual'!BB$1,-SUMIFS('BD Factoraje'!$Q:$Q,'BD Factoraje'!$B:$B,$B$3,'BD Factoraje'!$G:$G,'Cartera Semanal Individual'!$A99,'BD Factoraje'!$C:$C,$B$2),0)+BA99-SUMIFS('BD Factoraje'!$R:$R,'BD Factoraje'!$B:$B,$B$3,'BD Factoraje'!$G:$G,'Cartera Semanal Individual'!$A99,'BD Factoraje'!$N:$N,'Cartera Semanal Individual'!BB$1,'BD Factoraje'!$C:$C,$B$2)</f>
        <v>0</v>
      </c>
      <c r="BC99" s="11">
        <f>IF('Cartera Semanal Individual'!$A99='Cartera Semanal Individual'!BC$1,-SUMIFS('BD Factoraje'!$Q:$Q,'BD Factoraje'!$B:$B,$B$3,'BD Factoraje'!$G:$G,'Cartera Semanal Individual'!$A99,'BD Factoraje'!$C:$C,$B$2),0)+BB99-SUMIFS('BD Factoraje'!$R:$R,'BD Factoraje'!$B:$B,$B$3,'BD Factoraje'!$G:$G,'Cartera Semanal Individual'!$A99,'BD Factoraje'!$N:$N,'Cartera Semanal Individual'!BC$1,'BD Factoraje'!$C:$C,$B$2)</f>
        <v>0</v>
      </c>
      <c r="BD99" s="11">
        <f>IF('Cartera Semanal Individual'!$A99='Cartera Semanal Individual'!BD$1,-SUMIFS('BD Factoraje'!$Q:$Q,'BD Factoraje'!$B:$B,$B$3,'BD Factoraje'!$G:$G,'Cartera Semanal Individual'!$A99,'BD Factoraje'!$C:$C,$B$2),0)+BC99-SUMIFS('BD Factoraje'!$R:$R,'BD Factoraje'!$B:$B,$B$3,'BD Factoraje'!$G:$G,'Cartera Semanal Individual'!$A99,'BD Factoraje'!$N:$N,'Cartera Semanal Individual'!BD$1,'BD Factoraje'!$C:$C,$B$2)</f>
        <v>0</v>
      </c>
      <c r="BE99" s="11">
        <f>IF('Cartera Semanal Individual'!$A99='Cartera Semanal Individual'!BE$1,-SUMIFS('BD Factoraje'!$Q:$Q,'BD Factoraje'!$B:$B,$B$3,'BD Factoraje'!$G:$G,'Cartera Semanal Individual'!$A99,'BD Factoraje'!$C:$C,$B$2),0)+BD99-SUMIFS('BD Factoraje'!$R:$R,'BD Factoraje'!$B:$B,$B$3,'BD Factoraje'!$G:$G,'Cartera Semanal Individual'!$A99,'BD Factoraje'!$N:$N,'Cartera Semanal Individual'!BE$1,'BD Factoraje'!$C:$C,$B$2)</f>
        <v>0</v>
      </c>
      <c r="BF99" s="11">
        <f>IF('Cartera Semanal Individual'!$A99='Cartera Semanal Individual'!BF$1,-SUMIFS('BD Factoraje'!$Q:$Q,'BD Factoraje'!$B:$B,$B$3,'BD Factoraje'!$G:$G,'Cartera Semanal Individual'!$A99,'BD Factoraje'!$C:$C,$B$2),0)+BE99-SUMIFS('BD Factoraje'!$R:$R,'BD Factoraje'!$B:$B,$B$3,'BD Factoraje'!$G:$G,'Cartera Semanal Individual'!$A99,'BD Factoraje'!$N:$N,'Cartera Semanal Individual'!BF$1,'BD Factoraje'!$C:$C,$B$2)</f>
        <v>0</v>
      </c>
      <c r="BG99" s="11">
        <f>IF('Cartera Semanal Individual'!$A99='Cartera Semanal Individual'!BG$1,-SUMIFS('BD Factoraje'!$Q:$Q,'BD Factoraje'!$B:$B,$B$3,'BD Factoraje'!$G:$G,'Cartera Semanal Individual'!$A99,'BD Factoraje'!$C:$C,$B$2),0)+BF99-SUMIFS('BD Factoraje'!$R:$R,'BD Factoraje'!$B:$B,$B$3,'BD Factoraje'!$G:$G,'Cartera Semanal Individual'!$A99,'BD Factoraje'!$N:$N,'Cartera Semanal Individual'!BG$1,'BD Factoraje'!$C:$C,$B$2)</f>
        <v>0</v>
      </c>
      <c r="BH99" s="11">
        <f>IF('Cartera Semanal Individual'!$A99='Cartera Semanal Individual'!BH$1,-SUMIFS('BD Factoraje'!$Q:$Q,'BD Factoraje'!$B:$B,$B$3,'BD Factoraje'!$G:$G,'Cartera Semanal Individual'!$A99,'BD Factoraje'!$C:$C,$B$2),0)+BG99-SUMIFS('BD Factoraje'!$R:$R,'BD Factoraje'!$B:$B,$B$3,'BD Factoraje'!$G:$G,'Cartera Semanal Individual'!$A99,'BD Factoraje'!$N:$N,'Cartera Semanal Individual'!BH$1,'BD Factoraje'!$C:$C,$B$2)</f>
        <v>0</v>
      </c>
      <c r="BI99" s="11">
        <f>IF('Cartera Semanal Individual'!$A99='Cartera Semanal Individual'!BI$1,-SUMIFS('BD Factoraje'!$Q:$Q,'BD Factoraje'!$B:$B,$B$3,'BD Factoraje'!$G:$G,'Cartera Semanal Individual'!$A99,'BD Factoraje'!$C:$C,$B$2),0)+BH99-SUMIFS('BD Factoraje'!$R:$R,'BD Factoraje'!$B:$B,$B$3,'BD Factoraje'!$G:$G,'Cartera Semanal Individual'!$A99,'BD Factoraje'!$N:$N,'Cartera Semanal Individual'!BI$1,'BD Factoraje'!$C:$C,$B$2)</f>
        <v>0</v>
      </c>
      <c r="BJ99" s="11">
        <f>IF('Cartera Semanal Individual'!$A99='Cartera Semanal Individual'!BJ$1,-SUMIFS('BD Factoraje'!$Q:$Q,'BD Factoraje'!$B:$B,$B$3,'BD Factoraje'!$G:$G,'Cartera Semanal Individual'!$A99,'BD Factoraje'!$C:$C,$B$2),0)+BI99-SUMIFS('BD Factoraje'!$R:$R,'BD Factoraje'!$B:$B,$B$3,'BD Factoraje'!$G:$G,'Cartera Semanal Individual'!$A99,'BD Factoraje'!$N:$N,'Cartera Semanal Individual'!BJ$1,'BD Factoraje'!$C:$C,$B$2)</f>
        <v>0</v>
      </c>
      <c r="BK99" s="11">
        <f>IF('Cartera Semanal Individual'!$A99='Cartera Semanal Individual'!BK$1,-SUMIFS('BD Factoraje'!$Q:$Q,'BD Factoraje'!$B:$B,$B$3,'BD Factoraje'!$G:$G,'Cartera Semanal Individual'!$A99,'BD Factoraje'!$C:$C,$B$2),0)+BJ99-SUMIFS('BD Factoraje'!$R:$R,'BD Factoraje'!$B:$B,$B$3,'BD Factoraje'!$G:$G,'Cartera Semanal Individual'!$A99,'BD Factoraje'!$N:$N,'Cartera Semanal Individual'!BK$1,'BD Factoraje'!$C:$C,$B$2)</f>
        <v>0</v>
      </c>
      <c r="BL99" s="11">
        <f>IF('Cartera Semanal Individual'!$A99='Cartera Semanal Individual'!BL$1,-SUMIFS('BD Factoraje'!$Q:$Q,'BD Factoraje'!$B:$B,$B$3,'BD Factoraje'!$G:$G,'Cartera Semanal Individual'!$A99,'BD Factoraje'!$C:$C,$B$2),0)+BK99-SUMIFS('BD Factoraje'!$R:$R,'BD Factoraje'!$B:$B,$B$3,'BD Factoraje'!$G:$G,'Cartera Semanal Individual'!$A99,'BD Factoraje'!$N:$N,'Cartera Semanal Individual'!BL$1,'BD Factoraje'!$C:$C,$B$2)</f>
        <v>0</v>
      </c>
      <c r="BM99" s="11">
        <f>IF('Cartera Semanal Individual'!$A99='Cartera Semanal Individual'!BM$1,-SUMIFS('BD Factoraje'!$Q:$Q,'BD Factoraje'!$B:$B,$B$3,'BD Factoraje'!$G:$G,'Cartera Semanal Individual'!$A99,'BD Factoraje'!$C:$C,$B$2),0)+BL99-SUMIFS('BD Factoraje'!$R:$R,'BD Factoraje'!$B:$B,$B$3,'BD Factoraje'!$G:$G,'Cartera Semanal Individual'!$A99,'BD Factoraje'!$N:$N,'Cartera Semanal Individual'!BM$1,'BD Factoraje'!$C:$C,$B$2)</f>
        <v>0</v>
      </c>
      <c r="BN99" s="11">
        <f>IF('Cartera Semanal Individual'!$A99='Cartera Semanal Individual'!BN$1,-SUMIFS('BD Factoraje'!$Q:$Q,'BD Factoraje'!$B:$B,$B$3,'BD Factoraje'!$G:$G,'Cartera Semanal Individual'!$A99,'BD Factoraje'!$C:$C,$B$2),0)+BM99-SUMIFS('BD Factoraje'!$R:$R,'BD Factoraje'!$B:$B,$B$3,'BD Factoraje'!$G:$G,'Cartera Semanal Individual'!$A99,'BD Factoraje'!$N:$N,'Cartera Semanal Individual'!BN$1,'BD Factoraje'!$C:$C,$B$2)</f>
        <v>0</v>
      </c>
      <c r="BO99" s="11">
        <f>IF('Cartera Semanal Individual'!$A99='Cartera Semanal Individual'!BO$1,-SUMIFS('BD Factoraje'!$Q:$Q,'BD Factoraje'!$B:$B,$B$3,'BD Factoraje'!$G:$G,'Cartera Semanal Individual'!$A99,'BD Factoraje'!$C:$C,$B$2),0)+BN99-SUMIFS('BD Factoraje'!$R:$R,'BD Factoraje'!$B:$B,$B$3,'BD Factoraje'!$G:$G,'Cartera Semanal Individual'!$A99,'BD Factoraje'!$N:$N,'Cartera Semanal Individual'!BO$1,'BD Factoraje'!$C:$C,$B$2)</f>
        <v>0</v>
      </c>
      <c r="BP99" s="11">
        <f>IF('Cartera Semanal Individual'!$A99='Cartera Semanal Individual'!BP$1,-SUMIFS('BD Factoraje'!$Q:$Q,'BD Factoraje'!$B:$B,$B$3,'BD Factoraje'!$G:$G,'Cartera Semanal Individual'!$A99,'BD Factoraje'!$C:$C,$B$2),0)+BO99-SUMIFS('BD Factoraje'!$R:$R,'BD Factoraje'!$B:$B,$B$3,'BD Factoraje'!$G:$G,'Cartera Semanal Individual'!$A99,'BD Factoraje'!$N:$N,'Cartera Semanal Individual'!BP$1,'BD Factoraje'!$C:$C,$B$2)</f>
        <v>0</v>
      </c>
      <c r="BQ99" s="11">
        <f>IF('Cartera Semanal Individual'!$A99='Cartera Semanal Individual'!BQ$1,-SUMIFS('BD Factoraje'!$Q:$Q,'BD Factoraje'!$B:$B,$B$3,'BD Factoraje'!$G:$G,'Cartera Semanal Individual'!$A99,'BD Factoraje'!$C:$C,$B$2),0)+BP99-SUMIFS('BD Factoraje'!$R:$R,'BD Factoraje'!$B:$B,$B$3,'BD Factoraje'!$G:$G,'Cartera Semanal Individual'!$A99,'BD Factoraje'!$N:$N,'Cartera Semanal Individual'!BQ$1,'BD Factoraje'!$C:$C,$B$2)</f>
        <v>0</v>
      </c>
      <c r="BR99" s="11">
        <f>IF('Cartera Semanal Individual'!$A99='Cartera Semanal Individual'!BR$1,-SUMIFS('BD Factoraje'!$Q:$Q,'BD Factoraje'!$B:$B,$B$3,'BD Factoraje'!$G:$G,'Cartera Semanal Individual'!$A99,'BD Factoraje'!$C:$C,$B$2),0)+BQ99-SUMIFS('BD Factoraje'!$R:$R,'BD Factoraje'!$B:$B,$B$3,'BD Factoraje'!$G:$G,'Cartera Semanal Individual'!$A99,'BD Factoraje'!$N:$N,'Cartera Semanal Individual'!BR$1,'BD Factoraje'!$C:$C,$B$2)</f>
        <v>0</v>
      </c>
      <c r="BS99" s="11">
        <f>IF('Cartera Semanal Individual'!$A99='Cartera Semanal Individual'!BS$1,-SUMIFS('BD Factoraje'!$Q:$Q,'BD Factoraje'!$B:$B,$B$3,'BD Factoraje'!$G:$G,'Cartera Semanal Individual'!$A99,'BD Factoraje'!$C:$C,$B$2),0)+BR99-SUMIFS('BD Factoraje'!$R:$R,'BD Factoraje'!$B:$B,$B$3,'BD Factoraje'!$G:$G,'Cartera Semanal Individual'!$A99,'BD Factoraje'!$N:$N,'Cartera Semanal Individual'!BS$1,'BD Factoraje'!$C:$C,$B$2)</f>
        <v>0</v>
      </c>
      <c r="BT99" s="11">
        <f>IF('Cartera Semanal Individual'!$A99='Cartera Semanal Individual'!BT$1,-SUMIFS('BD Factoraje'!$Q:$Q,'BD Factoraje'!$B:$B,$B$3,'BD Factoraje'!$G:$G,'Cartera Semanal Individual'!$A99,'BD Factoraje'!$C:$C,$B$2),0)+BS99-SUMIFS('BD Factoraje'!$R:$R,'BD Factoraje'!$B:$B,$B$3,'BD Factoraje'!$G:$G,'Cartera Semanal Individual'!$A99,'BD Factoraje'!$N:$N,'Cartera Semanal Individual'!BT$1,'BD Factoraje'!$C:$C,$B$2)</f>
        <v>0</v>
      </c>
      <c r="BU99" s="11">
        <f>IF('Cartera Semanal Individual'!$A99='Cartera Semanal Individual'!BU$1,-SUMIFS('BD Factoraje'!$Q:$Q,'BD Factoraje'!$B:$B,$B$3,'BD Factoraje'!$G:$G,'Cartera Semanal Individual'!$A99,'BD Factoraje'!$C:$C,$B$2),0)+BT99-SUMIFS('BD Factoraje'!$R:$R,'BD Factoraje'!$B:$B,$B$3,'BD Factoraje'!$G:$G,'Cartera Semanal Individual'!$A99,'BD Factoraje'!$N:$N,'Cartera Semanal Individual'!BU$1,'BD Factoraje'!$C:$C,$B$2)</f>
        <v>0</v>
      </c>
      <c r="BV99" s="11">
        <f>IF('Cartera Semanal Individual'!$A99='Cartera Semanal Individual'!BV$1,-SUMIFS('BD Factoraje'!$Q:$Q,'BD Factoraje'!$B:$B,$B$3,'BD Factoraje'!$G:$G,'Cartera Semanal Individual'!$A99,'BD Factoraje'!$C:$C,$B$2),0)+BU99-SUMIFS('BD Factoraje'!$R:$R,'BD Factoraje'!$B:$B,$B$3,'BD Factoraje'!$G:$G,'Cartera Semanal Individual'!$A99,'BD Factoraje'!$N:$N,'Cartera Semanal Individual'!BV$1,'BD Factoraje'!$C:$C,$B$2)</f>
        <v>0</v>
      </c>
      <c r="BW99" s="11">
        <f>IF('Cartera Semanal Individual'!$A99='Cartera Semanal Individual'!BW$1,-SUMIFS('BD Factoraje'!$Q:$Q,'BD Factoraje'!$B:$B,$B$3,'BD Factoraje'!$G:$G,'Cartera Semanal Individual'!$A99,'BD Factoraje'!$C:$C,$B$2),0)+BV99-SUMIFS('BD Factoraje'!$R:$R,'BD Factoraje'!$B:$B,$B$3,'BD Factoraje'!$G:$G,'Cartera Semanal Individual'!$A99,'BD Factoraje'!$N:$N,'Cartera Semanal Individual'!BW$1,'BD Factoraje'!$C:$C,$B$2)</f>
        <v>0</v>
      </c>
      <c r="BX99" s="11">
        <f>IF('Cartera Semanal Individual'!$A99='Cartera Semanal Individual'!BX$1,-SUMIFS('BD Factoraje'!$Q:$Q,'BD Factoraje'!$B:$B,$B$3,'BD Factoraje'!$G:$G,'Cartera Semanal Individual'!$A99,'BD Factoraje'!$C:$C,$B$2),0)+BW99-SUMIFS('BD Factoraje'!$R:$R,'BD Factoraje'!$B:$B,$B$3,'BD Factoraje'!$G:$G,'Cartera Semanal Individual'!$A99,'BD Factoraje'!$N:$N,'Cartera Semanal Individual'!BX$1,'BD Factoraje'!$C:$C,$B$2)</f>
        <v>0</v>
      </c>
      <c r="BY99" s="11">
        <f>IF('Cartera Semanal Individual'!$A99='Cartera Semanal Individual'!BY$1,-SUMIFS('BD Factoraje'!$Q:$Q,'BD Factoraje'!$B:$B,$B$3,'BD Factoraje'!$G:$G,'Cartera Semanal Individual'!$A99,'BD Factoraje'!$C:$C,$B$2),0)+BX99-SUMIFS('BD Factoraje'!$R:$R,'BD Factoraje'!$B:$B,$B$3,'BD Factoraje'!$G:$G,'Cartera Semanal Individual'!$A99,'BD Factoraje'!$N:$N,'Cartera Semanal Individual'!BY$1,'BD Factoraje'!$C:$C,$B$2)</f>
        <v>0</v>
      </c>
      <c r="BZ99" s="11">
        <f>IF('Cartera Semanal Individual'!$A99='Cartera Semanal Individual'!BZ$1,-SUMIFS('BD Factoraje'!$Q:$Q,'BD Factoraje'!$B:$B,$B$3,'BD Factoraje'!$G:$G,'Cartera Semanal Individual'!$A99,'BD Factoraje'!$C:$C,$B$2),0)+BY99-SUMIFS('BD Factoraje'!$R:$R,'BD Factoraje'!$B:$B,$B$3,'BD Factoraje'!$G:$G,'Cartera Semanal Individual'!$A99,'BD Factoraje'!$N:$N,'Cartera Semanal Individual'!BZ$1,'BD Factoraje'!$C:$C,$B$2)</f>
        <v>0</v>
      </c>
      <c r="CA99" s="11">
        <f>IF('Cartera Semanal Individual'!$A99='Cartera Semanal Individual'!CA$1,-SUMIFS('BD Factoraje'!$Q:$Q,'BD Factoraje'!$B:$B,$B$3,'BD Factoraje'!$G:$G,'Cartera Semanal Individual'!$A99,'BD Factoraje'!$C:$C,$B$2),0)+BZ99-SUMIFS('BD Factoraje'!$R:$R,'BD Factoraje'!$B:$B,$B$3,'BD Factoraje'!$G:$G,'Cartera Semanal Individual'!$A99,'BD Factoraje'!$N:$N,'Cartera Semanal Individual'!CA$1,'BD Factoraje'!$C:$C,$B$2)</f>
        <v>0</v>
      </c>
      <c r="CB99" s="11">
        <f>IF('Cartera Semanal Individual'!$A99='Cartera Semanal Individual'!CB$1,-SUMIFS('BD Factoraje'!$Q:$Q,'BD Factoraje'!$B:$B,$B$3,'BD Factoraje'!$G:$G,'Cartera Semanal Individual'!$A99,'BD Factoraje'!$C:$C,$B$2),0)+CA99-SUMIFS('BD Factoraje'!$R:$R,'BD Factoraje'!$B:$B,$B$3,'BD Factoraje'!$G:$G,'Cartera Semanal Individual'!$A99,'BD Factoraje'!$N:$N,'Cartera Semanal Individual'!CB$1,'BD Factoraje'!$C:$C,$B$2)</f>
        <v>0</v>
      </c>
      <c r="CC99" s="11">
        <f>IF('Cartera Semanal Individual'!$A99='Cartera Semanal Individual'!CC$1,-SUMIFS('BD Factoraje'!$Q:$Q,'BD Factoraje'!$B:$B,$B$3,'BD Factoraje'!$G:$G,'Cartera Semanal Individual'!$A99,'BD Factoraje'!$C:$C,$B$2),0)+CB99-SUMIFS('BD Factoraje'!$R:$R,'BD Factoraje'!$B:$B,$B$3,'BD Factoraje'!$G:$G,'Cartera Semanal Individual'!$A99,'BD Factoraje'!$N:$N,'Cartera Semanal Individual'!CC$1,'BD Factoraje'!$C:$C,$B$2)</f>
        <v>0</v>
      </c>
      <c r="CD99" s="11">
        <f>IF('Cartera Semanal Individual'!$A99='Cartera Semanal Individual'!CD$1,-SUMIFS('BD Factoraje'!$Q:$Q,'BD Factoraje'!$B:$B,$B$3,'BD Factoraje'!$G:$G,'Cartera Semanal Individual'!$A99,'BD Factoraje'!$C:$C,$B$2),0)+CC99-SUMIFS('BD Factoraje'!$R:$R,'BD Factoraje'!$B:$B,$B$3,'BD Factoraje'!$G:$G,'Cartera Semanal Individual'!$A99,'BD Factoraje'!$N:$N,'Cartera Semanal Individual'!CD$1,'BD Factoraje'!$C:$C,$B$2)</f>
        <v>0</v>
      </c>
      <c r="CE99" s="11">
        <f>IF('Cartera Semanal Individual'!$A99='Cartera Semanal Individual'!CE$1,-SUMIFS('BD Factoraje'!$Q:$Q,'BD Factoraje'!$B:$B,$B$3,'BD Factoraje'!$G:$G,'Cartera Semanal Individual'!$A99,'BD Factoraje'!$C:$C,$B$2),0)+CD99-SUMIFS('BD Factoraje'!$R:$R,'BD Factoraje'!$B:$B,$B$3,'BD Factoraje'!$G:$G,'Cartera Semanal Individual'!$A99,'BD Factoraje'!$N:$N,'Cartera Semanal Individual'!CE$1,'BD Factoraje'!$C:$C,$B$2)</f>
        <v>0</v>
      </c>
      <c r="CF99" s="11">
        <f>IF('Cartera Semanal Individual'!$A99='Cartera Semanal Individual'!CF$1,-SUMIFS('BD Factoraje'!$Q:$Q,'BD Factoraje'!$B:$B,$B$3,'BD Factoraje'!$G:$G,'Cartera Semanal Individual'!$A99,'BD Factoraje'!$C:$C,$B$2),0)+CE99-SUMIFS('BD Factoraje'!$R:$R,'BD Factoraje'!$B:$B,$B$3,'BD Factoraje'!$G:$G,'Cartera Semanal Individual'!$A99,'BD Factoraje'!$N:$N,'Cartera Semanal Individual'!CF$1,'BD Factoraje'!$C:$C,$B$2)</f>
        <v>0</v>
      </c>
      <c r="CG99" s="11">
        <f>IF('Cartera Semanal Individual'!$A99='Cartera Semanal Individual'!CG$1,-SUMIFS('BD Factoraje'!$Q:$Q,'BD Factoraje'!$B:$B,$B$3,'BD Factoraje'!$G:$G,'Cartera Semanal Individual'!$A99,'BD Factoraje'!$C:$C,$B$2),0)+CF99-SUMIFS('BD Factoraje'!$R:$R,'BD Factoraje'!$B:$B,$B$3,'BD Factoraje'!$G:$G,'Cartera Semanal Individual'!$A99,'BD Factoraje'!$N:$N,'Cartera Semanal Individual'!CG$1,'BD Factoraje'!$C:$C,$B$2)</f>
        <v>0</v>
      </c>
      <c r="CH99" s="11">
        <f>IF('Cartera Semanal Individual'!$A99='Cartera Semanal Individual'!CH$1,-SUMIFS('BD Factoraje'!$Q:$Q,'BD Factoraje'!$B:$B,$B$3,'BD Factoraje'!$G:$G,'Cartera Semanal Individual'!$A99,'BD Factoraje'!$C:$C,$B$2),0)+CG99-SUMIFS('BD Factoraje'!$R:$R,'BD Factoraje'!$B:$B,$B$3,'BD Factoraje'!$G:$G,'Cartera Semanal Individual'!$A99,'BD Factoraje'!$N:$N,'Cartera Semanal Individual'!CH$1,'BD Factoraje'!$C:$C,$B$2)</f>
        <v>0</v>
      </c>
      <c r="CI99" s="11">
        <f>IF('Cartera Semanal Individual'!$A99='Cartera Semanal Individual'!CI$1,-SUMIFS('BD Factoraje'!$Q:$Q,'BD Factoraje'!$B:$B,$B$3,'BD Factoraje'!$G:$G,'Cartera Semanal Individual'!$A99,'BD Factoraje'!$C:$C,$B$2),0)+CH99-SUMIFS('BD Factoraje'!$R:$R,'BD Factoraje'!$B:$B,$B$3,'BD Factoraje'!$G:$G,'Cartera Semanal Individual'!$A99,'BD Factoraje'!$N:$N,'Cartera Semanal Individual'!CI$1,'BD Factoraje'!$C:$C,$B$2)</f>
        <v>0</v>
      </c>
      <c r="CJ99" s="11">
        <f>IF('Cartera Semanal Individual'!$A99='Cartera Semanal Individual'!CJ$1,-SUMIFS('BD Factoraje'!$Q:$Q,'BD Factoraje'!$B:$B,$B$3,'BD Factoraje'!$G:$G,'Cartera Semanal Individual'!$A99,'BD Factoraje'!$C:$C,$B$2),0)+CI99-SUMIFS('BD Factoraje'!$R:$R,'BD Factoraje'!$B:$B,$B$3,'BD Factoraje'!$G:$G,'Cartera Semanal Individual'!$A99,'BD Factoraje'!$N:$N,'Cartera Semanal Individual'!CJ$1,'BD Factoraje'!$C:$C,$B$2)</f>
        <v>0</v>
      </c>
      <c r="CK99" s="11">
        <f>IF('Cartera Semanal Individual'!$A99='Cartera Semanal Individual'!CK$1,-SUMIFS('BD Factoraje'!$Q:$Q,'BD Factoraje'!$B:$B,$B$3,'BD Factoraje'!$G:$G,'Cartera Semanal Individual'!$A99,'BD Factoraje'!$C:$C,$B$2),0)+CJ99-SUMIFS('BD Factoraje'!$R:$R,'BD Factoraje'!$B:$B,$B$3,'BD Factoraje'!$G:$G,'Cartera Semanal Individual'!$A99,'BD Factoraje'!$N:$N,'Cartera Semanal Individual'!CK$1,'BD Factoraje'!$C:$C,$B$2)</f>
        <v>0</v>
      </c>
      <c r="CL99" s="11">
        <f>IF('Cartera Semanal Individual'!$A99='Cartera Semanal Individual'!CL$1,-SUMIFS('BD Factoraje'!$Q:$Q,'BD Factoraje'!$B:$B,$B$3,'BD Factoraje'!$G:$G,'Cartera Semanal Individual'!$A99,'BD Factoraje'!$C:$C,$B$2),0)+CK99-SUMIFS('BD Factoraje'!$R:$R,'BD Factoraje'!$B:$B,$B$3,'BD Factoraje'!$G:$G,'Cartera Semanal Individual'!$A99,'BD Factoraje'!$N:$N,'Cartera Semanal Individual'!CL$1,'BD Factoraje'!$C:$C,$B$2)</f>
        <v>0</v>
      </c>
      <c r="CM99" s="11">
        <f>IF('Cartera Semanal Individual'!$A99='Cartera Semanal Individual'!CM$1,-SUMIFS('BD Factoraje'!$Q:$Q,'BD Factoraje'!$B:$B,$B$3,'BD Factoraje'!$G:$G,'Cartera Semanal Individual'!$A99,'BD Factoraje'!$C:$C,$B$2),0)+CL99-SUMIFS('BD Factoraje'!$R:$R,'BD Factoraje'!$B:$B,$B$3,'BD Factoraje'!$G:$G,'Cartera Semanal Individual'!$A99,'BD Factoraje'!$N:$N,'Cartera Semanal Individual'!CM$1,'BD Factoraje'!$C:$C,$B$2)</f>
        <v>0</v>
      </c>
      <c r="CN99" s="11">
        <f>IF('Cartera Semanal Individual'!$A99='Cartera Semanal Individual'!CN$1,-SUMIFS('BD Factoraje'!$Q:$Q,'BD Factoraje'!$B:$B,$B$3,'BD Factoraje'!$G:$G,'Cartera Semanal Individual'!$A99,'BD Factoraje'!$C:$C,$B$2),0)+CM99-SUMIFS('BD Factoraje'!$R:$R,'BD Factoraje'!$B:$B,$B$3,'BD Factoraje'!$G:$G,'Cartera Semanal Individual'!$A99,'BD Factoraje'!$N:$N,'Cartera Semanal Individual'!CN$1,'BD Factoraje'!$C:$C,$B$2)</f>
        <v>0</v>
      </c>
      <c r="CO99" s="11">
        <f>IF('Cartera Semanal Individual'!$A99='Cartera Semanal Individual'!CO$1,-SUMIFS('BD Factoraje'!$Q:$Q,'BD Factoraje'!$B:$B,$B$3,'BD Factoraje'!$G:$G,'Cartera Semanal Individual'!$A99,'BD Factoraje'!$C:$C,$B$2),0)+CN99-SUMIFS('BD Factoraje'!$R:$R,'BD Factoraje'!$B:$B,$B$3,'BD Factoraje'!$G:$G,'Cartera Semanal Individual'!$A99,'BD Factoraje'!$N:$N,'Cartera Semanal Individual'!CO$1,'BD Factoraje'!$C:$C,$B$2)</f>
        <v>0</v>
      </c>
      <c r="CP99" s="11">
        <f>IF('Cartera Semanal Individual'!$A99='Cartera Semanal Individual'!CP$1,-SUMIFS('BD Factoraje'!$Q:$Q,'BD Factoraje'!$B:$B,$B$3,'BD Factoraje'!$G:$G,'Cartera Semanal Individual'!$A99,'BD Factoraje'!$C:$C,$B$2),0)+CO99-SUMIFS('BD Factoraje'!$R:$R,'BD Factoraje'!$B:$B,$B$3,'BD Factoraje'!$G:$G,'Cartera Semanal Individual'!$A99,'BD Factoraje'!$N:$N,'Cartera Semanal Individual'!CP$1,'BD Factoraje'!$C:$C,$B$2)</f>
        <v>0</v>
      </c>
      <c r="CQ99" s="11">
        <f>IF('Cartera Semanal Individual'!$A99='Cartera Semanal Individual'!CQ$1,-SUMIFS('BD Factoraje'!$Q:$Q,'BD Factoraje'!$B:$B,$B$3,'BD Factoraje'!$G:$G,'Cartera Semanal Individual'!$A99,'BD Factoraje'!$C:$C,$B$2),0)+CP99-SUMIFS('BD Factoraje'!$R:$R,'BD Factoraje'!$B:$B,$B$3,'BD Factoraje'!$G:$G,'Cartera Semanal Individual'!$A99,'BD Factoraje'!$N:$N,'Cartera Semanal Individual'!CQ$1,'BD Factoraje'!$C:$C,$B$2)</f>
        <v>0</v>
      </c>
      <c r="CR99" s="11">
        <f>IF('Cartera Semanal Individual'!$A99='Cartera Semanal Individual'!CR$1,-SUMIFS('BD Factoraje'!$Q:$Q,'BD Factoraje'!$B:$B,$B$3,'BD Factoraje'!$G:$G,'Cartera Semanal Individual'!$A99,'BD Factoraje'!$C:$C,$B$2),0)+CQ99-SUMIFS('BD Factoraje'!$R:$R,'BD Factoraje'!$B:$B,$B$3,'BD Factoraje'!$G:$G,'Cartera Semanal Individual'!$A99,'BD Factoraje'!$N:$N,'Cartera Semanal Individual'!CR$1,'BD Factoraje'!$C:$C,$B$2)</f>
        <v>0</v>
      </c>
      <c r="CS99" s="11">
        <f>IF('Cartera Semanal Individual'!$A99='Cartera Semanal Individual'!CS$1,-SUMIFS('BD Factoraje'!$Q:$Q,'BD Factoraje'!$B:$B,$B$3,'BD Factoraje'!$G:$G,'Cartera Semanal Individual'!$A99,'BD Factoraje'!$C:$C,$B$2),0)+CR99-SUMIFS('BD Factoraje'!$R:$R,'BD Factoraje'!$B:$B,$B$3,'BD Factoraje'!$G:$G,'Cartera Semanal Individual'!$A99,'BD Factoraje'!$N:$N,'Cartera Semanal Individual'!CS$1,'BD Factoraje'!$C:$C,$B$2)</f>
        <v>0</v>
      </c>
      <c r="CT99" s="11">
        <f>IF('Cartera Semanal Individual'!$A99='Cartera Semanal Individual'!CT$1,-SUMIFS('BD Factoraje'!$Q:$Q,'BD Factoraje'!$B:$B,$B$3,'BD Factoraje'!$G:$G,'Cartera Semanal Individual'!$A99,'BD Factoraje'!$C:$C,$B$2),0)+CS99-SUMIFS('BD Factoraje'!$R:$R,'BD Factoraje'!$B:$B,$B$3,'BD Factoraje'!$G:$G,'Cartera Semanal Individual'!$A99,'BD Factoraje'!$N:$N,'Cartera Semanal Individual'!CT$1,'BD Factoraje'!$C:$C,$B$2)</f>
        <v>0</v>
      </c>
      <c r="CU99" s="11">
        <f>IF('Cartera Semanal Individual'!$A99='Cartera Semanal Individual'!CU$1,-SUMIFS('BD Factoraje'!$Q:$Q,'BD Factoraje'!$B:$B,$B$3,'BD Factoraje'!$G:$G,'Cartera Semanal Individual'!$A99,'BD Factoraje'!$C:$C,$B$2),0)+CT99-SUMIFS('BD Factoraje'!$R:$R,'BD Factoraje'!$B:$B,$B$3,'BD Factoraje'!$G:$G,'Cartera Semanal Individual'!$A99,'BD Factoraje'!$N:$N,'Cartera Semanal Individual'!CU$1,'BD Factoraje'!$C:$C,$B$2)</f>
        <v>0</v>
      </c>
      <c r="CV99" s="11">
        <f>IF('Cartera Semanal Individual'!$A99='Cartera Semanal Individual'!CV$1,-SUMIFS('BD Factoraje'!$Q:$Q,'BD Factoraje'!$B:$B,$B$3,'BD Factoraje'!$G:$G,'Cartera Semanal Individual'!$A99,'BD Factoraje'!$C:$C,$B$2),0)+CU99-SUMIFS('BD Factoraje'!$R:$R,'BD Factoraje'!$B:$B,$B$3,'BD Factoraje'!$G:$G,'Cartera Semanal Individual'!$A99,'BD Factoraje'!$N:$N,'Cartera Semanal Individual'!CV$1,'BD Factoraje'!$C:$C,$B$2)</f>
        <v>0</v>
      </c>
    </row>
    <row r="100" spans="1:100" x14ac:dyDescent="0.25">
      <c r="A100" s="14">
        <v>109</v>
      </c>
      <c r="B100" s="31">
        <f t="shared" si="3"/>
        <v>43128</v>
      </c>
      <c r="C100" s="11">
        <f>IF('Cartera Semanal Individual'!$A100='Cartera Semanal Individual'!C$1,-SUMIFS('BD Factoraje'!$Q:$Q,'BD Factoraje'!$B:$B,$B$3,'BD Factoraje'!$G:$G,'Cartera Semanal Individual'!$A100,'BD Factoraje'!$C:$C,$B$2),0)</f>
        <v>0</v>
      </c>
      <c r="D100" s="11">
        <f>IF('Cartera Semanal Individual'!$A100='Cartera Semanal Individual'!D$1,-SUMIFS('BD Factoraje'!$Q:$Q,'BD Factoraje'!$B:$B,$B$3,'BD Factoraje'!$G:$G,'Cartera Semanal Individual'!$A100,'BD Factoraje'!$C:$C,$B$2),0)+C100-SUMIFS('BD Factoraje'!$R:$R,'BD Factoraje'!$B:$B,$B$3,'BD Factoraje'!$G:$G,'Cartera Semanal Individual'!$A100,'BD Factoraje'!$N:$N,'Cartera Semanal Individual'!D$1,'BD Factoraje'!$C:$C,$B$2)</f>
        <v>0</v>
      </c>
      <c r="E100" s="11">
        <f>IF('Cartera Semanal Individual'!$A100='Cartera Semanal Individual'!E$1,-SUMIFS('BD Factoraje'!$Q:$Q,'BD Factoraje'!$B:$B,$B$3,'BD Factoraje'!$G:$G,'Cartera Semanal Individual'!$A100,'BD Factoraje'!$C:$C,$B$2),0)+D100-SUMIFS('BD Factoraje'!$R:$R,'BD Factoraje'!$B:$B,$B$3,'BD Factoraje'!$G:$G,'Cartera Semanal Individual'!$A100,'BD Factoraje'!$N:$N,'Cartera Semanal Individual'!E$1,'BD Factoraje'!$C:$C,$B$2)</f>
        <v>0</v>
      </c>
      <c r="F100" s="11">
        <f>IF('Cartera Semanal Individual'!$A100='Cartera Semanal Individual'!F$1,-SUMIFS('BD Factoraje'!$Q:$Q,'BD Factoraje'!$B:$B,$B$3,'BD Factoraje'!$G:$G,'Cartera Semanal Individual'!$A100,'BD Factoraje'!$C:$C,$B$2),0)+E100-SUMIFS('BD Factoraje'!$R:$R,'BD Factoraje'!$B:$B,$B$3,'BD Factoraje'!$G:$G,'Cartera Semanal Individual'!$A100,'BD Factoraje'!$N:$N,'Cartera Semanal Individual'!F$1,'BD Factoraje'!$C:$C,$B$2)</f>
        <v>0</v>
      </c>
      <c r="G100" s="11">
        <f>IF('Cartera Semanal Individual'!$A100='Cartera Semanal Individual'!G$1,-SUMIFS('BD Factoraje'!$Q:$Q,'BD Factoraje'!$B:$B,$B$3,'BD Factoraje'!$G:$G,'Cartera Semanal Individual'!$A100,'BD Factoraje'!$C:$C,$B$2),0)+F100-SUMIFS('BD Factoraje'!$R:$R,'BD Factoraje'!$B:$B,$B$3,'BD Factoraje'!$G:$G,'Cartera Semanal Individual'!$A100,'BD Factoraje'!$N:$N,'Cartera Semanal Individual'!G$1,'BD Factoraje'!$C:$C,$B$2)</f>
        <v>0</v>
      </c>
      <c r="H100" s="11">
        <f>IF('Cartera Semanal Individual'!$A100='Cartera Semanal Individual'!H$1,-SUMIFS('BD Factoraje'!$Q:$Q,'BD Factoraje'!$B:$B,$B$3,'BD Factoraje'!$G:$G,'Cartera Semanal Individual'!$A100,'BD Factoraje'!$C:$C,$B$2),0)+G100-SUMIFS('BD Factoraje'!$R:$R,'BD Factoraje'!$B:$B,$B$3,'BD Factoraje'!$G:$G,'Cartera Semanal Individual'!$A100,'BD Factoraje'!$N:$N,'Cartera Semanal Individual'!H$1,'BD Factoraje'!$C:$C,$B$2)</f>
        <v>0</v>
      </c>
      <c r="I100" s="11">
        <f>IF('Cartera Semanal Individual'!$A100='Cartera Semanal Individual'!I$1,-SUMIFS('BD Factoraje'!$Q:$Q,'BD Factoraje'!$B:$B,$B$3,'BD Factoraje'!$G:$G,'Cartera Semanal Individual'!$A100,'BD Factoraje'!$C:$C,$B$2),0)+H100-SUMIFS('BD Factoraje'!$R:$R,'BD Factoraje'!$B:$B,$B$3,'BD Factoraje'!$G:$G,'Cartera Semanal Individual'!$A100,'BD Factoraje'!$N:$N,'Cartera Semanal Individual'!I$1,'BD Factoraje'!$C:$C,$B$2)</f>
        <v>0</v>
      </c>
      <c r="J100" s="11">
        <f>IF('Cartera Semanal Individual'!$A100='Cartera Semanal Individual'!J$1,-SUMIFS('BD Factoraje'!$Q:$Q,'BD Factoraje'!$B:$B,$B$3,'BD Factoraje'!$G:$G,'Cartera Semanal Individual'!$A100,'BD Factoraje'!$C:$C,$B$2),0)+I100-SUMIFS('BD Factoraje'!$R:$R,'BD Factoraje'!$B:$B,$B$3,'BD Factoraje'!$G:$G,'Cartera Semanal Individual'!$A100,'BD Factoraje'!$N:$N,'Cartera Semanal Individual'!J$1,'BD Factoraje'!$C:$C,$B$2)</f>
        <v>0</v>
      </c>
      <c r="K100" s="11">
        <f>IF('Cartera Semanal Individual'!$A100='Cartera Semanal Individual'!K$1,-SUMIFS('BD Factoraje'!$Q:$Q,'BD Factoraje'!$B:$B,$B$3,'BD Factoraje'!$G:$G,'Cartera Semanal Individual'!$A100,'BD Factoraje'!$C:$C,$B$2),0)+J100-SUMIFS('BD Factoraje'!$R:$R,'BD Factoraje'!$B:$B,$B$3,'BD Factoraje'!$G:$G,'Cartera Semanal Individual'!$A100,'BD Factoraje'!$N:$N,'Cartera Semanal Individual'!K$1,'BD Factoraje'!$C:$C,$B$2)</f>
        <v>0</v>
      </c>
      <c r="L100" s="11">
        <f>IF('Cartera Semanal Individual'!$A100='Cartera Semanal Individual'!L$1,-SUMIFS('BD Factoraje'!$Q:$Q,'BD Factoraje'!$B:$B,$B$3,'BD Factoraje'!$G:$G,'Cartera Semanal Individual'!$A100,'BD Factoraje'!$C:$C,$B$2),0)+K100-SUMIFS('BD Factoraje'!$R:$R,'BD Factoraje'!$B:$B,$B$3,'BD Factoraje'!$G:$G,'Cartera Semanal Individual'!$A100,'BD Factoraje'!$N:$N,'Cartera Semanal Individual'!L$1,'BD Factoraje'!$C:$C,$B$2)</f>
        <v>0</v>
      </c>
      <c r="M100" s="11">
        <f>IF('Cartera Semanal Individual'!$A100='Cartera Semanal Individual'!M$1,-SUMIFS('BD Factoraje'!$Q:$Q,'BD Factoraje'!$B:$B,$B$3,'BD Factoraje'!$G:$G,'Cartera Semanal Individual'!$A100,'BD Factoraje'!$C:$C,$B$2),0)+L100-SUMIFS('BD Factoraje'!$R:$R,'BD Factoraje'!$B:$B,$B$3,'BD Factoraje'!$G:$G,'Cartera Semanal Individual'!$A100,'BD Factoraje'!$N:$N,'Cartera Semanal Individual'!M$1,'BD Factoraje'!$C:$C,$B$2)</f>
        <v>0</v>
      </c>
      <c r="N100" s="11">
        <f>IF('Cartera Semanal Individual'!$A100='Cartera Semanal Individual'!N$1,-SUMIFS('BD Factoraje'!$Q:$Q,'BD Factoraje'!$B:$B,$B$3,'BD Factoraje'!$G:$G,'Cartera Semanal Individual'!$A100,'BD Factoraje'!$C:$C,$B$2),0)+M100-SUMIFS('BD Factoraje'!$R:$R,'BD Factoraje'!$B:$B,$B$3,'BD Factoraje'!$G:$G,'Cartera Semanal Individual'!$A100,'BD Factoraje'!$N:$N,'Cartera Semanal Individual'!N$1,'BD Factoraje'!$C:$C,$B$2)</f>
        <v>0</v>
      </c>
      <c r="O100" s="11">
        <f>IF('Cartera Semanal Individual'!$A100='Cartera Semanal Individual'!O$1,-SUMIFS('BD Factoraje'!$Q:$Q,'BD Factoraje'!$B:$B,$B$3,'BD Factoraje'!$G:$G,'Cartera Semanal Individual'!$A100,'BD Factoraje'!$C:$C,$B$2),0)+N100-SUMIFS('BD Factoraje'!$R:$R,'BD Factoraje'!$B:$B,$B$3,'BD Factoraje'!$G:$G,'Cartera Semanal Individual'!$A100,'BD Factoraje'!$N:$N,'Cartera Semanal Individual'!O$1,'BD Factoraje'!$C:$C,$B$2)</f>
        <v>0</v>
      </c>
      <c r="P100" s="11">
        <f>IF('Cartera Semanal Individual'!$A100='Cartera Semanal Individual'!P$1,-SUMIFS('BD Factoraje'!$Q:$Q,'BD Factoraje'!$B:$B,$B$3,'BD Factoraje'!$G:$G,'Cartera Semanal Individual'!$A100,'BD Factoraje'!$C:$C,$B$2),0)+O100-SUMIFS('BD Factoraje'!$R:$R,'BD Factoraje'!$B:$B,$B$3,'BD Factoraje'!$G:$G,'Cartera Semanal Individual'!$A100,'BD Factoraje'!$N:$N,'Cartera Semanal Individual'!P$1,'BD Factoraje'!$C:$C,$B$2)</f>
        <v>0</v>
      </c>
      <c r="Q100" s="11">
        <f>IF('Cartera Semanal Individual'!$A100='Cartera Semanal Individual'!Q$1,-SUMIFS('BD Factoraje'!$Q:$Q,'BD Factoraje'!$B:$B,$B$3,'BD Factoraje'!$G:$G,'Cartera Semanal Individual'!$A100,'BD Factoraje'!$C:$C,$B$2),0)+P100-SUMIFS('BD Factoraje'!$R:$R,'BD Factoraje'!$B:$B,$B$3,'BD Factoraje'!$G:$G,'Cartera Semanal Individual'!$A100,'BD Factoraje'!$N:$N,'Cartera Semanal Individual'!Q$1,'BD Factoraje'!$C:$C,$B$2)</f>
        <v>0</v>
      </c>
      <c r="R100" s="11">
        <f>IF('Cartera Semanal Individual'!$A100='Cartera Semanal Individual'!R$1,-SUMIFS('BD Factoraje'!$Q:$Q,'BD Factoraje'!$B:$B,$B$3,'BD Factoraje'!$G:$G,'Cartera Semanal Individual'!$A100,'BD Factoraje'!$C:$C,$B$2),0)+Q100-SUMIFS('BD Factoraje'!$R:$R,'BD Factoraje'!$B:$B,$B$3,'BD Factoraje'!$G:$G,'Cartera Semanal Individual'!$A100,'BD Factoraje'!$N:$N,'Cartera Semanal Individual'!R$1,'BD Factoraje'!$C:$C,$B$2)</f>
        <v>0</v>
      </c>
      <c r="S100" s="11">
        <f>IF('Cartera Semanal Individual'!$A100='Cartera Semanal Individual'!S$1,-SUMIFS('BD Factoraje'!$Q:$Q,'BD Factoraje'!$B:$B,$B$3,'BD Factoraje'!$G:$G,'Cartera Semanal Individual'!$A100,'BD Factoraje'!$C:$C,$B$2),0)+R100-SUMIFS('BD Factoraje'!$R:$R,'BD Factoraje'!$B:$B,$B$3,'BD Factoraje'!$G:$G,'Cartera Semanal Individual'!$A100,'BD Factoraje'!$N:$N,'Cartera Semanal Individual'!S$1,'BD Factoraje'!$C:$C,$B$2)</f>
        <v>0</v>
      </c>
      <c r="T100" s="11">
        <f>IF('Cartera Semanal Individual'!$A100='Cartera Semanal Individual'!T$1,-SUMIFS('BD Factoraje'!$Q:$Q,'BD Factoraje'!$B:$B,$B$3,'BD Factoraje'!$G:$G,'Cartera Semanal Individual'!$A100,'BD Factoraje'!$C:$C,$B$2),0)+S100-SUMIFS('BD Factoraje'!$R:$R,'BD Factoraje'!$B:$B,$B$3,'BD Factoraje'!$G:$G,'Cartera Semanal Individual'!$A100,'BD Factoraje'!$N:$N,'Cartera Semanal Individual'!T$1,'BD Factoraje'!$C:$C,$B$2)</f>
        <v>0</v>
      </c>
      <c r="U100" s="11">
        <f>IF('Cartera Semanal Individual'!$A100='Cartera Semanal Individual'!U$1,-SUMIFS('BD Factoraje'!$Q:$Q,'BD Factoraje'!$B:$B,$B$3,'BD Factoraje'!$G:$G,'Cartera Semanal Individual'!$A100,'BD Factoraje'!$C:$C,$B$2),0)+T100-SUMIFS('BD Factoraje'!$R:$R,'BD Factoraje'!$B:$B,$B$3,'BD Factoraje'!$G:$G,'Cartera Semanal Individual'!$A100,'BD Factoraje'!$N:$N,'Cartera Semanal Individual'!U$1,'BD Factoraje'!$C:$C,$B$2)</f>
        <v>0</v>
      </c>
      <c r="V100" s="11">
        <f>IF('Cartera Semanal Individual'!$A100='Cartera Semanal Individual'!V$1,-SUMIFS('BD Factoraje'!$Q:$Q,'BD Factoraje'!$B:$B,$B$3,'BD Factoraje'!$G:$G,'Cartera Semanal Individual'!$A100,'BD Factoraje'!$C:$C,$B$2),0)+U100-SUMIFS('BD Factoraje'!$R:$R,'BD Factoraje'!$B:$B,$B$3,'BD Factoraje'!$G:$G,'Cartera Semanal Individual'!$A100,'BD Factoraje'!$N:$N,'Cartera Semanal Individual'!V$1,'BD Factoraje'!$C:$C,$B$2)</f>
        <v>0</v>
      </c>
      <c r="W100" s="11">
        <f>IF('Cartera Semanal Individual'!$A100='Cartera Semanal Individual'!W$1,-SUMIFS('BD Factoraje'!$Q:$Q,'BD Factoraje'!$B:$B,$B$3,'BD Factoraje'!$G:$G,'Cartera Semanal Individual'!$A100,'BD Factoraje'!$C:$C,$B$2),0)+V100-SUMIFS('BD Factoraje'!$R:$R,'BD Factoraje'!$B:$B,$B$3,'BD Factoraje'!$G:$G,'Cartera Semanal Individual'!$A100,'BD Factoraje'!$N:$N,'Cartera Semanal Individual'!W$1,'BD Factoraje'!$C:$C,$B$2)</f>
        <v>0</v>
      </c>
      <c r="X100" s="11">
        <f>IF('Cartera Semanal Individual'!$A100='Cartera Semanal Individual'!X$1,-SUMIFS('BD Factoraje'!$Q:$Q,'BD Factoraje'!$B:$B,$B$3,'BD Factoraje'!$G:$G,'Cartera Semanal Individual'!$A100,'BD Factoraje'!$C:$C,$B$2),0)+W100-SUMIFS('BD Factoraje'!$R:$R,'BD Factoraje'!$B:$B,$B$3,'BD Factoraje'!$G:$G,'Cartera Semanal Individual'!$A100,'BD Factoraje'!$N:$N,'Cartera Semanal Individual'!X$1,'BD Factoraje'!$C:$C,$B$2)</f>
        <v>0</v>
      </c>
      <c r="Y100" s="11">
        <f>IF('Cartera Semanal Individual'!$A100='Cartera Semanal Individual'!Y$1,-SUMIFS('BD Factoraje'!$Q:$Q,'BD Factoraje'!$B:$B,$B$3,'BD Factoraje'!$G:$G,'Cartera Semanal Individual'!$A100,'BD Factoraje'!$C:$C,$B$2),0)+X100-SUMIFS('BD Factoraje'!$R:$R,'BD Factoraje'!$B:$B,$B$3,'BD Factoraje'!$G:$G,'Cartera Semanal Individual'!$A100,'BD Factoraje'!$N:$N,'Cartera Semanal Individual'!Y$1,'BD Factoraje'!$C:$C,$B$2)</f>
        <v>0</v>
      </c>
      <c r="Z100" s="11">
        <f>IF('Cartera Semanal Individual'!$A100='Cartera Semanal Individual'!Z$1,-SUMIFS('BD Factoraje'!$Q:$Q,'BD Factoraje'!$B:$B,$B$3,'BD Factoraje'!$G:$G,'Cartera Semanal Individual'!$A100,'BD Factoraje'!$C:$C,$B$2),0)+Y100-SUMIFS('BD Factoraje'!$R:$R,'BD Factoraje'!$B:$B,$B$3,'BD Factoraje'!$G:$G,'Cartera Semanal Individual'!$A100,'BD Factoraje'!$N:$N,'Cartera Semanal Individual'!Z$1,'BD Factoraje'!$C:$C,$B$2)</f>
        <v>0</v>
      </c>
      <c r="AA100" s="11">
        <f>IF('Cartera Semanal Individual'!$A100='Cartera Semanal Individual'!AA$1,-SUMIFS('BD Factoraje'!$Q:$Q,'BD Factoraje'!$B:$B,$B$3,'BD Factoraje'!$G:$G,'Cartera Semanal Individual'!$A100,'BD Factoraje'!$C:$C,$B$2),0)+Z100-SUMIFS('BD Factoraje'!$R:$R,'BD Factoraje'!$B:$B,$B$3,'BD Factoraje'!$G:$G,'Cartera Semanal Individual'!$A100,'BD Factoraje'!$N:$N,'Cartera Semanal Individual'!AA$1,'BD Factoraje'!$C:$C,$B$2)</f>
        <v>0</v>
      </c>
      <c r="AB100" s="11">
        <f>IF('Cartera Semanal Individual'!$A100='Cartera Semanal Individual'!AB$1,-SUMIFS('BD Factoraje'!$Q:$Q,'BD Factoraje'!$B:$B,$B$3,'BD Factoraje'!$G:$G,'Cartera Semanal Individual'!$A100,'BD Factoraje'!$C:$C,$B$2),0)+AA100-SUMIFS('BD Factoraje'!$R:$R,'BD Factoraje'!$B:$B,$B$3,'BD Factoraje'!$G:$G,'Cartera Semanal Individual'!$A100,'BD Factoraje'!$N:$N,'Cartera Semanal Individual'!AB$1,'BD Factoraje'!$C:$C,$B$2)</f>
        <v>0</v>
      </c>
      <c r="AC100" s="11">
        <f>IF('Cartera Semanal Individual'!$A100='Cartera Semanal Individual'!AC$1,-SUMIFS('BD Factoraje'!$Q:$Q,'BD Factoraje'!$B:$B,$B$3,'BD Factoraje'!$G:$G,'Cartera Semanal Individual'!$A100,'BD Factoraje'!$C:$C,$B$2),0)+AB100-SUMIFS('BD Factoraje'!$R:$R,'BD Factoraje'!$B:$B,$B$3,'BD Factoraje'!$G:$G,'Cartera Semanal Individual'!$A100,'BD Factoraje'!$N:$N,'Cartera Semanal Individual'!AC$1,'BD Factoraje'!$C:$C,$B$2)</f>
        <v>0</v>
      </c>
      <c r="AD100" s="11">
        <f>IF('Cartera Semanal Individual'!$A100='Cartera Semanal Individual'!AD$1,-SUMIFS('BD Factoraje'!$Q:$Q,'BD Factoraje'!$B:$B,$B$3,'BD Factoraje'!$G:$G,'Cartera Semanal Individual'!$A100,'BD Factoraje'!$C:$C,$B$2),0)+AC100-SUMIFS('BD Factoraje'!$R:$R,'BD Factoraje'!$B:$B,$B$3,'BD Factoraje'!$G:$G,'Cartera Semanal Individual'!$A100,'BD Factoraje'!$N:$N,'Cartera Semanal Individual'!AD$1,'BD Factoraje'!$C:$C,$B$2)</f>
        <v>0</v>
      </c>
      <c r="AE100" s="11">
        <f>IF('Cartera Semanal Individual'!$A100='Cartera Semanal Individual'!AE$1,-SUMIFS('BD Factoraje'!$Q:$Q,'BD Factoraje'!$B:$B,$B$3,'BD Factoraje'!$G:$G,'Cartera Semanal Individual'!$A100,'BD Factoraje'!$C:$C,$B$2),0)+AD100-SUMIFS('BD Factoraje'!$R:$R,'BD Factoraje'!$B:$B,$B$3,'BD Factoraje'!$G:$G,'Cartera Semanal Individual'!$A100,'BD Factoraje'!$N:$N,'Cartera Semanal Individual'!AE$1,'BD Factoraje'!$C:$C,$B$2)</f>
        <v>0</v>
      </c>
      <c r="AF100" s="11">
        <f>IF('Cartera Semanal Individual'!$A100='Cartera Semanal Individual'!AF$1,-SUMIFS('BD Factoraje'!$Q:$Q,'BD Factoraje'!$B:$B,$B$3,'BD Factoraje'!$G:$G,'Cartera Semanal Individual'!$A100,'BD Factoraje'!$C:$C,$B$2),0)+AE100-SUMIFS('BD Factoraje'!$R:$R,'BD Factoraje'!$B:$B,$B$3,'BD Factoraje'!$G:$G,'Cartera Semanal Individual'!$A100,'BD Factoraje'!$N:$N,'Cartera Semanal Individual'!AF$1,'BD Factoraje'!$C:$C,$B$2)</f>
        <v>0</v>
      </c>
      <c r="AG100" s="11">
        <f>IF('Cartera Semanal Individual'!$A100='Cartera Semanal Individual'!AG$1,-SUMIFS('BD Factoraje'!$Q:$Q,'BD Factoraje'!$B:$B,$B$3,'BD Factoraje'!$G:$G,'Cartera Semanal Individual'!$A100,'BD Factoraje'!$C:$C,$B$2),0)+AF100-SUMIFS('BD Factoraje'!$R:$R,'BD Factoraje'!$B:$B,$B$3,'BD Factoraje'!$G:$G,'Cartera Semanal Individual'!$A100,'BD Factoraje'!$N:$N,'Cartera Semanal Individual'!AG$1,'BD Factoraje'!$C:$C,$B$2)</f>
        <v>0</v>
      </c>
      <c r="AH100" s="11">
        <f>IF('Cartera Semanal Individual'!$A100='Cartera Semanal Individual'!AH$1,-SUMIFS('BD Factoraje'!$Q:$Q,'BD Factoraje'!$B:$B,$B$3,'BD Factoraje'!$G:$G,'Cartera Semanal Individual'!$A100,'BD Factoraje'!$C:$C,$B$2),0)+AG100-SUMIFS('BD Factoraje'!$R:$R,'BD Factoraje'!$B:$B,$B$3,'BD Factoraje'!$G:$G,'Cartera Semanal Individual'!$A100,'BD Factoraje'!$N:$N,'Cartera Semanal Individual'!AH$1,'BD Factoraje'!$C:$C,$B$2)</f>
        <v>0</v>
      </c>
      <c r="AI100" s="11">
        <f>IF('Cartera Semanal Individual'!$A100='Cartera Semanal Individual'!AI$1,-SUMIFS('BD Factoraje'!$Q:$Q,'BD Factoraje'!$B:$B,$B$3,'BD Factoraje'!$G:$G,'Cartera Semanal Individual'!$A100,'BD Factoraje'!$C:$C,$B$2),0)+AH100-SUMIFS('BD Factoraje'!$R:$R,'BD Factoraje'!$B:$B,$B$3,'BD Factoraje'!$G:$G,'Cartera Semanal Individual'!$A100,'BD Factoraje'!$N:$N,'Cartera Semanal Individual'!AI$1,'BD Factoraje'!$C:$C,$B$2)</f>
        <v>0</v>
      </c>
      <c r="AJ100" s="11">
        <f>IF('Cartera Semanal Individual'!$A100='Cartera Semanal Individual'!AJ$1,-SUMIFS('BD Factoraje'!$Q:$Q,'BD Factoraje'!$B:$B,$B$3,'BD Factoraje'!$G:$G,'Cartera Semanal Individual'!$A100,'BD Factoraje'!$C:$C,$B$2),0)+AI100-SUMIFS('BD Factoraje'!$R:$R,'BD Factoraje'!$B:$B,$B$3,'BD Factoraje'!$G:$G,'Cartera Semanal Individual'!$A100,'BD Factoraje'!$N:$N,'Cartera Semanal Individual'!AJ$1,'BD Factoraje'!$C:$C,$B$2)</f>
        <v>0</v>
      </c>
      <c r="AK100" s="11">
        <f>IF('Cartera Semanal Individual'!$A100='Cartera Semanal Individual'!AK$1,-SUMIFS('BD Factoraje'!$Q:$Q,'BD Factoraje'!$B:$B,$B$3,'BD Factoraje'!$G:$G,'Cartera Semanal Individual'!$A100,'BD Factoraje'!$C:$C,$B$2),0)+AJ100-SUMIFS('BD Factoraje'!$R:$R,'BD Factoraje'!$B:$B,$B$3,'BD Factoraje'!$G:$G,'Cartera Semanal Individual'!$A100,'BD Factoraje'!$N:$N,'Cartera Semanal Individual'!AK$1,'BD Factoraje'!$C:$C,$B$2)</f>
        <v>0</v>
      </c>
      <c r="AL100" s="11">
        <f>IF('Cartera Semanal Individual'!$A100='Cartera Semanal Individual'!AL$1,-SUMIFS('BD Factoraje'!$Q:$Q,'BD Factoraje'!$B:$B,$B$3,'BD Factoraje'!$G:$G,'Cartera Semanal Individual'!$A100,'BD Factoraje'!$C:$C,$B$2),0)+AK100-SUMIFS('BD Factoraje'!$R:$R,'BD Factoraje'!$B:$B,$B$3,'BD Factoraje'!$G:$G,'Cartera Semanal Individual'!$A100,'BD Factoraje'!$N:$N,'Cartera Semanal Individual'!AL$1,'BD Factoraje'!$C:$C,$B$2)</f>
        <v>0</v>
      </c>
      <c r="AM100" s="11">
        <f>IF('Cartera Semanal Individual'!$A100='Cartera Semanal Individual'!AM$1,-SUMIFS('BD Factoraje'!$Q:$Q,'BD Factoraje'!$B:$B,$B$3,'BD Factoraje'!$G:$G,'Cartera Semanal Individual'!$A100,'BD Factoraje'!$C:$C,$B$2),0)+AL100-SUMIFS('BD Factoraje'!$R:$R,'BD Factoraje'!$B:$B,$B$3,'BD Factoraje'!$G:$G,'Cartera Semanal Individual'!$A100,'BD Factoraje'!$N:$N,'Cartera Semanal Individual'!AM$1,'BD Factoraje'!$C:$C,$B$2)</f>
        <v>0</v>
      </c>
      <c r="AN100" s="11">
        <f>IF('Cartera Semanal Individual'!$A100='Cartera Semanal Individual'!AN$1,-SUMIFS('BD Factoraje'!$Q:$Q,'BD Factoraje'!$B:$B,$B$3,'BD Factoraje'!$G:$G,'Cartera Semanal Individual'!$A100,'BD Factoraje'!$C:$C,$B$2),0)+AM100-SUMIFS('BD Factoraje'!$R:$R,'BD Factoraje'!$B:$B,$B$3,'BD Factoraje'!$G:$G,'Cartera Semanal Individual'!$A100,'BD Factoraje'!$N:$N,'Cartera Semanal Individual'!AN$1,'BD Factoraje'!$C:$C,$B$2)</f>
        <v>0</v>
      </c>
      <c r="AO100" s="11">
        <f>IF('Cartera Semanal Individual'!$A100='Cartera Semanal Individual'!AO$1,-SUMIFS('BD Factoraje'!$Q:$Q,'BD Factoraje'!$B:$B,$B$3,'BD Factoraje'!$G:$G,'Cartera Semanal Individual'!$A100,'BD Factoraje'!$C:$C,$B$2),0)+AN100-SUMIFS('BD Factoraje'!$R:$R,'BD Factoraje'!$B:$B,$B$3,'BD Factoraje'!$G:$G,'Cartera Semanal Individual'!$A100,'BD Factoraje'!$N:$N,'Cartera Semanal Individual'!AO$1,'BD Factoraje'!$C:$C,$B$2)</f>
        <v>0</v>
      </c>
      <c r="AP100" s="11">
        <f>IF('Cartera Semanal Individual'!$A100='Cartera Semanal Individual'!AP$1,-SUMIFS('BD Factoraje'!$Q:$Q,'BD Factoraje'!$B:$B,$B$3,'BD Factoraje'!$G:$G,'Cartera Semanal Individual'!$A100,'BD Factoraje'!$C:$C,$B$2),0)+AO100-SUMIFS('BD Factoraje'!$R:$R,'BD Factoraje'!$B:$B,$B$3,'BD Factoraje'!$G:$G,'Cartera Semanal Individual'!$A100,'BD Factoraje'!$N:$N,'Cartera Semanal Individual'!AP$1,'BD Factoraje'!$C:$C,$B$2)</f>
        <v>0</v>
      </c>
      <c r="AQ100" s="11">
        <f>IF('Cartera Semanal Individual'!$A100='Cartera Semanal Individual'!AQ$1,-SUMIFS('BD Factoraje'!$Q:$Q,'BD Factoraje'!$B:$B,$B$3,'BD Factoraje'!$G:$G,'Cartera Semanal Individual'!$A100,'BD Factoraje'!$C:$C,$B$2),0)+AP100-SUMIFS('BD Factoraje'!$R:$R,'BD Factoraje'!$B:$B,$B$3,'BD Factoraje'!$G:$G,'Cartera Semanal Individual'!$A100,'BD Factoraje'!$N:$N,'Cartera Semanal Individual'!AQ$1,'BD Factoraje'!$C:$C,$B$2)</f>
        <v>0</v>
      </c>
      <c r="AR100" s="11">
        <f>IF('Cartera Semanal Individual'!$A100='Cartera Semanal Individual'!AR$1,-SUMIFS('BD Factoraje'!$Q:$Q,'BD Factoraje'!$B:$B,$B$3,'BD Factoraje'!$G:$G,'Cartera Semanal Individual'!$A100,'BD Factoraje'!$C:$C,$B$2),0)+AQ100-SUMIFS('BD Factoraje'!$R:$R,'BD Factoraje'!$B:$B,$B$3,'BD Factoraje'!$G:$G,'Cartera Semanal Individual'!$A100,'BD Factoraje'!$N:$N,'Cartera Semanal Individual'!AR$1,'BD Factoraje'!$C:$C,$B$2)</f>
        <v>0</v>
      </c>
      <c r="AS100" s="11">
        <f>IF('Cartera Semanal Individual'!$A100='Cartera Semanal Individual'!AS$1,-SUMIFS('BD Factoraje'!$Q:$Q,'BD Factoraje'!$B:$B,$B$3,'BD Factoraje'!$G:$G,'Cartera Semanal Individual'!$A100,'BD Factoraje'!$C:$C,$B$2),0)+AR100-SUMIFS('BD Factoraje'!$R:$R,'BD Factoraje'!$B:$B,$B$3,'BD Factoraje'!$G:$G,'Cartera Semanal Individual'!$A100,'BD Factoraje'!$N:$N,'Cartera Semanal Individual'!AS$1,'BD Factoraje'!$C:$C,$B$2)</f>
        <v>0</v>
      </c>
      <c r="AT100" s="11">
        <f>IF('Cartera Semanal Individual'!$A100='Cartera Semanal Individual'!AT$1,-SUMIFS('BD Factoraje'!$Q:$Q,'BD Factoraje'!$B:$B,$B$3,'BD Factoraje'!$G:$G,'Cartera Semanal Individual'!$A100,'BD Factoraje'!$C:$C,$B$2),0)+AS100-SUMIFS('BD Factoraje'!$R:$R,'BD Factoraje'!$B:$B,$B$3,'BD Factoraje'!$G:$G,'Cartera Semanal Individual'!$A100,'BD Factoraje'!$N:$N,'Cartera Semanal Individual'!AT$1,'BD Factoraje'!$C:$C,$B$2)</f>
        <v>0</v>
      </c>
      <c r="AU100" s="11">
        <f>IF('Cartera Semanal Individual'!$A100='Cartera Semanal Individual'!AU$1,-SUMIFS('BD Factoraje'!$Q:$Q,'BD Factoraje'!$B:$B,$B$3,'BD Factoraje'!$G:$G,'Cartera Semanal Individual'!$A100,'BD Factoraje'!$C:$C,$B$2),0)+AT100-SUMIFS('BD Factoraje'!$R:$R,'BD Factoraje'!$B:$B,$B$3,'BD Factoraje'!$G:$G,'Cartera Semanal Individual'!$A100,'BD Factoraje'!$N:$N,'Cartera Semanal Individual'!AU$1,'BD Factoraje'!$C:$C,$B$2)</f>
        <v>0</v>
      </c>
      <c r="AV100" s="11">
        <f>IF('Cartera Semanal Individual'!$A100='Cartera Semanal Individual'!AV$1,-SUMIFS('BD Factoraje'!$Q:$Q,'BD Factoraje'!$B:$B,$B$3,'BD Factoraje'!$G:$G,'Cartera Semanal Individual'!$A100,'BD Factoraje'!$C:$C,$B$2),0)+AU100-SUMIFS('BD Factoraje'!$R:$R,'BD Factoraje'!$B:$B,$B$3,'BD Factoraje'!$G:$G,'Cartera Semanal Individual'!$A100,'BD Factoraje'!$N:$N,'Cartera Semanal Individual'!AV$1,'BD Factoraje'!$C:$C,$B$2)</f>
        <v>0</v>
      </c>
      <c r="AW100" s="11">
        <f>IF('Cartera Semanal Individual'!$A100='Cartera Semanal Individual'!AW$1,-SUMIFS('BD Factoraje'!$Q:$Q,'BD Factoraje'!$B:$B,$B$3,'BD Factoraje'!$G:$G,'Cartera Semanal Individual'!$A100,'BD Factoraje'!$C:$C,$B$2),0)+AV100-SUMIFS('BD Factoraje'!$R:$R,'BD Factoraje'!$B:$B,$B$3,'BD Factoraje'!$G:$G,'Cartera Semanal Individual'!$A100,'BD Factoraje'!$N:$N,'Cartera Semanal Individual'!AW$1,'BD Factoraje'!$C:$C,$B$2)</f>
        <v>0</v>
      </c>
      <c r="AX100" s="11">
        <f>IF('Cartera Semanal Individual'!$A100='Cartera Semanal Individual'!AX$1,-SUMIFS('BD Factoraje'!$Q:$Q,'BD Factoraje'!$B:$B,$B$3,'BD Factoraje'!$G:$G,'Cartera Semanal Individual'!$A100,'BD Factoraje'!$C:$C,$B$2),0)+AW100-SUMIFS('BD Factoraje'!$R:$R,'BD Factoraje'!$B:$B,$B$3,'BD Factoraje'!$G:$G,'Cartera Semanal Individual'!$A100,'BD Factoraje'!$N:$N,'Cartera Semanal Individual'!AX$1,'BD Factoraje'!$C:$C,$B$2)</f>
        <v>0</v>
      </c>
      <c r="AY100" s="11">
        <f>IF('Cartera Semanal Individual'!$A100='Cartera Semanal Individual'!AY$1,-SUMIFS('BD Factoraje'!$Q:$Q,'BD Factoraje'!$B:$B,$B$3,'BD Factoraje'!$G:$G,'Cartera Semanal Individual'!$A100,'BD Factoraje'!$C:$C,$B$2),0)+AX100-SUMIFS('BD Factoraje'!$R:$R,'BD Factoraje'!$B:$B,$B$3,'BD Factoraje'!$G:$G,'Cartera Semanal Individual'!$A100,'BD Factoraje'!$N:$N,'Cartera Semanal Individual'!AY$1,'BD Factoraje'!$C:$C,$B$2)</f>
        <v>0</v>
      </c>
      <c r="AZ100" s="11">
        <f>IF('Cartera Semanal Individual'!$A100='Cartera Semanal Individual'!AZ$1,-SUMIFS('BD Factoraje'!$Q:$Q,'BD Factoraje'!$B:$B,$B$3,'BD Factoraje'!$G:$G,'Cartera Semanal Individual'!$A100,'BD Factoraje'!$C:$C,$B$2),0)+AY100-SUMIFS('BD Factoraje'!$R:$R,'BD Factoraje'!$B:$B,$B$3,'BD Factoraje'!$G:$G,'Cartera Semanal Individual'!$A100,'BD Factoraje'!$N:$N,'Cartera Semanal Individual'!AZ$1,'BD Factoraje'!$C:$C,$B$2)</f>
        <v>0</v>
      </c>
      <c r="BA100" s="11">
        <f>IF('Cartera Semanal Individual'!$A100='Cartera Semanal Individual'!BA$1,-SUMIFS('BD Factoraje'!$Q:$Q,'BD Factoraje'!$B:$B,$B$3,'BD Factoraje'!$G:$G,'Cartera Semanal Individual'!$A100,'BD Factoraje'!$C:$C,$B$2),0)+AZ100-SUMIFS('BD Factoraje'!$R:$R,'BD Factoraje'!$B:$B,$B$3,'BD Factoraje'!$G:$G,'Cartera Semanal Individual'!$A100,'BD Factoraje'!$N:$N,'Cartera Semanal Individual'!BA$1,'BD Factoraje'!$C:$C,$B$2)</f>
        <v>0</v>
      </c>
      <c r="BB100" s="11">
        <f>IF('Cartera Semanal Individual'!$A100='Cartera Semanal Individual'!BB$1,-SUMIFS('BD Factoraje'!$Q:$Q,'BD Factoraje'!$B:$B,$B$3,'BD Factoraje'!$G:$G,'Cartera Semanal Individual'!$A100,'BD Factoraje'!$C:$C,$B$2),0)+BA100-SUMIFS('BD Factoraje'!$R:$R,'BD Factoraje'!$B:$B,$B$3,'BD Factoraje'!$G:$G,'Cartera Semanal Individual'!$A100,'BD Factoraje'!$N:$N,'Cartera Semanal Individual'!BB$1,'BD Factoraje'!$C:$C,$B$2)</f>
        <v>0</v>
      </c>
      <c r="BC100" s="11">
        <f>IF('Cartera Semanal Individual'!$A100='Cartera Semanal Individual'!BC$1,-SUMIFS('BD Factoraje'!$Q:$Q,'BD Factoraje'!$B:$B,$B$3,'BD Factoraje'!$G:$G,'Cartera Semanal Individual'!$A100,'BD Factoraje'!$C:$C,$B$2),0)+BB100-SUMIFS('BD Factoraje'!$R:$R,'BD Factoraje'!$B:$B,$B$3,'BD Factoraje'!$G:$G,'Cartera Semanal Individual'!$A100,'BD Factoraje'!$N:$N,'Cartera Semanal Individual'!BC$1,'BD Factoraje'!$C:$C,$B$2)</f>
        <v>0</v>
      </c>
      <c r="BD100" s="11">
        <f>IF('Cartera Semanal Individual'!$A100='Cartera Semanal Individual'!BD$1,-SUMIFS('BD Factoraje'!$Q:$Q,'BD Factoraje'!$B:$B,$B$3,'BD Factoraje'!$G:$G,'Cartera Semanal Individual'!$A100,'BD Factoraje'!$C:$C,$B$2),0)+BC100-SUMIFS('BD Factoraje'!$R:$R,'BD Factoraje'!$B:$B,$B$3,'BD Factoraje'!$G:$G,'Cartera Semanal Individual'!$A100,'BD Factoraje'!$N:$N,'Cartera Semanal Individual'!BD$1,'BD Factoraje'!$C:$C,$B$2)</f>
        <v>0</v>
      </c>
      <c r="BE100" s="11">
        <f>IF('Cartera Semanal Individual'!$A100='Cartera Semanal Individual'!BE$1,-SUMIFS('BD Factoraje'!$Q:$Q,'BD Factoraje'!$B:$B,$B$3,'BD Factoraje'!$G:$G,'Cartera Semanal Individual'!$A100,'BD Factoraje'!$C:$C,$B$2),0)+BD100-SUMIFS('BD Factoraje'!$R:$R,'BD Factoraje'!$B:$B,$B$3,'BD Factoraje'!$G:$G,'Cartera Semanal Individual'!$A100,'BD Factoraje'!$N:$N,'Cartera Semanal Individual'!BE$1,'BD Factoraje'!$C:$C,$B$2)</f>
        <v>0</v>
      </c>
      <c r="BF100" s="11">
        <f>IF('Cartera Semanal Individual'!$A100='Cartera Semanal Individual'!BF$1,-SUMIFS('BD Factoraje'!$Q:$Q,'BD Factoraje'!$B:$B,$B$3,'BD Factoraje'!$G:$G,'Cartera Semanal Individual'!$A100,'BD Factoraje'!$C:$C,$B$2),0)+BE100-SUMIFS('BD Factoraje'!$R:$R,'BD Factoraje'!$B:$B,$B$3,'BD Factoraje'!$G:$G,'Cartera Semanal Individual'!$A100,'BD Factoraje'!$N:$N,'Cartera Semanal Individual'!BF$1,'BD Factoraje'!$C:$C,$B$2)</f>
        <v>0</v>
      </c>
      <c r="BG100" s="11">
        <f>IF('Cartera Semanal Individual'!$A100='Cartera Semanal Individual'!BG$1,-SUMIFS('BD Factoraje'!$Q:$Q,'BD Factoraje'!$B:$B,$B$3,'BD Factoraje'!$G:$G,'Cartera Semanal Individual'!$A100,'BD Factoraje'!$C:$C,$B$2),0)+BF100-SUMIFS('BD Factoraje'!$R:$R,'BD Factoraje'!$B:$B,$B$3,'BD Factoraje'!$G:$G,'Cartera Semanal Individual'!$A100,'BD Factoraje'!$N:$N,'Cartera Semanal Individual'!BG$1,'BD Factoraje'!$C:$C,$B$2)</f>
        <v>0</v>
      </c>
      <c r="BH100" s="11">
        <f>IF('Cartera Semanal Individual'!$A100='Cartera Semanal Individual'!BH$1,-SUMIFS('BD Factoraje'!$Q:$Q,'BD Factoraje'!$B:$B,$B$3,'BD Factoraje'!$G:$G,'Cartera Semanal Individual'!$A100,'BD Factoraje'!$C:$C,$B$2),0)+BG100-SUMIFS('BD Factoraje'!$R:$R,'BD Factoraje'!$B:$B,$B$3,'BD Factoraje'!$G:$G,'Cartera Semanal Individual'!$A100,'BD Factoraje'!$N:$N,'Cartera Semanal Individual'!BH$1,'BD Factoraje'!$C:$C,$B$2)</f>
        <v>0</v>
      </c>
      <c r="BI100" s="11">
        <f>IF('Cartera Semanal Individual'!$A100='Cartera Semanal Individual'!BI$1,-SUMIFS('BD Factoraje'!$Q:$Q,'BD Factoraje'!$B:$B,$B$3,'BD Factoraje'!$G:$G,'Cartera Semanal Individual'!$A100,'BD Factoraje'!$C:$C,$B$2),0)+BH100-SUMIFS('BD Factoraje'!$R:$R,'BD Factoraje'!$B:$B,$B$3,'BD Factoraje'!$G:$G,'Cartera Semanal Individual'!$A100,'BD Factoraje'!$N:$N,'Cartera Semanal Individual'!BI$1,'BD Factoraje'!$C:$C,$B$2)</f>
        <v>0</v>
      </c>
      <c r="BJ100" s="11">
        <f>IF('Cartera Semanal Individual'!$A100='Cartera Semanal Individual'!BJ$1,-SUMIFS('BD Factoraje'!$Q:$Q,'BD Factoraje'!$B:$B,$B$3,'BD Factoraje'!$G:$G,'Cartera Semanal Individual'!$A100,'BD Factoraje'!$C:$C,$B$2),0)+BI100-SUMIFS('BD Factoraje'!$R:$R,'BD Factoraje'!$B:$B,$B$3,'BD Factoraje'!$G:$G,'Cartera Semanal Individual'!$A100,'BD Factoraje'!$N:$N,'Cartera Semanal Individual'!BJ$1,'BD Factoraje'!$C:$C,$B$2)</f>
        <v>0</v>
      </c>
      <c r="BK100" s="11">
        <f>IF('Cartera Semanal Individual'!$A100='Cartera Semanal Individual'!BK$1,-SUMIFS('BD Factoraje'!$Q:$Q,'BD Factoraje'!$B:$B,$B$3,'BD Factoraje'!$G:$G,'Cartera Semanal Individual'!$A100,'BD Factoraje'!$C:$C,$B$2),0)+BJ100-SUMIFS('BD Factoraje'!$R:$R,'BD Factoraje'!$B:$B,$B$3,'BD Factoraje'!$G:$G,'Cartera Semanal Individual'!$A100,'BD Factoraje'!$N:$N,'Cartera Semanal Individual'!BK$1,'BD Factoraje'!$C:$C,$B$2)</f>
        <v>0</v>
      </c>
      <c r="BL100" s="11">
        <f>IF('Cartera Semanal Individual'!$A100='Cartera Semanal Individual'!BL$1,-SUMIFS('BD Factoraje'!$Q:$Q,'BD Factoraje'!$B:$B,$B$3,'BD Factoraje'!$G:$G,'Cartera Semanal Individual'!$A100,'BD Factoraje'!$C:$C,$B$2),0)+BK100-SUMIFS('BD Factoraje'!$R:$R,'BD Factoraje'!$B:$B,$B$3,'BD Factoraje'!$G:$G,'Cartera Semanal Individual'!$A100,'BD Factoraje'!$N:$N,'Cartera Semanal Individual'!BL$1,'BD Factoraje'!$C:$C,$B$2)</f>
        <v>0</v>
      </c>
      <c r="BM100" s="11">
        <f>IF('Cartera Semanal Individual'!$A100='Cartera Semanal Individual'!BM$1,-SUMIFS('BD Factoraje'!$Q:$Q,'BD Factoraje'!$B:$B,$B$3,'BD Factoraje'!$G:$G,'Cartera Semanal Individual'!$A100,'BD Factoraje'!$C:$C,$B$2),0)+BL100-SUMIFS('BD Factoraje'!$R:$R,'BD Factoraje'!$B:$B,$B$3,'BD Factoraje'!$G:$G,'Cartera Semanal Individual'!$A100,'BD Factoraje'!$N:$N,'Cartera Semanal Individual'!BM$1,'BD Factoraje'!$C:$C,$B$2)</f>
        <v>0</v>
      </c>
      <c r="BN100" s="11">
        <f>IF('Cartera Semanal Individual'!$A100='Cartera Semanal Individual'!BN$1,-SUMIFS('BD Factoraje'!$Q:$Q,'BD Factoraje'!$B:$B,$B$3,'BD Factoraje'!$G:$G,'Cartera Semanal Individual'!$A100,'BD Factoraje'!$C:$C,$B$2),0)+BM100-SUMIFS('BD Factoraje'!$R:$R,'BD Factoraje'!$B:$B,$B$3,'BD Factoraje'!$G:$G,'Cartera Semanal Individual'!$A100,'BD Factoraje'!$N:$N,'Cartera Semanal Individual'!BN$1,'BD Factoraje'!$C:$C,$B$2)</f>
        <v>0</v>
      </c>
      <c r="BO100" s="11">
        <f>IF('Cartera Semanal Individual'!$A100='Cartera Semanal Individual'!BO$1,-SUMIFS('BD Factoraje'!$Q:$Q,'BD Factoraje'!$B:$B,$B$3,'BD Factoraje'!$G:$G,'Cartera Semanal Individual'!$A100,'BD Factoraje'!$C:$C,$B$2),0)+BN100-SUMIFS('BD Factoraje'!$R:$R,'BD Factoraje'!$B:$B,$B$3,'BD Factoraje'!$G:$G,'Cartera Semanal Individual'!$A100,'BD Factoraje'!$N:$N,'Cartera Semanal Individual'!BO$1,'BD Factoraje'!$C:$C,$B$2)</f>
        <v>0</v>
      </c>
      <c r="BP100" s="11">
        <f>IF('Cartera Semanal Individual'!$A100='Cartera Semanal Individual'!BP$1,-SUMIFS('BD Factoraje'!$Q:$Q,'BD Factoraje'!$B:$B,$B$3,'BD Factoraje'!$G:$G,'Cartera Semanal Individual'!$A100,'BD Factoraje'!$C:$C,$B$2),0)+BO100-SUMIFS('BD Factoraje'!$R:$R,'BD Factoraje'!$B:$B,$B$3,'BD Factoraje'!$G:$G,'Cartera Semanal Individual'!$A100,'BD Factoraje'!$N:$N,'Cartera Semanal Individual'!BP$1,'BD Factoraje'!$C:$C,$B$2)</f>
        <v>0</v>
      </c>
      <c r="BQ100" s="11">
        <f>IF('Cartera Semanal Individual'!$A100='Cartera Semanal Individual'!BQ$1,-SUMIFS('BD Factoraje'!$Q:$Q,'BD Factoraje'!$B:$B,$B$3,'BD Factoraje'!$G:$G,'Cartera Semanal Individual'!$A100,'BD Factoraje'!$C:$C,$B$2),0)+BP100-SUMIFS('BD Factoraje'!$R:$R,'BD Factoraje'!$B:$B,$B$3,'BD Factoraje'!$G:$G,'Cartera Semanal Individual'!$A100,'BD Factoraje'!$N:$N,'Cartera Semanal Individual'!BQ$1,'BD Factoraje'!$C:$C,$B$2)</f>
        <v>0</v>
      </c>
      <c r="BR100" s="11">
        <f>IF('Cartera Semanal Individual'!$A100='Cartera Semanal Individual'!BR$1,-SUMIFS('BD Factoraje'!$Q:$Q,'BD Factoraje'!$B:$B,$B$3,'BD Factoraje'!$G:$G,'Cartera Semanal Individual'!$A100,'BD Factoraje'!$C:$C,$B$2),0)+BQ100-SUMIFS('BD Factoraje'!$R:$R,'BD Factoraje'!$B:$B,$B$3,'BD Factoraje'!$G:$G,'Cartera Semanal Individual'!$A100,'BD Factoraje'!$N:$N,'Cartera Semanal Individual'!BR$1,'BD Factoraje'!$C:$C,$B$2)</f>
        <v>0</v>
      </c>
      <c r="BS100" s="11">
        <f>IF('Cartera Semanal Individual'!$A100='Cartera Semanal Individual'!BS$1,-SUMIFS('BD Factoraje'!$Q:$Q,'BD Factoraje'!$B:$B,$B$3,'BD Factoraje'!$G:$G,'Cartera Semanal Individual'!$A100,'BD Factoraje'!$C:$C,$B$2),0)+BR100-SUMIFS('BD Factoraje'!$R:$R,'BD Factoraje'!$B:$B,$B$3,'BD Factoraje'!$G:$G,'Cartera Semanal Individual'!$A100,'BD Factoraje'!$N:$N,'Cartera Semanal Individual'!BS$1,'BD Factoraje'!$C:$C,$B$2)</f>
        <v>0</v>
      </c>
      <c r="BT100" s="11">
        <f>IF('Cartera Semanal Individual'!$A100='Cartera Semanal Individual'!BT$1,-SUMIFS('BD Factoraje'!$Q:$Q,'BD Factoraje'!$B:$B,$B$3,'BD Factoraje'!$G:$G,'Cartera Semanal Individual'!$A100,'BD Factoraje'!$C:$C,$B$2),0)+BS100-SUMIFS('BD Factoraje'!$R:$R,'BD Factoraje'!$B:$B,$B$3,'BD Factoraje'!$G:$G,'Cartera Semanal Individual'!$A100,'BD Factoraje'!$N:$N,'Cartera Semanal Individual'!BT$1,'BD Factoraje'!$C:$C,$B$2)</f>
        <v>0</v>
      </c>
      <c r="BU100" s="11">
        <f>IF('Cartera Semanal Individual'!$A100='Cartera Semanal Individual'!BU$1,-SUMIFS('BD Factoraje'!$Q:$Q,'BD Factoraje'!$B:$B,$B$3,'BD Factoraje'!$G:$G,'Cartera Semanal Individual'!$A100,'BD Factoraje'!$C:$C,$B$2),0)+BT100-SUMIFS('BD Factoraje'!$R:$R,'BD Factoraje'!$B:$B,$B$3,'BD Factoraje'!$G:$G,'Cartera Semanal Individual'!$A100,'BD Factoraje'!$N:$N,'Cartera Semanal Individual'!BU$1,'BD Factoraje'!$C:$C,$B$2)</f>
        <v>0</v>
      </c>
      <c r="BV100" s="11">
        <f>IF('Cartera Semanal Individual'!$A100='Cartera Semanal Individual'!BV$1,-SUMIFS('BD Factoraje'!$Q:$Q,'BD Factoraje'!$B:$B,$B$3,'BD Factoraje'!$G:$G,'Cartera Semanal Individual'!$A100,'BD Factoraje'!$C:$C,$B$2),0)+BU100-SUMIFS('BD Factoraje'!$R:$R,'BD Factoraje'!$B:$B,$B$3,'BD Factoraje'!$G:$G,'Cartera Semanal Individual'!$A100,'BD Factoraje'!$N:$N,'Cartera Semanal Individual'!BV$1,'BD Factoraje'!$C:$C,$B$2)</f>
        <v>0</v>
      </c>
      <c r="BW100" s="11">
        <f>IF('Cartera Semanal Individual'!$A100='Cartera Semanal Individual'!BW$1,-SUMIFS('BD Factoraje'!$Q:$Q,'BD Factoraje'!$B:$B,$B$3,'BD Factoraje'!$G:$G,'Cartera Semanal Individual'!$A100,'BD Factoraje'!$C:$C,$B$2),0)+BV100-SUMIFS('BD Factoraje'!$R:$R,'BD Factoraje'!$B:$B,$B$3,'BD Factoraje'!$G:$G,'Cartera Semanal Individual'!$A100,'BD Factoraje'!$N:$N,'Cartera Semanal Individual'!BW$1,'BD Factoraje'!$C:$C,$B$2)</f>
        <v>0</v>
      </c>
      <c r="BX100" s="11">
        <f>IF('Cartera Semanal Individual'!$A100='Cartera Semanal Individual'!BX$1,-SUMIFS('BD Factoraje'!$Q:$Q,'BD Factoraje'!$B:$B,$B$3,'BD Factoraje'!$G:$G,'Cartera Semanal Individual'!$A100,'BD Factoraje'!$C:$C,$B$2),0)+BW100-SUMIFS('BD Factoraje'!$R:$R,'BD Factoraje'!$B:$B,$B$3,'BD Factoraje'!$G:$G,'Cartera Semanal Individual'!$A100,'BD Factoraje'!$N:$N,'Cartera Semanal Individual'!BX$1,'BD Factoraje'!$C:$C,$B$2)</f>
        <v>0</v>
      </c>
      <c r="BY100" s="11">
        <f>IF('Cartera Semanal Individual'!$A100='Cartera Semanal Individual'!BY$1,-SUMIFS('BD Factoraje'!$Q:$Q,'BD Factoraje'!$B:$B,$B$3,'BD Factoraje'!$G:$G,'Cartera Semanal Individual'!$A100,'BD Factoraje'!$C:$C,$B$2),0)+BX100-SUMIFS('BD Factoraje'!$R:$R,'BD Factoraje'!$B:$B,$B$3,'BD Factoraje'!$G:$G,'Cartera Semanal Individual'!$A100,'BD Factoraje'!$N:$N,'Cartera Semanal Individual'!BY$1,'BD Factoraje'!$C:$C,$B$2)</f>
        <v>0</v>
      </c>
      <c r="BZ100" s="11">
        <f>IF('Cartera Semanal Individual'!$A100='Cartera Semanal Individual'!BZ$1,-SUMIFS('BD Factoraje'!$Q:$Q,'BD Factoraje'!$B:$B,$B$3,'BD Factoraje'!$G:$G,'Cartera Semanal Individual'!$A100,'BD Factoraje'!$C:$C,$B$2),0)+BY100-SUMIFS('BD Factoraje'!$R:$R,'BD Factoraje'!$B:$B,$B$3,'BD Factoraje'!$G:$G,'Cartera Semanal Individual'!$A100,'BD Factoraje'!$N:$N,'Cartera Semanal Individual'!BZ$1,'BD Factoraje'!$C:$C,$B$2)</f>
        <v>0</v>
      </c>
      <c r="CA100" s="11">
        <f>IF('Cartera Semanal Individual'!$A100='Cartera Semanal Individual'!CA$1,-SUMIFS('BD Factoraje'!$Q:$Q,'BD Factoraje'!$B:$B,$B$3,'BD Factoraje'!$G:$G,'Cartera Semanal Individual'!$A100,'BD Factoraje'!$C:$C,$B$2),0)+BZ100-SUMIFS('BD Factoraje'!$R:$R,'BD Factoraje'!$B:$B,$B$3,'BD Factoraje'!$G:$G,'Cartera Semanal Individual'!$A100,'BD Factoraje'!$N:$N,'Cartera Semanal Individual'!CA$1,'BD Factoraje'!$C:$C,$B$2)</f>
        <v>0</v>
      </c>
      <c r="CB100" s="11">
        <f>IF('Cartera Semanal Individual'!$A100='Cartera Semanal Individual'!CB$1,-SUMIFS('BD Factoraje'!$Q:$Q,'BD Factoraje'!$B:$B,$B$3,'BD Factoraje'!$G:$G,'Cartera Semanal Individual'!$A100,'BD Factoraje'!$C:$C,$B$2),0)+CA100-SUMIFS('BD Factoraje'!$R:$R,'BD Factoraje'!$B:$B,$B$3,'BD Factoraje'!$G:$G,'Cartera Semanal Individual'!$A100,'BD Factoraje'!$N:$N,'Cartera Semanal Individual'!CB$1,'BD Factoraje'!$C:$C,$B$2)</f>
        <v>0</v>
      </c>
      <c r="CC100" s="11">
        <f>IF('Cartera Semanal Individual'!$A100='Cartera Semanal Individual'!CC$1,-SUMIFS('BD Factoraje'!$Q:$Q,'BD Factoraje'!$B:$B,$B$3,'BD Factoraje'!$G:$G,'Cartera Semanal Individual'!$A100,'BD Factoraje'!$C:$C,$B$2),0)+CB100-SUMIFS('BD Factoraje'!$R:$R,'BD Factoraje'!$B:$B,$B$3,'BD Factoraje'!$G:$G,'Cartera Semanal Individual'!$A100,'BD Factoraje'!$N:$N,'Cartera Semanal Individual'!CC$1,'BD Factoraje'!$C:$C,$B$2)</f>
        <v>0</v>
      </c>
      <c r="CD100" s="11">
        <f>IF('Cartera Semanal Individual'!$A100='Cartera Semanal Individual'!CD$1,-SUMIFS('BD Factoraje'!$Q:$Q,'BD Factoraje'!$B:$B,$B$3,'BD Factoraje'!$G:$G,'Cartera Semanal Individual'!$A100,'BD Factoraje'!$C:$C,$B$2),0)+CC100-SUMIFS('BD Factoraje'!$R:$R,'BD Factoraje'!$B:$B,$B$3,'BD Factoraje'!$G:$G,'Cartera Semanal Individual'!$A100,'BD Factoraje'!$N:$N,'Cartera Semanal Individual'!CD$1,'BD Factoraje'!$C:$C,$B$2)</f>
        <v>0</v>
      </c>
      <c r="CE100" s="11">
        <f>IF('Cartera Semanal Individual'!$A100='Cartera Semanal Individual'!CE$1,-SUMIFS('BD Factoraje'!$Q:$Q,'BD Factoraje'!$B:$B,$B$3,'BD Factoraje'!$G:$G,'Cartera Semanal Individual'!$A100,'BD Factoraje'!$C:$C,$B$2),0)+CD100-SUMIFS('BD Factoraje'!$R:$R,'BD Factoraje'!$B:$B,$B$3,'BD Factoraje'!$G:$G,'Cartera Semanal Individual'!$A100,'BD Factoraje'!$N:$N,'Cartera Semanal Individual'!CE$1,'BD Factoraje'!$C:$C,$B$2)</f>
        <v>0</v>
      </c>
      <c r="CF100" s="11">
        <f>IF('Cartera Semanal Individual'!$A100='Cartera Semanal Individual'!CF$1,-SUMIFS('BD Factoraje'!$Q:$Q,'BD Factoraje'!$B:$B,$B$3,'BD Factoraje'!$G:$G,'Cartera Semanal Individual'!$A100,'BD Factoraje'!$C:$C,$B$2),0)+CE100-SUMIFS('BD Factoraje'!$R:$R,'BD Factoraje'!$B:$B,$B$3,'BD Factoraje'!$G:$G,'Cartera Semanal Individual'!$A100,'BD Factoraje'!$N:$N,'Cartera Semanal Individual'!CF$1,'BD Factoraje'!$C:$C,$B$2)</f>
        <v>0</v>
      </c>
      <c r="CG100" s="11">
        <f>IF('Cartera Semanal Individual'!$A100='Cartera Semanal Individual'!CG$1,-SUMIFS('BD Factoraje'!$Q:$Q,'BD Factoraje'!$B:$B,$B$3,'BD Factoraje'!$G:$G,'Cartera Semanal Individual'!$A100,'BD Factoraje'!$C:$C,$B$2),0)+CF100-SUMIFS('BD Factoraje'!$R:$R,'BD Factoraje'!$B:$B,$B$3,'BD Factoraje'!$G:$G,'Cartera Semanal Individual'!$A100,'BD Factoraje'!$N:$N,'Cartera Semanal Individual'!CG$1,'BD Factoraje'!$C:$C,$B$2)</f>
        <v>0</v>
      </c>
      <c r="CH100" s="11">
        <f>IF('Cartera Semanal Individual'!$A100='Cartera Semanal Individual'!CH$1,-SUMIFS('BD Factoraje'!$Q:$Q,'BD Factoraje'!$B:$B,$B$3,'BD Factoraje'!$G:$G,'Cartera Semanal Individual'!$A100,'BD Factoraje'!$C:$C,$B$2),0)+CG100-SUMIFS('BD Factoraje'!$R:$R,'BD Factoraje'!$B:$B,$B$3,'BD Factoraje'!$G:$G,'Cartera Semanal Individual'!$A100,'BD Factoraje'!$N:$N,'Cartera Semanal Individual'!CH$1,'BD Factoraje'!$C:$C,$B$2)</f>
        <v>0</v>
      </c>
      <c r="CI100" s="11">
        <f>IF('Cartera Semanal Individual'!$A100='Cartera Semanal Individual'!CI$1,-SUMIFS('BD Factoraje'!$Q:$Q,'BD Factoraje'!$B:$B,$B$3,'BD Factoraje'!$G:$G,'Cartera Semanal Individual'!$A100,'BD Factoraje'!$C:$C,$B$2),0)+CH100-SUMIFS('BD Factoraje'!$R:$R,'BD Factoraje'!$B:$B,$B$3,'BD Factoraje'!$G:$G,'Cartera Semanal Individual'!$A100,'BD Factoraje'!$N:$N,'Cartera Semanal Individual'!CI$1,'BD Factoraje'!$C:$C,$B$2)</f>
        <v>0</v>
      </c>
      <c r="CJ100" s="11">
        <f>IF('Cartera Semanal Individual'!$A100='Cartera Semanal Individual'!CJ$1,-SUMIFS('BD Factoraje'!$Q:$Q,'BD Factoraje'!$B:$B,$B$3,'BD Factoraje'!$G:$G,'Cartera Semanal Individual'!$A100,'BD Factoraje'!$C:$C,$B$2),0)+CI100-SUMIFS('BD Factoraje'!$R:$R,'BD Factoraje'!$B:$B,$B$3,'BD Factoraje'!$G:$G,'Cartera Semanal Individual'!$A100,'BD Factoraje'!$N:$N,'Cartera Semanal Individual'!CJ$1,'BD Factoraje'!$C:$C,$B$2)</f>
        <v>0</v>
      </c>
      <c r="CK100" s="11">
        <f>IF('Cartera Semanal Individual'!$A100='Cartera Semanal Individual'!CK$1,-SUMIFS('BD Factoraje'!$Q:$Q,'BD Factoraje'!$B:$B,$B$3,'BD Factoraje'!$G:$G,'Cartera Semanal Individual'!$A100,'BD Factoraje'!$C:$C,$B$2),0)+CJ100-SUMIFS('BD Factoraje'!$R:$R,'BD Factoraje'!$B:$B,$B$3,'BD Factoraje'!$G:$G,'Cartera Semanal Individual'!$A100,'BD Factoraje'!$N:$N,'Cartera Semanal Individual'!CK$1,'BD Factoraje'!$C:$C,$B$2)</f>
        <v>0</v>
      </c>
      <c r="CL100" s="11">
        <f>IF('Cartera Semanal Individual'!$A100='Cartera Semanal Individual'!CL$1,-SUMIFS('BD Factoraje'!$Q:$Q,'BD Factoraje'!$B:$B,$B$3,'BD Factoraje'!$G:$G,'Cartera Semanal Individual'!$A100,'BD Factoraje'!$C:$C,$B$2),0)+CK100-SUMIFS('BD Factoraje'!$R:$R,'BD Factoraje'!$B:$B,$B$3,'BD Factoraje'!$G:$G,'Cartera Semanal Individual'!$A100,'BD Factoraje'!$N:$N,'Cartera Semanal Individual'!CL$1,'BD Factoraje'!$C:$C,$B$2)</f>
        <v>0</v>
      </c>
      <c r="CM100" s="11">
        <f>IF('Cartera Semanal Individual'!$A100='Cartera Semanal Individual'!CM$1,-SUMIFS('BD Factoraje'!$Q:$Q,'BD Factoraje'!$B:$B,$B$3,'BD Factoraje'!$G:$G,'Cartera Semanal Individual'!$A100,'BD Factoraje'!$C:$C,$B$2),0)+CL100-SUMIFS('BD Factoraje'!$R:$R,'BD Factoraje'!$B:$B,$B$3,'BD Factoraje'!$G:$G,'Cartera Semanal Individual'!$A100,'BD Factoraje'!$N:$N,'Cartera Semanal Individual'!CM$1,'BD Factoraje'!$C:$C,$B$2)</f>
        <v>0</v>
      </c>
      <c r="CN100" s="11">
        <f>IF('Cartera Semanal Individual'!$A100='Cartera Semanal Individual'!CN$1,-SUMIFS('BD Factoraje'!$Q:$Q,'BD Factoraje'!$B:$B,$B$3,'BD Factoraje'!$G:$G,'Cartera Semanal Individual'!$A100,'BD Factoraje'!$C:$C,$B$2),0)+CM100-SUMIFS('BD Factoraje'!$R:$R,'BD Factoraje'!$B:$B,$B$3,'BD Factoraje'!$G:$G,'Cartera Semanal Individual'!$A100,'BD Factoraje'!$N:$N,'Cartera Semanal Individual'!CN$1,'BD Factoraje'!$C:$C,$B$2)</f>
        <v>0</v>
      </c>
      <c r="CO100" s="11">
        <f>IF('Cartera Semanal Individual'!$A100='Cartera Semanal Individual'!CO$1,-SUMIFS('BD Factoraje'!$Q:$Q,'BD Factoraje'!$B:$B,$B$3,'BD Factoraje'!$G:$G,'Cartera Semanal Individual'!$A100,'BD Factoraje'!$C:$C,$B$2),0)+CN100-SUMIFS('BD Factoraje'!$R:$R,'BD Factoraje'!$B:$B,$B$3,'BD Factoraje'!$G:$G,'Cartera Semanal Individual'!$A100,'BD Factoraje'!$N:$N,'Cartera Semanal Individual'!CO$1,'BD Factoraje'!$C:$C,$B$2)</f>
        <v>0</v>
      </c>
      <c r="CP100" s="11">
        <f>IF('Cartera Semanal Individual'!$A100='Cartera Semanal Individual'!CP$1,-SUMIFS('BD Factoraje'!$Q:$Q,'BD Factoraje'!$B:$B,$B$3,'BD Factoraje'!$G:$G,'Cartera Semanal Individual'!$A100,'BD Factoraje'!$C:$C,$B$2),0)+CO100-SUMIFS('BD Factoraje'!$R:$R,'BD Factoraje'!$B:$B,$B$3,'BD Factoraje'!$G:$G,'Cartera Semanal Individual'!$A100,'BD Factoraje'!$N:$N,'Cartera Semanal Individual'!CP$1,'BD Factoraje'!$C:$C,$B$2)</f>
        <v>0</v>
      </c>
      <c r="CQ100" s="11">
        <f>IF('Cartera Semanal Individual'!$A100='Cartera Semanal Individual'!CQ$1,-SUMIFS('BD Factoraje'!$Q:$Q,'BD Factoraje'!$B:$B,$B$3,'BD Factoraje'!$G:$G,'Cartera Semanal Individual'!$A100,'BD Factoraje'!$C:$C,$B$2),0)+CP100-SUMIFS('BD Factoraje'!$R:$R,'BD Factoraje'!$B:$B,$B$3,'BD Factoraje'!$G:$G,'Cartera Semanal Individual'!$A100,'BD Factoraje'!$N:$N,'Cartera Semanal Individual'!CQ$1,'BD Factoraje'!$C:$C,$B$2)</f>
        <v>0</v>
      </c>
      <c r="CR100" s="11">
        <f>IF('Cartera Semanal Individual'!$A100='Cartera Semanal Individual'!CR$1,-SUMIFS('BD Factoraje'!$Q:$Q,'BD Factoraje'!$B:$B,$B$3,'BD Factoraje'!$G:$G,'Cartera Semanal Individual'!$A100,'BD Factoraje'!$C:$C,$B$2),0)+CQ100-SUMIFS('BD Factoraje'!$R:$R,'BD Factoraje'!$B:$B,$B$3,'BD Factoraje'!$G:$G,'Cartera Semanal Individual'!$A100,'BD Factoraje'!$N:$N,'Cartera Semanal Individual'!CR$1,'BD Factoraje'!$C:$C,$B$2)</f>
        <v>0</v>
      </c>
      <c r="CS100" s="11">
        <f>IF('Cartera Semanal Individual'!$A100='Cartera Semanal Individual'!CS$1,-SUMIFS('BD Factoraje'!$Q:$Q,'BD Factoraje'!$B:$B,$B$3,'BD Factoraje'!$G:$G,'Cartera Semanal Individual'!$A100,'BD Factoraje'!$C:$C,$B$2),0)+CR100-SUMIFS('BD Factoraje'!$R:$R,'BD Factoraje'!$B:$B,$B$3,'BD Factoraje'!$G:$G,'Cartera Semanal Individual'!$A100,'BD Factoraje'!$N:$N,'Cartera Semanal Individual'!CS$1,'BD Factoraje'!$C:$C,$B$2)</f>
        <v>0</v>
      </c>
      <c r="CT100" s="11">
        <f>IF('Cartera Semanal Individual'!$A100='Cartera Semanal Individual'!CT$1,-SUMIFS('BD Factoraje'!$Q:$Q,'BD Factoraje'!$B:$B,$B$3,'BD Factoraje'!$G:$G,'Cartera Semanal Individual'!$A100,'BD Factoraje'!$C:$C,$B$2),0)+CS100-SUMIFS('BD Factoraje'!$R:$R,'BD Factoraje'!$B:$B,$B$3,'BD Factoraje'!$G:$G,'Cartera Semanal Individual'!$A100,'BD Factoraje'!$N:$N,'Cartera Semanal Individual'!CT$1,'BD Factoraje'!$C:$C,$B$2)</f>
        <v>0</v>
      </c>
      <c r="CU100" s="11">
        <f>IF('Cartera Semanal Individual'!$A100='Cartera Semanal Individual'!CU$1,-SUMIFS('BD Factoraje'!$Q:$Q,'BD Factoraje'!$B:$B,$B$3,'BD Factoraje'!$G:$G,'Cartera Semanal Individual'!$A100,'BD Factoraje'!$C:$C,$B$2),0)+CT100-SUMIFS('BD Factoraje'!$R:$R,'BD Factoraje'!$B:$B,$B$3,'BD Factoraje'!$G:$G,'Cartera Semanal Individual'!$A100,'BD Factoraje'!$N:$N,'Cartera Semanal Individual'!CU$1,'BD Factoraje'!$C:$C,$B$2)</f>
        <v>0</v>
      </c>
      <c r="CV100" s="11">
        <f>IF('Cartera Semanal Individual'!$A100='Cartera Semanal Individual'!CV$1,-SUMIFS('BD Factoraje'!$Q:$Q,'BD Factoraje'!$B:$B,$B$3,'BD Factoraje'!$G:$G,'Cartera Semanal Individual'!$A100,'BD Factoraje'!$C:$C,$B$2),0)+CU100-SUMIFS('BD Factoraje'!$R:$R,'BD Factoraje'!$B:$B,$B$3,'BD Factoraje'!$G:$G,'Cartera Semanal Individual'!$A100,'BD Factoraje'!$N:$N,'Cartera Semanal Individual'!CV$1,'BD Factoraje'!$C:$C,$B$2)</f>
        <v>0</v>
      </c>
    </row>
    <row r="101" spans="1:100" x14ac:dyDescent="0.25">
      <c r="A101" s="14">
        <v>110</v>
      </c>
      <c r="B101" s="31">
        <f t="shared" si="3"/>
        <v>43135</v>
      </c>
      <c r="C101" s="11">
        <f>IF('Cartera Semanal Individual'!$A101='Cartera Semanal Individual'!C$1,-SUMIFS('BD Factoraje'!$Q:$Q,'BD Factoraje'!$B:$B,$B$3,'BD Factoraje'!$G:$G,'Cartera Semanal Individual'!$A101,'BD Factoraje'!$C:$C,$B$2),0)</f>
        <v>0</v>
      </c>
      <c r="D101" s="11">
        <f>IF('Cartera Semanal Individual'!$A101='Cartera Semanal Individual'!D$1,-SUMIFS('BD Factoraje'!$Q:$Q,'BD Factoraje'!$B:$B,$B$3,'BD Factoraje'!$G:$G,'Cartera Semanal Individual'!$A101,'BD Factoraje'!$C:$C,$B$2),0)+C101-SUMIFS('BD Factoraje'!$R:$R,'BD Factoraje'!$B:$B,$B$3,'BD Factoraje'!$G:$G,'Cartera Semanal Individual'!$A101,'BD Factoraje'!$N:$N,'Cartera Semanal Individual'!D$1,'BD Factoraje'!$C:$C,$B$2)</f>
        <v>0</v>
      </c>
      <c r="E101" s="11">
        <f>IF('Cartera Semanal Individual'!$A101='Cartera Semanal Individual'!E$1,-SUMIFS('BD Factoraje'!$Q:$Q,'BD Factoraje'!$B:$B,$B$3,'BD Factoraje'!$G:$G,'Cartera Semanal Individual'!$A101,'BD Factoraje'!$C:$C,$B$2),0)+D101-SUMIFS('BD Factoraje'!$R:$R,'BD Factoraje'!$B:$B,$B$3,'BD Factoraje'!$G:$G,'Cartera Semanal Individual'!$A101,'BD Factoraje'!$N:$N,'Cartera Semanal Individual'!E$1,'BD Factoraje'!$C:$C,$B$2)</f>
        <v>0</v>
      </c>
      <c r="F101" s="11">
        <f>IF('Cartera Semanal Individual'!$A101='Cartera Semanal Individual'!F$1,-SUMIFS('BD Factoraje'!$Q:$Q,'BD Factoraje'!$B:$B,$B$3,'BD Factoraje'!$G:$G,'Cartera Semanal Individual'!$A101,'BD Factoraje'!$C:$C,$B$2),0)+E101-SUMIFS('BD Factoraje'!$R:$R,'BD Factoraje'!$B:$B,$B$3,'BD Factoraje'!$G:$G,'Cartera Semanal Individual'!$A101,'BD Factoraje'!$N:$N,'Cartera Semanal Individual'!F$1,'BD Factoraje'!$C:$C,$B$2)</f>
        <v>0</v>
      </c>
      <c r="G101" s="11">
        <f>IF('Cartera Semanal Individual'!$A101='Cartera Semanal Individual'!G$1,-SUMIFS('BD Factoraje'!$Q:$Q,'BD Factoraje'!$B:$B,$B$3,'BD Factoraje'!$G:$G,'Cartera Semanal Individual'!$A101,'BD Factoraje'!$C:$C,$B$2),0)+F101-SUMIFS('BD Factoraje'!$R:$R,'BD Factoraje'!$B:$B,$B$3,'BD Factoraje'!$G:$G,'Cartera Semanal Individual'!$A101,'BD Factoraje'!$N:$N,'Cartera Semanal Individual'!G$1,'BD Factoraje'!$C:$C,$B$2)</f>
        <v>0</v>
      </c>
      <c r="H101" s="11">
        <f>IF('Cartera Semanal Individual'!$A101='Cartera Semanal Individual'!H$1,-SUMIFS('BD Factoraje'!$Q:$Q,'BD Factoraje'!$B:$B,$B$3,'BD Factoraje'!$G:$G,'Cartera Semanal Individual'!$A101,'BD Factoraje'!$C:$C,$B$2),0)+G101-SUMIFS('BD Factoraje'!$R:$R,'BD Factoraje'!$B:$B,$B$3,'BD Factoraje'!$G:$G,'Cartera Semanal Individual'!$A101,'BD Factoraje'!$N:$N,'Cartera Semanal Individual'!H$1,'BD Factoraje'!$C:$C,$B$2)</f>
        <v>0</v>
      </c>
      <c r="I101" s="11">
        <f>IF('Cartera Semanal Individual'!$A101='Cartera Semanal Individual'!I$1,-SUMIFS('BD Factoraje'!$Q:$Q,'BD Factoraje'!$B:$B,$B$3,'BD Factoraje'!$G:$G,'Cartera Semanal Individual'!$A101,'BD Factoraje'!$C:$C,$B$2),0)+H101-SUMIFS('BD Factoraje'!$R:$R,'BD Factoraje'!$B:$B,$B$3,'BD Factoraje'!$G:$G,'Cartera Semanal Individual'!$A101,'BD Factoraje'!$N:$N,'Cartera Semanal Individual'!I$1,'BD Factoraje'!$C:$C,$B$2)</f>
        <v>0</v>
      </c>
      <c r="J101" s="11">
        <f>IF('Cartera Semanal Individual'!$A101='Cartera Semanal Individual'!J$1,-SUMIFS('BD Factoraje'!$Q:$Q,'BD Factoraje'!$B:$B,$B$3,'BD Factoraje'!$G:$G,'Cartera Semanal Individual'!$A101,'BD Factoraje'!$C:$C,$B$2),0)+I101-SUMIFS('BD Factoraje'!$R:$R,'BD Factoraje'!$B:$B,$B$3,'BD Factoraje'!$G:$G,'Cartera Semanal Individual'!$A101,'BD Factoraje'!$N:$N,'Cartera Semanal Individual'!J$1,'BD Factoraje'!$C:$C,$B$2)</f>
        <v>0</v>
      </c>
      <c r="K101" s="11">
        <f>IF('Cartera Semanal Individual'!$A101='Cartera Semanal Individual'!K$1,-SUMIFS('BD Factoraje'!$Q:$Q,'BD Factoraje'!$B:$B,$B$3,'BD Factoraje'!$G:$G,'Cartera Semanal Individual'!$A101,'BD Factoraje'!$C:$C,$B$2),0)+J101-SUMIFS('BD Factoraje'!$R:$R,'BD Factoraje'!$B:$B,$B$3,'BD Factoraje'!$G:$G,'Cartera Semanal Individual'!$A101,'BD Factoraje'!$N:$N,'Cartera Semanal Individual'!K$1,'BD Factoraje'!$C:$C,$B$2)</f>
        <v>0</v>
      </c>
      <c r="L101" s="11">
        <f>IF('Cartera Semanal Individual'!$A101='Cartera Semanal Individual'!L$1,-SUMIFS('BD Factoraje'!$Q:$Q,'BD Factoraje'!$B:$B,$B$3,'BD Factoraje'!$G:$G,'Cartera Semanal Individual'!$A101,'BD Factoraje'!$C:$C,$B$2),0)+K101-SUMIFS('BD Factoraje'!$R:$R,'BD Factoraje'!$B:$B,$B$3,'BD Factoraje'!$G:$G,'Cartera Semanal Individual'!$A101,'BD Factoraje'!$N:$N,'Cartera Semanal Individual'!L$1,'BD Factoraje'!$C:$C,$B$2)</f>
        <v>0</v>
      </c>
      <c r="M101" s="11">
        <f>IF('Cartera Semanal Individual'!$A101='Cartera Semanal Individual'!M$1,-SUMIFS('BD Factoraje'!$Q:$Q,'BD Factoraje'!$B:$B,$B$3,'BD Factoraje'!$G:$G,'Cartera Semanal Individual'!$A101,'BD Factoraje'!$C:$C,$B$2),0)+L101-SUMIFS('BD Factoraje'!$R:$R,'BD Factoraje'!$B:$B,$B$3,'BD Factoraje'!$G:$G,'Cartera Semanal Individual'!$A101,'BD Factoraje'!$N:$N,'Cartera Semanal Individual'!M$1,'BD Factoraje'!$C:$C,$B$2)</f>
        <v>0</v>
      </c>
      <c r="N101" s="11">
        <f>IF('Cartera Semanal Individual'!$A101='Cartera Semanal Individual'!N$1,-SUMIFS('BD Factoraje'!$Q:$Q,'BD Factoraje'!$B:$B,$B$3,'BD Factoraje'!$G:$G,'Cartera Semanal Individual'!$A101,'BD Factoraje'!$C:$C,$B$2),0)+M101-SUMIFS('BD Factoraje'!$R:$R,'BD Factoraje'!$B:$B,$B$3,'BD Factoraje'!$G:$G,'Cartera Semanal Individual'!$A101,'BD Factoraje'!$N:$N,'Cartera Semanal Individual'!N$1,'BD Factoraje'!$C:$C,$B$2)</f>
        <v>0</v>
      </c>
      <c r="O101" s="11">
        <f>IF('Cartera Semanal Individual'!$A101='Cartera Semanal Individual'!O$1,-SUMIFS('BD Factoraje'!$Q:$Q,'BD Factoraje'!$B:$B,$B$3,'BD Factoraje'!$G:$G,'Cartera Semanal Individual'!$A101,'BD Factoraje'!$C:$C,$B$2),0)+N101-SUMIFS('BD Factoraje'!$R:$R,'BD Factoraje'!$B:$B,$B$3,'BD Factoraje'!$G:$G,'Cartera Semanal Individual'!$A101,'BD Factoraje'!$N:$N,'Cartera Semanal Individual'!O$1,'BD Factoraje'!$C:$C,$B$2)</f>
        <v>0</v>
      </c>
      <c r="P101" s="11">
        <f>IF('Cartera Semanal Individual'!$A101='Cartera Semanal Individual'!P$1,-SUMIFS('BD Factoraje'!$Q:$Q,'BD Factoraje'!$B:$B,$B$3,'BD Factoraje'!$G:$G,'Cartera Semanal Individual'!$A101,'BD Factoraje'!$C:$C,$B$2),0)+O101-SUMIFS('BD Factoraje'!$R:$R,'BD Factoraje'!$B:$B,$B$3,'BD Factoraje'!$G:$G,'Cartera Semanal Individual'!$A101,'BD Factoraje'!$N:$N,'Cartera Semanal Individual'!P$1,'BD Factoraje'!$C:$C,$B$2)</f>
        <v>0</v>
      </c>
      <c r="Q101" s="11">
        <f>IF('Cartera Semanal Individual'!$A101='Cartera Semanal Individual'!Q$1,-SUMIFS('BD Factoraje'!$Q:$Q,'BD Factoraje'!$B:$B,$B$3,'BD Factoraje'!$G:$G,'Cartera Semanal Individual'!$A101,'BD Factoraje'!$C:$C,$B$2),0)+P101-SUMIFS('BD Factoraje'!$R:$R,'BD Factoraje'!$B:$B,$B$3,'BD Factoraje'!$G:$G,'Cartera Semanal Individual'!$A101,'BD Factoraje'!$N:$N,'Cartera Semanal Individual'!Q$1,'BD Factoraje'!$C:$C,$B$2)</f>
        <v>0</v>
      </c>
      <c r="R101" s="11">
        <f>IF('Cartera Semanal Individual'!$A101='Cartera Semanal Individual'!R$1,-SUMIFS('BD Factoraje'!$Q:$Q,'BD Factoraje'!$B:$B,$B$3,'BD Factoraje'!$G:$G,'Cartera Semanal Individual'!$A101,'BD Factoraje'!$C:$C,$B$2),0)+Q101-SUMIFS('BD Factoraje'!$R:$R,'BD Factoraje'!$B:$B,$B$3,'BD Factoraje'!$G:$G,'Cartera Semanal Individual'!$A101,'BD Factoraje'!$N:$N,'Cartera Semanal Individual'!R$1,'BD Factoraje'!$C:$C,$B$2)</f>
        <v>0</v>
      </c>
      <c r="S101" s="11">
        <f>IF('Cartera Semanal Individual'!$A101='Cartera Semanal Individual'!S$1,-SUMIFS('BD Factoraje'!$Q:$Q,'BD Factoraje'!$B:$B,$B$3,'BD Factoraje'!$G:$G,'Cartera Semanal Individual'!$A101,'BD Factoraje'!$C:$C,$B$2),0)+R101-SUMIFS('BD Factoraje'!$R:$R,'BD Factoraje'!$B:$B,$B$3,'BD Factoraje'!$G:$G,'Cartera Semanal Individual'!$A101,'BD Factoraje'!$N:$N,'Cartera Semanal Individual'!S$1,'BD Factoraje'!$C:$C,$B$2)</f>
        <v>0</v>
      </c>
      <c r="T101" s="11">
        <f>IF('Cartera Semanal Individual'!$A101='Cartera Semanal Individual'!T$1,-SUMIFS('BD Factoraje'!$Q:$Q,'BD Factoraje'!$B:$B,$B$3,'BD Factoraje'!$G:$G,'Cartera Semanal Individual'!$A101,'BD Factoraje'!$C:$C,$B$2),0)+S101-SUMIFS('BD Factoraje'!$R:$R,'BD Factoraje'!$B:$B,$B$3,'BD Factoraje'!$G:$G,'Cartera Semanal Individual'!$A101,'BD Factoraje'!$N:$N,'Cartera Semanal Individual'!T$1,'BD Factoraje'!$C:$C,$B$2)</f>
        <v>0</v>
      </c>
      <c r="U101" s="11">
        <f>IF('Cartera Semanal Individual'!$A101='Cartera Semanal Individual'!U$1,-SUMIFS('BD Factoraje'!$Q:$Q,'BD Factoraje'!$B:$B,$B$3,'BD Factoraje'!$G:$G,'Cartera Semanal Individual'!$A101,'BD Factoraje'!$C:$C,$B$2),0)+T101-SUMIFS('BD Factoraje'!$R:$R,'BD Factoraje'!$B:$B,$B$3,'BD Factoraje'!$G:$G,'Cartera Semanal Individual'!$A101,'BD Factoraje'!$N:$N,'Cartera Semanal Individual'!U$1,'BD Factoraje'!$C:$C,$B$2)</f>
        <v>0</v>
      </c>
      <c r="V101" s="11">
        <f>IF('Cartera Semanal Individual'!$A101='Cartera Semanal Individual'!V$1,-SUMIFS('BD Factoraje'!$Q:$Q,'BD Factoraje'!$B:$B,$B$3,'BD Factoraje'!$G:$G,'Cartera Semanal Individual'!$A101,'BD Factoraje'!$C:$C,$B$2),0)+U101-SUMIFS('BD Factoraje'!$R:$R,'BD Factoraje'!$B:$B,$B$3,'BD Factoraje'!$G:$G,'Cartera Semanal Individual'!$A101,'BD Factoraje'!$N:$N,'Cartera Semanal Individual'!V$1,'BD Factoraje'!$C:$C,$B$2)</f>
        <v>0</v>
      </c>
      <c r="W101" s="11">
        <f>IF('Cartera Semanal Individual'!$A101='Cartera Semanal Individual'!W$1,-SUMIFS('BD Factoraje'!$Q:$Q,'BD Factoraje'!$B:$B,$B$3,'BD Factoraje'!$G:$G,'Cartera Semanal Individual'!$A101,'BD Factoraje'!$C:$C,$B$2),0)+V101-SUMIFS('BD Factoraje'!$R:$R,'BD Factoraje'!$B:$B,$B$3,'BD Factoraje'!$G:$G,'Cartera Semanal Individual'!$A101,'BD Factoraje'!$N:$N,'Cartera Semanal Individual'!W$1,'BD Factoraje'!$C:$C,$B$2)</f>
        <v>0</v>
      </c>
      <c r="X101" s="11">
        <f>IF('Cartera Semanal Individual'!$A101='Cartera Semanal Individual'!X$1,-SUMIFS('BD Factoraje'!$Q:$Q,'BD Factoraje'!$B:$B,$B$3,'BD Factoraje'!$G:$G,'Cartera Semanal Individual'!$A101,'BD Factoraje'!$C:$C,$B$2),0)+W101-SUMIFS('BD Factoraje'!$R:$R,'BD Factoraje'!$B:$B,$B$3,'BD Factoraje'!$G:$G,'Cartera Semanal Individual'!$A101,'BD Factoraje'!$N:$N,'Cartera Semanal Individual'!X$1,'BD Factoraje'!$C:$C,$B$2)</f>
        <v>0</v>
      </c>
      <c r="Y101" s="11">
        <f>IF('Cartera Semanal Individual'!$A101='Cartera Semanal Individual'!Y$1,-SUMIFS('BD Factoraje'!$Q:$Q,'BD Factoraje'!$B:$B,$B$3,'BD Factoraje'!$G:$G,'Cartera Semanal Individual'!$A101,'BD Factoraje'!$C:$C,$B$2),0)+X101-SUMIFS('BD Factoraje'!$R:$R,'BD Factoraje'!$B:$B,$B$3,'BD Factoraje'!$G:$G,'Cartera Semanal Individual'!$A101,'BD Factoraje'!$N:$N,'Cartera Semanal Individual'!Y$1,'BD Factoraje'!$C:$C,$B$2)</f>
        <v>0</v>
      </c>
      <c r="Z101" s="11">
        <f>IF('Cartera Semanal Individual'!$A101='Cartera Semanal Individual'!Z$1,-SUMIFS('BD Factoraje'!$Q:$Q,'BD Factoraje'!$B:$B,$B$3,'BD Factoraje'!$G:$G,'Cartera Semanal Individual'!$A101,'BD Factoraje'!$C:$C,$B$2),0)+Y101-SUMIFS('BD Factoraje'!$R:$R,'BD Factoraje'!$B:$B,$B$3,'BD Factoraje'!$G:$G,'Cartera Semanal Individual'!$A101,'BD Factoraje'!$N:$N,'Cartera Semanal Individual'!Z$1,'BD Factoraje'!$C:$C,$B$2)</f>
        <v>0</v>
      </c>
      <c r="AA101" s="11">
        <f>IF('Cartera Semanal Individual'!$A101='Cartera Semanal Individual'!AA$1,-SUMIFS('BD Factoraje'!$Q:$Q,'BD Factoraje'!$B:$B,$B$3,'BD Factoraje'!$G:$G,'Cartera Semanal Individual'!$A101,'BD Factoraje'!$C:$C,$B$2),0)+Z101-SUMIFS('BD Factoraje'!$R:$R,'BD Factoraje'!$B:$B,$B$3,'BD Factoraje'!$G:$G,'Cartera Semanal Individual'!$A101,'BD Factoraje'!$N:$N,'Cartera Semanal Individual'!AA$1,'BD Factoraje'!$C:$C,$B$2)</f>
        <v>0</v>
      </c>
      <c r="AB101" s="11">
        <f>IF('Cartera Semanal Individual'!$A101='Cartera Semanal Individual'!AB$1,-SUMIFS('BD Factoraje'!$Q:$Q,'BD Factoraje'!$B:$B,$B$3,'BD Factoraje'!$G:$G,'Cartera Semanal Individual'!$A101,'BD Factoraje'!$C:$C,$B$2),0)+AA101-SUMIFS('BD Factoraje'!$R:$R,'BD Factoraje'!$B:$B,$B$3,'BD Factoraje'!$G:$G,'Cartera Semanal Individual'!$A101,'BD Factoraje'!$N:$N,'Cartera Semanal Individual'!AB$1,'BD Factoraje'!$C:$C,$B$2)</f>
        <v>0</v>
      </c>
      <c r="AC101" s="11">
        <f>IF('Cartera Semanal Individual'!$A101='Cartera Semanal Individual'!AC$1,-SUMIFS('BD Factoraje'!$Q:$Q,'BD Factoraje'!$B:$B,$B$3,'BD Factoraje'!$G:$G,'Cartera Semanal Individual'!$A101,'BD Factoraje'!$C:$C,$B$2),0)+AB101-SUMIFS('BD Factoraje'!$R:$R,'BD Factoraje'!$B:$B,$B$3,'BD Factoraje'!$G:$G,'Cartera Semanal Individual'!$A101,'BD Factoraje'!$N:$N,'Cartera Semanal Individual'!AC$1,'BD Factoraje'!$C:$C,$B$2)</f>
        <v>0</v>
      </c>
      <c r="AD101" s="11">
        <f>IF('Cartera Semanal Individual'!$A101='Cartera Semanal Individual'!AD$1,-SUMIFS('BD Factoraje'!$Q:$Q,'BD Factoraje'!$B:$B,$B$3,'BD Factoraje'!$G:$G,'Cartera Semanal Individual'!$A101,'BD Factoraje'!$C:$C,$B$2),0)+AC101-SUMIFS('BD Factoraje'!$R:$R,'BD Factoraje'!$B:$B,$B$3,'BD Factoraje'!$G:$G,'Cartera Semanal Individual'!$A101,'BD Factoraje'!$N:$N,'Cartera Semanal Individual'!AD$1,'BD Factoraje'!$C:$C,$B$2)</f>
        <v>0</v>
      </c>
      <c r="AE101" s="11">
        <f>IF('Cartera Semanal Individual'!$A101='Cartera Semanal Individual'!AE$1,-SUMIFS('BD Factoraje'!$Q:$Q,'BD Factoraje'!$B:$B,$B$3,'BD Factoraje'!$G:$G,'Cartera Semanal Individual'!$A101,'BD Factoraje'!$C:$C,$B$2),0)+AD101-SUMIFS('BD Factoraje'!$R:$R,'BD Factoraje'!$B:$B,$B$3,'BD Factoraje'!$G:$G,'Cartera Semanal Individual'!$A101,'BD Factoraje'!$N:$N,'Cartera Semanal Individual'!AE$1,'BD Factoraje'!$C:$C,$B$2)</f>
        <v>0</v>
      </c>
      <c r="AF101" s="11">
        <f>IF('Cartera Semanal Individual'!$A101='Cartera Semanal Individual'!AF$1,-SUMIFS('BD Factoraje'!$Q:$Q,'BD Factoraje'!$B:$B,$B$3,'BD Factoraje'!$G:$G,'Cartera Semanal Individual'!$A101,'BD Factoraje'!$C:$C,$B$2),0)+AE101-SUMIFS('BD Factoraje'!$R:$R,'BD Factoraje'!$B:$B,$B$3,'BD Factoraje'!$G:$G,'Cartera Semanal Individual'!$A101,'BD Factoraje'!$N:$N,'Cartera Semanal Individual'!AF$1,'BD Factoraje'!$C:$C,$B$2)</f>
        <v>0</v>
      </c>
      <c r="AG101" s="11">
        <f>IF('Cartera Semanal Individual'!$A101='Cartera Semanal Individual'!AG$1,-SUMIFS('BD Factoraje'!$Q:$Q,'BD Factoraje'!$B:$B,$B$3,'BD Factoraje'!$G:$G,'Cartera Semanal Individual'!$A101,'BD Factoraje'!$C:$C,$B$2),0)+AF101-SUMIFS('BD Factoraje'!$R:$R,'BD Factoraje'!$B:$B,$B$3,'BD Factoraje'!$G:$G,'Cartera Semanal Individual'!$A101,'BD Factoraje'!$N:$N,'Cartera Semanal Individual'!AG$1,'BD Factoraje'!$C:$C,$B$2)</f>
        <v>0</v>
      </c>
      <c r="AH101" s="11">
        <f>IF('Cartera Semanal Individual'!$A101='Cartera Semanal Individual'!AH$1,-SUMIFS('BD Factoraje'!$Q:$Q,'BD Factoraje'!$B:$B,$B$3,'BD Factoraje'!$G:$G,'Cartera Semanal Individual'!$A101,'BD Factoraje'!$C:$C,$B$2),0)+AG101-SUMIFS('BD Factoraje'!$R:$R,'BD Factoraje'!$B:$B,$B$3,'BD Factoraje'!$G:$G,'Cartera Semanal Individual'!$A101,'BD Factoraje'!$N:$N,'Cartera Semanal Individual'!AH$1,'BD Factoraje'!$C:$C,$B$2)</f>
        <v>0</v>
      </c>
      <c r="AI101" s="11">
        <f>IF('Cartera Semanal Individual'!$A101='Cartera Semanal Individual'!AI$1,-SUMIFS('BD Factoraje'!$Q:$Q,'BD Factoraje'!$B:$B,$B$3,'BD Factoraje'!$G:$G,'Cartera Semanal Individual'!$A101,'BD Factoraje'!$C:$C,$B$2),0)+AH101-SUMIFS('BD Factoraje'!$R:$R,'BD Factoraje'!$B:$B,$B$3,'BD Factoraje'!$G:$G,'Cartera Semanal Individual'!$A101,'BD Factoraje'!$N:$N,'Cartera Semanal Individual'!AI$1,'BD Factoraje'!$C:$C,$B$2)</f>
        <v>0</v>
      </c>
      <c r="AJ101" s="11">
        <f>IF('Cartera Semanal Individual'!$A101='Cartera Semanal Individual'!AJ$1,-SUMIFS('BD Factoraje'!$Q:$Q,'BD Factoraje'!$B:$B,$B$3,'BD Factoraje'!$G:$G,'Cartera Semanal Individual'!$A101,'BD Factoraje'!$C:$C,$B$2),0)+AI101-SUMIFS('BD Factoraje'!$R:$R,'BD Factoraje'!$B:$B,$B$3,'BD Factoraje'!$G:$G,'Cartera Semanal Individual'!$A101,'BD Factoraje'!$N:$N,'Cartera Semanal Individual'!AJ$1,'BD Factoraje'!$C:$C,$B$2)</f>
        <v>0</v>
      </c>
      <c r="AK101" s="11">
        <f>IF('Cartera Semanal Individual'!$A101='Cartera Semanal Individual'!AK$1,-SUMIFS('BD Factoraje'!$Q:$Q,'BD Factoraje'!$B:$B,$B$3,'BD Factoraje'!$G:$G,'Cartera Semanal Individual'!$A101,'BD Factoraje'!$C:$C,$B$2),0)+AJ101-SUMIFS('BD Factoraje'!$R:$R,'BD Factoraje'!$B:$B,$B$3,'BD Factoraje'!$G:$G,'Cartera Semanal Individual'!$A101,'BD Factoraje'!$N:$N,'Cartera Semanal Individual'!AK$1,'BD Factoraje'!$C:$C,$B$2)</f>
        <v>0</v>
      </c>
      <c r="AL101" s="11">
        <f>IF('Cartera Semanal Individual'!$A101='Cartera Semanal Individual'!AL$1,-SUMIFS('BD Factoraje'!$Q:$Q,'BD Factoraje'!$B:$B,$B$3,'BD Factoraje'!$G:$G,'Cartera Semanal Individual'!$A101,'BD Factoraje'!$C:$C,$B$2),0)+AK101-SUMIFS('BD Factoraje'!$R:$R,'BD Factoraje'!$B:$B,$B$3,'BD Factoraje'!$G:$G,'Cartera Semanal Individual'!$A101,'BD Factoraje'!$N:$N,'Cartera Semanal Individual'!AL$1,'BD Factoraje'!$C:$C,$B$2)</f>
        <v>0</v>
      </c>
      <c r="AM101" s="11">
        <f>IF('Cartera Semanal Individual'!$A101='Cartera Semanal Individual'!AM$1,-SUMIFS('BD Factoraje'!$Q:$Q,'BD Factoraje'!$B:$B,$B$3,'BD Factoraje'!$G:$G,'Cartera Semanal Individual'!$A101,'BD Factoraje'!$C:$C,$B$2),0)+AL101-SUMIFS('BD Factoraje'!$R:$R,'BD Factoraje'!$B:$B,$B$3,'BD Factoraje'!$G:$G,'Cartera Semanal Individual'!$A101,'BD Factoraje'!$N:$N,'Cartera Semanal Individual'!AM$1,'BD Factoraje'!$C:$C,$B$2)</f>
        <v>0</v>
      </c>
      <c r="AN101" s="11">
        <f>IF('Cartera Semanal Individual'!$A101='Cartera Semanal Individual'!AN$1,-SUMIFS('BD Factoraje'!$Q:$Q,'BD Factoraje'!$B:$B,$B$3,'BD Factoraje'!$G:$G,'Cartera Semanal Individual'!$A101,'BD Factoraje'!$C:$C,$B$2),0)+AM101-SUMIFS('BD Factoraje'!$R:$R,'BD Factoraje'!$B:$B,$B$3,'BD Factoraje'!$G:$G,'Cartera Semanal Individual'!$A101,'BD Factoraje'!$N:$N,'Cartera Semanal Individual'!AN$1,'BD Factoraje'!$C:$C,$B$2)</f>
        <v>0</v>
      </c>
      <c r="AO101" s="11">
        <f>IF('Cartera Semanal Individual'!$A101='Cartera Semanal Individual'!AO$1,-SUMIFS('BD Factoraje'!$Q:$Q,'BD Factoraje'!$B:$B,$B$3,'BD Factoraje'!$G:$G,'Cartera Semanal Individual'!$A101,'BD Factoraje'!$C:$C,$B$2),0)+AN101-SUMIFS('BD Factoraje'!$R:$R,'BD Factoraje'!$B:$B,$B$3,'BD Factoraje'!$G:$G,'Cartera Semanal Individual'!$A101,'BD Factoraje'!$N:$N,'Cartera Semanal Individual'!AO$1,'BD Factoraje'!$C:$C,$B$2)</f>
        <v>0</v>
      </c>
      <c r="AP101" s="11">
        <f>IF('Cartera Semanal Individual'!$A101='Cartera Semanal Individual'!AP$1,-SUMIFS('BD Factoraje'!$Q:$Q,'BD Factoraje'!$B:$B,$B$3,'BD Factoraje'!$G:$G,'Cartera Semanal Individual'!$A101,'BD Factoraje'!$C:$C,$B$2),0)+AO101-SUMIFS('BD Factoraje'!$R:$R,'BD Factoraje'!$B:$B,$B$3,'BD Factoraje'!$G:$G,'Cartera Semanal Individual'!$A101,'BD Factoraje'!$N:$N,'Cartera Semanal Individual'!AP$1,'BD Factoraje'!$C:$C,$B$2)</f>
        <v>0</v>
      </c>
      <c r="AQ101" s="11">
        <f>IF('Cartera Semanal Individual'!$A101='Cartera Semanal Individual'!AQ$1,-SUMIFS('BD Factoraje'!$Q:$Q,'BD Factoraje'!$B:$B,$B$3,'BD Factoraje'!$G:$G,'Cartera Semanal Individual'!$A101,'BD Factoraje'!$C:$C,$B$2),0)+AP101-SUMIFS('BD Factoraje'!$R:$R,'BD Factoraje'!$B:$B,$B$3,'BD Factoraje'!$G:$G,'Cartera Semanal Individual'!$A101,'BD Factoraje'!$N:$N,'Cartera Semanal Individual'!AQ$1,'BD Factoraje'!$C:$C,$B$2)</f>
        <v>0</v>
      </c>
      <c r="AR101" s="11">
        <f>IF('Cartera Semanal Individual'!$A101='Cartera Semanal Individual'!AR$1,-SUMIFS('BD Factoraje'!$Q:$Q,'BD Factoraje'!$B:$B,$B$3,'BD Factoraje'!$G:$G,'Cartera Semanal Individual'!$A101,'BD Factoraje'!$C:$C,$B$2),0)+AQ101-SUMIFS('BD Factoraje'!$R:$R,'BD Factoraje'!$B:$B,$B$3,'BD Factoraje'!$G:$G,'Cartera Semanal Individual'!$A101,'BD Factoraje'!$N:$N,'Cartera Semanal Individual'!AR$1,'BD Factoraje'!$C:$C,$B$2)</f>
        <v>0</v>
      </c>
      <c r="AS101" s="11">
        <f>IF('Cartera Semanal Individual'!$A101='Cartera Semanal Individual'!AS$1,-SUMIFS('BD Factoraje'!$Q:$Q,'BD Factoraje'!$B:$B,$B$3,'BD Factoraje'!$G:$G,'Cartera Semanal Individual'!$A101,'BD Factoraje'!$C:$C,$B$2),0)+AR101-SUMIFS('BD Factoraje'!$R:$R,'BD Factoraje'!$B:$B,$B$3,'BD Factoraje'!$G:$G,'Cartera Semanal Individual'!$A101,'BD Factoraje'!$N:$N,'Cartera Semanal Individual'!AS$1,'BD Factoraje'!$C:$C,$B$2)</f>
        <v>0</v>
      </c>
      <c r="AT101" s="11">
        <f>IF('Cartera Semanal Individual'!$A101='Cartera Semanal Individual'!AT$1,-SUMIFS('BD Factoraje'!$Q:$Q,'BD Factoraje'!$B:$B,$B$3,'BD Factoraje'!$G:$G,'Cartera Semanal Individual'!$A101,'BD Factoraje'!$C:$C,$B$2),0)+AS101-SUMIFS('BD Factoraje'!$R:$R,'BD Factoraje'!$B:$B,$B$3,'BD Factoraje'!$G:$G,'Cartera Semanal Individual'!$A101,'BD Factoraje'!$N:$N,'Cartera Semanal Individual'!AT$1,'BD Factoraje'!$C:$C,$B$2)</f>
        <v>0</v>
      </c>
      <c r="AU101" s="11">
        <f>IF('Cartera Semanal Individual'!$A101='Cartera Semanal Individual'!AU$1,-SUMIFS('BD Factoraje'!$Q:$Q,'BD Factoraje'!$B:$B,$B$3,'BD Factoraje'!$G:$G,'Cartera Semanal Individual'!$A101,'BD Factoraje'!$C:$C,$B$2),0)+AT101-SUMIFS('BD Factoraje'!$R:$R,'BD Factoraje'!$B:$B,$B$3,'BD Factoraje'!$G:$G,'Cartera Semanal Individual'!$A101,'BD Factoraje'!$N:$N,'Cartera Semanal Individual'!AU$1,'BD Factoraje'!$C:$C,$B$2)</f>
        <v>0</v>
      </c>
      <c r="AV101" s="11">
        <f>IF('Cartera Semanal Individual'!$A101='Cartera Semanal Individual'!AV$1,-SUMIFS('BD Factoraje'!$Q:$Q,'BD Factoraje'!$B:$B,$B$3,'BD Factoraje'!$G:$G,'Cartera Semanal Individual'!$A101,'BD Factoraje'!$C:$C,$B$2),0)+AU101-SUMIFS('BD Factoraje'!$R:$R,'BD Factoraje'!$B:$B,$B$3,'BD Factoraje'!$G:$G,'Cartera Semanal Individual'!$A101,'BD Factoraje'!$N:$N,'Cartera Semanal Individual'!AV$1,'BD Factoraje'!$C:$C,$B$2)</f>
        <v>0</v>
      </c>
      <c r="AW101" s="11">
        <f>IF('Cartera Semanal Individual'!$A101='Cartera Semanal Individual'!AW$1,-SUMIFS('BD Factoraje'!$Q:$Q,'BD Factoraje'!$B:$B,$B$3,'BD Factoraje'!$G:$G,'Cartera Semanal Individual'!$A101,'BD Factoraje'!$C:$C,$B$2),0)+AV101-SUMIFS('BD Factoraje'!$R:$R,'BD Factoraje'!$B:$B,$B$3,'BD Factoraje'!$G:$G,'Cartera Semanal Individual'!$A101,'BD Factoraje'!$N:$N,'Cartera Semanal Individual'!AW$1,'BD Factoraje'!$C:$C,$B$2)</f>
        <v>0</v>
      </c>
      <c r="AX101" s="11">
        <f>IF('Cartera Semanal Individual'!$A101='Cartera Semanal Individual'!AX$1,-SUMIFS('BD Factoraje'!$Q:$Q,'BD Factoraje'!$B:$B,$B$3,'BD Factoraje'!$G:$G,'Cartera Semanal Individual'!$A101,'BD Factoraje'!$C:$C,$B$2),0)+AW101-SUMIFS('BD Factoraje'!$R:$R,'BD Factoraje'!$B:$B,$B$3,'BD Factoraje'!$G:$G,'Cartera Semanal Individual'!$A101,'BD Factoraje'!$N:$N,'Cartera Semanal Individual'!AX$1,'BD Factoraje'!$C:$C,$B$2)</f>
        <v>0</v>
      </c>
      <c r="AY101" s="11">
        <f>IF('Cartera Semanal Individual'!$A101='Cartera Semanal Individual'!AY$1,-SUMIFS('BD Factoraje'!$Q:$Q,'BD Factoraje'!$B:$B,$B$3,'BD Factoraje'!$G:$G,'Cartera Semanal Individual'!$A101,'BD Factoraje'!$C:$C,$B$2),0)+AX101-SUMIFS('BD Factoraje'!$R:$R,'BD Factoraje'!$B:$B,$B$3,'BD Factoraje'!$G:$G,'Cartera Semanal Individual'!$A101,'BD Factoraje'!$N:$N,'Cartera Semanal Individual'!AY$1,'BD Factoraje'!$C:$C,$B$2)</f>
        <v>0</v>
      </c>
      <c r="AZ101" s="11">
        <f>IF('Cartera Semanal Individual'!$A101='Cartera Semanal Individual'!AZ$1,-SUMIFS('BD Factoraje'!$Q:$Q,'BD Factoraje'!$B:$B,$B$3,'BD Factoraje'!$G:$G,'Cartera Semanal Individual'!$A101,'BD Factoraje'!$C:$C,$B$2),0)+AY101-SUMIFS('BD Factoraje'!$R:$R,'BD Factoraje'!$B:$B,$B$3,'BD Factoraje'!$G:$G,'Cartera Semanal Individual'!$A101,'BD Factoraje'!$N:$N,'Cartera Semanal Individual'!AZ$1,'BD Factoraje'!$C:$C,$B$2)</f>
        <v>0</v>
      </c>
      <c r="BA101" s="11">
        <f>IF('Cartera Semanal Individual'!$A101='Cartera Semanal Individual'!BA$1,-SUMIFS('BD Factoraje'!$Q:$Q,'BD Factoraje'!$B:$B,$B$3,'BD Factoraje'!$G:$G,'Cartera Semanal Individual'!$A101,'BD Factoraje'!$C:$C,$B$2),0)+AZ101-SUMIFS('BD Factoraje'!$R:$R,'BD Factoraje'!$B:$B,$B$3,'BD Factoraje'!$G:$G,'Cartera Semanal Individual'!$A101,'BD Factoraje'!$N:$N,'Cartera Semanal Individual'!BA$1,'BD Factoraje'!$C:$C,$B$2)</f>
        <v>0</v>
      </c>
      <c r="BB101" s="11">
        <f>IF('Cartera Semanal Individual'!$A101='Cartera Semanal Individual'!BB$1,-SUMIFS('BD Factoraje'!$Q:$Q,'BD Factoraje'!$B:$B,$B$3,'BD Factoraje'!$G:$G,'Cartera Semanal Individual'!$A101,'BD Factoraje'!$C:$C,$B$2),0)+BA101-SUMIFS('BD Factoraje'!$R:$R,'BD Factoraje'!$B:$B,$B$3,'BD Factoraje'!$G:$G,'Cartera Semanal Individual'!$A101,'BD Factoraje'!$N:$N,'Cartera Semanal Individual'!BB$1,'BD Factoraje'!$C:$C,$B$2)</f>
        <v>0</v>
      </c>
      <c r="BC101" s="11">
        <f>IF('Cartera Semanal Individual'!$A101='Cartera Semanal Individual'!BC$1,-SUMIFS('BD Factoraje'!$Q:$Q,'BD Factoraje'!$B:$B,$B$3,'BD Factoraje'!$G:$G,'Cartera Semanal Individual'!$A101,'BD Factoraje'!$C:$C,$B$2),0)+BB101-SUMIFS('BD Factoraje'!$R:$R,'BD Factoraje'!$B:$B,$B$3,'BD Factoraje'!$G:$G,'Cartera Semanal Individual'!$A101,'BD Factoraje'!$N:$N,'Cartera Semanal Individual'!BC$1,'BD Factoraje'!$C:$C,$B$2)</f>
        <v>0</v>
      </c>
      <c r="BD101" s="11">
        <f>IF('Cartera Semanal Individual'!$A101='Cartera Semanal Individual'!BD$1,-SUMIFS('BD Factoraje'!$Q:$Q,'BD Factoraje'!$B:$B,$B$3,'BD Factoraje'!$G:$G,'Cartera Semanal Individual'!$A101,'BD Factoraje'!$C:$C,$B$2),0)+BC101-SUMIFS('BD Factoraje'!$R:$R,'BD Factoraje'!$B:$B,$B$3,'BD Factoraje'!$G:$G,'Cartera Semanal Individual'!$A101,'BD Factoraje'!$N:$N,'Cartera Semanal Individual'!BD$1,'BD Factoraje'!$C:$C,$B$2)</f>
        <v>0</v>
      </c>
      <c r="BE101" s="11">
        <f>IF('Cartera Semanal Individual'!$A101='Cartera Semanal Individual'!BE$1,-SUMIFS('BD Factoraje'!$Q:$Q,'BD Factoraje'!$B:$B,$B$3,'BD Factoraje'!$G:$G,'Cartera Semanal Individual'!$A101,'BD Factoraje'!$C:$C,$B$2),0)+BD101-SUMIFS('BD Factoraje'!$R:$R,'BD Factoraje'!$B:$B,$B$3,'BD Factoraje'!$G:$G,'Cartera Semanal Individual'!$A101,'BD Factoraje'!$N:$N,'Cartera Semanal Individual'!BE$1,'BD Factoraje'!$C:$C,$B$2)</f>
        <v>0</v>
      </c>
      <c r="BF101" s="11">
        <f>IF('Cartera Semanal Individual'!$A101='Cartera Semanal Individual'!BF$1,-SUMIFS('BD Factoraje'!$Q:$Q,'BD Factoraje'!$B:$B,$B$3,'BD Factoraje'!$G:$G,'Cartera Semanal Individual'!$A101,'BD Factoraje'!$C:$C,$B$2),0)+BE101-SUMIFS('BD Factoraje'!$R:$R,'BD Factoraje'!$B:$B,$B$3,'BD Factoraje'!$G:$G,'Cartera Semanal Individual'!$A101,'BD Factoraje'!$N:$N,'Cartera Semanal Individual'!BF$1,'BD Factoraje'!$C:$C,$B$2)</f>
        <v>0</v>
      </c>
      <c r="BG101" s="11">
        <f>IF('Cartera Semanal Individual'!$A101='Cartera Semanal Individual'!BG$1,-SUMIFS('BD Factoraje'!$Q:$Q,'BD Factoraje'!$B:$B,$B$3,'BD Factoraje'!$G:$G,'Cartera Semanal Individual'!$A101,'BD Factoraje'!$C:$C,$B$2),0)+BF101-SUMIFS('BD Factoraje'!$R:$R,'BD Factoraje'!$B:$B,$B$3,'BD Factoraje'!$G:$G,'Cartera Semanal Individual'!$A101,'BD Factoraje'!$N:$N,'Cartera Semanal Individual'!BG$1,'BD Factoraje'!$C:$C,$B$2)</f>
        <v>0</v>
      </c>
      <c r="BH101" s="11">
        <f>IF('Cartera Semanal Individual'!$A101='Cartera Semanal Individual'!BH$1,-SUMIFS('BD Factoraje'!$Q:$Q,'BD Factoraje'!$B:$B,$B$3,'BD Factoraje'!$G:$G,'Cartera Semanal Individual'!$A101,'BD Factoraje'!$C:$C,$B$2),0)+BG101-SUMIFS('BD Factoraje'!$R:$R,'BD Factoraje'!$B:$B,$B$3,'BD Factoraje'!$G:$G,'Cartera Semanal Individual'!$A101,'BD Factoraje'!$N:$N,'Cartera Semanal Individual'!BH$1,'BD Factoraje'!$C:$C,$B$2)</f>
        <v>0</v>
      </c>
      <c r="BI101" s="11">
        <f>IF('Cartera Semanal Individual'!$A101='Cartera Semanal Individual'!BI$1,-SUMIFS('BD Factoraje'!$Q:$Q,'BD Factoraje'!$B:$B,$B$3,'BD Factoraje'!$G:$G,'Cartera Semanal Individual'!$A101,'BD Factoraje'!$C:$C,$B$2),0)+BH101-SUMIFS('BD Factoraje'!$R:$R,'BD Factoraje'!$B:$B,$B$3,'BD Factoraje'!$G:$G,'Cartera Semanal Individual'!$A101,'BD Factoraje'!$N:$N,'Cartera Semanal Individual'!BI$1,'BD Factoraje'!$C:$C,$B$2)</f>
        <v>0</v>
      </c>
      <c r="BJ101" s="11">
        <f>IF('Cartera Semanal Individual'!$A101='Cartera Semanal Individual'!BJ$1,-SUMIFS('BD Factoraje'!$Q:$Q,'BD Factoraje'!$B:$B,$B$3,'BD Factoraje'!$G:$G,'Cartera Semanal Individual'!$A101,'BD Factoraje'!$C:$C,$B$2),0)+BI101-SUMIFS('BD Factoraje'!$R:$R,'BD Factoraje'!$B:$B,$B$3,'BD Factoraje'!$G:$G,'Cartera Semanal Individual'!$A101,'BD Factoraje'!$N:$N,'Cartera Semanal Individual'!BJ$1,'BD Factoraje'!$C:$C,$B$2)</f>
        <v>0</v>
      </c>
      <c r="BK101" s="11">
        <f>IF('Cartera Semanal Individual'!$A101='Cartera Semanal Individual'!BK$1,-SUMIFS('BD Factoraje'!$Q:$Q,'BD Factoraje'!$B:$B,$B$3,'BD Factoraje'!$G:$G,'Cartera Semanal Individual'!$A101,'BD Factoraje'!$C:$C,$B$2),0)+BJ101-SUMIFS('BD Factoraje'!$R:$R,'BD Factoraje'!$B:$B,$B$3,'BD Factoraje'!$G:$G,'Cartera Semanal Individual'!$A101,'BD Factoraje'!$N:$N,'Cartera Semanal Individual'!BK$1,'BD Factoraje'!$C:$C,$B$2)</f>
        <v>0</v>
      </c>
      <c r="BL101" s="11">
        <f>IF('Cartera Semanal Individual'!$A101='Cartera Semanal Individual'!BL$1,-SUMIFS('BD Factoraje'!$Q:$Q,'BD Factoraje'!$B:$B,$B$3,'BD Factoraje'!$G:$G,'Cartera Semanal Individual'!$A101,'BD Factoraje'!$C:$C,$B$2),0)+BK101-SUMIFS('BD Factoraje'!$R:$R,'BD Factoraje'!$B:$B,$B$3,'BD Factoraje'!$G:$G,'Cartera Semanal Individual'!$A101,'BD Factoraje'!$N:$N,'Cartera Semanal Individual'!BL$1,'BD Factoraje'!$C:$C,$B$2)</f>
        <v>0</v>
      </c>
      <c r="BM101" s="11">
        <f>IF('Cartera Semanal Individual'!$A101='Cartera Semanal Individual'!BM$1,-SUMIFS('BD Factoraje'!$Q:$Q,'BD Factoraje'!$B:$B,$B$3,'BD Factoraje'!$G:$G,'Cartera Semanal Individual'!$A101,'BD Factoraje'!$C:$C,$B$2),0)+BL101-SUMIFS('BD Factoraje'!$R:$R,'BD Factoraje'!$B:$B,$B$3,'BD Factoraje'!$G:$G,'Cartera Semanal Individual'!$A101,'BD Factoraje'!$N:$N,'Cartera Semanal Individual'!BM$1,'BD Factoraje'!$C:$C,$B$2)</f>
        <v>0</v>
      </c>
      <c r="BN101" s="11">
        <f>IF('Cartera Semanal Individual'!$A101='Cartera Semanal Individual'!BN$1,-SUMIFS('BD Factoraje'!$Q:$Q,'BD Factoraje'!$B:$B,$B$3,'BD Factoraje'!$G:$G,'Cartera Semanal Individual'!$A101,'BD Factoraje'!$C:$C,$B$2),0)+BM101-SUMIFS('BD Factoraje'!$R:$R,'BD Factoraje'!$B:$B,$B$3,'BD Factoraje'!$G:$G,'Cartera Semanal Individual'!$A101,'BD Factoraje'!$N:$N,'Cartera Semanal Individual'!BN$1,'BD Factoraje'!$C:$C,$B$2)</f>
        <v>0</v>
      </c>
      <c r="BO101" s="11">
        <f>IF('Cartera Semanal Individual'!$A101='Cartera Semanal Individual'!BO$1,-SUMIFS('BD Factoraje'!$Q:$Q,'BD Factoraje'!$B:$B,$B$3,'BD Factoraje'!$G:$G,'Cartera Semanal Individual'!$A101,'BD Factoraje'!$C:$C,$B$2),0)+BN101-SUMIFS('BD Factoraje'!$R:$R,'BD Factoraje'!$B:$B,$B$3,'BD Factoraje'!$G:$G,'Cartera Semanal Individual'!$A101,'BD Factoraje'!$N:$N,'Cartera Semanal Individual'!BO$1,'BD Factoraje'!$C:$C,$B$2)</f>
        <v>0</v>
      </c>
      <c r="BP101" s="11">
        <f>IF('Cartera Semanal Individual'!$A101='Cartera Semanal Individual'!BP$1,-SUMIFS('BD Factoraje'!$Q:$Q,'BD Factoraje'!$B:$B,$B$3,'BD Factoraje'!$G:$G,'Cartera Semanal Individual'!$A101,'BD Factoraje'!$C:$C,$B$2),0)+BO101-SUMIFS('BD Factoraje'!$R:$R,'BD Factoraje'!$B:$B,$B$3,'BD Factoraje'!$G:$G,'Cartera Semanal Individual'!$A101,'BD Factoraje'!$N:$N,'Cartera Semanal Individual'!BP$1,'BD Factoraje'!$C:$C,$B$2)</f>
        <v>0</v>
      </c>
      <c r="BQ101" s="11">
        <f>IF('Cartera Semanal Individual'!$A101='Cartera Semanal Individual'!BQ$1,-SUMIFS('BD Factoraje'!$Q:$Q,'BD Factoraje'!$B:$B,$B$3,'BD Factoraje'!$G:$G,'Cartera Semanal Individual'!$A101,'BD Factoraje'!$C:$C,$B$2),0)+BP101-SUMIFS('BD Factoraje'!$R:$R,'BD Factoraje'!$B:$B,$B$3,'BD Factoraje'!$G:$G,'Cartera Semanal Individual'!$A101,'BD Factoraje'!$N:$N,'Cartera Semanal Individual'!BQ$1,'BD Factoraje'!$C:$C,$B$2)</f>
        <v>0</v>
      </c>
      <c r="BR101" s="11">
        <f>IF('Cartera Semanal Individual'!$A101='Cartera Semanal Individual'!BR$1,-SUMIFS('BD Factoraje'!$Q:$Q,'BD Factoraje'!$B:$B,$B$3,'BD Factoraje'!$G:$G,'Cartera Semanal Individual'!$A101,'BD Factoraje'!$C:$C,$B$2),0)+BQ101-SUMIFS('BD Factoraje'!$R:$R,'BD Factoraje'!$B:$B,$B$3,'BD Factoraje'!$G:$G,'Cartera Semanal Individual'!$A101,'BD Factoraje'!$N:$N,'Cartera Semanal Individual'!BR$1,'BD Factoraje'!$C:$C,$B$2)</f>
        <v>0</v>
      </c>
      <c r="BS101" s="11">
        <f>IF('Cartera Semanal Individual'!$A101='Cartera Semanal Individual'!BS$1,-SUMIFS('BD Factoraje'!$Q:$Q,'BD Factoraje'!$B:$B,$B$3,'BD Factoraje'!$G:$G,'Cartera Semanal Individual'!$A101,'BD Factoraje'!$C:$C,$B$2),0)+BR101-SUMIFS('BD Factoraje'!$R:$R,'BD Factoraje'!$B:$B,$B$3,'BD Factoraje'!$G:$G,'Cartera Semanal Individual'!$A101,'BD Factoraje'!$N:$N,'Cartera Semanal Individual'!BS$1,'BD Factoraje'!$C:$C,$B$2)</f>
        <v>0</v>
      </c>
      <c r="BT101" s="11">
        <f>IF('Cartera Semanal Individual'!$A101='Cartera Semanal Individual'!BT$1,-SUMIFS('BD Factoraje'!$Q:$Q,'BD Factoraje'!$B:$B,$B$3,'BD Factoraje'!$G:$G,'Cartera Semanal Individual'!$A101,'BD Factoraje'!$C:$C,$B$2),0)+BS101-SUMIFS('BD Factoraje'!$R:$R,'BD Factoraje'!$B:$B,$B$3,'BD Factoraje'!$G:$G,'Cartera Semanal Individual'!$A101,'BD Factoraje'!$N:$N,'Cartera Semanal Individual'!BT$1,'BD Factoraje'!$C:$C,$B$2)</f>
        <v>0</v>
      </c>
      <c r="BU101" s="11">
        <f>IF('Cartera Semanal Individual'!$A101='Cartera Semanal Individual'!BU$1,-SUMIFS('BD Factoraje'!$Q:$Q,'BD Factoraje'!$B:$B,$B$3,'BD Factoraje'!$G:$G,'Cartera Semanal Individual'!$A101,'BD Factoraje'!$C:$C,$B$2),0)+BT101-SUMIFS('BD Factoraje'!$R:$R,'BD Factoraje'!$B:$B,$B$3,'BD Factoraje'!$G:$G,'Cartera Semanal Individual'!$A101,'BD Factoraje'!$N:$N,'Cartera Semanal Individual'!BU$1,'BD Factoraje'!$C:$C,$B$2)</f>
        <v>0</v>
      </c>
      <c r="BV101" s="11">
        <f>IF('Cartera Semanal Individual'!$A101='Cartera Semanal Individual'!BV$1,-SUMIFS('BD Factoraje'!$Q:$Q,'BD Factoraje'!$B:$B,$B$3,'BD Factoraje'!$G:$G,'Cartera Semanal Individual'!$A101,'BD Factoraje'!$C:$C,$B$2),0)+BU101-SUMIFS('BD Factoraje'!$R:$R,'BD Factoraje'!$B:$B,$B$3,'BD Factoraje'!$G:$G,'Cartera Semanal Individual'!$A101,'BD Factoraje'!$N:$N,'Cartera Semanal Individual'!BV$1,'BD Factoraje'!$C:$C,$B$2)</f>
        <v>0</v>
      </c>
      <c r="BW101" s="11">
        <f>IF('Cartera Semanal Individual'!$A101='Cartera Semanal Individual'!BW$1,-SUMIFS('BD Factoraje'!$Q:$Q,'BD Factoraje'!$B:$B,$B$3,'BD Factoraje'!$G:$G,'Cartera Semanal Individual'!$A101,'BD Factoraje'!$C:$C,$B$2),0)+BV101-SUMIFS('BD Factoraje'!$R:$R,'BD Factoraje'!$B:$B,$B$3,'BD Factoraje'!$G:$G,'Cartera Semanal Individual'!$A101,'BD Factoraje'!$N:$N,'Cartera Semanal Individual'!BW$1,'BD Factoraje'!$C:$C,$B$2)</f>
        <v>0</v>
      </c>
      <c r="BX101" s="11">
        <f>IF('Cartera Semanal Individual'!$A101='Cartera Semanal Individual'!BX$1,-SUMIFS('BD Factoraje'!$Q:$Q,'BD Factoraje'!$B:$B,$B$3,'BD Factoraje'!$G:$G,'Cartera Semanal Individual'!$A101,'BD Factoraje'!$C:$C,$B$2),0)+BW101-SUMIFS('BD Factoraje'!$R:$R,'BD Factoraje'!$B:$B,$B$3,'BD Factoraje'!$G:$G,'Cartera Semanal Individual'!$A101,'BD Factoraje'!$N:$N,'Cartera Semanal Individual'!BX$1,'BD Factoraje'!$C:$C,$B$2)</f>
        <v>0</v>
      </c>
      <c r="BY101" s="11">
        <f>IF('Cartera Semanal Individual'!$A101='Cartera Semanal Individual'!BY$1,-SUMIFS('BD Factoraje'!$Q:$Q,'BD Factoraje'!$B:$B,$B$3,'BD Factoraje'!$G:$G,'Cartera Semanal Individual'!$A101,'BD Factoraje'!$C:$C,$B$2),0)+BX101-SUMIFS('BD Factoraje'!$R:$R,'BD Factoraje'!$B:$B,$B$3,'BD Factoraje'!$G:$G,'Cartera Semanal Individual'!$A101,'BD Factoraje'!$N:$N,'Cartera Semanal Individual'!BY$1,'BD Factoraje'!$C:$C,$B$2)</f>
        <v>0</v>
      </c>
      <c r="BZ101" s="11">
        <f>IF('Cartera Semanal Individual'!$A101='Cartera Semanal Individual'!BZ$1,-SUMIFS('BD Factoraje'!$Q:$Q,'BD Factoraje'!$B:$B,$B$3,'BD Factoraje'!$G:$G,'Cartera Semanal Individual'!$A101,'BD Factoraje'!$C:$C,$B$2),0)+BY101-SUMIFS('BD Factoraje'!$R:$R,'BD Factoraje'!$B:$B,$B$3,'BD Factoraje'!$G:$G,'Cartera Semanal Individual'!$A101,'BD Factoraje'!$N:$N,'Cartera Semanal Individual'!BZ$1,'BD Factoraje'!$C:$C,$B$2)</f>
        <v>0</v>
      </c>
      <c r="CA101" s="11">
        <f>IF('Cartera Semanal Individual'!$A101='Cartera Semanal Individual'!CA$1,-SUMIFS('BD Factoraje'!$Q:$Q,'BD Factoraje'!$B:$B,$B$3,'BD Factoraje'!$G:$G,'Cartera Semanal Individual'!$A101,'BD Factoraje'!$C:$C,$B$2),0)+BZ101-SUMIFS('BD Factoraje'!$R:$R,'BD Factoraje'!$B:$B,$B$3,'BD Factoraje'!$G:$G,'Cartera Semanal Individual'!$A101,'BD Factoraje'!$N:$N,'Cartera Semanal Individual'!CA$1,'BD Factoraje'!$C:$C,$B$2)</f>
        <v>0</v>
      </c>
      <c r="CB101" s="11">
        <f>IF('Cartera Semanal Individual'!$A101='Cartera Semanal Individual'!CB$1,-SUMIFS('BD Factoraje'!$Q:$Q,'BD Factoraje'!$B:$B,$B$3,'BD Factoraje'!$G:$G,'Cartera Semanal Individual'!$A101,'BD Factoraje'!$C:$C,$B$2),0)+CA101-SUMIFS('BD Factoraje'!$R:$R,'BD Factoraje'!$B:$B,$B$3,'BD Factoraje'!$G:$G,'Cartera Semanal Individual'!$A101,'BD Factoraje'!$N:$N,'Cartera Semanal Individual'!CB$1,'BD Factoraje'!$C:$C,$B$2)</f>
        <v>0</v>
      </c>
      <c r="CC101" s="11">
        <f>IF('Cartera Semanal Individual'!$A101='Cartera Semanal Individual'!CC$1,-SUMIFS('BD Factoraje'!$Q:$Q,'BD Factoraje'!$B:$B,$B$3,'BD Factoraje'!$G:$G,'Cartera Semanal Individual'!$A101,'BD Factoraje'!$C:$C,$B$2),0)+CB101-SUMIFS('BD Factoraje'!$R:$R,'BD Factoraje'!$B:$B,$B$3,'BD Factoraje'!$G:$G,'Cartera Semanal Individual'!$A101,'BD Factoraje'!$N:$N,'Cartera Semanal Individual'!CC$1,'BD Factoraje'!$C:$C,$B$2)</f>
        <v>0</v>
      </c>
      <c r="CD101" s="11">
        <f>IF('Cartera Semanal Individual'!$A101='Cartera Semanal Individual'!CD$1,-SUMIFS('BD Factoraje'!$Q:$Q,'BD Factoraje'!$B:$B,$B$3,'BD Factoraje'!$G:$G,'Cartera Semanal Individual'!$A101,'BD Factoraje'!$C:$C,$B$2),0)+CC101-SUMIFS('BD Factoraje'!$R:$R,'BD Factoraje'!$B:$B,$B$3,'BD Factoraje'!$G:$G,'Cartera Semanal Individual'!$A101,'BD Factoraje'!$N:$N,'Cartera Semanal Individual'!CD$1,'BD Factoraje'!$C:$C,$B$2)</f>
        <v>0</v>
      </c>
      <c r="CE101" s="11">
        <f>IF('Cartera Semanal Individual'!$A101='Cartera Semanal Individual'!CE$1,-SUMIFS('BD Factoraje'!$Q:$Q,'BD Factoraje'!$B:$B,$B$3,'BD Factoraje'!$G:$G,'Cartera Semanal Individual'!$A101,'BD Factoraje'!$C:$C,$B$2),0)+CD101-SUMIFS('BD Factoraje'!$R:$R,'BD Factoraje'!$B:$B,$B$3,'BD Factoraje'!$G:$G,'Cartera Semanal Individual'!$A101,'BD Factoraje'!$N:$N,'Cartera Semanal Individual'!CE$1,'BD Factoraje'!$C:$C,$B$2)</f>
        <v>0</v>
      </c>
      <c r="CF101" s="11">
        <f>IF('Cartera Semanal Individual'!$A101='Cartera Semanal Individual'!CF$1,-SUMIFS('BD Factoraje'!$Q:$Q,'BD Factoraje'!$B:$B,$B$3,'BD Factoraje'!$G:$G,'Cartera Semanal Individual'!$A101,'BD Factoraje'!$C:$C,$B$2),0)+CE101-SUMIFS('BD Factoraje'!$R:$R,'BD Factoraje'!$B:$B,$B$3,'BD Factoraje'!$G:$G,'Cartera Semanal Individual'!$A101,'BD Factoraje'!$N:$N,'Cartera Semanal Individual'!CF$1,'BD Factoraje'!$C:$C,$B$2)</f>
        <v>0</v>
      </c>
      <c r="CG101" s="11">
        <f>IF('Cartera Semanal Individual'!$A101='Cartera Semanal Individual'!CG$1,-SUMIFS('BD Factoraje'!$Q:$Q,'BD Factoraje'!$B:$B,$B$3,'BD Factoraje'!$G:$G,'Cartera Semanal Individual'!$A101,'BD Factoraje'!$C:$C,$B$2),0)+CF101-SUMIFS('BD Factoraje'!$R:$R,'BD Factoraje'!$B:$B,$B$3,'BD Factoraje'!$G:$G,'Cartera Semanal Individual'!$A101,'BD Factoraje'!$N:$N,'Cartera Semanal Individual'!CG$1,'BD Factoraje'!$C:$C,$B$2)</f>
        <v>0</v>
      </c>
      <c r="CH101" s="11">
        <f>IF('Cartera Semanal Individual'!$A101='Cartera Semanal Individual'!CH$1,-SUMIFS('BD Factoraje'!$Q:$Q,'BD Factoraje'!$B:$B,$B$3,'BD Factoraje'!$G:$G,'Cartera Semanal Individual'!$A101,'BD Factoraje'!$C:$C,$B$2),0)+CG101-SUMIFS('BD Factoraje'!$R:$R,'BD Factoraje'!$B:$B,$B$3,'BD Factoraje'!$G:$G,'Cartera Semanal Individual'!$A101,'BD Factoraje'!$N:$N,'Cartera Semanal Individual'!CH$1,'BD Factoraje'!$C:$C,$B$2)</f>
        <v>0</v>
      </c>
      <c r="CI101" s="11">
        <f>IF('Cartera Semanal Individual'!$A101='Cartera Semanal Individual'!CI$1,-SUMIFS('BD Factoraje'!$Q:$Q,'BD Factoraje'!$B:$B,$B$3,'BD Factoraje'!$G:$G,'Cartera Semanal Individual'!$A101,'BD Factoraje'!$C:$C,$B$2),0)+CH101-SUMIFS('BD Factoraje'!$R:$R,'BD Factoraje'!$B:$B,$B$3,'BD Factoraje'!$G:$G,'Cartera Semanal Individual'!$A101,'BD Factoraje'!$N:$N,'Cartera Semanal Individual'!CI$1,'BD Factoraje'!$C:$C,$B$2)</f>
        <v>0</v>
      </c>
      <c r="CJ101" s="11">
        <f>IF('Cartera Semanal Individual'!$A101='Cartera Semanal Individual'!CJ$1,-SUMIFS('BD Factoraje'!$Q:$Q,'BD Factoraje'!$B:$B,$B$3,'BD Factoraje'!$G:$G,'Cartera Semanal Individual'!$A101,'BD Factoraje'!$C:$C,$B$2),0)+CI101-SUMIFS('BD Factoraje'!$R:$R,'BD Factoraje'!$B:$B,$B$3,'BD Factoraje'!$G:$G,'Cartera Semanal Individual'!$A101,'BD Factoraje'!$N:$N,'Cartera Semanal Individual'!CJ$1,'BD Factoraje'!$C:$C,$B$2)</f>
        <v>0</v>
      </c>
      <c r="CK101" s="11">
        <f>IF('Cartera Semanal Individual'!$A101='Cartera Semanal Individual'!CK$1,-SUMIFS('BD Factoraje'!$Q:$Q,'BD Factoraje'!$B:$B,$B$3,'BD Factoraje'!$G:$G,'Cartera Semanal Individual'!$A101,'BD Factoraje'!$C:$C,$B$2),0)+CJ101-SUMIFS('BD Factoraje'!$R:$R,'BD Factoraje'!$B:$B,$B$3,'BD Factoraje'!$G:$G,'Cartera Semanal Individual'!$A101,'BD Factoraje'!$N:$N,'Cartera Semanal Individual'!CK$1,'BD Factoraje'!$C:$C,$B$2)</f>
        <v>0</v>
      </c>
      <c r="CL101" s="11">
        <f>IF('Cartera Semanal Individual'!$A101='Cartera Semanal Individual'!CL$1,-SUMIFS('BD Factoraje'!$Q:$Q,'BD Factoraje'!$B:$B,$B$3,'BD Factoraje'!$G:$G,'Cartera Semanal Individual'!$A101,'BD Factoraje'!$C:$C,$B$2),0)+CK101-SUMIFS('BD Factoraje'!$R:$R,'BD Factoraje'!$B:$B,$B$3,'BD Factoraje'!$G:$G,'Cartera Semanal Individual'!$A101,'BD Factoraje'!$N:$N,'Cartera Semanal Individual'!CL$1,'BD Factoraje'!$C:$C,$B$2)</f>
        <v>0</v>
      </c>
      <c r="CM101" s="11">
        <f>IF('Cartera Semanal Individual'!$A101='Cartera Semanal Individual'!CM$1,-SUMIFS('BD Factoraje'!$Q:$Q,'BD Factoraje'!$B:$B,$B$3,'BD Factoraje'!$G:$G,'Cartera Semanal Individual'!$A101,'BD Factoraje'!$C:$C,$B$2),0)+CL101-SUMIFS('BD Factoraje'!$R:$R,'BD Factoraje'!$B:$B,$B$3,'BD Factoraje'!$G:$G,'Cartera Semanal Individual'!$A101,'BD Factoraje'!$N:$N,'Cartera Semanal Individual'!CM$1,'BD Factoraje'!$C:$C,$B$2)</f>
        <v>0</v>
      </c>
      <c r="CN101" s="11">
        <f>IF('Cartera Semanal Individual'!$A101='Cartera Semanal Individual'!CN$1,-SUMIFS('BD Factoraje'!$Q:$Q,'BD Factoraje'!$B:$B,$B$3,'BD Factoraje'!$G:$G,'Cartera Semanal Individual'!$A101,'BD Factoraje'!$C:$C,$B$2),0)+CM101-SUMIFS('BD Factoraje'!$R:$R,'BD Factoraje'!$B:$B,$B$3,'BD Factoraje'!$G:$G,'Cartera Semanal Individual'!$A101,'BD Factoraje'!$N:$N,'Cartera Semanal Individual'!CN$1,'BD Factoraje'!$C:$C,$B$2)</f>
        <v>0</v>
      </c>
      <c r="CO101" s="11">
        <f>IF('Cartera Semanal Individual'!$A101='Cartera Semanal Individual'!CO$1,-SUMIFS('BD Factoraje'!$Q:$Q,'BD Factoraje'!$B:$B,$B$3,'BD Factoraje'!$G:$G,'Cartera Semanal Individual'!$A101,'BD Factoraje'!$C:$C,$B$2),0)+CN101-SUMIFS('BD Factoraje'!$R:$R,'BD Factoraje'!$B:$B,$B$3,'BD Factoraje'!$G:$G,'Cartera Semanal Individual'!$A101,'BD Factoraje'!$N:$N,'Cartera Semanal Individual'!CO$1,'BD Factoraje'!$C:$C,$B$2)</f>
        <v>0</v>
      </c>
      <c r="CP101" s="11">
        <f>IF('Cartera Semanal Individual'!$A101='Cartera Semanal Individual'!CP$1,-SUMIFS('BD Factoraje'!$Q:$Q,'BD Factoraje'!$B:$B,$B$3,'BD Factoraje'!$G:$G,'Cartera Semanal Individual'!$A101,'BD Factoraje'!$C:$C,$B$2),0)+CO101-SUMIFS('BD Factoraje'!$R:$R,'BD Factoraje'!$B:$B,$B$3,'BD Factoraje'!$G:$G,'Cartera Semanal Individual'!$A101,'BD Factoraje'!$N:$N,'Cartera Semanal Individual'!CP$1,'BD Factoraje'!$C:$C,$B$2)</f>
        <v>0</v>
      </c>
      <c r="CQ101" s="11">
        <f>IF('Cartera Semanal Individual'!$A101='Cartera Semanal Individual'!CQ$1,-SUMIFS('BD Factoraje'!$Q:$Q,'BD Factoraje'!$B:$B,$B$3,'BD Factoraje'!$G:$G,'Cartera Semanal Individual'!$A101,'BD Factoraje'!$C:$C,$B$2),0)+CP101-SUMIFS('BD Factoraje'!$R:$R,'BD Factoraje'!$B:$B,$B$3,'BD Factoraje'!$G:$G,'Cartera Semanal Individual'!$A101,'BD Factoraje'!$N:$N,'Cartera Semanal Individual'!CQ$1,'BD Factoraje'!$C:$C,$B$2)</f>
        <v>0</v>
      </c>
      <c r="CR101" s="11">
        <f>IF('Cartera Semanal Individual'!$A101='Cartera Semanal Individual'!CR$1,-SUMIFS('BD Factoraje'!$Q:$Q,'BD Factoraje'!$B:$B,$B$3,'BD Factoraje'!$G:$G,'Cartera Semanal Individual'!$A101,'BD Factoraje'!$C:$C,$B$2),0)+CQ101-SUMIFS('BD Factoraje'!$R:$R,'BD Factoraje'!$B:$B,$B$3,'BD Factoraje'!$G:$G,'Cartera Semanal Individual'!$A101,'BD Factoraje'!$N:$N,'Cartera Semanal Individual'!CR$1,'BD Factoraje'!$C:$C,$B$2)</f>
        <v>0</v>
      </c>
      <c r="CS101" s="11">
        <f>IF('Cartera Semanal Individual'!$A101='Cartera Semanal Individual'!CS$1,-SUMIFS('BD Factoraje'!$Q:$Q,'BD Factoraje'!$B:$B,$B$3,'BD Factoraje'!$G:$G,'Cartera Semanal Individual'!$A101,'BD Factoraje'!$C:$C,$B$2),0)+CR101-SUMIFS('BD Factoraje'!$R:$R,'BD Factoraje'!$B:$B,$B$3,'BD Factoraje'!$G:$G,'Cartera Semanal Individual'!$A101,'BD Factoraje'!$N:$N,'Cartera Semanal Individual'!CS$1,'BD Factoraje'!$C:$C,$B$2)</f>
        <v>0</v>
      </c>
      <c r="CT101" s="11">
        <f>IF('Cartera Semanal Individual'!$A101='Cartera Semanal Individual'!CT$1,-SUMIFS('BD Factoraje'!$Q:$Q,'BD Factoraje'!$B:$B,$B$3,'BD Factoraje'!$G:$G,'Cartera Semanal Individual'!$A101,'BD Factoraje'!$C:$C,$B$2),0)+CS101-SUMIFS('BD Factoraje'!$R:$R,'BD Factoraje'!$B:$B,$B$3,'BD Factoraje'!$G:$G,'Cartera Semanal Individual'!$A101,'BD Factoraje'!$N:$N,'Cartera Semanal Individual'!CT$1,'BD Factoraje'!$C:$C,$B$2)</f>
        <v>0</v>
      </c>
      <c r="CU101" s="11">
        <f>IF('Cartera Semanal Individual'!$A101='Cartera Semanal Individual'!CU$1,-SUMIFS('BD Factoraje'!$Q:$Q,'BD Factoraje'!$B:$B,$B$3,'BD Factoraje'!$G:$G,'Cartera Semanal Individual'!$A101,'BD Factoraje'!$C:$C,$B$2),0)+CT101-SUMIFS('BD Factoraje'!$R:$R,'BD Factoraje'!$B:$B,$B$3,'BD Factoraje'!$G:$G,'Cartera Semanal Individual'!$A101,'BD Factoraje'!$N:$N,'Cartera Semanal Individual'!CU$1,'BD Factoraje'!$C:$C,$B$2)</f>
        <v>0</v>
      </c>
      <c r="CV101" s="11">
        <f>IF('Cartera Semanal Individual'!$A101='Cartera Semanal Individual'!CV$1,-SUMIFS('BD Factoraje'!$Q:$Q,'BD Factoraje'!$B:$B,$B$3,'BD Factoraje'!$G:$G,'Cartera Semanal Individual'!$A101,'BD Factoraje'!$C:$C,$B$2),0)+CU101-SUMIFS('BD Factoraje'!$R:$R,'BD Factoraje'!$B:$B,$B$3,'BD Factoraje'!$G:$G,'Cartera Semanal Individual'!$A101,'BD Factoraje'!$N:$N,'Cartera Semanal Individual'!CV$1,'BD Factoraje'!$C:$C,$B$2)</f>
        <v>0</v>
      </c>
    </row>
    <row r="102" spans="1:100" s="12" customFormat="1" x14ac:dyDescent="0.25">
      <c r="A102" s="13"/>
      <c r="B102" s="32"/>
    </row>
    <row r="103" spans="1:100" s="12" customFormat="1" x14ac:dyDescent="0.25">
      <c r="A103" s="13"/>
      <c r="B103" s="8" t="s">
        <v>124</v>
      </c>
      <c r="C103" s="11">
        <f>SUMIFS('BD Factoraje'!$R:$R,'BD Factoraje'!$B:$B,$B$3,'BD Factoraje'!$N:$N,'Cartera Semanal Individual'!C1,'BD Factoraje'!$C:$C,$B$2)</f>
        <v>0</v>
      </c>
      <c r="D103" s="11">
        <f>SUMIFS('BD Factoraje'!$R:$R,'BD Factoraje'!$B:$B,$B$3,'BD Factoraje'!$N:$N,'Cartera Semanal Individual'!D1,'BD Factoraje'!$C:$C,$B$2)</f>
        <v>0</v>
      </c>
      <c r="E103" s="11">
        <f>SUMIFS('BD Factoraje'!$R:$R,'BD Factoraje'!$B:$B,$B$3,'BD Factoraje'!$N:$N,'Cartera Semanal Individual'!E1,'BD Factoraje'!$C:$C,$B$2)</f>
        <v>0</v>
      </c>
      <c r="F103" s="11">
        <f>SUMIFS('BD Factoraje'!$R:$R,'BD Factoraje'!$B:$B,$B$3,'BD Factoraje'!$N:$N,'Cartera Semanal Individual'!F1,'BD Factoraje'!$C:$C,$B$2)</f>
        <v>0</v>
      </c>
      <c r="G103" s="11">
        <f>SUMIFS('BD Factoraje'!$R:$R,'BD Factoraje'!$B:$B,$B$3,'BD Factoraje'!$N:$N,'Cartera Semanal Individual'!G1,'BD Factoraje'!$C:$C,$B$2)</f>
        <v>0</v>
      </c>
      <c r="H103" s="11">
        <f>SUMIFS('BD Factoraje'!$R:$R,'BD Factoraje'!$B:$B,$B$3,'BD Factoraje'!$N:$N,'Cartera Semanal Individual'!H1,'BD Factoraje'!$C:$C,$B$2)</f>
        <v>0</v>
      </c>
      <c r="I103" s="11">
        <f>SUMIFS('BD Factoraje'!$R:$R,'BD Factoraje'!$B:$B,$B$3,'BD Factoraje'!$N:$N,'Cartera Semanal Individual'!I1,'BD Factoraje'!$C:$C,$B$2)</f>
        <v>0</v>
      </c>
      <c r="J103" s="11">
        <f>SUMIFS('BD Factoraje'!$R:$R,'BD Factoraje'!$B:$B,$B$3,'BD Factoraje'!$N:$N,'Cartera Semanal Individual'!J1,'BD Factoraje'!$C:$C,$B$2)</f>
        <v>0</v>
      </c>
      <c r="K103" s="11">
        <f>SUMIFS('BD Factoraje'!$R:$R,'BD Factoraje'!$B:$B,$B$3,'BD Factoraje'!$N:$N,'Cartera Semanal Individual'!K1,'BD Factoraje'!$C:$C,$B$2)</f>
        <v>0</v>
      </c>
      <c r="L103" s="11">
        <f>SUMIFS('BD Factoraje'!$R:$R,'BD Factoraje'!$B:$B,$B$3,'BD Factoraje'!$N:$N,'Cartera Semanal Individual'!L1,'BD Factoraje'!$C:$C,$B$2)</f>
        <v>0</v>
      </c>
      <c r="M103" s="11">
        <f>SUMIFS('BD Factoraje'!$R:$R,'BD Factoraje'!$B:$B,$B$3,'BD Factoraje'!$N:$N,'Cartera Semanal Individual'!M1,'BD Factoraje'!$C:$C,$B$2)</f>
        <v>0</v>
      </c>
      <c r="N103" s="11">
        <f>SUMIFS('BD Factoraje'!$R:$R,'BD Factoraje'!$B:$B,$B$3,'BD Factoraje'!$N:$N,'Cartera Semanal Individual'!N1,'BD Factoraje'!$C:$C,$B$2)</f>
        <v>0</v>
      </c>
      <c r="O103" s="11">
        <f>SUMIFS('BD Factoraje'!$R:$R,'BD Factoraje'!$B:$B,$B$3,'BD Factoraje'!$N:$N,'Cartera Semanal Individual'!O1,'BD Factoraje'!$C:$C,$B$2)</f>
        <v>0</v>
      </c>
      <c r="P103" s="11">
        <f>SUMIFS('BD Factoraje'!$R:$R,'BD Factoraje'!$B:$B,$B$3,'BD Factoraje'!$N:$N,'Cartera Semanal Individual'!P1,'BD Factoraje'!$C:$C,$B$2)</f>
        <v>0</v>
      </c>
      <c r="Q103" s="11">
        <f>SUMIFS('BD Factoraje'!$R:$R,'BD Factoraje'!$B:$B,$B$3,'BD Factoraje'!$N:$N,'Cartera Semanal Individual'!Q1,'BD Factoraje'!$C:$C,$B$2)</f>
        <v>0</v>
      </c>
      <c r="R103" s="11">
        <f>SUMIFS('BD Factoraje'!$R:$R,'BD Factoraje'!$B:$B,$B$3,'BD Factoraje'!$N:$N,'Cartera Semanal Individual'!R1,'BD Factoraje'!$C:$C,$B$2)</f>
        <v>0</v>
      </c>
      <c r="S103" s="11">
        <f>SUMIFS('BD Factoraje'!$R:$R,'BD Factoraje'!$B:$B,$B$3,'BD Factoraje'!$N:$N,'Cartera Semanal Individual'!S1,'BD Factoraje'!$C:$C,$B$2)</f>
        <v>0</v>
      </c>
      <c r="T103" s="11">
        <f>SUMIFS('BD Factoraje'!$R:$R,'BD Factoraje'!$B:$B,$B$3,'BD Factoraje'!$N:$N,'Cartera Semanal Individual'!T1,'BD Factoraje'!$C:$C,$B$2)</f>
        <v>0</v>
      </c>
      <c r="U103" s="11">
        <f>SUMIFS('BD Factoraje'!$R:$R,'BD Factoraje'!$B:$B,$B$3,'BD Factoraje'!$N:$N,'Cartera Semanal Individual'!U1,'BD Factoraje'!$C:$C,$B$2)</f>
        <v>0</v>
      </c>
      <c r="V103" s="11">
        <f>SUMIFS('BD Factoraje'!$R:$R,'BD Factoraje'!$B:$B,$B$3,'BD Factoraje'!$N:$N,'Cartera Semanal Individual'!V1,'BD Factoraje'!$C:$C,$B$2)</f>
        <v>0</v>
      </c>
      <c r="W103" s="11">
        <f>SUMIFS('BD Factoraje'!$R:$R,'BD Factoraje'!$B:$B,$B$3,'BD Factoraje'!$N:$N,'Cartera Semanal Individual'!W1,'BD Factoraje'!$C:$C,$B$2)</f>
        <v>0</v>
      </c>
      <c r="X103" s="11">
        <f>SUMIFS('BD Factoraje'!$R:$R,'BD Factoraje'!$B:$B,$B$3,'BD Factoraje'!$N:$N,'Cartera Semanal Individual'!X1,'BD Factoraje'!$C:$C,$B$2)</f>
        <v>0</v>
      </c>
      <c r="Y103" s="11">
        <f>SUMIFS('BD Factoraje'!$R:$R,'BD Factoraje'!$B:$B,$B$3,'BD Factoraje'!$N:$N,'Cartera Semanal Individual'!Y1,'BD Factoraje'!$C:$C,$B$2)</f>
        <v>0</v>
      </c>
      <c r="Z103" s="11">
        <f>SUMIFS('BD Factoraje'!$R:$R,'BD Factoraje'!$B:$B,$B$3,'BD Factoraje'!$N:$N,'Cartera Semanal Individual'!Z1,'BD Factoraje'!$C:$C,$B$2)</f>
        <v>0</v>
      </c>
      <c r="AA103" s="11">
        <f>SUMIFS('BD Factoraje'!$R:$R,'BD Factoraje'!$B:$B,$B$3,'BD Factoraje'!$N:$N,'Cartera Semanal Individual'!AA1,'BD Factoraje'!$C:$C,$B$2)</f>
        <v>0</v>
      </c>
      <c r="AB103" s="11">
        <f>SUMIFS('BD Factoraje'!$R:$R,'BD Factoraje'!$B:$B,$B$3,'BD Factoraje'!$N:$N,'Cartera Semanal Individual'!AB1,'BD Factoraje'!$C:$C,$B$2)</f>
        <v>200000</v>
      </c>
      <c r="AC103" s="11">
        <f>SUMIFS('BD Factoraje'!$R:$R,'BD Factoraje'!$B:$B,$B$3,'BD Factoraje'!$N:$N,'Cartera Semanal Individual'!AC1,'BD Factoraje'!$C:$C,$B$2)</f>
        <v>0</v>
      </c>
      <c r="AD103" s="11">
        <f>SUMIFS('BD Factoraje'!$R:$R,'BD Factoraje'!$B:$B,$B$3,'BD Factoraje'!$N:$N,'Cartera Semanal Individual'!AD1,'BD Factoraje'!$C:$C,$B$2)</f>
        <v>0</v>
      </c>
      <c r="AE103" s="11">
        <f>SUMIFS('BD Factoraje'!$R:$R,'BD Factoraje'!$B:$B,$B$3,'BD Factoraje'!$N:$N,'Cartera Semanal Individual'!AE1,'BD Factoraje'!$C:$C,$B$2)</f>
        <v>0</v>
      </c>
      <c r="AF103" s="11">
        <f>SUMIFS('BD Factoraje'!$R:$R,'BD Factoraje'!$B:$B,$B$3,'BD Factoraje'!$N:$N,'Cartera Semanal Individual'!AF1,'BD Factoraje'!$C:$C,$B$2)</f>
        <v>0</v>
      </c>
      <c r="AG103" s="11">
        <f>SUMIFS('BD Factoraje'!$R:$R,'BD Factoraje'!$B:$B,$B$3,'BD Factoraje'!$N:$N,'Cartera Semanal Individual'!AG1,'BD Factoraje'!$C:$C,$B$2)</f>
        <v>300000</v>
      </c>
      <c r="AH103" s="11">
        <f>SUMIFS('BD Factoraje'!$R:$R,'BD Factoraje'!$B:$B,$B$3,'BD Factoraje'!$N:$N,'Cartera Semanal Individual'!AH1,'BD Factoraje'!$C:$C,$B$2)</f>
        <v>0</v>
      </c>
      <c r="AI103" s="11">
        <f>SUMIFS('BD Factoraje'!$R:$R,'BD Factoraje'!$B:$B,$B$3,'BD Factoraje'!$N:$N,'Cartera Semanal Individual'!AI1,'BD Factoraje'!$C:$C,$B$2)</f>
        <v>0</v>
      </c>
      <c r="AJ103" s="11">
        <f>SUMIFS('BD Factoraje'!$R:$R,'BD Factoraje'!$B:$B,$B$3,'BD Factoraje'!$N:$N,'Cartera Semanal Individual'!AJ1,'BD Factoraje'!$C:$C,$B$2)</f>
        <v>0</v>
      </c>
      <c r="AK103" s="11">
        <f>SUMIFS('BD Factoraje'!$R:$R,'BD Factoraje'!$B:$B,$B$3,'BD Factoraje'!$N:$N,'Cartera Semanal Individual'!AK1,'BD Factoraje'!$C:$C,$B$2)</f>
        <v>0</v>
      </c>
      <c r="AL103" s="11">
        <f>SUMIFS('BD Factoraje'!$R:$R,'BD Factoraje'!$B:$B,$B$3,'BD Factoraje'!$N:$N,'Cartera Semanal Individual'!AL1,'BD Factoraje'!$C:$C,$B$2)</f>
        <v>0</v>
      </c>
      <c r="AM103" s="11">
        <f>SUMIFS('BD Factoraje'!$R:$R,'BD Factoraje'!$B:$B,$B$3,'BD Factoraje'!$N:$N,'Cartera Semanal Individual'!AM1,'BD Factoraje'!$C:$C,$B$2)</f>
        <v>0</v>
      </c>
      <c r="AN103" s="11">
        <f>SUMIFS('BD Factoraje'!$R:$R,'BD Factoraje'!$B:$B,$B$3,'BD Factoraje'!$N:$N,'Cartera Semanal Individual'!AN1,'BD Factoraje'!$C:$C,$B$2)</f>
        <v>1249043.46</v>
      </c>
      <c r="AO103" s="11">
        <f>SUMIFS('BD Factoraje'!$R:$R,'BD Factoraje'!$B:$B,$B$3,'BD Factoraje'!$N:$N,'Cartera Semanal Individual'!AO1,'BD Factoraje'!$C:$C,$B$2)</f>
        <v>0</v>
      </c>
      <c r="AP103" s="11">
        <f>SUMIFS('BD Factoraje'!$R:$R,'BD Factoraje'!$B:$B,$B$3,'BD Factoraje'!$N:$N,'Cartera Semanal Individual'!AP1,'BD Factoraje'!$C:$C,$B$2)</f>
        <v>397256.22</v>
      </c>
      <c r="AQ103" s="11">
        <f>SUMIFS('BD Factoraje'!$R:$R,'BD Factoraje'!$B:$B,$B$3,'BD Factoraje'!$N:$N,'Cartera Semanal Individual'!AQ1,'BD Factoraje'!$C:$C,$B$2)</f>
        <v>0</v>
      </c>
      <c r="AR103" s="11">
        <f>SUMIFS('BD Factoraje'!$R:$R,'BD Factoraje'!$B:$B,$B$3,'BD Factoraje'!$N:$N,'Cartera Semanal Individual'!AR1,'BD Factoraje'!$C:$C,$B$2)</f>
        <v>0</v>
      </c>
      <c r="AS103" s="11">
        <f>SUMIFS('BD Factoraje'!$R:$R,'BD Factoraje'!$B:$B,$B$3,'BD Factoraje'!$N:$N,'Cartera Semanal Individual'!AS1,'BD Factoraje'!$C:$C,$B$2)</f>
        <v>0</v>
      </c>
      <c r="AT103" s="11">
        <f>SUMIFS('BD Factoraje'!$R:$R,'BD Factoraje'!$B:$B,$B$3,'BD Factoraje'!$N:$N,'Cartera Semanal Individual'!AT1,'BD Factoraje'!$C:$C,$B$2)</f>
        <v>0</v>
      </c>
      <c r="AU103" s="11">
        <f>SUMIFS('BD Factoraje'!$R:$R,'BD Factoraje'!$B:$B,$B$3,'BD Factoraje'!$N:$N,'Cartera Semanal Individual'!AU1,'BD Factoraje'!$C:$C,$B$2)</f>
        <v>0</v>
      </c>
      <c r="AV103" s="11">
        <f>SUMIFS('BD Factoraje'!$R:$R,'BD Factoraje'!$B:$B,$B$3,'BD Factoraje'!$N:$N,'Cartera Semanal Individual'!AV1,'BD Factoraje'!$C:$C,$B$2)</f>
        <v>0</v>
      </c>
      <c r="AW103" s="11">
        <f>SUMIFS('BD Factoraje'!$R:$R,'BD Factoraje'!$B:$B,$B$3,'BD Factoraje'!$N:$N,'Cartera Semanal Individual'!AW1,'BD Factoraje'!$C:$C,$B$2)</f>
        <v>0</v>
      </c>
      <c r="AX103" s="11">
        <f>SUMIFS('BD Factoraje'!$R:$R,'BD Factoraje'!$B:$B,$B$3,'BD Factoraje'!$N:$N,'Cartera Semanal Individual'!AX1,'BD Factoraje'!$C:$C,$B$2)</f>
        <v>0</v>
      </c>
      <c r="AY103" s="11">
        <f>SUMIFS('BD Factoraje'!$R:$R,'BD Factoraje'!$B:$B,$B$3,'BD Factoraje'!$N:$N,'Cartera Semanal Individual'!AY1,'BD Factoraje'!$C:$C,$B$2)</f>
        <v>3418.22</v>
      </c>
      <c r="AZ103" s="11">
        <f>SUMIFS('BD Factoraje'!$R:$R,'BD Factoraje'!$B:$B,$B$3,'BD Factoraje'!$N:$N,'Cartera Semanal Individual'!AZ1,'BD Factoraje'!$C:$C,$B$2)</f>
        <v>0</v>
      </c>
      <c r="BA103" s="11">
        <f>SUMIFS('BD Factoraje'!$R:$R,'BD Factoraje'!$B:$B,$B$3,'BD Factoraje'!$N:$N,'Cartera Semanal Individual'!BA1,'BD Factoraje'!$C:$C,$B$2)</f>
        <v>0</v>
      </c>
      <c r="BB103" s="11">
        <f>SUMIFS('BD Factoraje'!$R:$R,'BD Factoraje'!$B:$B,$B$3,'BD Factoraje'!$N:$N,'Cartera Semanal Individual'!BB1,'BD Factoraje'!$C:$C,$B$2)</f>
        <v>444387.1</v>
      </c>
      <c r="BC103" s="11">
        <f>SUMIFS('BD Factoraje'!$R:$R,'BD Factoraje'!$B:$B,$B$3,'BD Factoraje'!$N:$N,'Cartera Semanal Individual'!BC1,'BD Factoraje'!$C:$C,$B$2)</f>
        <v>0</v>
      </c>
      <c r="BD103" s="11">
        <f>SUMIFS('BD Factoraje'!$R:$R,'BD Factoraje'!$B:$B,$B$3,'BD Factoraje'!$N:$N,'Cartera Semanal Individual'!BD1,'BD Factoraje'!$C:$C,$B$2)</f>
        <v>0</v>
      </c>
      <c r="BE103" s="11">
        <f>SUMIFS('BD Factoraje'!$R:$R,'BD Factoraje'!$B:$B,$B$3,'BD Factoraje'!$N:$N,'Cartera Semanal Individual'!BE1,'BD Factoraje'!$C:$C,$B$2)</f>
        <v>0</v>
      </c>
      <c r="BF103" s="11">
        <f>SUMIFS('BD Factoraje'!$R:$R,'BD Factoraje'!$B:$B,$B$3,'BD Factoraje'!$N:$N,'Cartera Semanal Individual'!BF1,'BD Factoraje'!$C:$C,$B$2)</f>
        <v>0</v>
      </c>
      <c r="BG103" s="11">
        <f>SUMIFS('BD Factoraje'!$R:$R,'BD Factoraje'!$B:$B,$B$3,'BD Factoraje'!$N:$N,'Cartera Semanal Individual'!BG1,'BD Factoraje'!$C:$C,$B$2)</f>
        <v>0</v>
      </c>
      <c r="BH103" s="11">
        <f>SUMIFS('BD Factoraje'!$R:$R,'BD Factoraje'!$B:$B,$B$3,'BD Factoraje'!$N:$N,'Cartera Semanal Individual'!BH1,'BD Factoraje'!$C:$C,$B$2)</f>
        <v>0</v>
      </c>
      <c r="BI103" s="11">
        <f>SUMIFS('BD Factoraje'!$R:$R,'BD Factoraje'!$B:$B,$B$3,'BD Factoraje'!$N:$N,'Cartera Semanal Individual'!BI1,'BD Factoraje'!$C:$C,$B$2)</f>
        <v>0</v>
      </c>
      <c r="BJ103" s="11">
        <f>SUMIFS('BD Factoraje'!$R:$R,'BD Factoraje'!$B:$B,$B$3,'BD Factoraje'!$N:$N,'Cartera Semanal Individual'!BJ1,'BD Factoraje'!$C:$C,$B$2)</f>
        <v>0</v>
      </c>
      <c r="BK103" s="11">
        <f>SUMIFS('BD Factoraje'!$R:$R,'BD Factoraje'!$B:$B,$B$3,'BD Factoraje'!$N:$N,'Cartera Semanal Individual'!BK1,'BD Factoraje'!$C:$C,$B$2)</f>
        <v>0</v>
      </c>
      <c r="BL103" s="11">
        <f>SUMIFS('BD Factoraje'!$R:$R,'BD Factoraje'!$B:$B,$B$3,'BD Factoraje'!$N:$N,'Cartera Semanal Individual'!BL1,'BD Factoraje'!$C:$C,$B$2)</f>
        <v>0</v>
      </c>
      <c r="BM103" s="11">
        <f>SUMIFS('BD Factoraje'!$R:$R,'BD Factoraje'!$B:$B,$B$3,'BD Factoraje'!$N:$N,'Cartera Semanal Individual'!BM1,'BD Factoraje'!$C:$C,$B$2)</f>
        <v>0</v>
      </c>
      <c r="BN103" s="11">
        <f>SUMIFS('BD Factoraje'!$R:$R,'BD Factoraje'!$B:$B,$B$3,'BD Factoraje'!$N:$N,'Cartera Semanal Individual'!BN1,'BD Factoraje'!$C:$C,$B$2)</f>
        <v>0</v>
      </c>
      <c r="BO103" s="11">
        <f>SUMIFS('BD Factoraje'!$R:$R,'BD Factoraje'!$B:$B,$B$3,'BD Factoraje'!$N:$N,'Cartera Semanal Individual'!BO1,'BD Factoraje'!$C:$C,$B$2)</f>
        <v>0</v>
      </c>
      <c r="BP103" s="11">
        <f>SUMIFS('BD Factoraje'!$R:$R,'BD Factoraje'!$B:$B,$B$3,'BD Factoraje'!$N:$N,'Cartera Semanal Individual'!BP1,'BD Factoraje'!$C:$C,$B$2)</f>
        <v>0</v>
      </c>
      <c r="BQ103" s="11">
        <f>SUMIFS('BD Factoraje'!$R:$R,'BD Factoraje'!$B:$B,$B$3,'BD Factoraje'!$N:$N,'Cartera Semanal Individual'!BQ1,'BD Factoraje'!$C:$C,$B$2)</f>
        <v>285119.25</v>
      </c>
      <c r="BR103" s="11">
        <f>SUMIFS('BD Factoraje'!$R:$R,'BD Factoraje'!$B:$B,$B$3,'BD Factoraje'!$N:$N,'Cartera Semanal Individual'!BR1,'BD Factoraje'!$C:$C,$B$2)</f>
        <v>385623.19</v>
      </c>
      <c r="BS103" s="11">
        <f>SUMIFS('BD Factoraje'!$R:$R,'BD Factoraje'!$B:$B,$B$3,'BD Factoraje'!$N:$N,'Cartera Semanal Individual'!BS1,'BD Factoraje'!$C:$C,$B$2)</f>
        <v>0</v>
      </c>
      <c r="BT103" s="11">
        <f>SUMIFS('BD Factoraje'!$R:$R,'BD Factoraje'!$B:$B,$B$3,'BD Factoraje'!$N:$N,'Cartera Semanal Individual'!BT1,'BD Factoraje'!$C:$C,$B$2)</f>
        <v>0</v>
      </c>
      <c r="BU103" s="11">
        <f>SUMIFS('BD Factoraje'!$R:$R,'BD Factoraje'!$B:$B,$B$3,'BD Factoraje'!$N:$N,'Cartera Semanal Individual'!BU1,'BD Factoraje'!$C:$C,$B$2)</f>
        <v>0</v>
      </c>
      <c r="BV103" s="11">
        <f>SUMIFS('BD Factoraje'!$R:$R,'BD Factoraje'!$B:$B,$B$3,'BD Factoraje'!$N:$N,'Cartera Semanal Individual'!BV1,'BD Factoraje'!$C:$C,$B$2)</f>
        <v>0</v>
      </c>
      <c r="BW103" s="11">
        <f>SUMIFS('BD Factoraje'!$R:$R,'BD Factoraje'!$B:$B,$B$3,'BD Factoraje'!$N:$N,'Cartera Semanal Individual'!BW1,'BD Factoraje'!$C:$C,$B$2)</f>
        <v>0</v>
      </c>
      <c r="BX103" s="11">
        <f>SUMIFS('BD Factoraje'!$R:$R,'BD Factoraje'!$B:$B,$B$3,'BD Factoraje'!$N:$N,'Cartera Semanal Individual'!BX1,'BD Factoraje'!$C:$C,$B$2)</f>
        <v>366303.97</v>
      </c>
      <c r="BY103" s="11">
        <f>SUMIFS('BD Factoraje'!$R:$R,'BD Factoraje'!$B:$B,$B$3,'BD Factoraje'!$N:$N,'Cartera Semanal Individual'!BY1,'BD Factoraje'!$C:$C,$B$2)</f>
        <v>0</v>
      </c>
      <c r="BZ103" s="11">
        <f>SUMIFS('BD Factoraje'!$R:$R,'BD Factoraje'!$B:$B,$B$3,'BD Factoraje'!$N:$N,'Cartera Semanal Individual'!BZ1,'BD Factoraje'!$C:$C,$B$2)</f>
        <v>282995.88</v>
      </c>
      <c r="CA103" s="11">
        <f>SUMIFS('BD Factoraje'!$R:$R,'BD Factoraje'!$B:$B,$B$3,'BD Factoraje'!$N:$N,'Cartera Semanal Individual'!CA1,'BD Factoraje'!$C:$C,$B$2)</f>
        <v>0</v>
      </c>
      <c r="CB103" s="11">
        <f>SUMIFS('BD Factoraje'!$R:$R,'BD Factoraje'!$B:$B,$B$3,'BD Factoraje'!$N:$N,'Cartera Semanal Individual'!CB1,'BD Factoraje'!$C:$C,$B$2)</f>
        <v>0</v>
      </c>
      <c r="CC103" s="11">
        <f>SUMIFS('BD Factoraje'!$R:$R,'BD Factoraje'!$B:$B,$B$3,'BD Factoraje'!$N:$N,'Cartera Semanal Individual'!CC1,'BD Factoraje'!$C:$C,$B$2)</f>
        <v>0</v>
      </c>
      <c r="CD103" s="11">
        <f>SUMIFS('BD Factoraje'!$R:$R,'BD Factoraje'!$B:$B,$B$3,'BD Factoraje'!$N:$N,'Cartera Semanal Individual'!CD1,'BD Factoraje'!$C:$C,$B$2)</f>
        <v>0</v>
      </c>
      <c r="CE103" s="11">
        <f>SUMIFS('BD Factoraje'!$R:$R,'BD Factoraje'!$B:$B,$B$3,'BD Factoraje'!$N:$N,'Cartera Semanal Individual'!CE1,'BD Factoraje'!$C:$C,$B$2)</f>
        <v>0</v>
      </c>
      <c r="CF103" s="11">
        <f>SUMIFS('BD Factoraje'!$R:$R,'BD Factoraje'!$B:$B,$B$3,'BD Factoraje'!$N:$N,'Cartera Semanal Individual'!CF1,'BD Factoraje'!$C:$C,$B$2)</f>
        <v>183420.06000000003</v>
      </c>
      <c r="CG103" s="11">
        <f>SUMIFS('BD Factoraje'!$R:$R,'BD Factoraje'!$B:$B,$B$3,'BD Factoraje'!$N:$N,'Cartera Semanal Individual'!CG1,'BD Factoraje'!$C:$C,$B$2)</f>
        <v>0</v>
      </c>
      <c r="CH103" s="11">
        <f>SUMIFS('BD Factoraje'!$R:$R,'BD Factoraje'!$B:$B,$B$3,'BD Factoraje'!$N:$N,'Cartera Semanal Individual'!CH1,'BD Factoraje'!$C:$C,$B$2)</f>
        <v>0</v>
      </c>
      <c r="CI103" s="11">
        <f>SUMIFS('BD Factoraje'!$R:$R,'BD Factoraje'!$B:$B,$B$3,'BD Factoraje'!$N:$N,'Cartera Semanal Individual'!CI1,'BD Factoraje'!$C:$C,$B$2)</f>
        <v>0</v>
      </c>
      <c r="CJ103" s="11">
        <f>SUMIFS('BD Factoraje'!$R:$R,'BD Factoraje'!$B:$B,$B$3,'BD Factoraje'!$N:$N,'Cartera Semanal Individual'!CJ1,'BD Factoraje'!$C:$C,$B$2)</f>
        <v>0</v>
      </c>
      <c r="CK103" s="11">
        <f>SUMIFS('BD Factoraje'!$R:$R,'BD Factoraje'!$B:$B,$B$3,'BD Factoraje'!$N:$N,'Cartera Semanal Individual'!CK1,'BD Factoraje'!$C:$C,$B$2)</f>
        <v>0</v>
      </c>
      <c r="CL103" s="11">
        <f>SUMIFS('BD Factoraje'!$R:$R,'BD Factoraje'!$B:$B,$B$3,'BD Factoraje'!$N:$N,'Cartera Semanal Individual'!CL1,'BD Factoraje'!$C:$C,$B$2)</f>
        <v>0</v>
      </c>
      <c r="CM103" s="11">
        <f>SUMIFS('BD Factoraje'!$R:$R,'BD Factoraje'!$B:$B,$B$3,'BD Factoraje'!$N:$N,'Cartera Semanal Individual'!CM1,'BD Factoraje'!$C:$C,$B$2)</f>
        <v>0</v>
      </c>
      <c r="CN103" s="11">
        <f>SUMIFS('BD Factoraje'!$R:$R,'BD Factoraje'!$B:$B,$B$3,'BD Factoraje'!$N:$N,'Cartera Semanal Individual'!CN1,'BD Factoraje'!$C:$C,$B$2)</f>
        <v>0</v>
      </c>
      <c r="CO103" s="11">
        <f>SUMIFS('BD Factoraje'!$R:$R,'BD Factoraje'!$B:$B,$B$3,'BD Factoraje'!$N:$N,'Cartera Semanal Individual'!CO1,'BD Factoraje'!$C:$C,$B$2)</f>
        <v>0</v>
      </c>
      <c r="CP103" s="11">
        <f>SUMIFS('BD Factoraje'!$R:$R,'BD Factoraje'!$B:$B,$B$3,'BD Factoraje'!$N:$N,'Cartera Semanal Individual'!CP1,'BD Factoraje'!$C:$C,$B$2)</f>
        <v>0</v>
      </c>
      <c r="CQ103" s="11">
        <f>SUMIFS('BD Factoraje'!$R:$R,'BD Factoraje'!$B:$B,$B$3,'BD Factoraje'!$N:$N,'Cartera Semanal Individual'!CQ1,'BD Factoraje'!$C:$C,$B$2)</f>
        <v>0</v>
      </c>
      <c r="CR103" s="11">
        <f>SUMIFS('BD Factoraje'!$R:$R,'BD Factoraje'!$B:$B,$B$3,'BD Factoraje'!$N:$N,'Cartera Semanal Individual'!CR1,'BD Factoraje'!$C:$C,$B$2)</f>
        <v>0</v>
      </c>
      <c r="CS103" s="11">
        <f>SUMIFS('BD Factoraje'!$R:$R,'BD Factoraje'!$B:$B,$B$3,'BD Factoraje'!$N:$N,'Cartera Semanal Individual'!CS1,'BD Factoraje'!$C:$C,$B$2)</f>
        <v>0</v>
      </c>
      <c r="CT103" s="11">
        <f>SUMIFS('BD Factoraje'!$R:$R,'BD Factoraje'!$B:$B,$B$3,'BD Factoraje'!$N:$N,'Cartera Semanal Individual'!CT1,'BD Factoraje'!$C:$C,$B$2)</f>
        <v>0</v>
      </c>
      <c r="CU103" s="11">
        <f>SUMIFS('BD Factoraje'!$R:$R,'BD Factoraje'!$B:$B,$B$3,'BD Factoraje'!$N:$N,'Cartera Semanal Individual'!CU1,'BD Factoraje'!$C:$C,$B$2)</f>
        <v>0</v>
      </c>
      <c r="CV103" s="11">
        <f>SUMIFS('BD Factoraje'!$R:$R,'BD Factoraje'!$B:$B,$B$3,'BD Factoraje'!$N:$N,'Cartera Semanal Individual'!CV1,'BD Factoraje'!$C:$C,$B$2)</f>
        <v>0</v>
      </c>
    </row>
    <row r="104" spans="1:100" s="12" customFormat="1" x14ac:dyDescent="0.25">
      <c r="A104" s="13"/>
      <c r="B104" s="8" t="s">
        <v>139</v>
      </c>
      <c r="C104" s="11">
        <f>SUMIFS('BD Factoraje'!$R:$R,'BD Factoraje'!$B:$B,$B$3,'BD Factoraje'!$K:$K,'Cartera Semanal Individual'!C1,'BD Factoraje'!$C:$C,$B$2)</f>
        <v>0</v>
      </c>
      <c r="D104" s="11">
        <f>SUMIFS('BD Factoraje'!$R:$R,'BD Factoraje'!$B:$B,$B$3,'BD Factoraje'!$K:$K,'Cartera Semanal Individual'!D1,'BD Factoraje'!$C:$C,$B$2)</f>
        <v>0</v>
      </c>
      <c r="E104" s="11">
        <f>SUMIFS('BD Factoraje'!$R:$R,'BD Factoraje'!$B:$B,$B$3,'BD Factoraje'!$K:$K,'Cartera Semanal Individual'!E1,'BD Factoraje'!$C:$C,$B$2)</f>
        <v>0</v>
      </c>
      <c r="F104" s="11">
        <f>SUMIFS('BD Factoraje'!$R:$R,'BD Factoraje'!$B:$B,$B$3,'BD Factoraje'!$K:$K,'Cartera Semanal Individual'!F1,'BD Factoraje'!$C:$C,$B$2)</f>
        <v>0</v>
      </c>
      <c r="G104" s="11">
        <f>SUMIFS('BD Factoraje'!$R:$R,'BD Factoraje'!$B:$B,$B$3,'BD Factoraje'!$K:$K,'Cartera Semanal Individual'!G1,'BD Factoraje'!$C:$C,$B$2)</f>
        <v>0</v>
      </c>
      <c r="H104" s="11">
        <f>SUMIFS('BD Factoraje'!$R:$R,'BD Factoraje'!$B:$B,$B$3,'BD Factoraje'!$K:$K,'Cartera Semanal Individual'!H1,'BD Factoraje'!$C:$C,$B$2)</f>
        <v>0</v>
      </c>
      <c r="I104" s="11">
        <f>SUMIFS('BD Factoraje'!$R:$R,'BD Factoraje'!$B:$B,$B$3,'BD Factoraje'!$K:$K,'Cartera Semanal Individual'!I1,'BD Factoraje'!$C:$C,$B$2)</f>
        <v>0</v>
      </c>
      <c r="J104" s="11">
        <f>SUMIFS('BD Factoraje'!$R:$R,'BD Factoraje'!$B:$B,$B$3,'BD Factoraje'!$K:$K,'Cartera Semanal Individual'!J1,'BD Factoraje'!$C:$C,$B$2)</f>
        <v>0</v>
      </c>
      <c r="K104" s="11">
        <f>SUMIFS('BD Factoraje'!$R:$R,'BD Factoraje'!$B:$B,$B$3,'BD Factoraje'!$K:$K,'Cartera Semanal Individual'!K1,'BD Factoraje'!$C:$C,$B$2)</f>
        <v>0</v>
      </c>
      <c r="L104" s="11">
        <f>SUMIFS('BD Factoraje'!$R:$R,'BD Factoraje'!$B:$B,$B$3,'BD Factoraje'!$K:$K,'Cartera Semanal Individual'!L1,'BD Factoraje'!$C:$C,$B$2)</f>
        <v>0</v>
      </c>
      <c r="M104" s="11">
        <f>SUMIFS('BD Factoraje'!$R:$R,'BD Factoraje'!$B:$B,$B$3,'BD Factoraje'!$K:$K,'Cartera Semanal Individual'!M1,'BD Factoraje'!$C:$C,$B$2)</f>
        <v>0</v>
      </c>
      <c r="N104" s="11">
        <f>SUMIFS('BD Factoraje'!$R:$R,'BD Factoraje'!$B:$B,$B$3,'BD Factoraje'!$K:$K,'Cartera Semanal Individual'!N1,'BD Factoraje'!$C:$C,$B$2)</f>
        <v>0</v>
      </c>
      <c r="O104" s="11">
        <f>SUMIFS('BD Factoraje'!$R:$R,'BD Factoraje'!$B:$B,$B$3,'BD Factoraje'!$K:$K,'Cartera Semanal Individual'!O1,'BD Factoraje'!$C:$C,$B$2)</f>
        <v>0</v>
      </c>
      <c r="P104" s="11">
        <f>SUMIFS('BD Factoraje'!$R:$R,'BD Factoraje'!$B:$B,$B$3,'BD Factoraje'!$K:$K,'Cartera Semanal Individual'!P1,'BD Factoraje'!$C:$C,$B$2)</f>
        <v>0</v>
      </c>
      <c r="Q104" s="11">
        <f>SUMIFS('BD Factoraje'!$R:$R,'BD Factoraje'!$B:$B,$B$3,'BD Factoraje'!$K:$K,'Cartera Semanal Individual'!Q1,'BD Factoraje'!$C:$C,$B$2)</f>
        <v>0</v>
      </c>
      <c r="R104" s="11">
        <f>SUMIFS('BD Factoraje'!$R:$R,'BD Factoraje'!$B:$B,$B$3,'BD Factoraje'!$K:$K,'Cartera Semanal Individual'!R1,'BD Factoraje'!$C:$C,$B$2)</f>
        <v>0</v>
      </c>
      <c r="S104" s="11">
        <f>SUMIFS('BD Factoraje'!$R:$R,'BD Factoraje'!$B:$B,$B$3,'BD Factoraje'!$K:$K,'Cartera Semanal Individual'!S1,'BD Factoraje'!$C:$C,$B$2)</f>
        <v>0</v>
      </c>
      <c r="T104" s="11">
        <f>SUMIFS('BD Factoraje'!$R:$R,'BD Factoraje'!$B:$B,$B$3,'BD Factoraje'!$K:$K,'Cartera Semanal Individual'!T1,'BD Factoraje'!$C:$C,$B$2)</f>
        <v>0</v>
      </c>
      <c r="U104" s="11">
        <f>SUMIFS('BD Factoraje'!$R:$R,'BD Factoraje'!$B:$B,$B$3,'BD Factoraje'!$K:$K,'Cartera Semanal Individual'!U1,'BD Factoraje'!$C:$C,$B$2)</f>
        <v>0</v>
      </c>
      <c r="V104" s="11">
        <f>SUMIFS('BD Factoraje'!$R:$R,'BD Factoraje'!$B:$B,$B$3,'BD Factoraje'!$K:$K,'Cartera Semanal Individual'!V1,'BD Factoraje'!$C:$C,$B$2)</f>
        <v>0</v>
      </c>
      <c r="W104" s="11">
        <f>SUMIFS('BD Factoraje'!$R:$R,'BD Factoraje'!$B:$B,$B$3,'BD Factoraje'!$K:$K,'Cartera Semanal Individual'!W1,'BD Factoraje'!$C:$C,$B$2)</f>
        <v>0</v>
      </c>
      <c r="X104" s="11">
        <f>SUMIFS('BD Factoraje'!$R:$R,'BD Factoraje'!$B:$B,$B$3,'BD Factoraje'!$K:$K,'Cartera Semanal Individual'!X1,'BD Factoraje'!$C:$C,$B$2)</f>
        <v>0</v>
      </c>
      <c r="Y104" s="11">
        <f>SUMIFS('BD Factoraje'!$R:$R,'BD Factoraje'!$B:$B,$B$3,'BD Factoraje'!$K:$K,'Cartera Semanal Individual'!Y1,'BD Factoraje'!$C:$C,$B$2)</f>
        <v>0</v>
      </c>
      <c r="Z104" s="11">
        <f>SUMIFS('BD Factoraje'!$R:$R,'BD Factoraje'!$B:$B,$B$3,'BD Factoraje'!$K:$K,'Cartera Semanal Individual'!Z1,'BD Factoraje'!$C:$C,$B$2)</f>
        <v>0</v>
      </c>
      <c r="AA104" s="11">
        <f>SUMIFS('BD Factoraje'!$R:$R,'BD Factoraje'!$B:$B,$B$3,'BD Factoraje'!$K:$K,'Cartera Semanal Individual'!AA1,'BD Factoraje'!$C:$C,$B$2)</f>
        <v>0</v>
      </c>
      <c r="AB104" s="11">
        <f>SUMIFS('BD Factoraje'!$R:$R,'BD Factoraje'!$B:$B,$B$3,'BD Factoraje'!$K:$K,'Cartera Semanal Individual'!AB1,'BD Factoraje'!$C:$C,$B$2)</f>
        <v>200000</v>
      </c>
      <c r="AC104" s="11">
        <f>SUMIFS('BD Factoraje'!$R:$R,'BD Factoraje'!$B:$B,$B$3,'BD Factoraje'!$K:$K,'Cartera Semanal Individual'!AC1,'BD Factoraje'!$C:$C,$B$2)</f>
        <v>0</v>
      </c>
      <c r="AD104" s="11">
        <f>SUMIFS('BD Factoraje'!$R:$R,'BD Factoraje'!$B:$B,$B$3,'BD Factoraje'!$K:$K,'Cartera Semanal Individual'!AD1,'BD Factoraje'!$C:$C,$B$2)</f>
        <v>0</v>
      </c>
      <c r="AE104" s="11">
        <f>SUMIFS('BD Factoraje'!$R:$R,'BD Factoraje'!$B:$B,$B$3,'BD Factoraje'!$K:$K,'Cartera Semanal Individual'!AE1,'BD Factoraje'!$C:$C,$B$2)</f>
        <v>0</v>
      </c>
      <c r="AF104" s="11">
        <f>SUMIFS('BD Factoraje'!$R:$R,'BD Factoraje'!$B:$B,$B$3,'BD Factoraje'!$K:$K,'Cartera Semanal Individual'!AF1,'BD Factoraje'!$C:$C,$B$2)</f>
        <v>0</v>
      </c>
      <c r="AG104" s="11">
        <f>SUMIFS('BD Factoraje'!$R:$R,'BD Factoraje'!$B:$B,$B$3,'BD Factoraje'!$K:$K,'Cartera Semanal Individual'!AG1,'BD Factoraje'!$C:$C,$B$2)</f>
        <v>300000</v>
      </c>
      <c r="AH104" s="11">
        <f>SUMIFS('BD Factoraje'!$R:$R,'BD Factoraje'!$B:$B,$B$3,'BD Factoraje'!$K:$K,'Cartera Semanal Individual'!AH1,'BD Factoraje'!$C:$C,$B$2)</f>
        <v>0</v>
      </c>
      <c r="AI104" s="11">
        <f>SUMIFS('BD Factoraje'!$R:$R,'BD Factoraje'!$B:$B,$B$3,'BD Factoraje'!$K:$K,'Cartera Semanal Individual'!AI1,'BD Factoraje'!$C:$C,$B$2)</f>
        <v>0</v>
      </c>
      <c r="AJ104" s="11">
        <f>SUMIFS('BD Factoraje'!$R:$R,'BD Factoraje'!$B:$B,$B$3,'BD Factoraje'!$K:$K,'Cartera Semanal Individual'!AJ1,'BD Factoraje'!$C:$C,$B$2)</f>
        <v>0</v>
      </c>
      <c r="AK104" s="11">
        <f>SUMIFS('BD Factoraje'!$R:$R,'BD Factoraje'!$B:$B,$B$3,'BD Factoraje'!$K:$K,'Cartera Semanal Individual'!AK1,'BD Factoraje'!$C:$C,$B$2)</f>
        <v>0</v>
      </c>
      <c r="AL104" s="11">
        <f>SUMIFS('BD Factoraje'!$R:$R,'BD Factoraje'!$B:$B,$B$3,'BD Factoraje'!$K:$K,'Cartera Semanal Individual'!AL1,'BD Factoraje'!$C:$C,$B$2)</f>
        <v>0</v>
      </c>
      <c r="AM104" s="11">
        <f>SUMIFS('BD Factoraje'!$R:$R,'BD Factoraje'!$B:$B,$B$3,'BD Factoraje'!$K:$K,'Cartera Semanal Individual'!AM1,'BD Factoraje'!$C:$C,$B$2)</f>
        <v>1450000</v>
      </c>
      <c r="AN104" s="11">
        <f>SUMIFS('BD Factoraje'!$R:$R,'BD Factoraje'!$B:$B,$B$3,'BD Factoraje'!$K:$K,'Cartera Semanal Individual'!AN1,'BD Factoraje'!$C:$C,$B$2)</f>
        <v>0</v>
      </c>
      <c r="AO104" s="11">
        <f>SUMIFS('BD Factoraje'!$R:$R,'BD Factoraje'!$B:$B,$B$3,'BD Factoraje'!$K:$K,'Cartera Semanal Individual'!AO1,'BD Factoraje'!$C:$C,$B$2)</f>
        <v>200000</v>
      </c>
      <c r="AP104" s="11">
        <f>SUMIFS('BD Factoraje'!$R:$R,'BD Factoraje'!$B:$B,$B$3,'BD Factoraje'!$K:$K,'Cartera Semanal Individual'!AP1,'BD Factoraje'!$C:$C,$B$2)</f>
        <v>0</v>
      </c>
      <c r="AQ104" s="11">
        <f>SUMIFS('BD Factoraje'!$R:$R,'BD Factoraje'!$B:$B,$B$3,'BD Factoraje'!$K:$K,'Cartera Semanal Individual'!AQ1,'BD Factoraje'!$C:$C,$B$2)</f>
        <v>0</v>
      </c>
      <c r="AR104" s="11">
        <f>SUMIFS('BD Factoraje'!$R:$R,'BD Factoraje'!$B:$B,$B$3,'BD Factoraje'!$K:$K,'Cartera Semanal Individual'!AR1,'BD Factoraje'!$C:$C,$B$2)</f>
        <v>0</v>
      </c>
      <c r="AS104" s="11">
        <f>SUMIFS('BD Factoraje'!$R:$R,'BD Factoraje'!$B:$B,$B$3,'BD Factoraje'!$K:$K,'Cartera Semanal Individual'!AS1,'BD Factoraje'!$C:$C,$B$2)</f>
        <v>0</v>
      </c>
      <c r="AT104" s="11">
        <f>SUMIFS('BD Factoraje'!$R:$R,'BD Factoraje'!$B:$B,$B$3,'BD Factoraje'!$K:$K,'Cartera Semanal Individual'!AT1,'BD Factoraje'!$C:$C,$B$2)</f>
        <v>0</v>
      </c>
      <c r="AU104" s="11">
        <f>SUMIFS('BD Factoraje'!$R:$R,'BD Factoraje'!$B:$B,$B$3,'BD Factoraje'!$K:$K,'Cartera Semanal Individual'!AU1,'BD Factoraje'!$C:$C,$B$2)</f>
        <v>0</v>
      </c>
      <c r="AV104" s="11">
        <f>SUMIFS('BD Factoraje'!$R:$R,'BD Factoraje'!$B:$B,$B$3,'BD Factoraje'!$K:$K,'Cartera Semanal Individual'!AV1,'BD Factoraje'!$C:$C,$B$2)</f>
        <v>0</v>
      </c>
      <c r="AW104" s="11">
        <f>SUMIFS('BD Factoraje'!$R:$R,'BD Factoraje'!$B:$B,$B$3,'BD Factoraje'!$K:$K,'Cartera Semanal Individual'!AW1,'BD Factoraje'!$C:$C,$B$2)</f>
        <v>0</v>
      </c>
      <c r="AX104" s="11">
        <f>SUMIFS('BD Factoraje'!$R:$R,'BD Factoraje'!$B:$B,$B$3,'BD Factoraje'!$K:$K,'Cartera Semanal Individual'!AX1,'BD Factoraje'!$C:$C,$B$2)</f>
        <v>0</v>
      </c>
      <c r="AY104" s="11">
        <f>SUMIFS('BD Factoraje'!$R:$R,'BD Factoraje'!$B:$B,$B$3,'BD Factoraje'!$K:$K,'Cartera Semanal Individual'!AY1,'BD Factoraje'!$C:$C,$B$2)</f>
        <v>0</v>
      </c>
      <c r="AZ104" s="11">
        <f>SUMIFS('BD Factoraje'!$R:$R,'BD Factoraje'!$B:$B,$B$3,'BD Factoraje'!$K:$K,'Cartera Semanal Individual'!AZ1,'BD Factoraje'!$C:$C,$B$2)</f>
        <v>444105</v>
      </c>
      <c r="BA104" s="11">
        <f>SUMIFS('BD Factoraje'!$R:$R,'BD Factoraje'!$B:$B,$B$3,'BD Factoraje'!$K:$K,'Cartera Semanal Individual'!BA1,'BD Factoraje'!$C:$C,$B$2)</f>
        <v>0</v>
      </c>
      <c r="BB104" s="11">
        <f>SUMIFS('BD Factoraje'!$R:$R,'BD Factoraje'!$B:$B,$B$3,'BD Factoraje'!$K:$K,'Cartera Semanal Individual'!BB1,'BD Factoraje'!$C:$C,$B$2)</f>
        <v>0</v>
      </c>
      <c r="BC104" s="11">
        <f>SUMIFS('BD Factoraje'!$R:$R,'BD Factoraje'!$B:$B,$B$3,'BD Factoraje'!$K:$K,'Cartera Semanal Individual'!BC1,'BD Factoraje'!$C:$C,$B$2)</f>
        <v>0</v>
      </c>
      <c r="BD104" s="11">
        <f>SUMIFS('BD Factoraje'!$R:$R,'BD Factoraje'!$B:$B,$B$3,'BD Factoraje'!$K:$K,'Cartera Semanal Individual'!BD1,'BD Factoraje'!$C:$C,$B$2)</f>
        <v>0</v>
      </c>
      <c r="BE104" s="11">
        <f>SUMIFS('BD Factoraje'!$R:$R,'BD Factoraje'!$B:$B,$B$3,'BD Factoraje'!$K:$K,'Cartera Semanal Individual'!BE1,'BD Factoraje'!$C:$C,$B$2)</f>
        <v>0</v>
      </c>
      <c r="BF104" s="11">
        <f>SUMIFS('BD Factoraje'!$R:$R,'BD Factoraje'!$B:$B,$B$3,'BD Factoraje'!$K:$K,'Cartera Semanal Individual'!BF1,'BD Factoraje'!$C:$C,$B$2)</f>
        <v>0</v>
      </c>
      <c r="BG104" s="11">
        <f>SUMIFS('BD Factoraje'!$R:$R,'BD Factoraje'!$B:$B,$B$3,'BD Factoraje'!$K:$K,'Cartera Semanal Individual'!BG1,'BD Factoraje'!$C:$C,$B$2)</f>
        <v>0</v>
      </c>
      <c r="BH104" s="11">
        <f>SUMIFS('BD Factoraje'!$R:$R,'BD Factoraje'!$B:$B,$B$3,'BD Factoraje'!$K:$K,'Cartera Semanal Individual'!BH1,'BD Factoraje'!$C:$C,$B$2)</f>
        <v>0</v>
      </c>
      <c r="BI104" s="11">
        <f>SUMIFS('BD Factoraje'!$R:$R,'BD Factoraje'!$B:$B,$B$3,'BD Factoraje'!$K:$K,'Cartera Semanal Individual'!BI1,'BD Factoraje'!$C:$C,$B$2)</f>
        <v>0</v>
      </c>
      <c r="BJ104" s="11">
        <f>SUMIFS('BD Factoraje'!$R:$R,'BD Factoraje'!$B:$B,$B$3,'BD Factoraje'!$K:$K,'Cartera Semanal Individual'!BJ1,'BD Factoraje'!$C:$C,$B$2)</f>
        <v>0</v>
      </c>
      <c r="BK104" s="11">
        <f>SUMIFS('BD Factoraje'!$R:$R,'BD Factoraje'!$B:$B,$B$3,'BD Factoraje'!$K:$K,'Cartera Semanal Individual'!BK1,'BD Factoraje'!$C:$C,$B$2)</f>
        <v>0</v>
      </c>
      <c r="BL104" s="11">
        <f>SUMIFS('BD Factoraje'!$R:$R,'BD Factoraje'!$B:$B,$B$3,'BD Factoraje'!$K:$K,'Cartera Semanal Individual'!BL1,'BD Factoraje'!$C:$C,$B$2)</f>
        <v>0</v>
      </c>
      <c r="BM104" s="11">
        <f>SUMIFS('BD Factoraje'!$R:$R,'BD Factoraje'!$B:$B,$B$3,'BD Factoraje'!$K:$K,'Cartera Semanal Individual'!BM1,'BD Factoraje'!$C:$C,$B$2)</f>
        <v>0</v>
      </c>
      <c r="BN104" s="11">
        <f>SUMIFS('BD Factoraje'!$R:$R,'BD Factoraje'!$B:$B,$B$3,'BD Factoraje'!$K:$K,'Cartera Semanal Individual'!BN1,'BD Factoraje'!$C:$C,$B$2)</f>
        <v>0</v>
      </c>
      <c r="BO104" s="11">
        <f>SUMIFS('BD Factoraje'!$R:$R,'BD Factoraje'!$B:$B,$B$3,'BD Factoraje'!$K:$K,'Cartera Semanal Individual'!BO1,'BD Factoraje'!$C:$C,$B$2)</f>
        <v>0</v>
      </c>
      <c r="BP104" s="11">
        <f>SUMIFS('BD Factoraje'!$R:$R,'BD Factoraje'!$B:$B,$B$3,'BD Factoraje'!$K:$K,'Cartera Semanal Individual'!BP1,'BD Factoraje'!$C:$C,$B$2)</f>
        <v>285119.25</v>
      </c>
      <c r="BQ104" s="11">
        <f>SUMIFS('BD Factoraje'!$R:$R,'BD Factoraje'!$B:$B,$B$3,'BD Factoraje'!$K:$K,'Cartera Semanal Individual'!BQ1,'BD Factoraje'!$C:$C,$B$2)</f>
        <v>0</v>
      </c>
      <c r="BR104" s="11">
        <f>SUMIFS('BD Factoraje'!$R:$R,'BD Factoraje'!$B:$B,$B$3,'BD Factoraje'!$K:$K,'Cartera Semanal Individual'!BR1,'BD Factoraje'!$C:$C,$B$2)</f>
        <v>385623.19</v>
      </c>
      <c r="BS104" s="11">
        <f>SUMIFS('BD Factoraje'!$R:$R,'BD Factoraje'!$B:$B,$B$3,'BD Factoraje'!$K:$K,'Cartera Semanal Individual'!BS1,'BD Factoraje'!$C:$C,$B$2)</f>
        <v>0</v>
      </c>
      <c r="BT104" s="11">
        <f>SUMIFS('BD Factoraje'!$R:$R,'BD Factoraje'!$B:$B,$B$3,'BD Factoraje'!$K:$K,'Cartera Semanal Individual'!BT1,'BD Factoraje'!$C:$C,$B$2)</f>
        <v>0</v>
      </c>
      <c r="BU104" s="11">
        <f>SUMIFS('BD Factoraje'!$R:$R,'BD Factoraje'!$B:$B,$B$3,'BD Factoraje'!$K:$K,'Cartera Semanal Individual'!BU1,'BD Factoraje'!$C:$C,$B$2)</f>
        <v>0</v>
      </c>
      <c r="BV104" s="11">
        <f>SUMIFS('BD Factoraje'!$R:$R,'BD Factoraje'!$B:$B,$B$3,'BD Factoraje'!$K:$K,'Cartera Semanal Individual'!BV1,'BD Factoraje'!$C:$C,$B$2)</f>
        <v>0</v>
      </c>
      <c r="BW104" s="11">
        <f>SUMIFS('BD Factoraje'!$R:$R,'BD Factoraje'!$B:$B,$B$3,'BD Factoraje'!$K:$K,'Cartera Semanal Individual'!BW1,'BD Factoraje'!$C:$C,$B$2)</f>
        <v>0</v>
      </c>
      <c r="BX104" s="11">
        <f>SUMIFS('BD Factoraje'!$R:$R,'BD Factoraje'!$B:$B,$B$3,'BD Factoraje'!$K:$K,'Cartera Semanal Individual'!BX1,'BD Factoraje'!$C:$C,$B$2)</f>
        <v>366303.97</v>
      </c>
      <c r="BY104" s="11">
        <f>SUMIFS('BD Factoraje'!$R:$R,'BD Factoraje'!$B:$B,$B$3,'BD Factoraje'!$K:$K,'Cartera Semanal Individual'!BY1,'BD Factoraje'!$C:$C,$B$2)</f>
        <v>282995.88</v>
      </c>
      <c r="BZ104" s="11">
        <f>SUMIFS('BD Factoraje'!$R:$R,'BD Factoraje'!$B:$B,$B$3,'BD Factoraje'!$K:$K,'Cartera Semanal Individual'!BZ1,'BD Factoraje'!$C:$C,$B$2)</f>
        <v>0</v>
      </c>
      <c r="CA104" s="11">
        <f>SUMIFS('BD Factoraje'!$R:$R,'BD Factoraje'!$B:$B,$B$3,'BD Factoraje'!$K:$K,'Cartera Semanal Individual'!CA1,'BD Factoraje'!$C:$C,$B$2)</f>
        <v>0</v>
      </c>
      <c r="CB104" s="11">
        <f>SUMIFS('BD Factoraje'!$R:$R,'BD Factoraje'!$B:$B,$B$3,'BD Factoraje'!$K:$K,'Cartera Semanal Individual'!CB1,'BD Factoraje'!$C:$C,$B$2)</f>
        <v>513552.20000000007</v>
      </c>
      <c r="CC104" s="11">
        <f>SUMIFS('BD Factoraje'!$R:$R,'BD Factoraje'!$B:$B,$B$3,'BD Factoraje'!$K:$K,'Cartera Semanal Individual'!CC1,'BD Factoraje'!$C:$C,$B$2)</f>
        <v>0</v>
      </c>
      <c r="CD104" s="11">
        <f>SUMIFS('BD Factoraje'!$R:$R,'BD Factoraje'!$B:$B,$B$3,'BD Factoraje'!$K:$K,'Cartera Semanal Individual'!CD1,'BD Factoraje'!$C:$C,$B$2)</f>
        <v>0</v>
      </c>
      <c r="CE104" s="11">
        <f>SUMIFS('BD Factoraje'!$R:$R,'BD Factoraje'!$B:$B,$B$3,'BD Factoraje'!$K:$K,'Cartera Semanal Individual'!CE1,'BD Factoraje'!$C:$C,$B$2)</f>
        <v>340314.4</v>
      </c>
      <c r="CF104" s="11">
        <f>SUMIFS('BD Factoraje'!$R:$R,'BD Factoraje'!$B:$B,$B$3,'BD Factoraje'!$K:$K,'Cartera Semanal Individual'!CF1,'BD Factoraje'!$C:$C,$B$2)</f>
        <v>812979.91</v>
      </c>
      <c r="CG104" s="11">
        <f>SUMIFS('BD Factoraje'!$R:$R,'BD Factoraje'!$B:$B,$B$3,'BD Factoraje'!$K:$K,'Cartera Semanal Individual'!CG1,'BD Factoraje'!$C:$C,$B$2)</f>
        <v>283153.49</v>
      </c>
      <c r="CH104" s="11">
        <f>SUMIFS('BD Factoraje'!$R:$R,'BD Factoraje'!$B:$B,$B$3,'BD Factoraje'!$K:$K,'Cartera Semanal Individual'!CH1,'BD Factoraje'!$C:$C,$B$2)</f>
        <v>0</v>
      </c>
      <c r="CI104" s="11">
        <f>SUMIFS('BD Factoraje'!$R:$R,'BD Factoraje'!$B:$B,$B$3,'BD Factoraje'!$K:$K,'Cartera Semanal Individual'!CI1,'BD Factoraje'!$C:$C,$B$2)</f>
        <v>0</v>
      </c>
      <c r="CJ104" s="11">
        <f>SUMIFS('BD Factoraje'!$R:$R,'BD Factoraje'!$B:$B,$B$3,'BD Factoraje'!$K:$K,'Cartera Semanal Individual'!CJ1,'BD Factoraje'!$C:$C,$B$2)</f>
        <v>0</v>
      </c>
      <c r="CK104" s="11">
        <f>SUMIFS('BD Factoraje'!$R:$R,'BD Factoraje'!$B:$B,$B$3,'BD Factoraje'!$K:$K,'Cartera Semanal Individual'!CK1,'BD Factoraje'!$C:$C,$B$2)</f>
        <v>0</v>
      </c>
      <c r="CL104" s="11">
        <f>SUMIFS('BD Factoraje'!$R:$R,'BD Factoraje'!$B:$B,$B$3,'BD Factoraje'!$K:$K,'Cartera Semanal Individual'!CL1,'BD Factoraje'!$C:$C,$B$2)</f>
        <v>0</v>
      </c>
      <c r="CM104" s="11">
        <f>SUMIFS('BD Factoraje'!$R:$R,'BD Factoraje'!$B:$B,$B$3,'BD Factoraje'!$K:$K,'Cartera Semanal Individual'!CM1,'BD Factoraje'!$C:$C,$B$2)</f>
        <v>0</v>
      </c>
      <c r="CN104" s="11">
        <f>SUMIFS('BD Factoraje'!$R:$R,'BD Factoraje'!$B:$B,$B$3,'BD Factoraje'!$K:$K,'Cartera Semanal Individual'!CN1,'BD Factoraje'!$C:$C,$B$2)</f>
        <v>174880.4</v>
      </c>
      <c r="CO104" s="11">
        <f>SUMIFS('BD Factoraje'!$R:$R,'BD Factoraje'!$B:$B,$B$3,'BD Factoraje'!$K:$K,'Cartera Semanal Individual'!CO1,'BD Factoraje'!$C:$C,$B$2)</f>
        <v>0</v>
      </c>
      <c r="CP104" s="11">
        <f>SUMIFS('BD Factoraje'!$R:$R,'BD Factoraje'!$B:$B,$B$3,'BD Factoraje'!$K:$K,'Cartera Semanal Individual'!CP1,'BD Factoraje'!$C:$C,$B$2)</f>
        <v>0</v>
      </c>
      <c r="CQ104" s="11">
        <f>SUMIFS('BD Factoraje'!$R:$R,'BD Factoraje'!$B:$B,$B$3,'BD Factoraje'!$K:$K,'Cartera Semanal Individual'!CQ1,'BD Factoraje'!$C:$C,$B$2)</f>
        <v>0</v>
      </c>
      <c r="CR104" s="11">
        <f>SUMIFS('BD Factoraje'!$R:$R,'BD Factoraje'!$B:$B,$B$3,'BD Factoraje'!$K:$K,'Cartera Semanal Individual'!CR1,'BD Factoraje'!$C:$C,$B$2)</f>
        <v>0</v>
      </c>
      <c r="CS104" s="11">
        <f>SUMIFS('BD Factoraje'!$R:$R,'BD Factoraje'!$B:$B,$B$3,'BD Factoraje'!$K:$K,'Cartera Semanal Individual'!CS1,'BD Factoraje'!$C:$C,$B$2)</f>
        <v>0</v>
      </c>
      <c r="CT104" s="11">
        <f>SUMIFS('BD Factoraje'!$R:$R,'BD Factoraje'!$B:$B,$B$3,'BD Factoraje'!$K:$K,'Cartera Semanal Individual'!CT1,'BD Factoraje'!$C:$C,$B$2)</f>
        <v>0</v>
      </c>
      <c r="CU104" s="11">
        <f>SUMIFS('BD Factoraje'!$R:$R,'BD Factoraje'!$B:$B,$B$3,'BD Factoraje'!$K:$K,'Cartera Semanal Individual'!CU1,'BD Factoraje'!$C:$C,$B$2)</f>
        <v>0</v>
      </c>
      <c r="CV104" s="11">
        <f>SUMIFS('BD Factoraje'!$R:$R,'BD Factoraje'!$B:$B,$B$3,'BD Factoraje'!$K:$K,'Cartera Semanal Individual'!CV1,'BD Factoraje'!$C:$C,$B$2)</f>
        <v>0</v>
      </c>
    </row>
    <row r="105" spans="1:100" s="12" customFormat="1" x14ac:dyDescent="0.25">
      <c r="A105" s="13"/>
      <c r="B105" s="32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</row>
    <row r="106" spans="1:100" s="12" customFormat="1" x14ac:dyDescent="0.25">
      <c r="A106" s="13"/>
      <c r="B106" s="8" t="s">
        <v>128</v>
      </c>
      <c r="C106" s="20">
        <f>SUMIFS('BD Factoraje'!$R:$R,'BD Factoraje'!$B:$B,$B$3,'BD Factoraje'!$N:$N,'Cartera Semanal Individual'!C1,'BD Factoraje'!$O:$O,"&gt;"&amp;0,'BD Factoraje'!$C:$C,$B$2)</f>
        <v>0</v>
      </c>
      <c r="D106" s="20">
        <f>SUMIFS('BD Factoraje'!$R:$R,'BD Factoraje'!$B:$B,$B$3,'BD Factoraje'!$N:$N,'Cartera Semanal Individual'!D1,'BD Factoraje'!$O:$O,"&gt;"&amp;0,'BD Factoraje'!$C:$C,$B$2)</f>
        <v>0</v>
      </c>
      <c r="E106" s="20">
        <f>SUMIFS('BD Factoraje'!$R:$R,'BD Factoraje'!$B:$B,$B$3,'BD Factoraje'!$N:$N,'Cartera Semanal Individual'!E1,'BD Factoraje'!$O:$O,"&gt;"&amp;0,'BD Factoraje'!$C:$C,$B$2)</f>
        <v>0</v>
      </c>
      <c r="F106" s="20">
        <f>SUMIFS('BD Factoraje'!$R:$R,'BD Factoraje'!$B:$B,$B$3,'BD Factoraje'!$N:$N,'Cartera Semanal Individual'!F1,'BD Factoraje'!$O:$O,"&gt;"&amp;0,'BD Factoraje'!$C:$C,$B$2)</f>
        <v>0</v>
      </c>
      <c r="G106" s="20">
        <f>SUMIFS('BD Factoraje'!$R:$R,'BD Factoraje'!$B:$B,$B$3,'BD Factoraje'!$N:$N,'Cartera Semanal Individual'!G1,'BD Factoraje'!$O:$O,"&gt;"&amp;0,'BD Factoraje'!$C:$C,$B$2)</f>
        <v>0</v>
      </c>
      <c r="H106" s="20">
        <f>SUMIFS('BD Factoraje'!$R:$R,'BD Factoraje'!$B:$B,$B$3,'BD Factoraje'!$N:$N,'Cartera Semanal Individual'!H1,'BD Factoraje'!$O:$O,"&gt;"&amp;0,'BD Factoraje'!$C:$C,$B$2)</f>
        <v>0</v>
      </c>
      <c r="I106" s="20">
        <f>SUMIFS('BD Factoraje'!$R:$R,'BD Factoraje'!$B:$B,$B$3,'BD Factoraje'!$N:$N,'Cartera Semanal Individual'!I1,'BD Factoraje'!$O:$O,"&gt;"&amp;0,'BD Factoraje'!$C:$C,$B$2)</f>
        <v>0</v>
      </c>
      <c r="J106" s="20">
        <f>SUMIFS('BD Factoraje'!$R:$R,'BD Factoraje'!$B:$B,$B$3,'BD Factoraje'!$N:$N,'Cartera Semanal Individual'!J1,'BD Factoraje'!$O:$O,"&gt;"&amp;0,'BD Factoraje'!$C:$C,$B$2)</f>
        <v>0</v>
      </c>
      <c r="K106" s="20">
        <f>SUMIFS('BD Factoraje'!$R:$R,'BD Factoraje'!$B:$B,$B$3,'BD Factoraje'!$N:$N,'Cartera Semanal Individual'!K1,'BD Factoraje'!$O:$O,"&gt;"&amp;0,'BD Factoraje'!$C:$C,$B$2)</f>
        <v>0</v>
      </c>
      <c r="L106" s="20">
        <f>SUMIFS('BD Factoraje'!$R:$R,'BD Factoraje'!$B:$B,$B$3,'BD Factoraje'!$N:$N,'Cartera Semanal Individual'!L1,'BD Factoraje'!$O:$O,"&gt;"&amp;0,'BD Factoraje'!$C:$C,$B$2)</f>
        <v>0</v>
      </c>
      <c r="M106" s="20">
        <f>SUMIFS('BD Factoraje'!$R:$R,'BD Factoraje'!$B:$B,$B$3,'BD Factoraje'!$N:$N,'Cartera Semanal Individual'!M1,'BD Factoraje'!$O:$O,"&gt;"&amp;0,'BD Factoraje'!$C:$C,$B$2)</f>
        <v>0</v>
      </c>
      <c r="N106" s="20">
        <f>SUMIFS('BD Factoraje'!$R:$R,'BD Factoraje'!$B:$B,$B$3,'BD Factoraje'!$N:$N,'Cartera Semanal Individual'!N1,'BD Factoraje'!$O:$O,"&gt;"&amp;0,'BD Factoraje'!$C:$C,$B$2)</f>
        <v>0</v>
      </c>
      <c r="O106" s="20">
        <f>SUMIFS('BD Factoraje'!$R:$R,'BD Factoraje'!$B:$B,$B$3,'BD Factoraje'!$N:$N,'Cartera Semanal Individual'!O1,'BD Factoraje'!$O:$O,"&gt;"&amp;0,'BD Factoraje'!$C:$C,$B$2)</f>
        <v>0</v>
      </c>
      <c r="P106" s="20">
        <f>SUMIFS('BD Factoraje'!$R:$R,'BD Factoraje'!$B:$B,$B$3,'BD Factoraje'!$N:$N,'Cartera Semanal Individual'!P1,'BD Factoraje'!$O:$O,"&gt;"&amp;0,'BD Factoraje'!$C:$C,$B$2)</f>
        <v>0</v>
      </c>
      <c r="Q106" s="20">
        <f>SUMIFS('BD Factoraje'!$R:$R,'BD Factoraje'!$B:$B,$B$3,'BD Factoraje'!$N:$N,'Cartera Semanal Individual'!Q1,'BD Factoraje'!$O:$O,"&gt;"&amp;0,'BD Factoraje'!$C:$C,$B$2)</f>
        <v>0</v>
      </c>
      <c r="R106" s="20">
        <f>SUMIFS('BD Factoraje'!$R:$R,'BD Factoraje'!$B:$B,$B$3,'BD Factoraje'!$N:$N,'Cartera Semanal Individual'!R1,'BD Factoraje'!$O:$O,"&gt;"&amp;0,'BD Factoraje'!$C:$C,$B$2)</f>
        <v>0</v>
      </c>
      <c r="S106" s="20">
        <f>SUMIFS('BD Factoraje'!$R:$R,'BD Factoraje'!$B:$B,$B$3,'BD Factoraje'!$N:$N,'Cartera Semanal Individual'!S1,'BD Factoraje'!$O:$O,"&gt;"&amp;0,'BD Factoraje'!$C:$C,$B$2)</f>
        <v>0</v>
      </c>
      <c r="T106" s="20">
        <f>SUMIFS('BD Factoraje'!$R:$R,'BD Factoraje'!$B:$B,$B$3,'BD Factoraje'!$N:$N,'Cartera Semanal Individual'!T1,'BD Factoraje'!$O:$O,"&gt;"&amp;0,'BD Factoraje'!$C:$C,$B$2)</f>
        <v>0</v>
      </c>
      <c r="U106" s="20">
        <f>SUMIFS('BD Factoraje'!$R:$R,'BD Factoraje'!$B:$B,$B$3,'BD Factoraje'!$N:$N,'Cartera Semanal Individual'!U1,'BD Factoraje'!$O:$O,"&gt;"&amp;0,'BD Factoraje'!$C:$C,$B$2)</f>
        <v>0</v>
      </c>
      <c r="V106" s="20">
        <f>SUMIFS('BD Factoraje'!$R:$R,'BD Factoraje'!$B:$B,$B$3,'BD Factoraje'!$N:$N,'Cartera Semanal Individual'!V1,'BD Factoraje'!$O:$O,"&gt;"&amp;0,'BD Factoraje'!$C:$C,$B$2)</f>
        <v>0</v>
      </c>
      <c r="W106" s="20">
        <f>SUMIFS('BD Factoraje'!$R:$R,'BD Factoraje'!$B:$B,$B$3,'BD Factoraje'!$N:$N,'Cartera Semanal Individual'!W1,'BD Factoraje'!$O:$O,"&gt;"&amp;0,'BD Factoraje'!$C:$C,$B$2)</f>
        <v>0</v>
      </c>
      <c r="X106" s="20">
        <f>SUMIFS('BD Factoraje'!$R:$R,'BD Factoraje'!$B:$B,$B$3,'BD Factoraje'!$N:$N,'Cartera Semanal Individual'!X1,'BD Factoraje'!$O:$O,"&gt;"&amp;0,'BD Factoraje'!$C:$C,$B$2)</f>
        <v>0</v>
      </c>
      <c r="Y106" s="20">
        <f>SUMIFS('BD Factoraje'!$R:$R,'BD Factoraje'!$B:$B,$B$3,'BD Factoraje'!$N:$N,'Cartera Semanal Individual'!Y1,'BD Factoraje'!$O:$O,"&gt;"&amp;0,'BD Factoraje'!$C:$C,$B$2)</f>
        <v>0</v>
      </c>
      <c r="Z106" s="20">
        <f>SUMIFS('BD Factoraje'!$R:$R,'BD Factoraje'!$B:$B,$B$3,'BD Factoraje'!$N:$N,'Cartera Semanal Individual'!Z1,'BD Factoraje'!$O:$O,"&gt;"&amp;0,'BD Factoraje'!$C:$C,$B$2)</f>
        <v>0</v>
      </c>
      <c r="AA106" s="20">
        <f>SUMIFS('BD Factoraje'!$R:$R,'BD Factoraje'!$B:$B,$B$3,'BD Factoraje'!$N:$N,'Cartera Semanal Individual'!AA1,'BD Factoraje'!$O:$O,"&gt;"&amp;0,'BD Factoraje'!$C:$C,$B$2)</f>
        <v>0</v>
      </c>
      <c r="AB106" s="20">
        <f>SUMIFS('BD Factoraje'!$R:$R,'BD Factoraje'!$B:$B,$B$3,'BD Factoraje'!$N:$N,'Cartera Semanal Individual'!AB1,'BD Factoraje'!$O:$O,"&gt;"&amp;0,'BD Factoraje'!$C:$C,$B$2)</f>
        <v>0</v>
      </c>
      <c r="AC106" s="20">
        <f>SUMIFS('BD Factoraje'!$R:$R,'BD Factoraje'!$B:$B,$B$3,'BD Factoraje'!$N:$N,'Cartera Semanal Individual'!AC1,'BD Factoraje'!$O:$O,"&gt;"&amp;0,'BD Factoraje'!$C:$C,$B$2)</f>
        <v>0</v>
      </c>
      <c r="AD106" s="20">
        <f>SUMIFS('BD Factoraje'!$R:$R,'BD Factoraje'!$B:$B,$B$3,'BD Factoraje'!$N:$N,'Cartera Semanal Individual'!AD1,'BD Factoraje'!$O:$O,"&gt;"&amp;0,'BD Factoraje'!$C:$C,$B$2)</f>
        <v>0</v>
      </c>
      <c r="AE106" s="20">
        <f>SUMIFS('BD Factoraje'!$R:$R,'BD Factoraje'!$B:$B,$B$3,'BD Factoraje'!$N:$N,'Cartera Semanal Individual'!AE1,'BD Factoraje'!$O:$O,"&gt;"&amp;0,'BD Factoraje'!$C:$C,$B$2)</f>
        <v>0</v>
      </c>
      <c r="AF106" s="20">
        <f>SUMIFS('BD Factoraje'!$R:$R,'BD Factoraje'!$B:$B,$B$3,'BD Factoraje'!$N:$N,'Cartera Semanal Individual'!AF1,'BD Factoraje'!$O:$O,"&gt;"&amp;0,'BD Factoraje'!$C:$C,$B$2)</f>
        <v>0</v>
      </c>
      <c r="AG106" s="20">
        <f>SUMIFS('BD Factoraje'!$R:$R,'BD Factoraje'!$B:$B,$B$3,'BD Factoraje'!$N:$N,'Cartera Semanal Individual'!AG1,'BD Factoraje'!$O:$O,"&gt;"&amp;0,'BD Factoraje'!$C:$C,$B$2)</f>
        <v>0</v>
      </c>
      <c r="AH106" s="20">
        <f>SUMIFS('BD Factoraje'!$R:$R,'BD Factoraje'!$B:$B,$B$3,'BD Factoraje'!$N:$N,'Cartera Semanal Individual'!AH1,'BD Factoraje'!$O:$O,"&gt;"&amp;0,'BD Factoraje'!$C:$C,$B$2)</f>
        <v>0</v>
      </c>
      <c r="AI106" s="20">
        <f>SUMIFS('BD Factoraje'!$R:$R,'BD Factoraje'!$B:$B,$B$3,'BD Factoraje'!$N:$N,'Cartera Semanal Individual'!AI1,'BD Factoraje'!$O:$O,"&gt;"&amp;0,'BD Factoraje'!$C:$C,$B$2)</f>
        <v>0</v>
      </c>
      <c r="AJ106" s="20">
        <f>SUMIFS('BD Factoraje'!$R:$R,'BD Factoraje'!$B:$B,$B$3,'BD Factoraje'!$N:$N,'Cartera Semanal Individual'!AJ1,'BD Factoraje'!$O:$O,"&gt;"&amp;0,'BD Factoraje'!$C:$C,$B$2)</f>
        <v>0</v>
      </c>
      <c r="AK106" s="20">
        <f>SUMIFS('BD Factoraje'!$R:$R,'BD Factoraje'!$B:$B,$B$3,'BD Factoraje'!$N:$N,'Cartera Semanal Individual'!AK1,'BD Factoraje'!$O:$O,"&gt;"&amp;0,'BD Factoraje'!$C:$C,$B$2)</f>
        <v>0</v>
      </c>
      <c r="AL106" s="20">
        <f>SUMIFS('BD Factoraje'!$R:$R,'BD Factoraje'!$B:$B,$B$3,'BD Factoraje'!$N:$N,'Cartera Semanal Individual'!AL1,'BD Factoraje'!$O:$O,"&gt;"&amp;0,'BD Factoraje'!$C:$C,$B$2)</f>
        <v>0</v>
      </c>
      <c r="AM106" s="20">
        <f>SUMIFS('BD Factoraje'!$R:$R,'BD Factoraje'!$B:$B,$B$3,'BD Factoraje'!$N:$N,'Cartera Semanal Individual'!AM1,'BD Factoraje'!$O:$O,"&gt;"&amp;0,'BD Factoraje'!$C:$C,$B$2)</f>
        <v>0</v>
      </c>
      <c r="AN106" s="20">
        <f>SUMIFS('BD Factoraje'!$R:$R,'BD Factoraje'!$B:$B,$B$3,'BD Factoraje'!$N:$N,'Cartera Semanal Individual'!AN1,'BD Factoraje'!$O:$O,"&gt;"&amp;0,'BD Factoraje'!$C:$C,$B$2)</f>
        <v>0</v>
      </c>
      <c r="AO106" s="20">
        <f>SUMIFS('BD Factoraje'!$R:$R,'BD Factoraje'!$B:$B,$B$3,'BD Factoraje'!$N:$N,'Cartera Semanal Individual'!AO1,'BD Factoraje'!$O:$O,"&gt;"&amp;0,'BD Factoraje'!$C:$C,$B$2)</f>
        <v>0</v>
      </c>
      <c r="AP106" s="20">
        <f>SUMIFS('BD Factoraje'!$R:$R,'BD Factoraje'!$B:$B,$B$3,'BD Factoraje'!$N:$N,'Cartera Semanal Individual'!AP1,'BD Factoraje'!$O:$O,"&gt;"&amp;0,'BD Factoraje'!$C:$C,$B$2)</f>
        <v>0</v>
      </c>
      <c r="AQ106" s="20">
        <f>SUMIFS('BD Factoraje'!$R:$R,'BD Factoraje'!$B:$B,$B$3,'BD Factoraje'!$N:$N,'Cartera Semanal Individual'!AQ1,'BD Factoraje'!$O:$O,"&gt;"&amp;0,'BD Factoraje'!$C:$C,$B$2)</f>
        <v>0</v>
      </c>
      <c r="AR106" s="20">
        <f>SUMIFS('BD Factoraje'!$R:$R,'BD Factoraje'!$B:$B,$B$3,'BD Factoraje'!$N:$N,'Cartera Semanal Individual'!AR1,'BD Factoraje'!$O:$O,"&gt;"&amp;0,'BD Factoraje'!$C:$C,$B$2)</f>
        <v>0</v>
      </c>
      <c r="AS106" s="20">
        <f>SUMIFS('BD Factoraje'!$R:$R,'BD Factoraje'!$B:$B,$B$3,'BD Factoraje'!$N:$N,'Cartera Semanal Individual'!AS1,'BD Factoraje'!$O:$O,"&gt;"&amp;0,'BD Factoraje'!$C:$C,$B$2)</f>
        <v>0</v>
      </c>
      <c r="AT106" s="20">
        <f>SUMIFS('BD Factoraje'!$R:$R,'BD Factoraje'!$B:$B,$B$3,'BD Factoraje'!$N:$N,'Cartera Semanal Individual'!AT1,'BD Factoraje'!$O:$O,"&gt;"&amp;0,'BD Factoraje'!$C:$C,$B$2)</f>
        <v>0</v>
      </c>
      <c r="AU106" s="20">
        <f>SUMIFS('BD Factoraje'!$R:$R,'BD Factoraje'!$B:$B,$B$3,'BD Factoraje'!$N:$N,'Cartera Semanal Individual'!AU1,'BD Factoraje'!$O:$O,"&gt;"&amp;0,'BD Factoraje'!$C:$C,$B$2)</f>
        <v>0</v>
      </c>
      <c r="AV106" s="20">
        <f>SUMIFS('BD Factoraje'!$R:$R,'BD Factoraje'!$B:$B,$B$3,'BD Factoraje'!$N:$N,'Cartera Semanal Individual'!AV1,'BD Factoraje'!$O:$O,"&gt;"&amp;0,'BD Factoraje'!$C:$C,$B$2)</f>
        <v>0</v>
      </c>
      <c r="AW106" s="20">
        <f>SUMIFS('BD Factoraje'!$R:$R,'BD Factoraje'!$B:$B,$B$3,'BD Factoraje'!$N:$N,'Cartera Semanal Individual'!AW1,'BD Factoraje'!$O:$O,"&gt;"&amp;0,'BD Factoraje'!$C:$C,$B$2)</f>
        <v>0</v>
      </c>
      <c r="AX106" s="20">
        <f>SUMIFS('BD Factoraje'!$R:$R,'BD Factoraje'!$B:$B,$B$3,'BD Factoraje'!$N:$N,'Cartera Semanal Individual'!AX1,'BD Factoraje'!$O:$O,"&gt;"&amp;0,'BD Factoraje'!$C:$C,$B$2)</f>
        <v>0</v>
      </c>
      <c r="AY106" s="20">
        <f>SUMIFS('BD Factoraje'!$R:$R,'BD Factoraje'!$B:$B,$B$3,'BD Factoraje'!$N:$N,'Cartera Semanal Individual'!AY1,'BD Factoraje'!$O:$O,"&gt;"&amp;0,'BD Factoraje'!$C:$C,$B$2)</f>
        <v>0</v>
      </c>
      <c r="AZ106" s="20">
        <f>SUMIFS('BD Factoraje'!$R:$R,'BD Factoraje'!$B:$B,$B$3,'BD Factoraje'!$N:$N,'Cartera Semanal Individual'!AZ1,'BD Factoraje'!$O:$O,"&gt;"&amp;0,'BD Factoraje'!$C:$C,$B$2)</f>
        <v>0</v>
      </c>
      <c r="BA106" s="20">
        <f>SUMIFS('BD Factoraje'!$R:$R,'BD Factoraje'!$B:$B,$B$3,'BD Factoraje'!$N:$N,'Cartera Semanal Individual'!BA1,'BD Factoraje'!$O:$O,"&gt;"&amp;0,'BD Factoraje'!$C:$C,$B$2)</f>
        <v>0</v>
      </c>
      <c r="BB106" s="20">
        <f>SUMIFS('BD Factoraje'!$R:$R,'BD Factoraje'!$B:$B,$B$3,'BD Factoraje'!$N:$N,'Cartera Semanal Individual'!BB1,'BD Factoraje'!$O:$O,"&gt;"&amp;0,'BD Factoraje'!$C:$C,$B$2)</f>
        <v>0</v>
      </c>
      <c r="BC106" s="20">
        <f>SUMIFS('BD Factoraje'!$R:$R,'BD Factoraje'!$B:$B,$B$3,'BD Factoraje'!$N:$N,'Cartera Semanal Individual'!BC1,'BD Factoraje'!$O:$O,"&gt;"&amp;0,'BD Factoraje'!$C:$C,$B$2)</f>
        <v>0</v>
      </c>
      <c r="BD106" s="20">
        <f>SUMIFS('BD Factoraje'!$R:$R,'BD Factoraje'!$B:$B,$B$3,'BD Factoraje'!$N:$N,'Cartera Semanal Individual'!BD1,'BD Factoraje'!$O:$O,"&gt;"&amp;0,'BD Factoraje'!$C:$C,$B$2)</f>
        <v>0</v>
      </c>
      <c r="BE106" s="20">
        <f>SUMIFS('BD Factoraje'!$R:$R,'BD Factoraje'!$B:$B,$B$3,'BD Factoraje'!$N:$N,'Cartera Semanal Individual'!BE1,'BD Factoraje'!$O:$O,"&gt;"&amp;0,'BD Factoraje'!$C:$C,$B$2)</f>
        <v>0</v>
      </c>
      <c r="BF106" s="20">
        <f>SUMIFS('BD Factoraje'!$R:$R,'BD Factoraje'!$B:$B,$B$3,'BD Factoraje'!$N:$N,'Cartera Semanal Individual'!BF1,'BD Factoraje'!$O:$O,"&gt;"&amp;0,'BD Factoraje'!$C:$C,$B$2)</f>
        <v>0</v>
      </c>
      <c r="BG106" s="20">
        <f>SUMIFS('BD Factoraje'!$R:$R,'BD Factoraje'!$B:$B,$B$3,'BD Factoraje'!$N:$N,'Cartera Semanal Individual'!BG1,'BD Factoraje'!$O:$O,"&gt;"&amp;0,'BD Factoraje'!$C:$C,$B$2)</f>
        <v>0</v>
      </c>
      <c r="BH106" s="20">
        <f>SUMIFS('BD Factoraje'!$R:$R,'BD Factoraje'!$B:$B,$B$3,'BD Factoraje'!$N:$N,'Cartera Semanal Individual'!BH1,'BD Factoraje'!$O:$O,"&gt;"&amp;0,'BD Factoraje'!$C:$C,$B$2)</f>
        <v>0</v>
      </c>
      <c r="BI106" s="20">
        <f>SUMIFS('BD Factoraje'!$R:$R,'BD Factoraje'!$B:$B,$B$3,'BD Factoraje'!$N:$N,'Cartera Semanal Individual'!BI1,'BD Factoraje'!$O:$O,"&gt;"&amp;0,'BD Factoraje'!$C:$C,$B$2)</f>
        <v>0</v>
      </c>
      <c r="BJ106" s="20">
        <f>SUMIFS('BD Factoraje'!$R:$R,'BD Factoraje'!$B:$B,$B$3,'BD Factoraje'!$N:$N,'Cartera Semanal Individual'!BJ1,'BD Factoraje'!$O:$O,"&gt;"&amp;0,'BD Factoraje'!$C:$C,$B$2)</f>
        <v>0</v>
      </c>
      <c r="BK106" s="20">
        <f>SUMIFS('BD Factoraje'!$R:$R,'BD Factoraje'!$B:$B,$B$3,'BD Factoraje'!$N:$N,'Cartera Semanal Individual'!BK1,'BD Factoraje'!$O:$O,"&gt;"&amp;0,'BD Factoraje'!$C:$C,$B$2)</f>
        <v>0</v>
      </c>
      <c r="BL106" s="20">
        <f>SUMIFS('BD Factoraje'!$R:$R,'BD Factoraje'!$B:$B,$B$3,'BD Factoraje'!$N:$N,'Cartera Semanal Individual'!BL1,'BD Factoraje'!$O:$O,"&gt;"&amp;0,'BD Factoraje'!$C:$C,$B$2)</f>
        <v>0</v>
      </c>
      <c r="BM106" s="20">
        <f>SUMIFS('BD Factoraje'!$R:$R,'BD Factoraje'!$B:$B,$B$3,'BD Factoraje'!$N:$N,'Cartera Semanal Individual'!BM1,'BD Factoraje'!$O:$O,"&gt;"&amp;0,'BD Factoraje'!$C:$C,$B$2)</f>
        <v>0</v>
      </c>
      <c r="BN106" s="20">
        <f>SUMIFS('BD Factoraje'!$R:$R,'BD Factoraje'!$B:$B,$B$3,'BD Factoraje'!$N:$N,'Cartera Semanal Individual'!BN1,'BD Factoraje'!$O:$O,"&gt;"&amp;0,'BD Factoraje'!$C:$C,$B$2)</f>
        <v>0</v>
      </c>
      <c r="BO106" s="20">
        <f>SUMIFS('BD Factoraje'!$R:$R,'BD Factoraje'!$B:$B,$B$3,'BD Factoraje'!$N:$N,'Cartera Semanal Individual'!BO1,'BD Factoraje'!$O:$O,"&gt;"&amp;0,'BD Factoraje'!$C:$C,$B$2)</f>
        <v>0</v>
      </c>
      <c r="BP106" s="20">
        <f>SUMIFS('BD Factoraje'!$R:$R,'BD Factoraje'!$B:$B,$B$3,'BD Factoraje'!$N:$N,'Cartera Semanal Individual'!BP1,'BD Factoraje'!$O:$O,"&gt;"&amp;0,'BD Factoraje'!$C:$C,$B$2)</f>
        <v>0</v>
      </c>
      <c r="BQ106" s="20">
        <f>SUMIFS('BD Factoraje'!$R:$R,'BD Factoraje'!$B:$B,$B$3,'BD Factoraje'!$N:$N,'Cartera Semanal Individual'!BQ1,'BD Factoraje'!$O:$O,"&gt;"&amp;0,'BD Factoraje'!$C:$C,$B$2)</f>
        <v>0</v>
      </c>
      <c r="BR106" s="20">
        <f>SUMIFS('BD Factoraje'!$R:$R,'BD Factoraje'!$B:$B,$B$3,'BD Factoraje'!$N:$N,'Cartera Semanal Individual'!BR1,'BD Factoraje'!$O:$O,"&gt;"&amp;0,'BD Factoraje'!$C:$C,$B$2)</f>
        <v>0</v>
      </c>
      <c r="BS106" s="20">
        <f>SUMIFS('BD Factoraje'!$R:$R,'BD Factoraje'!$B:$B,$B$3,'BD Factoraje'!$N:$N,'Cartera Semanal Individual'!BS1,'BD Factoraje'!$O:$O,"&gt;"&amp;0,'BD Factoraje'!$C:$C,$B$2)</f>
        <v>0</v>
      </c>
      <c r="BT106" s="20">
        <f>SUMIFS('BD Factoraje'!$R:$R,'BD Factoraje'!$B:$B,$B$3,'BD Factoraje'!$N:$N,'Cartera Semanal Individual'!BT1,'BD Factoraje'!$O:$O,"&gt;"&amp;0,'BD Factoraje'!$C:$C,$B$2)</f>
        <v>0</v>
      </c>
      <c r="BU106" s="20">
        <f>SUMIFS('BD Factoraje'!$R:$R,'BD Factoraje'!$B:$B,$B$3,'BD Factoraje'!$N:$N,'Cartera Semanal Individual'!BU1,'BD Factoraje'!$O:$O,"&gt;"&amp;0,'BD Factoraje'!$C:$C,$B$2)</f>
        <v>0</v>
      </c>
      <c r="BV106" s="20">
        <f>SUMIFS('BD Factoraje'!$R:$R,'BD Factoraje'!$B:$B,$B$3,'BD Factoraje'!$N:$N,'Cartera Semanal Individual'!BV1,'BD Factoraje'!$O:$O,"&gt;"&amp;0,'BD Factoraje'!$C:$C,$B$2)</f>
        <v>0</v>
      </c>
      <c r="BW106" s="20">
        <f>SUMIFS('BD Factoraje'!$R:$R,'BD Factoraje'!$B:$B,$B$3,'BD Factoraje'!$N:$N,'Cartera Semanal Individual'!BW1,'BD Factoraje'!$O:$O,"&gt;"&amp;0,'BD Factoraje'!$C:$C,$B$2)</f>
        <v>0</v>
      </c>
      <c r="BX106" s="20">
        <f>SUMIFS('BD Factoraje'!$R:$R,'BD Factoraje'!$B:$B,$B$3,'BD Factoraje'!$N:$N,'Cartera Semanal Individual'!BX1,'BD Factoraje'!$O:$O,"&gt;"&amp;0,'BD Factoraje'!$C:$C,$B$2)</f>
        <v>0</v>
      </c>
      <c r="BY106" s="20">
        <f>SUMIFS('BD Factoraje'!$R:$R,'BD Factoraje'!$B:$B,$B$3,'BD Factoraje'!$N:$N,'Cartera Semanal Individual'!BY1,'BD Factoraje'!$O:$O,"&gt;"&amp;0,'BD Factoraje'!$C:$C,$B$2)</f>
        <v>0</v>
      </c>
      <c r="BZ106" s="20">
        <f>SUMIFS('BD Factoraje'!$R:$R,'BD Factoraje'!$B:$B,$B$3,'BD Factoraje'!$N:$N,'Cartera Semanal Individual'!BZ1,'BD Factoraje'!$O:$O,"&gt;"&amp;0,'BD Factoraje'!$C:$C,$B$2)</f>
        <v>0</v>
      </c>
      <c r="CA106" s="20">
        <f>SUMIFS('BD Factoraje'!$R:$R,'BD Factoraje'!$B:$B,$B$3,'BD Factoraje'!$N:$N,'Cartera Semanal Individual'!CA1,'BD Factoraje'!$O:$O,"&gt;"&amp;0,'BD Factoraje'!$C:$C,$B$2)</f>
        <v>0</v>
      </c>
      <c r="CB106" s="20">
        <f>SUMIFS('BD Factoraje'!$R:$R,'BD Factoraje'!$B:$B,$B$3,'BD Factoraje'!$N:$N,'Cartera Semanal Individual'!CB1,'BD Factoraje'!$O:$O,"&gt;"&amp;0,'BD Factoraje'!$C:$C,$B$2)</f>
        <v>0</v>
      </c>
      <c r="CC106" s="20">
        <f>SUMIFS('BD Factoraje'!$R:$R,'BD Factoraje'!$B:$B,$B$3,'BD Factoraje'!$N:$N,'Cartera Semanal Individual'!CC1,'BD Factoraje'!$O:$O,"&gt;"&amp;0,'BD Factoraje'!$C:$C,$B$2)</f>
        <v>0</v>
      </c>
      <c r="CD106" s="20">
        <f>SUMIFS('BD Factoraje'!$R:$R,'BD Factoraje'!$B:$B,$B$3,'BD Factoraje'!$N:$N,'Cartera Semanal Individual'!CD1,'BD Factoraje'!$O:$O,"&gt;"&amp;0,'BD Factoraje'!$C:$C,$B$2)</f>
        <v>0</v>
      </c>
      <c r="CE106" s="20">
        <f>SUMIFS('BD Factoraje'!$R:$R,'BD Factoraje'!$B:$B,$B$3,'BD Factoraje'!$N:$N,'Cartera Semanal Individual'!CE1,'BD Factoraje'!$O:$O,"&gt;"&amp;0,'BD Factoraje'!$C:$C,$B$2)</f>
        <v>0</v>
      </c>
      <c r="CF106" s="20">
        <f>SUMIFS('BD Factoraje'!$R:$R,'BD Factoraje'!$B:$B,$B$3,'BD Factoraje'!$N:$N,'Cartera Semanal Individual'!CF1,'BD Factoraje'!$O:$O,"&gt;"&amp;0,'BD Factoraje'!$C:$C,$B$2)</f>
        <v>0</v>
      </c>
      <c r="CG106" s="20">
        <f>SUMIFS('BD Factoraje'!$R:$R,'BD Factoraje'!$B:$B,$B$3,'BD Factoraje'!$N:$N,'Cartera Semanal Individual'!CG1,'BD Factoraje'!$O:$O,"&gt;"&amp;0,'BD Factoraje'!$C:$C,$B$2)</f>
        <v>0</v>
      </c>
      <c r="CH106" s="20">
        <f>SUMIFS('BD Factoraje'!$R:$R,'BD Factoraje'!$B:$B,$B$3,'BD Factoraje'!$N:$N,'Cartera Semanal Individual'!CH1,'BD Factoraje'!$O:$O,"&gt;"&amp;0,'BD Factoraje'!$C:$C,$B$2)</f>
        <v>0</v>
      </c>
      <c r="CI106" s="20">
        <f>SUMIFS('BD Factoraje'!$R:$R,'BD Factoraje'!$B:$B,$B$3,'BD Factoraje'!$N:$N,'Cartera Semanal Individual'!CI1,'BD Factoraje'!$O:$O,"&gt;"&amp;0,'BD Factoraje'!$C:$C,$B$2)</f>
        <v>0</v>
      </c>
      <c r="CJ106" s="20">
        <f>SUMIFS('BD Factoraje'!$R:$R,'BD Factoraje'!$B:$B,$B$3,'BD Factoraje'!$N:$N,'Cartera Semanal Individual'!CJ1,'BD Factoraje'!$O:$O,"&gt;"&amp;0,'BD Factoraje'!$C:$C,$B$2)</f>
        <v>0</v>
      </c>
      <c r="CK106" s="20">
        <f>SUMIFS('BD Factoraje'!$R:$R,'BD Factoraje'!$B:$B,$B$3,'BD Factoraje'!$N:$N,'Cartera Semanal Individual'!CK1,'BD Factoraje'!$O:$O,"&gt;"&amp;0,'BD Factoraje'!$C:$C,$B$2)</f>
        <v>0</v>
      </c>
      <c r="CL106" s="20">
        <f>SUMIFS('BD Factoraje'!$R:$R,'BD Factoraje'!$B:$B,$B$3,'BD Factoraje'!$N:$N,'Cartera Semanal Individual'!CL1,'BD Factoraje'!$O:$O,"&gt;"&amp;0,'BD Factoraje'!$C:$C,$B$2)</f>
        <v>0</v>
      </c>
      <c r="CM106" s="20">
        <f>SUMIFS('BD Factoraje'!$R:$R,'BD Factoraje'!$B:$B,$B$3,'BD Factoraje'!$N:$N,'Cartera Semanal Individual'!CM1,'BD Factoraje'!$O:$O,"&gt;"&amp;0,'BD Factoraje'!$C:$C,$B$2)</f>
        <v>0</v>
      </c>
      <c r="CN106" s="20">
        <f>SUMIFS('BD Factoraje'!$R:$R,'BD Factoraje'!$B:$B,$B$3,'BD Factoraje'!$N:$N,'Cartera Semanal Individual'!CN1,'BD Factoraje'!$O:$O,"&gt;"&amp;0,'BD Factoraje'!$C:$C,$B$2)</f>
        <v>0</v>
      </c>
      <c r="CO106" s="20">
        <f>SUMIFS('BD Factoraje'!$R:$R,'BD Factoraje'!$B:$B,$B$3,'BD Factoraje'!$N:$N,'Cartera Semanal Individual'!CO1,'BD Factoraje'!$O:$O,"&gt;"&amp;0,'BD Factoraje'!$C:$C,$B$2)</f>
        <v>0</v>
      </c>
      <c r="CP106" s="20">
        <f>SUMIFS('BD Factoraje'!$R:$R,'BD Factoraje'!$B:$B,$B$3,'BD Factoraje'!$N:$N,'Cartera Semanal Individual'!CP1,'BD Factoraje'!$O:$O,"&gt;"&amp;0,'BD Factoraje'!$C:$C,$B$2)</f>
        <v>0</v>
      </c>
      <c r="CQ106" s="20">
        <f>SUMIFS('BD Factoraje'!$R:$R,'BD Factoraje'!$B:$B,$B$3,'BD Factoraje'!$N:$N,'Cartera Semanal Individual'!CQ1,'BD Factoraje'!$O:$O,"&gt;"&amp;0,'BD Factoraje'!$C:$C,$B$2)</f>
        <v>0</v>
      </c>
      <c r="CR106" s="20">
        <f>SUMIFS('BD Factoraje'!$R:$R,'BD Factoraje'!$B:$B,$B$3,'BD Factoraje'!$N:$N,'Cartera Semanal Individual'!CR1,'BD Factoraje'!$O:$O,"&gt;"&amp;0,'BD Factoraje'!$C:$C,$B$2)</f>
        <v>0</v>
      </c>
      <c r="CS106" s="20">
        <f>SUMIFS('BD Factoraje'!$R:$R,'BD Factoraje'!$B:$B,$B$3,'BD Factoraje'!$N:$N,'Cartera Semanal Individual'!CS1,'BD Factoraje'!$O:$O,"&gt;"&amp;0,'BD Factoraje'!$C:$C,$B$2)</f>
        <v>0</v>
      </c>
      <c r="CT106" s="20">
        <f>SUMIFS('BD Factoraje'!$R:$R,'BD Factoraje'!$B:$B,$B$3,'BD Factoraje'!$N:$N,'Cartera Semanal Individual'!CT1,'BD Factoraje'!$O:$O,"&gt;"&amp;0,'BD Factoraje'!$C:$C,$B$2)</f>
        <v>0</v>
      </c>
      <c r="CU106" s="20">
        <f>SUMIFS('BD Factoraje'!$R:$R,'BD Factoraje'!$B:$B,$B$3,'BD Factoraje'!$N:$N,'Cartera Semanal Individual'!CU1,'BD Factoraje'!$O:$O,"&gt;"&amp;0,'BD Factoraje'!$C:$C,$B$2)</f>
        <v>0</v>
      </c>
      <c r="CV106" s="20">
        <f>SUMIFS('BD Factoraje'!$R:$R,'BD Factoraje'!$B:$B,$B$3,'BD Factoraje'!$N:$N,'Cartera Semanal Individual'!CV1,'BD Factoraje'!$O:$O,"&gt;"&amp;0,'BD Factoraje'!$C:$C,$B$2)</f>
        <v>0</v>
      </c>
    </row>
    <row r="107" spans="1:100" s="12" customFormat="1" x14ac:dyDescent="0.25">
      <c r="A107" s="13"/>
      <c r="B107" s="8"/>
      <c r="C107" s="22">
        <f>IFERROR(C106/C104,0)</f>
        <v>0</v>
      </c>
      <c r="D107" s="22">
        <f t="shared" ref="D107:BO107" si="4">IFERROR(D106/D104,0)</f>
        <v>0</v>
      </c>
      <c r="E107" s="22">
        <f t="shared" si="4"/>
        <v>0</v>
      </c>
      <c r="F107" s="22">
        <f t="shared" si="4"/>
        <v>0</v>
      </c>
      <c r="G107" s="22">
        <f t="shared" si="4"/>
        <v>0</v>
      </c>
      <c r="H107" s="22">
        <f t="shared" si="4"/>
        <v>0</v>
      </c>
      <c r="I107" s="22">
        <f t="shared" si="4"/>
        <v>0</v>
      </c>
      <c r="J107" s="22">
        <f t="shared" si="4"/>
        <v>0</v>
      </c>
      <c r="K107" s="22">
        <f t="shared" si="4"/>
        <v>0</v>
      </c>
      <c r="L107" s="22">
        <f t="shared" si="4"/>
        <v>0</v>
      </c>
      <c r="M107" s="22">
        <f t="shared" si="4"/>
        <v>0</v>
      </c>
      <c r="N107" s="22">
        <f t="shared" si="4"/>
        <v>0</v>
      </c>
      <c r="O107" s="22">
        <f t="shared" si="4"/>
        <v>0</v>
      </c>
      <c r="P107" s="22">
        <f t="shared" si="4"/>
        <v>0</v>
      </c>
      <c r="Q107" s="22">
        <f t="shared" si="4"/>
        <v>0</v>
      </c>
      <c r="R107" s="22">
        <f t="shared" si="4"/>
        <v>0</v>
      </c>
      <c r="S107" s="22">
        <f t="shared" si="4"/>
        <v>0</v>
      </c>
      <c r="T107" s="22">
        <f t="shared" si="4"/>
        <v>0</v>
      </c>
      <c r="U107" s="22">
        <f t="shared" si="4"/>
        <v>0</v>
      </c>
      <c r="V107" s="22">
        <f t="shared" si="4"/>
        <v>0</v>
      </c>
      <c r="W107" s="22">
        <f t="shared" si="4"/>
        <v>0</v>
      </c>
      <c r="X107" s="22">
        <f t="shared" si="4"/>
        <v>0</v>
      </c>
      <c r="Y107" s="22">
        <f t="shared" si="4"/>
        <v>0</v>
      </c>
      <c r="Z107" s="22">
        <f t="shared" si="4"/>
        <v>0</v>
      </c>
      <c r="AA107" s="22">
        <f t="shared" si="4"/>
        <v>0</v>
      </c>
      <c r="AB107" s="22">
        <f t="shared" si="4"/>
        <v>0</v>
      </c>
      <c r="AC107" s="22">
        <f t="shared" si="4"/>
        <v>0</v>
      </c>
      <c r="AD107" s="22">
        <f t="shared" si="4"/>
        <v>0</v>
      </c>
      <c r="AE107" s="22">
        <f t="shared" si="4"/>
        <v>0</v>
      </c>
      <c r="AF107" s="22">
        <f t="shared" si="4"/>
        <v>0</v>
      </c>
      <c r="AG107" s="22">
        <f t="shared" si="4"/>
        <v>0</v>
      </c>
      <c r="AH107" s="22">
        <f t="shared" si="4"/>
        <v>0</v>
      </c>
      <c r="AI107" s="22">
        <f t="shared" si="4"/>
        <v>0</v>
      </c>
      <c r="AJ107" s="22">
        <f t="shared" si="4"/>
        <v>0</v>
      </c>
      <c r="AK107" s="22">
        <f t="shared" si="4"/>
        <v>0</v>
      </c>
      <c r="AL107" s="22">
        <f t="shared" si="4"/>
        <v>0</v>
      </c>
      <c r="AM107" s="22">
        <f t="shared" si="4"/>
        <v>0</v>
      </c>
      <c r="AN107" s="22">
        <f t="shared" si="4"/>
        <v>0</v>
      </c>
      <c r="AO107" s="22">
        <f t="shared" si="4"/>
        <v>0</v>
      </c>
      <c r="AP107" s="22">
        <f t="shared" si="4"/>
        <v>0</v>
      </c>
      <c r="AQ107" s="22">
        <f t="shared" si="4"/>
        <v>0</v>
      </c>
      <c r="AR107" s="22">
        <f t="shared" si="4"/>
        <v>0</v>
      </c>
      <c r="AS107" s="22">
        <f t="shared" si="4"/>
        <v>0</v>
      </c>
      <c r="AT107" s="22">
        <f t="shared" si="4"/>
        <v>0</v>
      </c>
      <c r="AU107" s="22">
        <f t="shared" si="4"/>
        <v>0</v>
      </c>
      <c r="AV107" s="22">
        <f t="shared" si="4"/>
        <v>0</v>
      </c>
      <c r="AW107" s="22">
        <f t="shared" si="4"/>
        <v>0</v>
      </c>
      <c r="AX107" s="22">
        <f t="shared" si="4"/>
        <v>0</v>
      </c>
      <c r="AY107" s="22">
        <f t="shared" si="4"/>
        <v>0</v>
      </c>
      <c r="AZ107" s="22">
        <f t="shared" si="4"/>
        <v>0</v>
      </c>
      <c r="BA107" s="22">
        <f t="shared" si="4"/>
        <v>0</v>
      </c>
      <c r="BB107" s="22">
        <f t="shared" si="4"/>
        <v>0</v>
      </c>
      <c r="BC107" s="22">
        <f t="shared" si="4"/>
        <v>0</v>
      </c>
      <c r="BD107" s="22">
        <f t="shared" si="4"/>
        <v>0</v>
      </c>
      <c r="BE107" s="22">
        <f t="shared" si="4"/>
        <v>0</v>
      </c>
      <c r="BF107" s="22">
        <f t="shared" si="4"/>
        <v>0</v>
      </c>
      <c r="BG107" s="22">
        <f t="shared" si="4"/>
        <v>0</v>
      </c>
      <c r="BH107" s="22">
        <f t="shared" si="4"/>
        <v>0</v>
      </c>
      <c r="BI107" s="22">
        <f t="shared" si="4"/>
        <v>0</v>
      </c>
      <c r="BJ107" s="22">
        <f t="shared" si="4"/>
        <v>0</v>
      </c>
      <c r="BK107" s="22">
        <f t="shared" si="4"/>
        <v>0</v>
      </c>
      <c r="BL107" s="22">
        <f t="shared" si="4"/>
        <v>0</v>
      </c>
      <c r="BM107" s="22">
        <f t="shared" si="4"/>
        <v>0</v>
      </c>
      <c r="BN107" s="22">
        <f t="shared" si="4"/>
        <v>0</v>
      </c>
      <c r="BO107" s="22">
        <f t="shared" si="4"/>
        <v>0</v>
      </c>
      <c r="BP107" s="22">
        <f t="shared" ref="BP107:CV107" si="5">IFERROR(BP106/BP104,0)</f>
        <v>0</v>
      </c>
      <c r="BQ107" s="22">
        <f t="shared" si="5"/>
        <v>0</v>
      </c>
      <c r="BR107" s="22">
        <f t="shared" si="5"/>
        <v>0</v>
      </c>
      <c r="BS107" s="22">
        <f t="shared" si="5"/>
        <v>0</v>
      </c>
      <c r="BT107" s="22">
        <f t="shared" si="5"/>
        <v>0</v>
      </c>
      <c r="BU107" s="22">
        <f t="shared" si="5"/>
        <v>0</v>
      </c>
      <c r="BV107" s="22">
        <f t="shared" si="5"/>
        <v>0</v>
      </c>
      <c r="BW107" s="22">
        <f t="shared" si="5"/>
        <v>0</v>
      </c>
      <c r="BX107" s="22">
        <f t="shared" si="5"/>
        <v>0</v>
      </c>
      <c r="BY107" s="22">
        <f t="shared" si="5"/>
        <v>0</v>
      </c>
      <c r="BZ107" s="22">
        <f t="shared" si="5"/>
        <v>0</v>
      </c>
      <c r="CA107" s="22">
        <f t="shared" si="5"/>
        <v>0</v>
      </c>
      <c r="CB107" s="22">
        <f t="shared" si="5"/>
        <v>0</v>
      </c>
      <c r="CC107" s="22">
        <f t="shared" si="5"/>
        <v>0</v>
      </c>
      <c r="CD107" s="22">
        <f t="shared" si="5"/>
        <v>0</v>
      </c>
      <c r="CE107" s="22">
        <f t="shared" si="5"/>
        <v>0</v>
      </c>
      <c r="CF107" s="22">
        <f t="shared" si="5"/>
        <v>0</v>
      </c>
      <c r="CG107" s="22">
        <f t="shared" si="5"/>
        <v>0</v>
      </c>
      <c r="CH107" s="22">
        <f t="shared" si="5"/>
        <v>0</v>
      </c>
      <c r="CI107" s="22">
        <f t="shared" si="5"/>
        <v>0</v>
      </c>
      <c r="CJ107" s="22">
        <f t="shared" si="5"/>
        <v>0</v>
      </c>
      <c r="CK107" s="22">
        <f t="shared" si="5"/>
        <v>0</v>
      </c>
      <c r="CL107" s="22">
        <f t="shared" si="5"/>
        <v>0</v>
      </c>
      <c r="CM107" s="22">
        <f t="shared" si="5"/>
        <v>0</v>
      </c>
      <c r="CN107" s="22">
        <f t="shared" si="5"/>
        <v>0</v>
      </c>
      <c r="CO107" s="22">
        <f t="shared" si="5"/>
        <v>0</v>
      </c>
      <c r="CP107" s="22">
        <f t="shared" si="5"/>
        <v>0</v>
      </c>
      <c r="CQ107" s="22">
        <f t="shared" si="5"/>
        <v>0</v>
      </c>
      <c r="CR107" s="22">
        <f t="shared" si="5"/>
        <v>0</v>
      </c>
      <c r="CS107" s="22">
        <f t="shared" si="5"/>
        <v>0</v>
      </c>
      <c r="CT107" s="22">
        <f t="shared" si="5"/>
        <v>0</v>
      </c>
      <c r="CU107" s="22">
        <f t="shared" si="5"/>
        <v>0</v>
      </c>
      <c r="CV107" s="22">
        <f t="shared" si="5"/>
        <v>0</v>
      </c>
    </row>
    <row r="108" spans="1:100" s="12" customFormat="1" x14ac:dyDescent="0.25">
      <c r="A108" s="13"/>
      <c r="B108" s="32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</row>
    <row r="109" spans="1:100" s="12" customFormat="1" x14ac:dyDescent="0.25">
      <c r="A109" s="13"/>
      <c r="B109" s="21" t="s">
        <v>126</v>
      </c>
      <c r="C109" s="22">
        <f>IFERROR(SUM(C110:C112)/C104,0)</f>
        <v>0</v>
      </c>
      <c r="D109" s="22">
        <f t="shared" ref="D109:BO109" si="6">IFERROR(SUM(D110:D112)/D104,0)</f>
        <v>0</v>
      </c>
      <c r="E109" s="22">
        <f t="shared" si="6"/>
        <v>0</v>
      </c>
      <c r="F109" s="22">
        <f t="shared" si="6"/>
        <v>0</v>
      </c>
      <c r="G109" s="22">
        <f t="shared" si="6"/>
        <v>0</v>
      </c>
      <c r="H109" s="22">
        <f t="shared" si="6"/>
        <v>0</v>
      </c>
      <c r="I109" s="22">
        <f t="shared" si="6"/>
        <v>0</v>
      </c>
      <c r="J109" s="22">
        <f t="shared" si="6"/>
        <v>0</v>
      </c>
      <c r="K109" s="22">
        <f t="shared" si="6"/>
        <v>0</v>
      </c>
      <c r="L109" s="22">
        <f t="shared" si="6"/>
        <v>0</v>
      </c>
      <c r="M109" s="22">
        <f t="shared" si="6"/>
        <v>0</v>
      </c>
      <c r="N109" s="22">
        <f t="shared" si="6"/>
        <v>0</v>
      </c>
      <c r="O109" s="22">
        <f t="shared" si="6"/>
        <v>0</v>
      </c>
      <c r="P109" s="22">
        <f t="shared" si="6"/>
        <v>0</v>
      </c>
      <c r="Q109" s="22">
        <f t="shared" si="6"/>
        <v>0</v>
      </c>
      <c r="R109" s="22">
        <f t="shared" si="6"/>
        <v>0</v>
      </c>
      <c r="S109" s="22">
        <f t="shared" si="6"/>
        <v>0</v>
      </c>
      <c r="T109" s="22">
        <f t="shared" si="6"/>
        <v>0</v>
      </c>
      <c r="U109" s="22">
        <f t="shared" si="6"/>
        <v>0</v>
      </c>
      <c r="V109" s="22">
        <f t="shared" si="6"/>
        <v>0</v>
      </c>
      <c r="W109" s="22">
        <f t="shared" si="6"/>
        <v>0</v>
      </c>
      <c r="X109" s="22">
        <f t="shared" si="6"/>
        <v>0</v>
      </c>
      <c r="Y109" s="22">
        <f t="shared" si="6"/>
        <v>0</v>
      </c>
      <c r="Z109" s="22">
        <f t="shared" si="6"/>
        <v>0</v>
      </c>
      <c r="AA109" s="22">
        <f t="shared" si="6"/>
        <v>0</v>
      </c>
      <c r="AB109" s="22">
        <f t="shared" si="6"/>
        <v>0</v>
      </c>
      <c r="AC109" s="22">
        <f t="shared" si="6"/>
        <v>0</v>
      </c>
      <c r="AD109" s="22">
        <f t="shared" si="6"/>
        <v>0</v>
      </c>
      <c r="AE109" s="22">
        <f t="shared" si="6"/>
        <v>0</v>
      </c>
      <c r="AF109" s="22">
        <f t="shared" si="6"/>
        <v>0</v>
      </c>
      <c r="AG109" s="22">
        <f t="shared" si="6"/>
        <v>0</v>
      </c>
      <c r="AH109" s="22">
        <f t="shared" si="6"/>
        <v>0</v>
      </c>
      <c r="AI109" s="22">
        <f t="shared" si="6"/>
        <v>0</v>
      </c>
      <c r="AJ109" s="22">
        <f t="shared" si="6"/>
        <v>0</v>
      </c>
      <c r="AK109" s="22">
        <f t="shared" si="6"/>
        <v>0</v>
      </c>
      <c r="AL109" s="22">
        <f t="shared" si="6"/>
        <v>0</v>
      </c>
      <c r="AM109" s="22">
        <f t="shared" si="6"/>
        <v>6.5968275862068968E-4</v>
      </c>
      <c r="AN109" s="22">
        <f t="shared" si="6"/>
        <v>0</v>
      </c>
      <c r="AO109" s="22">
        <f t="shared" si="6"/>
        <v>1.3718899999999999E-2</v>
      </c>
      <c r="AP109" s="22">
        <f t="shared" si="6"/>
        <v>0</v>
      </c>
      <c r="AQ109" s="22">
        <f t="shared" si="6"/>
        <v>0</v>
      </c>
      <c r="AR109" s="22">
        <f t="shared" si="6"/>
        <v>0</v>
      </c>
      <c r="AS109" s="22">
        <f t="shared" si="6"/>
        <v>0</v>
      </c>
      <c r="AT109" s="22">
        <f t="shared" si="6"/>
        <v>0</v>
      </c>
      <c r="AU109" s="22">
        <f t="shared" si="6"/>
        <v>0</v>
      </c>
      <c r="AV109" s="22">
        <f t="shared" si="6"/>
        <v>0</v>
      </c>
      <c r="AW109" s="22">
        <f t="shared" si="6"/>
        <v>0</v>
      </c>
      <c r="AX109" s="22">
        <f t="shared" si="6"/>
        <v>0</v>
      </c>
      <c r="AY109" s="22">
        <f t="shared" si="6"/>
        <v>0</v>
      </c>
      <c r="AZ109" s="22">
        <f t="shared" si="6"/>
        <v>0</v>
      </c>
      <c r="BA109" s="22">
        <f t="shared" si="6"/>
        <v>0</v>
      </c>
      <c r="BB109" s="22">
        <f t="shared" si="6"/>
        <v>0</v>
      </c>
      <c r="BC109" s="22">
        <f t="shared" si="6"/>
        <v>0</v>
      </c>
      <c r="BD109" s="22">
        <f t="shared" si="6"/>
        <v>0</v>
      </c>
      <c r="BE109" s="22">
        <f t="shared" si="6"/>
        <v>0</v>
      </c>
      <c r="BF109" s="22">
        <f t="shared" si="6"/>
        <v>0</v>
      </c>
      <c r="BG109" s="22">
        <f t="shared" si="6"/>
        <v>0</v>
      </c>
      <c r="BH109" s="22">
        <f t="shared" si="6"/>
        <v>0</v>
      </c>
      <c r="BI109" s="22">
        <f t="shared" si="6"/>
        <v>0</v>
      </c>
      <c r="BJ109" s="22">
        <f t="shared" si="6"/>
        <v>0</v>
      </c>
      <c r="BK109" s="22">
        <f t="shared" si="6"/>
        <v>0</v>
      </c>
      <c r="BL109" s="22">
        <f t="shared" si="6"/>
        <v>0</v>
      </c>
      <c r="BM109" s="22">
        <f t="shared" si="6"/>
        <v>0</v>
      </c>
      <c r="BN109" s="22">
        <f t="shared" si="6"/>
        <v>0</v>
      </c>
      <c r="BO109" s="22">
        <f t="shared" si="6"/>
        <v>0</v>
      </c>
      <c r="BP109" s="22">
        <f t="shared" ref="BP109:CV109" si="7">IFERROR(SUM(BP110:BP112)/BP104,0)</f>
        <v>0</v>
      </c>
      <c r="BQ109" s="22">
        <f t="shared" si="7"/>
        <v>0</v>
      </c>
      <c r="BR109" s="22">
        <f t="shared" si="7"/>
        <v>0</v>
      </c>
      <c r="BS109" s="22">
        <f t="shared" si="7"/>
        <v>0</v>
      </c>
      <c r="BT109" s="22">
        <f t="shared" si="7"/>
        <v>0</v>
      </c>
      <c r="BU109" s="22">
        <f t="shared" si="7"/>
        <v>0</v>
      </c>
      <c r="BV109" s="22">
        <f t="shared" si="7"/>
        <v>0</v>
      </c>
      <c r="BW109" s="22">
        <f t="shared" si="7"/>
        <v>0</v>
      </c>
      <c r="BX109" s="22">
        <f t="shared" si="7"/>
        <v>0</v>
      </c>
      <c r="BY109" s="22">
        <f t="shared" si="7"/>
        <v>0</v>
      </c>
      <c r="BZ109" s="22">
        <f t="shared" si="7"/>
        <v>0</v>
      </c>
      <c r="CA109" s="22">
        <f t="shared" si="7"/>
        <v>0</v>
      </c>
      <c r="CB109" s="22">
        <f t="shared" si="7"/>
        <v>0.64284047463918947</v>
      </c>
      <c r="CC109" s="22">
        <f t="shared" si="7"/>
        <v>0</v>
      </c>
      <c r="CD109" s="22">
        <f t="shared" si="7"/>
        <v>0</v>
      </c>
      <c r="CE109" s="22">
        <f t="shared" si="7"/>
        <v>1</v>
      </c>
      <c r="CF109" s="22">
        <f t="shared" si="7"/>
        <v>1</v>
      </c>
      <c r="CG109" s="22">
        <f t="shared" si="7"/>
        <v>1</v>
      </c>
      <c r="CH109" s="22">
        <f t="shared" si="7"/>
        <v>0</v>
      </c>
      <c r="CI109" s="22">
        <f t="shared" si="7"/>
        <v>0</v>
      </c>
      <c r="CJ109" s="22">
        <f t="shared" si="7"/>
        <v>0</v>
      </c>
      <c r="CK109" s="22">
        <f t="shared" si="7"/>
        <v>0</v>
      </c>
      <c r="CL109" s="22">
        <f t="shared" si="7"/>
        <v>0</v>
      </c>
      <c r="CM109" s="22">
        <f t="shared" si="7"/>
        <v>0</v>
      </c>
      <c r="CN109" s="22">
        <f t="shared" si="7"/>
        <v>0</v>
      </c>
      <c r="CO109" s="22">
        <f t="shared" si="7"/>
        <v>0</v>
      </c>
      <c r="CP109" s="22">
        <f t="shared" si="7"/>
        <v>0</v>
      </c>
      <c r="CQ109" s="22">
        <f t="shared" si="7"/>
        <v>0</v>
      </c>
      <c r="CR109" s="22">
        <f t="shared" si="7"/>
        <v>0</v>
      </c>
      <c r="CS109" s="22">
        <f t="shared" si="7"/>
        <v>0</v>
      </c>
      <c r="CT109" s="22">
        <f t="shared" si="7"/>
        <v>0</v>
      </c>
      <c r="CU109" s="22">
        <f t="shared" si="7"/>
        <v>0</v>
      </c>
      <c r="CV109" s="22">
        <f t="shared" si="7"/>
        <v>0</v>
      </c>
    </row>
    <row r="110" spans="1:100" s="12" customFormat="1" x14ac:dyDescent="0.25">
      <c r="A110" s="13"/>
      <c r="B110" s="8" t="s">
        <v>130</v>
      </c>
      <c r="C110" s="11">
        <f>SUMIFS('BD Factoraje'!$R:$R,'BD Factoraje'!$B:$B,$B$3,'BD Factoraje'!$K:$K,'Cartera Semanal Individual'!C1,'BD Factoraje'!$O:$O,"&gt;=-"&amp;60,'BD Factoraje'!$O:$O,"&lt;-"&amp;30,'BD Factoraje'!$C:$C,$B$2)</f>
        <v>0</v>
      </c>
      <c r="D110" s="11">
        <f>SUMIFS('BD Factoraje'!$R:$R,'BD Factoraje'!$B:$B,$B$3,'BD Factoraje'!$K:$K,'Cartera Semanal Individual'!D1,'BD Factoraje'!$O:$O,"&gt;=-"&amp;60,'BD Factoraje'!$O:$O,"&lt;-"&amp;30,'BD Factoraje'!$C:$C,$B$2)</f>
        <v>0</v>
      </c>
      <c r="E110" s="11">
        <f>SUMIFS('BD Factoraje'!$R:$R,'BD Factoraje'!$B:$B,$B$3,'BD Factoraje'!$K:$K,'Cartera Semanal Individual'!E1,'BD Factoraje'!$O:$O,"&gt;=-"&amp;60,'BD Factoraje'!$O:$O,"&lt;-"&amp;30,'BD Factoraje'!$C:$C,$B$2)</f>
        <v>0</v>
      </c>
      <c r="F110" s="11">
        <f>SUMIFS('BD Factoraje'!$R:$R,'BD Factoraje'!$B:$B,$B$3,'BD Factoraje'!$K:$K,'Cartera Semanal Individual'!F1,'BD Factoraje'!$O:$O,"&gt;=-"&amp;60,'BD Factoraje'!$O:$O,"&lt;-"&amp;30,'BD Factoraje'!$C:$C,$B$2)</f>
        <v>0</v>
      </c>
      <c r="G110" s="11">
        <f>SUMIFS('BD Factoraje'!$R:$R,'BD Factoraje'!$B:$B,$B$3,'BD Factoraje'!$K:$K,'Cartera Semanal Individual'!G1,'BD Factoraje'!$O:$O,"&gt;=-"&amp;60,'BD Factoraje'!$O:$O,"&lt;-"&amp;30,'BD Factoraje'!$C:$C,$B$2)</f>
        <v>0</v>
      </c>
      <c r="H110" s="11">
        <f>SUMIFS('BD Factoraje'!$R:$R,'BD Factoraje'!$B:$B,$B$3,'BD Factoraje'!$K:$K,'Cartera Semanal Individual'!H1,'BD Factoraje'!$O:$O,"&gt;=-"&amp;60,'BD Factoraje'!$O:$O,"&lt;-"&amp;30,'BD Factoraje'!$C:$C,$B$2)</f>
        <v>0</v>
      </c>
      <c r="I110" s="11">
        <f>SUMIFS('BD Factoraje'!$R:$R,'BD Factoraje'!$B:$B,$B$3,'BD Factoraje'!$K:$K,'Cartera Semanal Individual'!I1,'BD Factoraje'!$O:$O,"&gt;=-"&amp;60,'BD Factoraje'!$O:$O,"&lt;-"&amp;30,'BD Factoraje'!$C:$C,$B$2)</f>
        <v>0</v>
      </c>
      <c r="J110" s="11">
        <f>SUMIFS('BD Factoraje'!$R:$R,'BD Factoraje'!$B:$B,$B$3,'BD Factoraje'!$K:$K,'Cartera Semanal Individual'!J1,'BD Factoraje'!$O:$O,"&gt;=-"&amp;60,'BD Factoraje'!$O:$O,"&lt;-"&amp;30,'BD Factoraje'!$C:$C,$B$2)</f>
        <v>0</v>
      </c>
      <c r="K110" s="11">
        <f>SUMIFS('BD Factoraje'!$R:$R,'BD Factoraje'!$B:$B,$B$3,'BD Factoraje'!$K:$K,'Cartera Semanal Individual'!K1,'BD Factoraje'!$O:$O,"&gt;=-"&amp;60,'BD Factoraje'!$O:$O,"&lt;-"&amp;30,'BD Factoraje'!$C:$C,$B$2)</f>
        <v>0</v>
      </c>
      <c r="L110" s="11">
        <f>SUMIFS('BD Factoraje'!$R:$R,'BD Factoraje'!$B:$B,$B$3,'BD Factoraje'!$K:$K,'Cartera Semanal Individual'!L1,'BD Factoraje'!$O:$O,"&gt;=-"&amp;60,'BD Factoraje'!$O:$O,"&lt;-"&amp;30,'BD Factoraje'!$C:$C,$B$2)</f>
        <v>0</v>
      </c>
      <c r="M110" s="11">
        <f>SUMIFS('BD Factoraje'!$R:$R,'BD Factoraje'!$B:$B,$B$3,'BD Factoraje'!$K:$K,'Cartera Semanal Individual'!M1,'BD Factoraje'!$O:$O,"&gt;=-"&amp;60,'BD Factoraje'!$O:$O,"&lt;-"&amp;30,'BD Factoraje'!$C:$C,$B$2)</f>
        <v>0</v>
      </c>
      <c r="N110" s="11">
        <f>SUMIFS('BD Factoraje'!$R:$R,'BD Factoraje'!$B:$B,$B$3,'BD Factoraje'!$K:$K,'Cartera Semanal Individual'!N1,'BD Factoraje'!$O:$O,"&gt;=-"&amp;60,'BD Factoraje'!$O:$O,"&lt;-"&amp;30,'BD Factoraje'!$C:$C,$B$2)</f>
        <v>0</v>
      </c>
      <c r="O110" s="11">
        <f>SUMIFS('BD Factoraje'!$R:$R,'BD Factoraje'!$B:$B,$B$3,'BD Factoraje'!$K:$K,'Cartera Semanal Individual'!O1,'BD Factoraje'!$O:$O,"&gt;=-"&amp;60,'BD Factoraje'!$O:$O,"&lt;-"&amp;30,'BD Factoraje'!$C:$C,$B$2)</f>
        <v>0</v>
      </c>
      <c r="P110" s="11">
        <f>SUMIFS('BD Factoraje'!$R:$R,'BD Factoraje'!$B:$B,$B$3,'BD Factoraje'!$K:$K,'Cartera Semanal Individual'!P1,'BD Factoraje'!$O:$O,"&gt;=-"&amp;60,'BD Factoraje'!$O:$O,"&lt;-"&amp;30,'BD Factoraje'!$C:$C,$B$2)</f>
        <v>0</v>
      </c>
      <c r="Q110" s="11">
        <f>SUMIFS('BD Factoraje'!$R:$R,'BD Factoraje'!$B:$B,$B$3,'BD Factoraje'!$K:$K,'Cartera Semanal Individual'!Q1,'BD Factoraje'!$O:$O,"&gt;=-"&amp;60,'BD Factoraje'!$O:$O,"&lt;-"&amp;30,'BD Factoraje'!$C:$C,$B$2)</f>
        <v>0</v>
      </c>
      <c r="R110" s="11">
        <f>SUMIFS('BD Factoraje'!$R:$R,'BD Factoraje'!$B:$B,$B$3,'BD Factoraje'!$K:$K,'Cartera Semanal Individual'!R1,'BD Factoraje'!$O:$O,"&gt;=-"&amp;60,'BD Factoraje'!$O:$O,"&lt;-"&amp;30,'BD Factoraje'!$C:$C,$B$2)</f>
        <v>0</v>
      </c>
      <c r="S110" s="11">
        <f>SUMIFS('BD Factoraje'!$R:$R,'BD Factoraje'!$B:$B,$B$3,'BD Factoraje'!$K:$K,'Cartera Semanal Individual'!S1,'BD Factoraje'!$O:$O,"&gt;=-"&amp;60,'BD Factoraje'!$O:$O,"&lt;-"&amp;30,'BD Factoraje'!$C:$C,$B$2)</f>
        <v>0</v>
      </c>
      <c r="T110" s="11">
        <f>SUMIFS('BD Factoraje'!$R:$R,'BD Factoraje'!$B:$B,$B$3,'BD Factoraje'!$K:$K,'Cartera Semanal Individual'!T1,'BD Factoraje'!$O:$O,"&gt;=-"&amp;60,'BD Factoraje'!$O:$O,"&lt;-"&amp;30,'BD Factoraje'!$C:$C,$B$2)</f>
        <v>0</v>
      </c>
      <c r="U110" s="11">
        <f>SUMIFS('BD Factoraje'!$R:$R,'BD Factoraje'!$B:$B,$B$3,'BD Factoraje'!$K:$K,'Cartera Semanal Individual'!U1,'BD Factoraje'!$O:$O,"&gt;=-"&amp;60,'BD Factoraje'!$O:$O,"&lt;-"&amp;30,'BD Factoraje'!$C:$C,$B$2)</f>
        <v>0</v>
      </c>
      <c r="V110" s="11">
        <f>SUMIFS('BD Factoraje'!$R:$R,'BD Factoraje'!$B:$B,$B$3,'BD Factoraje'!$K:$K,'Cartera Semanal Individual'!V1,'BD Factoraje'!$O:$O,"&gt;=-"&amp;60,'BD Factoraje'!$O:$O,"&lt;-"&amp;30,'BD Factoraje'!$C:$C,$B$2)</f>
        <v>0</v>
      </c>
      <c r="W110" s="11">
        <f>SUMIFS('BD Factoraje'!$R:$R,'BD Factoraje'!$B:$B,$B$3,'BD Factoraje'!$K:$K,'Cartera Semanal Individual'!W1,'BD Factoraje'!$O:$O,"&gt;=-"&amp;60,'BD Factoraje'!$O:$O,"&lt;-"&amp;30,'BD Factoraje'!$C:$C,$B$2)</f>
        <v>0</v>
      </c>
      <c r="X110" s="11">
        <f>SUMIFS('BD Factoraje'!$R:$R,'BD Factoraje'!$B:$B,$B$3,'BD Factoraje'!$K:$K,'Cartera Semanal Individual'!X1,'BD Factoraje'!$O:$O,"&gt;=-"&amp;60,'BD Factoraje'!$O:$O,"&lt;-"&amp;30,'BD Factoraje'!$C:$C,$B$2)</f>
        <v>0</v>
      </c>
      <c r="Y110" s="11">
        <f>SUMIFS('BD Factoraje'!$R:$R,'BD Factoraje'!$B:$B,$B$3,'BD Factoraje'!$K:$K,'Cartera Semanal Individual'!Y1,'BD Factoraje'!$O:$O,"&gt;=-"&amp;60,'BD Factoraje'!$O:$O,"&lt;-"&amp;30,'BD Factoraje'!$C:$C,$B$2)</f>
        <v>0</v>
      </c>
      <c r="Z110" s="11">
        <f>SUMIFS('BD Factoraje'!$R:$R,'BD Factoraje'!$B:$B,$B$3,'BD Factoraje'!$K:$K,'Cartera Semanal Individual'!Z1,'BD Factoraje'!$O:$O,"&gt;=-"&amp;60,'BD Factoraje'!$O:$O,"&lt;-"&amp;30,'BD Factoraje'!$C:$C,$B$2)</f>
        <v>0</v>
      </c>
      <c r="AA110" s="11">
        <f>SUMIFS('BD Factoraje'!$R:$R,'BD Factoraje'!$B:$B,$B$3,'BD Factoraje'!$K:$K,'Cartera Semanal Individual'!AA1,'BD Factoraje'!$O:$O,"&gt;=-"&amp;60,'BD Factoraje'!$O:$O,"&lt;-"&amp;30,'BD Factoraje'!$C:$C,$B$2)</f>
        <v>0</v>
      </c>
      <c r="AB110" s="11">
        <f>SUMIFS('BD Factoraje'!$R:$R,'BD Factoraje'!$B:$B,$B$3,'BD Factoraje'!$K:$K,'Cartera Semanal Individual'!AB1,'BD Factoraje'!$O:$O,"&gt;=-"&amp;60,'BD Factoraje'!$O:$O,"&lt;-"&amp;30,'BD Factoraje'!$C:$C,$B$2)</f>
        <v>0</v>
      </c>
      <c r="AC110" s="11">
        <f>SUMIFS('BD Factoraje'!$R:$R,'BD Factoraje'!$B:$B,$B$3,'BD Factoraje'!$K:$K,'Cartera Semanal Individual'!AC1,'BD Factoraje'!$O:$O,"&gt;=-"&amp;60,'BD Factoraje'!$O:$O,"&lt;-"&amp;30,'BD Factoraje'!$C:$C,$B$2)</f>
        <v>0</v>
      </c>
      <c r="AD110" s="11">
        <f>SUMIFS('BD Factoraje'!$R:$R,'BD Factoraje'!$B:$B,$B$3,'BD Factoraje'!$K:$K,'Cartera Semanal Individual'!AD1,'BD Factoraje'!$O:$O,"&gt;=-"&amp;60,'BD Factoraje'!$O:$O,"&lt;-"&amp;30,'BD Factoraje'!$C:$C,$B$2)</f>
        <v>0</v>
      </c>
      <c r="AE110" s="11">
        <f>SUMIFS('BD Factoraje'!$R:$R,'BD Factoraje'!$B:$B,$B$3,'BD Factoraje'!$K:$K,'Cartera Semanal Individual'!AE1,'BD Factoraje'!$O:$O,"&gt;=-"&amp;60,'BD Factoraje'!$O:$O,"&lt;-"&amp;30,'BD Factoraje'!$C:$C,$B$2)</f>
        <v>0</v>
      </c>
      <c r="AF110" s="11">
        <f>SUMIFS('BD Factoraje'!$R:$R,'BD Factoraje'!$B:$B,$B$3,'BD Factoraje'!$K:$K,'Cartera Semanal Individual'!AF1,'BD Factoraje'!$O:$O,"&gt;=-"&amp;60,'BD Factoraje'!$O:$O,"&lt;-"&amp;30,'BD Factoraje'!$C:$C,$B$2)</f>
        <v>0</v>
      </c>
      <c r="AG110" s="11">
        <f>SUMIFS('BD Factoraje'!$R:$R,'BD Factoraje'!$B:$B,$B$3,'BD Factoraje'!$K:$K,'Cartera Semanal Individual'!AG1,'BD Factoraje'!$O:$O,"&gt;=-"&amp;60,'BD Factoraje'!$O:$O,"&lt;-"&amp;30,'BD Factoraje'!$C:$C,$B$2)</f>
        <v>0</v>
      </c>
      <c r="AH110" s="11">
        <f>SUMIFS('BD Factoraje'!$R:$R,'BD Factoraje'!$B:$B,$B$3,'BD Factoraje'!$K:$K,'Cartera Semanal Individual'!AH1,'BD Factoraje'!$O:$O,"&gt;=-"&amp;60,'BD Factoraje'!$O:$O,"&lt;-"&amp;30,'BD Factoraje'!$C:$C,$B$2)</f>
        <v>0</v>
      </c>
      <c r="AI110" s="11">
        <f>SUMIFS('BD Factoraje'!$R:$R,'BD Factoraje'!$B:$B,$B$3,'BD Factoraje'!$K:$K,'Cartera Semanal Individual'!AI1,'BD Factoraje'!$O:$O,"&gt;=-"&amp;60,'BD Factoraje'!$O:$O,"&lt;-"&amp;30,'BD Factoraje'!$C:$C,$B$2)</f>
        <v>0</v>
      </c>
      <c r="AJ110" s="11">
        <f>SUMIFS('BD Factoraje'!$R:$R,'BD Factoraje'!$B:$B,$B$3,'BD Factoraje'!$K:$K,'Cartera Semanal Individual'!AJ1,'BD Factoraje'!$O:$O,"&gt;=-"&amp;60,'BD Factoraje'!$O:$O,"&lt;-"&amp;30,'BD Factoraje'!$C:$C,$B$2)</f>
        <v>0</v>
      </c>
      <c r="AK110" s="11">
        <f>SUMIFS('BD Factoraje'!$R:$R,'BD Factoraje'!$B:$B,$B$3,'BD Factoraje'!$K:$K,'Cartera Semanal Individual'!AK1,'BD Factoraje'!$O:$O,"&gt;=-"&amp;60,'BD Factoraje'!$O:$O,"&lt;-"&amp;30,'BD Factoraje'!$C:$C,$B$2)</f>
        <v>0</v>
      </c>
      <c r="AL110" s="11">
        <f>SUMIFS('BD Factoraje'!$R:$R,'BD Factoraje'!$B:$B,$B$3,'BD Factoraje'!$K:$K,'Cartera Semanal Individual'!AL1,'BD Factoraje'!$O:$O,"&gt;=-"&amp;60,'BD Factoraje'!$O:$O,"&lt;-"&amp;30,'BD Factoraje'!$C:$C,$B$2)</f>
        <v>0</v>
      </c>
      <c r="AM110" s="11">
        <f>SUMIFS('BD Factoraje'!$R:$R,'BD Factoraje'!$B:$B,$B$3,'BD Factoraje'!$K:$K,'Cartera Semanal Individual'!AM1,'BD Factoraje'!$O:$O,"&gt;=-"&amp;60,'BD Factoraje'!$O:$O,"&lt;-"&amp;30,'BD Factoraje'!$C:$C,$B$2)</f>
        <v>0</v>
      </c>
      <c r="AN110" s="11">
        <f>SUMIFS('BD Factoraje'!$R:$R,'BD Factoraje'!$B:$B,$B$3,'BD Factoraje'!$K:$K,'Cartera Semanal Individual'!AN1,'BD Factoraje'!$O:$O,"&gt;=-"&amp;60,'BD Factoraje'!$O:$O,"&lt;-"&amp;30,'BD Factoraje'!$C:$C,$B$2)</f>
        <v>0</v>
      </c>
      <c r="AO110" s="11">
        <f>SUMIFS('BD Factoraje'!$R:$R,'BD Factoraje'!$B:$B,$B$3,'BD Factoraje'!$K:$K,'Cartera Semanal Individual'!AO1,'BD Factoraje'!$O:$O,"&gt;=-"&amp;60,'BD Factoraje'!$O:$O,"&lt;-"&amp;30,'BD Factoraje'!$C:$C,$B$2)</f>
        <v>0</v>
      </c>
      <c r="AP110" s="11">
        <f>SUMIFS('BD Factoraje'!$R:$R,'BD Factoraje'!$B:$B,$B$3,'BD Factoraje'!$K:$K,'Cartera Semanal Individual'!AP1,'BD Factoraje'!$O:$O,"&gt;=-"&amp;60,'BD Factoraje'!$O:$O,"&lt;-"&amp;30,'BD Factoraje'!$C:$C,$B$2)</f>
        <v>0</v>
      </c>
      <c r="AQ110" s="11">
        <f>SUMIFS('BD Factoraje'!$R:$R,'BD Factoraje'!$B:$B,$B$3,'BD Factoraje'!$K:$K,'Cartera Semanal Individual'!AQ1,'BD Factoraje'!$O:$O,"&gt;=-"&amp;60,'BD Factoraje'!$O:$O,"&lt;-"&amp;30,'BD Factoraje'!$C:$C,$B$2)</f>
        <v>0</v>
      </c>
      <c r="AR110" s="11">
        <f>SUMIFS('BD Factoraje'!$R:$R,'BD Factoraje'!$B:$B,$B$3,'BD Factoraje'!$K:$K,'Cartera Semanal Individual'!AR1,'BD Factoraje'!$O:$O,"&gt;=-"&amp;60,'BD Factoraje'!$O:$O,"&lt;-"&amp;30,'BD Factoraje'!$C:$C,$B$2)</f>
        <v>0</v>
      </c>
      <c r="AS110" s="11">
        <f>SUMIFS('BD Factoraje'!$R:$R,'BD Factoraje'!$B:$B,$B$3,'BD Factoraje'!$K:$K,'Cartera Semanal Individual'!AS1,'BD Factoraje'!$O:$O,"&gt;=-"&amp;60,'BD Factoraje'!$O:$O,"&lt;-"&amp;30,'BD Factoraje'!$C:$C,$B$2)</f>
        <v>0</v>
      </c>
      <c r="AT110" s="11">
        <f>SUMIFS('BD Factoraje'!$R:$R,'BD Factoraje'!$B:$B,$B$3,'BD Factoraje'!$K:$K,'Cartera Semanal Individual'!AT1,'BD Factoraje'!$O:$O,"&gt;=-"&amp;60,'BD Factoraje'!$O:$O,"&lt;-"&amp;30,'BD Factoraje'!$C:$C,$B$2)</f>
        <v>0</v>
      </c>
      <c r="AU110" s="11">
        <f>SUMIFS('BD Factoraje'!$R:$R,'BD Factoraje'!$B:$B,$B$3,'BD Factoraje'!$K:$K,'Cartera Semanal Individual'!AU1,'BD Factoraje'!$O:$O,"&gt;=-"&amp;60,'BD Factoraje'!$O:$O,"&lt;-"&amp;30,'BD Factoraje'!$C:$C,$B$2)</f>
        <v>0</v>
      </c>
      <c r="AV110" s="11">
        <f>SUMIFS('BD Factoraje'!$R:$R,'BD Factoraje'!$B:$B,$B$3,'BD Factoraje'!$K:$K,'Cartera Semanal Individual'!AV1,'BD Factoraje'!$O:$O,"&gt;=-"&amp;60,'BD Factoraje'!$O:$O,"&lt;-"&amp;30,'BD Factoraje'!$C:$C,$B$2)</f>
        <v>0</v>
      </c>
      <c r="AW110" s="11">
        <f>SUMIFS('BD Factoraje'!$R:$R,'BD Factoraje'!$B:$B,$B$3,'BD Factoraje'!$K:$K,'Cartera Semanal Individual'!AW1,'BD Factoraje'!$O:$O,"&gt;=-"&amp;60,'BD Factoraje'!$O:$O,"&lt;-"&amp;30,'BD Factoraje'!$C:$C,$B$2)</f>
        <v>0</v>
      </c>
      <c r="AX110" s="11">
        <f>SUMIFS('BD Factoraje'!$R:$R,'BD Factoraje'!$B:$B,$B$3,'BD Factoraje'!$K:$K,'Cartera Semanal Individual'!AX1,'BD Factoraje'!$O:$O,"&gt;=-"&amp;60,'BD Factoraje'!$O:$O,"&lt;-"&amp;30,'BD Factoraje'!$C:$C,$B$2)</f>
        <v>0</v>
      </c>
      <c r="AY110" s="11">
        <f>SUMIFS('BD Factoraje'!$R:$R,'BD Factoraje'!$B:$B,$B$3,'BD Factoraje'!$K:$K,'Cartera Semanal Individual'!AY1,'BD Factoraje'!$O:$O,"&gt;=-"&amp;60,'BD Factoraje'!$O:$O,"&lt;-"&amp;30,'BD Factoraje'!$C:$C,$B$2)</f>
        <v>0</v>
      </c>
      <c r="AZ110" s="11">
        <f>SUMIFS('BD Factoraje'!$R:$R,'BD Factoraje'!$B:$B,$B$3,'BD Factoraje'!$K:$K,'Cartera Semanal Individual'!AZ1,'BD Factoraje'!$O:$O,"&gt;=-"&amp;60,'BD Factoraje'!$O:$O,"&lt;-"&amp;30,'BD Factoraje'!$C:$C,$B$2)</f>
        <v>0</v>
      </c>
      <c r="BA110" s="11">
        <f>SUMIFS('BD Factoraje'!$R:$R,'BD Factoraje'!$B:$B,$B$3,'BD Factoraje'!$K:$K,'Cartera Semanal Individual'!BA1,'BD Factoraje'!$O:$O,"&gt;=-"&amp;60,'BD Factoraje'!$O:$O,"&lt;-"&amp;30,'BD Factoraje'!$C:$C,$B$2)</f>
        <v>0</v>
      </c>
      <c r="BB110" s="11">
        <f>SUMIFS('BD Factoraje'!$R:$R,'BD Factoraje'!$B:$B,$B$3,'BD Factoraje'!$K:$K,'Cartera Semanal Individual'!BB1,'BD Factoraje'!$O:$O,"&gt;=-"&amp;60,'BD Factoraje'!$O:$O,"&lt;-"&amp;30,'BD Factoraje'!$C:$C,$B$2)</f>
        <v>0</v>
      </c>
      <c r="BC110" s="11">
        <f>SUMIFS('BD Factoraje'!$R:$R,'BD Factoraje'!$B:$B,$B$3,'BD Factoraje'!$K:$K,'Cartera Semanal Individual'!BC1,'BD Factoraje'!$O:$O,"&gt;=-"&amp;60,'BD Factoraje'!$O:$O,"&lt;-"&amp;30,'BD Factoraje'!$C:$C,$B$2)</f>
        <v>0</v>
      </c>
      <c r="BD110" s="11">
        <f>SUMIFS('BD Factoraje'!$R:$R,'BD Factoraje'!$B:$B,$B$3,'BD Factoraje'!$K:$K,'Cartera Semanal Individual'!BD1,'BD Factoraje'!$O:$O,"&gt;=-"&amp;60,'BD Factoraje'!$O:$O,"&lt;-"&amp;30,'BD Factoraje'!$C:$C,$B$2)</f>
        <v>0</v>
      </c>
      <c r="BE110" s="11">
        <f>SUMIFS('BD Factoraje'!$R:$R,'BD Factoraje'!$B:$B,$B$3,'BD Factoraje'!$K:$K,'Cartera Semanal Individual'!BE1,'BD Factoraje'!$O:$O,"&gt;=-"&amp;60,'BD Factoraje'!$O:$O,"&lt;-"&amp;30,'BD Factoraje'!$C:$C,$B$2)</f>
        <v>0</v>
      </c>
      <c r="BF110" s="11">
        <f>SUMIFS('BD Factoraje'!$R:$R,'BD Factoraje'!$B:$B,$B$3,'BD Factoraje'!$K:$K,'Cartera Semanal Individual'!BF1,'BD Factoraje'!$O:$O,"&gt;=-"&amp;60,'BD Factoraje'!$O:$O,"&lt;-"&amp;30,'BD Factoraje'!$C:$C,$B$2)</f>
        <v>0</v>
      </c>
      <c r="BG110" s="11">
        <f>SUMIFS('BD Factoraje'!$R:$R,'BD Factoraje'!$B:$B,$B$3,'BD Factoraje'!$K:$K,'Cartera Semanal Individual'!BG1,'BD Factoraje'!$O:$O,"&gt;=-"&amp;60,'BD Factoraje'!$O:$O,"&lt;-"&amp;30,'BD Factoraje'!$C:$C,$B$2)</f>
        <v>0</v>
      </c>
      <c r="BH110" s="11">
        <f>SUMIFS('BD Factoraje'!$R:$R,'BD Factoraje'!$B:$B,$B$3,'BD Factoraje'!$K:$K,'Cartera Semanal Individual'!BH1,'BD Factoraje'!$O:$O,"&gt;=-"&amp;60,'BD Factoraje'!$O:$O,"&lt;-"&amp;30,'BD Factoraje'!$C:$C,$B$2)</f>
        <v>0</v>
      </c>
      <c r="BI110" s="11">
        <f>SUMIFS('BD Factoraje'!$R:$R,'BD Factoraje'!$B:$B,$B$3,'BD Factoraje'!$K:$K,'Cartera Semanal Individual'!BI1,'BD Factoraje'!$O:$O,"&gt;=-"&amp;60,'BD Factoraje'!$O:$O,"&lt;-"&amp;30,'BD Factoraje'!$C:$C,$B$2)</f>
        <v>0</v>
      </c>
      <c r="BJ110" s="11">
        <f>SUMIFS('BD Factoraje'!$R:$R,'BD Factoraje'!$B:$B,$B$3,'BD Factoraje'!$K:$K,'Cartera Semanal Individual'!BJ1,'BD Factoraje'!$O:$O,"&gt;=-"&amp;60,'BD Factoraje'!$O:$O,"&lt;-"&amp;30,'BD Factoraje'!$C:$C,$B$2)</f>
        <v>0</v>
      </c>
      <c r="BK110" s="11">
        <f>SUMIFS('BD Factoraje'!$R:$R,'BD Factoraje'!$B:$B,$B$3,'BD Factoraje'!$K:$K,'Cartera Semanal Individual'!BK1,'BD Factoraje'!$O:$O,"&gt;=-"&amp;60,'BD Factoraje'!$O:$O,"&lt;-"&amp;30,'BD Factoraje'!$C:$C,$B$2)</f>
        <v>0</v>
      </c>
      <c r="BL110" s="11">
        <f>SUMIFS('BD Factoraje'!$R:$R,'BD Factoraje'!$B:$B,$B$3,'BD Factoraje'!$K:$K,'Cartera Semanal Individual'!BL1,'BD Factoraje'!$O:$O,"&gt;=-"&amp;60,'BD Factoraje'!$O:$O,"&lt;-"&amp;30,'BD Factoraje'!$C:$C,$B$2)</f>
        <v>0</v>
      </c>
      <c r="BM110" s="11">
        <f>SUMIFS('BD Factoraje'!$R:$R,'BD Factoraje'!$B:$B,$B$3,'BD Factoraje'!$K:$K,'Cartera Semanal Individual'!BM1,'BD Factoraje'!$O:$O,"&gt;=-"&amp;60,'BD Factoraje'!$O:$O,"&lt;-"&amp;30,'BD Factoraje'!$C:$C,$B$2)</f>
        <v>0</v>
      </c>
      <c r="BN110" s="11">
        <f>SUMIFS('BD Factoraje'!$R:$R,'BD Factoraje'!$B:$B,$B$3,'BD Factoraje'!$K:$K,'Cartera Semanal Individual'!BN1,'BD Factoraje'!$O:$O,"&gt;=-"&amp;60,'BD Factoraje'!$O:$O,"&lt;-"&amp;30,'BD Factoraje'!$C:$C,$B$2)</f>
        <v>0</v>
      </c>
      <c r="BO110" s="11">
        <f>SUMIFS('BD Factoraje'!$R:$R,'BD Factoraje'!$B:$B,$B$3,'BD Factoraje'!$K:$K,'Cartera Semanal Individual'!BO1,'BD Factoraje'!$O:$O,"&gt;=-"&amp;60,'BD Factoraje'!$O:$O,"&lt;-"&amp;30,'BD Factoraje'!$C:$C,$B$2)</f>
        <v>0</v>
      </c>
      <c r="BP110" s="11">
        <f>SUMIFS('BD Factoraje'!$R:$R,'BD Factoraje'!$B:$B,$B$3,'BD Factoraje'!$K:$K,'Cartera Semanal Individual'!BP1,'BD Factoraje'!$O:$O,"&gt;=-"&amp;60,'BD Factoraje'!$O:$O,"&lt;-"&amp;30,'BD Factoraje'!$C:$C,$B$2)</f>
        <v>0</v>
      </c>
      <c r="BQ110" s="11">
        <f>SUMIFS('BD Factoraje'!$R:$R,'BD Factoraje'!$B:$B,$B$3,'BD Factoraje'!$K:$K,'Cartera Semanal Individual'!BQ1,'BD Factoraje'!$O:$O,"&gt;=-"&amp;60,'BD Factoraje'!$O:$O,"&lt;-"&amp;30,'BD Factoraje'!$C:$C,$B$2)</f>
        <v>0</v>
      </c>
      <c r="BR110" s="11">
        <f>SUMIFS('BD Factoraje'!$R:$R,'BD Factoraje'!$B:$B,$B$3,'BD Factoraje'!$K:$K,'Cartera Semanal Individual'!BR1,'BD Factoraje'!$O:$O,"&gt;=-"&amp;60,'BD Factoraje'!$O:$O,"&lt;-"&amp;30,'BD Factoraje'!$C:$C,$B$2)</f>
        <v>0</v>
      </c>
      <c r="BS110" s="11">
        <f>SUMIFS('BD Factoraje'!$R:$R,'BD Factoraje'!$B:$B,$B$3,'BD Factoraje'!$K:$K,'Cartera Semanal Individual'!BS1,'BD Factoraje'!$O:$O,"&gt;=-"&amp;60,'BD Factoraje'!$O:$O,"&lt;-"&amp;30,'BD Factoraje'!$C:$C,$B$2)</f>
        <v>0</v>
      </c>
      <c r="BT110" s="11">
        <f>SUMIFS('BD Factoraje'!$R:$R,'BD Factoraje'!$B:$B,$B$3,'BD Factoraje'!$K:$K,'Cartera Semanal Individual'!BT1,'BD Factoraje'!$O:$O,"&gt;=-"&amp;60,'BD Factoraje'!$O:$O,"&lt;-"&amp;30,'BD Factoraje'!$C:$C,$B$2)</f>
        <v>0</v>
      </c>
      <c r="BU110" s="11">
        <f>SUMIFS('BD Factoraje'!$R:$R,'BD Factoraje'!$B:$B,$B$3,'BD Factoraje'!$K:$K,'Cartera Semanal Individual'!BU1,'BD Factoraje'!$O:$O,"&gt;=-"&amp;60,'BD Factoraje'!$O:$O,"&lt;-"&amp;30,'BD Factoraje'!$C:$C,$B$2)</f>
        <v>0</v>
      </c>
      <c r="BV110" s="11">
        <f>SUMIFS('BD Factoraje'!$R:$R,'BD Factoraje'!$B:$B,$B$3,'BD Factoraje'!$K:$K,'Cartera Semanal Individual'!BV1,'BD Factoraje'!$O:$O,"&gt;=-"&amp;60,'BD Factoraje'!$O:$O,"&lt;-"&amp;30,'BD Factoraje'!$C:$C,$B$2)</f>
        <v>0</v>
      </c>
      <c r="BW110" s="11">
        <f>SUMIFS('BD Factoraje'!$R:$R,'BD Factoraje'!$B:$B,$B$3,'BD Factoraje'!$K:$K,'Cartera Semanal Individual'!BW1,'BD Factoraje'!$O:$O,"&gt;=-"&amp;60,'BD Factoraje'!$O:$O,"&lt;-"&amp;30,'BD Factoraje'!$C:$C,$B$2)</f>
        <v>0</v>
      </c>
      <c r="BX110" s="11">
        <f>SUMIFS('BD Factoraje'!$R:$R,'BD Factoraje'!$B:$B,$B$3,'BD Factoraje'!$K:$K,'Cartera Semanal Individual'!BX1,'BD Factoraje'!$O:$O,"&gt;=-"&amp;60,'BD Factoraje'!$O:$O,"&lt;-"&amp;30,'BD Factoraje'!$C:$C,$B$2)</f>
        <v>0</v>
      </c>
      <c r="BY110" s="11">
        <f>SUMIFS('BD Factoraje'!$R:$R,'BD Factoraje'!$B:$B,$B$3,'BD Factoraje'!$K:$K,'Cartera Semanal Individual'!BY1,'BD Factoraje'!$O:$O,"&gt;=-"&amp;60,'BD Factoraje'!$O:$O,"&lt;-"&amp;30,'BD Factoraje'!$C:$C,$B$2)</f>
        <v>0</v>
      </c>
      <c r="BZ110" s="11">
        <f>SUMIFS('BD Factoraje'!$R:$R,'BD Factoraje'!$B:$B,$B$3,'BD Factoraje'!$K:$K,'Cartera Semanal Individual'!BZ1,'BD Factoraje'!$O:$O,"&gt;=-"&amp;60,'BD Factoraje'!$O:$O,"&lt;-"&amp;30,'BD Factoraje'!$C:$C,$B$2)</f>
        <v>0</v>
      </c>
      <c r="CA110" s="11">
        <f>SUMIFS('BD Factoraje'!$R:$R,'BD Factoraje'!$B:$B,$B$3,'BD Factoraje'!$K:$K,'Cartera Semanal Individual'!CA1,'BD Factoraje'!$O:$O,"&gt;=-"&amp;60,'BD Factoraje'!$O:$O,"&lt;-"&amp;30,'BD Factoraje'!$C:$C,$B$2)</f>
        <v>0</v>
      </c>
      <c r="CB110" s="11">
        <f>SUMIFS('BD Factoraje'!$R:$R,'BD Factoraje'!$B:$B,$B$3,'BD Factoraje'!$K:$K,'Cartera Semanal Individual'!CB1,'BD Factoraje'!$O:$O,"&gt;=-"&amp;60,'BD Factoraje'!$O:$O,"&lt;-"&amp;30,'BD Factoraje'!$C:$C,$B$2)</f>
        <v>0</v>
      </c>
      <c r="CC110" s="11">
        <f>SUMIFS('BD Factoraje'!$R:$R,'BD Factoraje'!$B:$B,$B$3,'BD Factoraje'!$K:$K,'Cartera Semanal Individual'!CC1,'BD Factoraje'!$O:$O,"&gt;=-"&amp;60,'BD Factoraje'!$O:$O,"&lt;-"&amp;30,'BD Factoraje'!$C:$C,$B$2)</f>
        <v>0</v>
      </c>
      <c r="CD110" s="11">
        <f>SUMIFS('BD Factoraje'!$R:$R,'BD Factoraje'!$B:$B,$B$3,'BD Factoraje'!$K:$K,'Cartera Semanal Individual'!CD1,'BD Factoraje'!$O:$O,"&gt;=-"&amp;60,'BD Factoraje'!$O:$O,"&lt;-"&amp;30,'BD Factoraje'!$C:$C,$B$2)</f>
        <v>0</v>
      </c>
      <c r="CE110" s="11">
        <f>SUMIFS('BD Factoraje'!$R:$R,'BD Factoraje'!$B:$B,$B$3,'BD Factoraje'!$K:$K,'Cartera Semanal Individual'!CE1,'BD Factoraje'!$O:$O,"&gt;=-"&amp;60,'BD Factoraje'!$O:$O,"&lt;-"&amp;30,'BD Factoraje'!$C:$C,$B$2)</f>
        <v>340314.4</v>
      </c>
      <c r="CF110" s="11">
        <f>SUMIFS('BD Factoraje'!$R:$R,'BD Factoraje'!$B:$B,$B$3,'BD Factoraje'!$K:$K,'Cartera Semanal Individual'!CF1,'BD Factoraje'!$O:$O,"&gt;=-"&amp;60,'BD Factoraje'!$O:$O,"&lt;-"&amp;30,'BD Factoraje'!$C:$C,$B$2)</f>
        <v>812979.91</v>
      </c>
      <c r="CG110" s="11">
        <f>SUMIFS('BD Factoraje'!$R:$R,'BD Factoraje'!$B:$B,$B$3,'BD Factoraje'!$K:$K,'Cartera Semanal Individual'!CG1,'BD Factoraje'!$O:$O,"&gt;=-"&amp;60,'BD Factoraje'!$O:$O,"&lt;-"&amp;30,'BD Factoraje'!$C:$C,$B$2)</f>
        <v>283153.49</v>
      </c>
      <c r="CH110" s="11">
        <f>SUMIFS('BD Factoraje'!$R:$R,'BD Factoraje'!$B:$B,$B$3,'BD Factoraje'!$K:$K,'Cartera Semanal Individual'!CH1,'BD Factoraje'!$O:$O,"&gt;=-"&amp;60,'BD Factoraje'!$O:$O,"&lt;-"&amp;30,'BD Factoraje'!$C:$C,$B$2)</f>
        <v>0</v>
      </c>
      <c r="CI110" s="11">
        <f>SUMIFS('BD Factoraje'!$R:$R,'BD Factoraje'!$B:$B,$B$3,'BD Factoraje'!$K:$K,'Cartera Semanal Individual'!CI1,'BD Factoraje'!$O:$O,"&gt;=-"&amp;60,'BD Factoraje'!$O:$O,"&lt;-"&amp;30,'BD Factoraje'!$C:$C,$B$2)</f>
        <v>0</v>
      </c>
      <c r="CJ110" s="11">
        <f>SUMIFS('BD Factoraje'!$R:$R,'BD Factoraje'!$B:$B,$B$3,'BD Factoraje'!$K:$K,'Cartera Semanal Individual'!CJ1,'BD Factoraje'!$O:$O,"&gt;=-"&amp;60,'BD Factoraje'!$O:$O,"&lt;-"&amp;30,'BD Factoraje'!$C:$C,$B$2)</f>
        <v>0</v>
      </c>
      <c r="CK110" s="11">
        <f>SUMIFS('BD Factoraje'!$R:$R,'BD Factoraje'!$B:$B,$B$3,'BD Factoraje'!$K:$K,'Cartera Semanal Individual'!CK1,'BD Factoraje'!$O:$O,"&gt;=-"&amp;60,'BD Factoraje'!$O:$O,"&lt;-"&amp;30,'BD Factoraje'!$C:$C,$B$2)</f>
        <v>0</v>
      </c>
      <c r="CL110" s="11">
        <f>SUMIFS('BD Factoraje'!$R:$R,'BD Factoraje'!$B:$B,$B$3,'BD Factoraje'!$K:$K,'Cartera Semanal Individual'!CL1,'BD Factoraje'!$O:$O,"&gt;=-"&amp;60,'BD Factoraje'!$O:$O,"&lt;-"&amp;30,'BD Factoraje'!$C:$C,$B$2)</f>
        <v>0</v>
      </c>
      <c r="CM110" s="11">
        <f>SUMIFS('BD Factoraje'!$R:$R,'BD Factoraje'!$B:$B,$B$3,'BD Factoraje'!$K:$K,'Cartera Semanal Individual'!CM1,'BD Factoraje'!$O:$O,"&gt;=-"&amp;60,'BD Factoraje'!$O:$O,"&lt;-"&amp;30,'BD Factoraje'!$C:$C,$B$2)</f>
        <v>0</v>
      </c>
      <c r="CN110" s="11">
        <f>SUMIFS('BD Factoraje'!$R:$R,'BD Factoraje'!$B:$B,$B$3,'BD Factoraje'!$K:$K,'Cartera Semanal Individual'!CN1,'BD Factoraje'!$O:$O,"&gt;=-"&amp;60,'BD Factoraje'!$O:$O,"&lt;-"&amp;30,'BD Factoraje'!$C:$C,$B$2)</f>
        <v>0</v>
      </c>
      <c r="CO110" s="11">
        <f>SUMIFS('BD Factoraje'!$R:$R,'BD Factoraje'!$B:$B,$B$3,'BD Factoraje'!$K:$K,'Cartera Semanal Individual'!CO1,'BD Factoraje'!$O:$O,"&gt;=-"&amp;60,'BD Factoraje'!$O:$O,"&lt;-"&amp;30,'BD Factoraje'!$C:$C,$B$2)</f>
        <v>0</v>
      </c>
      <c r="CP110" s="11">
        <f>SUMIFS('BD Factoraje'!$R:$R,'BD Factoraje'!$B:$B,$B$3,'BD Factoraje'!$K:$K,'Cartera Semanal Individual'!CP1,'BD Factoraje'!$O:$O,"&gt;=-"&amp;60,'BD Factoraje'!$O:$O,"&lt;-"&amp;30,'BD Factoraje'!$C:$C,$B$2)</f>
        <v>0</v>
      </c>
      <c r="CQ110" s="11">
        <f>SUMIFS('BD Factoraje'!$R:$R,'BD Factoraje'!$B:$B,$B$3,'BD Factoraje'!$K:$K,'Cartera Semanal Individual'!CQ1,'BD Factoraje'!$O:$O,"&gt;=-"&amp;60,'BD Factoraje'!$O:$O,"&lt;-"&amp;30,'BD Factoraje'!$C:$C,$B$2)</f>
        <v>0</v>
      </c>
      <c r="CR110" s="11">
        <f>SUMIFS('BD Factoraje'!$R:$R,'BD Factoraje'!$B:$B,$B$3,'BD Factoraje'!$K:$K,'Cartera Semanal Individual'!CR1,'BD Factoraje'!$O:$O,"&gt;=-"&amp;60,'BD Factoraje'!$O:$O,"&lt;-"&amp;30,'BD Factoraje'!$C:$C,$B$2)</f>
        <v>0</v>
      </c>
      <c r="CS110" s="11">
        <f>SUMIFS('BD Factoraje'!$R:$R,'BD Factoraje'!$B:$B,$B$3,'BD Factoraje'!$K:$K,'Cartera Semanal Individual'!CS1,'BD Factoraje'!$O:$O,"&gt;=-"&amp;60,'BD Factoraje'!$O:$O,"&lt;-"&amp;30,'BD Factoraje'!$C:$C,$B$2)</f>
        <v>0</v>
      </c>
      <c r="CT110" s="11">
        <f>SUMIFS('BD Factoraje'!$R:$R,'BD Factoraje'!$B:$B,$B$3,'BD Factoraje'!$K:$K,'Cartera Semanal Individual'!CT1,'BD Factoraje'!$O:$O,"&gt;=-"&amp;60,'BD Factoraje'!$O:$O,"&lt;-"&amp;30,'BD Factoraje'!$C:$C,$B$2)</f>
        <v>0</v>
      </c>
      <c r="CU110" s="11">
        <f>SUMIFS('BD Factoraje'!$R:$R,'BD Factoraje'!$B:$B,$B$3,'BD Factoraje'!$K:$K,'Cartera Semanal Individual'!CU1,'BD Factoraje'!$O:$O,"&gt;=-"&amp;60,'BD Factoraje'!$O:$O,"&lt;-"&amp;30,'BD Factoraje'!$C:$C,$B$2)</f>
        <v>0</v>
      </c>
      <c r="CV110" s="11">
        <f>SUMIFS('BD Factoraje'!$R:$R,'BD Factoraje'!$B:$B,$B$3,'BD Factoraje'!$K:$K,'Cartera Semanal Individual'!CV1,'BD Factoraje'!$O:$O,"&gt;=-"&amp;60,'BD Factoraje'!$O:$O,"&lt;-"&amp;30,'BD Factoraje'!$C:$C,$B$2)</f>
        <v>0</v>
      </c>
    </row>
    <row r="111" spans="1:100" s="12" customFormat="1" x14ac:dyDescent="0.25">
      <c r="A111" s="13"/>
      <c r="B111" s="8" t="s">
        <v>131</v>
      </c>
      <c r="C111" s="11">
        <f>SUMIFS('BD Factoraje'!$R:$R,'BD Factoraje'!$B:$B,$B$3,'BD Factoraje'!$K:$K,'Cartera Semanal Individual'!C1,'BD Factoraje'!$O:$O,"&gt;=-"&amp;90,'BD Factoraje'!$O:$O,"&lt;-"&amp;60,'BD Factoraje'!$C:$C,$B$2)</f>
        <v>0</v>
      </c>
      <c r="D111" s="11">
        <f>SUMIFS('BD Factoraje'!$R:$R,'BD Factoraje'!$B:$B,$B$3,'BD Factoraje'!$K:$K,'Cartera Semanal Individual'!D1,'BD Factoraje'!$O:$O,"&gt;=-"&amp;90,'BD Factoraje'!$O:$O,"&lt;-"&amp;60,'BD Factoraje'!$C:$C,$B$2)</f>
        <v>0</v>
      </c>
      <c r="E111" s="11">
        <f>SUMIFS('BD Factoraje'!$R:$R,'BD Factoraje'!$B:$B,$B$3,'BD Factoraje'!$K:$K,'Cartera Semanal Individual'!E1,'BD Factoraje'!$O:$O,"&gt;=-"&amp;90,'BD Factoraje'!$O:$O,"&lt;-"&amp;60,'BD Factoraje'!$C:$C,$B$2)</f>
        <v>0</v>
      </c>
      <c r="F111" s="11">
        <f>SUMIFS('BD Factoraje'!$R:$R,'BD Factoraje'!$B:$B,$B$3,'BD Factoraje'!$K:$K,'Cartera Semanal Individual'!F1,'BD Factoraje'!$O:$O,"&gt;=-"&amp;90,'BD Factoraje'!$O:$O,"&lt;-"&amp;60,'BD Factoraje'!$C:$C,$B$2)</f>
        <v>0</v>
      </c>
      <c r="G111" s="11">
        <f>SUMIFS('BD Factoraje'!$R:$R,'BD Factoraje'!$B:$B,$B$3,'BD Factoraje'!$K:$K,'Cartera Semanal Individual'!G1,'BD Factoraje'!$O:$O,"&gt;=-"&amp;90,'BD Factoraje'!$O:$O,"&lt;-"&amp;60,'BD Factoraje'!$C:$C,$B$2)</f>
        <v>0</v>
      </c>
      <c r="H111" s="11">
        <f>SUMIFS('BD Factoraje'!$R:$R,'BD Factoraje'!$B:$B,$B$3,'BD Factoraje'!$K:$K,'Cartera Semanal Individual'!H1,'BD Factoraje'!$O:$O,"&gt;=-"&amp;90,'BD Factoraje'!$O:$O,"&lt;-"&amp;60,'BD Factoraje'!$C:$C,$B$2)</f>
        <v>0</v>
      </c>
      <c r="I111" s="11">
        <f>SUMIFS('BD Factoraje'!$R:$R,'BD Factoraje'!$B:$B,$B$3,'BD Factoraje'!$K:$K,'Cartera Semanal Individual'!I1,'BD Factoraje'!$O:$O,"&gt;=-"&amp;90,'BD Factoraje'!$O:$O,"&lt;-"&amp;60,'BD Factoraje'!$C:$C,$B$2)</f>
        <v>0</v>
      </c>
      <c r="J111" s="11">
        <f>SUMIFS('BD Factoraje'!$R:$R,'BD Factoraje'!$B:$B,$B$3,'BD Factoraje'!$K:$K,'Cartera Semanal Individual'!J1,'BD Factoraje'!$O:$O,"&gt;=-"&amp;90,'BD Factoraje'!$O:$O,"&lt;-"&amp;60,'BD Factoraje'!$C:$C,$B$2)</f>
        <v>0</v>
      </c>
      <c r="K111" s="11">
        <f>SUMIFS('BD Factoraje'!$R:$R,'BD Factoraje'!$B:$B,$B$3,'BD Factoraje'!$K:$K,'Cartera Semanal Individual'!K1,'BD Factoraje'!$O:$O,"&gt;=-"&amp;90,'BD Factoraje'!$O:$O,"&lt;-"&amp;60,'BD Factoraje'!$C:$C,$B$2)</f>
        <v>0</v>
      </c>
      <c r="L111" s="11">
        <f>SUMIFS('BD Factoraje'!$R:$R,'BD Factoraje'!$B:$B,$B$3,'BD Factoraje'!$K:$K,'Cartera Semanal Individual'!L1,'BD Factoraje'!$O:$O,"&gt;=-"&amp;90,'BD Factoraje'!$O:$O,"&lt;-"&amp;60,'BD Factoraje'!$C:$C,$B$2)</f>
        <v>0</v>
      </c>
      <c r="M111" s="11">
        <f>SUMIFS('BD Factoraje'!$R:$R,'BD Factoraje'!$B:$B,$B$3,'BD Factoraje'!$K:$K,'Cartera Semanal Individual'!M1,'BD Factoraje'!$O:$O,"&gt;=-"&amp;90,'BD Factoraje'!$O:$O,"&lt;-"&amp;60,'BD Factoraje'!$C:$C,$B$2)</f>
        <v>0</v>
      </c>
      <c r="N111" s="11">
        <f>SUMIFS('BD Factoraje'!$R:$R,'BD Factoraje'!$B:$B,$B$3,'BD Factoraje'!$K:$K,'Cartera Semanal Individual'!N1,'BD Factoraje'!$O:$O,"&gt;=-"&amp;90,'BD Factoraje'!$O:$O,"&lt;-"&amp;60,'BD Factoraje'!$C:$C,$B$2)</f>
        <v>0</v>
      </c>
      <c r="O111" s="11">
        <f>SUMIFS('BD Factoraje'!$R:$R,'BD Factoraje'!$B:$B,$B$3,'BD Factoraje'!$K:$K,'Cartera Semanal Individual'!O1,'BD Factoraje'!$O:$O,"&gt;=-"&amp;90,'BD Factoraje'!$O:$O,"&lt;-"&amp;60,'BD Factoraje'!$C:$C,$B$2)</f>
        <v>0</v>
      </c>
      <c r="P111" s="11">
        <f>SUMIFS('BD Factoraje'!$R:$R,'BD Factoraje'!$B:$B,$B$3,'BD Factoraje'!$K:$K,'Cartera Semanal Individual'!P1,'BD Factoraje'!$O:$O,"&gt;=-"&amp;90,'BD Factoraje'!$O:$O,"&lt;-"&amp;60,'BD Factoraje'!$C:$C,$B$2)</f>
        <v>0</v>
      </c>
      <c r="Q111" s="11">
        <f>SUMIFS('BD Factoraje'!$R:$R,'BD Factoraje'!$B:$B,$B$3,'BD Factoraje'!$K:$K,'Cartera Semanal Individual'!Q1,'BD Factoraje'!$O:$O,"&gt;=-"&amp;90,'BD Factoraje'!$O:$O,"&lt;-"&amp;60,'BD Factoraje'!$C:$C,$B$2)</f>
        <v>0</v>
      </c>
      <c r="R111" s="11">
        <f>SUMIFS('BD Factoraje'!$R:$R,'BD Factoraje'!$B:$B,$B$3,'BD Factoraje'!$K:$K,'Cartera Semanal Individual'!R1,'BD Factoraje'!$O:$O,"&gt;=-"&amp;90,'BD Factoraje'!$O:$O,"&lt;-"&amp;60,'BD Factoraje'!$C:$C,$B$2)</f>
        <v>0</v>
      </c>
      <c r="S111" s="11">
        <f>SUMIFS('BD Factoraje'!$R:$R,'BD Factoraje'!$B:$B,$B$3,'BD Factoraje'!$K:$K,'Cartera Semanal Individual'!S1,'BD Factoraje'!$O:$O,"&gt;=-"&amp;90,'BD Factoraje'!$O:$O,"&lt;-"&amp;60,'BD Factoraje'!$C:$C,$B$2)</f>
        <v>0</v>
      </c>
      <c r="T111" s="11">
        <f>SUMIFS('BD Factoraje'!$R:$R,'BD Factoraje'!$B:$B,$B$3,'BD Factoraje'!$K:$K,'Cartera Semanal Individual'!T1,'BD Factoraje'!$O:$O,"&gt;=-"&amp;90,'BD Factoraje'!$O:$O,"&lt;-"&amp;60,'BD Factoraje'!$C:$C,$B$2)</f>
        <v>0</v>
      </c>
      <c r="U111" s="11">
        <f>SUMIFS('BD Factoraje'!$R:$R,'BD Factoraje'!$B:$B,$B$3,'BD Factoraje'!$K:$K,'Cartera Semanal Individual'!U1,'BD Factoraje'!$O:$O,"&gt;=-"&amp;90,'BD Factoraje'!$O:$O,"&lt;-"&amp;60,'BD Factoraje'!$C:$C,$B$2)</f>
        <v>0</v>
      </c>
      <c r="V111" s="11">
        <f>SUMIFS('BD Factoraje'!$R:$R,'BD Factoraje'!$B:$B,$B$3,'BD Factoraje'!$K:$K,'Cartera Semanal Individual'!V1,'BD Factoraje'!$O:$O,"&gt;=-"&amp;90,'BD Factoraje'!$O:$O,"&lt;-"&amp;60,'BD Factoraje'!$C:$C,$B$2)</f>
        <v>0</v>
      </c>
      <c r="W111" s="11">
        <f>SUMIFS('BD Factoraje'!$R:$R,'BD Factoraje'!$B:$B,$B$3,'BD Factoraje'!$K:$K,'Cartera Semanal Individual'!W1,'BD Factoraje'!$O:$O,"&gt;=-"&amp;90,'BD Factoraje'!$O:$O,"&lt;-"&amp;60,'BD Factoraje'!$C:$C,$B$2)</f>
        <v>0</v>
      </c>
      <c r="X111" s="11">
        <f>SUMIFS('BD Factoraje'!$R:$R,'BD Factoraje'!$B:$B,$B$3,'BD Factoraje'!$K:$K,'Cartera Semanal Individual'!X1,'BD Factoraje'!$O:$O,"&gt;=-"&amp;90,'BD Factoraje'!$O:$O,"&lt;-"&amp;60,'BD Factoraje'!$C:$C,$B$2)</f>
        <v>0</v>
      </c>
      <c r="Y111" s="11">
        <f>SUMIFS('BD Factoraje'!$R:$R,'BD Factoraje'!$B:$B,$B$3,'BD Factoraje'!$K:$K,'Cartera Semanal Individual'!Y1,'BD Factoraje'!$O:$O,"&gt;=-"&amp;90,'BD Factoraje'!$O:$O,"&lt;-"&amp;60,'BD Factoraje'!$C:$C,$B$2)</f>
        <v>0</v>
      </c>
      <c r="Z111" s="11">
        <f>SUMIFS('BD Factoraje'!$R:$R,'BD Factoraje'!$B:$B,$B$3,'BD Factoraje'!$K:$K,'Cartera Semanal Individual'!Z1,'BD Factoraje'!$O:$O,"&gt;=-"&amp;90,'BD Factoraje'!$O:$O,"&lt;-"&amp;60,'BD Factoraje'!$C:$C,$B$2)</f>
        <v>0</v>
      </c>
      <c r="AA111" s="11">
        <f>SUMIFS('BD Factoraje'!$R:$R,'BD Factoraje'!$B:$B,$B$3,'BD Factoraje'!$K:$K,'Cartera Semanal Individual'!AA1,'BD Factoraje'!$O:$O,"&gt;=-"&amp;90,'BD Factoraje'!$O:$O,"&lt;-"&amp;60,'BD Factoraje'!$C:$C,$B$2)</f>
        <v>0</v>
      </c>
      <c r="AB111" s="11">
        <f>SUMIFS('BD Factoraje'!$R:$R,'BD Factoraje'!$B:$B,$B$3,'BD Factoraje'!$K:$K,'Cartera Semanal Individual'!AB1,'BD Factoraje'!$O:$O,"&gt;=-"&amp;90,'BD Factoraje'!$O:$O,"&lt;-"&amp;60,'BD Factoraje'!$C:$C,$B$2)</f>
        <v>0</v>
      </c>
      <c r="AC111" s="11">
        <f>SUMIFS('BD Factoraje'!$R:$R,'BD Factoraje'!$B:$B,$B$3,'BD Factoraje'!$K:$K,'Cartera Semanal Individual'!AC1,'BD Factoraje'!$O:$O,"&gt;=-"&amp;90,'BD Factoraje'!$O:$O,"&lt;-"&amp;60,'BD Factoraje'!$C:$C,$B$2)</f>
        <v>0</v>
      </c>
      <c r="AD111" s="11">
        <f>SUMIFS('BD Factoraje'!$R:$R,'BD Factoraje'!$B:$B,$B$3,'BD Factoraje'!$K:$K,'Cartera Semanal Individual'!AD1,'BD Factoraje'!$O:$O,"&gt;=-"&amp;90,'BD Factoraje'!$O:$O,"&lt;-"&amp;60,'BD Factoraje'!$C:$C,$B$2)</f>
        <v>0</v>
      </c>
      <c r="AE111" s="11">
        <f>SUMIFS('BD Factoraje'!$R:$R,'BD Factoraje'!$B:$B,$B$3,'BD Factoraje'!$K:$K,'Cartera Semanal Individual'!AE1,'BD Factoraje'!$O:$O,"&gt;=-"&amp;90,'BD Factoraje'!$O:$O,"&lt;-"&amp;60,'BD Factoraje'!$C:$C,$B$2)</f>
        <v>0</v>
      </c>
      <c r="AF111" s="11">
        <f>SUMIFS('BD Factoraje'!$R:$R,'BD Factoraje'!$B:$B,$B$3,'BD Factoraje'!$K:$K,'Cartera Semanal Individual'!AF1,'BD Factoraje'!$O:$O,"&gt;=-"&amp;90,'BD Factoraje'!$O:$O,"&lt;-"&amp;60,'BD Factoraje'!$C:$C,$B$2)</f>
        <v>0</v>
      </c>
      <c r="AG111" s="11">
        <f>SUMIFS('BD Factoraje'!$R:$R,'BD Factoraje'!$B:$B,$B$3,'BD Factoraje'!$K:$K,'Cartera Semanal Individual'!AG1,'BD Factoraje'!$O:$O,"&gt;=-"&amp;90,'BD Factoraje'!$O:$O,"&lt;-"&amp;60,'BD Factoraje'!$C:$C,$B$2)</f>
        <v>0</v>
      </c>
      <c r="AH111" s="11">
        <f>SUMIFS('BD Factoraje'!$R:$R,'BD Factoraje'!$B:$B,$B$3,'BD Factoraje'!$K:$K,'Cartera Semanal Individual'!AH1,'BD Factoraje'!$O:$O,"&gt;=-"&amp;90,'BD Factoraje'!$O:$O,"&lt;-"&amp;60,'BD Factoraje'!$C:$C,$B$2)</f>
        <v>0</v>
      </c>
      <c r="AI111" s="11">
        <f>SUMIFS('BD Factoraje'!$R:$R,'BD Factoraje'!$B:$B,$B$3,'BD Factoraje'!$K:$K,'Cartera Semanal Individual'!AI1,'BD Factoraje'!$O:$O,"&gt;=-"&amp;90,'BD Factoraje'!$O:$O,"&lt;-"&amp;60,'BD Factoraje'!$C:$C,$B$2)</f>
        <v>0</v>
      </c>
      <c r="AJ111" s="11">
        <f>SUMIFS('BD Factoraje'!$R:$R,'BD Factoraje'!$B:$B,$B$3,'BD Factoraje'!$K:$K,'Cartera Semanal Individual'!AJ1,'BD Factoraje'!$O:$O,"&gt;=-"&amp;90,'BD Factoraje'!$O:$O,"&lt;-"&amp;60,'BD Factoraje'!$C:$C,$B$2)</f>
        <v>0</v>
      </c>
      <c r="AK111" s="11">
        <f>SUMIFS('BD Factoraje'!$R:$R,'BD Factoraje'!$B:$B,$B$3,'BD Factoraje'!$K:$K,'Cartera Semanal Individual'!AK1,'BD Factoraje'!$O:$O,"&gt;=-"&amp;90,'BD Factoraje'!$O:$O,"&lt;-"&amp;60,'BD Factoraje'!$C:$C,$B$2)</f>
        <v>0</v>
      </c>
      <c r="AL111" s="11">
        <f>SUMIFS('BD Factoraje'!$R:$R,'BD Factoraje'!$B:$B,$B$3,'BD Factoraje'!$K:$K,'Cartera Semanal Individual'!AL1,'BD Factoraje'!$O:$O,"&gt;=-"&amp;90,'BD Factoraje'!$O:$O,"&lt;-"&amp;60,'BD Factoraje'!$C:$C,$B$2)</f>
        <v>0</v>
      </c>
      <c r="AM111" s="11">
        <f>SUMIFS('BD Factoraje'!$R:$R,'BD Factoraje'!$B:$B,$B$3,'BD Factoraje'!$K:$K,'Cartera Semanal Individual'!AM1,'BD Factoraje'!$O:$O,"&gt;=-"&amp;90,'BD Factoraje'!$O:$O,"&lt;-"&amp;60,'BD Factoraje'!$C:$C,$B$2)</f>
        <v>956.54</v>
      </c>
      <c r="AN111" s="11">
        <f>SUMIFS('BD Factoraje'!$R:$R,'BD Factoraje'!$B:$B,$B$3,'BD Factoraje'!$K:$K,'Cartera Semanal Individual'!AN1,'BD Factoraje'!$O:$O,"&gt;=-"&amp;90,'BD Factoraje'!$O:$O,"&lt;-"&amp;60,'BD Factoraje'!$C:$C,$B$2)</f>
        <v>0</v>
      </c>
      <c r="AO111" s="11">
        <f>SUMIFS('BD Factoraje'!$R:$R,'BD Factoraje'!$B:$B,$B$3,'BD Factoraje'!$K:$K,'Cartera Semanal Individual'!AO1,'BD Factoraje'!$O:$O,"&gt;=-"&amp;90,'BD Factoraje'!$O:$O,"&lt;-"&amp;60,'BD Factoraje'!$C:$C,$B$2)</f>
        <v>2461.6799999999998</v>
      </c>
      <c r="AP111" s="11">
        <f>SUMIFS('BD Factoraje'!$R:$R,'BD Factoraje'!$B:$B,$B$3,'BD Factoraje'!$K:$K,'Cartera Semanal Individual'!AP1,'BD Factoraje'!$O:$O,"&gt;=-"&amp;90,'BD Factoraje'!$O:$O,"&lt;-"&amp;60,'BD Factoraje'!$C:$C,$B$2)</f>
        <v>0</v>
      </c>
      <c r="AQ111" s="11">
        <f>SUMIFS('BD Factoraje'!$R:$R,'BD Factoraje'!$B:$B,$B$3,'BD Factoraje'!$K:$K,'Cartera Semanal Individual'!AQ1,'BD Factoraje'!$O:$O,"&gt;=-"&amp;90,'BD Factoraje'!$O:$O,"&lt;-"&amp;60,'BD Factoraje'!$C:$C,$B$2)</f>
        <v>0</v>
      </c>
      <c r="AR111" s="11">
        <f>SUMIFS('BD Factoraje'!$R:$R,'BD Factoraje'!$B:$B,$B$3,'BD Factoraje'!$K:$K,'Cartera Semanal Individual'!AR1,'BD Factoraje'!$O:$O,"&gt;=-"&amp;90,'BD Factoraje'!$O:$O,"&lt;-"&amp;60,'BD Factoraje'!$C:$C,$B$2)</f>
        <v>0</v>
      </c>
      <c r="AS111" s="11">
        <f>SUMIFS('BD Factoraje'!$R:$R,'BD Factoraje'!$B:$B,$B$3,'BD Factoraje'!$K:$K,'Cartera Semanal Individual'!AS1,'BD Factoraje'!$O:$O,"&gt;=-"&amp;90,'BD Factoraje'!$O:$O,"&lt;-"&amp;60,'BD Factoraje'!$C:$C,$B$2)</f>
        <v>0</v>
      </c>
      <c r="AT111" s="11">
        <f>SUMIFS('BD Factoraje'!$R:$R,'BD Factoraje'!$B:$B,$B$3,'BD Factoraje'!$K:$K,'Cartera Semanal Individual'!AT1,'BD Factoraje'!$O:$O,"&gt;=-"&amp;90,'BD Factoraje'!$O:$O,"&lt;-"&amp;60,'BD Factoraje'!$C:$C,$B$2)</f>
        <v>0</v>
      </c>
      <c r="AU111" s="11">
        <f>SUMIFS('BD Factoraje'!$R:$R,'BD Factoraje'!$B:$B,$B$3,'BD Factoraje'!$K:$K,'Cartera Semanal Individual'!AU1,'BD Factoraje'!$O:$O,"&gt;=-"&amp;90,'BD Factoraje'!$O:$O,"&lt;-"&amp;60,'BD Factoraje'!$C:$C,$B$2)</f>
        <v>0</v>
      </c>
      <c r="AV111" s="11">
        <f>SUMIFS('BD Factoraje'!$R:$R,'BD Factoraje'!$B:$B,$B$3,'BD Factoraje'!$K:$K,'Cartera Semanal Individual'!AV1,'BD Factoraje'!$O:$O,"&gt;=-"&amp;90,'BD Factoraje'!$O:$O,"&lt;-"&amp;60,'BD Factoraje'!$C:$C,$B$2)</f>
        <v>0</v>
      </c>
      <c r="AW111" s="11">
        <f>SUMIFS('BD Factoraje'!$R:$R,'BD Factoraje'!$B:$B,$B$3,'BD Factoraje'!$K:$K,'Cartera Semanal Individual'!AW1,'BD Factoraje'!$O:$O,"&gt;=-"&amp;90,'BD Factoraje'!$O:$O,"&lt;-"&amp;60,'BD Factoraje'!$C:$C,$B$2)</f>
        <v>0</v>
      </c>
      <c r="AX111" s="11">
        <f>SUMIFS('BD Factoraje'!$R:$R,'BD Factoraje'!$B:$B,$B$3,'BD Factoraje'!$K:$K,'Cartera Semanal Individual'!AX1,'BD Factoraje'!$O:$O,"&gt;=-"&amp;90,'BD Factoraje'!$O:$O,"&lt;-"&amp;60,'BD Factoraje'!$C:$C,$B$2)</f>
        <v>0</v>
      </c>
      <c r="AY111" s="11">
        <f>SUMIFS('BD Factoraje'!$R:$R,'BD Factoraje'!$B:$B,$B$3,'BD Factoraje'!$K:$K,'Cartera Semanal Individual'!AY1,'BD Factoraje'!$O:$O,"&gt;=-"&amp;90,'BD Factoraje'!$O:$O,"&lt;-"&amp;60,'BD Factoraje'!$C:$C,$B$2)</f>
        <v>0</v>
      </c>
      <c r="AZ111" s="11">
        <f>SUMIFS('BD Factoraje'!$R:$R,'BD Factoraje'!$B:$B,$B$3,'BD Factoraje'!$K:$K,'Cartera Semanal Individual'!AZ1,'BD Factoraje'!$O:$O,"&gt;=-"&amp;90,'BD Factoraje'!$O:$O,"&lt;-"&amp;60,'BD Factoraje'!$C:$C,$B$2)</f>
        <v>0</v>
      </c>
      <c r="BA111" s="11">
        <f>SUMIFS('BD Factoraje'!$R:$R,'BD Factoraje'!$B:$B,$B$3,'BD Factoraje'!$K:$K,'Cartera Semanal Individual'!BA1,'BD Factoraje'!$O:$O,"&gt;=-"&amp;90,'BD Factoraje'!$O:$O,"&lt;-"&amp;60,'BD Factoraje'!$C:$C,$B$2)</f>
        <v>0</v>
      </c>
      <c r="BB111" s="11">
        <f>SUMIFS('BD Factoraje'!$R:$R,'BD Factoraje'!$B:$B,$B$3,'BD Factoraje'!$K:$K,'Cartera Semanal Individual'!BB1,'BD Factoraje'!$O:$O,"&gt;=-"&amp;90,'BD Factoraje'!$O:$O,"&lt;-"&amp;60,'BD Factoraje'!$C:$C,$B$2)</f>
        <v>0</v>
      </c>
      <c r="BC111" s="11">
        <f>SUMIFS('BD Factoraje'!$R:$R,'BD Factoraje'!$B:$B,$B$3,'BD Factoraje'!$K:$K,'Cartera Semanal Individual'!BC1,'BD Factoraje'!$O:$O,"&gt;=-"&amp;90,'BD Factoraje'!$O:$O,"&lt;-"&amp;60,'BD Factoraje'!$C:$C,$B$2)</f>
        <v>0</v>
      </c>
      <c r="BD111" s="11">
        <f>SUMIFS('BD Factoraje'!$R:$R,'BD Factoraje'!$B:$B,$B$3,'BD Factoraje'!$K:$K,'Cartera Semanal Individual'!BD1,'BD Factoraje'!$O:$O,"&gt;=-"&amp;90,'BD Factoraje'!$O:$O,"&lt;-"&amp;60,'BD Factoraje'!$C:$C,$B$2)</f>
        <v>0</v>
      </c>
      <c r="BE111" s="11">
        <f>SUMIFS('BD Factoraje'!$R:$R,'BD Factoraje'!$B:$B,$B$3,'BD Factoraje'!$K:$K,'Cartera Semanal Individual'!BE1,'BD Factoraje'!$O:$O,"&gt;=-"&amp;90,'BD Factoraje'!$O:$O,"&lt;-"&amp;60,'BD Factoraje'!$C:$C,$B$2)</f>
        <v>0</v>
      </c>
      <c r="BF111" s="11">
        <f>SUMIFS('BD Factoraje'!$R:$R,'BD Factoraje'!$B:$B,$B$3,'BD Factoraje'!$K:$K,'Cartera Semanal Individual'!BF1,'BD Factoraje'!$O:$O,"&gt;=-"&amp;90,'BD Factoraje'!$O:$O,"&lt;-"&amp;60,'BD Factoraje'!$C:$C,$B$2)</f>
        <v>0</v>
      </c>
      <c r="BG111" s="11">
        <f>SUMIFS('BD Factoraje'!$R:$R,'BD Factoraje'!$B:$B,$B$3,'BD Factoraje'!$K:$K,'Cartera Semanal Individual'!BG1,'BD Factoraje'!$O:$O,"&gt;=-"&amp;90,'BD Factoraje'!$O:$O,"&lt;-"&amp;60,'BD Factoraje'!$C:$C,$B$2)</f>
        <v>0</v>
      </c>
      <c r="BH111" s="11">
        <f>SUMIFS('BD Factoraje'!$R:$R,'BD Factoraje'!$B:$B,$B$3,'BD Factoraje'!$K:$K,'Cartera Semanal Individual'!BH1,'BD Factoraje'!$O:$O,"&gt;=-"&amp;90,'BD Factoraje'!$O:$O,"&lt;-"&amp;60,'BD Factoraje'!$C:$C,$B$2)</f>
        <v>0</v>
      </c>
      <c r="BI111" s="11">
        <f>SUMIFS('BD Factoraje'!$R:$R,'BD Factoraje'!$B:$B,$B$3,'BD Factoraje'!$K:$K,'Cartera Semanal Individual'!BI1,'BD Factoraje'!$O:$O,"&gt;=-"&amp;90,'BD Factoraje'!$O:$O,"&lt;-"&amp;60,'BD Factoraje'!$C:$C,$B$2)</f>
        <v>0</v>
      </c>
      <c r="BJ111" s="11">
        <f>SUMIFS('BD Factoraje'!$R:$R,'BD Factoraje'!$B:$B,$B$3,'BD Factoraje'!$K:$K,'Cartera Semanal Individual'!BJ1,'BD Factoraje'!$O:$O,"&gt;=-"&amp;90,'BD Factoraje'!$O:$O,"&lt;-"&amp;60,'BD Factoraje'!$C:$C,$B$2)</f>
        <v>0</v>
      </c>
      <c r="BK111" s="11">
        <f>SUMIFS('BD Factoraje'!$R:$R,'BD Factoraje'!$B:$B,$B$3,'BD Factoraje'!$K:$K,'Cartera Semanal Individual'!BK1,'BD Factoraje'!$O:$O,"&gt;=-"&amp;90,'BD Factoraje'!$O:$O,"&lt;-"&amp;60,'BD Factoraje'!$C:$C,$B$2)</f>
        <v>0</v>
      </c>
      <c r="BL111" s="11">
        <f>SUMIFS('BD Factoraje'!$R:$R,'BD Factoraje'!$B:$B,$B$3,'BD Factoraje'!$K:$K,'Cartera Semanal Individual'!BL1,'BD Factoraje'!$O:$O,"&gt;=-"&amp;90,'BD Factoraje'!$O:$O,"&lt;-"&amp;60,'BD Factoraje'!$C:$C,$B$2)</f>
        <v>0</v>
      </c>
      <c r="BM111" s="11">
        <f>SUMIFS('BD Factoraje'!$R:$R,'BD Factoraje'!$B:$B,$B$3,'BD Factoraje'!$K:$K,'Cartera Semanal Individual'!BM1,'BD Factoraje'!$O:$O,"&gt;=-"&amp;90,'BD Factoraje'!$O:$O,"&lt;-"&amp;60,'BD Factoraje'!$C:$C,$B$2)</f>
        <v>0</v>
      </c>
      <c r="BN111" s="11">
        <f>SUMIFS('BD Factoraje'!$R:$R,'BD Factoraje'!$B:$B,$B$3,'BD Factoraje'!$K:$K,'Cartera Semanal Individual'!BN1,'BD Factoraje'!$O:$O,"&gt;=-"&amp;90,'BD Factoraje'!$O:$O,"&lt;-"&amp;60,'BD Factoraje'!$C:$C,$B$2)</f>
        <v>0</v>
      </c>
      <c r="BO111" s="11">
        <f>SUMIFS('BD Factoraje'!$R:$R,'BD Factoraje'!$B:$B,$B$3,'BD Factoraje'!$K:$K,'Cartera Semanal Individual'!BO1,'BD Factoraje'!$O:$O,"&gt;=-"&amp;90,'BD Factoraje'!$O:$O,"&lt;-"&amp;60,'BD Factoraje'!$C:$C,$B$2)</f>
        <v>0</v>
      </c>
      <c r="BP111" s="11">
        <f>SUMIFS('BD Factoraje'!$R:$R,'BD Factoraje'!$B:$B,$B$3,'BD Factoraje'!$K:$K,'Cartera Semanal Individual'!BP1,'BD Factoraje'!$O:$O,"&gt;=-"&amp;90,'BD Factoraje'!$O:$O,"&lt;-"&amp;60,'BD Factoraje'!$C:$C,$B$2)</f>
        <v>0</v>
      </c>
      <c r="BQ111" s="11">
        <f>SUMIFS('BD Factoraje'!$R:$R,'BD Factoraje'!$B:$B,$B$3,'BD Factoraje'!$K:$K,'Cartera Semanal Individual'!BQ1,'BD Factoraje'!$O:$O,"&gt;=-"&amp;90,'BD Factoraje'!$O:$O,"&lt;-"&amp;60,'BD Factoraje'!$C:$C,$B$2)</f>
        <v>0</v>
      </c>
      <c r="BR111" s="11">
        <f>SUMIFS('BD Factoraje'!$R:$R,'BD Factoraje'!$B:$B,$B$3,'BD Factoraje'!$K:$K,'Cartera Semanal Individual'!BR1,'BD Factoraje'!$O:$O,"&gt;=-"&amp;90,'BD Factoraje'!$O:$O,"&lt;-"&amp;60,'BD Factoraje'!$C:$C,$B$2)</f>
        <v>0</v>
      </c>
      <c r="BS111" s="11">
        <f>SUMIFS('BD Factoraje'!$R:$R,'BD Factoraje'!$B:$B,$B$3,'BD Factoraje'!$K:$K,'Cartera Semanal Individual'!BS1,'BD Factoraje'!$O:$O,"&gt;=-"&amp;90,'BD Factoraje'!$O:$O,"&lt;-"&amp;60,'BD Factoraje'!$C:$C,$B$2)</f>
        <v>0</v>
      </c>
      <c r="BT111" s="11">
        <f>SUMIFS('BD Factoraje'!$R:$R,'BD Factoraje'!$B:$B,$B$3,'BD Factoraje'!$K:$K,'Cartera Semanal Individual'!BT1,'BD Factoraje'!$O:$O,"&gt;=-"&amp;90,'BD Factoraje'!$O:$O,"&lt;-"&amp;60,'BD Factoraje'!$C:$C,$B$2)</f>
        <v>0</v>
      </c>
      <c r="BU111" s="11">
        <f>SUMIFS('BD Factoraje'!$R:$R,'BD Factoraje'!$B:$B,$B$3,'BD Factoraje'!$K:$K,'Cartera Semanal Individual'!BU1,'BD Factoraje'!$O:$O,"&gt;=-"&amp;90,'BD Factoraje'!$O:$O,"&lt;-"&amp;60,'BD Factoraje'!$C:$C,$B$2)</f>
        <v>0</v>
      </c>
      <c r="BV111" s="11">
        <f>SUMIFS('BD Factoraje'!$R:$R,'BD Factoraje'!$B:$B,$B$3,'BD Factoraje'!$K:$K,'Cartera Semanal Individual'!BV1,'BD Factoraje'!$O:$O,"&gt;=-"&amp;90,'BD Factoraje'!$O:$O,"&lt;-"&amp;60,'BD Factoraje'!$C:$C,$B$2)</f>
        <v>0</v>
      </c>
      <c r="BW111" s="11">
        <f>SUMIFS('BD Factoraje'!$R:$R,'BD Factoraje'!$B:$B,$B$3,'BD Factoraje'!$K:$K,'Cartera Semanal Individual'!BW1,'BD Factoraje'!$O:$O,"&gt;=-"&amp;90,'BD Factoraje'!$O:$O,"&lt;-"&amp;60,'BD Factoraje'!$C:$C,$B$2)</f>
        <v>0</v>
      </c>
      <c r="BX111" s="11">
        <f>SUMIFS('BD Factoraje'!$R:$R,'BD Factoraje'!$B:$B,$B$3,'BD Factoraje'!$K:$K,'Cartera Semanal Individual'!BX1,'BD Factoraje'!$O:$O,"&gt;=-"&amp;90,'BD Factoraje'!$O:$O,"&lt;-"&amp;60,'BD Factoraje'!$C:$C,$B$2)</f>
        <v>0</v>
      </c>
      <c r="BY111" s="11">
        <f>SUMIFS('BD Factoraje'!$R:$R,'BD Factoraje'!$B:$B,$B$3,'BD Factoraje'!$K:$K,'Cartera Semanal Individual'!BY1,'BD Factoraje'!$O:$O,"&gt;=-"&amp;90,'BD Factoraje'!$O:$O,"&lt;-"&amp;60,'BD Factoraje'!$C:$C,$B$2)</f>
        <v>0</v>
      </c>
      <c r="BZ111" s="11">
        <f>SUMIFS('BD Factoraje'!$R:$R,'BD Factoraje'!$B:$B,$B$3,'BD Factoraje'!$K:$K,'Cartera Semanal Individual'!BZ1,'BD Factoraje'!$O:$O,"&gt;=-"&amp;90,'BD Factoraje'!$O:$O,"&lt;-"&amp;60,'BD Factoraje'!$C:$C,$B$2)</f>
        <v>0</v>
      </c>
      <c r="CA111" s="11">
        <f>SUMIFS('BD Factoraje'!$R:$R,'BD Factoraje'!$B:$B,$B$3,'BD Factoraje'!$K:$K,'Cartera Semanal Individual'!CA1,'BD Factoraje'!$O:$O,"&gt;=-"&amp;90,'BD Factoraje'!$O:$O,"&lt;-"&amp;60,'BD Factoraje'!$C:$C,$B$2)</f>
        <v>0</v>
      </c>
      <c r="CB111" s="11">
        <f>SUMIFS('BD Factoraje'!$R:$R,'BD Factoraje'!$B:$B,$B$3,'BD Factoraje'!$K:$K,'Cartera Semanal Individual'!CB1,'BD Factoraje'!$O:$O,"&gt;=-"&amp;90,'BD Factoraje'!$O:$O,"&lt;-"&amp;60,'BD Factoraje'!$C:$C,$B$2)</f>
        <v>330132.14</v>
      </c>
      <c r="CC111" s="11">
        <f>SUMIFS('BD Factoraje'!$R:$R,'BD Factoraje'!$B:$B,$B$3,'BD Factoraje'!$K:$K,'Cartera Semanal Individual'!CC1,'BD Factoraje'!$O:$O,"&gt;=-"&amp;90,'BD Factoraje'!$O:$O,"&lt;-"&amp;60,'BD Factoraje'!$C:$C,$B$2)</f>
        <v>0</v>
      </c>
      <c r="CD111" s="11">
        <f>SUMIFS('BD Factoraje'!$R:$R,'BD Factoraje'!$B:$B,$B$3,'BD Factoraje'!$K:$K,'Cartera Semanal Individual'!CD1,'BD Factoraje'!$O:$O,"&gt;=-"&amp;90,'BD Factoraje'!$O:$O,"&lt;-"&amp;60,'BD Factoraje'!$C:$C,$B$2)</f>
        <v>0</v>
      </c>
      <c r="CE111" s="11">
        <f>SUMIFS('BD Factoraje'!$R:$R,'BD Factoraje'!$B:$B,$B$3,'BD Factoraje'!$K:$K,'Cartera Semanal Individual'!CE1,'BD Factoraje'!$O:$O,"&gt;=-"&amp;90,'BD Factoraje'!$O:$O,"&lt;-"&amp;60,'BD Factoraje'!$C:$C,$B$2)</f>
        <v>0</v>
      </c>
      <c r="CF111" s="11">
        <f>SUMIFS('BD Factoraje'!$R:$R,'BD Factoraje'!$B:$B,$B$3,'BD Factoraje'!$K:$K,'Cartera Semanal Individual'!CF1,'BD Factoraje'!$O:$O,"&gt;=-"&amp;90,'BD Factoraje'!$O:$O,"&lt;-"&amp;60,'BD Factoraje'!$C:$C,$B$2)</f>
        <v>0</v>
      </c>
      <c r="CG111" s="11">
        <f>SUMIFS('BD Factoraje'!$R:$R,'BD Factoraje'!$B:$B,$B$3,'BD Factoraje'!$K:$K,'Cartera Semanal Individual'!CG1,'BD Factoraje'!$O:$O,"&gt;=-"&amp;90,'BD Factoraje'!$O:$O,"&lt;-"&amp;60,'BD Factoraje'!$C:$C,$B$2)</f>
        <v>0</v>
      </c>
      <c r="CH111" s="11">
        <f>SUMIFS('BD Factoraje'!$R:$R,'BD Factoraje'!$B:$B,$B$3,'BD Factoraje'!$K:$K,'Cartera Semanal Individual'!CH1,'BD Factoraje'!$O:$O,"&gt;=-"&amp;90,'BD Factoraje'!$O:$O,"&lt;-"&amp;60,'BD Factoraje'!$C:$C,$B$2)</f>
        <v>0</v>
      </c>
      <c r="CI111" s="11">
        <f>SUMIFS('BD Factoraje'!$R:$R,'BD Factoraje'!$B:$B,$B$3,'BD Factoraje'!$K:$K,'Cartera Semanal Individual'!CI1,'BD Factoraje'!$O:$O,"&gt;=-"&amp;90,'BD Factoraje'!$O:$O,"&lt;-"&amp;60,'BD Factoraje'!$C:$C,$B$2)</f>
        <v>0</v>
      </c>
      <c r="CJ111" s="11">
        <f>SUMIFS('BD Factoraje'!$R:$R,'BD Factoraje'!$B:$B,$B$3,'BD Factoraje'!$K:$K,'Cartera Semanal Individual'!CJ1,'BD Factoraje'!$O:$O,"&gt;=-"&amp;90,'BD Factoraje'!$O:$O,"&lt;-"&amp;60,'BD Factoraje'!$C:$C,$B$2)</f>
        <v>0</v>
      </c>
      <c r="CK111" s="11">
        <f>SUMIFS('BD Factoraje'!$R:$R,'BD Factoraje'!$B:$B,$B$3,'BD Factoraje'!$K:$K,'Cartera Semanal Individual'!CK1,'BD Factoraje'!$O:$O,"&gt;=-"&amp;90,'BD Factoraje'!$O:$O,"&lt;-"&amp;60,'BD Factoraje'!$C:$C,$B$2)</f>
        <v>0</v>
      </c>
      <c r="CL111" s="11">
        <f>SUMIFS('BD Factoraje'!$R:$R,'BD Factoraje'!$B:$B,$B$3,'BD Factoraje'!$K:$K,'Cartera Semanal Individual'!CL1,'BD Factoraje'!$O:$O,"&gt;=-"&amp;90,'BD Factoraje'!$O:$O,"&lt;-"&amp;60,'BD Factoraje'!$C:$C,$B$2)</f>
        <v>0</v>
      </c>
      <c r="CM111" s="11">
        <f>SUMIFS('BD Factoraje'!$R:$R,'BD Factoraje'!$B:$B,$B$3,'BD Factoraje'!$K:$K,'Cartera Semanal Individual'!CM1,'BD Factoraje'!$O:$O,"&gt;=-"&amp;90,'BD Factoraje'!$O:$O,"&lt;-"&amp;60,'BD Factoraje'!$C:$C,$B$2)</f>
        <v>0</v>
      </c>
      <c r="CN111" s="11">
        <f>SUMIFS('BD Factoraje'!$R:$R,'BD Factoraje'!$B:$B,$B$3,'BD Factoraje'!$K:$K,'Cartera Semanal Individual'!CN1,'BD Factoraje'!$O:$O,"&gt;=-"&amp;90,'BD Factoraje'!$O:$O,"&lt;-"&amp;60,'BD Factoraje'!$C:$C,$B$2)</f>
        <v>0</v>
      </c>
      <c r="CO111" s="11">
        <f>SUMIFS('BD Factoraje'!$R:$R,'BD Factoraje'!$B:$B,$B$3,'BD Factoraje'!$K:$K,'Cartera Semanal Individual'!CO1,'BD Factoraje'!$O:$O,"&gt;=-"&amp;90,'BD Factoraje'!$O:$O,"&lt;-"&amp;60,'BD Factoraje'!$C:$C,$B$2)</f>
        <v>0</v>
      </c>
      <c r="CP111" s="11">
        <f>SUMIFS('BD Factoraje'!$R:$R,'BD Factoraje'!$B:$B,$B$3,'BD Factoraje'!$K:$K,'Cartera Semanal Individual'!CP1,'BD Factoraje'!$O:$O,"&gt;=-"&amp;90,'BD Factoraje'!$O:$O,"&lt;-"&amp;60,'BD Factoraje'!$C:$C,$B$2)</f>
        <v>0</v>
      </c>
      <c r="CQ111" s="11">
        <f>SUMIFS('BD Factoraje'!$R:$R,'BD Factoraje'!$B:$B,$B$3,'BD Factoraje'!$K:$K,'Cartera Semanal Individual'!CQ1,'BD Factoraje'!$O:$O,"&gt;=-"&amp;90,'BD Factoraje'!$O:$O,"&lt;-"&amp;60,'BD Factoraje'!$C:$C,$B$2)</f>
        <v>0</v>
      </c>
      <c r="CR111" s="11">
        <f>SUMIFS('BD Factoraje'!$R:$R,'BD Factoraje'!$B:$B,$B$3,'BD Factoraje'!$K:$K,'Cartera Semanal Individual'!CR1,'BD Factoraje'!$O:$O,"&gt;=-"&amp;90,'BD Factoraje'!$O:$O,"&lt;-"&amp;60,'BD Factoraje'!$C:$C,$B$2)</f>
        <v>0</v>
      </c>
      <c r="CS111" s="11">
        <f>SUMIFS('BD Factoraje'!$R:$R,'BD Factoraje'!$B:$B,$B$3,'BD Factoraje'!$K:$K,'Cartera Semanal Individual'!CS1,'BD Factoraje'!$O:$O,"&gt;=-"&amp;90,'BD Factoraje'!$O:$O,"&lt;-"&amp;60,'BD Factoraje'!$C:$C,$B$2)</f>
        <v>0</v>
      </c>
      <c r="CT111" s="11">
        <f>SUMIFS('BD Factoraje'!$R:$R,'BD Factoraje'!$B:$B,$B$3,'BD Factoraje'!$K:$K,'Cartera Semanal Individual'!CT1,'BD Factoraje'!$O:$O,"&gt;=-"&amp;90,'BD Factoraje'!$O:$O,"&lt;-"&amp;60,'BD Factoraje'!$C:$C,$B$2)</f>
        <v>0</v>
      </c>
      <c r="CU111" s="11">
        <f>SUMIFS('BD Factoraje'!$R:$R,'BD Factoraje'!$B:$B,$B$3,'BD Factoraje'!$K:$K,'Cartera Semanal Individual'!CU1,'BD Factoraje'!$O:$O,"&gt;=-"&amp;90,'BD Factoraje'!$O:$O,"&lt;-"&amp;60,'BD Factoraje'!$C:$C,$B$2)</f>
        <v>0</v>
      </c>
      <c r="CV111" s="11">
        <f>SUMIFS('BD Factoraje'!$R:$R,'BD Factoraje'!$B:$B,$B$3,'BD Factoraje'!$K:$K,'Cartera Semanal Individual'!CV1,'BD Factoraje'!$O:$O,"&gt;=-"&amp;90,'BD Factoraje'!$O:$O,"&lt;-"&amp;60,'BD Factoraje'!$C:$C,$B$2)</f>
        <v>0</v>
      </c>
    </row>
    <row r="112" spans="1:100" s="12" customFormat="1" x14ac:dyDescent="0.25">
      <c r="A112" s="13"/>
      <c r="B112" s="8" t="s">
        <v>132</v>
      </c>
      <c r="C112" s="11">
        <f>SUMIFS('BD Factoraje'!$R:$R,'BD Factoraje'!$B:$B,$B$3,'BD Factoraje'!$K:$K,'Cartera Semanal Individual'!C1,'BD Factoraje'!$O:$O,"&lt;"&amp;-90,'BD Factoraje'!$C:$C,$B$2)</f>
        <v>0</v>
      </c>
      <c r="D112" s="11">
        <f>SUMIFS('BD Factoraje'!$R:$R,'BD Factoraje'!$B:$B,$B$3,'BD Factoraje'!$K:$K,'Cartera Semanal Individual'!D1,'BD Factoraje'!$O:$O,"&lt;"&amp;-90,'BD Factoraje'!$C:$C,$B$2)</f>
        <v>0</v>
      </c>
      <c r="E112" s="11">
        <f>SUMIFS('BD Factoraje'!$R:$R,'BD Factoraje'!$B:$B,$B$3,'BD Factoraje'!$K:$K,'Cartera Semanal Individual'!E1,'BD Factoraje'!$O:$O,"&lt;"&amp;-90,'BD Factoraje'!$C:$C,$B$2)</f>
        <v>0</v>
      </c>
      <c r="F112" s="11">
        <f>SUMIFS('BD Factoraje'!$R:$R,'BD Factoraje'!$B:$B,$B$3,'BD Factoraje'!$K:$K,'Cartera Semanal Individual'!F1,'BD Factoraje'!$O:$O,"&lt;"&amp;-90,'BD Factoraje'!$C:$C,$B$2)</f>
        <v>0</v>
      </c>
      <c r="G112" s="11">
        <f>SUMIFS('BD Factoraje'!$R:$R,'BD Factoraje'!$B:$B,$B$3,'BD Factoraje'!$K:$K,'Cartera Semanal Individual'!G1,'BD Factoraje'!$O:$O,"&lt;"&amp;-90,'BD Factoraje'!$C:$C,$B$2)</f>
        <v>0</v>
      </c>
      <c r="H112" s="11">
        <f>SUMIFS('BD Factoraje'!$R:$R,'BD Factoraje'!$B:$B,$B$3,'BD Factoraje'!$K:$K,'Cartera Semanal Individual'!H1,'BD Factoraje'!$O:$O,"&lt;"&amp;-90,'BD Factoraje'!$C:$C,$B$2)</f>
        <v>0</v>
      </c>
      <c r="I112" s="11">
        <f>SUMIFS('BD Factoraje'!$R:$R,'BD Factoraje'!$B:$B,$B$3,'BD Factoraje'!$K:$K,'Cartera Semanal Individual'!I1,'BD Factoraje'!$O:$O,"&lt;"&amp;-90,'BD Factoraje'!$C:$C,$B$2)</f>
        <v>0</v>
      </c>
      <c r="J112" s="11">
        <f>SUMIFS('BD Factoraje'!$R:$R,'BD Factoraje'!$B:$B,$B$3,'BD Factoraje'!$K:$K,'Cartera Semanal Individual'!J1,'BD Factoraje'!$O:$O,"&lt;"&amp;-90,'BD Factoraje'!$C:$C,$B$2)</f>
        <v>0</v>
      </c>
      <c r="K112" s="11">
        <f>SUMIFS('BD Factoraje'!$R:$R,'BD Factoraje'!$B:$B,$B$3,'BD Factoraje'!$K:$K,'Cartera Semanal Individual'!K1,'BD Factoraje'!$O:$O,"&lt;"&amp;-90,'BD Factoraje'!$C:$C,$B$2)</f>
        <v>0</v>
      </c>
      <c r="L112" s="11">
        <f>SUMIFS('BD Factoraje'!$R:$R,'BD Factoraje'!$B:$B,$B$3,'BD Factoraje'!$K:$K,'Cartera Semanal Individual'!L1,'BD Factoraje'!$O:$O,"&lt;"&amp;-90,'BD Factoraje'!$C:$C,$B$2)</f>
        <v>0</v>
      </c>
      <c r="M112" s="11">
        <f>SUMIFS('BD Factoraje'!$R:$R,'BD Factoraje'!$B:$B,$B$3,'BD Factoraje'!$K:$K,'Cartera Semanal Individual'!M1,'BD Factoraje'!$O:$O,"&lt;"&amp;-90,'BD Factoraje'!$C:$C,$B$2)</f>
        <v>0</v>
      </c>
      <c r="N112" s="11">
        <f>SUMIFS('BD Factoraje'!$R:$R,'BD Factoraje'!$B:$B,$B$3,'BD Factoraje'!$K:$K,'Cartera Semanal Individual'!N1,'BD Factoraje'!$O:$O,"&lt;"&amp;-90,'BD Factoraje'!$C:$C,$B$2)</f>
        <v>0</v>
      </c>
      <c r="O112" s="11">
        <f>SUMIFS('BD Factoraje'!$R:$R,'BD Factoraje'!$B:$B,$B$3,'BD Factoraje'!$K:$K,'Cartera Semanal Individual'!O1,'BD Factoraje'!$O:$O,"&lt;"&amp;-90,'BD Factoraje'!$C:$C,$B$2)</f>
        <v>0</v>
      </c>
      <c r="P112" s="11">
        <f>SUMIFS('BD Factoraje'!$R:$R,'BD Factoraje'!$B:$B,$B$3,'BD Factoraje'!$K:$K,'Cartera Semanal Individual'!P1,'BD Factoraje'!$O:$O,"&lt;"&amp;-90,'BD Factoraje'!$C:$C,$B$2)</f>
        <v>0</v>
      </c>
      <c r="Q112" s="11">
        <f>SUMIFS('BD Factoraje'!$R:$R,'BD Factoraje'!$B:$B,$B$3,'BD Factoraje'!$K:$K,'Cartera Semanal Individual'!Q1,'BD Factoraje'!$O:$O,"&lt;"&amp;-90,'BD Factoraje'!$C:$C,$B$2)</f>
        <v>0</v>
      </c>
      <c r="R112" s="11">
        <f>SUMIFS('BD Factoraje'!$R:$R,'BD Factoraje'!$B:$B,$B$3,'BD Factoraje'!$K:$K,'Cartera Semanal Individual'!R1,'BD Factoraje'!$O:$O,"&lt;"&amp;-90,'BD Factoraje'!$C:$C,$B$2)</f>
        <v>0</v>
      </c>
      <c r="S112" s="11">
        <f>SUMIFS('BD Factoraje'!$R:$R,'BD Factoraje'!$B:$B,$B$3,'BD Factoraje'!$K:$K,'Cartera Semanal Individual'!S1,'BD Factoraje'!$O:$O,"&lt;"&amp;-90,'BD Factoraje'!$C:$C,$B$2)</f>
        <v>0</v>
      </c>
      <c r="T112" s="11">
        <f>SUMIFS('BD Factoraje'!$R:$R,'BD Factoraje'!$B:$B,$B$3,'BD Factoraje'!$K:$K,'Cartera Semanal Individual'!T1,'BD Factoraje'!$O:$O,"&lt;"&amp;-90,'BD Factoraje'!$C:$C,$B$2)</f>
        <v>0</v>
      </c>
      <c r="U112" s="11">
        <f>SUMIFS('BD Factoraje'!$R:$R,'BD Factoraje'!$B:$B,$B$3,'BD Factoraje'!$K:$K,'Cartera Semanal Individual'!U1,'BD Factoraje'!$O:$O,"&lt;"&amp;-90,'BD Factoraje'!$C:$C,$B$2)</f>
        <v>0</v>
      </c>
      <c r="V112" s="11">
        <f>SUMIFS('BD Factoraje'!$R:$R,'BD Factoraje'!$B:$B,$B$3,'BD Factoraje'!$K:$K,'Cartera Semanal Individual'!V1,'BD Factoraje'!$O:$O,"&lt;"&amp;-90,'BD Factoraje'!$C:$C,$B$2)</f>
        <v>0</v>
      </c>
      <c r="W112" s="11">
        <f>SUMIFS('BD Factoraje'!$R:$R,'BD Factoraje'!$B:$B,$B$3,'BD Factoraje'!$K:$K,'Cartera Semanal Individual'!W1,'BD Factoraje'!$O:$O,"&lt;"&amp;-90,'BD Factoraje'!$C:$C,$B$2)</f>
        <v>0</v>
      </c>
      <c r="X112" s="11">
        <f>SUMIFS('BD Factoraje'!$R:$R,'BD Factoraje'!$B:$B,$B$3,'BD Factoraje'!$K:$K,'Cartera Semanal Individual'!X1,'BD Factoraje'!$O:$O,"&lt;"&amp;-90,'BD Factoraje'!$C:$C,$B$2)</f>
        <v>0</v>
      </c>
      <c r="Y112" s="11">
        <f>SUMIFS('BD Factoraje'!$R:$R,'BD Factoraje'!$B:$B,$B$3,'BD Factoraje'!$K:$K,'Cartera Semanal Individual'!Y1,'BD Factoraje'!$O:$O,"&lt;"&amp;-90,'BD Factoraje'!$C:$C,$B$2)</f>
        <v>0</v>
      </c>
      <c r="Z112" s="11">
        <f>SUMIFS('BD Factoraje'!$R:$R,'BD Factoraje'!$B:$B,$B$3,'BD Factoraje'!$K:$K,'Cartera Semanal Individual'!Z1,'BD Factoraje'!$O:$O,"&lt;"&amp;-90,'BD Factoraje'!$C:$C,$B$2)</f>
        <v>0</v>
      </c>
      <c r="AA112" s="11">
        <f>SUMIFS('BD Factoraje'!$R:$R,'BD Factoraje'!$B:$B,$B$3,'BD Factoraje'!$K:$K,'Cartera Semanal Individual'!AA1,'BD Factoraje'!$O:$O,"&lt;"&amp;-90,'BD Factoraje'!$C:$C,$B$2)</f>
        <v>0</v>
      </c>
      <c r="AB112" s="11">
        <f>SUMIFS('BD Factoraje'!$R:$R,'BD Factoraje'!$B:$B,$B$3,'BD Factoraje'!$K:$K,'Cartera Semanal Individual'!AB1,'BD Factoraje'!$O:$O,"&lt;"&amp;-90,'BD Factoraje'!$C:$C,$B$2)</f>
        <v>0</v>
      </c>
      <c r="AC112" s="11">
        <f>SUMIFS('BD Factoraje'!$R:$R,'BD Factoraje'!$B:$B,$B$3,'BD Factoraje'!$K:$K,'Cartera Semanal Individual'!AC1,'BD Factoraje'!$O:$O,"&lt;"&amp;-90,'BD Factoraje'!$C:$C,$B$2)</f>
        <v>0</v>
      </c>
      <c r="AD112" s="11">
        <f>SUMIFS('BD Factoraje'!$R:$R,'BD Factoraje'!$B:$B,$B$3,'BD Factoraje'!$K:$K,'Cartera Semanal Individual'!AD1,'BD Factoraje'!$O:$O,"&lt;"&amp;-90,'BD Factoraje'!$C:$C,$B$2)</f>
        <v>0</v>
      </c>
      <c r="AE112" s="11">
        <f>SUMIFS('BD Factoraje'!$R:$R,'BD Factoraje'!$B:$B,$B$3,'BD Factoraje'!$K:$K,'Cartera Semanal Individual'!AE1,'BD Factoraje'!$O:$O,"&lt;"&amp;-90,'BD Factoraje'!$C:$C,$B$2)</f>
        <v>0</v>
      </c>
      <c r="AF112" s="11">
        <f>SUMIFS('BD Factoraje'!$R:$R,'BD Factoraje'!$B:$B,$B$3,'BD Factoraje'!$K:$K,'Cartera Semanal Individual'!AF1,'BD Factoraje'!$O:$O,"&lt;"&amp;-90,'BD Factoraje'!$C:$C,$B$2)</f>
        <v>0</v>
      </c>
      <c r="AG112" s="11">
        <f>SUMIFS('BD Factoraje'!$R:$R,'BD Factoraje'!$B:$B,$B$3,'BD Factoraje'!$K:$K,'Cartera Semanal Individual'!AG1,'BD Factoraje'!$O:$O,"&lt;"&amp;-90,'BD Factoraje'!$C:$C,$B$2)</f>
        <v>0</v>
      </c>
      <c r="AH112" s="11">
        <f>SUMIFS('BD Factoraje'!$R:$R,'BD Factoraje'!$B:$B,$B$3,'BD Factoraje'!$K:$K,'Cartera Semanal Individual'!AH1,'BD Factoraje'!$O:$O,"&lt;"&amp;-90,'BD Factoraje'!$C:$C,$B$2)</f>
        <v>0</v>
      </c>
      <c r="AI112" s="11">
        <f>SUMIFS('BD Factoraje'!$R:$R,'BD Factoraje'!$B:$B,$B$3,'BD Factoraje'!$K:$K,'Cartera Semanal Individual'!AI1,'BD Factoraje'!$O:$O,"&lt;"&amp;-90,'BD Factoraje'!$C:$C,$B$2)</f>
        <v>0</v>
      </c>
      <c r="AJ112" s="11">
        <f>SUMIFS('BD Factoraje'!$R:$R,'BD Factoraje'!$B:$B,$B$3,'BD Factoraje'!$K:$K,'Cartera Semanal Individual'!AJ1,'BD Factoraje'!$O:$O,"&lt;"&amp;-90,'BD Factoraje'!$C:$C,$B$2)</f>
        <v>0</v>
      </c>
      <c r="AK112" s="11">
        <f>SUMIFS('BD Factoraje'!$R:$R,'BD Factoraje'!$B:$B,$B$3,'BD Factoraje'!$K:$K,'Cartera Semanal Individual'!AK1,'BD Factoraje'!$O:$O,"&lt;"&amp;-90,'BD Factoraje'!$C:$C,$B$2)</f>
        <v>0</v>
      </c>
      <c r="AL112" s="11">
        <f>SUMIFS('BD Factoraje'!$R:$R,'BD Factoraje'!$B:$B,$B$3,'BD Factoraje'!$K:$K,'Cartera Semanal Individual'!AL1,'BD Factoraje'!$O:$O,"&lt;"&amp;-90,'BD Factoraje'!$C:$C,$B$2)</f>
        <v>0</v>
      </c>
      <c r="AM112" s="11">
        <f>SUMIFS('BD Factoraje'!$R:$R,'BD Factoraje'!$B:$B,$B$3,'BD Factoraje'!$K:$K,'Cartera Semanal Individual'!AM1,'BD Factoraje'!$O:$O,"&lt;"&amp;-90,'BD Factoraje'!$C:$C,$B$2)</f>
        <v>0</v>
      </c>
      <c r="AN112" s="11">
        <f>SUMIFS('BD Factoraje'!$R:$R,'BD Factoraje'!$B:$B,$B$3,'BD Factoraje'!$K:$K,'Cartera Semanal Individual'!AN1,'BD Factoraje'!$O:$O,"&lt;"&amp;-90,'BD Factoraje'!$C:$C,$B$2)</f>
        <v>0</v>
      </c>
      <c r="AO112" s="11">
        <f>SUMIFS('BD Factoraje'!$R:$R,'BD Factoraje'!$B:$B,$B$3,'BD Factoraje'!$K:$K,'Cartera Semanal Individual'!AO1,'BD Factoraje'!$O:$O,"&lt;"&amp;-90,'BD Factoraje'!$C:$C,$B$2)</f>
        <v>282.10000000000002</v>
      </c>
      <c r="AP112" s="11">
        <f>SUMIFS('BD Factoraje'!$R:$R,'BD Factoraje'!$B:$B,$B$3,'BD Factoraje'!$K:$K,'Cartera Semanal Individual'!AP1,'BD Factoraje'!$O:$O,"&lt;"&amp;-90,'BD Factoraje'!$C:$C,$B$2)</f>
        <v>0</v>
      </c>
      <c r="AQ112" s="11">
        <f>SUMIFS('BD Factoraje'!$R:$R,'BD Factoraje'!$B:$B,$B$3,'BD Factoraje'!$K:$K,'Cartera Semanal Individual'!AQ1,'BD Factoraje'!$O:$O,"&lt;"&amp;-90,'BD Factoraje'!$C:$C,$B$2)</f>
        <v>0</v>
      </c>
      <c r="AR112" s="11">
        <f>SUMIFS('BD Factoraje'!$R:$R,'BD Factoraje'!$B:$B,$B$3,'BD Factoraje'!$K:$K,'Cartera Semanal Individual'!AR1,'BD Factoraje'!$O:$O,"&lt;"&amp;-90,'BD Factoraje'!$C:$C,$B$2)</f>
        <v>0</v>
      </c>
      <c r="AS112" s="11">
        <f>SUMIFS('BD Factoraje'!$R:$R,'BD Factoraje'!$B:$B,$B$3,'BD Factoraje'!$K:$K,'Cartera Semanal Individual'!AS1,'BD Factoraje'!$O:$O,"&lt;"&amp;-90,'BD Factoraje'!$C:$C,$B$2)</f>
        <v>0</v>
      </c>
      <c r="AT112" s="11">
        <f>SUMIFS('BD Factoraje'!$R:$R,'BD Factoraje'!$B:$B,$B$3,'BD Factoraje'!$K:$K,'Cartera Semanal Individual'!AT1,'BD Factoraje'!$O:$O,"&lt;"&amp;-90,'BD Factoraje'!$C:$C,$B$2)</f>
        <v>0</v>
      </c>
      <c r="AU112" s="11">
        <f>SUMIFS('BD Factoraje'!$R:$R,'BD Factoraje'!$B:$B,$B$3,'BD Factoraje'!$K:$K,'Cartera Semanal Individual'!AU1,'BD Factoraje'!$O:$O,"&lt;"&amp;-90,'BD Factoraje'!$C:$C,$B$2)</f>
        <v>0</v>
      </c>
      <c r="AV112" s="11">
        <f>SUMIFS('BD Factoraje'!$R:$R,'BD Factoraje'!$B:$B,$B$3,'BD Factoraje'!$K:$K,'Cartera Semanal Individual'!AV1,'BD Factoraje'!$O:$O,"&lt;"&amp;-90,'BD Factoraje'!$C:$C,$B$2)</f>
        <v>0</v>
      </c>
      <c r="AW112" s="11">
        <f>SUMIFS('BD Factoraje'!$R:$R,'BD Factoraje'!$B:$B,$B$3,'BD Factoraje'!$K:$K,'Cartera Semanal Individual'!AW1,'BD Factoraje'!$O:$O,"&lt;"&amp;-90,'BD Factoraje'!$C:$C,$B$2)</f>
        <v>0</v>
      </c>
      <c r="AX112" s="11">
        <f>SUMIFS('BD Factoraje'!$R:$R,'BD Factoraje'!$B:$B,$B$3,'BD Factoraje'!$K:$K,'Cartera Semanal Individual'!AX1,'BD Factoraje'!$O:$O,"&lt;"&amp;-90,'BD Factoraje'!$C:$C,$B$2)</f>
        <v>0</v>
      </c>
      <c r="AY112" s="11">
        <f>SUMIFS('BD Factoraje'!$R:$R,'BD Factoraje'!$B:$B,$B$3,'BD Factoraje'!$K:$K,'Cartera Semanal Individual'!AY1,'BD Factoraje'!$O:$O,"&lt;"&amp;-90,'BD Factoraje'!$C:$C,$B$2)</f>
        <v>0</v>
      </c>
      <c r="AZ112" s="11">
        <f>SUMIFS('BD Factoraje'!$R:$R,'BD Factoraje'!$B:$B,$B$3,'BD Factoraje'!$K:$K,'Cartera Semanal Individual'!AZ1,'BD Factoraje'!$O:$O,"&lt;"&amp;-90,'BD Factoraje'!$C:$C,$B$2)</f>
        <v>0</v>
      </c>
      <c r="BA112" s="11">
        <f>SUMIFS('BD Factoraje'!$R:$R,'BD Factoraje'!$B:$B,$B$3,'BD Factoraje'!$K:$K,'Cartera Semanal Individual'!BA1,'BD Factoraje'!$O:$O,"&lt;"&amp;-90,'BD Factoraje'!$C:$C,$B$2)</f>
        <v>0</v>
      </c>
      <c r="BB112" s="11">
        <f>SUMIFS('BD Factoraje'!$R:$R,'BD Factoraje'!$B:$B,$B$3,'BD Factoraje'!$K:$K,'Cartera Semanal Individual'!BB1,'BD Factoraje'!$O:$O,"&lt;"&amp;-90,'BD Factoraje'!$C:$C,$B$2)</f>
        <v>0</v>
      </c>
      <c r="BC112" s="11">
        <f>SUMIFS('BD Factoraje'!$R:$R,'BD Factoraje'!$B:$B,$B$3,'BD Factoraje'!$K:$K,'Cartera Semanal Individual'!BC1,'BD Factoraje'!$O:$O,"&lt;"&amp;-90,'BD Factoraje'!$C:$C,$B$2)</f>
        <v>0</v>
      </c>
      <c r="BD112" s="11">
        <f>SUMIFS('BD Factoraje'!$R:$R,'BD Factoraje'!$B:$B,$B$3,'BD Factoraje'!$K:$K,'Cartera Semanal Individual'!BD1,'BD Factoraje'!$O:$O,"&lt;"&amp;-90,'BD Factoraje'!$C:$C,$B$2)</f>
        <v>0</v>
      </c>
      <c r="BE112" s="11">
        <f>SUMIFS('BD Factoraje'!$R:$R,'BD Factoraje'!$B:$B,$B$3,'BD Factoraje'!$K:$K,'Cartera Semanal Individual'!BE1,'BD Factoraje'!$O:$O,"&lt;"&amp;-90,'BD Factoraje'!$C:$C,$B$2)</f>
        <v>0</v>
      </c>
      <c r="BF112" s="11">
        <f>SUMIFS('BD Factoraje'!$R:$R,'BD Factoraje'!$B:$B,$B$3,'BD Factoraje'!$K:$K,'Cartera Semanal Individual'!BF1,'BD Factoraje'!$O:$O,"&lt;"&amp;-90,'BD Factoraje'!$C:$C,$B$2)</f>
        <v>0</v>
      </c>
      <c r="BG112" s="11">
        <f>SUMIFS('BD Factoraje'!$R:$R,'BD Factoraje'!$B:$B,$B$3,'BD Factoraje'!$K:$K,'Cartera Semanal Individual'!BG1,'BD Factoraje'!$O:$O,"&lt;"&amp;-90,'BD Factoraje'!$C:$C,$B$2)</f>
        <v>0</v>
      </c>
      <c r="BH112" s="11">
        <f>SUMIFS('BD Factoraje'!$R:$R,'BD Factoraje'!$B:$B,$B$3,'BD Factoraje'!$K:$K,'Cartera Semanal Individual'!BH1,'BD Factoraje'!$O:$O,"&lt;"&amp;-90,'BD Factoraje'!$C:$C,$B$2)</f>
        <v>0</v>
      </c>
      <c r="BI112" s="11">
        <f>SUMIFS('BD Factoraje'!$R:$R,'BD Factoraje'!$B:$B,$B$3,'BD Factoraje'!$K:$K,'Cartera Semanal Individual'!BI1,'BD Factoraje'!$O:$O,"&lt;"&amp;-90,'BD Factoraje'!$C:$C,$B$2)</f>
        <v>0</v>
      </c>
      <c r="BJ112" s="11">
        <f>SUMIFS('BD Factoraje'!$R:$R,'BD Factoraje'!$B:$B,$B$3,'BD Factoraje'!$K:$K,'Cartera Semanal Individual'!BJ1,'BD Factoraje'!$O:$O,"&lt;"&amp;-90,'BD Factoraje'!$C:$C,$B$2)</f>
        <v>0</v>
      </c>
      <c r="BK112" s="11">
        <f>SUMIFS('BD Factoraje'!$R:$R,'BD Factoraje'!$B:$B,$B$3,'BD Factoraje'!$K:$K,'Cartera Semanal Individual'!BK1,'BD Factoraje'!$O:$O,"&lt;"&amp;-90,'BD Factoraje'!$C:$C,$B$2)</f>
        <v>0</v>
      </c>
      <c r="BL112" s="11">
        <f>SUMIFS('BD Factoraje'!$R:$R,'BD Factoraje'!$B:$B,$B$3,'BD Factoraje'!$K:$K,'Cartera Semanal Individual'!BL1,'BD Factoraje'!$O:$O,"&lt;"&amp;-90,'BD Factoraje'!$C:$C,$B$2)</f>
        <v>0</v>
      </c>
      <c r="BM112" s="11">
        <f>SUMIFS('BD Factoraje'!$R:$R,'BD Factoraje'!$B:$B,$B$3,'BD Factoraje'!$K:$K,'Cartera Semanal Individual'!BM1,'BD Factoraje'!$O:$O,"&lt;"&amp;-90,'BD Factoraje'!$C:$C,$B$2)</f>
        <v>0</v>
      </c>
      <c r="BN112" s="11">
        <f>SUMIFS('BD Factoraje'!$R:$R,'BD Factoraje'!$B:$B,$B$3,'BD Factoraje'!$K:$K,'Cartera Semanal Individual'!BN1,'BD Factoraje'!$O:$O,"&lt;"&amp;-90,'BD Factoraje'!$C:$C,$B$2)</f>
        <v>0</v>
      </c>
      <c r="BO112" s="11">
        <f>SUMIFS('BD Factoraje'!$R:$R,'BD Factoraje'!$B:$B,$B$3,'BD Factoraje'!$K:$K,'Cartera Semanal Individual'!BO1,'BD Factoraje'!$O:$O,"&lt;"&amp;-90,'BD Factoraje'!$C:$C,$B$2)</f>
        <v>0</v>
      </c>
      <c r="BP112" s="11">
        <f>SUMIFS('BD Factoraje'!$R:$R,'BD Factoraje'!$B:$B,$B$3,'BD Factoraje'!$K:$K,'Cartera Semanal Individual'!BP1,'BD Factoraje'!$O:$O,"&lt;"&amp;-90,'BD Factoraje'!$C:$C,$B$2)</f>
        <v>0</v>
      </c>
      <c r="BQ112" s="11">
        <f>SUMIFS('BD Factoraje'!$R:$R,'BD Factoraje'!$B:$B,$B$3,'BD Factoraje'!$K:$K,'Cartera Semanal Individual'!BQ1,'BD Factoraje'!$O:$O,"&lt;"&amp;-90,'BD Factoraje'!$C:$C,$B$2)</f>
        <v>0</v>
      </c>
      <c r="BR112" s="11">
        <f>SUMIFS('BD Factoraje'!$R:$R,'BD Factoraje'!$B:$B,$B$3,'BD Factoraje'!$K:$K,'Cartera Semanal Individual'!BR1,'BD Factoraje'!$O:$O,"&lt;"&amp;-90,'BD Factoraje'!$C:$C,$B$2)</f>
        <v>0</v>
      </c>
      <c r="BS112" s="11">
        <f>SUMIFS('BD Factoraje'!$R:$R,'BD Factoraje'!$B:$B,$B$3,'BD Factoraje'!$K:$K,'Cartera Semanal Individual'!BS1,'BD Factoraje'!$O:$O,"&lt;"&amp;-90,'BD Factoraje'!$C:$C,$B$2)</f>
        <v>0</v>
      </c>
      <c r="BT112" s="11">
        <f>SUMIFS('BD Factoraje'!$R:$R,'BD Factoraje'!$B:$B,$B$3,'BD Factoraje'!$K:$K,'Cartera Semanal Individual'!BT1,'BD Factoraje'!$O:$O,"&lt;"&amp;-90,'BD Factoraje'!$C:$C,$B$2)</f>
        <v>0</v>
      </c>
      <c r="BU112" s="11">
        <f>SUMIFS('BD Factoraje'!$R:$R,'BD Factoraje'!$B:$B,$B$3,'BD Factoraje'!$K:$K,'Cartera Semanal Individual'!BU1,'BD Factoraje'!$O:$O,"&lt;"&amp;-90,'BD Factoraje'!$C:$C,$B$2)</f>
        <v>0</v>
      </c>
      <c r="BV112" s="11">
        <f>SUMIFS('BD Factoraje'!$R:$R,'BD Factoraje'!$B:$B,$B$3,'BD Factoraje'!$K:$K,'Cartera Semanal Individual'!BV1,'BD Factoraje'!$O:$O,"&lt;"&amp;-90,'BD Factoraje'!$C:$C,$B$2)</f>
        <v>0</v>
      </c>
      <c r="BW112" s="11">
        <f>SUMIFS('BD Factoraje'!$R:$R,'BD Factoraje'!$B:$B,$B$3,'BD Factoraje'!$K:$K,'Cartera Semanal Individual'!BW1,'BD Factoraje'!$O:$O,"&lt;"&amp;-90,'BD Factoraje'!$C:$C,$B$2)</f>
        <v>0</v>
      </c>
      <c r="BX112" s="11">
        <f>SUMIFS('BD Factoraje'!$R:$R,'BD Factoraje'!$B:$B,$B$3,'BD Factoraje'!$K:$K,'Cartera Semanal Individual'!BX1,'BD Factoraje'!$O:$O,"&lt;"&amp;-90,'BD Factoraje'!$C:$C,$B$2)</f>
        <v>0</v>
      </c>
      <c r="BY112" s="11">
        <f>SUMIFS('BD Factoraje'!$R:$R,'BD Factoraje'!$B:$B,$B$3,'BD Factoraje'!$K:$K,'Cartera Semanal Individual'!BY1,'BD Factoraje'!$O:$O,"&lt;"&amp;-90,'BD Factoraje'!$C:$C,$B$2)</f>
        <v>0</v>
      </c>
      <c r="BZ112" s="11">
        <f>SUMIFS('BD Factoraje'!$R:$R,'BD Factoraje'!$B:$B,$B$3,'BD Factoraje'!$K:$K,'Cartera Semanal Individual'!BZ1,'BD Factoraje'!$O:$O,"&lt;"&amp;-90,'BD Factoraje'!$C:$C,$B$2)</f>
        <v>0</v>
      </c>
      <c r="CA112" s="11">
        <f>SUMIFS('BD Factoraje'!$R:$R,'BD Factoraje'!$B:$B,$B$3,'BD Factoraje'!$K:$K,'Cartera Semanal Individual'!CA1,'BD Factoraje'!$O:$O,"&lt;"&amp;-90,'BD Factoraje'!$C:$C,$B$2)</f>
        <v>0</v>
      </c>
      <c r="CB112" s="11">
        <f>SUMIFS('BD Factoraje'!$R:$R,'BD Factoraje'!$B:$B,$B$3,'BD Factoraje'!$K:$K,'Cartera Semanal Individual'!CB1,'BD Factoraje'!$O:$O,"&lt;"&amp;-90,'BD Factoraje'!$C:$C,$B$2)</f>
        <v>0</v>
      </c>
      <c r="CC112" s="11">
        <f>SUMIFS('BD Factoraje'!$R:$R,'BD Factoraje'!$B:$B,$B$3,'BD Factoraje'!$K:$K,'Cartera Semanal Individual'!CC1,'BD Factoraje'!$O:$O,"&lt;"&amp;-90,'BD Factoraje'!$C:$C,$B$2)</f>
        <v>0</v>
      </c>
      <c r="CD112" s="11">
        <f>SUMIFS('BD Factoraje'!$R:$R,'BD Factoraje'!$B:$B,$B$3,'BD Factoraje'!$K:$K,'Cartera Semanal Individual'!CD1,'BD Factoraje'!$O:$O,"&lt;"&amp;-90,'BD Factoraje'!$C:$C,$B$2)</f>
        <v>0</v>
      </c>
      <c r="CE112" s="11">
        <f>SUMIFS('BD Factoraje'!$R:$R,'BD Factoraje'!$B:$B,$B$3,'BD Factoraje'!$K:$K,'Cartera Semanal Individual'!CE1,'BD Factoraje'!$O:$O,"&lt;"&amp;-90,'BD Factoraje'!$C:$C,$B$2)</f>
        <v>0</v>
      </c>
      <c r="CF112" s="11">
        <f>SUMIFS('BD Factoraje'!$R:$R,'BD Factoraje'!$B:$B,$B$3,'BD Factoraje'!$K:$K,'Cartera Semanal Individual'!CF1,'BD Factoraje'!$O:$O,"&lt;"&amp;-90,'BD Factoraje'!$C:$C,$B$2)</f>
        <v>0</v>
      </c>
      <c r="CG112" s="11">
        <f>SUMIFS('BD Factoraje'!$R:$R,'BD Factoraje'!$B:$B,$B$3,'BD Factoraje'!$K:$K,'Cartera Semanal Individual'!CG1,'BD Factoraje'!$O:$O,"&lt;"&amp;-90,'BD Factoraje'!$C:$C,$B$2)</f>
        <v>0</v>
      </c>
      <c r="CH112" s="11">
        <f>SUMIFS('BD Factoraje'!$R:$R,'BD Factoraje'!$B:$B,$B$3,'BD Factoraje'!$K:$K,'Cartera Semanal Individual'!CH1,'BD Factoraje'!$O:$O,"&lt;"&amp;-90,'BD Factoraje'!$C:$C,$B$2)</f>
        <v>0</v>
      </c>
      <c r="CI112" s="11">
        <f>SUMIFS('BD Factoraje'!$R:$R,'BD Factoraje'!$B:$B,$B$3,'BD Factoraje'!$K:$K,'Cartera Semanal Individual'!CI1,'BD Factoraje'!$O:$O,"&lt;"&amp;-90,'BD Factoraje'!$C:$C,$B$2)</f>
        <v>0</v>
      </c>
      <c r="CJ112" s="11">
        <f>SUMIFS('BD Factoraje'!$R:$R,'BD Factoraje'!$B:$B,$B$3,'BD Factoraje'!$K:$K,'Cartera Semanal Individual'!CJ1,'BD Factoraje'!$O:$O,"&lt;"&amp;-90,'BD Factoraje'!$C:$C,$B$2)</f>
        <v>0</v>
      </c>
      <c r="CK112" s="11">
        <f>SUMIFS('BD Factoraje'!$R:$R,'BD Factoraje'!$B:$B,$B$3,'BD Factoraje'!$K:$K,'Cartera Semanal Individual'!CK1,'BD Factoraje'!$O:$O,"&lt;"&amp;-90,'BD Factoraje'!$C:$C,$B$2)</f>
        <v>0</v>
      </c>
      <c r="CL112" s="11">
        <f>SUMIFS('BD Factoraje'!$R:$R,'BD Factoraje'!$B:$B,$B$3,'BD Factoraje'!$K:$K,'Cartera Semanal Individual'!CL1,'BD Factoraje'!$O:$O,"&lt;"&amp;-90,'BD Factoraje'!$C:$C,$B$2)</f>
        <v>0</v>
      </c>
      <c r="CM112" s="11">
        <f>SUMIFS('BD Factoraje'!$R:$R,'BD Factoraje'!$B:$B,$B$3,'BD Factoraje'!$K:$K,'Cartera Semanal Individual'!CM1,'BD Factoraje'!$O:$O,"&lt;"&amp;-90,'BD Factoraje'!$C:$C,$B$2)</f>
        <v>0</v>
      </c>
      <c r="CN112" s="11">
        <f>SUMIFS('BD Factoraje'!$R:$R,'BD Factoraje'!$B:$B,$B$3,'BD Factoraje'!$K:$K,'Cartera Semanal Individual'!CN1,'BD Factoraje'!$O:$O,"&lt;"&amp;-90,'BD Factoraje'!$C:$C,$B$2)</f>
        <v>0</v>
      </c>
      <c r="CO112" s="11">
        <f>SUMIFS('BD Factoraje'!$R:$R,'BD Factoraje'!$B:$B,$B$3,'BD Factoraje'!$K:$K,'Cartera Semanal Individual'!CO1,'BD Factoraje'!$O:$O,"&lt;"&amp;-90,'BD Factoraje'!$C:$C,$B$2)</f>
        <v>0</v>
      </c>
      <c r="CP112" s="11">
        <f>SUMIFS('BD Factoraje'!$R:$R,'BD Factoraje'!$B:$B,$B$3,'BD Factoraje'!$K:$K,'Cartera Semanal Individual'!CP1,'BD Factoraje'!$O:$O,"&lt;"&amp;-90,'BD Factoraje'!$C:$C,$B$2)</f>
        <v>0</v>
      </c>
      <c r="CQ112" s="11">
        <f>SUMIFS('BD Factoraje'!$R:$R,'BD Factoraje'!$B:$B,$B$3,'BD Factoraje'!$K:$K,'Cartera Semanal Individual'!CQ1,'BD Factoraje'!$O:$O,"&lt;"&amp;-90,'BD Factoraje'!$C:$C,$B$2)</f>
        <v>0</v>
      </c>
      <c r="CR112" s="11">
        <f>SUMIFS('BD Factoraje'!$R:$R,'BD Factoraje'!$B:$B,$B$3,'BD Factoraje'!$K:$K,'Cartera Semanal Individual'!CR1,'BD Factoraje'!$O:$O,"&lt;"&amp;-90,'BD Factoraje'!$C:$C,$B$2)</f>
        <v>0</v>
      </c>
      <c r="CS112" s="11">
        <f>SUMIFS('BD Factoraje'!$R:$R,'BD Factoraje'!$B:$B,$B$3,'BD Factoraje'!$K:$K,'Cartera Semanal Individual'!CS1,'BD Factoraje'!$O:$O,"&lt;"&amp;-90,'BD Factoraje'!$C:$C,$B$2)</f>
        <v>0</v>
      </c>
      <c r="CT112" s="11">
        <f>SUMIFS('BD Factoraje'!$R:$R,'BD Factoraje'!$B:$B,$B$3,'BD Factoraje'!$K:$K,'Cartera Semanal Individual'!CT1,'BD Factoraje'!$O:$O,"&lt;"&amp;-90,'BD Factoraje'!$C:$C,$B$2)</f>
        <v>0</v>
      </c>
      <c r="CU112" s="11">
        <f>SUMIFS('BD Factoraje'!$R:$R,'BD Factoraje'!$B:$B,$B$3,'BD Factoraje'!$K:$K,'Cartera Semanal Individual'!CU1,'BD Factoraje'!$O:$O,"&lt;"&amp;-90,'BD Factoraje'!$C:$C,$B$2)</f>
        <v>0</v>
      </c>
      <c r="CV112" s="11">
        <f>SUMIFS('BD Factoraje'!$R:$R,'BD Factoraje'!$B:$B,$B$3,'BD Factoraje'!$K:$K,'Cartera Semanal Individual'!CV1,'BD Factoraje'!$O:$O,"&lt;"&amp;-90,'BD Factoraje'!$C:$C,$B$2)</f>
        <v>0</v>
      </c>
    </row>
    <row r="113" spans="1:100" s="12" customFormat="1" x14ac:dyDescent="0.25">
      <c r="A113" s="13"/>
      <c r="B113" s="32"/>
    </row>
    <row r="114" spans="1:100" s="12" customFormat="1" ht="45" x14ac:dyDescent="0.25">
      <c r="A114" s="13"/>
      <c r="B114" s="23" t="s">
        <v>127</v>
      </c>
      <c r="C114" s="22">
        <f>IFERROR(SUM(C115:C117)/C104,0)</f>
        <v>0</v>
      </c>
      <c r="D114" s="22">
        <f t="shared" ref="D114:BO114" si="8">IFERROR(SUM(D115:D117)/D104,0)</f>
        <v>0</v>
      </c>
      <c r="E114" s="22">
        <f t="shared" si="8"/>
        <v>0</v>
      </c>
      <c r="F114" s="22">
        <f t="shared" si="8"/>
        <v>0</v>
      </c>
      <c r="G114" s="22">
        <f t="shared" si="8"/>
        <v>0</v>
      </c>
      <c r="H114" s="22">
        <f t="shared" si="8"/>
        <v>0</v>
      </c>
      <c r="I114" s="22">
        <f t="shared" si="8"/>
        <v>0</v>
      </c>
      <c r="J114" s="22">
        <f t="shared" si="8"/>
        <v>0</v>
      </c>
      <c r="K114" s="22">
        <f t="shared" si="8"/>
        <v>0</v>
      </c>
      <c r="L114" s="22">
        <f t="shared" si="8"/>
        <v>0</v>
      </c>
      <c r="M114" s="22">
        <f t="shared" si="8"/>
        <v>0</v>
      </c>
      <c r="N114" s="22">
        <f t="shared" si="8"/>
        <v>0</v>
      </c>
      <c r="O114" s="22">
        <f t="shared" si="8"/>
        <v>0</v>
      </c>
      <c r="P114" s="22">
        <f t="shared" si="8"/>
        <v>0</v>
      </c>
      <c r="Q114" s="22">
        <f t="shared" si="8"/>
        <v>0</v>
      </c>
      <c r="R114" s="22">
        <f t="shared" si="8"/>
        <v>0</v>
      </c>
      <c r="S114" s="22">
        <f t="shared" si="8"/>
        <v>0</v>
      </c>
      <c r="T114" s="22">
        <f t="shared" si="8"/>
        <v>0</v>
      </c>
      <c r="U114" s="22">
        <f t="shared" si="8"/>
        <v>0</v>
      </c>
      <c r="V114" s="22">
        <f t="shared" si="8"/>
        <v>0</v>
      </c>
      <c r="W114" s="22">
        <f t="shared" si="8"/>
        <v>0</v>
      </c>
      <c r="X114" s="22">
        <f t="shared" si="8"/>
        <v>0</v>
      </c>
      <c r="Y114" s="22">
        <f t="shared" si="8"/>
        <v>0</v>
      </c>
      <c r="Z114" s="22">
        <f t="shared" si="8"/>
        <v>0</v>
      </c>
      <c r="AA114" s="22">
        <f t="shared" si="8"/>
        <v>0</v>
      </c>
      <c r="AB114" s="22">
        <f t="shared" si="8"/>
        <v>0</v>
      </c>
      <c r="AC114" s="22">
        <f t="shared" si="8"/>
        <v>0</v>
      </c>
      <c r="AD114" s="22">
        <f t="shared" si="8"/>
        <v>0</v>
      </c>
      <c r="AE114" s="22">
        <f t="shared" si="8"/>
        <v>0</v>
      </c>
      <c r="AF114" s="22">
        <f t="shared" si="8"/>
        <v>0</v>
      </c>
      <c r="AG114" s="22">
        <f t="shared" si="8"/>
        <v>0</v>
      </c>
      <c r="AH114" s="22">
        <f t="shared" si="8"/>
        <v>0</v>
      </c>
      <c r="AI114" s="22">
        <f t="shared" si="8"/>
        <v>0</v>
      </c>
      <c r="AJ114" s="22">
        <f t="shared" si="8"/>
        <v>0</v>
      </c>
      <c r="AK114" s="22">
        <f t="shared" si="8"/>
        <v>0</v>
      </c>
      <c r="AL114" s="22">
        <f t="shared" si="8"/>
        <v>0</v>
      </c>
      <c r="AM114" s="22">
        <f t="shared" si="8"/>
        <v>0</v>
      </c>
      <c r="AN114" s="22">
        <f t="shared" si="8"/>
        <v>0</v>
      </c>
      <c r="AO114" s="22">
        <f t="shared" si="8"/>
        <v>1.3718899999999999E-2</v>
      </c>
      <c r="AP114" s="22">
        <f t="shared" si="8"/>
        <v>0</v>
      </c>
      <c r="AQ114" s="22">
        <f t="shared" si="8"/>
        <v>0</v>
      </c>
      <c r="AR114" s="22">
        <f t="shared" si="8"/>
        <v>0</v>
      </c>
      <c r="AS114" s="22">
        <f t="shared" si="8"/>
        <v>0</v>
      </c>
      <c r="AT114" s="22">
        <f t="shared" si="8"/>
        <v>0</v>
      </c>
      <c r="AU114" s="22">
        <f t="shared" si="8"/>
        <v>0</v>
      </c>
      <c r="AV114" s="22">
        <f t="shared" si="8"/>
        <v>0</v>
      </c>
      <c r="AW114" s="22">
        <f t="shared" si="8"/>
        <v>0</v>
      </c>
      <c r="AX114" s="22">
        <f t="shared" si="8"/>
        <v>0</v>
      </c>
      <c r="AY114" s="22">
        <f t="shared" si="8"/>
        <v>0</v>
      </c>
      <c r="AZ114" s="22">
        <f t="shared" si="8"/>
        <v>0</v>
      </c>
      <c r="BA114" s="22">
        <f t="shared" si="8"/>
        <v>0</v>
      </c>
      <c r="BB114" s="22">
        <f t="shared" si="8"/>
        <v>0</v>
      </c>
      <c r="BC114" s="22">
        <f t="shared" si="8"/>
        <v>0</v>
      </c>
      <c r="BD114" s="22">
        <f t="shared" si="8"/>
        <v>0</v>
      </c>
      <c r="BE114" s="22">
        <f t="shared" si="8"/>
        <v>0</v>
      </c>
      <c r="BF114" s="22">
        <f t="shared" si="8"/>
        <v>0</v>
      </c>
      <c r="BG114" s="22">
        <f t="shared" si="8"/>
        <v>0</v>
      </c>
      <c r="BH114" s="22">
        <f t="shared" si="8"/>
        <v>0</v>
      </c>
      <c r="BI114" s="22">
        <f t="shared" si="8"/>
        <v>0</v>
      </c>
      <c r="BJ114" s="22">
        <f t="shared" si="8"/>
        <v>0</v>
      </c>
      <c r="BK114" s="22">
        <f t="shared" si="8"/>
        <v>0</v>
      </c>
      <c r="BL114" s="22">
        <f t="shared" si="8"/>
        <v>0</v>
      </c>
      <c r="BM114" s="22">
        <f t="shared" si="8"/>
        <v>0</v>
      </c>
      <c r="BN114" s="22">
        <f t="shared" si="8"/>
        <v>0</v>
      </c>
      <c r="BO114" s="22">
        <f t="shared" si="8"/>
        <v>0</v>
      </c>
      <c r="BP114" s="22">
        <f t="shared" ref="BP114:CV114" si="9">IFERROR(SUM(BP115:BP117)/BP104,0)</f>
        <v>0</v>
      </c>
      <c r="BQ114" s="22">
        <f t="shared" si="9"/>
        <v>0</v>
      </c>
      <c r="BR114" s="22">
        <f t="shared" si="9"/>
        <v>0</v>
      </c>
      <c r="BS114" s="22">
        <f t="shared" si="9"/>
        <v>0</v>
      </c>
      <c r="BT114" s="22">
        <f t="shared" si="9"/>
        <v>0</v>
      </c>
      <c r="BU114" s="22">
        <f t="shared" si="9"/>
        <v>0</v>
      </c>
      <c r="BV114" s="22">
        <f t="shared" si="9"/>
        <v>0</v>
      </c>
      <c r="BW114" s="22">
        <f t="shared" si="9"/>
        <v>0</v>
      </c>
      <c r="BX114" s="22">
        <f t="shared" si="9"/>
        <v>0</v>
      </c>
      <c r="BY114" s="22">
        <f t="shared" si="9"/>
        <v>0</v>
      </c>
      <c r="BZ114" s="22">
        <f t="shared" si="9"/>
        <v>0</v>
      </c>
      <c r="CA114" s="22">
        <f t="shared" si="9"/>
        <v>0</v>
      </c>
      <c r="CB114" s="22">
        <f t="shared" si="9"/>
        <v>0</v>
      </c>
      <c r="CC114" s="22">
        <f t="shared" si="9"/>
        <v>0</v>
      </c>
      <c r="CD114" s="22">
        <f t="shared" si="9"/>
        <v>0</v>
      </c>
      <c r="CE114" s="22">
        <f t="shared" si="9"/>
        <v>0</v>
      </c>
      <c r="CF114" s="22">
        <f t="shared" si="9"/>
        <v>0.60673210239598663</v>
      </c>
      <c r="CG114" s="22">
        <f t="shared" si="9"/>
        <v>0</v>
      </c>
      <c r="CH114" s="22">
        <f t="shared" si="9"/>
        <v>0</v>
      </c>
      <c r="CI114" s="22">
        <f t="shared" si="9"/>
        <v>0</v>
      </c>
      <c r="CJ114" s="22">
        <f t="shared" si="9"/>
        <v>0</v>
      </c>
      <c r="CK114" s="22">
        <f t="shared" si="9"/>
        <v>0</v>
      </c>
      <c r="CL114" s="22">
        <f t="shared" si="9"/>
        <v>0</v>
      </c>
      <c r="CM114" s="22">
        <f t="shared" si="9"/>
        <v>0</v>
      </c>
      <c r="CN114" s="22">
        <f t="shared" si="9"/>
        <v>0</v>
      </c>
      <c r="CO114" s="22">
        <f t="shared" si="9"/>
        <v>0</v>
      </c>
      <c r="CP114" s="22">
        <f t="shared" si="9"/>
        <v>0</v>
      </c>
      <c r="CQ114" s="22">
        <f t="shared" si="9"/>
        <v>0</v>
      </c>
      <c r="CR114" s="22">
        <f t="shared" si="9"/>
        <v>0</v>
      </c>
      <c r="CS114" s="22">
        <f t="shared" si="9"/>
        <v>0</v>
      </c>
      <c r="CT114" s="22">
        <f t="shared" si="9"/>
        <v>0</v>
      </c>
      <c r="CU114" s="22">
        <f t="shared" si="9"/>
        <v>0</v>
      </c>
      <c r="CV114" s="22">
        <f t="shared" si="9"/>
        <v>0</v>
      </c>
    </row>
    <row r="115" spans="1:100" s="12" customFormat="1" x14ac:dyDescent="0.25">
      <c r="A115" s="13"/>
      <c r="B115" s="8" t="s">
        <v>130</v>
      </c>
      <c r="C115" s="11">
        <f>SUMIFS('BD Factoraje'!$R:$R,'BD Factoraje'!$B:$B,$B$3,'BD Factoraje'!$K:$K,'Cartera Semanal Individual'!C1,'BD Factoraje'!$O:$O,"&gt;=-"&amp;60,'BD Factoraje'!$O:$O,"&lt;-"&amp;30,'BD Factoraje'!$P:$P,1,'BD Factoraje'!$C:$C,$B$2)</f>
        <v>0</v>
      </c>
      <c r="D115" s="11">
        <f>SUMIFS('BD Factoraje'!$R:$R,'BD Factoraje'!$B:$B,$B$3,'BD Factoraje'!$K:$K,'Cartera Semanal Individual'!D1,'BD Factoraje'!$O:$O,"&gt;=-"&amp;60,'BD Factoraje'!$O:$O,"&lt;-"&amp;30,'BD Factoraje'!$P:$P,1,'BD Factoraje'!$C:$C,$B$2)</f>
        <v>0</v>
      </c>
      <c r="E115" s="11">
        <f>SUMIFS('BD Factoraje'!$R:$R,'BD Factoraje'!$B:$B,$B$3,'BD Factoraje'!$K:$K,'Cartera Semanal Individual'!E1,'BD Factoraje'!$O:$O,"&gt;=-"&amp;60,'BD Factoraje'!$O:$O,"&lt;-"&amp;30,'BD Factoraje'!$P:$P,1,'BD Factoraje'!$C:$C,$B$2)</f>
        <v>0</v>
      </c>
      <c r="F115" s="11">
        <f>SUMIFS('BD Factoraje'!$R:$R,'BD Factoraje'!$B:$B,$B$3,'BD Factoraje'!$K:$K,'Cartera Semanal Individual'!F1,'BD Factoraje'!$O:$O,"&gt;=-"&amp;60,'BD Factoraje'!$O:$O,"&lt;-"&amp;30,'BD Factoraje'!$P:$P,1,'BD Factoraje'!$C:$C,$B$2)</f>
        <v>0</v>
      </c>
      <c r="G115" s="11">
        <f>SUMIFS('BD Factoraje'!$R:$R,'BD Factoraje'!$B:$B,$B$3,'BD Factoraje'!$K:$K,'Cartera Semanal Individual'!G1,'BD Factoraje'!$O:$O,"&gt;=-"&amp;60,'BD Factoraje'!$O:$O,"&lt;-"&amp;30,'BD Factoraje'!$P:$P,1,'BD Factoraje'!$C:$C,$B$2)</f>
        <v>0</v>
      </c>
      <c r="H115" s="11">
        <f>SUMIFS('BD Factoraje'!$R:$R,'BD Factoraje'!$B:$B,$B$3,'BD Factoraje'!$K:$K,'Cartera Semanal Individual'!H1,'BD Factoraje'!$O:$O,"&gt;=-"&amp;60,'BD Factoraje'!$O:$O,"&lt;-"&amp;30,'BD Factoraje'!$P:$P,1,'BD Factoraje'!$C:$C,$B$2)</f>
        <v>0</v>
      </c>
      <c r="I115" s="11">
        <f>SUMIFS('BD Factoraje'!$R:$R,'BD Factoraje'!$B:$B,$B$3,'BD Factoraje'!$K:$K,'Cartera Semanal Individual'!I1,'BD Factoraje'!$O:$O,"&gt;=-"&amp;60,'BD Factoraje'!$O:$O,"&lt;-"&amp;30,'BD Factoraje'!$P:$P,1,'BD Factoraje'!$C:$C,$B$2)</f>
        <v>0</v>
      </c>
      <c r="J115" s="11">
        <f>SUMIFS('BD Factoraje'!$R:$R,'BD Factoraje'!$B:$B,$B$3,'BD Factoraje'!$K:$K,'Cartera Semanal Individual'!J1,'BD Factoraje'!$O:$O,"&gt;=-"&amp;60,'BD Factoraje'!$O:$O,"&lt;-"&amp;30,'BD Factoraje'!$P:$P,1,'BD Factoraje'!$C:$C,$B$2)</f>
        <v>0</v>
      </c>
      <c r="K115" s="11">
        <f>SUMIFS('BD Factoraje'!$R:$R,'BD Factoraje'!$B:$B,$B$3,'BD Factoraje'!$K:$K,'Cartera Semanal Individual'!K1,'BD Factoraje'!$O:$O,"&gt;=-"&amp;60,'BD Factoraje'!$O:$O,"&lt;-"&amp;30,'BD Factoraje'!$P:$P,1,'BD Factoraje'!$C:$C,$B$2)</f>
        <v>0</v>
      </c>
      <c r="L115" s="11">
        <f>SUMIFS('BD Factoraje'!$R:$R,'BD Factoraje'!$B:$B,$B$3,'BD Factoraje'!$K:$K,'Cartera Semanal Individual'!L1,'BD Factoraje'!$O:$O,"&gt;=-"&amp;60,'BD Factoraje'!$O:$O,"&lt;-"&amp;30,'BD Factoraje'!$P:$P,1,'BD Factoraje'!$C:$C,$B$2)</f>
        <v>0</v>
      </c>
      <c r="M115" s="11">
        <f>SUMIFS('BD Factoraje'!$R:$R,'BD Factoraje'!$B:$B,$B$3,'BD Factoraje'!$K:$K,'Cartera Semanal Individual'!M1,'BD Factoraje'!$O:$O,"&gt;=-"&amp;60,'BD Factoraje'!$O:$O,"&lt;-"&amp;30,'BD Factoraje'!$P:$P,1,'BD Factoraje'!$C:$C,$B$2)</f>
        <v>0</v>
      </c>
      <c r="N115" s="11">
        <f>SUMIFS('BD Factoraje'!$R:$R,'BD Factoraje'!$B:$B,$B$3,'BD Factoraje'!$K:$K,'Cartera Semanal Individual'!N1,'BD Factoraje'!$O:$O,"&gt;=-"&amp;60,'BD Factoraje'!$O:$O,"&lt;-"&amp;30,'BD Factoraje'!$P:$P,1,'BD Factoraje'!$C:$C,$B$2)</f>
        <v>0</v>
      </c>
      <c r="O115" s="11">
        <f>SUMIFS('BD Factoraje'!$R:$R,'BD Factoraje'!$B:$B,$B$3,'BD Factoraje'!$K:$K,'Cartera Semanal Individual'!O1,'BD Factoraje'!$O:$O,"&gt;=-"&amp;60,'BD Factoraje'!$O:$O,"&lt;-"&amp;30,'BD Factoraje'!$P:$P,1,'BD Factoraje'!$C:$C,$B$2)</f>
        <v>0</v>
      </c>
      <c r="P115" s="11">
        <f>SUMIFS('BD Factoraje'!$R:$R,'BD Factoraje'!$B:$B,$B$3,'BD Factoraje'!$K:$K,'Cartera Semanal Individual'!P1,'BD Factoraje'!$O:$O,"&gt;=-"&amp;60,'BD Factoraje'!$O:$O,"&lt;-"&amp;30,'BD Factoraje'!$P:$P,1,'BD Factoraje'!$C:$C,$B$2)</f>
        <v>0</v>
      </c>
      <c r="Q115" s="11">
        <f>SUMIFS('BD Factoraje'!$R:$R,'BD Factoraje'!$B:$B,$B$3,'BD Factoraje'!$K:$K,'Cartera Semanal Individual'!Q1,'BD Factoraje'!$O:$O,"&gt;=-"&amp;60,'BD Factoraje'!$O:$O,"&lt;-"&amp;30,'BD Factoraje'!$P:$P,1,'BD Factoraje'!$C:$C,$B$2)</f>
        <v>0</v>
      </c>
      <c r="R115" s="11">
        <f>SUMIFS('BD Factoraje'!$R:$R,'BD Factoraje'!$B:$B,$B$3,'BD Factoraje'!$K:$K,'Cartera Semanal Individual'!R1,'BD Factoraje'!$O:$O,"&gt;=-"&amp;60,'BD Factoraje'!$O:$O,"&lt;-"&amp;30,'BD Factoraje'!$P:$P,1,'BD Factoraje'!$C:$C,$B$2)</f>
        <v>0</v>
      </c>
      <c r="S115" s="11">
        <f>SUMIFS('BD Factoraje'!$R:$R,'BD Factoraje'!$B:$B,$B$3,'BD Factoraje'!$K:$K,'Cartera Semanal Individual'!S1,'BD Factoraje'!$O:$O,"&gt;=-"&amp;60,'BD Factoraje'!$O:$O,"&lt;-"&amp;30,'BD Factoraje'!$P:$P,1,'BD Factoraje'!$C:$C,$B$2)</f>
        <v>0</v>
      </c>
      <c r="T115" s="11">
        <f>SUMIFS('BD Factoraje'!$R:$R,'BD Factoraje'!$B:$B,$B$3,'BD Factoraje'!$K:$K,'Cartera Semanal Individual'!T1,'BD Factoraje'!$O:$O,"&gt;=-"&amp;60,'BD Factoraje'!$O:$O,"&lt;-"&amp;30,'BD Factoraje'!$P:$P,1,'BD Factoraje'!$C:$C,$B$2)</f>
        <v>0</v>
      </c>
      <c r="U115" s="11">
        <f>SUMIFS('BD Factoraje'!$R:$R,'BD Factoraje'!$B:$B,$B$3,'BD Factoraje'!$K:$K,'Cartera Semanal Individual'!U1,'BD Factoraje'!$O:$O,"&gt;=-"&amp;60,'BD Factoraje'!$O:$O,"&lt;-"&amp;30,'BD Factoraje'!$P:$P,1,'BD Factoraje'!$C:$C,$B$2)</f>
        <v>0</v>
      </c>
      <c r="V115" s="11">
        <f>SUMIFS('BD Factoraje'!$R:$R,'BD Factoraje'!$B:$B,$B$3,'BD Factoraje'!$K:$K,'Cartera Semanal Individual'!V1,'BD Factoraje'!$O:$O,"&gt;=-"&amp;60,'BD Factoraje'!$O:$O,"&lt;-"&amp;30,'BD Factoraje'!$P:$P,1,'BD Factoraje'!$C:$C,$B$2)</f>
        <v>0</v>
      </c>
      <c r="W115" s="11">
        <f>SUMIFS('BD Factoraje'!$R:$R,'BD Factoraje'!$B:$B,$B$3,'BD Factoraje'!$K:$K,'Cartera Semanal Individual'!W1,'BD Factoraje'!$O:$O,"&gt;=-"&amp;60,'BD Factoraje'!$O:$O,"&lt;-"&amp;30,'BD Factoraje'!$P:$P,1,'BD Factoraje'!$C:$C,$B$2)</f>
        <v>0</v>
      </c>
      <c r="X115" s="11">
        <f>SUMIFS('BD Factoraje'!$R:$R,'BD Factoraje'!$B:$B,$B$3,'BD Factoraje'!$K:$K,'Cartera Semanal Individual'!X1,'BD Factoraje'!$O:$O,"&gt;=-"&amp;60,'BD Factoraje'!$O:$O,"&lt;-"&amp;30,'BD Factoraje'!$P:$P,1,'BD Factoraje'!$C:$C,$B$2)</f>
        <v>0</v>
      </c>
      <c r="Y115" s="11">
        <f>SUMIFS('BD Factoraje'!$R:$R,'BD Factoraje'!$B:$B,$B$3,'BD Factoraje'!$K:$K,'Cartera Semanal Individual'!Y1,'BD Factoraje'!$O:$O,"&gt;=-"&amp;60,'BD Factoraje'!$O:$O,"&lt;-"&amp;30,'BD Factoraje'!$P:$P,1,'BD Factoraje'!$C:$C,$B$2)</f>
        <v>0</v>
      </c>
      <c r="Z115" s="11">
        <f>SUMIFS('BD Factoraje'!$R:$R,'BD Factoraje'!$B:$B,$B$3,'BD Factoraje'!$K:$K,'Cartera Semanal Individual'!Z1,'BD Factoraje'!$O:$O,"&gt;=-"&amp;60,'BD Factoraje'!$O:$O,"&lt;-"&amp;30,'BD Factoraje'!$P:$P,1,'BD Factoraje'!$C:$C,$B$2)</f>
        <v>0</v>
      </c>
      <c r="AA115" s="11">
        <f>SUMIFS('BD Factoraje'!$R:$R,'BD Factoraje'!$B:$B,$B$3,'BD Factoraje'!$K:$K,'Cartera Semanal Individual'!AA1,'BD Factoraje'!$O:$O,"&gt;=-"&amp;60,'BD Factoraje'!$O:$O,"&lt;-"&amp;30,'BD Factoraje'!$P:$P,1,'BD Factoraje'!$C:$C,$B$2)</f>
        <v>0</v>
      </c>
      <c r="AB115" s="11">
        <f>SUMIFS('BD Factoraje'!$R:$R,'BD Factoraje'!$B:$B,$B$3,'BD Factoraje'!$K:$K,'Cartera Semanal Individual'!AB1,'BD Factoraje'!$O:$O,"&gt;=-"&amp;60,'BD Factoraje'!$O:$O,"&lt;-"&amp;30,'BD Factoraje'!$P:$P,1,'BD Factoraje'!$C:$C,$B$2)</f>
        <v>0</v>
      </c>
      <c r="AC115" s="11">
        <f>SUMIFS('BD Factoraje'!$R:$R,'BD Factoraje'!$B:$B,$B$3,'BD Factoraje'!$K:$K,'Cartera Semanal Individual'!AC1,'BD Factoraje'!$O:$O,"&gt;=-"&amp;60,'BD Factoraje'!$O:$O,"&lt;-"&amp;30,'BD Factoraje'!$P:$P,1,'BD Factoraje'!$C:$C,$B$2)</f>
        <v>0</v>
      </c>
      <c r="AD115" s="11">
        <f>SUMIFS('BD Factoraje'!$R:$R,'BD Factoraje'!$B:$B,$B$3,'BD Factoraje'!$K:$K,'Cartera Semanal Individual'!AD1,'BD Factoraje'!$O:$O,"&gt;=-"&amp;60,'BD Factoraje'!$O:$O,"&lt;-"&amp;30,'BD Factoraje'!$P:$P,1,'BD Factoraje'!$C:$C,$B$2)</f>
        <v>0</v>
      </c>
      <c r="AE115" s="11">
        <f>SUMIFS('BD Factoraje'!$R:$R,'BD Factoraje'!$B:$B,$B$3,'BD Factoraje'!$K:$K,'Cartera Semanal Individual'!AE1,'BD Factoraje'!$O:$O,"&gt;=-"&amp;60,'BD Factoraje'!$O:$O,"&lt;-"&amp;30,'BD Factoraje'!$P:$P,1,'BD Factoraje'!$C:$C,$B$2)</f>
        <v>0</v>
      </c>
      <c r="AF115" s="11">
        <f>SUMIFS('BD Factoraje'!$R:$R,'BD Factoraje'!$B:$B,$B$3,'BD Factoraje'!$K:$K,'Cartera Semanal Individual'!AF1,'BD Factoraje'!$O:$O,"&gt;=-"&amp;60,'BD Factoraje'!$O:$O,"&lt;-"&amp;30,'BD Factoraje'!$P:$P,1,'BD Factoraje'!$C:$C,$B$2)</f>
        <v>0</v>
      </c>
      <c r="AG115" s="11">
        <f>SUMIFS('BD Factoraje'!$R:$R,'BD Factoraje'!$B:$B,$B$3,'BD Factoraje'!$K:$K,'Cartera Semanal Individual'!AG1,'BD Factoraje'!$O:$O,"&gt;=-"&amp;60,'BD Factoraje'!$O:$O,"&lt;-"&amp;30,'BD Factoraje'!$P:$P,1,'BD Factoraje'!$C:$C,$B$2)</f>
        <v>0</v>
      </c>
      <c r="AH115" s="11">
        <f>SUMIFS('BD Factoraje'!$R:$R,'BD Factoraje'!$B:$B,$B$3,'BD Factoraje'!$K:$K,'Cartera Semanal Individual'!AH1,'BD Factoraje'!$O:$O,"&gt;=-"&amp;60,'BD Factoraje'!$O:$O,"&lt;-"&amp;30,'BD Factoraje'!$P:$P,1,'BD Factoraje'!$C:$C,$B$2)</f>
        <v>0</v>
      </c>
      <c r="AI115" s="11">
        <f>SUMIFS('BD Factoraje'!$R:$R,'BD Factoraje'!$B:$B,$B$3,'BD Factoraje'!$K:$K,'Cartera Semanal Individual'!AI1,'BD Factoraje'!$O:$O,"&gt;=-"&amp;60,'BD Factoraje'!$O:$O,"&lt;-"&amp;30,'BD Factoraje'!$P:$P,1,'BD Factoraje'!$C:$C,$B$2)</f>
        <v>0</v>
      </c>
      <c r="AJ115" s="11">
        <f>SUMIFS('BD Factoraje'!$R:$R,'BD Factoraje'!$B:$B,$B$3,'BD Factoraje'!$K:$K,'Cartera Semanal Individual'!AJ1,'BD Factoraje'!$O:$O,"&gt;=-"&amp;60,'BD Factoraje'!$O:$O,"&lt;-"&amp;30,'BD Factoraje'!$P:$P,1,'BD Factoraje'!$C:$C,$B$2)</f>
        <v>0</v>
      </c>
      <c r="AK115" s="11">
        <f>SUMIFS('BD Factoraje'!$R:$R,'BD Factoraje'!$B:$B,$B$3,'BD Factoraje'!$K:$K,'Cartera Semanal Individual'!AK1,'BD Factoraje'!$O:$O,"&gt;=-"&amp;60,'BD Factoraje'!$O:$O,"&lt;-"&amp;30,'BD Factoraje'!$P:$P,1,'BD Factoraje'!$C:$C,$B$2)</f>
        <v>0</v>
      </c>
      <c r="AL115" s="11">
        <f>SUMIFS('BD Factoraje'!$R:$R,'BD Factoraje'!$B:$B,$B$3,'BD Factoraje'!$K:$K,'Cartera Semanal Individual'!AL1,'BD Factoraje'!$O:$O,"&gt;=-"&amp;60,'BD Factoraje'!$O:$O,"&lt;-"&amp;30,'BD Factoraje'!$P:$P,1,'BD Factoraje'!$C:$C,$B$2)</f>
        <v>0</v>
      </c>
      <c r="AM115" s="11">
        <f>SUMIFS('BD Factoraje'!$R:$R,'BD Factoraje'!$B:$B,$B$3,'BD Factoraje'!$K:$K,'Cartera Semanal Individual'!AM1,'BD Factoraje'!$O:$O,"&gt;=-"&amp;60,'BD Factoraje'!$O:$O,"&lt;-"&amp;30,'BD Factoraje'!$P:$P,1,'BD Factoraje'!$C:$C,$B$2)</f>
        <v>0</v>
      </c>
      <c r="AN115" s="11">
        <f>SUMIFS('BD Factoraje'!$R:$R,'BD Factoraje'!$B:$B,$B$3,'BD Factoraje'!$K:$K,'Cartera Semanal Individual'!AN1,'BD Factoraje'!$O:$O,"&gt;=-"&amp;60,'BD Factoraje'!$O:$O,"&lt;-"&amp;30,'BD Factoraje'!$P:$P,1,'BD Factoraje'!$C:$C,$B$2)</f>
        <v>0</v>
      </c>
      <c r="AO115" s="11">
        <f>SUMIFS('BD Factoraje'!$R:$R,'BD Factoraje'!$B:$B,$B$3,'BD Factoraje'!$K:$K,'Cartera Semanal Individual'!AO1,'BD Factoraje'!$O:$O,"&gt;=-"&amp;60,'BD Factoraje'!$O:$O,"&lt;-"&amp;30,'BD Factoraje'!$P:$P,1,'BD Factoraje'!$C:$C,$B$2)</f>
        <v>0</v>
      </c>
      <c r="AP115" s="11">
        <f>SUMIFS('BD Factoraje'!$R:$R,'BD Factoraje'!$B:$B,$B$3,'BD Factoraje'!$K:$K,'Cartera Semanal Individual'!AP1,'BD Factoraje'!$O:$O,"&gt;=-"&amp;60,'BD Factoraje'!$O:$O,"&lt;-"&amp;30,'BD Factoraje'!$P:$P,1,'BD Factoraje'!$C:$C,$B$2)</f>
        <v>0</v>
      </c>
      <c r="AQ115" s="11">
        <f>SUMIFS('BD Factoraje'!$R:$R,'BD Factoraje'!$B:$B,$B$3,'BD Factoraje'!$K:$K,'Cartera Semanal Individual'!AQ1,'BD Factoraje'!$O:$O,"&gt;=-"&amp;60,'BD Factoraje'!$O:$O,"&lt;-"&amp;30,'BD Factoraje'!$P:$P,1,'BD Factoraje'!$C:$C,$B$2)</f>
        <v>0</v>
      </c>
      <c r="AR115" s="11">
        <f>SUMIFS('BD Factoraje'!$R:$R,'BD Factoraje'!$B:$B,$B$3,'BD Factoraje'!$K:$K,'Cartera Semanal Individual'!AR1,'BD Factoraje'!$O:$O,"&gt;=-"&amp;60,'BD Factoraje'!$O:$O,"&lt;-"&amp;30,'BD Factoraje'!$P:$P,1,'BD Factoraje'!$C:$C,$B$2)</f>
        <v>0</v>
      </c>
      <c r="AS115" s="11">
        <f>SUMIFS('BD Factoraje'!$R:$R,'BD Factoraje'!$B:$B,$B$3,'BD Factoraje'!$K:$K,'Cartera Semanal Individual'!AS1,'BD Factoraje'!$O:$O,"&gt;=-"&amp;60,'BD Factoraje'!$O:$O,"&lt;-"&amp;30,'BD Factoraje'!$P:$P,1,'BD Factoraje'!$C:$C,$B$2)</f>
        <v>0</v>
      </c>
      <c r="AT115" s="11">
        <f>SUMIFS('BD Factoraje'!$R:$R,'BD Factoraje'!$B:$B,$B$3,'BD Factoraje'!$K:$K,'Cartera Semanal Individual'!AT1,'BD Factoraje'!$O:$O,"&gt;=-"&amp;60,'BD Factoraje'!$O:$O,"&lt;-"&amp;30,'BD Factoraje'!$P:$P,1,'BD Factoraje'!$C:$C,$B$2)</f>
        <v>0</v>
      </c>
      <c r="AU115" s="11">
        <f>SUMIFS('BD Factoraje'!$R:$R,'BD Factoraje'!$B:$B,$B$3,'BD Factoraje'!$K:$K,'Cartera Semanal Individual'!AU1,'BD Factoraje'!$O:$O,"&gt;=-"&amp;60,'BD Factoraje'!$O:$O,"&lt;-"&amp;30,'BD Factoraje'!$P:$P,1,'BD Factoraje'!$C:$C,$B$2)</f>
        <v>0</v>
      </c>
      <c r="AV115" s="11">
        <f>SUMIFS('BD Factoraje'!$R:$R,'BD Factoraje'!$B:$B,$B$3,'BD Factoraje'!$K:$K,'Cartera Semanal Individual'!AV1,'BD Factoraje'!$O:$O,"&gt;=-"&amp;60,'BD Factoraje'!$O:$O,"&lt;-"&amp;30,'BD Factoraje'!$P:$P,1,'BD Factoraje'!$C:$C,$B$2)</f>
        <v>0</v>
      </c>
      <c r="AW115" s="11">
        <f>SUMIFS('BD Factoraje'!$R:$R,'BD Factoraje'!$B:$B,$B$3,'BD Factoraje'!$K:$K,'Cartera Semanal Individual'!AW1,'BD Factoraje'!$O:$O,"&gt;=-"&amp;60,'BD Factoraje'!$O:$O,"&lt;-"&amp;30,'BD Factoraje'!$P:$P,1,'BD Factoraje'!$C:$C,$B$2)</f>
        <v>0</v>
      </c>
      <c r="AX115" s="11">
        <f>SUMIFS('BD Factoraje'!$R:$R,'BD Factoraje'!$B:$B,$B$3,'BD Factoraje'!$K:$K,'Cartera Semanal Individual'!AX1,'BD Factoraje'!$O:$O,"&gt;=-"&amp;60,'BD Factoraje'!$O:$O,"&lt;-"&amp;30,'BD Factoraje'!$P:$P,1,'BD Factoraje'!$C:$C,$B$2)</f>
        <v>0</v>
      </c>
      <c r="AY115" s="11">
        <f>SUMIFS('BD Factoraje'!$R:$R,'BD Factoraje'!$B:$B,$B$3,'BD Factoraje'!$K:$K,'Cartera Semanal Individual'!AY1,'BD Factoraje'!$O:$O,"&gt;=-"&amp;60,'BD Factoraje'!$O:$O,"&lt;-"&amp;30,'BD Factoraje'!$P:$P,1,'BD Factoraje'!$C:$C,$B$2)</f>
        <v>0</v>
      </c>
      <c r="AZ115" s="11">
        <f>SUMIFS('BD Factoraje'!$R:$R,'BD Factoraje'!$B:$B,$B$3,'BD Factoraje'!$K:$K,'Cartera Semanal Individual'!AZ1,'BD Factoraje'!$O:$O,"&gt;=-"&amp;60,'BD Factoraje'!$O:$O,"&lt;-"&amp;30,'BD Factoraje'!$P:$P,1,'BD Factoraje'!$C:$C,$B$2)</f>
        <v>0</v>
      </c>
      <c r="BA115" s="11">
        <f>SUMIFS('BD Factoraje'!$R:$R,'BD Factoraje'!$B:$B,$B$3,'BD Factoraje'!$K:$K,'Cartera Semanal Individual'!BA1,'BD Factoraje'!$O:$O,"&gt;=-"&amp;60,'BD Factoraje'!$O:$O,"&lt;-"&amp;30,'BD Factoraje'!$P:$P,1,'BD Factoraje'!$C:$C,$B$2)</f>
        <v>0</v>
      </c>
      <c r="BB115" s="11">
        <f>SUMIFS('BD Factoraje'!$R:$R,'BD Factoraje'!$B:$B,$B$3,'BD Factoraje'!$K:$K,'Cartera Semanal Individual'!BB1,'BD Factoraje'!$O:$O,"&gt;=-"&amp;60,'BD Factoraje'!$O:$O,"&lt;-"&amp;30,'BD Factoraje'!$P:$P,1,'BD Factoraje'!$C:$C,$B$2)</f>
        <v>0</v>
      </c>
      <c r="BC115" s="11">
        <f>SUMIFS('BD Factoraje'!$R:$R,'BD Factoraje'!$B:$B,$B$3,'BD Factoraje'!$K:$K,'Cartera Semanal Individual'!BC1,'BD Factoraje'!$O:$O,"&gt;=-"&amp;60,'BD Factoraje'!$O:$O,"&lt;-"&amp;30,'BD Factoraje'!$P:$P,1,'BD Factoraje'!$C:$C,$B$2)</f>
        <v>0</v>
      </c>
      <c r="BD115" s="11">
        <f>SUMIFS('BD Factoraje'!$R:$R,'BD Factoraje'!$B:$B,$B$3,'BD Factoraje'!$K:$K,'Cartera Semanal Individual'!BD1,'BD Factoraje'!$O:$O,"&gt;=-"&amp;60,'BD Factoraje'!$O:$O,"&lt;-"&amp;30,'BD Factoraje'!$P:$P,1,'BD Factoraje'!$C:$C,$B$2)</f>
        <v>0</v>
      </c>
      <c r="BE115" s="11">
        <f>SUMIFS('BD Factoraje'!$R:$R,'BD Factoraje'!$B:$B,$B$3,'BD Factoraje'!$K:$K,'Cartera Semanal Individual'!BE1,'BD Factoraje'!$O:$O,"&gt;=-"&amp;60,'BD Factoraje'!$O:$O,"&lt;-"&amp;30,'BD Factoraje'!$P:$P,1,'BD Factoraje'!$C:$C,$B$2)</f>
        <v>0</v>
      </c>
      <c r="BF115" s="11">
        <f>SUMIFS('BD Factoraje'!$R:$R,'BD Factoraje'!$B:$B,$B$3,'BD Factoraje'!$K:$K,'Cartera Semanal Individual'!BF1,'BD Factoraje'!$O:$O,"&gt;=-"&amp;60,'BD Factoraje'!$O:$O,"&lt;-"&amp;30,'BD Factoraje'!$P:$P,1,'BD Factoraje'!$C:$C,$B$2)</f>
        <v>0</v>
      </c>
      <c r="BG115" s="11">
        <f>SUMIFS('BD Factoraje'!$R:$R,'BD Factoraje'!$B:$B,$B$3,'BD Factoraje'!$K:$K,'Cartera Semanal Individual'!BG1,'BD Factoraje'!$O:$O,"&gt;=-"&amp;60,'BD Factoraje'!$O:$O,"&lt;-"&amp;30,'BD Factoraje'!$P:$P,1,'BD Factoraje'!$C:$C,$B$2)</f>
        <v>0</v>
      </c>
      <c r="BH115" s="11">
        <f>SUMIFS('BD Factoraje'!$R:$R,'BD Factoraje'!$B:$B,$B$3,'BD Factoraje'!$K:$K,'Cartera Semanal Individual'!BH1,'BD Factoraje'!$O:$O,"&gt;=-"&amp;60,'BD Factoraje'!$O:$O,"&lt;-"&amp;30,'BD Factoraje'!$P:$P,1,'BD Factoraje'!$C:$C,$B$2)</f>
        <v>0</v>
      </c>
      <c r="BI115" s="11">
        <f>SUMIFS('BD Factoraje'!$R:$R,'BD Factoraje'!$B:$B,$B$3,'BD Factoraje'!$K:$K,'Cartera Semanal Individual'!BI1,'BD Factoraje'!$O:$O,"&gt;=-"&amp;60,'BD Factoraje'!$O:$O,"&lt;-"&amp;30,'BD Factoraje'!$P:$P,1,'BD Factoraje'!$C:$C,$B$2)</f>
        <v>0</v>
      </c>
      <c r="BJ115" s="11">
        <f>SUMIFS('BD Factoraje'!$R:$R,'BD Factoraje'!$B:$B,$B$3,'BD Factoraje'!$K:$K,'Cartera Semanal Individual'!BJ1,'BD Factoraje'!$O:$O,"&gt;=-"&amp;60,'BD Factoraje'!$O:$O,"&lt;-"&amp;30,'BD Factoraje'!$P:$P,1,'BD Factoraje'!$C:$C,$B$2)</f>
        <v>0</v>
      </c>
      <c r="BK115" s="11">
        <f>SUMIFS('BD Factoraje'!$R:$R,'BD Factoraje'!$B:$B,$B$3,'BD Factoraje'!$K:$K,'Cartera Semanal Individual'!BK1,'BD Factoraje'!$O:$O,"&gt;=-"&amp;60,'BD Factoraje'!$O:$O,"&lt;-"&amp;30,'BD Factoraje'!$P:$P,1,'BD Factoraje'!$C:$C,$B$2)</f>
        <v>0</v>
      </c>
      <c r="BL115" s="11">
        <f>SUMIFS('BD Factoraje'!$R:$R,'BD Factoraje'!$B:$B,$B$3,'BD Factoraje'!$K:$K,'Cartera Semanal Individual'!BL1,'BD Factoraje'!$O:$O,"&gt;=-"&amp;60,'BD Factoraje'!$O:$O,"&lt;-"&amp;30,'BD Factoraje'!$P:$P,1,'BD Factoraje'!$C:$C,$B$2)</f>
        <v>0</v>
      </c>
      <c r="BM115" s="11">
        <f>SUMIFS('BD Factoraje'!$R:$R,'BD Factoraje'!$B:$B,$B$3,'BD Factoraje'!$K:$K,'Cartera Semanal Individual'!BM1,'BD Factoraje'!$O:$O,"&gt;=-"&amp;60,'BD Factoraje'!$O:$O,"&lt;-"&amp;30,'BD Factoraje'!$P:$P,1,'BD Factoraje'!$C:$C,$B$2)</f>
        <v>0</v>
      </c>
      <c r="BN115" s="11">
        <f>SUMIFS('BD Factoraje'!$R:$R,'BD Factoraje'!$B:$B,$B$3,'BD Factoraje'!$K:$K,'Cartera Semanal Individual'!BN1,'BD Factoraje'!$O:$O,"&gt;=-"&amp;60,'BD Factoraje'!$O:$O,"&lt;-"&amp;30,'BD Factoraje'!$P:$P,1,'BD Factoraje'!$C:$C,$B$2)</f>
        <v>0</v>
      </c>
      <c r="BO115" s="11">
        <f>SUMIFS('BD Factoraje'!$R:$R,'BD Factoraje'!$B:$B,$B$3,'BD Factoraje'!$K:$K,'Cartera Semanal Individual'!BO1,'BD Factoraje'!$O:$O,"&gt;=-"&amp;60,'BD Factoraje'!$O:$O,"&lt;-"&amp;30,'BD Factoraje'!$P:$P,1,'BD Factoraje'!$C:$C,$B$2)</f>
        <v>0</v>
      </c>
      <c r="BP115" s="11">
        <f>SUMIFS('BD Factoraje'!$R:$R,'BD Factoraje'!$B:$B,$B$3,'BD Factoraje'!$K:$K,'Cartera Semanal Individual'!BP1,'BD Factoraje'!$O:$O,"&gt;=-"&amp;60,'BD Factoraje'!$O:$O,"&lt;-"&amp;30,'BD Factoraje'!$P:$P,1,'BD Factoraje'!$C:$C,$B$2)</f>
        <v>0</v>
      </c>
      <c r="BQ115" s="11">
        <f>SUMIFS('BD Factoraje'!$R:$R,'BD Factoraje'!$B:$B,$B$3,'BD Factoraje'!$K:$K,'Cartera Semanal Individual'!BQ1,'BD Factoraje'!$O:$O,"&gt;=-"&amp;60,'BD Factoraje'!$O:$O,"&lt;-"&amp;30,'BD Factoraje'!$P:$P,1,'BD Factoraje'!$C:$C,$B$2)</f>
        <v>0</v>
      </c>
      <c r="BR115" s="11">
        <f>SUMIFS('BD Factoraje'!$R:$R,'BD Factoraje'!$B:$B,$B$3,'BD Factoraje'!$K:$K,'Cartera Semanal Individual'!BR1,'BD Factoraje'!$O:$O,"&gt;=-"&amp;60,'BD Factoraje'!$O:$O,"&lt;-"&amp;30,'BD Factoraje'!$P:$P,1,'BD Factoraje'!$C:$C,$B$2)</f>
        <v>0</v>
      </c>
      <c r="BS115" s="11">
        <f>SUMIFS('BD Factoraje'!$R:$R,'BD Factoraje'!$B:$B,$B$3,'BD Factoraje'!$K:$K,'Cartera Semanal Individual'!BS1,'BD Factoraje'!$O:$O,"&gt;=-"&amp;60,'BD Factoraje'!$O:$O,"&lt;-"&amp;30,'BD Factoraje'!$P:$P,1,'BD Factoraje'!$C:$C,$B$2)</f>
        <v>0</v>
      </c>
      <c r="BT115" s="11">
        <f>SUMIFS('BD Factoraje'!$R:$R,'BD Factoraje'!$B:$B,$B$3,'BD Factoraje'!$K:$K,'Cartera Semanal Individual'!BT1,'BD Factoraje'!$O:$O,"&gt;=-"&amp;60,'BD Factoraje'!$O:$O,"&lt;-"&amp;30,'BD Factoraje'!$P:$P,1,'BD Factoraje'!$C:$C,$B$2)</f>
        <v>0</v>
      </c>
      <c r="BU115" s="11">
        <f>SUMIFS('BD Factoraje'!$R:$R,'BD Factoraje'!$B:$B,$B$3,'BD Factoraje'!$K:$K,'Cartera Semanal Individual'!BU1,'BD Factoraje'!$O:$O,"&gt;=-"&amp;60,'BD Factoraje'!$O:$O,"&lt;-"&amp;30,'BD Factoraje'!$P:$P,1,'BD Factoraje'!$C:$C,$B$2)</f>
        <v>0</v>
      </c>
      <c r="BV115" s="11">
        <f>SUMIFS('BD Factoraje'!$R:$R,'BD Factoraje'!$B:$B,$B$3,'BD Factoraje'!$K:$K,'Cartera Semanal Individual'!BV1,'BD Factoraje'!$O:$O,"&gt;=-"&amp;60,'BD Factoraje'!$O:$O,"&lt;-"&amp;30,'BD Factoraje'!$P:$P,1,'BD Factoraje'!$C:$C,$B$2)</f>
        <v>0</v>
      </c>
      <c r="BW115" s="11">
        <f>SUMIFS('BD Factoraje'!$R:$R,'BD Factoraje'!$B:$B,$B$3,'BD Factoraje'!$K:$K,'Cartera Semanal Individual'!BW1,'BD Factoraje'!$O:$O,"&gt;=-"&amp;60,'BD Factoraje'!$O:$O,"&lt;-"&amp;30,'BD Factoraje'!$P:$P,1,'BD Factoraje'!$C:$C,$B$2)</f>
        <v>0</v>
      </c>
      <c r="BX115" s="11">
        <f>SUMIFS('BD Factoraje'!$R:$R,'BD Factoraje'!$B:$B,$B$3,'BD Factoraje'!$K:$K,'Cartera Semanal Individual'!BX1,'BD Factoraje'!$O:$O,"&gt;=-"&amp;60,'BD Factoraje'!$O:$O,"&lt;-"&amp;30,'BD Factoraje'!$P:$P,1,'BD Factoraje'!$C:$C,$B$2)</f>
        <v>0</v>
      </c>
      <c r="BY115" s="11">
        <f>SUMIFS('BD Factoraje'!$R:$R,'BD Factoraje'!$B:$B,$B$3,'BD Factoraje'!$K:$K,'Cartera Semanal Individual'!BY1,'BD Factoraje'!$O:$O,"&gt;=-"&amp;60,'BD Factoraje'!$O:$O,"&lt;-"&amp;30,'BD Factoraje'!$P:$P,1,'BD Factoraje'!$C:$C,$B$2)</f>
        <v>0</v>
      </c>
      <c r="BZ115" s="11">
        <f>SUMIFS('BD Factoraje'!$R:$R,'BD Factoraje'!$B:$B,$B$3,'BD Factoraje'!$K:$K,'Cartera Semanal Individual'!BZ1,'BD Factoraje'!$O:$O,"&gt;=-"&amp;60,'BD Factoraje'!$O:$O,"&lt;-"&amp;30,'BD Factoraje'!$P:$P,1,'BD Factoraje'!$C:$C,$B$2)</f>
        <v>0</v>
      </c>
      <c r="CA115" s="11">
        <f>SUMIFS('BD Factoraje'!$R:$R,'BD Factoraje'!$B:$B,$B$3,'BD Factoraje'!$K:$K,'Cartera Semanal Individual'!CA1,'BD Factoraje'!$O:$O,"&gt;=-"&amp;60,'BD Factoraje'!$O:$O,"&lt;-"&amp;30,'BD Factoraje'!$P:$P,1,'BD Factoraje'!$C:$C,$B$2)</f>
        <v>0</v>
      </c>
      <c r="CB115" s="11">
        <f>SUMIFS('BD Factoraje'!$R:$R,'BD Factoraje'!$B:$B,$B$3,'BD Factoraje'!$K:$K,'Cartera Semanal Individual'!CB1,'BD Factoraje'!$O:$O,"&gt;=-"&amp;60,'BD Factoraje'!$O:$O,"&lt;-"&amp;30,'BD Factoraje'!$P:$P,1,'BD Factoraje'!$C:$C,$B$2)</f>
        <v>0</v>
      </c>
      <c r="CC115" s="11">
        <f>SUMIFS('BD Factoraje'!$R:$R,'BD Factoraje'!$B:$B,$B$3,'BD Factoraje'!$K:$K,'Cartera Semanal Individual'!CC1,'BD Factoraje'!$O:$O,"&gt;=-"&amp;60,'BD Factoraje'!$O:$O,"&lt;-"&amp;30,'BD Factoraje'!$P:$P,1,'BD Factoraje'!$C:$C,$B$2)</f>
        <v>0</v>
      </c>
      <c r="CD115" s="11">
        <f>SUMIFS('BD Factoraje'!$R:$R,'BD Factoraje'!$B:$B,$B$3,'BD Factoraje'!$K:$K,'Cartera Semanal Individual'!CD1,'BD Factoraje'!$O:$O,"&gt;=-"&amp;60,'BD Factoraje'!$O:$O,"&lt;-"&amp;30,'BD Factoraje'!$P:$P,1,'BD Factoraje'!$C:$C,$B$2)</f>
        <v>0</v>
      </c>
      <c r="CE115" s="11">
        <f>SUMIFS('BD Factoraje'!$R:$R,'BD Factoraje'!$B:$B,$B$3,'BD Factoraje'!$K:$K,'Cartera Semanal Individual'!CE1,'BD Factoraje'!$O:$O,"&gt;=-"&amp;60,'BD Factoraje'!$O:$O,"&lt;-"&amp;30,'BD Factoraje'!$P:$P,1,'BD Factoraje'!$C:$C,$B$2)</f>
        <v>0</v>
      </c>
      <c r="CF115" s="11">
        <f>SUMIFS('BD Factoraje'!$R:$R,'BD Factoraje'!$B:$B,$B$3,'BD Factoraje'!$K:$K,'Cartera Semanal Individual'!CF1,'BD Factoraje'!$O:$O,"&gt;=-"&amp;60,'BD Factoraje'!$O:$O,"&lt;-"&amp;30,'BD Factoraje'!$P:$P,1,'BD Factoraje'!$C:$C,$B$2)</f>
        <v>493261.01</v>
      </c>
      <c r="CG115" s="11">
        <f>SUMIFS('BD Factoraje'!$R:$R,'BD Factoraje'!$B:$B,$B$3,'BD Factoraje'!$K:$K,'Cartera Semanal Individual'!CG1,'BD Factoraje'!$O:$O,"&gt;=-"&amp;60,'BD Factoraje'!$O:$O,"&lt;-"&amp;30,'BD Factoraje'!$P:$P,1,'BD Factoraje'!$C:$C,$B$2)</f>
        <v>0</v>
      </c>
      <c r="CH115" s="11">
        <f>SUMIFS('BD Factoraje'!$R:$R,'BD Factoraje'!$B:$B,$B$3,'BD Factoraje'!$K:$K,'Cartera Semanal Individual'!CH1,'BD Factoraje'!$O:$O,"&gt;=-"&amp;60,'BD Factoraje'!$O:$O,"&lt;-"&amp;30,'BD Factoraje'!$P:$P,1,'BD Factoraje'!$C:$C,$B$2)</f>
        <v>0</v>
      </c>
      <c r="CI115" s="11">
        <f>SUMIFS('BD Factoraje'!$R:$R,'BD Factoraje'!$B:$B,$B$3,'BD Factoraje'!$K:$K,'Cartera Semanal Individual'!CI1,'BD Factoraje'!$O:$O,"&gt;=-"&amp;60,'BD Factoraje'!$O:$O,"&lt;-"&amp;30,'BD Factoraje'!$P:$P,1,'BD Factoraje'!$C:$C,$B$2)</f>
        <v>0</v>
      </c>
      <c r="CJ115" s="11">
        <f>SUMIFS('BD Factoraje'!$R:$R,'BD Factoraje'!$B:$B,$B$3,'BD Factoraje'!$K:$K,'Cartera Semanal Individual'!CJ1,'BD Factoraje'!$O:$O,"&gt;=-"&amp;60,'BD Factoraje'!$O:$O,"&lt;-"&amp;30,'BD Factoraje'!$P:$P,1,'BD Factoraje'!$C:$C,$B$2)</f>
        <v>0</v>
      </c>
      <c r="CK115" s="11">
        <f>SUMIFS('BD Factoraje'!$R:$R,'BD Factoraje'!$B:$B,$B$3,'BD Factoraje'!$K:$K,'Cartera Semanal Individual'!CK1,'BD Factoraje'!$O:$O,"&gt;=-"&amp;60,'BD Factoraje'!$O:$O,"&lt;-"&amp;30,'BD Factoraje'!$P:$P,1,'BD Factoraje'!$C:$C,$B$2)</f>
        <v>0</v>
      </c>
      <c r="CL115" s="11">
        <f>SUMIFS('BD Factoraje'!$R:$R,'BD Factoraje'!$B:$B,$B$3,'BD Factoraje'!$K:$K,'Cartera Semanal Individual'!CL1,'BD Factoraje'!$O:$O,"&gt;=-"&amp;60,'BD Factoraje'!$O:$O,"&lt;-"&amp;30,'BD Factoraje'!$P:$P,1,'BD Factoraje'!$C:$C,$B$2)</f>
        <v>0</v>
      </c>
      <c r="CM115" s="11">
        <f>SUMIFS('BD Factoraje'!$R:$R,'BD Factoraje'!$B:$B,$B$3,'BD Factoraje'!$K:$K,'Cartera Semanal Individual'!CM1,'BD Factoraje'!$O:$O,"&gt;=-"&amp;60,'BD Factoraje'!$O:$O,"&lt;-"&amp;30,'BD Factoraje'!$P:$P,1,'BD Factoraje'!$C:$C,$B$2)</f>
        <v>0</v>
      </c>
      <c r="CN115" s="11">
        <f>SUMIFS('BD Factoraje'!$R:$R,'BD Factoraje'!$B:$B,$B$3,'BD Factoraje'!$K:$K,'Cartera Semanal Individual'!CN1,'BD Factoraje'!$O:$O,"&gt;=-"&amp;60,'BD Factoraje'!$O:$O,"&lt;-"&amp;30,'BD Factoraje'!$P:$P,1,'BD Factoraje'!$C:$C,$B$2)</f>
        <v>0</v>
      </c>
      <c r="CO115" s="11">
        <f>SUMIFS('BD Factoraje'!$R:$R,'BD Factoraje'!$B:$B,$B$3,'BD Factoraje'!$K:$K,'Cartera Semanal Individual'!CO1,'BD Factoraje'!$O:$O,"&gt;=-"&amp;60,'BD Factoraje'!$O:$O,"&lt;-"&amp;30,'BD Factoraje'!$P:$P,1,'BD Factoraje'!$C:$C,$B$2)</f>
        <v>0</v>
      </c>
      <c r="CP115" s="11">
        <f>SUMIFS('BD Factoraje'!$R:$R,'BD Factoraje'!$B:$B,$B$3,'BD Factoraje'!$K:$K,'Cartera Semanal Individual'!CP1,'BD Factoraje'!$O:$O,"&gt;=-"&amp;60,'BD Factoraje'!$O:$O,"&lt;-"&amp;30,'BD Factoraje'!$P:$P,1,'BD Factoraje'!$C:$C,$B$2)</f>
        <v>0</v>
      </c>
      <c r="CQ115" s="11">
        <f>SUMIFS('BD Factoraje'!$R:$R,'BD Factoraje'!$B:$B,$B$3,'BD Factoraje'!$K:$K,'Cartera Semanal Individual'!CQ1,'BD Factoraje'!$O:$O,"&gt;=-"&amp;60,'BD Factoraje'!$O:$O,"&lt;-"&amp;30,'BD Factoraje'!$P:$P,1,'BD Factoraje'!$C:$C,$B$2)</f>
        <v>0</v>
      </c>
      <c r="CR115" s="11">
        <f>SUMIFS('BD Factoraje'!$R:$R,'BD Factoraje'!$B:$B,$B$3,'BD Factoraje'!$K:$K,'Cartera Semanal Individual'!CR1,'BD Factoraje'!$O:$O,"&gt;=-"&amp;60,'BD Factoraje'!$O:$O,"&lt;-"&amp;30,'BD Factoraje'!$P:$P,1,'BD Factoraje'!$C:$C,$B$2)</f>
        <v>0</v>
      </c>
      <c r="CS115" s="11">
        <f>SUMIFS('BD Factoraje'!$R:$R,'BD Factoraje'!$B:$B,$B$3,'BD Factoraje'!$K:$K,'Cartera Semanal Individual'!CS1,'BD Factoraje'!$O:$O,"&gt;=-"&amp;60,'BD Factoraje'!$O:$O,"&lt;-"&amp;30,'BD Factoraje'!$P:$P,1,'BD Factoraje'!$C:$C,$B$2)</f>
        <v>0</v>
      </c>
      <c r="CT115" s="11">
        <f>SUMIFS('BD Factoraje'!$R:$R,'BD Factoraje'!$B:$B,$B$3,'BD Factoraje'!$K:$K,'Cartera Semanal Individual'!CT1,'BD Factoraje'!$O:$O,"&gt;=-"&amp;60,'BD Factoraje'!$O:$O,"&lt;-"&amp;30,'BD Factoraje'!$P:$P,1,'BD Factoraje'!$C:$C,$B$2)</f>
        <v>0</v>
      </c>
      <c r="CU115" s="11">
        <f>SUMIFS('BD Factoraje'!$R:$R,'BD Factoraje'!$B:$B,$B$3,'BD Factoraje'!$K:$K,'Cartera Semanal Individual'!CU1,'BD Factoraje'!$O:$O,"&gt;=-"&amp;60,'BD Factoraje'!$O:$O,"&lt;-"&amp;30,'BD Factoraje'!$P:$P,1,'BD Factoraje'!$C:$C,$B$2)</f>
        <v>0</v>
      </c>
      <c r="CV115" s="11">
        <f>SUMIFS('BD Factoraje'!$R:$R,'BD Factoraje'!$B:$B,$B$3,'BD Factoraje'!$K:$K,'Cartera Semanal Individual'!CV1,'BD Factoraje'!$O:$O,"&gt;=-"&amp;60,'BD Factoraje'!$O:$O,"&lt;-"&amp;30,'BD Factoraje'!$P:$P,1,'BD Factoraje'!$C:$C,$B$2)</f>
        <v>0</v>
      </c>
    </row>
    <row r="116" spans="1:100" s="12" customFormat="1" x14ac:dyDescent="0.25">
      <c r="A116" s="13"/>
      <c r="B116" s="8" t="s">
        <v>131</v>
      </c>
      <c r="C116" s="11">
        <f>SUMIFS('BD Factoraje'!$R:$R,'BD Factoraje'!$B:$B,$B$3,'BD Factoraje'!$K:$K,'Cartera Semanal Individual'!C1,'BD Factoraje'!$O:$O,"&gt;=-"&amp;90,'BD Factoraje'!$O:$O,"&lt;-"&amp;60,'BD Factoraje'!$P:$P,1,'BD Factoraje'!$C:$C,$B$2)</f>
        <v>0</v>
      </c>
      <c r="D116" s="11">
        <f>SUMIFS('BD Factoraje'!$R:$R,'BD Factoraje'!$B:$B,$B$3,'BD Factoraje'!$K:$K,'Cartera Semanal Individual'!D1,'BD Factoraje'!$O:$O,"&gt;=-"&amp;90,'BD Factoraje'!$O:$O,"&lt;-"&amp;60,'BD Factoraje'!$P:$P,1,'BD Factoraje'!$C:$C,$B$2)</f>
        <v>0</v>
      </c>
      <c r="E116" s="11">
        <f>SUMIFS('BD Factoraje'!$R:$R,'BD Factoraje'!$B:$B,$B$3,'BD Factoraje'!$K:$K,'Cartera Semanal Individual'!E1,'BD Factoraje'!$O:$O,"&gt;=-"&amp;90,'BD Factoraje'!$O:$O,"&lt;-"&amp;60,'BD Factoraje'!$P:$P,1,'BD Factoraje'!$C:$C,$B$2)</f>
        <v>0</v>
      </c>
      <c r="F116" s="11">
        <f>SUMIFS('BD Factoraje'!$R:$R,'BD Factoraje'!$B:$B,$B$3,'BD Factoraje'!$K:$K,'Cartera Semanal Individual'!F1,'BD Factoraje'!$O:$O,"&gt;=-"&amp;90,'BD Factoraje'!$O:$O,"&lt;-"&amp;60,'BD Factoraje'!$P:$P,1,'BD Factoraje'!$C:$C,$B$2)</f>
        <v>0</v>
      </c>
      <c r="G116" s="11">
        <f>SUMIFS('BD Factoraje'!$R:$R,'BD Factoraje'!$B:$B,$B$3,'BD Factoraje'!$K:$K,'Cartera Semanal Individual'!G1,'BD Factoraje'!$O:$O,"&gt;=-"&amp;90,'BD Factoraje'!$O:$O,"&lt;-"&amp;60,'BD Factoraje'!$P:$P,1,'BD Factoraje'!$C:$C,$B$2)</f>
        <v>0</v>
      </c>
      <c r="H116" s="11">
        <f>SUMIFS('BD Factoraje'!$R:$R,'BD Factoraje'!$B:$B,$B$3,'BD Factoraje'!$K:$K,'Cartera Semanal Individual'!H1,'BD Factoraje'!$O:$O,"&gt;=-"&amp;90,'BD Factoraje'!$O:$O,"&lt;-"&amp;60,'BD Factoraje'!$P:$P,1,'BD Factoraje'!$C:$C,$B$2)</f>
        <v>0</v>
      </c>
      <c r="I116" s="11">
        <f>SUMIFS('BD Factoraje'!$R:$R,'BD Factoraje'!$B:$B,$B$3,'BD Factoraje'!$K:$K,'Cartera Semanal Individual'!I1,'BD Factoraje'!$O:$O,"&gt;=-"&amp;90,'BD Factoraje'!$O:$O,"&lt;-"&amp;60,'BD Factoraje'!$P:$P,1,'BD Factoraje'!$C:$C,$B$2)</f>
        <v>0</v>
      </c>
      <c r="J116" s="11">
        <f>SUMIFS('BD Factoraje'!$R:$R,'BD Factoraje'!$B:$B,$B$3,'BD Factoraje'!$K:$K,'Cartera Semanal Individual'!J1,'BD Factoraje'!$O:$O,"&gt;=-"&amp;90,'BD Factoraje'!$O:$O,"&lt;-"&amp;60,'BD Factoraje'!$P:$P,1,'BD Factoraje'!$C:$C,$B$2)</f>
        <v>0</v>
      </c>
      <c r="K116" s="11">
        <f>SUMIFS('BD Factoraje'!$R:$R,'BD Factoraje'!$B:$B,$B$3,'BD Factoraje'!$K:$K,'Cartera Semanal Individual'!K1,'BD Factoraje'!$O:$O,"&gt;=-"&amp;90,'BD Factoraje'!$O:$O,"&lt;-"&amp;60,'BD Factoraje'!$P:$P,1,'BD Factoraje'!$C:$C,$B$2)</f>
        <v>0</v>
      </c>
      <c r="L116" s="11">
        <f>SUMIFS('BD Factoraje'!$R:$R,'BD Factoraje'!$B:$B,$B$3,'BD Factoraje'!$K:$K,'Cartera Semanal Individual'!L1,'BD Factoraje'!$O:$O,"&gt;=-"&amp;90,'BD Factoraje'!$O:$O,"&lt;-"&amp;60,'BD Factoraje'!$P:$P,1,'BD Factoraje'!$C:$C,$B$2)</f>
        <v>0</v>
      </c>
      <c r="M116" s="11">
        <f>SUMIFS('BD Factoraje'!$R:$R,'BD Factoraje'!$B:$B,$B$3,'BD Factoraje'!$K:$K,'Cartera Semanal Individual'!M1,'BD Factoraje'!$O:$O,"&gt;=-"&amp;90,'BD Factoraje'!$O:$O,"&lt;-"&amp;60,'BD Factoraje'!$P:$P,1,'BD Factoraje'!$C:$C,$B$2)</f>
        <v>0</v>
      </c>
      <c r="N116" s="11">
        <f>SUMIFS('BD Factoraje'!$R:$R,'BD Factoraje'!$B:$B,$B$3,'BD Factoraje'!$K:$K,'Cartera Semanal Individual'!N1,'BD Factoraje'!$O:$O,"&gt;=-"&amp;90,'BD Factoraje'!$O:$O,"&lt;-"&amp;60,'BD Factoraje'!$P:$P,1,'BD Factoraje'!$C:$C,$B$2)</f>
        <v>0</v>
      </c>
      <c r="O116" s="11">
        <f>SUMIFS('BD Factoraje'!$R:$R,'BD Factoraje'!$B:$B,$B$3,'BD Factoraje'!$K:$K,'Cartera Semanal Individual'!O1,'BD Factoraje'!$O:$O,"&gt;=-"&amp;90,'BD Factoraje'!$O:$O,"&lt;-"&amp;60,'BD Factoraje'!$P:$P,1,'BD Factoraje'!$C:$C,$B$2)</f>
        <v>0</v>
      </c>
      <c r="P116" s="11">
        <f>SUMIFS('BD Factoraje'!$R:$R,'BD Factoraje'!$B:$B,$B$3,'BD Factoraje'!$K:$K,'Cartera Semanal Individual'!P1,'BD Factoraje'!$O:$O,"&gt;=-"&amp;90,'BD Factoraje'!$O:$O,"&lt;-"&amp;60,'BD Factoraje'!$P:$P,1,'BD Factoraje'!$C:$C,$B$2)</f>
        <v>0</v>
      </c>
      <c r="Q116" s="11">
        <f>SUMIFS('BD Factoraje'!$R:$R,'BD Factoraje'!$B:$B,$B$3,'BD Factoraje'!$K:$K,'Cartera Semanal Individual'!Q1,'BD Factoraje'!$O:$O,"&gt;=-"&amp;90,'BD Factoraje'!$O:$O,"&lt;-"&amp;60,'BD Factoraje'!$P:$P,1,'BD Factoraje'!$C:$C,$B$2)</f>
        <v>0</v>
      </c>
      <c r="R116" s="11">
        <f>SUMIFS('BD Factoraje'!$R:$R,'BD Factoraje'!$B:$B,$B$3,'BD Factoraje'!$K:$K,'Cartera Semanal Individual'!R1,'BD Factoraje'!$O:$O,"&gt;=-"&amp;90,'BD Factoraje'!$O:$O,"&lt;-"&amp;60,'BD Factoraje'!$P:$P,1,'BD Factoraje'!$C:$C,$B$2)</f>
        <v>0</v>
      </c>
      <c r="S116" s="11">
        <f>SUMIFS('BD Factoraje'!$R:$R,'BD Factoraje'!$B:$B,$B$3,'BD Factoraje'!$K:$K,'Cartera Semanal Individual'!S1,'BD Factoraje'!$O:$O,"&gt;=-"&amp;90,'BD Factoraje'!$O:$O,"&lt;-"&amp;60,'BD Factoraje'!$P:$P,1,'BD Factoraje'!$C:$C,$B$2)</f>
        <v>0</v>
      </c>
      <c r="T116" s="11">
        <f>SUMIFS('BD Factoraje'!$R:$R,'BD Factoraje'!$B:$B,$B$3,'BD Factoraje'!$K:$K,'Cartera Semanal Individual'!T1,'BD Factoraje'!$O:$O,"&gt;=-"&amp;90,'BD Factoraje'!$O:$O,"&lt;-"&amp;60,'BD Factoraje'!$P:$P,1,'BD Factoraje'!$C:$C,$B$2)</f>
        <v>0</v>
      </c>
      <c r="U116" s="11">
        <f>SUMIFS('BD Factoraje'!$R:$R,'BD Factoraje'!$B:$B,$B$3,'BD Factoraje'!$K:$K,'Cartera Semanal Individual'!U1,'BD Factoraje'!$O:$O,"&gt;=-"&amp;90,'BD Factoraje'!$O:$O,"&lt;-"&amp;60,'BD Factoraje'!$P:$P,1,'BD Factoraje'!$C:$C,$B$2)</f>
        <v>0</v>
      </c>
      <c r="V116" s="11">
        <f>SUMIFS('BD Factoraje'!$R:$R,'BD Factoraje'!$B:$B,$B$3,'BD Factoraje'!$K:$K,'Cartera Semanal Individual'!V1,'BD Factoraje'!$O:$O,"&gt;=-"&amp;90,'BD Factoraje'!$O:$O,"&lt;-"&amp;60,'BD Factoraje'!$P:$P,1,'BD Factoraje'!$C:$C,$B$2)</f>
        <v>0</v>
      </c>
      <c r="W116" s="11">
        <f>SUMIFS('BD Factoraje'!$R:$R,'BD Factoraje'!$B:$B,$B$3,'BD Factoraje'!$K:$K,'Cartera Semanal Individual'!W1,'BD Factoraje'!$O:$O,"&gt;=-"&amp;90,'BD Factoraje'!$O:$O,"&lt;-"&amp;60,'BD Factoraje'!$P:$P,1,'BD Factoraje'!$C:$C,$B$2)</f>
        <v>0</v>
      </c>
      <c r="X116" s="11">
        <f>SUMIFS('BD Factoraje'!$R:$R,'BD Factoraje'!$B:$B,$B$3,'BD Factoraje'!$K:$K,'Cartera Semanal Individual'!X1,'BD Factoraje'!$O:$O,"&gt;=-"&amp;90,'BD Factoraje'!$O:$O,"&lt;-"&amp;60,'BD Factoraje'!$P:$P,1,'BD Factoraje'!$C:$C,$B$2)</f>
        <v>0</v>
      </c>
      <c r="Y116" s="11">
        <f>SUMIFS('BD Factoraje'!$R:$R,'BD Factoraje'!$B:$B,$B$3,'BD Factoraje'!$K:$K,'Cartera Semanal Individual'!Y1,'BD Factoraje'!$O:$O,"&gt;=-"&amp;90,'BD Factoraje'!$O:$O,"&lt;-"&amp;60,'BD Factoraje'!$P:$P,1,'BD Factoraje'!$C:$C,$B$2)</f>
        <v>0</v>
      </c>
      <c r="Z116" s="11">
        <f>SUMIFS('BD Factoraje'!$R:$R,'BD Factoraje'!$B:$B,$B$3,'BD Factoraje'!$K:$K,'Cartera Semanal Individual'!Z1,'BD Factoraje'!$O:$O,"&gt;=-"&amp;90,'BD Factoraje'!$O:$O,"&lt;-"&amp;60,'BD Factoraje'!$P:$P,1,'BD Factoraje'!$C:$C,$B$2)</f>
        <v>0</v>
      </c>
      <c r="AA116" s="11">
        <f>SUMIFS('BD Factoraje'!$R:$R,'BD Factoraje'!$B:$B,$B$3,'BD Factoraje'!$K:$K,'Cartera Semanal Individual'!AA1,'BD Factoraje'!$O:$O,"&gt;=-"&amp;90,'BD Factoraje'!$O:$O,"&lt;-"&amp;60,'BD Factoraje'!$P:$P,1,'BD Factoraje'!$C:$C,$B$2)</f>
        <v>0</v>
      </c>
      <c r="AB116" s="11">
        <f>SUMIFS('BD Factoraje'!$R:$R,'BD Factoraje'!$B:$B,$B$3,'BD Factoraje'!$K:$K,'Cartera Semanal Individual'!AB1,'BD Factoraje'!$O:$O,"&gt;=-"&amp;90,'BD Factoraje'!$O:$O,"&lt;-"&amp;60,'BD Factoraje'!$P:$P,1,'BD Factoraje'!$C:$C,$B$2)</f>
        <v>0</v>
      </c>
      <c r="AC116" s="11">
        <f>SUMIFS('BD Factoraje'!$R:$R,'BD Factoraje'!$B:$B,$B$3,'BD Factoraje'!$K:$K,'Cartera Semanal Individual'!AC1,'BD Factoraje'!$O:$O,"&gt;=-"&amp;90,'BD Factoraje'!$O:$O,"&lt;-"&amp;60,'BD Factoraje'!$P:$P,1,'BD Factoraje'!$C:$C,$B$2)</f>
        <v>0</v>
      </c>
      <c r="AD116" s="11">
        <f>SUMIFS('BD Factoraje'!$R:$R,'BD Factoraje'!$B:$B,$B$3,'BD Factoraje'!$K:$K,'Cartera Semanal Individual'!AD1,'BD Factoraje'!$O:$O,"&gt;=-"&amp;90,'BD Factoraje'!$O:$O,"&lt;-"&amp;60,'BD Factoraje'!$P:$P,1,'BD Factoraje'!$C:$C,$B$2)</f>
        <v>0</v>
      </c>
      <c r="AE116" s="11">
        <f>SUMIFS('BD Factoraje'!$R:$R,'BD Factoraje'!$B:$B,$B$3,'BD Factoraje'!$K:$K,'Cartera Semanal Individual'!AE1,'BD Factoraje'!$O:$O,"&gt;=-"&amp;90,'BD Factoraje'!$O:$O,"&lt;-"&amp;60,'BD Factoraje'!$P:$P,1,'BD Factoraje'!$C:$C,$B$2)</f>
        <v>0</v>
      </c>
      <c r="AF116" s="11">
        <f>SUMIFS('BD Factoraje'!$R:$R,'BD Factoraje'!$B:$B,$B$3,'BD Factoraje'!$K:$K,'Cartera Semanal Individual'!AF1,'BD Factoraje'!$O:$O,"&gt;=-"&amp;90,'BD Factoraje'!$O:$O,"&lt;-"&amp;60,'BD Factoraje'!$P:$P,1,'BD Factoraje'!$C:$C,$B$2)</f>
        <v>0</v>
      </c>
      <c r="AG116" s="11">
        <f>SUMIFS('BD Factoraje'!$R:$R,'BD Factoraje'!$B:$B,$B$3,'BD Factoraje'!$K:$K,'Cartera Semanal Individual'!AG1,'BD Factoraje'!$O:$O,"&gt;=-"&amp;90,'BD Factoraje'!$O:$O,"&lt;-"&amp;60,'BD Factoraje'!$P:$P,1,'BD Factoraje'!$C:$C,$B$2)</f>
        <v>0</v>
      </c>
      <c r="AH116" s="11">
        <f>SUMIFS('BD Factoraje'!$R:$R,'BD Factoraje'!$B:$B,$B$3,'BD Factoraje'!$K:$K,'Cartera Semanal Individual'!AH1,'BD Factoraje'!$O:$O,"&gt;=-"&amp;90,'BD Factoraje'!$O:$O,"&lt;-"&amp;60,'BD Factoraje'!$P:$P,1,'BD Factoraje'!$C:$C,$B$2)</f>
        <v>0</v>
      </c>
      <c r="AI116" s="11">
        <f>SUMIFS('BD Factoraje'!$R:$R,'BD Factoraje'!$B:$B,$B$3,'BD Factoraje'!$K:$K,'Cartera Semanal Individual'!AI1,'BD Factoraje'!$O:$O,"&gt;=-"&amp;90,'BD Factoraje'!$O:$O,"&lt;-"&amp;60,'BD Factoraje'!$P:$P,1,'BD Factoraje'!$C:$C,$B$2)</f>
        <v>0</v>
      </c>
      <c r="AJ116" s="11">
        <f>SUMIFS('BD Factoraje'!$R:$R,'BD Factoraje'!$B:$B,$B$3,'BD Factoraje'!$K:$K,'Cartera Semanal Individual'!AJ1,'BD Factoraje'!$O:$O,"&gt;=-"&amp;90,'BD Factoraje'!$O:$O,"&lt;-"&amp;60,'BD Factoraje'!$P:$P,1,'BD Factoraje'!$C:$C,$B$2)</f>
        <v>0</v>
      </c>
      <c r="AK116" s="11">
        <f>SUMIFS('BD Factoraje'!$R:$R,'BD Factoraje'!$B:$B,$B$3,'BD Factoraje'!$K:$K,'Cartera Semanal Individual'!AK1,'BD Factoraje'!$O:$O,"&gt;=-"&amp;90,'BD Factoraje'!$O:$O,"&lt;-"&amp;60,'BD Factoraje'!$P:$P,1,'BD Factoraje'!$C:$C,$B$2)</f>
        <v>0</v>
      </c>
      <c r="AL116" s="11">
        <f>SUMIFS('BD Factoraje'!$R:$R,'BD Factoraje'!$B:$B,$B$3,'BD Factoraje'!$K:$K,'Cartera Semanal Individual'!AL1,'BD Factoraje'!$O:$O,"&gt;=-"&amp;90,'BD Factoraje'!$O:$O,"&lt;-"&amp;60,'BD Factoraje'!$P:$P,1,'BD Factoraje'!$C:$C,$B$2)</f>
        <v>0</v>
      </c>
      <c r="AM116" s="11">
        <f>SUMIFS('BD Factoraje'!$R:$R,'BD Factoraje'!$B:$B,$B$3,'BD Factoraje'!$K:$K,'Cartera Semanal Individual'!AM1,'BD Factoraje'!$O:$O,"&gt;=-"&amp;90,'BD Factoraje'!$O:$O,"&lt;-"&amp;60,'BD Factoraje'!$P:$P,1,'BD Factoraje'!$C:$C,$B$2)</f>
        <v>0</v>
      </c>
      <c r="AN116" s="11">
        <f>SUMIFS('BD Factoraje'!$R:$R,'BD Factoraje'!$B:$B,$B$3,'BD Factoraje'!$K:$K,'Cartera Semanal Individual'!AN1,'BD Factoraje'!$O:$O,"&gt;=-"&amp;90,'BD Factoraje'!$O:$O,"&lt;-"&amp;60,'BD Factoraje'!$P:$P,1,'BD Factoraje'!$C:$C,$B$2)</f>
        <v>0</v>
      </c>
      <c r="AO116" s="11">
        <f>SUMIFS('BD Factoraje'!$R:$R,'BD Factoraje'!$B:$B,$B$3,'BD Factoraje'!$K:$K,'Cartera Semanal Individual'!AO1,'BD Factoraje'!$O:$O,"&gt;=-"&amp;90,'BD Factoraje'!$O:$O,"&lt;-"&amp;60,'BD Factoraje'!$P:$P,1,'BD Factoraje'!$C:$C,$B$2)</f>
        <v>2461.6799999999998</v>
      </c>
      <c r="AP116" s="11">
        <f>SUMIFS('BD Factoraje'!$R:$R,'BD Factoraje'!$B:$B,$B$3,'BD Factoraje'!$K:$K,'Cartera Semanal Individual'!AP1,'BD Factoraje'!$O:$O,"&gt;=-"&amp;90,'BD Factoraje'!$O:$O,"&lt;-"&amp;60,'BD Factoraje'!$P:$P,1,'BD Factoraje'!$C:$C,$B$2)</f>
        <v>0</v>
      </c>
      <c r="AQ116" s="11">
        <f>SUMIFS('BD Factoraje'!$R:$R,'BD Factoraje'!$B:$B,$B$3,'BD Factoraje'!$K:$K,'Cartera Semanal Individual'!AQ1,'BD Factoraje'!$O:$O,"&gt;=-"&amp;90,'BD Factoraje'!$O:$O,"&lt;-"&amp;60,'BD Factoraje'!$P:$P,1,'BD Factoraje'!$C:$C,$B$2)</f>
        <v>0</v>
      </c>
      <c r="AR116" s="11">
        <f>SUMIFS('BD Factoraje'!$R:$R,'BD Factoraje'!$B:$B,$B$3,'BD Factoraje'!$K:$K,'Cartera Semanal Individual'!AR1,'BD Factoraje'!$O:$O,"&gt;=-"&amp;90,'BD Factoraje'!$O:$O,"&lt;-"&amp;60,'BD Factoraje'!$P:$P,1,'BD Factoraje'!$C:$C,$B$2)</f>
        <v>0</v>
      </c>
      <c r="AS116" s="11">
        <f>SUMIFS('BD Factoraje'!$R:$R,'BD Factoraje'!$B:$B,$B$3,'BD Factoraje'!$K:$K,'Cartera Semanal Individual'!AS1,'BD Factoraje'!$O:$O,"&gt;=-"&amp;90,'BD Factoraje'!$O:$O,"&lt;-"&amp;60,'BD Factoraje'!$P:$P,1,'BD Factoraje'!$C:$C,$B$2)</f>
        <v>0</v>
      </c>
      <c r="AT116" s="11">
        <f>SUMIFS('BD Factoraje'!$R:$R,'BD Factoraje'!$B:$B,$B$3,'BD Factoraje'!$K:$K,'Cartera Semanal Individual'!AT1,'BD Factoraje'!$O:$O,"&gt;=-"&amp;90,'BD Factoraje'!$O:$O,"&lt;-"&amp;60,'BD Factoraje'!$P:$P,1,'BD Factoraje'!$C:$C,$B$2)</f>
        <v>0</v>
      </c>
      <c r="AU116" s="11">
        <f>SUMIFS('BD Factoraje'!$R:$R,'BD Factoraje'!$B:$B,$B$3,'BD Factoraje'!$K:$K,'Cartera Semanal Individual'!AU1,'BD Factoraje'!$O:$O,"&gt;=-"&amp;90,'BD Factoraje'!$O:$O,"&lt;-"&amp;60,'BD Factoraje'!$P:$P,1,'BD Factoraje'!$C:$C,$B$2)</f>
        <v>0</v>
      </c>
      <c r="AV116" s="11">
        <f>SUMIFS('BD Factoraje'!$R:$R,'BD Factoraje'!$B:$B,$B$3,'BD Factoraje'!$K:$K,'Cartera Semanal Individual'!AV1,'BD Factoraje'!$O:$O,"&gt;=-"&amp;90,'BD Factoraje'!$O:$O,"&lt;-"&amp;60,'BD Factoraje'!$P:$P,1,'BD Factoraje'!$C:$C,$B$2)</f>
        <v>0</v>
      </c>
      <c r="AW116" s="11">
        <f>SUMIFS('BD Factoraje'!$R:$R,'BD Factoraje'!$B:$B,$B$3,'BD Factoraje'!$K:$K,'Cartera Semanal Individual'!AW1,'BD Factoraje'!$O:$O,"&gt;=-"&amp;90,'BD Factoraje'!$O:$O,"&lt;-"&amp;60,'BD Factoraje'!$P:$P,1,'BD Factoraje'!$C:$C,$B$2)</f>
        <v>0</v>
      </c>
      <c r="AX116" s="11">
        <f>SUMIFS('BD Factoraje'!$R:$R,'BD Factoraje'!$B:$B,$B$3,'BD Factoraje'!$K:$K,'Cartera Semanal Individual'!AX1,'BD Factoraje'!$O:$O,"&gt;=-"&amp;90,'BD Factoraje'!$O:$O,"&lt;-"&amp;60,'BD Factoraje'!$P:$P,1,'BD Factoraje'!$C:$C,$B$2)</f>
        <v>0</v>
      </c>
      <c r="AY116" s="11">
        <f>SUMIFS('BD Factoraje'!$R:$R,'BD Factoraje'!$B:$B,$B$3,'BD Factoraje'!$K:$K,'Cartera Semanal Individual'!AY1,'BD Factoraje'!$O:$O,"&gt;=-"&amp;90,'BD Factoraje'!$O:$O,"&lt;-"&amp;60,'BD Factoraje'!$P:$P,1,'BD Factoraje'!$C:$C,$B$2)</f>
        <v>0</v>
      </c>
      <c r="AZ116" s="11">
        <f>SUMIFS('BD Factoraje'!$R:$R,'BD Factoraje'!$B:$B,$B$3,'BD Factoraje'!$K:$K,'Cartera Semanal Individual'!AZ1,'BD Factoraje'!$O:$O,"&gt;=-"&amp;90,'BD Factoraje'!$O:$O,"&lt;-"&amp;60,'BD Factoraje'!$P:$P,1,'BD Factoraje'!$C:$C,$B$2)</f>
        <v>0</v>
      </c>
      <c r="BA116" s="11">
        <f>SUMIFS('BD Factoraje'!$R:$R,'BD Factoraje'!$B:$B,$B$3,'BD Factoraje'!$K:$K,'Cartera Semanal Individual'!BA1,'BD Factoraje'!$O:$O,"&gt;=-"&amp;90,'BD Factoraje'!$O:$O,"&lt;-"&amp;60,'BD Factoraje'!$P:$P,1,'BD Factoraje'!$C:$C,$B$2)</f>
        <v>0</v>
      </c>
      <c r="BB116" s="11">
        <f>SUMIFS('BD Factoraje'!$R:$R,'BD Factoraje'!$B:$B,$B$3,'BD Factoraje'!$K:$K,'Cartera Semanal Individual'!BB1,'BD Factoraje'!$O:$O,"&gt;=-"&amp;90,'BD Factoraje'!$O:$O,"&lt;-"&amp;60,'BD Factoraje'!$P:$P,1,'BD Factoraje'!$C:$C,$B$2)</f>
        <v>0</v>
      </c>
      <c r="BC116" s="11">
        <f>SUMIFS('BD Factoraje'!$R:$R,'BD Factoraje'!$B:$B,$B$3,'BD Factoraje'!$K:$K,'Cartera Semanal Individual'!BC1,'BD Factoraje'!$O:$O,"&gt;=-"&amp;90,'BD Factoraje'!$O:$O,"&lt;-"&amp;60,'BD Factoraje'!$P:$P,1,'BD Factoraje'!$C:$C,$B$2)</f>
        <v>0</v>
      </c>
      <c r="BD116" s="11">
        <f>SUMIFS('BD Factoraje'!$R:$R,'BD Factoraje'!$B:$B,$B$3,'BD Factoraje'!$K:$K,'Cartera Semanal Individual'!BD1,'BD Factoraje'!$O:$O,"&gt;=-"&amp;90,'BD Factoraje'!$O:$O,"&lt;-"&amp;60,'BD Factoraje'!$P:$P,1,'BD Factoraje'!$C:$C,$B$2)</f>
        <v>0</v>
      </c>
      <c r="BE116" s="11">
        <f>SUMIFS('BD Factoraje'!$R:$R,'BD Factoraje'!$B:$B,$B$3,'BD Factoraje'!$K:$K,'Cartera Semanal Individual'!BE1,'BD Factoraje'!$O:$O,"&gt;=-"&amp;90,'BD Factoraje'!$O:$O,"&lt;-"&amp;60,'BD Factoraje'!$P:$P,1,'BD Factoraje'!$C:$C,$B$2)</f>
        <v>0</v>
      </c>
      <c r="BF116" s="11">
        <f>SUMIFS('BD Factoraje'!$R:$R,'BD Factoraje'!$B:$B,$B$3,'BD Factoraje'!$K:$K,'Cartera Semanal Individual'!BF1,'BD Factoraje'!$O:$O,"&gt;=-"&amp;90,'BD Factoraje'!$O:$O,"&lt;-"&amp;60,'BD Factoraje'!$P:$P,1,'BD Factoraje'!$C:$C,$B$2)</f>
        <v>0</v>
      </c>
      <c r="BG116" s="11">
        <f>SUMIFS('BD Factoraje'!$R:$R,'BD Factoraje'!$B:$B,$B$3,'BD Factoraje'!$K:$K,'Cartera Semanal Individual'!BG1,'BD Factoraje'!$O:$O,"&gt;=-"&amp;90,'BD Factoraje'!$O:$O,"&lt;-"&amp;60,'BD Factoraje'!$P:$P,1,'BD Factoraje'!$C:$C,$B$2)</f>
        <v>0</v>
      </c>
      <c r="BH116" s="11">
        <f>SUMIFS('BD Factoraje'!$R:$R,'BD Factoraje'!$B:$B,$B$3,'BD Factoraje'!$K:$K,'Cartera Semanal Individual'!BH1,'BD Factoraje'!$O:$O,"&gt;=-"&amp;90,'BD Factoraje'!$O:$O,"&lt;-"&amp;60,'BD Factoraje'!$P:$P,1,'BD Factoraje'!$C:$C,$B$2)</f>
        <v>0</v>
      </c>
      <c r="BI116" s="11">
        <f>SUMIFS('BD Factoraje'!$R:$R,'BD Factoraje'!$B:$B,$B$3,'BD Factoraje'!$K:$K,'Cartera Semanal Individual'!BI1,'BD Factoraje'!$O:$O,"&gt;=-"&amp;90,'BD Factoraje'!$O:$O,"&lt;-"&amp;60,'BD Factoraje'!$P:$P,1,'BD Factoraje'!$C:$C,$B$2)</f>
        <v>0</v>
      </c>
      <c r="BJ116" s="11">
        <f>SUMIFS('BD Factoraje'!$R:$R,'BD Factoraje'!$B:$B,$B$3,'BD Factoraje'!$K:$K,'Cartera Semanal Individual'!BJ1,'BD Factoraje'!$O:$O,"&gt;=-"&amp;90,'BD Factoraje'!$O:$O,"&lt;-"&amp;60,'BD Factoraje'!$P:$P,1,'BD Factoraje'!$C:$C,$B$2)</f>
        <v>0</v>
      </c>
      <c r="BK116" s="11">
        <f>SUMIFS('BD Factoraje'!$R:$R,'BD Factoraje'!$B:$B,$B$3,'BD Factoraje'!$K:$K,'Cartera Semanal Individual'!BK1,'BD Factoraje'!$O:$O,"&gt;=-"&amp;90,'BD Factoraje'!$O:$O,"&lt;-"&amp;60,'BD Factoraje'!$P:$P,1,'BD Factoraje'!$C:$C,$B$2)</f>
        <v>0</v>
      </c>
      <c r="BL116" s="11">
        <f>SUMIFS('BD Factoraje'!$R:$R,'BD Factoraje'!$B:$B,$B$3,'BD Factoraje'!$K:$K,'Cartera Semanal Individual'!BL1,'BD Factoraje'!$O:$O,"&gt;=-"&amp;90,'BD Factoraje'!$O:$O,"&lt;-"&amp;60,'BD Factoraje'!$P:$P,1,'BD Factoraje'!$C:$C,$B$2)</f>
        <v>0</v>
      </c>
      <c r="BM116" s="11">
        <f>SUMIFS('BD Factoraje'!$R:$R,'BD Factoraje'!$B:$B,$B$3,'BD Factoraje'!$K:$K,'Cartera Semanal Individual'!BM1,'BD Factoraje'!$O:$O,"&gt;=-"&amp;90,'BD Factoraje'!$O:$O,"&lt;-"&amp;60,'BD Factoraje'!$P:$P,1,'BD Factoraje'!$C:$C,$B$2)</f>
        <v>0</v>
      </c>
      <c r="BN116" s="11">
        <f>SUMIFS('BD Factoraje'!$R:$R,'BD Factoraje'!$B:$B,$B$3,'BD Factoraje'!$K:$K,'Cartera Semanal Individual'!BN1,'BD Factoraje'!$O:$O,"&gt;=-"&amp;90,'BD Factoraje'!$O:$O,"&lt;-"&amp;60,'BD Factoraje'!$P:$P,1,'BD Factoraje'!$C:$C,$B$2)</f>
        <v>0</v>
      </c>
      <c r="BO116" s="11">
        <f>SUMIFS('BD Factoraje'!$R:$R,'BD Factoraje'!$B:$B,$B$3,'BD Factoraje'!$K:$K,'Cartera Semanal Individual'!BO1,'BD Factoraje'!$O:$O,"&gt;=-"&amp;90,'BD Factoraje'!$O:$O,"&lt;-"&amp;60,'BD Factoraje'!$P:$P,1,'BD Factoraje'!$C:$C,$B$2)</f>
        <v>0</v>
      </c>
      <c r="BP116" s="11">
        <f>SUMIFS('BD Factoraje'!$R:$R,'BD Factoraje'!$B:$B,$B$3,'BD Factoraje'!$K:$K,'Cartera Semanal Individual'!BP1,'BD Factoraje'!$O:$O,"&gt;=-"&amp;90,'BD Factoraje'!$O:$O,"&lt;-"&amp;60,'BD Factoraje'!$P:$P,1,'BD Factoraje'!$C:$C,$B$2)</f>
        <v>0</v>
      </c>
      <c r="BQ116" s="11">
        <f>SUMIFS('BD Factoraje'!$R:$R,'BD Factoraje'!$B:$B,$B$3,'BD Factoraje'!$K:$K,'Cartera Semanal Individual'!BQ1,'BD Factoraje'!$O:$O,"&gt;=-"&amp;90,'BD Factoraje'!$O:$O,"&lt;-"&amp;60,'BD Factoraje'!$P:$P,1,'BD Factoraje'!$C:$C,$B$2)</f>
        <v>0</v>
      </c>
      <c r="BR116" s="11">
        <f>SUMIFS('BD Factoraje'!$R:$R,'BD Factoraje'!$B:$B,$B$3,'BD Factoraje'!$K:$K,'Cartera Semanal Individual'!BR1,'BD Factoraje'!$O:$O,"&gt;=-"&amp;90,'BD Factoraje'!$O:$O,"&lt;-"&amp;60,'BD Factoraje'!$P:$P,1,'BD Factoraje'!$C:$C,$B$2)</f>
        <v>0</v>
      </c>
      <c r="BS116" s="11">
        <f>SUMIFS('BD Factoraje'!$R:$R,'BD Factoraje'!$B:$B,$B$3,'BD Factoraje'!$K:$K,'Cartera Semanal Individual'!BS1,'BD Factoraje'!$O:$O,"&gt;=-"&amp;90,'BD Factoraje'!$O:$O,"&lt;-"&amp;60,'BD Factoraje'!$P:$P,1,'BD Factoraje'!$C:$C,$B$2)</f>
        <v>0</v>
      </c>
      <c r="BT116" s="11">
        <f>SUMIFS('BD Factoraje'!$R:$R,'BD Factoraje'!$B:$B,$B$3,'BD Factoraje'!$K:$K,'Cartera Semanal Individual'!BT1,'BD Factoraje'!$O:$O,"&gt;=-"&amp;90,'BD Factoraje'!$O:$O,"&lt;-"&amp;60,'BD Factoraje'!$P:$P,1,'BD Factoraje'!$C:$C,$B$2)</f>
        <v>0</v>
      </c>
      <c r="BU116" s="11">
        <f>SUMIFS('BD Factoraje'!$R:$R,'BD Factoraje'!$B:$B,$B$3,'BD Factoraje'!$K:$K,'Cartera Semanal Individual'!BU1,'BD Factoraje'!$O:$O,"&gt;=-"&amp;90,'BD Factoraje'!$O:$O,"&lt;-"&amp;60,'BD Factoraje'!$P:$P,1,'BD Factoraje'!$C:$C,$B$2)</f>
        <v>0</v>
      </c>
      <c r="BV116" s="11">
        <f>SUMIFS('BD Factoraje'!$R:$R,'BD Factoraje'!$B:$B,$B$3,'BD Factoraje'!$K:$K,'Cartera Semanal Individual'!BV1,'BD Factoraje'!$O:$O,"&gt;=-"&amp;90,'BD Factoraje'!$O:$O,"&lt;-"&amp;60,'BD Factoraje'!$P:$P,1,'BD Factoraje'!$C:$C,$B$2)</f>
        <v>0</v>
      </c>
      <c r="BW116" s="11">
        <f>SUMIFS('BD Factoraje'!$R:$R,'BD Factoraje'!$B:$B,$B$3,'BD Factoraje'!$K:$K,'Cartera Semanal Individual'!BW1,'BD Factoraje'!$O:$O,"&gt;=-"&amp;90,'BD Factoraje'!$O:$O,"&lt;-"&amp;60,'BD Factoraje'!$P:$P,1,'BD Factoraje'!$C:$C,$B$2)</f>
        <v>0</v>
      </c>
      <c r="BX116" s="11">
        <f>SUMIFS('BD Factoraje'!$R:$R,'BD Factoraje'!$B:$B,$B$3,'BD Factoraje'!$K:$K,'Cartera Semanal Individual'!BX1,'BD Factoraje'!$O:$O,"&gt;=-"&amp;90,'BD Factoraje'!$O:$O,"&lt;-"&amp;60,'BD Factoraje'!$P:$P,1,'BD Factoraje'!$C:$C,$B$2)</f>
        <v>0</v>
      </c>
      <c r="BY116" s="11">
        <f>SUMIFS('BD Factoraje'!$R:$R,'BD Factoraje'!$B:$B,$B$3,'BD Factoraje'!$K:$K,'Cartera Semanal Individual'!BY1,'BD Factoraje'!$O:$O,"&gt;=-"&amp;90,'BD Factoraje'!$O:$O,"&lt;-"&amp;60,'BD Factoraje'!$P:$P,1,'BD Factoraje'!$C:$C,$B$2)</f>
        <v>0</v>
      </c>
      <c r="BZ116" s="11">
        <f>SUMIFS('BD Factoraje'!$R:$R,'BD Factoraje'!$B:$B,$B$3,'BD Factoraje'!$K:$K,'Cartera Semanal Individual'!BZ1,'BD Factoraje'!$O:$O,"&gt;=-"&amp;90,'BD Factoraje'!$O:$O,"&lt;-"&amp;60,'BD Factoraje'!$P:$P,1,'BD Factoraje'!$C:$C,$B$2)</f>
        <v>0</v>
      </c>
      <c r="CA116" s="11">
        <f>SUMIFS('BD Factoraje'!$R:$R,'BD Factoraje'!$B:$B,$B$3,'BD Factoraje'!$K:$K,'Cartera Semanal Individual'!CA1,'BD Factoraje'!$O:$O,"&gt;=-"&amp;90,'BD Factoraje'!$O:$O,"&lt;-"&amp;60,'BD Factoraje'!$P:$P,1,'BD Factoraje'!$C:$C,$B$2)</f>
        <v>0</v>
      </c>
      <c r="CB116" s="11">
        <f>SUMIFS('BD Factoraje'!$R:$R,'BD Factoraje'!$B:$B,$B$3,'BD Factoraje'!$K:$K,'Cartera Semanal Individual'!CB1,'BD Factoraje'!$O:$O,"&gt;=-"&amp;90,'BD Factoraje'!$O:$O,"&lt;-"&amp;60,'BD Factoraje'!$P:$P,1,'BD Factoraje'!$C:$C,$B$2)</f>
        <v>0</v>
      </c>
      <c r="CC116" s="11">
        <f>SUMIFS('BD Factoraje'!$R:$R,'BD Factoraje'!$B:$B,$B$3,'BD Factoraje'!$K:$K,'Cartera Semanal Individual'!CC1,'BD Factoraje'!$O:$O,"&gt;=-"&amp;90,'BD Factoraje'!$O:$O,"&lt;-"&amp;60,'BD Factoraje'!$P:$P,1,'BD Factoraje'!$C:$C,$B$2)</f>
        <v>0</v>
      </c>
      <c r="CD116" s="11">
        <f>SUMIFS('BD Factoraje'!$R:$R,'BD Factoraje'!$B:$B,$B$3,'BD Factoraje'!$K:$K,'Cartera Semanal Individual'!CD1,'BD Factoraje'!$O:$O,"&gt;=-"&amp;90,'BD Factoraje'!$O:$O,"&lt;-"&amp;60,'BD Factoraje'!$P:$P,1,'BD Factoraje'!$C:$C,$B$2)</f>
        <v>0</v>
      </c>
      <c r="CE116" s="11">
        <f>SUMIFS('BD Factoraje'!$R:$R,'BD Factoraje'!$B:$B,$B$3,'BD Factoraje'!$K:$K,'Cartera Semanal Individual'!CE1,'BD Factoraje'!$O:$O,"&gt;=-"&amp;90,'BD Factoraje'!$O:$O,"&lt;-"&amp;60,'BD Factoraje'!$P:$P,1,'BD Factoraje'!$C:$C,$B$2)</f>
        <v>0</v>
      </c>
      <c r="CF116" s="11">
        <f>SUMIFS('BD Factoraje'!$R:$R,'BD Factoraje'!$B:$B,$B$3,'BD Factoraje'!$K:$K,'Cartera Semanal Individual'!CF1,'BD Factoraje'!$O:$O,"&gt;=-"&amp;90,'BD Factoraje'!$O:$O,"&lt;-"&amp;60,'BD Factoraje'!$P:$P,1,'BD Factoraje'!$C:$C,$B$2)</f>
        <v>0</v>
      </c>
      <c r="CG116" s="11">
        <f>SUMIFS('BD Factoraje'!$R:$R,'BD Factoraje'!$B:$B,$B$3,'BD Factoraje'!$K:$K,'Cartera Semanal Individual'!CG1,'BD Factoraje'!$O:$O,"&gt;=-"&amp;90,'BD Factoraje'!$O:$O,"&lt;-"&amp;60,'BD Factoraje'!$P:$P,1,'BD Factoraje'!$C:$C,$B$2)</f>
        <v>0</v>
      </c>
      <c r="CH116" s="11">
        <f>SUMIFS('BD Factoraje'!$R:$R,'BD Factoraje'!$B:$B,$B$3,'BD Factoraje'!$K:$K,'Cartera Semanal Individual'!CH1,'BD Factoraje'!$O:$O,"&gt;=-"&amp;90,'BD Factoraje'!$O:$O,"&lt;-"&amp;60,'BD Factoraje'!$P:$P,1,'BD Factoraje'!$C:$C,$B$2)</f>
        <v>0</v>
      </c>
      <c r="CI116" s="11">
        <f>SUMIFS('BD Factoraje'!$R:$R,'BD Factoraje'!$B:$B,$B$3,'BD Factoraje'!$K:$K,'Cartera Semanal Individual'!CI1,'BD Factoraje'!$O:$O,"&gt;=-"&amp;90,'BD Factoraje'!$O:$O,"&lt;-"&amp;60,'BD Factoraje'!$P:$P,1,'BD Factoraje'!$C:$C,$B$2)</f>
        <v>0</v>
      </c>
      <c r="CJ116" s="11">
        <f>SUMIFS('BD Factoraje'!$R:$R,'BD Factoraje'!$B:$B,$B$3,'BD Factoraje'!$K:$K,'Cartera Semanal Individual'!CJ1,'BD Factoraje'!$O:$O,"&gt;=-"&amp;90,'BD Factoraje'!$O:$O,"&lt;-"&amp;60,'BD Factoraje'!$P:$P,1,'BD Factoraje'!$C:$C,$B$2)</f>
        <v>0</v>
      </c>
      <c r="CK116" s="11">
        <f>SUMIFS('BD Factoraje'!$R:$R,'BD Factoraje'!$B:$B,$B$3,'BD Factoraje'!$K:$K,'Cartera Semanal Individual'!CK1,'BD Factoraje'!$O:$O,"&gt;=-"&amp;90,'BD Factoraje'!$O:$O,"&lt;-"&amp;60,'BD Factoraje'!$P:$P,1,'BD Factoraje'!$C:$C,$B$2)</f>
        <v>0</v>
      </c>
      <c r="CL116" s="11">
        <f>SUMIFS('BD Factoraje'!$R:$R,'BD Factoraje'!$B:$B,$B$3,'BD Factoraje'!$K:$K,'Cartera Semanal Individual'!CL1,'BD Factoraje'!$O:$O,"&gt;=-"&amp;90,'BD Factoraje'!$O:$O,"&lt;-"&amp;60,'BD Factoraje'!$P:$P,1,'BD Factoraje'!$C:$C,$B$2)</f>
        <v>0</v>
      </c>
      <c r="CM116" s="11">
        <f>SUMIFS('BD Factoraje'!$R:$R,'BD Factoraje'!$B:$B,$B$3,'BD Factoraje'!$K:$K,'Cartera Semanal Individual'!CM1,'BD Factoraje'!$O:$O,"&gt;=-"&amp;90,'BD Factoraje'!$O:$O,"&lt;-"&amp;60,'BD Factoraje'!$P:$P,1,'BD Factoraje'!$C:$C,$B$2)</f>
        <v>0</v>
      </c>
      <c r="CN116" s="11">
        <f>SUMIFS('BD Factoraje'!$R:$R,'BD Factoraje'!$B:$B,$B$3,'BD Factoraje'!$K:$K,'Cartera Semanal Individual'!CN1,'BD Factoraje'!$O:$O,"&gt;=-"&amp;90,'BD Factoraje'!$O:$O,"&lt;-"&amp;60,'BD Factoraje'!$P:$P,1,'BD Factoraje'!$C:$C,$B$2)</f>
        <v>0</v>
      </c>
      <c r="CO116" s="11">
        <f>SUMIFS('BD Factoraje'!$R:$R,'BD Factoraje'!$B:$B,$B$3,'BD Factoraje'!$K:$K,'Cartera Semanal Individual'!CO1,'BD Factoraje'!$O:$O,"&gt;=-"&amp;90,'BD Factoraje'!$O:$O,"&lt;-"&amp;60,'BD Factoraje'!$P:$P,1,'BD Factoraje'!$C:$C,$B$2)</f>
        <v>0</v>
      </c>
      <c r="CP116" s="11">
        <f>SUMIFS('BD Factoraje'!$R:$R,'BD Factoraje'!$B:$B,$B$3,'BD Factoraje'!$K:$K,'Cartera Semanal Individual'!CP1,'BD Factoraje'!$O:$O,"&gt;=-"&amp;90,'BD Factoraje'!$O:$O,"&lt;-"&amp;60,'BD Factoraje'!$P:$P,1,'BD Factoraje'!$C:$C,$B$2)</f>
        <v>0</v>
      </c>
      <c r="CQ116" s="11">
        <f>SUMIFS('BD Factoraje'!$R:$R,'BD Factoraje'!$B:$B,$B$3,'BD Factoraje'!$K:$K,'Cartera Semanal Individual'!CQ1,'BD Factoraje'!$O:$O,"&gt;=-"&amp;90,'BD Factoraje'!$O:$O,"&lt;-"&amp;60,'BD Factoraje'!$P:$P,1,'BD Factoraje'!$C:$C,$B$2)</f>
        <v>0</v>
      </c>
      <c r="CR116" s="11">
        <f>SUMIFS('BD Factoraje'!$R:$R,'BD Factoraje'!$B:$B,$B$3,'BD Factoraje'!$K:$K,'Cartera Semanal Individual'!CR1,'BD Factoraje'!$O:$O,"&gt;=-"&amp;90,'BD Factoraje'!$O:$O,"&lt;-"&amp;60,'BD Factoraje'!$P:$P,1,'BD Factoraje'!$C:$C,$B$2)</f>
        <v>0</v>
      </c>
      <c r="CS116" s="11">
        <f>SUMIFS('BD Factoraje'!$R:$R,'BD Factoraje'!$B:$B,$B$3,'BD Factoraje'!$K:$K,'Cartera Semanal Individual'!CS1,'BD Factoraje'!$O:$O,"&gt;=-"&amp;90,'BD Factoraje'!$O:$O,"&lt;-"&amp;60,'BD Factoraje'!$P:$P,1,'BD Factoraje'!$C:$C,$B$2)</f>
        <v>0</v>
      </c>
      <c r="CT116" s="11">
        <f>SUMIFS('BD Factoraje'!$R:$R,'BD Factoraje'!$B:$B,$B$3,'BD Factoraje'!$K:$K,'Cartera Semanal Individual'!CT1,'BD Factoraje'!$O:$O,"&gt;=-"&amp;90,'BD Factoraje'!$O:$O,"&lt;-"&amp;60,'BD Factoraje'!$P:$P,1,'BD Factoraje'!$C:$C,$B$2)</f>
        <v>0</v>
      </c>
      <c r="CU116" s="11">
        <f>SUMIFS('BD Factoraje'!$R:$R,'BD Factoraje'!$B:$B,$B$3,'BD Factoraje'!$K:$K,'Cartera Semanal Individual'!CU1,'BD Factoraje'!$O:$O,"&gt;=-"&amp;90,'BD Factoraje'!$O:$O,"&lt;-"&amp;60,'BD Factoraje'!$P:$P,1,'BD Factoraje'!$C:$C,$B$2)</f>
        <v>0</v>
      </c>
      <c r="CV116" s="11">
        <f>SUMIFS('BD Factoraje'!$R:$R,'BD Factoraje'!$B:$B,$B$3,'BD Factoraje'!$K:$K,'Cartera Semanal Individual'!CV1,'BD Factoraje'!$O:$O,"&gt;=-"&amp;90,'BD Factoraje'!$O:$O,"&lt;-"&amp;60,'BD Factoraje'!$P:$P,1,'BD Factoraje'!$C:$C,$B$2)</f>
        <v>0</v>
      </c>
    </row>
    <row r="117" spans="1:100" s="12" customFormat="1" x14ac:dyDescent="0.25">
      <c r="A117" s="13"/>
      <c r="B117" s="8" t="s">
        <v>132</v>
      </c>
      <c r="C117" s="11">
        <f>SUMIFS('BD Factoraje'!$R:$R,'BD Factoraje'!$B:$B,$B$3,'BD Factoraje'!$K:$K,'Cartera Semanal Individual'!C1,'BD Factoraje'!$O:$O,"&lt;"&amp;-90,'BD Factoraje'!$P:$P,1,'BD Factoraje'!$C:$C,$B$2)</f>
        <v>0</v>
      </c>
      <c r="D117" s="11">
        <f>SUMIFS('BD Factoraje'!$R:$R,'BD Factoraje'!$B:$B,$B$3,'BD Factoraje'!$K:$K,'Cartera Semanal Individual'!D1,'BD Factoraje'!$O:$O,"&lt;"&amp;-90,'BD Factoraje'!$P:$P,1,'BD Factoraje'!$C:$C,$B$2)</f>
        <v>0</v>
      </c>
      <c r="E117" s="11">
        <f>SUMIFS('BD Factoraje'!$R:$R,'BD Factoraje'!$B:$B,$B$3,'BD Factoraje'!$K:$K,'Cartera Semanal Individual'!E1,'BD Factoraje'!$O:$O,"&lt;"&amp;-90,'BD Factoraje'!$P:$P,1,'BD Factoraje'!$C:$C,$B$2)</f>
        <v>0</v>
      </c>
      <c r="F117" s="11">
        <f>SUMIFS('BD Factoraje'!$R:$R,'BD Factoraje'!$B:$B,$B$3,'BD Factoraje'!$K:$K,'Cartera Semanal Individual'!F1,'BD Factoraje'!$O:$O,"&lt;"&amp;-90,'BD Factoraje'!$P:$P,1,'BD Factoraje'!$C:$C,$B$2)</f>
        <v>0</v>
      </c>
      <c r="G117" s="11">
        <f>SUMIFS('BD Factoraje'!$R:$R,'BD Factoraje'!$B:$B,$B$3,'BD Factoraje'!$K:$K,'Cartera Semanal Individual'!G1,'BD Factoraje'!$O:$O,"&lt;"&amp;-90,'BD Factoraje'!$P:$P,1,'BD Factoraje'!$C:$C,$B$2)</f>
        <v>0</v>
      </c>
      <c r="H117" s="11">
        <f>SUMIFS('BD Factoraje'!$R:$R,'BD Factoraje'!$B:$B,$B$3,'BD Factoraje'!$K:$K,'Cartera Semanal Individual'!H1,'BD Factoraje'!$O:$O,"&lt;"&amp;-90,'BD Factoraje'!$P:$P,1,'BD Factoraje'!$C:$C,$B$2)</f>
        <v>0</v>
      </c>
      <c r="I117" s="11">
        <f>SUMIFS('BD Factoraje'!$R:$R,'BD Factoraje'!$B:$B,$B$3,'BD Factoraje'!$K:$K,'Cartera Semanal Individual'!I1,'BD Factoraje'!$O:$O,"&lt;"&amp;-90,'BD Factoraje'!$P:$P,1,'BD Factoraje'!$C:$C,$B$2)</f>
        <v>0</v>
      </c>
      <c r="J117" s="11">
        <f>SUMIFS('BD Factoraje'!$R:$R,'BD Factoraje'!$B:$B,$B$3,'BD Factoraje'!$K:$K,'Cartera Semanal Individual'!J1,'BD Factoraje'!$O:$O,"&lt;"&amp;-90,'BD Factoraje'!$P:$P,1,'BD Factoraje'!$C:$C,$B$2)</f>
        <v>0</v>
      </c>
      <c r="K117" s="11">
        <f>SUMIFS('BD Factoraje'!$R:$R,'BD Factoraje'!$B:$B,$B$3,'BD Factoraje'!$K:$K,'Cartera Semanal Individual'!K1,'BD Factoraje'!$O:$O,"&lt;"&amp;-90,'BD Factoraje'!$P:$P,1,'BD Factoraje'!$C:$C,$B$2)</f>
        <v>0</v>
      </c>
      <c r="L117" s="11">
        <f>SUMIFS('BD Factoraje'!$R:$R,'BD Factoraje'!$B:$B,$B$3,'BD Factoraje'!$K:$K,'Cartera Semanal Individual'!L1,'BD Factoraje'!$O:$O,"&lt;"&amp;-90,'BD Factoraje'!$P:$P,1,'BD Factoraje'!$C:$C,$B$2)</f>
        <v>0</v>
      </c>
      <c r="M117" s="11">
        <f>SUMIFS('BD Factoraje'!$R:$R,'BD Factoraje'!$B:$B,$B$3,'BD Factoraje'!$K:$K,'Cartera Semanal Individual'!M1,'BD Factoraje'!$O:$O,"&lt;"&amp;-90,'BD Factoraje'!$P:$P,1,'BD Factoraje'!$C:$C,$B$2)</f>
        <v>0</v>
      </c>
      <c r="N117" s="11">
        <f>SUMIFS('BD Factoraje'!$R:$R,'BD Factoraje'!$B:$B,$B$3,'BD Factoraje'!$K:$K,'Cartera Semanal Individual'!N1,'BD Factoraje'!$O:$O,"&lt;"&amp;-90,'BD Factoraje'!$P:$P,1,'BD Factoraje'!$C:$C,$B$2)</f>
        <v>0</v>
      </c>
      <c r="O117" s="11">
        <f>SUMIFS('BD Factoraje'!$R:$R,'BD Factoraje'!$B:$B,$B$3,'BD Factoraje'!$K:$K,'Cartera Semanal Individual'!O1,'BD Factoraje'!$O:$O,"&lt;"&amp;-90,'BD Factoraje'!$P:$P,1,'BD Factoraje'!$C:$C,$B$2)</f>
        <v>0</v>
      </c>
      <c r="P117" s="11">
        <f>SUMIFS('BD Factoraje'!$R:$R,'BD Factoraje'!$B:$B,$B$3,'BD Factoraje'!$K:$K,'Cartera Semanal Individual'!P1,'BD Factoraje'!$O:$O,"&lt;"&amp;-90,'BD Factoraje'!$P:$P,1,'BD Factoraje'!$C:$C,$B$2)</f>
        <v>0</v>
      </c>
      <c r="Q117" s="11">
        <f>SUMIFS('BD Factoraje'!$R:$R,'BD Factoraje'!$B:$B,$B$3,'BD Factoraje'!$K:$K,'Cartera Semanal Individual'!Q1,'BD Factoraje'!$O:$O,"&lt;"&amp;-90,'BD Factoraje'!$P:$P,1,'BD Factoraje'!$C:$C,$B$2)</f>
        <v>0</v>
      </c>
      <c r="R117" s="11">
        <f>SUMIFS('BD Factoraje'!$R:$R,'BD Factoraje'!$B:$B,$B$3,'BD Factoraje'!$K:$K,'Cartera Semanal Individual'!R1,'BD Factoraje'!$O:$O,"&lt;"&amp;-90,'BD Factoraje'!$P:$P,1,'BD Factoraje'!$C:$C,$B$2)</f>
        <v>0</v>
      </c>
      <c r="S117" s="11">
        <f>SUMIFS('BD Factoraje'!$R:$R,'BD Factoraje'!$B:$B,$B$3,'BD Factoraje'!$K:$K,'Cartera Semanal Individual'!S1,'BD Factoraje'!$O:$O,"&lt;"&amp;-90,'BD Factoraje'!$P:$P,1,'BD Factoraje'!$C:$C,$B$2)</f>
        <v>0</v>
      </c>
      <c r="T117" s="11">
        <f>SUMIFS('BD Factoraje'!$R:$R,'BD Factoraje'!$B:$B,$B$3,'BD Factoraje'!$K:$K,'Cartera Semanal Individual'!T1,'BD Factoraje'!$O:$O,"&lt;"&amp;-90,'BD Factoraje'!$P:$P,1,'BD Factoraje'!$C:$C,$B$2)</f>
        <v>0</v>
      </c>
      <c r="U117" s="11">
        <f>SUMIFS('BD Factoraje'!$R:$R,'BD Factoraje'!$B:$B,$B$3,'BD Factoraje'!$K:$K,'Cartera Semanal Individual'!U1,'BD Factoraje'!$O:$O,"&lt;"&amp;-90,'BD Factoraje'!$P:$P,1,'BD Factoraje'!$C:$C,$B$2)</f>
        <v>0</v>
      </c>
      <c r="V117" s="11">
        <f>SUMIFS('BD Factoraje'!$R:$R,'BD Factoraje'!$B:$B,$B$3,'BD Factoraje'!$K:$K,'Cartera Semanal Individual'!V1,'BD Factoraje'!$O:$O,"&lt;"&amp;-90,'BD Factoraje'!$P:$P,1,'BD Factoraje'!$C:$C,$B$2)</f>
        <v>0</v>
      </c>
      <c r="W117" s="11">
        <f>SUMIFS('BD Factoraje'!$R:$R,'BD Factoraje'!$B:$B,$B$3,'BD Factoraje'!$K:$K,'Cartera Semanal Individual'!W1,'BD Factoraje'!$O:$O,"&lt;"&amp;-90,'BD Factoraje'!$P:$P,1,'BD Factoraje'!$C:$C,$B$2)</f>
        <v>0</v>
      </c>
      <c r="X117" s="11">
        <f>SUMIFS('BD Factoraje'!$R:$R,'BD Factoraje'!$B:$B,$B$3,'BD Factoraje'!$K:$K,'Cartera Semanal Individual'!X1,'BD Factoraje'!$O:$O,"&lt;"&amp;-90,'BD Factoraje'!$P:$P,1,'BD Factoraje'!$C:$C,$B$2)</f>
        <v>0</v>
      </c>
      <c r="Y117" s="11">
        <f>SUMIFS('BD Factoraje'!$R:$R,'BD Factoraje'!$B:$B,$B$3,'BD Factoraje'!$K:$K,'Cartera Semanal Individual'!Y1,'BD Factoraje'!$O:$O,"&lt;"&amp;-90,'BD Factoraje'!$P:$P,1,'BD Factoraje'!$C:$C,$B$2)</f>
        <v>0</v>
      </c>
      <c r="Z117" s="11">
        <f>SUMIFS('BD Factoraje'!$R:$R,'BD Factoraje'!$B:$B,$B$3,'BD Factoraje'!$K:$K,'Cartera Semanal Individual'!Z1,'BD Factoraje'!$O:$O,"&lt;"&amp;-90,'BD Factoraje'!$P:$P,1,'BD Factoraje'!$C:$C,$B$2)</f>
        <v>0</v>
      </c>
      <c r="AA117" s="11">
        <f>SUMIFS('BD Factoraje'!$R:$R,'BD Factoraje'!$B:$B,$B$3,'BD Factoraje'!$K:$K,'Cartera Semanal Individual'!AA1,'BD Factoraje'!$O:$O,"&lt;"&amp;-90,'BD Factoraje'!$P:$P,1,'BD Factoraje'!$C:$C,$B$2)</f>
        <v>0</v>
      </c>
      <c r="AB117" s="11">
        <f>SUMIFS('BD Factoraje'!$R:$R,'BD Factoraje'!$B:$B,$B$3,'BD Factoraje'!$K:$K,'Cartera Semanal Individual'!AB1,'BD Factoraje'!$O:$O,"&lt;"&amp;-90,'BD Factoraje'!$P:$P,1,'BD Factoraje'!$C:$C,$B$2)</f>
        <v>0</v>
      </c>
      <c r="AC117" s="11">
        <f>SUMIFS('BD Factoraje'!$R:$R,'BD Factoraje'!$B:$B,$B$3,'BD Factoraje'!$K:$K,'Cartera Semanal Individual'!AC1,'BD Factoraje'!$O:$O,"&lt;"&amp;-90,'BD Factoraje'!$P:$P,1,'BD Factoraje'!$C:$C,$B$2)</f>
        <v>0</v>
      </c>
      <c r="AD117" s="11">
        <f>SUMIFS('BD Factoraje'!$R:$R,'BD Factoraje'!$B:$B,$B$3,'BD Factoraje'!$K:$K,'Cartera Semanal Individual'!AD1,'BD Factoraje'!$O:$O,"&lt;"&amp;-90,'BD Factoraje'!$P:$P,1,'BD Factoraje'!$C:$C,$B$2)</f>
        <v>0</v>
      </c>
      <c r="AE117" s="11">
        <f>SUMIFS('BD Factoraje'!$R:$R,'BD Factoraje'!$B:$B,$B$3,'BD Factoraje'!$K:$K,'Cartera Semanal Individual'!AE1,'BD Factoraje'!$O:$O,"&lt;"&amp;-90,'BD Factoraje'!$P:$P,1,'BD Factoraje'!$C:$C,$B$2)</f>
        <v>0</v>
      </c>
      <c r="AF117" s="11">
        <f>SUMIFS('BD Factoraje'!$R:$R,'BD Factoraje'!$B:$B,$B$3,'BD Factoraje'!$K:$K,'Cartera Semanal Individual'!AF1,'BD Factoraje'!$O:$O,"&lt;"&amp;-90,'BD Factoraje'!$P:$P,1,'BD Factoraje'!$C:$C,$B$2)</f>
        <v>0</v>
      </c>
      <c r="AG117" s="11">
        <f>SUMIFS('BD Factoraje'!$R:$R,'BD Factoraje'!$B:$B,$B$3,'BD Factoraje'!$K:$K,'Cartera Semanal Individual'!AG1,'BD Factoraje'!$O:$O,"&lt;"&amp;-90,'BD Factoraje'!$P:$P,1,'BD Factoraje'!$C:$C,$B$2)</f>
        <v>0</v>
      </c>
      <c r="AH117" s="11">
        <f>SUMIFS('BD Factoraje'!$R:$R,'BD Factoraje'!$B:$B,$B$3,'BD Factoraje'!$K:$K,'Cartera Semanal Individual'!AH1,'BD Factoraje'!$O:$O,"&lt;"&amp;-90,'BD Factoraje'!$P:$P,1,'BD Factoraje'!$C:$C,$B$2)</f>
        <v>0</v>
      </c>
      <c r="AI117" s="11">
        <f>SUMIFS('BD Factoraje'!$R:$R,'BD Factoraje'!$B:$B,$B$3,'BD Factoraje'!$K:$K,'Cartera Semanal Individual'!AI1,'BD Factoraje'!$O:$O,"&lt;"&amp;-90,'BD Factoraje'!$P:$P,1,'BD Factoraje'!$C:$C,$B$2)</f>
        <v>0</v>
      </c>
      <c r="AJ117" s="11">
        <f>SUMIFS('BD Factoraje'!$R:$R,'BD Factoraje'!$B:$B,$B$3,'BD Factoraje'!$K:$K,'Cartera Semanal Individual'!AJ1,'BD Factoraje'!$O:$O,"&lt;"&amp;-90,'BD Factoraje'!$P:$P,1,'BD Factoraje'!$C:$C,$B$2)</f>
        <v>0</v>
      </c>
      <c r="AK117" s="11">
        <f>SUMIFS('BD Factoraje'!$R:$R,'BD Factoraje'!$B:$B,$B$3,'BD Factoraje'!$K:$K,'Cartera Semanal Individual'!AK1,'BD Factoraje'!$O:$O,"&lt;"&amp;-90,'BD Factoraje'!$P:$P,1,'BD Factoraje'!$C:$C,$B$2)</f>
        <v>0</v>
      </c>
      <c r="AL117" s="11">
        <f>SUMIFS('BD Factoraje'!$R:$R,'BD Factoraje'!$B:$B,$B$3,'BD Factoraje'!$K:$K,'Cartera Semanal Individual'!AL1,'BD Factoraje'!$O:$O,"&lt;"&amp;-90,'BD Factoraje'!$P:$P,1,'BD Factoraje'!$C:$C,$B$2)</f>
        <v>0</v>
      </c>
      <c r="AM117" s="11">
        <f>SUMIFS('BD Factoraje'!$R:$R,'BD Factoraje'!$B:$B,$B$3,'BD Factoraje'!$K:$K,'Cartera Semanal Individual'!AM1,'BD Factoraje'!$O:$O,"&lt;"&amp;-90,'BD Factoraje'!$P:$P,1,'BD Factoraje'!$C:$C,$B$2)</f>
        <v>0</v>
      </c>
      <c r="AN117" s="11">
        <f>SUMIFS('BD Factoraje'!$R:$R,'BD Factoraje'!$B:$B,$B$3,'BD Factoraje'!$K:$K,'Cartera Semanal Individual'!AN1,'BD Factoraje'!$O:$O,"&lt;"&amp;-90,'BD Factoraje'!$P:$P,1,'BD Factoraje'!$C:$C,$B$2)</f>
        <v>0</v>
      </c>
      <c r="AO117" s="11">
        <f>SUMIFS('BD Factoraje'!$R:$R,'BD Factoraje'!$B:$B,$B$3,'BD Factoraje'!$K:$K,'Cartera Semanal Individual'!AO1,'BD Factoraje'!$O:$O,"&lt;"&amp;-90,'BD Factoraje'!$P:$P,1,'BD Factoraje'!$C:$C,$B$2)</f>
        <v>282.10000000000002</v>
      </c>
      <c r="AP117" s="11">
        <f>SUMIFS('BD Factoraje'!$R:$R,'BD Factoraje'!$B:$B,$B$3,'BD Factoraje'!$K:$K,'Cartera Semanal Individual'!AP1,'BD Factoraje'!$O:$O,"&lt;"&amp;-90,'BD Factoraje'!$P:$P,1,'BD Factoraje'!$C:$C,$B$2)</f>
        <v>0</v>
      </c>
      <c r="AQ117" s="11">
        <f>SUMIFS('BD Factoraje'!$R:$R,'BD Factoraje'!$B:$B,$B$3,'BD Factoraje'!$K:$K,'Cartera Semanal Individual'!AQ1,'BD Factoraje'!$O:$O,"&lt;"&amp;-90,'BD Factoraje'!$P:$P,1,'BD Factoraje'!$C:$C,$B$2)</f>
        <v>0</v>
      </c>
      <c r="AR117" s="11">
        <f>SUMIFS('BD Factoraje'!$R:$R,'BD Factoraje'!$B:$B,$B$3,'BD Factoraje'!$K:$K,'Cartera Semanal Individual'!AR1,'BD Factoraje'!$O:$O,"&lt;"&amp;-90,'BD Factoraje'!$P:$P,1,'BD Factoraje'!$C:$C,$B$2)</f>
        <v>0</v>
      </c>
      <c r="AS117" s="11">
        <f>SUMIFS('BD Factoraje'!$R:$R,'BD Factoraje'!$B:$B,$B$3,'BD Factoraje'!$K:$K,'Cartera Semanal Individual'!AS1,'BD Factoraje'!$O:$O,"&lt;"&amp;-90,'BD Factoraje'!$P:$P,1,'BD Factoraje'!$C:$C,$B$2)</f>
        <v>0</v>
      </c>
      <c r="AT117" s="11">
        <f>SUMIFS('BD Factoraje'!$R:$R,'BD Factoraje'!$B:$B,$B$3,'BD Factoraje'!$K:$K,'Cartera Semanal Individual'!AT1,'BD Factoraje'!$O:$O,"&lt;"&amp;-90,'BD Factoraje'!$P:$P,1,'BD Factoraje'!$C:$C,$B$2)</f>
        <v>0</v>
      </c>
      <c r="AU117" s="11">
        <f>SUMIFS('BD Factoraje'!$R:$R,'BD Factoraje'!$B:$B,$B$3,'BD Factoraje'!$K:$K,'Cartera Semanal Individual'!AU1,'BD Factoraje'!$O:$O,"&lt;"&amp;-90,'BD Factoraje'!$P:$P,1,'BD Factoraje'!$C:$C,$B$2)</f>
        <v>0</v>
      </c>
      <c r="AV117" s="11">
        <f>SUMIFS('BD Factoraje'!$R:$R,'BD Factoraje'!$B:$B,$B$3,'BD Factoraje'!$K:$K,'Cartera Semanal Individual'!AV1,'BD Factoraje'!$O:$O,"&lt;"&amp;-90,'BD Factoraje'!$P:$P,1,'BD Factoraje'!$C:$C,$B$2)</f>
        <v>0</v>
      </c>
      <c r="AW117" s="11">
        <f>SUMIFS('BD Factoraje'!$R:$R,'BD Factoraje'!$B:$B,$B$3,'BD Factoraje'!$K:$K,'Cartera Semanal Individual'!AW1,'BD Factoraje'!$O:$O,"&lt;"&amp;-90,'BD Factoraje'!$P:$P,1,'BD Factoraje'!$C:$C,$B$2)</f>
        <v>0</v>
      </c>
      <c r="AX117" s="11">
        <f>SUMIFS('BD Factoraje'!$R:$R,'BD Factoraje'!$B:$B,$B$3,'BD Factoraje'!$K:$K,'Cartera Semanal Individual'!AX1,'BD Factoraje'!$O:$O,"&lt;"&amp;-90,'BD Factoraje'!$P:$P,1,'BD Factoraje'!$C:$C,$B$2)</f>
        <v>0</v>
      </c>
      <c r="AY117" s="11">
        <f>SUMIFS('BD Factoraje'!$R:$R,'BD Factoraje'!$B:$B,$B$3,'BD Factoraje'!$K:$K,'Cartera Semanal Individual'!AY1,'BD Factoraje'!$O:$O,"&lt;"&amp;-90,'BD Factoraje'!$P:$P,1,'BD Factoraje'!$C:$C,$B$2)</f>
        <v>0</v>
      </c>
      <c r="AZ117" s="11">
        <f>SUMIFS('BD Factoraje'!$R:$R,'BD Factoraje'!$B:$B,$B$3,'BD Factoraje'!$K:$K,'Cartera Semanal Individual'!AZ1,'BD Factoraje'!$O:$O,"&lt;"&amp;-90,'BD Factoraje'!$P:$P,1,'BD Factoraje'!$C:$C,$B$2)</f>
        <v>0</v>
      </c>
      <c r="BA117" s="11">
        <f>SUMIFS('BD Factoraje'!$R:$R,'BD Factoraje'!$B:$B,$B$3,'BD Factoraje'!$K:$K,'Cartera Semanal Individual'!BA1,'BD Factoraje'!$O:$O,"&lt;"&amp;-90,'BD Factoraje'!$P:$P,1,'BD Factoraje'!$C:$C,$B$2)</f>
        <v>0</v>
      </c>
      <c r="BB117" s="11">
        <f>SUMIFS('BD Factoraje'!$R:$R,'BD Factoraje'!$B:$B,$B$3,'BD Factoraje'!$K:$K,'Cartera Semanal Individual'!BB1,'BD Factoraje'!$O:$O,"&lt;"&amp;-90,'BD Factoraje'!$P:$P,1,'BD Factoraje'!$C:$C,$B$2)</f>
        <v>0</v>
      </c>
      <c r="BC117" s="11">
        <f>SUMIFS('BD Factoraje'!$R:$R,'BD Factoraje'!$B:$B,$B$3,'BD Factoraje'!$K:$K,'Cartera Semanal Individual'!BC1,'BD Factoraje'!$O:$O,"&lt;"&amp;-90,'BD Factoraje'!$P:$P,1,'BD Factoraje'!$C:$C,$B$2)</f>
        <v>0</v>
      </c>
      <c r="BD117" s="11">
        <f>SUMIFS('BD Factoraje'!$R:$R,'BD Factoraje'!$B:$B,$B$3,'BD Factoraje'!$K:$K,'Cartera Semanal Individual'!BD1,'BD Factoraje'!$O:$O,"&lt;"&amp;-90,'BD Factoraje'!$P:$P,1,'BD Factoraje'!$C:$C,$B$2)</f>
        <v>0</v>
      </c>
      <c r="BE117" s="11">
        <f>SUMIFS('BD Factoraje'!$R:$R,'BD Factoraje'!$B:$B,$B$3,'BD Factoraje'!$K:$K,'Cartera Semanal Individual'!BE1,'BD Factoraje'!$O:$O,"&lt;"&amp;-90,'BD Factoraje'!$P:$P,1,'BD Factoraje'!$C:$C,$B$2)</f>
        <v>0</v>
      </c>
      <c r="BF117" s="11">
        <f>SUMIFS('BD Factoraje'!$R:$R,'BD Factoraje'!$B:$B,$B$3,'BD Factoraje'!$K:$K,'Cartera Semanal Individual'!BF1,'BD Factoraje'!$O:$O,"&lt;"&amp;-90,'BD Factoraje'!$P:$P,1,'BD Factoraje'!$C:$C,$B$2)</f>
        <v>0</v>
      </c>
      <c r="BG117" s="11">
        <f>SUMIFS('BD Factoraje'!$R:$R,'BD Factoraje'!$B:$B,$B$3,'BD Factoraje'!$K:$K,'Cartera Semanal Individual'!BG1,'BD Factoraje'!$O:$O,"&lt;"&amp;-90,'BD Factoraje'!$P:$P,1,'BD Factoraje'!$C:$C,$B$2)</f>
        <v>0</v>
      </c>
      <c r="BH117" s="11">
        <f>SUMIFS('BD Factoraje'!$R:$R,'BD Factoraje'!$B:$B,$B$3,'BD Factoraje'!$K:$K,'Cartera Semanal Individual'!BH1,'BD Factoraje'!$O:$O,"&lt;"&amp;-90,'BD Factoraje'!$P:$P,1,'BD Factoraje'!$C:$C,$B$2)</f>
        <v>0</v>
      </c>
      <c r="BI117" s="11">
        <f>SUMIFS('BD Factoraje'!$R:$R,'BD Factoraje'!$B:$B,$B$3,'BD Factoraje'!$K:$K,'Cartera Semanal Individual'!BI1,'BD Factoraje'!$O:$O,"&lt;"&amp;-90,'BD Factoraje'!$P:$P,1,'BD Factoraje'!$C:$C,$B$2)</f>
        <v>0</v>
      </c>
      <c r="BJ117" s="11">
        <f>SUMIFS('BD Factoraje'!$R:$R,'BD Factoraje'!$B:$B,$B$3,'BD Factoraje'!$K:$K,'Cartera Semanal Individual'!BJ1,'BD Factoraje'!$O:$O,"&lt;"&amp;-90,'BD Factoraje'!$P:$P,1,'BD Factoraje'!$C:$C,$B$2)</f>
        <v>0</v>
      </c>
      <c r="BK117" s="11">
        <f>SUMIFS('BD Factoraje'!$R:$R,'BD Factoraje'!$B:$B,$B$3,'BD Factoraje'!$K:$K,'Cartera Semanal Individual'!BK1,'BD Factoraje'!$O:$O,"&lt;"&amp;-90,'BD Factoraje'!$P:$P,1,'BD Factoraje'!$C:$C,$B$2)</f>
        <v>0</v>
      </c>
      <c r="BL117" s="11">
        <f>SUMIFS('BD Factoraje'!$R:$R,'BD Factoraje'!$B:$B,$B$3,'BD Factoraje'!$K:$K,'Cartera Semanal Individual'!BL1,'BD Factoraje'!$O:$O,"&lt;"&amp;-90,'BD Factoraje'!$P:$P,1,'BD Factoraje'!$C:$C,$B$2)</f>
        <v>0</v>
      </c>
      <c r="BM117" s="11">
        <f>SUMIFS('BD Factoraje'!$R:$R,'BD Factoraje'!$B:$B,$B$3,'BD Factoraje'!$K:$K,'Cartera Semanal Individual'!BM1,'BD Factoraje'!$O:$O,"&lt;"&amp;-90,'BD Factoraje'!$P:$P,1,'BD Factoraje'!$C:$C,$B$2)</f>
        <v>0</v>
      </c>
      <c r="BN117" s="11">
        <f>SUMIFS('BD Factoraje'!$R:$R,'BD Factoraje'!$B:$B,$B$3,'BD Factoraje'!$K:$K,'Cartera Semanal Individual'!BN1,'BD Factoraje'!$O:$O,"&lt;"&amp;-90,'BD Factoraje'!$P:$P,1,'BD Factoraje'!$C:$C,$B$2)</f>
        <v>0</v>
      </c>
      <c r="BO117" s="11">
        <f>SUMIFS('BD Factoraje'!$R:$R,'BD Factoraje'!$B:$B,$B$3,'BD Factoraje'!$K:$K,'Cartera Semanal Individual'!BO1,'BD Factoraje'!$O:$O,"&lt;"&amp;-90,'BD Factoraje'!$P:$P,1,'BD Factoraje'!$C:$C,$B$2)</f>
        <v>0</v>
      </c>
      <c r="BP117" s="11">
        <f>SUMIFS('BD Factoraje'!$R:$R,'BD Factoraje'!$B:$B,$B$3,'BD Factoraje'!$K:$K,'Cartera Semanal Individual'!BP1,'BD Factoraje'!$O:$O,"&lt;"&amp;-90,'BD Factoraje'!$P:$P,1,'BD Factoraje'!$C:$C,$B$2)</f>
        <v>0</v>
      </c>
      <c r="BQ117" s="11">
        <f>SUMIFS('BD Factoraje'!$R:$R,'BD Factoraje'!$B:$B,$B$3,'BD Factoraje'!$K:$K,'Cartera Semanal Individual'!BQ1,'BD Factoraje'!$O:$O,"&lt;"&amp;-90,'BD Factoraje'!$P:$P,1,'BD Factoraje'!$C:$C,$B$2)</f>
        <v>0</v>
      </c>
      <c r="BR117" s="11">
        <f>SUMIFS('BD Factoraje'!$R:$R,'BD Factoraje'!$B:$B,$B$3,'BD Factoraje'!$K:$K,'Cartera Semanal Individual'!BR1,'BD Factoraje'!$O:$O,"&lt;"&amp;-90,'BD Factoraje'!$P:$P,1,'BD Factoraje'!$C:$C,$B$2)</f>
        <v>0</v>
      </c>
      <c r="BS117" s="11">
        <f>SUMIFS('BD Factoraje'!$R:$R,'BD Factoraje'!$B:$B,$B$3,'BD Factoraje'!$K:$K,'Cartera Semanal Individual'!BS1,'BD Factoraje'!$O:$O,"&lt;"&amp;-90,'BD Factoraje'!$P:$P,1,'BD Factoraje'!$C:$C,$B$2)</f>
        <v>0</v>
      </c>
      <c r="BT117" s="11">
        <f>SUMIFS('BD Factoraje'!$R:$R,'BD Factoraje'!$B:$B,$B$3,'BD Factoraje'!$K:$K,'Cartera Semanal Individual'!BT1,'BD Factoraje'!$O:$O,"&lt;"&amp;-90,'BD Factoraje'!$P:$P,1,'BD Factoraje'!$C:$C,$B$2)</f>
        <v>0</v>
      </c>
      <c r="BU117" s="11">
        <f>SUMIFS('BD Factoraje'!$R:$R,'BD Factoraje'!$B:$B,$B$3,'BD Factoraje'!$K:$K,'Cartera Semanal Individual'!BU1,'BD Factoraje'!$O:$O,"&lt;"&amp;-90,'BD Factoraje'!$P:$P,1,'BD Factoraje'!$C:$C,$B$2)</f>
        <v>0</v>
      </c>
      <c r="BV117" s="11">
        <f>SUMIFS('BD Factoraje'!$R:$R,'BD Factoraje'!$B:$B,$B$3,'BD Factoraje'!$K:$K,'Cartera Semanal Individual'!BV1,'BD Factoraje'!$O:$O,"&lt;"&amp;-90,'BD Factoraje'!$P:$P,1,'BD Factoraje'!$C:$C,$B$2)</f>
        <v>0</v>
      </c>
      <c r="BW117" s="11">
        <f>SUMIFS('BD Factoraje'!$R:$R,'BD Factoraje'!$B:$B,$B$3,'BD Factoraje'!$K:$K,'Cartera Semanal Individual'!BW1,'BD Factoraje'!$O:$O,"&lt;"&amp;-90,'BD Factoraje'!$P:$P,1,'BD Factoraje'!$C:$C,$B$2)</f>
        <v>0</v>
      </c>
      <c r="BX117" s="11">
        <f>SUMIFS('BD Factoraje'!$R:$R,'BD Factoraje'!$B:$B,$B$3,'BD Factoraje'!$K:$K,'Cartera Semanal Individual'!BX1,'BD Factoraje'!$O:$O,"&lt;"&amp;-90,'BD Factoraje'!$P:$P,1,'BD Factoraje'!$C:$C,$B$2)</f>
        <v>0</v>
      </c>
      <c r="BY117" s="11">
        <f>SUMIFS('BD Factoraje'!$R:$R,'BD Factoraje'!$B:$B,$B$3,'BD Factoraje'!$K:$K,'Cartera Semanal Individual'!BY1,'BD Factoraje'!$O:$O,"&lt;"&amp;-90,'BD Factoraje'!$P:$P,1,'BD Factoraje'!$C:$C,$B$2)</f>
        <v>0</v>
      </c>
      <c r="BZ117" s="11">
        <f>SUMIFS('BD Factoraje'!$R:$R,'BD Factoraje'!$B:$B,$B$3,'BD Factoraje'!$K:$K,'Cartera Semanal Individual'!BZ1,'BD Factoraje'!$O:$O,"&lt;"&amp;-90,'BD Factoraje'!$P:$P,1,'BD Factoraje'!$C:$C,$B$2)</f>
        <v>0</v>
      </c>
      <c r="CA117" s="11">
        <f>SUMIFS('BD Factoraje'!$R:$R,'BD Factoraje'!$B:$B,$B$3,'BD Factoraje'!$K:$K,'Cartera Semanal Individual'!CA1,'BD Factoraje'!$O:$O,"&lt;"&amp;-90,'BD Factoraje'!$P:$P,1,'BD Factoraje'!$C:$C,$B$2)</f>
        <v>0</v>
      </c>
      <c r="CB117" s="11">
        <f>SUMIFS('BD Factoraje'!$R:$R,'BD Factoraje'!$B:$B,$B$3,'BD Factoraje'!$K:$K,'Cartera Semanal Individual'!CB1,'BD Factoraje'!$O:$O,"&lt;"&amp;-90,'BD Factoraje'!$P:$P,1,'BD Factoraje'!$C:$C,$B$2)</f>
        <v>0</v>
      </c>
      <c r="CC117" s="11">
        <f>SUMIFS('BD Factoraje'!$R:$R,'BD Factoraje'!$B:$B,$B$3,'BD Factoraje'!$K:$K,'Cartera Semanal Individual'!CC1,'BD Factoraje'!$O:$O,"&lt;"&amp;-90,'BD Factoraje'!$P:$P,1,'BD Factoraje'!$C:$C,$B$2)</f>
        <v>0</v>
      </c>
      <c r="CD117" s="11">
        <f>SUMIFS('BD Factoraje'!$R:$R,'BD Factoraje'!$B:$B,$B$3,'BD Factoraje'!$K:$K,'Cartera Semanal Individual'!CD1,'BD Factoraje'!$O:$O,"&lt;"&amp;-90,'BD Factoraje'!$P:$P,1,'BD Factoraje'!$C:$C,$B$2)</f>
        <v>0</v>
      </c>
      <c r="CE117" s="11">
        <f>SUMIFS('BD Factoraje'!$R:$R,'BD Factoraje'!$B:$B,$B$3,'BD Factoraje'!$K:$K,'Cartera Semanal Individual'!CE1,'BD Factoraje'!$O:$O,"&lt;"&amp;-90,'BD Factoraje'!$P:$P,1,'BD Factoraje'!$C:$C,$B$2)</f>
        <v>0</v>
      </c>
      <c r="CF117" s="11">
        <f>SUMIFS('BD Factoraje'!$R:$R,'BD Factoraje'!$B:$B,$B$3,'BD Factoraje'!$K:$K,'Cartera Semanal Individual'!CF1,'BD Factoraje'!$O:$O,"&lt;"&amp;-90,'BD Factoraje'!$P:$P,1,'BD Factoraje'!$C:$C,$B$2)</f>
        <v>0</v>
      </c>
      <c r="CG117" s="11">
        <f>SUMIFS('BD Factoraje'!$R:$R,'BD Factoraje'!$B:$B,$B$3,'BD Factoraje'!$K:$K,'Cartera Semanal Individual'!CG1,'BD Factoraje'!$O:$O,"&lt;"&amp;-90,'BD Factoraje'!$P:$P,1,'BD Factoraje'!$C:$C,$B$2)</f>
        <v>0</v>
      </c>
      <c r="CH117" s="11">
        <f>SUMIFS('BD Factoraje'!$R:$R,'BD Factoraje'!$B:$B,$B$3,'BD Factoraje'!$K:$K,'Cartera Semanal Individual'!CH1,'BD Factoraje'!$O:$O,"&lt;"&amp;-90,'BD Factoraje'!$P:$P,1,'BD Factoraje'!$C:$C,$B$2)</f>
        <v>0</v>
      </c>
      <c r="CI117" s="11">
        <f>SUMIFS('BD Factoraje'!$R:$R,'BD Factoraje'!$B:$B,$B$3,'BD Factoraje'!$K:$K,'Cartera Semanal Individual'!CI1,'BD Factoraje'!$O:$O,"&lt;"&amp;-90,'BD Factoraje'!$P:$P,1,'BD Factoraje'!$C:$C,$B$2)</f>
        <v>0</v>
      </c>
      <c r="CJ117" s="11">
        <f>SUMIFS('BD Factoraje'!$R:$R,'BD Factoraje'!$B:$B,$B$3,'BD Factoraje'!$K:$K,'Cartera Semanal Individual'!CJ1,'BD Factoraje'!$O:$O,"&lt;"&amp;-90,'BD Factoraje'!$P:$P,1,'BD Factoraje'!$C:$C,$B$2)</f>
        <v>0</v>
      </c>
      <c r="CK117" s="11">
        <f>SUMIFS('BD Factoraje'!$R:$R,'BD Factoraje'!$B:$B,$B$3,'BD Factoraje'!$K:$K,'Cartera Semanal Individual'!CK1,'BD Factoraje'!$O:$O,"&lt;"&amp;-90,'BD Factoraje'!$P:$P,1,'BD Factoraje'!$C:$C,$B$2)</f>
        <v>0</v>
      </c>
      <c r="CL117" s="11">
        <f>SUMIFS('BD Factoraje'!$R:$R,'BD Factoraje'!$B:$B,$B$3,'BD Factoraje'!$K:$K,'Cartera Semanal Individual'!CL1,'BD Factoraje'!$O:$O,"&lt;"&amp;-90,'BD Factoraje'!$P:$P,1,'BD Factoraje'!$C:$C,$B$2)</f>
        <v>0</v>
      </c>
      <c r="CM117" s="11">
        <f>SUMIFS('BD Factoraje'!$R:$R,'BD Factoraje'!$B:$B,$B$3,'BD Factoraje'!$K:$K,'Cartera Semanal Individual'!CM1,'BD Factoraje'!$O:$O,"&lt;"&amp;-90,'BD Factoraje'!$P:$P,1,'BD Factoraje'!$C:$C,$B$2)</f>
        <v>0</v>
      </c>
      <c r="CN117" s="11">
        <f>SUMIFS('BD Factoraje'!$R:$R,'BD Factoraje'!$B:$B,$B$3,'BD Factoraje'!$K:$K,'Cartera Semanal Individual'!CN1,'BD Factoraje'!$O:$O,"&lt;"&amp;-90,'BD Factoraje'!$P:$P,1,'BD Factoraje'!$C:$C,$B$2)</f>
        <v>0</v>
      </c>
      <c r="CO117" s="11">
        <f>SUMIFS('BD Factoraje'!$R:$R,'BD Factoraje'!$B:$B,$B$3,'BD Factoraje'!$K:$K,'Cartera Semanal Individual'!CO1,'BD Factoraje'!$O:$O,"&lt;"&amp;-90,'BD Factoraje'!$P:$P,1,'BD Factoraje'!$C:$C,$B$2)</f>
        <v>0</v>
      </c>
      <c r="CP117" s="11">
        <f>SUMIFS('BD Factoraje'!$R:$R,'BD Factoraje'!$B:$B,$B$3,'BD Factoraje'!$K:$K,'Cartera Semanal Individual'!CP1,'BD Factoraje'!$O:$O,"&lt;"&amp;-90,'BD Factoraje'!$P:$P,1,'BD Factoraje'!$C:$C,$B$2)</f>
        <v>0</v>
      </c>
      <c r="CQ117" s="11">
        <f>SUMIFS('BD Factoraje'!$R:$R,'BD Factoraje'!$B:$B,$B$3,'BD Factoraje'!$K:$K,'Cartera Semanal Individual'!CQ1,'BD Factoraje'!$O:$O,"&lt;"&amp;-90,'BD Factoraje'!$P:$P,1,'BD Factoraje'!$C:$C,$B$2)</f>
        <v>0</v>
      </c>
      <c r="CR117" s="11">
        <f>SUMIFS('BD Factoraje'!$R:$R,'BD Factoraje'!$B:$B,$B$3,'BD Factoraje'!$K:$K,'Cartera Semanal Individual'!CR1,'BD Factoraje'!$O:$O,"&lt;"&amp;-90,'BD Factoraje'!$P:$P,1,'BD Factoraje'!$C:$C,$B$2)</f>
        <v>0</v>
      </c>
      <c r="CS117" s="11">
        <f>SUMIFS('BD Factoraje'!$R:$R,'BD Factoraje'!$B:$B,$B$3,'BD Factoraje'!$K:$K,'Cartera Semanal Individual'!CS1,'BD Factoraje'!$O:$O,"&lt;"&amp;-90,'BD Factoraje'!$P:$P,1,'BD Factoraje'!$C:$C,$B$2)</f>
        <v>0</v>
      </c>
      <c r="CT117" s="11">
        <f>SUMIFS('BD Factoraje'!$R:$R,'BD Factoraje'!$B:$B,$B$3,'BD Factoraje'!$K:$K,'Cartera Semanal Individual'!CT1,'BD Factoraje'!$O:$O,"&lt;"&amp;-90,'BD Factoraje'!$P:$P,1,'BD Factoraje'!$C:$C,$B$2)</f>
        <v>0</v>
      </c>
      <c r="CU117" s="11">
        <f>SUMIFS('BD Factoraje'!$R:$R,'BD Factoraje'!$B:$B,$B$3,'BD Factoraje'!$K:$K,'Cartera Semanal Individual'!CU1,'BD Factoraje'!$O:$O,"&lt;"&amp;-90,'BD Factoraje'!$P:$P,1,'BD Factoraje'!$C:$C,$B$2)</f>
        <v>0</v>
      </c>
      <c r="CV117" s="11">
        <f>SUMIFS('BD Factoraje'!$R:$R,'BD Factoraje'!$B:$B,$B$3,'BD Factoraje'!$K:$K,'Cartera Semanal Individual'!CV1,'BD Factoraje'!$O:$O,"&lt;"&amp;-90,'BD Factoraje'!$P:$P,1,'BD Factoraje'!$C:$C,$B$2)</f>
        <v>0</v>
      </c>
    </row>
    <row r="118" spans="1:100" s="12" customFormat="1" x14ac:dyDescent="0.25">
      <c r="A118" s="13"/>
      <c r="B118" s="32"/>
    </row>
    <row r="119" spans="1:100" s="12" customFormat="1" x14ac:dyDescent="0.25">
      <c r="A119" s="13"/>
      <c r="B119" s="32"/>
    </row>
    <row r="120" spans="1:100" s="12" customFormat="1" x14ac:dyDescent="0.25">
      <c r="A120" s="13"/>
      <c r="B120" s="32"/>
    </row>
    <row r="121" spans="1:100" s="12" customFormat="1" x14ac:dyDescent="0.25">
      <c r="A121" s="13"/>
      <c r="B121" s="32"/>
    </row>
    <row r="122" spans="1:100" s="12" customFormat="1" x14ac:dyDescent="0.25">
      <c r="A122" s="13"/>
      <c r="B122" s="32"/>
    </row>
    <row r="123" spans="1:100" s="12" customFormat="1" x14ac:dyDescent="0.25">
      <c r="A123" s="13"/>
      <c r="B123" s="32"/>
    </row>
    <row r="124" spans="1:100" s="12" customFormat="1" x14ac:dyDescent="0.25">
      <c r="A124" s="13"/>
      <c r="B124" s="32"/>
    </row>
    <row r="125" spans="1:100" s="12" customFormat="1" x14ac:dyDescent="0.25">
      <c r="A125" s="13"/>
      <c r="B125" s="32"/>
    </row>
    <row r="126" spans="1:100" s="12" customFormat="1" x14ac:dyDescent="0.25">
      <c r="A126" s="13"/>
      <c r="B126" s="32"/>
    </row>
    <row r="127" spans="1:100" s="12" customFormat="1" x14ac:dyDescent="0.25">
      <c r="A127" s="13"/>
      <c r="B127" s="32"/>
    </row>
    <row r="128" spans="1:100" s="12" customFormat="1" x14ac:dyDescent="0.25">
      <c r="A128" s="13"/>
      <c r="B128" s="32"/>
    </row>
    <row r="129" spans="1:2" s="12" customFormat="1" x14ac:dyDescent="0.25">
      <c r="A129" s="13"/>
      <c r="B129" s="32"/>
    </row>
    <row r="130" spans="1:2" s="12" customFormat="1" x14ac:dyDescent="0.25">
      <c r="A130" s="13"/>
      <c r="B130" s="32"/>
    </row>
    <row r="131" spans="1:2" s="12" customFormat="1" x14ac:dyDescent="0.25">
      <c r="A131" s="13"/>
      <c r="B131" s="32"/>
    </row>
    <row r="132" spans="1:2" s="12" customFormat="1" x14ac:dyDescent="0.25">
      <c r="A132" s="13"/>
      <c r="B132" s="32"/>
    </row>
    <row r="133" spans="1:2" s="12" customFormat="1" x14ac:dyDescent="0.25">
      <c r="A133" s="13"/>
      <c r="B133" s="32"/>
    </row>
    <row r="134" spans="1:2" s="12" customFormat="1" x14ac:dyDescent="0.25">
      <c r="A134" s="13"/>
      <c r="B134" s="32"/>
    </row>
    <row r="135" spans="1:2" s="12" customFormat="1" x14ac:dyDescent="0.25">
      <c r="A135" s="13"/>
      <c r="B135" s="32"/>
    </row>
    <row r="136" spans="1:2" s="12" customFormat="1" x14ac:dyDescent="0.25">
      <c r="A136" s="13"/>
      <c r="B136" s="32"/>
    </row>
    <row r="137" spans="1:2" s="12" customFormat="1" x14ac:dyDescent="0.25">
      <c r="A137" s="13"/>
      <c r="B137" s="32"/>
    </row>
    <row r="138" spans="1:2" s="12" customFormat="1" x14ac:dyDescent="0.25">
      <c r="A138" s="13"/>
      <c r="B138" s="32"/>
    </row>
    <row r="139" spans="1:2" s="12" customFormat="1" x14ac:dyDescent="0.25">
      <c r="A139" s="13"/>
      <c r="B139" s="32"/>
    </row>
    <row r="140" spans="1:2" s="12" customFormat="1" x14ac:dyDescent="0.25">
      <c r="A140" s="13"/>
      <c r="B140" s="32"/>
    </row>
    <row r="141" spans="1:2" s="12" customFormat="1" x14ac:dyDescent="0.25">
      <c r="A141" s="13"/>
      <c r="B141" s="32"/>
    </row>
    <row r="142" spans="1:2" s="12" customFormat="1" x14ac:dyDescent="0.25">
      <c r="A142" s="13"/>
      <c r="B142" s="32"/>
    </row>
    <row r="143" spans="1:2" s="12" customFormat="1" x14ac:dyDescent="0.25">
      <c r="A143" s="13"/>
      <c r="B143" s="32"/>
    </row>
    <row r="144" spans="1:2" s="12" customFormat="1" x14ac:dyDescent="0.25">
      <c r="A144" s="13"/>
      <c r="B144" s="32"/>
    </row>
  </sheetData>
  <mergeCells count="1">
    <mergeCell ref="A1:B1"/>
  </mergeCells>
  <conditionalFormatting sqref="C107:CV107">
    <cfRule type="cellIs" dxfId="11" priority="3" operator="greaterThan">
      <formula>0</formula>
    </cfRule>
  </conditionalFormatting>
  <conditionalFormatting sqref="C109:CV109">
    <cfRule type="cellIs" dxfId="10" priority="2" operator="greaterThan">
      <formula>0</formula>
    </cfRule>
  </conditionalFormatting>
  <conditionalFormatting sqref="C114:CV114">
    <cfRule type="cellIs" dxfId="9" priority="1" operator="greaterThan">
      <formula>0</formula>
    </cfRule>
  </conditionalFormatting>
  <dataValidations count="2">
    <dataValidation type="list" allowBlank="1" showInputMessage="1" showErrorMessage="1" sqref="B2">
      <formula1>TIPO</formula1>
    </dataValidation>
    <dataValidation type="list" allowBlank="1" showInputMessage="1" showErrorMessage="1" sqref="B3">
      <formula1>CLIENTS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3"/>
  <sheetViews>
    <sheetView workbookViewId="0">
      <pane xSplit="2" ySplit="3" topLeftCell="AA18" activePane="bottomRight" state="frozen"/>
      <selection pane="topRight" activeCell="C1" sqref="C1"/>
      <selection pane="bottomLeft" activeCell="A3" sqref="A3"/>
      <selection pane="bottomRight" activeCell="AF32" sqref="AF32"/>
    </sheetView>
  </sheetViews>
  <sheetFormatPr baseColWidth="10" defaultColWidth="10.85546875" defaultRowHeight="15" x14ac:dyDescent="0.25"/>
  <cols>
    <col min="1" max="1" width="5.42578125" style="10" customWidth="1"/>
    <col min="2" max="2" width="14" style="33" customWidth="1"/>
    <col min="3" max="4" width="9.28515625" style="1" bestFit="1" customWidth="1"/>
    <col min="5" max="8" width="11.42578125" style="1" bestFit="1" customWidth="1"/>
    <col min="9" max="11" width="12.85546875" style="1" bestFit="1" customWidth="1"/>
    <col min="12" max="14" width="13.85546875" style="1" bestFit="1" customWidth="1"/>
    <col min="15" max="18" width="14.7109375" style="1" bestFit="1" customWidth="1"/>
    <col min="19" max="21" width="16.140625" style="1" bestFit="1" customWidth="1"/>
    <col min="22" max="23" width="17" style="1" bestFit="1" customWidth="1"/>
    <col min="24" max="33" width="11.42578125" style="12" bestFit="1" customWidth="1"/>
    <col min="34" max="54" width="11.42578125" style="1" bestFit="1" customWidth="1"/>
    <col min="55" max="55" width="13.140625" style="1" customWidth="1"/>
    <col min="56" max="56" width="14.7109375" style="1" customWidth="1"/>
    <col min="57" max="68" width="10.85546875" style="1"/>
    <col min="69" max="71" width="11.42578125" style="1" bestFit="1" customWidth="1"/>
    <col min="72" max="76" width="10.85546875" style="1"/>
    <col min="77" max="79" width="11.42578125" style="1" bestFit="1" customWidth="1"/>
    <col min="80" max="80" width="10.85546875" style="1"/>
    <col min="81" max="81" width="11.42578125" style="1" bestFit="1" customWidth="1"/>
    <col min="82" max="83" width="10.85546875" style="1"/>
    <col min="84" max="86" width="11.42578125" style="1" bestFit="1" customWidth="1"/>
    <col min="87" max="87" width="10.85546875" style="1"/>
    <col min="88" max="88" width="12.85546875" style="1" bestFit="1" customWidth="1"/>
    <col min="89" max="92" width="10.85546875" style="1"/>
    <col min="93" max="93" width="11.42578125" style="1" bestFit="1" customWidth="1"/>
    <col min="94" max="16384" width="10.85546875" style="1"/>
  </cols>
  <sheetData>
    <row r="1" spans="1:100" ht="15" customHeight="1" x14ac:dyDescent="0.25">
      <c r="A1" s="63" t="s">
        <v>140</v>
      </c>
      <c r="B1" s="63"/>
      <c r="C1" s="14">
        <v>14</v>
      </c>
      <c r="D1" s="14">
        <v>15</v>
      </c>
      <c r="E1" s="14">
        <v>16</v>
      </c>
      <c r="F1" s="14">
        <v>17</v>
      </c>
      <c r="G1" s="14">
        <v>18</v>
      </c>
      <c r="H1" s="14">
        <v>19</v>
      </c>
      <c r="I1" s="14">
        <v>20</v>
      </c>
      <c r="J1" s="14">
        <v>21</v>
      </c>
      <c r="K1" s="14">
        <v>22</v>
      </c>
      <c r="L1" s="14">
        <v>23</v>
      </c>
      <c r="M1" s="14">
        <v>24</v>
      </c>
      <c r="N1" s="14">
        <v>25</v>
      </c>
      <c r="O1" s="14">
        <v>26</v>
      </c>
      <c r="P1" s="14">
        <v>27</v>
      </c>
      <c r="Q1" s="14">
        <v>28</v>
      </c>
      <c r="R1" s="14">
        <v>29</v>
      </c>
      <c r="S1" s="14">
        <v>30</v>
      </c>
      <c r="T1" s="14">
        <v>31</v>
      </c>
      <c r="U1" s="14">
        <v>32</v>
      </c>
      <c r="V1" s="14">
        <v>33</v>
      </c>
      <c r="W1" s="14">
        <v>34</v>
      </c>
      <c r="X1" s="14">
        <v>35</v>
      </c>
      <c r="Y1" s="14">
        <v>36</v>
      </c>
      <c r="Z1" s="14">
        <v>37</v>
      </c>
      <c r="AA1" s="14">
        <v>38</v>
      </c>
      <c r="AB1" s="14">
        <v>39</v>
      </c>
      <c r="AC1" s="14">
        <v>40</v>
      </c>
      <c r="AD1" s="14">
        <v>41</v>
      </c>
      <c r="AE1" s="14">
        <v>42</v>
      </c>
      <c r="AF1" s="14">
        <v>43</v>
      </c>
      <c r="AG1" s="14">
        <v>44</v>
      </c>
      <c r="AH1" s="14">
        <v>45</v>
      </c>
      <c r="AI1" s="14">
        <v>46</v>
      </c>
      <c r="AJ1" s="14">
        <v>47</v>
      </c>
      <c r="AK1" s="14">
        <v>48</v>
      </c>
      <c r="AL1" s="14">
        <v>49</v>
      </c>
      <c r="AM1" s="14">
        <v>50</v>
      </c>
      <c r="AN1" s="14">
        <v>51</v>
      </c>
      <c r="AO1" s="14">
        <v>52</v>
      </c>
      <c r="AP1" s="14">
        <v>53</v>
      </c>
      <c r="AQ1" s="14">
        <v>54</v>
      </c>
      <c r="AR1" s="14">
        <v>55</v>
      </c>
      <c r="AS1" s="14">
        <v>56</v>
      </c>
      <c r="AT1" s="14">
        <v>57</v>
      </c>
      <c r="AU1" s="14">
        <v>58</v>
      </c>
      <c r="AV1" s="14">
        <v>59</v>
      </c>
      <c r="AW1" s="14">
        <v>60</v>
      </c>
      <c r="AX1" s="14">
        <v>61</v>
      </c>
      <c r="AY1" s="14">
        <v>62</v>
      </c>
      <c r="AZ1" s="14">
        <v>63</v>
      </c>
      <c r="BA1" s="14">
        <v>64</v>
      </c>
      <c r="BB1" s="14">
        <v>65</v>
      </c>
      <c r="BC1" s="14">
        <v>66</v>
      </c>
      <c r="BD1" s="14">
        <v>67</v>
      </c>
      <c r="BE1" s="14">
        <v>68</v>
      </c>
      <c r="BF1" s="14">
        <v>69</v>
      </c>
      <c r="BG1" s="14">
        <v>70</v>
      </c>
      <c r="BH1" s="14">
        <v>71</v>
      </c>
      <c r="BI1" s="14">
        <v>72</v>
      </c>
      <c r="BJ1" s="14">
        <v>73</v>
      </c>
      <c r="BK1" s="14">
        <v>74</v>
      </c>
      <c r="BL1" s="14">
        <v>75</v>
      </c>
      <c r="BM1" s="14">
        <v>76</v>
      </c>
      <c r="BN1" s="14">
        <v>77</v>
      </c>
      <c r="BO1" s="14">
        <v>78</v>
      </c>
      <c r="BP1" s="14">
        <v>79</v>
      </c>
      <c r="BQ1" s="14">
        <v>80</v>
      </c>
      <c r="BR1" s="14">
        <v>81</v>
      </c>
      <c r="BS1" s="14">
        <v>82</v>
      </c>
      <c r="BT1" s="14">
        <v>83</v>
      </c>
      <c r="BU1" s="14">
        <v>84</v>
      </c>
      <c r="BV1" s="14">
        <v>85</v>
      </c>
      <c r="BW1" s="14">
        <v>86</v>
      </c>
      <c r="BX1" s="14">
        <v>87</v>
      </c>
      <c r="BY1" s="14">
        <v>88</v>
      </c>
      <c r="BZ1" s="14">
        <v>89</v>
      </c>
      <c r="CA1" s="14">
        <v>90</v>
      </c>
      <c r="CB1" s="14">
        <v>91</v>
      </c>
      <c r="CC1" s="14">
        <v>92</v>
      </c>
      <c r="CD1" s="14">
        <v>93</v>
      </c>
      <c r="CE1" s="14">
        <v>94</v>
      </c>
      <c r="CF1" s="14">
        <v>95</v>
      </c>
      <c r="CG1" s="14">
        <v>96</v>
      </c>
      <c r="CH1" s="14">
        <v>97</v>
      </c>
      <c r="CI1" s="14">
        <v>98</v>
      </c>
      <c r="CJ1" s="14">
        <v>99</v>
      </c>
      <c r="CK1" s="14">
        <v>100</v>
      </c>
      <c r="CL1" s="14">
        <v>101</v>
      </c>
      <c r="CM1" s="14">
        <v>102</v>
      </c>
      <c r="CN1" s="14">
        <v>103</v>
      </c>
      <c r="CO1" s="14">
        <v>104</v>
      </c>
      <c r="CP1" s="14">
        <v>105</v>
      </c>
      <c r="CQ1" s="14">
        <v>106</v>
      </c>
      <c r="CR1" s="14">
        <v>107</v>
      </c>
      <c r="CS1" s="14">
        <v>108</v>
      </c>
      <c r="CT1" s="14">
        <v>109</v>
      </c>
      <c r="CU1" s="14">
        <v>110</v>
      </c>
      <c r="CV1" s="14">
        <v>111</v>
      </c>
    </row>
    <row r="2" spans="1:100" ht="15" customHeight="1" x14ac:dyDescent="0.25">
      <c r="A2" s="37"/>
      <c r="B2" s="38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</row>
    <row r="3" spans="1:100" x14ac:dyDescent="0.25">
      <c r="A3" s="30">
        <v>2016</v>
      </c>
      <c r="B3" s="29">
        <v>1</v>
      </c>
      <c r="C3" s="31">
        <f>DATE($A$3,1,1) - MOD(WEEKDAY(DATE($A$3,1,7)), 7) + ($B$3-1+C$1)*7</f>
        <v>42463</v>
      </c>
      <c r="D3" s="31">
        <f t="shared" ref="D3:BO3" si="0">DATE($A$3,1,1) - MOD(WEEKDAY(DATE($A$3,1,7)), 7) + ($B$3-1+D$1)*7</f>
        <v>42470</v>
      </c>
      <c r="E3" s="31">
        <f t="shared" si="0"/>
        <v>42477</v>
      </c>
      <c r="F3" s="31">
        <f t="shared" si="0"/>
        <v>42484</v>
      </c>
      <c r="G3" s="31">
        <f t="shared" si="0"/>
        <v>42491</v>
      </c>
      <c r="H3" s="31">
        <f t="shared" si="0"/>
        <v>42498</v>
      </c>
      <c r="I3" s="31">
        <f t="shared" si="0"/>
        <v>42505</v>
      </c>
      <c r="J3" s="31">
        <f t="shared" si="0"/>
        <v>42512</v>
      </c>
      <c r="K3" s="31">
        <f t="shared" si="0"/>
        <v>42519</v>
      </c>
      <c r="L3" s="31">
        <f t="shared" si="0"/>
        <v>42526</v>
      </c>
      <c r="M3" s="31">
        <f t="shared" si="0"/>
        <v>42533</v>
      </c>
      <c r="N3" s="31">
        <f t="shared" si="0"/>
        <v>42540</v>
      </c>
      <c r="O3" s="31">
        <f t="shared" si="0"/>
        <v>42547</v>
      </c>
      <c r="P3" s="31">
        <f t="shared" si="0"/>
        <v>42554</v>
      </c>
      <c r="Q3" s="31">
        <f t="shared" si="0"/>
        <v>42561</v>
      </c>
      <c r="R3" s="31">
        <f t="shared" si="0"/>
        <v>42568</v>
      </c>
      <c r="S3" s="31">
        <f t="shared" si="0"/>
        <v>42575</v>
      </c>
      <c r="T3" s="31">
        <f t="shared" si="0"/>
        <v>42582</v>
      </c>
      <c r="U3" s="31">
        <f t="shared" si="0"/>
        <v>42589</v>
      </c>
      <c r="V3" s="31">
        <f t="shared" si="0"/>
        <v>42596</v>
      </c>
      <c r="W3" s="31">
        <f t="shared" si="0"/>
        <v>42603</v>
      </c>
      <c r="X3" s="31">
        <f t="shared" si="0"/>
        <v>42610</v>
      </c>
      <c r="Y3" s="31">
        <f t="shared" si="0"/>
        <v>42617</v>
      </c>
      <c r="Z3" s="31">
        <f t="shared" si="0"/>
        <v>42624</v>
      </c>
      <c r="AA3" s="31">
        <f t="shared" si="0"/>
        <v>42631</v>
      </c>
      <c r="AB3" s="31">
        <f t="shared" si="0"/>
        <v>42638</v>
      </c>
      <c r="AC3" s="31">
        <f t="shared" si="0"/>
        <v>42645</v>
      </c>
      <c r="AD3" s="31">
        <f t="shared" si="0"/>
        <v>42652</v>
      </c>
      <c r="AE3" s="31">
        <f t="shared" si="0"/>
        <v>42659</v>
      </c>
      <c r="AF3" s="31">
        <f t="shared" si="0"/>
        <v>42666</v>
      </c>
      <c r="AG3" s="31">
        <f t="shared" si="0"/>
        <v>42673</v>
      </c>
      <c r="AH3" s="31">
        <f t="shared" si="0"/>
        <v>42680</v>
      </c>
      <c r="AI3" s="31">
        <f t="shared" si="0"/>
        <v>42687</v>
      </c>
      <c r="AJ3" s="31">
        <f t="shared" si="0"/>
        <v>42694</v>
      </c>
      <c r="AK3" s="31">
        <f t="shared" si="0"/>
        <v>42701</v>
      </c>
      <c r="AL3" s="31">
        <f t="shared" si="0"/>
        <v>42708</v>
      </c>
      <c r="AM3" s="31">
        <f t="shared" si="0"/>
        <v>42715</v>
      </c>
      <c r="AN3" s="31">
        <f t="shared" si="0"/>
        <v>42722</v>
      </c>
      <c r="AO3" s="31">
        <f t="shared" si="0"/>
        <v>42729</v>
      </c>
      <c r="AP3" s="31">
        <f t="shared" si="0"/>
        <v>42736</v>
      </c>
      <c r="AQ3" s="31">
        <f t="shared" si="0"/>
        <v>42743</v>
      </c>
      <c r="AR3" s="31">
        <f t="shared" si="0"/>
        <v>42750</v>
      </c>
      <c r="AS3" s="31">
        <f t="shared" si="0"/>
        <v>42757</v>
      </c>
      <c r="AT3" s="31">
        <f t="shared" si="0"/>
        <v>42764</v>
      </c>
      <c r="AU3" s="31">
        <f t="shared" si="0"/>
        <v>42771</v>
      </c>
      <c r="AV3" s="31">
        <f t="shared" si="0"/>
        <v>42778</v>
      </c>
      <c r="AW3" s="31">
        <f t="shared" si="0"/>
        <v>42785</v>
      </c>
      <c r="AX3" s="31">
        <f t="shared" si="0"/>
        <v>42792</v>
      </c>
      <c r="AY3" s="31">
        <f t="shared" si="0"/>
        <v>42799</v>
      </c>
      <c r="AZ3" s="31">
        <f t="shared" si="0"/>
        <v>42806</v>
      </c>
      <c r="BA3" s="31">
        <f t="shared" si="0"/>
        <v>42813</v>
      </c>
      <c r="BB3" s="31">
        <f t="shared" si="0"/>
        <v>42820</v>
      </c>
      <c r="BC3" s="31">
        <f t="shared" si="0"/>
        <v>42827</v>
      </c>
      <c r="BD3" s="31">
        <f t="shared" si="0"/>
        <v>42834</v>
      </c>
      <c r="BE3" s="31">
        <f t="shared" si="0"/>
        <v>42841</v>
      </c>
      <c r="BF3" s="31">
        <f t="shared" si="0"/>
        <v>42848</v>
      </c>
      <c r="BG3" s="31">
        <f t="shared" si="0"/>
        <v>42855</v>
      </c>
      <c r="BH3" s="31">
        <f t="shared" si="0"/>
        <v>42862</v>
      </c>
      <c r="BI3" s="31">
        <f t="shared" si="0"/>
        <v>42869</v>
      </c>
      <c r="BJ3" s="31">
        <f t="shared" si="0"/>
        <v>42876</v>
      </c>
      <c r="BK3" s="31">
        <f t="shared" si="0"/>
        <v>42883</v>
      </c>
      <c r="BL3" s="31">
        <f t="shared" si="0"/>
        <v>42890</v>
      </c>
      <c r="BM3" s="31">
        <f t="shared" si="0"/>
        <v>42897</v>
      </c>
      <c r="BN3" s="31">
        <f t="shared" si="0"/>
        <v>42904</v>
      </c>
      <c r="BO3" s="31">
        <f t="shared" si="0"/>
        <v>42911</v>
      </c>
      <c r="BP3" s="31">
        <f t="shared" ref="BP3:CV3" si="1">DATE($A$3,1,1) - MOD(WEEKDAY(DATE($A$3,1,7)), 7) + ($B$3-1+BP$1)*7</f>
        <v>42918</v>
      </c>
      <c r="BQ3" s="31">
        <f t="shared" si="1"/>
        <v>42925</v>
      </c>
      <c r="BR3" s="31">
        <f t="shared" si="1"/>
        <v>42932</v>
      </c>
      <c r="BS3" s="31">
        <f t="shared" si="1"/>
        <v>42939</v>
      </c>
      <c r="BT3" s="31">
        <f t="shared" si="1"/>
        <v>42946</v>
      </c>
      <c r="BU3" s="31">
        <f t="shared" si="1"/>
        <v>42953</v>
      </c>
      <c r="BV3" s="31">
        <f t="shared" si="1"/>
        <v>42960</v>
      </c>
      <c r="BW3" s="31">
        <f t="shared" si="1"/>
        <v>42967</v>
      </c>
      <c r="BX3" s="31">
        <f t="shared" si="1"/>
        <v>42974</v>
      </c>
      <c r="BY3" s="31">
        <f t="shared" si="1"/>
        <v>42981</v>
      </c>
      <c r="BZ3" s="31">
        <f t="shared" si="1"/>
        <v>42988</v>
      </c>
      <c r="CA3" s="31">
        <f t="shared" si="1"/>
        <v>42995</v>
      </c>
      <c r="CB3" s="31">
        <f t="shared" si="1"/>
        <v>43002</v>
      </c>
      <c r="CC3" s="31">
        <f t="shared" si="1"/>
        <v>43009</v>
      </c>
      <c r="CD3" s="31">
        <f t="shared" si="1"/>
        <v>43016</v>
      </c>
      <c r="CE3" s="31">
        <f t="shared" si="1"/>
        <v>43023</v>
      </c>
      <c r="CF3" s="31">
        <f t="shared" si="1"/>
        <v>43030</v>
      </c>
      <c r="CG3" s="31">
        <f t="shared" si="1"/>
        <v>43037</v>
      </c>
      <c r="CH3" s="31">
        <f t="shared" si="1"/>
        <v>43044</v>
      </c>
      <c r="CI3" s="31">
        <f t="shared" si="1"/>
        <v>43051</v>
      </c>
      <c r="CJ3" s="31">
        <f t="shared" si="1"/>
        <v>43058</v>
      </c>
      <c r="CK3" s="31">
        <f t="shared" si="1"/>
        <v>43065</v>
      </c>
      <c r="CL3" s="31">
        <f t="shared" si="1"/>
        <v>43072</v>
      </c>
      <c r="CM3" s="31">
        <f t="shared" si="1"/>
        <v>43079</v>
      </c>
      <c r="CN3" s="31">
        <f t="shared" si="1"/>
        <v>43086</v>
      </c>
      <c r="CO3" s="31">
        <f t="shared" si="1"/>
        <v>43093</v>
      </c>
      <c r="CP3" s="31">
        <f t="shared" si="1"/>
        <v>43100</v>
      </c>
      <c r="CQ3" s="31">
        <f t="shared" si="1"/>
        <v>43107</v>
      </c>
      <c r="CR3" s="31">
        <f t="shared" si="1"/>
        <v>43114</v>
      </c>
      <c r="CS3" s="31">
        <f t="shared" si="1"/>
        <v>43121</v>
      </c>
      <c r="CT3" s="31">
        <f t="shared" si="1"/>
        <v>43128</v>
      </c>
      <c r="CU3" s="31">
        <f t="shared" si="1"/>
        <v>43135</v>
      </c>
      <c r="CV3" s="31">
        <f t="shared" si="1"/>
        <v>43142</v>
      </c>
    </row>
    <row r="4" spans="1:100" x14ac:dyDescent="0.25">
      <c r="A4" s="14">
        <v>14</v>
      </c>
      <c r="B4" s="31">
        <f t="shared" ref="B4:B55" si="2">DATE($A$3,1,1) - MOD(WEEKDAY(DATE($A$3,1,7)), 7) + ($B$3-1+$A4)*7</f>
        <v>42463</v>
      </c>
      <c r="C4" s="11">
        <f>IF('Cartera Semanal Producto'!$A4='Cartera Semanal Producto'!C$1,-SUMIFS('BD Factoraje'!$Q:$Q,'BD Factoraje'!$G:$G,'Cartera Semanal Producto'!$A4,'BD Factoraje'!$C:$C,$B$2),0)</f>
        <v>0</v>
      </c>
      <c r="D4" s="11">
        <f>IF('Cartera Semanal Producto'!$A4='Cartera Semanal Producto'!D$1,-SUMIFS('BD Factoraje'!$Q:$Q,'BD Factoraje'!$G:$G,'Cartera Semanal Producto'!$A4,'BD Factoraje'!$C:$C,$B$2),0)+C4-SUMIFS('BD Factoraje'!$R:$R,'BD Factoraje'!$G:$G,'Cartera Semanal Producto'!$A4,'BD Factoraje'!$N:$N,'Cartera Semanal Producto'!D$1,'BD Factoraje'!$C:$C,$B$2)</f>
        <v>0</v>
      </c>
      <c r="E4" s="11">
        <f>IF('Cartera Semanal Producto'!$A4='Cartera Semanal Producto'!E$1,-SUMIFS('BD Factoraje'!$Q:$Q,'BD Factoraje'!$G:$G,'Cartera Semanal Producto'!$A4,'BD Factoraje'!$C:$C,$B$2),0)+D4-SUMIFS('BD Factoraje'!$R:$R,'BD Factoraje'!$G:$G,'Cartera Semanal Producto'!$A4,'BD Factoraje'!$N:$N,'Cartera Semanal Producto'!E$1,'BD Factoraje'!$C:$C,$B$2)</f>
        <v>0</v>
      </c>
      <c r="F4" s="11">
        <f>IF('Cartera Semanal Producto'!$A4='Cartera Semanal Producto'!F$1,-SUMIFS('BD Factoraje'!$Q:$Q,'BD Factoraje'!$G:$G,'Cartera Semanal Producto'!$A4,'BD Factoraje'!$C:$C,$B$2),0)+E4-SUMIFS('BD Factoraje'!$R:$R,'BD Factoraje'!$G:$G,'Cartera Semanal Producto'!$A4,'BD Factoraje'!$N:$N,'Cartera Semanal Producto'!F$1,'BD Factoraje'!$C:$C,$B$2)</f>
        <v>0</v>
      </c>
      <c r="G4" s="11">
        <f>IF('Cartera Semanal Producto'!$A4='Cartera Semanal Producto'!G$1,-SUMIFS('BD Factoraje'!$Q:$Q,'BD Factoraje'!$G:$G,'Cartera Semanal Producto'!$A4,'BD Factoraje'!$C:$C,$B$2),0)+F4-SUMIFS('BD Factoraje'!$R:$R,'BD Factoraje'!$G:$G,'Cartera Semanal Producto'!$A4,'BD Factoraje'!$N:$N,'Cartera Semanal Producto'!G$1,'BD Factoraje'!$C:$C,$B$2)</f>
        <v>0</v>
      </c>
      <c r="H4" s="11">
        <f>IF('Cartera Semanal Producto'!$A4='Cartera Semanal Producto'!H$1,-SUMIFS('BD Factoraje'!$Q:$Q,'BD Factoraje'!$G:$G,'Cartera Semanal Producto'!$A4,'BD Factoraje'!$C:$C,$B$2),0)+G4-SUMIFS('BD Factoraje'!$R:$R,'BD Factoraje'!$G:$G,'Cartera Semanal Producto'!$A4,'BD Factoraje'!$N:$N,'Cartera Semanal Producto'!H$1,'BD Factoraje'!$C:$C,$B$2)</f>
        <v>0</v>
      </c>
      <c r="I4" s="11">
        <f>IF('Cartera Semanal Producto'!$A4='Cartera Semanal Producto'!I$1,-SUMIFS('BD Factoraje'!$Q:$Q,'BD Factoraje'!$G:$G,'Cartera Semanal Producto'!$A4,'BD Factoraje'!$C:$C,$B$2),0)+H4-SUMIFS('BD Factoraje'!$R:$R,'BD Factoraje'!$G:$G,'Cartera Semanal Producto'!$A4,'BD Factoraje'!$N:$N,'Cartera Semanal Producto'!I$1,'BD Factoraje'!$C:$C,$B$2)</f>
        <v>0</v>
      </c>
      <c r="J4" s="11">
        <f>IF('Cartera Semanal Producto'!$A4='Cartera Semanal Producto'!J$1,-SUMIFS('BD Factoraje'!$Q:$Q,'BD Factoraje'!$G:$G,'Cartera Semanal Producto'!$A4,'BD Factoraje'!$C:$C,$B$2),0)+I4-SUMIFS('BD Factoraje'!$R:$R,'BD Factoraje'!$G:$G,'Cartera Semanal Producto'!$A4,'BD Factoraje'!$N:$N,'Cartera Semanal Producto'!J$1,'BD Factoraje'!$C:$C,$B$2)</f>
        <v>0</v>
      </c>
      <c r="K4" s="11">
        <f>IF('Cartera Semanal Producto'!$A4='Cartera Semanal Producto'!K$1,-SUMIFS('BD Factoraje'!$Q:$Q,'BD Factoraje'!$G:$G,'Cartera Semanal Producto'!$A4,'BD Factoraje'!$C:$C,$B$2),0)+J4-SUMIFS('BD Factoraje'!$R:$R,'BD Factoraje'!$G:$G,'Cartera Semanal Producto'!$A4,'BD Factoraje'!$N:$N,'Cartera Semanal Producto'!K$1,'BD Factoraje'!$C:$C,$B$2)</f>
        <v>0</v>
      </c>
      <c r="L4" s="11">
        <f>IF('Cartera Semanal Producto'!$A4='Cartera Semanal Producto'!L$1,-SUMIFS('BD Factoraje'!$Q:$Q,'BD Factoraje'!$G:$G,'Cartera Semanal Producto'!$A4,'BD Factoraje'!$C:$C,$B$2),0)+K4-SUMIFS('BD Factoraje'!$R:$R,'BD Factoraje'!$G:$G,'Cartera Semanal Producto'!$A4,'BD Factoraje'!$N:$N,'Cartera Semanal Producto'!L$1,'BD Factoraje'!$C:$C,$B$2)</f>
        <v>0</v>
      </c>
      <c r="M4" s="11">
        <f>IF('Cartera Semanal Producto'!$A4='Cartera Semanal Producto'!M$1,-SUMIFS('BD Factoraje'!$Q:$Q,'BD Factoraje'!$G:$G,'Cartera Semanal Producto'!$A4,'BD Factoraje'!$C:$C,$B$2),0)+L4-SUMIFS('BD Factoraje'!$R:$R,'BD Factoraje'!$G:$G,'Cartera Semanal Producto'!$A4,'BD Factoraje'!$N:$N,'Cartera Semanal Producto'!M$1,'BD Factoraje'!$C:$C,$B$2)</f>
        <v>0</v>
      </c>
      <c r="N4" s="11">
        <f>IF('Cartera Semanal Producto'!$A4='Cartera Semanal Producto'!N$1,-SUMIFS('BD Factoraje'!$Q:$Q,'BD Factoraje'!$G:$G,'Cartera Semanal Producto'!$A4,'BD Factoraje'!$C:$C,$B$2),0)+M4-SUMIFS('BD Factoraje'!$R:$R,'BD Factoraje'!$G:$G,'Cartera Semanal Producto'!$A4,'BD Factoraje'!$N:$N,'Cartera Semanal Producto'!N$1,'BD Factoraje'!$C:$C,$B$2)</f>
        <v>0</v>
      </c>
      <c r="O4" s="11">
        <f>IF('Cartera Semanal Producto'!$A4='Cartera Semanal Producto'!O$1,-SUMIFS('BD Factoraje'!$Q:$Q,'BD Factoraje'!$G:$G,'Cartera Semanal Producto'!$A4,'BD Factoraje'!$C:$C,$B$2),0)+N4-SUMIFS('BD Factoraje'!$R:$R,'BD Factoraje'!$G:$G,'Cartera Semanal Producto'!$A4,'BD Factoraje'!$N:$N,'Cartera Semanal Producto'!O$1,'BD Factoraje'!$C:$C,$B$2)</f>
        <v>0</v>
      </c>
      <c r="P4" s="11">
        <f>IF('Cartera Semanal Producto'!$A4='Cartera Semanal Producto'!P$1,-SUMIFS('BD Factoraje'!$Q:$Q,'BD Factoraje'!$G:$G,'Cartera Semanal Producto'!$A4,'BD Factoraje'!$C:$C,$B$2),0)+O4-SUMIFS('BD Factoraje'!$R:$R,'BD Factoraje'!$G:$G,'Cartera Semanal Producto'!$A4,'BD Factoraje'!$N:$N,'Cartera Semanal Producto'!P$1,'BD Factoraje'!$C:$C,$B$2)</f>
        <v>0</v>
      </c>
      <c r="Q4" s="11">
        <f>IF('Cartera Semanal Producto'!$A4='Cartera Semanal Producto'!Q$1,-SUMIFS('BD Factoraje'!$Q:$Q,'BD Factoraje'!$G:$G,'Cartera Semanal Producto'!$A4,'BD Factoraje'!$C:$C,$B$2),0)+P4-SUMIFS('BD Factoraje'!$R:$R,'BD Factoraje'!$G:$G,'Cartera Semanal Producto'!$A4,'BD Factoraje'!$N:$N,'Cartera Semanal Producto'!Q$1,'BD Factoraje'!$C:$C,$B$2)</f>
        <v>0</v>
      </c>
      <c r="R4" s="11">
        <f>IF('Cartera Semanal Producto'!$A4='Cartera Semanal Producto'!R$1,-SUMIFS('BD Factoraje'!$Q:$Q,'BD Factoraje'!$G:$G,'Cartera Semanal Producto'!$A4,'BD Factoraje'!$C:$C,$B$2),0)+Q4-SUMIFS('BD Factoraje'!$R:$R,'BD Factoraje'!$G:$G,'Cartera Semanal Producto'!$A4,'BD Factoraje'!$N:$N,'Cartera Semanal Producto'!R$1,'BD Factoraje'!$C:$C,$B$2)</f>
        <v>0</v>
      </c>
      <c r="S4" s="11">
        <f>IF('Cartera Semanal Producto'!$A4='Cartera Semanal Producto'!S$1,-SUMIFS('BD Factoraje'!$Q:$Q,'BD Factoraje'!$G:$G,'Cartera Semanal Producto'!$A4,'BD Factoraje'!$C:$C,$B$2),0)+R4-SUMIFS('BD Factoraje'!$R:$R,'BD Factoraje'!$G:$G,'Cartera Semanal Producto'!$A4,'BD Factoraje'!$N:$N,'Cartera Semanal Producto'!S$1,'BD Factoraje'!$C:$C,$B$2)</f>
        <v>0</v>
      </c>
      <c r="T4" s="11">
        <f>IF('Cartera Semanal Producto'!$A4='Cartera Semanal Producto'!T$1,-SUMIFS('BD Factoraje'!$Q:$Q,'BD Factoraje'!$G:$G,'Cartera Semanal Producto'!$A4,'BD Factoraje'!$C:$C,$B$2),0)+S4-SUMIFS('BD Factoraje'!$R:$R,'BD Factoraje'!$G:$G,'Cartera Semanal Producto'!$A4,'BD Factoraje'!$N:$N,'Cartera Semanal Producto'!T$1,'BD Factoraje'!$C:$C,$B$2)</f>
        <v>0</v>
      </c>
      <c r="U4" s="11">
        <f>IF('Cartera Semanal Producto'!$A4='Cartera Semanal Producto'!U$1,-SUMIFS('BD Factoraje'!$Q:$Q,'BD Factoraje'!$G:$G,'Cartera Semanal Producto'!$A4,'BD Factoraje'!$C:$C,$B$2),0)+T4-SUMIFS('BD Factoraje'!$R:$R,'BD Factoraje'!$G:$G,'Cartera Semanal Producto'!$A4,'BD Factoraje'!$N:$N,'Cartera Semanal Producto'!U$1,'BD Factoraje'!$C:$C,$B$2)</f>
        <v>0</v>
      </c>
      <c r="V4" s="11">
        <f>IF('Cartera Semanal Producto'!$A4='Cartera Semanal Producto'!V$1,-SUMIFS('BD Factoraje'!$Q:$Q,'BD Factoraje'!$G:$G,'Cartera Semanal Producto'!$A4,'BD Factoraje'!$C:$C,$B$2),0)+U4-SUMIFS('BD Factoraje'!$R:$R,'BD Factoraje'!$G:$G,'Cartera Semanal Producto'!$A4,'BD Factoraje'!$N:$N,'Cartera Semanal Producto'!V$1,'BD Factoraje'!$C:$C,$B$2)</f>
        <v>0</v>
      </c>
      <c r="W4" s="11">
        <f>IF('Cartera Semanal Producto'!$A4='Cartera Semanal Producto'!W$1,-SUMIFS('BD Factoraje'!$Q:$Q,'BD Factoraje'!$G:$G,'Cartera Semanal Producto'!$A4,'BD Factoraje'!$C:$C,$B$2),0)+V4-SUMIFS('BD Factoraje'!$R:$R,'BD Factoraje'!$G:$G,'Cartera Semanal Producto'!$A4,'BD Factoraje'!$N:$N,'Cartera Semanal Producto'!W$1,'BD Factoraje'!$C:$C,$B$2)</f>
        <v>0</v>
      </c>
      <c r="X4" s="11">
        <f>IF('Cartera Semanal Producto'!$A4='Cartera Semanal Producto'!X$1,-SUMIFS('BD Factoraje'!$Q:$Q,'BD Factoraje'!$G:$G,'Cartera Semanal Producto'!$A4,'BD Factoraje'!$C:$C,$B$2),0)+W4-SUMIFS('BD Factoraje'!$R:$R,'BD Factoraje'!$G:$G,'Cartera Semanal Producto'!$A4,'BD Factoraje'!$N:$N,'Cartera Semanal Producto'!X$1,'BD Factoraje'!$C:$C,$B$2)</f>
        <v>0</v>
      </c>
      <c r="Y4" s="11">
        <f>IF('Cartera Semanal Producto'!$A4='Cartera Semanal Producto'!Y$1,-SUMIFS('BD Factoraje'!$Q:$Q,'BD Factoraje'!$G:$G,'Cartera Semanal Producto'!$A4,'BD Factoraje'!$C:$C,$B$2),0)+X4-SUMIFS('BD Factoraje'!$R:$R,'BD Factoraje'!$G:$G,'Cartera Semanal Producto'!$A4,'BD Factoraje'!$N:$N,'Cartera Semanal Producto'!Y$1,'BD Factoraje'!$C:$C,$B$2)</f>
        <v>0</v>
      </c>
      <c r="Z4" s="11">
        <f>IF('Cartera Semanal Producto'!$A4='Cartera Semanal Producto'!Z$1,-SUMIFS('BD Factoraje'!$Q:$Q,'BD Factoraje'!$G:$G,'Cartera Semanal Producto'!$A4,'BD Factoraje'!$C:$C,$B$2),0)+Y4-SUMIFS('BD Factoraje'!$R:$R,'BD Factoraje'!$G:$G,'Cartera Semanal Producto'!$A4,'BD Factoraje'!$N:$N,'Cartera Semanal Producto'!Z$1,'BD Factoraje'!$C:$C,$B$2)</f>
        <v>0</v>
      </c>
      <c r="AA4" s="11">
        <f>IF('Cartera Semanal Producto'!$A4='Cartera Semanal Producto'!AA$1,-SUMIFS('BD Factoraje'!$Q:$Q,'BD Factoraje'!$G:$G,'Cartera Semanal Producto'!$A4,'BD Factoraje'!$C:$C,$B$2),0)+Z4-SUMIFS('BD Factoraje'!$R:$R,'BD Factoraje'!$G:$G,'Cartera Semanal Producto'!$A4,'BD Factoraje'!$N:$N,'Cartera Semanal Producto'!AA$1,'BD Factoraje'!$C:$C,$B$2)</f>
        <v>0</v>
      </c>
      <c r="AB4" s="11">
        <f>IF('Cartera Semanal Producto'!$A4='Cartera Semanal Producto'!AB$1,-SUMIFS('BD Factoraje'!$Q:$Q,'BD Factoraje'!$G:$G,'Cartera Semanal Producto'!$A4,'BD Factoraje'!$C:$C,$B$2),0)+AA4-SUMIFS('BD Factoraje'!$R:$R,'BD Factoraje'!$G:$G,'Cartera Semanal Producto'!$A4,'BD Factoraje'!$N:$N,'Cartera Semanal Producto'!AB$1,'BD Factoraje'!$C:$C,$B$2)</f>
        <v>0</v>
      </c>
      <c r="AC4" s="11">
        <f>IF('Cartera Semanal Producto'!$A4='Cartera Semanal Producto'!AC$1,-SUMIFS('BD Factoraje'!$Q:$Q,'BD Factoraje'!$G:$G,'Cartera Semanal Producto'!$A4,'BD Factoraje'!$C:$C,$B$2),0)+AB4-SUMIFS('BD Factoraje'!$R:$R,'BD Factoraje'!$G:$G,'Cartera Semanal Producto'!$A4,'BD Factoraje'!$N:$N,'Cartera Semanal Producto'!AC$1,'BD Factoraje'!$C:$C,$B$2)</f>
        <v>0</v>
      </c>
      <c r="AD4" s="11">
        <f>IF('Cartera Semanal Producto'!$A4='Cartera Semanal Producto'!AD$1,-SUMIFS('BD Factoraje'!$Q:$Q,'BD Factoraje'!$G:$G,'Cartera Semanal Producto'!$A4,'BD Factoraje'!$C:$C,$B$2),0)+AC4-SUMIFS('BD Factoraje'!$R:$R,'BD Factoraje'!$G:$G,'Cartera Semanal Producto'!$A4,'BD Factoraje'!$N:$N,'Cartera Semanal Producto'!AD$1,'BD Factoraje'!$C:$C,$B$2)</f>
        <v>0</v>
      </c>
      <c r="AE4" s="11">
        <f>IF('Cartera Semanal Producto'!$A4='Cartera Semanal Producto'!AE$1,-SUMIFS('BD Factoraje'!$Q:$Q,'BD Factoraje'!$G:$G,'Cartera Semanal Producto'!$A4,'BD Factoraje'!$C:$C,$B$2),0)+AD4-SUMIFS('BD Factoraje'!$R:$R,'BD Factoraje'!$G:$G,'Cartera Semanal Producto'!$A4,'BD Factoraje'!$N:$N,'Cartera Semanal Producto'!AE$1,'BD Factoraje'!$C:$C,$B$2)</f>
        <v>0</v>
      </c>
      <c r="AF4" s="11">
        <f>IF('Cartera Semanal Producto'!$A4='Cartera Semanal Producto'!AF$1,-SUMIFS('BD Factoraje'!$Q:$Q,'BD Factoraje'!$G:$G,'Cartera Semanal Producto'!$A4,'BD Factoraje'!$C:$C,$B$2),0)+AE4-SUMIFS('BD Factoraje'!$R:$R,'BD Factoraje'!$G:$G,'Cartera Semanal Producto'!$A4,'BD Factoraje'!$N:$N,'Cartera Semanal Producto'!AF$1,'BD Factoraje'!$C:$C,$B$2)</f>
        <v>0</v>
      </c>
      <c r="AG4" s="11">
        <f>IF('Cartera Semanal Producto'!$A4='Cartera Semanal Producto'!AG$1,-SUMIFS('BD Factoraje'!$Q:$Q,'BD Factoraje'!$G:$G,'Cartera Semanal Producto'!$A4,'BD Factoraje'!$C:$C,$B$2),0)+AF4-SUMIFS('BD Factoraje'!$R:$R,'BD Factoraje'!$G:$G,'Cartera Semanal Producto'!$A4,'BD Factoraje'!$N:$N,'Cartera Semanal Producto'!AG$1,'BD Factoraje'!$C:$C,$B$2)</f>
        <v>0</v>
      </c>
      <c r="AH4" s="11">
        <f>IF('Cartera Semanal Producto'!$A4='Cartera Semanal Producto'!AH$1,-SUMIFS('BD Factoraje'!$Q:$Q,'BD Factoraje'!$G:$G,'Cartera Semanal Producto'!$A4,'BD Factoraje'!$C:$C,$B$2),0)+AG4-SUMIFS('BD Factoraje'!$R:$R,'BD Factoraje'!$G:$G,'Cartera Semanal Producto'!$A4,'BD Factoraje'!$N:$N,'Cartera Semanal Producto'!AH$1,'BD Factoraje'!$C:$C,$B$2)</f>
        <v>0</v>
      </c>
      <c r="AI4" s="11">
        <f>IF('Cartera Semanal Producto'!$A4='Cartera Semanal Producto'!AI$1,-SUMIFS('BD Factoraje'!$Q:$Q,'BD Factoraje'!$G:$G,'Cartera Semanal Producto'!$A4,'BD Factoraje'!$C:$C,$B$2),0)+AH4-SUMIFS('BD Factoraje'!$R:$R,'BD Factoraje'!$G:$G,'Cartera Semanal Producto'!$A4,'BD Factoraje'!$N:$N,'Cartera Semanal Producto'!AI$1,'BD Factoraje'!$C:$C,$B$2)</f>
        <v>0</v>
      </c>
      <c r="AJ4" s="11">
        <f>IF('Cartera Semanal Producto'!$A4='Cartera Semanal Producto'!AJ$1,-SUMIFS('BD Factoraje'!$Q:$Q,'BD Factoraje'!$G:$G,'Cartera Semanal Producto'!$A4,'BD Factoraje'!$C:$C,$B$2),0)+AI4-SUMIFS('BD Factoraje'!$R:$R,'BD Factoraje'!$G:$G,'Cartera Semanal Producto'!$A4,'BD Factoraje'!$N:$N,'Cartera Semanal Producto'!AJ$1,'BD Factoraje'!$C:$C,$B$2)</f>
        <v>0</v>
      </c>
      <c r="AK4" s="11">
        <f>IF('Cartera Semanal Producto'!$A4='Cartera Semanal Producto'!AK$1,-SUMIFS('BD Factoraje'!$Q:$Q,'BD Factoraje'!$G:$G,'Cartera Semanal Producto'!$A4,'BD Factoraje'!$C:$C,$B$2),0)+AJ4-SUMIFS('BD Factoraje'!$R:$R,'BD Factoraje'!$G:$G,'Cartera Semanal Producto'!$A4,'BD Factoraje'!$N:$N,'Cartera Semanal Producto'!AK$1,'BD Factoraje'!$C:$C,$B$2)</f>
        <v>0</v>
      </c>
      <c r="AL4" s="11">
        <f>IF('Cartera Semanal Producto'!$A4='Cartera Semanal Producto'!AL$1,-SUMIFS('BD Factoraje'!$Q:$Q,'BD Factoraje'!$G:$G,'Cartera Semanal Producto'!$A4,'BD Factoraje'!$C:$C,$B$2),0)+AK4-SUMIFS('BD Factoraje'!$R:$R,'BD Factoraje'!$G:$G,'Cartera Semanal Producto'!$A4,'BD Factoraje'!$N:$N,'Cartera Semanal Producto'!AL$1,'BD Factoraje'!$C:$C,$B$2)</f>
        <v>0</v>
      </c>
      <c r="AM4" s="11">
        <f>IF('Cartera Semanal Producto'!$A4='Cartera Semanal Producto'!AM$1,-SUMIFS('BD Factoraje'!$Q:$Q,'BD Factoraje'!$G:$G,'Cartera Semanal Producto'!$A4,'BD Factoraje'!$C:$C,$B$2),0)+AL4-SUMIFS('BD Factoraje'!$R:$R,'BD Factoraje'!$G:$G,'Cartera Semanal Producto'!$A4,'BD Factoraje'!$N:$N,'Cartera Semanal Producto'!AM$1,'BD Factoraje'!$C:$C,$B$2)</f>
        <v>0</v>
      </c>
      <c r="AN4" s="11">
        <f>IF('Cartera Semanal Producto'!$A4='Cartera Semanal Producto'!AN$1,-SUMIFS('BD Factoraje'!$Q:$Q,'BD Factoraje'!$G:$G,'Cartera Semanal Producto'!$A4,'BD Factoraje'!$C:$C,$B$2),0)+AM4-SUMIFS('BD Factoraje'!$R:$R,'BD Factoraje'!$G:$G,'Cartera Semanal Producto'!$A4,'BD Factoraje'!$N:$N,'Cartera Semanal Producto'!AN$1,'BD Factoraje'!$C:$C,$B$2)</f>
        <v>0</v>
      </c>
      <c r="AO4" s="11">
        <f>IF('Cartera Semanal Producto'!$A4='Cartera Semanal Producto'!AO$1,-SUMIFS('BD Factoraje'!$Q:$Q,'BD Factoraje'!$G:$G,'Cartera Semanal Producto'!$A4,'BD Factoraje'!$C:$C,$B$2),0)+AN4-SUMIFS('BD Factoraje'!$R:$R,'BD Factoraje'!$G:$G,'Cartera Semanal Producto'!$A4,'BD Factoraje'!$N:$N,'Cartera Semanal Producto'!AO$1,'BD Factoraje'!$C:$C,$B$2)</f>
        <v>0</v>
      </c>
      <c r="AP4" s="11">
        <f>IF('Cartera Semanal Producto'!$A4='Cartera Semanal Producto'!AP$1,-SUMIFS('BD Factoraje'!$Q:$Q,'BD Factoraje'!$G:$G,'Cartera Semanal Producto'!$A4,'BD Factoraje'!$C:$C,$B$2),0)+AO4-SUMIFS('BD Factoraje'!$R:$R,'BD Factoraje'!$G:$G,'Cartera Semanal Producto'!$A4,'BD Factoraje'!$N:$N,'Cartera Semanal Producto'!AP$1,'BD Factoraje'!$C:$C,$B$2)</f>
        <v>0</v>
      </c>
      <c r="AQ4" s="11">
        <f>IF('Cartera Semanal Producto'!$A4='Cartera Semanal Producto'!AQ$1,-SUMIFS('BD Factoraje'!$Q:$Q,'BD Factoraje'!$G:$G,'Cartera Semanal Producto'!$A4,'BD Factoraje'!$C:$C,$B$2),0)+AP4-SUMIFS('BD Factoraje'!$R:$R,'BD Factoraje'!$G:$G,'Cartera Semanal Producto'!$A4,'BD Factoraje'!$N:$N,'Cartera Semanal Producto'!AQ$1,'BD Factoraje'!$C:$C,$B$2)</f>
        <v>0</v>
      </c>
      <c r="AR4" s="11">
        <f>IF('Cartera Semanal Producto'!$A4='Cartera Semanal Producto'!AR$1,-SUMIFS('BD Factoraje'!$Q:$Q,'BD Factoraje'!$G:$G,'Cartera Semanal Producto'!$A4,'BD Factoraje'!$C:$C,$B$2),0)+AQ4-SUMIFS('BD Factoraje'!$R:$R,'BD Factoraje'!$G:$G,'Cartera Semanal Producto'!$A4,'BD Factoraje'!$N:$N,'Cartera Semanal Producto'!AR$1,'BD Factoraje'!$C:$C,$B$2)</f>
        <v>0</v>
      </c>
      <c r="AS4" s="11">
        <f>IF('Cartera Semanal Producto'!$A4='Cartera Semanal Producto'!AS$1,-SUMIFS('BD Factoraje'!$Q:$Q,'BD Factoraje'!$G:$G,'Cartera Semanal Producto'!$A4,'BD Factoraje'!$C:$C,$B$2),0)+AR4-SUMIFS('BD Factoraje'!$R:$R,'BD Factoraje'!$G:$G,'Cartera Semanal Producto'!$A4,'BD Factoraje'!$N:$N,'Cartera Semanal Producto'!AS$1,'BD Factoraje'!$C:$C,$B$2)</f>
        <v>0</v>
      </c>
      <c r="AT4" s="11">
        <f>IF('Cartera Semanal Producto'!$A4='Cartera Semanal Producto'!AT$1,-SUMIFS('BD Factoraje'!$Q:$Q,'BD Factoraje'!$G:$G,'Cartera Semanal Producto'!$A4,'BD Factoraje'!$C:$C,$B$2),0)+AS4-SUMIFS('BD Factoraje'!$R:$R,'BD Factoraje'!$G:$G,'Cartera Semanal Producto'!$A4,'BD Factoraje'!$N:$N,'Cartera Semanal Producto'!AT$1,'BD Factoraje'!$C:$C,$B$2)</f>
        <v>0</v>
      </c>
      <c r="AU4" s="11">
        <f>IF('Cartera Semanal Producto'!$A4='Cartera Semanal Producto'!AU$1,-SUMIFS('BD Factoraje'!$Q:$Q,'BD Factoraje'!$G:$G,'Cartera Semanal Producto'!$A4,'BD Factoraje'!$C:$C,$B$2),0)+AT4-SUMIFS('BD Factoraje'!$R:$R,'BD Factoraje'!$G:$G,'Cartera Semanal Producto'!$A4,'BD Factoraje'!$N:$N,'Cartera Semanal Producto'!AU$1,'BD Factoraje'!$C:$C,$B$2)</f>
        <v>0</v>
      </c>
      <c r="AV4" s="11">
        <f>IF('Cartera Semanal Producto'!$A4='Cartera Semanal Producto'!AV$1,-SUMIFS('BD Factoraje'!$Q:$Q,'BD Factoraje'!$G:$G,'Cartera Semanal Producto'!$A4,'BD Factoraje'!$C:$C,$B$2),0)+AU4-SUMIFS('BD Factoraje'!$R:$R,'BD Factoraje'!$G:$G,'Cartera Semanal Producto'!$A4,'BD Factoraje'!$N:$N,'Cartera Semanal Producto'!AV$1,'BD Factoraje'!$C:$C,$B$2)</f>
        <v>0</v>
      </c>
      <c r="AW4" s="11">
        <f>IF('Cartera Semanal Producto'!$A4='Cartera Semanal Producto'!AW$1,-SUMIFS('BD Factoraje'!$Q:$Q,'BD Factoraje'!$G:$G,'Cartera Semanal Producto'!$A4,'BD Factoraje'!$C:$C,$B$2),0)+AV4-SUMIFS('BD Factoraje'!$R:$R,'BD Factoraje'!$G:$G,'Cartera Semanal Producto'!$A4,'BD Factoraje'!$N:$N,'Cartera Semanal Producto'!AW$1,'BD Factoraje'!$C:$C,$B$2)</f>
        <v>0</v>
      </c>
      <c r="AX4" s="11">
        <f>IF('Cartera Semanal Producto'!$A4='Cartera Semanal Producto'!AX$1,-SUMIFS('BD Factoraje'!$Q:$Q,'BD Factoraje'!$G:$G,'Cartera Semanal Producto'!$A4,'BD Factoraje'!$C:$C,$B$2),0)+AW4-SUMIFS('BD Factoraje'!$R:$R,'BD Factoraje'!$G:$G,'Cartera Semanal Producto'!$A4,'BD Factoraje'!$N:$N,'Cartera Semanal Producto'!AX$1,'BD Factoraje'!$C:$C,$B$2)</f>
        <v>0</v>
      </c>
      <c r="AY4" s="11">
        <f>IF('Cartera Semanal Producto'!$A4='Cartera Semanal Producto'!AY$1,-SUMIFS('BD Factoraje'!$Q:$Q,'BD Factoraje'!$G:$G,'Cartera Semanal Producto'!$A4,'BD Factoraje'!$C:$C,$B$2),0)+AX4-SUMIFS('BD Factoraje'!$R:$R,'BD Factoraje'!$G:$G,'Cartera Semanal Producto'!$A4,'BD Factoraje'!$N:$N,'Cartera Semanal Producto'!AY$1,'BD Factoraje'!$C:$C,$B$2)</f>
        <v>0</v>
      </c>
      <c r="AZ4" s="11">
        <f>IF('Cartera Semanal Producto'!$A4='Cartera Semanal Producto'!AZ$1,-SUMIFS('BD Factoraje'!$Q:$Q,'BD Factoraje'!$G:$G,'Cartera Semanal Producto'!$A4,'BD Factoraje'!$C:$C,$B$2),0)+AY4-SUMIFS('BD Factoraje'!$R:$R,'BD Factoraje'!$G:$G,'Cartera Semanal Producto'!$A4,'BD Factoraje'!$N:$N,'Cartera Semanal Producto'!AZ$1,'BD Factoraje'!$C:$C,$B$2)</f>
        <v>0</v>
      </c>
      <c r="BA4" s="11">
        <f>IF('Cartera Semanal Producto'!$A4='Cartera Semanal Producto'!BA$1,-SUMIFS('BD Factoraje'!$Q:$Q,'BD Factoraje'!$G:$G,'Cartera Semanal Producto'!$A4,'BD Factoraje'!$C:$C,$B$2),0)+AZ4-SUMIFS('BD Factoraje'!$R:$R,'BD Factoraje'!$G:$G,'Cartera Semanal Producto'!$A4,'BD Factoraje'!$N:$N,'Cartera Semanal Producto'!BA$1,'BD Factoraje'!$C:$C,$B$2)</f>
        <v>0</v>
      </c>
      <c r="BB4" s="11">
        <f>IF('Cartera Semanal Producto'!$A4='Cartera Semanal Producto'!BB$1,-SUMIFS('BD Factoraje'!$Q:$Q,'BD Factoraje'!$G:$G,'Cartera Semanal Producto'!$A4,'BD Factoraje'!$C:$C,$B$2),0)+BA4-SUMIFS('BD Factoraje'!$R:$R,'BD Factoraje'!$G:$G,'Cartera Semanal Producto'!$A4,'BD Factoraje'!$N:$N,'Cartera Semanal Producto'!BB$1,'BD Factoraje'!$C:$C,$B$2)</f>
        <v>0</v>
      </c>
      <c r="BC4" s="11">
        <f>IF('Cartera Semanal Producto'!$A4='Cartera Semanal Producto'!BC$1,-SUMIFS('BD Factoraje'!$Q:$Q,'BD Factoraje'!$G:$G,'Cartera Semanal Producto'!$A4,'BD Factoraje'!$C:$C,$B$2),0)+BB4-SUMIFS('BD Factoraje'!$R:$R,'BD Factoraje'!$G:$G,'Cartera Semanal Producto'!$A4,'BD Factoraje'!$N:$N,'Cartera Semanal Producto'!BC$1,'BD Factoraje'!$C:$C,$B$2)</f>
        <v>0</v>
      </c>
      <c r="BD4" s="11">
        <f>IF('Cartera Semanal Producto'!$A4='Cartera Semanal Producto'!BD$1,-SUMIFS('BD Factoraje'!$Q:$Q,'BD Factoraje'!$G:$G,'Cartera Semanal Producto'!$A4,'BD Factoraje'!$C:$C,$B$2),0)+BC4-SUMIFS('BD Factoraje'!$R:$R,'BD Factoraje'!$G:$G,'Cartera Semanal Producto'!$A4,'BD Factoraje'!$N:$N,'Cartera Semanal Producto'!BD$1,'BD Factoraje'!$C:$C,$B$2)</f>
        <v>0</v>
      </c>
      <c r="BE4" s="11">
        <f>IF('Cartera Semanal Producto'!$A4='Cartera Semanal Producto'!BE$1,-SUMIFS('BD Factoraje'!$Q:$Q,'BD Factoraje'!$G:$G,'Cartera Semanal Producto'!$A4,'BD Factoraje'!$C:$C,$B$2),0)+BD4-SUMIFS('BD Factoraje'!$R:$R,'BD Factoraje'!$G:$G,'Cartera Semanal Producto'!$A4,'BD Factoraje'!$N:$N,'Cartera Semanal Producto'!BE$1,'BD Factoraje'!$C:$C,$B$2)</f>
        <v>0</v>
      </c>
      <c r="BF4" s="11">
        <f>IF('Cartera Semanal Producto'!$A4='Cartera Semanal Producto'!BF$1,-SUMIFS('BD Factoraje'!$Q:$Q,'BD Factoraje'!$G:$G,'Cartera Semanal Producto'!$A4,'BD Factoraje'!$C:$C,$B$2),0)+BE4-SUMIFS('BD Factoraje'!$R:$R,'BD Factoraje'!$G:$G,'Cartera Semanal Producto'!$A4,'BD Factoraje'!$N:$N,'Cartera Semanal Producto'!BF$1,'BD Factoraje'!$C:$C,$B$2)</f>
        <v>0</v>
      </c>
      <c r="BG4" s="11">
        <f>IF('Cartera Semanal Producto'!$A4='Cartera Semanal Producto'!BG$1,-SUMIFS('BD Factoraje'!$Q:$Q,'BD Factoraje'!$G:$G,'Cartera Semanal Producto'!$A4,'BD Factoraje'!$C:$C,$B$2),0)+BF4-SUMIFS('BD Factoraje'!$R:$R,'BD Factoraje'!$G:$G,'Cartera Semanal Producto'!$A4,'BD Factoraje'!$N:$N,'Cartera Semanal Producto'!BG$1,'BD Factoraje'!$C:$C,$B$2)</f>
        <v>0</v>
      </c>
      <c r="BH4" s="11">
        <f>IF('Cartera Semanal Producto'!$A4='Cartera Semanal Producto'!BH$1,-SUMIFS('BD Factoraje'!$Q:$Q,'BD Factoraje'!$G:$G,'Cartera Semanal Producto'!$A4,'BD Factoraje'!$C:$C,$B$2),0)+BG4-SUMIFS('BD Factoraje'!$R:$R,'BD Factoraje'!$G:$G,'Cartera Semanal Producto'!$A4,'BD Factoraje'!$N:$N,'Cartera Semanal Producto'!BH$1,'BD Factoraje'!$C:$C,$B$2)</f>
        <v>0</v>
      </c>
      <c r="BI4" s="11">
        <f>IF('Cartera Semanal Producto'!$A4='Cartera Semanal Producto'!BI$1,-SUMIFS('BD Factoraje'!$Q:$Q,'BD Factoraje'!$G:$G,'Cartera Semanal Producto'!$A4,'BD Factoraje'!$C:$C,$B$2),0)+BH4-SUMIFS('BD Factoraje'!$R:$R,'BD Factoraje'!$G:$G,'Cartera Semanal Producto'!$A4,'BD Factoraje'!$N:$N,'Cartera Semanal Producto'!BI$1,'BD Factoraje'!$C:$C,$B$2)</f>
        <v>0</v>
      </c>
      <c r="BJ4" s="11">
        <f>IF('Cartera Semanal Producto'!$A4='Cartera Semanal Producto'!BJ$1,-SUMIFS('BD Factoraje'!$Q:$Q,'BD Factoraje'!$G:$G,'Cartera Semanal Producto'!$A4,'BD Factoraje'!$C:$C,$B$2),0)+BI4-SUMIFS('BD Factoraje'!$R:$R,'BD Factoraje'!$G:$G,'Cartera Semanal Producto'!$A4,'BD Factoraje'!$N:$N,'Cartera Semanal Producto'!BJ$1,'BD Factoraje'!$C:$C,$B$2)</f>
        <v>0</v>
      </c>
      <c r="BK4" s="11">
        <f>IF('Cartera Semanal Producto'!$A4='Cartera Semanal Producto'!BK$1,-SUMIFS('BD Factoraje'!$Q:$Q,'BD Factoraje'!$G:$G,'Cartera Semanal Producto'!$A4,'BD Factoraje'!$C:$C,$B$2),0)+BJ4-SUMIFS('BD Factoraje'!$R:$R,'BD Factoraje'!$G:$G,'Cartera Semanal Producto'!$A4,'BD Factoraje'!$N:$N,'Cartera Semanal Producto'!BK$1,'BD Factoraje'!$C:$C,$B$2)</f>
        <v>0</v>
      </c>
      <c r="BL4" s="11">
        <f>IF('Cartera Semanal Producto'!$A4='Cartera Semanal Producto'!BL$1,-SUMIFS('BD Factoraje'!$Q:$Q,'BD Factoraje'!$G:$G,'Cartera Semanal Producto'!$A4,'BD Factoraje'!$C:$C,$B$2),0)+BK4-SUMIFS('BD Factoraje'!$R:$R,'BD Factoraje'!$G:$G,'Cartera Semanal Producto'!$A4,'BD Factoraje'!$N:$N,'Cartera Semanal Producto'!BL$1,'BD Factoraje'!$C:$C,$B$2)</f>
        <v>0</v>
      </c>
      <c r="BM4" s="11">
        <f>IF('Cartera Semanal Producto'!$A4='Cartera Semanal Producto'!BM$1,-SUMIFS('BD Factoraje'!$Q:$Q,'BD Factoraje'!$G:$G,'Cartera Semanal Producto'!$A4,'BD Factoraje'!$C:$C,$B$2),0)+BL4-SUMIFS('BD Factoraje'!$R:$R,'BD Factoraje'!$G:$G,'Cartera Semanal Producto'!$A4,'BD Factoraje'!$N:$N,'Cartera Semanal Producto'!BM$1,'BD Factoraje'!$C:$C,$B$2)</f>
        <v>0</v>
      </c>
      <c r="BN4" s="11">
        <f>IF('Cartera Semanal Producto'!$A4='Cartera Semanal Producto'!BN$1,-SUMIFS('BD Factoraje'!$Q:$Q,'BD Factoraje'!$G:$G,'Cartera Semanal Producto'!$A4,'BD Factoraje'!$C:$C,$B$2),0)+BM4-SUMIFS('BD Factoraje'!$R:$R,'BD Factoraje'!$G:$G,'Cartera Semanal Producto'!$A4,'BD Factoraje'!$N:$N,'Cartera Semanal Producto'!BN$1,'BD Factoraje'!$C:$C,$B$2)</f>
        <v>0</v>
      </c>
      <c r="BO4" s="11">
        <f>IF('Cartera Semanal Producto'!$A4='Cartera Semanal Producto'!BO$1,-SUMIFS('BD Factoraje'!$Q:$Q,'BD Factoraje'!$G:$G,'Cartera Semanal Producto'!$A4,'BD Factoraje'!$C:$C,$B$2),0)+BN4-SUMIFS('BD Factoraje'!$R:$R,'BD Factoraje'!$G:$G,'Cartera Semanal Producto'!$A4,'BD Factoraje'!$N:$N,'Cartera Semanal Producto'!BO$1,'BD Factoraje'!$C:$C,$B$2)</f>
        <v>0</v>
      </c>
      <c r="BP4" s="11">
        <f>IF('Cartera Semanal Producto'!$A4='Cartera Semanal Producto'!BP$1,-SUMIFS('BD Factoraje'!$Q:$Q,'BD Factoraje'!$G:$G,'Cartera Semanal Producto'!$A4,'BD Factoraje'!$C:$C,$B$2),0)+BO4-SUMIFS('BD Factoraje'!$R:$R,'BD Factoraje'!$G:$G,'Cartera Semanal Producto'!$A4,'BD Factoraje'!$N:$N,'Cartera Semanal Producto'!BP$1,'BD Factoraje'!$C:$C,$B$2)</f>
        <v>0</v>
      </c>
      <c r="BQ4" s="11">
        <f>IF('Cartera Semanal Producto'!$A4='Cartera Semanal Producto'!BQ$1,-SUMIFS('BD Factoraje'!$Q:$Q,'BD Factoraje'!$G:$G,'Cartera Semanal Producto'!$A4,'BD Factoraje'!$C:$C,$B$2),0)+BP4-SUMIFS('BD Factoraje'!$R:$R,'BD Factoraje'!$G:$G,'Cartera Semanal Producto'!$A4,'BD Factoraje'!$N:$N,'Cartera Semanal Producto'!BQ$1,'BD Factoraje'!$C:$C,$B$2)</f>
        <v>0</v>
      </c>
      <c r="BR4" s="11">
        <f>IF('Cartera Semanal Producto'!$A4='Cartera Semanal Producto'!BR$1,-SUMIFS('BD Factoraje'!$Q:$Q,'BD Factoraje'!$G:$G,'Cartera Semanal Producto'!$A4,'BD Factoraje'!$C:$C,$B$2),0)+BQ4-SUMIFS('BD Factoraje'!$R:$R,'BD Factoraje'!$G:$G,'Cartera Semanal Producto'!$A4,'BD Factoraje'!$N:$N,'Cartera Semanal Producto'!BR$1,'BD Factoraje'!$C:$C,$B$2)</f>
        <v>0</v>
      </c>
      <c r="BS4" s="11">
        <f>IF('Cartera Semanal Producto'!$A4='Cartera Semanal Producto'!BS$1,-SUMIFS('BD Factoraje'!$Q:$Q,'BD Factoraje'!$G:$G,'Cartera Semanal Producto'!$A4,'BD Factoraje'!$C:$C,$B$2),0)+BR4-SUMIFS('BD Factoraje'!$R:$R,'BD Factoraje'!$G:$G,'Cartera Semanal Producto'!$A4,'BD Factoraje'!$N:$N,'Cartera Semanal Producto'!BS$1,'BD Factoraje'!$C:$C,$B$2)</f>
        <v>0</v>
      </c>
      <c r="BT4" s="11">
        <f>IF('Cartera Semanal Producto'!$A4='Cartera Semanal Producto'!BT$1,-SUMIFS('BD Factoraje'!$Q:$Q,'BD Factoraje'!$G:$G,'Cartera Semanal Producto'!$A4,'BD Factoraje'!$C:$C,$B$2),0)+BS4-SUMIFS('BD Factoraje'!$R:$R,'BD Factoraje'!$G:$G,'Cartera Semanal Producto'!$A4,'BD Factoraje'!$N:$N,'Cartera Semanal Producto'!BT$1,'BD Factoraje'!$C:$C,$B$2)</f>
        <v>0</v>
      </c>
      <c r="BU4" s="11">
        <f>IF('Cartera Semanal Producto'!$A4='Cartera Semanal Producto'!BU$1,-SUMIFS('BD Factoraje'!$Q:$Q,'BD Factoraje'!$G:$G,'Cartera Semanal Producto'!$A4,'BD Factoraje'!$C:$C,$B$2),0)+BT4-SUMIFS('BD Factoraje'!$R:$R,'BD Factoraje'!$G:$G,'Cartera Semanal Producto'!$A4,'BD Factoraje'!$N:$N,'Cartera Semanal Producto'!BU$1,'BD Factoraje'!$C:$C,$B$2)</f>
        <v>0</v>
      </c>
      <c r="BV4" s="11">
        <f>IF('Cartera Semanal Producto'!$A4='Cartera Semanal Producto'!BV$1,-SUMIFS('BD Factoraje'!$Q:$Q,'BD Factoraje'!$G:$G,'Cartera Semanal Producto'!$A4,'BD Factoraje'!$C:$C,$B$2),0)+BU4-SUMIFS('BD Factoraje'!$R:$R,'BD Factoraje'!$G:$G,'Cartera Semanal Producto'!$A4,'BD Factoraje'!$N:$N,'Cartera Semanal Producto'!BV$1,'BD Factoraje'!$C:$C,$B$2)</f>
        <v>0</v>
      </c>
      <c r="BW4" s="11">
        <f>IF('Cartera Semanal Producto'!$A4='Cartera Semanal Producto'!BW$1,-SUMIFS('BD Factoraje'!$Q:$Q,'BD Factoraje'!$G:$G,'Cartera Semanal Producto'!$A4,'BD Factoraje'!$C:$C,$B$2),0)+BV4-SUMIFS('BD Factoraje'!$R:$R,'BD Factoraje'!$G:$G,'Cartera Semanal Producto'!$A4,'BD Factoraje'!$N:$N,'Cartera Semanal Producto'!BW$1,'BD Factoraje'!$C:$C,$B$2)</f>
        <v>0</v>
      </c>
      <c r="BX4" s="11">
        <f>IF('Cartera Semanal Producto'!$A4='Cartera Semanal Producto'!BX$1,-SUMIFS('BD Factoraje'!$Q:$Q,'BD Factoraje'!$G:$G,'Cartera Semanal Producto'!$A4,'BD Factoraje'!$C:$C,$B$2),0)+BW4-SUMIFS('BD Factoraje'!$R:$R,'BD Factoraje'!$G:$G,'Cartera Semanal Producto'!$A4,'BD Factoraje'!$N:$N,'Cartera Semanal Producto'!BX$1,'BD Factoraje'!$C:$C,$B$2)</f>
        <v>0</v>
      </c>
      <c r="BY4" s="11">
        <f>IF('Cartera Semanal Producto'!$A4='Cartera Semanal Producto'!BY$1,-SUMIFS('BD Factoraje'!$Q:$Q,'BD Factoraje'!$G:$G,'Cartera Semanal Producto'!$A4,'BD Factoraje'!$C:$C,$B$2),0)+BX4-SUMIFS('BD Factoraje'!$R:$R,'BD Factoraje'!$G:$G,'Cartera Semanal Producto'!$A4,'BD Factoraje'!$N:$N,'Cartera Semanal Producto'!BY$1,'BD Factoraje'!$C:$C,$B$2)</f>
        <v>0</v>
      </c>
      <c r="BZ4" s="11">
        <f>IF('Cartera Semanal Producto'!$A4='Cartera Semanal Producto'!BZ$1,-SUMIFS('BD Factoraje'!$Q:$Q,'BD Factoraje'!$G:$G,'Cartera Semanal Producto'!$A4,'BD Factoraje'!$C:$C,$B$2),0)+BY4-SUMIFS('BD Factoraje'!$R:$R,'BD Factoraje'!$G:$G,'Cartera Semanal Producto'!$A4,'BD Factoraje'!$N:$N,'Cartera Semanal Producto'!BZ$1,'BD Factoraje'!$C:$C,$B$2)</f>
        <v>0</v>
      </c>
      <c r="CA4" s="11">
        <f>IF('Cartera Semanal Producto'!$A4='Cartera Semanal Producto'!CA$1,-SUMIFS('BD Factoraje'!$Q:$Q,'BD Factoraje'!$G:$G,'Cartera Semanal Producto'!$A4,'BD Factoraje'!$C:$C,$B$2),0)+BZ4-SUMIFS('BD Factoraje'!$R:$R,'BD Factoraje'!$G:$G,'Cartera Semanal Producto'!$A4,'BD Factoraje'!$N:$N,'Cartera Semanal Producto'!CA$1,'BD Factoraje'!$C:$C,$B$2)</f>
        <v>0</v>
      </c>
      <c r="CB4" s="11">
        <f>IF('Cartera Semanal Producto'!$A4='Cartera Semanal Producto'!CB$1,-SUMIFS('BD Factoraje'!$Q:$Q,'BD Factoraje'!$G:$G,'Cartera Semanal Producto'!$A4,'BD Factoraje'!$C:$C,$B$2),0)+CA4-SUMIFS('BD Factoraje'!$R:$R,'BD Factoraje'!$G:$G,'Cartera Semanal Producto'!$A4,'BD Factoraje'!$N:$N,'Cartera Semanal Producto'!CB$1,'BD Factoraje'!$C:$C,$B$2)</f>
        <v>0</v>
      </c>
      <c r="CC4" s="11">
        <f>IF('Cartera Semanal Producto'!$A4='Cartera Semanal Producto'!CC$1,-SUMIFS('BD Factoraje'!$Q:$Q,'BD Factoraje'!$G:$G,'Cartera Semanal Producto'!$A4,'BD Factoraje'!$C:$C,$B$2),0)+CB4-SUMIFS('BD Factoraje'!$R:$R,'BD Factoraje'!$G:$G,'Cartera Semanal Producto'!$A4,'BD Factoraje'!$N:$N,'Cartera Semanal Producto'!CC$1,'BD Factoraje'!$C:$C,$B$2)</f>
        <v>0</v>
      </c>
      <c r="CD4" s="11">
        <f>IF('Cartera Semanal Producto'!$A4='Cartera Semanal Producto'!CD$1,-SUMIFS('BD Factoraje'!$Q:$Q,'BD Factoraje'!$G:$G,'Cartera Semanal Producto'!$A4,'BD Factoraje'!$C:$C,$B$2),0)+CC4-SUMIFS('BD Factoraje'!$R:$R,'BD Factoraje'!$G:$G,'Cartera Semanal Producto'!$A4,'BD Factoraje'!$N:$N,'Cartera Semanal Producto'!CD$1,'BD Factoraje'!$C:$C,$B$2)</f>
        <v>0</v>
      </c>
      <c r="CE4" s="11">
        <f>IF('Cartera Semanal Producto'!$A4='Cartera Semanal Producto'!CE$1,-SUMIFS('BD Factoraje'!$Q:$Q,'BD Factoraje'!$G:$G,'Cartera Semanal Producto'!$A4,'BD Factoraje'!$C:$C,$B$2),0)+CD4-SUMIFS('BD Factoraje'!$R:$R,'BD Factoraje'!$G:$G,'Cartera Semanal Producto'!$A4,'BD Factoraje'!$N:$N,'Cartera Semanal Producto'!CE$1,'BD Factoraje'!$C:$C,$B$2)</f>
        <v>0</v>
      </c>
      <c r="CF4" s="11">
        <f>IF('Cartera Semanal Producto'!$A4='Cartera Semanal Producto'!CF$1,-SUMIFS('BD Factoraje'!$Q:$Q,'BD Factoraje'!$G:$G,'Cartera Semanal Producto'!$A4,'BD Factoraje'!$C:$C,$B$2),0)+CE4-SUMIFS('BD Factoraje'!$R:$R,'BD Factoraje'!$G:$G,'Cartera Semanal Producto'!$A4,'BD Factoraje'!$N:$N,'Cartera Semanal Producto'!CF$1,'BD Factoraje'!$C:$C,$B$2)</f>
        <v>0</v>
      </c>
      <c r="CG4" s="11">
        <f>IF('Cartera Semanal Producto'!$A4='Cartera Semanal Producto'!CG$1,-SUMIFS('BD Factoraje'!$Q:$Q,'BD Factoraje'!$G:$G,'Cartera Semanal Producto'!$A4,'BD Factoraje'!$C:$C,$B$2),0)+CF4-SUMIFS('BD Factoraje'!$R:$R,'BD Factoraje'!$G:$G,'Cartera Semanal Producto'!$A4,'BD Factoraje'!$N:$N,'Cartera Semanal Producto'!CG$1,'BD Factoraje'!$C:$C,$B$2)</f>
        <v>0</v>
      </c>
      <c r="CH4" s="11">
        <f>IF('Cartera Semanal Producto'!$A4='Cartera Semanal Producto'!CH$1,-SUMIFS('BD Factoraje'!$Q:$Q,'BD Factoraje'!$G:$G,'Cartera Semanal Producto'!$A4,'BD Factoraje'!$C:$C,$B$2),0)+CG4-SUMIFS('BD Factoraje'!$R:$R,'BD Factoraje'!$G:$G,'Cartera Semanal Producto'!$A4,'BD Factoraje'!$N:$N,'Cartera Semanal Producto'!CH$1,'BD Factoraje'!$C:$C,$B$2)</f>
        <v>0</v>
      </c>
      <c r="CI4" s="11">
        <f>IF('Cartera Semanal Producto'!$A4='Cartera Semanal Producto'!CI$1,-SUMIFS('BD Factoraje'!$Q:$Q,'BD Factoraje'!$G:$G,'Cartera Semanal Producto'!$A4,'BD Factoraje'!$C:$C,$B$2),0)+CH4-SUMIFS('BD Factoraje'!$R:$R,'BD Factoraje'!$G:$G,'Cartera Semanal Producto'!$A4,'BD Factoraje'!$N:$N,'Cartera Semanal Producto'!CI$1,'BD Factoraje'!$C:$C,$B$2)</f>
        <v>0</v>
      </c>
      <c r="CJ4" s="11">
        <f>IF('Cartera Semanal Producto'!$A4='Cartera Semanal Producto'!CJ$1,-SUMIFS('BD Factoraje'!$Q:$Q,'BD Factoraje'!$G:$G,'Cartera Semanal Producto'!$A4,'BD Factoraje'!$C:$C,$B$2),0)+CI4-SUMIFS('BD Factoraje'!$R:$R,'BD Factoraje'!$G:$G,'Cartera Semanal Producto'!$A4,'BD Factoraje'!$N:$N,'Cartera Semanal Producto'!CJ$1,'BD Factoraje'!$C:$C,$B$2)</f>
        <v>0</v>
      </c>
      <c r="CK4" s="11">
        <f>IF('Cartera Semanal Producto'!$A4='Cartera Semanal Producto'!CK$1,-SUMIFS('BD Factoraje'!$Q:$Q,'BD Factoraje'!$G:$G,'Cartera Semanal Producto'!$A4,'BD Factoraje'!$C:$C,$B$2),0)+CJ4-SUMIFS('BD Factoraje'!$R:$R,'BD Factoraje'!$G:$G,'Cartera Semanal Producto'!$A4,'BD Factoraje'!$N:$N,'Cartera Semanal Producto'!CK$1,'BD Factoraje'!$C:$C,$B$2)</f>
        <v>0</v>
      </c>
      <c r="CL4" s="11">
        <f>IF('Cartera Semanal Producto'!$A4='Cartera Semanal Producto'!CL$1,-SUMIFS('BD Factoraje'!$Q:$Q,'BD Factoraje'!$G:$G,'Cartera Semanal Producto'!$A4,'BD Factoraje'!$C:$C,$B$2),0)+CK4-SUMIFS('BD Factoraje'!$R:$R,'BD Factoraje'!$G:$G,'Cartera Semanal Producto'!$A4,'BD Factoraje'!$N:$N,'Cartera Semanal Producto'!CL$1,'BD Factoraje'!$C:$C,$B$2)</f>
        <v>0</v>
      </c>
      <c r="CM4" s="11">
        <f>IF('Cartera Semanal Producto'!$A4='Cartera Semanal Producto'!CM$1,-SUMIFS('BD Factoraje'!$Q:$Q,'BD Factoraje'!$G:$G,'Cartera Semanal Producto'!$A4,'BD Factoraje'!$C:$C,$B$2),0)+CL4-SUMIFS('BD Factoraje'!$R:$R,'BD Factoraje'!$G:$G,'Cartera Semanal Producto'!$A4,'BD Factoraje'!$N:$N,'Cartera Semanal Producto'!CM$1,'BD Factoraje'!$C:$C,$B$2)</f>
        <v>0</v>
      </c>
      <c r="CN4" s="11">
        <f>IF('Cartera Semanal Producto'!$A4='Cartera Semanal Producto'!CN$1,-SUMIFS('BD Factoraje'!$Q:$Q,'BD Factoraje'!$G:$G,'Cartera Semanal Producto'!$A4,'BD Factoraje'!$C:$C,$B$2),0)+CM4-SUMIFS('BD Factoraje'!$R:$R,'BD Factoraje'!$G:$G,'Cartera Semanal Producto'!$A4,'BD Factoraje'!$N:$N,'Cartera Semanal Producto'!CN$1,'BD Factoraje'!$C:$C,$B$2)</f>
        <v>0</v>
      </c>
      <c r="CO4" s="11">
        <f>IF('Cartera Semanal Producto'!$A4='Cartera Semanal Producto'!CO$1,-SUMIFS('BD Factoraje'!$Q:$Q,'BD Factoraje'!$G:$G,'Cartera Semanal Producto'!$A4,'BD Factoraje'!$C:$C,$B$2),0)+CN4-SUMIFS('BD Factoraje'!$R:$R,'BD Factoraje'!$G:$G,'Cartera Semanal Producto'!$A4,'BD Factoraje'!$N:$N,'Cartera Semanal Producto'!CO$1,'BD Factoraje'!$C:$C,$B$2)</f>
        <v>0</v>
      </c>
      <c r="CP4" s="11">
        <f>IF('Cartera Semanal Producto'!$A4='Cartera Semanal Producto'!CP$1,-SUMIFS('BD Factoraje'!$Q:$Q,'BD Factoraje'!$G:$G,'Cartera Semanal Producto'!$A4,'BD Factoraje'!$C:$C,$B$2),0)+CO4-SUMIFS('BD Factoraje'!$R:$R,'BD Factoraje'!$G:$G,'Cartera Semanal Producto'!$A4,'BD Factoraje'!$N:$N,'Cartera Semanal Producto'!CP$1,'BD Factoraje'!$C:$C,$B$2)</f>
        <v>0</v>
      </c>
      <c r="CQ4" s="11">
        <f>IF('Cartera Semanal Producto'!$A4='Cartera Semanal Producto'!CQ$1,-SUMIFS('BD Factoraje'!$Q:$Q,'BD Factoraje'!$G:$G,'Cartera Semanal Producto'!$A4,'BD Factoraje'!$C:$C,$B$2),0)+CP4-SUMIFS('BD Factoraje'!$R:$R,'BD Factoraje'!$G:$G,'Cartera Semanal Producto'!$A4,'BD Factoraje'!$N:$N,'Cartera Semanal Producto'!CQ$1,'BD Factoraje'!$C:$C,$B$2)</f>
        <v>0</v>
      </c>
      <c r="CR4" s="11">
        <f>IF('Cartera Semanal Producto'!$A4='Cartera Semanal Producto'!CR$1,-SUMIFS('BD Factoraje'!$Q:$Q,'BD Factoraje'!$G:$G,'Cartera Semanal Producto'!$A4,'BD Factoraje'!$C:$C,$B$2),0)+CQ4-SUMIFS('BD Factoraje'!$R:$R,'BD Factoraje'!$G:$G,'Cartera Semanal Producto'!$A4,'BD Factoraje'!$N:$N,'Cartera Semanal Producto'!CR$1,'BD Factoraje'!$C:$C,$B$2)</f>
        <v>0</v>
      </c>
      <c r="CS4" s="11">
        <f>IF('Cartera Semanal Producto'!$A4='Cartera Semanal Producto'!CS$1,-SUMIFS('BD Factoraje'!$Q:$Q,'BD Factoraje'!$G:$G,'Cartera Semanal Producto'!$A4,'BD Factoraje'!$C:$C,$B$2),0)+CR4-SUMIFS('BD Factoraje'!$R:$R,'BD Factoraje'!$G:$G,'Cartera Semanal Producto'!$A4,'BD Factoraje'!$N:$N,'Cartera Semanal Producto'!CS$1,'BD Factoraje'!$C:$C,$B$2)</f>
        <v>0</v>
      </c>
      <c r="CT4" s="11">
        <f>IF('Cartera Semanal Producto'!$A4='Cartera Semanal Producto'!CT$1,-SUMIFS('BD Factoraje'!$Q:$Q,'BD Factoraje'!$G:$G,'Cartera Semanal Producto'!$A4,'BD Factoraje'!$C:$C,$B$2),0)+CS4-SUMIFS('BD Factoraje'!$R:$R,'BD Factoraje'!$G:$G,'Cartera Semanal Producto'!$A4,'BD Factoraje'!$N:$N,'Cartera Semanal Producto'!CT$1,'BD Factoraje'!$C:$C,$B$2)</f>
        <v>0</v>
      </c>
      <c r="CU4" s="11">
        <f>IF('Cartera Semanal Producto'!$A4='Cartera Semanal Producto'!CU$1,-SUMIFS('BD Factoraje'!$Q:$Q,'BD Factoraje'!$G:$G,'Cartera Semanal Producto'!$A4,'BD Factoraje'!$C:$C,$B$2),0)+CT4-SUMIFS('BD Factoraje'!$R:$R,'BD Factoraje'!$G:$G,'Cartera Semanal Producto'!$A4,'BD Factoraje'!$N:$N,'Cartera Semanal Producto'!CU$1,'BD Factoraje'!$C:$C,$B$2)</f>
        <v>0</v>
      </c>
      <c r="CV4" s="11">
        <f>IF('Cartera Semanal Producto'!$A4='Cartera Semanal Producto'!CV$1,-SUMIFS('BD Factoraje'!$Q:$Q,'BD Factoraje'!$G:$G,'Cartera Semanal Producto'!$A4,'BD Factoraje'!$C:$C,$B$2),0)+CU4-SUMIFS('BD Factoraje'!$R:$R,'BD Factoraje'!$G:$G,'Cartera Semanal Producto'!$A4,'BD Factoraje'!$N:$N,'Cartera Semanal Producto'!CV$1,'BD Factoraje'!$C:$C,$B$2)</f>
        <v>0</v>
      </c>
    </row>
    <row r="5" spans="1:100" x14ac:dyDescent="0.25">
      <c r="A5" s="14">
        <v>15</v>
      </c>
      <c r="B5" s="31">
        <f t="shared" si="2"/>
        <v>42470</v>
      </c>
      <c r="C5" s="11">
        <f>IF('Cartera Semanal Producto'!$A5='Cartera Semanal Producto'!C$1,-SUMIFS('BD Factoraje'!$Q:$Q,'BD Factoraje'!$G:$G,'Cartera Semanal Producto'!$A5,'BD Factoraje'!$C:$C,$B$2),0)</f>
        <v>0</v>
      </c>
      <c r="D5" s="11">
        <f>IF('Cartera Semanal Producto'!$A5='Cartera Semanal Producto'!D$1,-SUMIFS('BD Factoraje'!$Q:$Q,'BD Factoraje'!$G:$G,'Cartera Semanal Producto'!$A5,'BD Factoraje'!$C:$C,$B$2),0)+C5-SUMIFS('BD Factoraje'!$R:$R,'BD Factoraje'!$G:$G,'Cartera Semanal Producto'!$A5,'BD Factoraje'!$N:$N,'Cartera Semanal Producto'!D$1,'BD Factoraje'!$C:$C,$B$2)</f>
        <v>0</v>
      </c>
      <c r="E5" s="11">
        <f>IF('Cartera Semanal Producto'!$A5='Cartera Semanal Producto'!E$1,-SUMIFS('BD Factoraje'!$Q:$Q,'BD Factoraje'!$G:$G,'Cartera Semanal Producto'!$A5,'BD Factoraje'!$C:$C,$B$2),0)+D5-SUMIFS('BD Factoraje'!$R:$R,'BD Factoraje'!$G:$G,'Cartera Semanal Producto'!$A5,'BD Factoraje'!$N:$N,'Cartera Semanal Producto'!E$1,'BD Factoraje'!$C:$C,$B$2)</f>
        <v>0</v>
      </c>
      <c r="F5" s="11">
        <f>IF('Cartera Semanal Producto'!$A5='Cartera Semanal Producto'!F$1,-SUMIFS('BD Factoraje'!$Q:$Q,'BD Factoraje'!$G:$G,'Cartera Semanal Producto'!$A5,'BD Factoraje'!$C:$C,$B$2),0)+E5-SUMIFS('BD Factoraje'!$R:$R,'BD Factoraje'!$G:$G,'Cartera Semanal Producto'!$A5,'BD Factoraje'!$N:$N,'Cartera Semanal Producto'!F$1,'BD Factoraje'!$C:$C,$B$2)</f>
        <v>0</v>
      </c>
      <c r="G5" s="11">
        <f>IF('Cartera Semanal Producto'!$A5='Cartera Semanal Producto'!G$1,-SUMIFS('BD Factoraje'!$Q:$Q,'BD Factoraje'!$G:$G,'Cartera Semanal Producto'!$A5,'BD Factoraje'!$C:$C,$B$2),0)+F5-SUMIFS('BD Factoraje'!$R:$R,'BD Factoraje'!$G:$G,'Cartera Semanal Producto'!$A5,'BD Factoraje'!$N:$N,'Cartera Semanal Producto'!G$1,'BD Factoraje'!$C:$C,$B$2)</f>
        <v>0</v>
      </c>
      <c r="H5" s="11">
        <f>IF('Cartera Semanal Producto'!$A5='Cartera Semanal Producto'!H$1,-SUMIFS('BD Factoraje'!$Q:$Q,'BD Factoraje'!$G:$G,'Cartera Semanal Producto'!$A5,'BD Factoraje'!$C:$C,$B$2),0)+G5-SUMIFS('BD Factoraje'!$R:$R,'BD Factoraje'!$G:$G,'Cartera Semanal Producto'!$A5,'BD Factoraje'!$N:$N,'Cartera Semanal Producto'!H$1,'BD Factoraje'!$C:$C,$B$2)</f>
        <v>0</v>
      </c>
      <c r="I5" s="11">
        <f>IF('Cartera Semanal Producto'!$A5='Cartera Semanal Producto'!I$1,-SUMIFS('BD Factoraje'!$Q:$Q,'BD Factoraje'!$G:$G,'Cartera Semanal Producto'!$A5,'BD Factoraje'!$C:$C,$B$2),0)+H5-SUMIFS('BD Factoraje'!$R:$R,'BD Factoraje'!$G:$G,'Cartera Semanal Producto'!$A5,'BD Factoraje'!$N:$N,'Cartera Semanal Producto'!I$1,'BD Factoraje'!$C:$C,$B$2)</f>
        <v>0</v>
      </c>
      <c r="J5" s="11">
        <f>IF('Cartera Semanal Producto'!$A5='Cartera Semanal Producto'!J$1,-SUMIFS('BD Factoraje'!$Q:$Q,'BD Factoraje'!$G:$G,'Cartera Semanal Producto'!$A5,'BD Factoraje'!$C:$C,$B$2),0)+I5-SUMIFS('BD Factoraje'!$R:$R,'BD Factoraje'!$G:$G,'Cartera Semanal Producto'!$A5,'BD Factoraje'!$N:$N,'Cartera Semanal Producto'!J$1,'BD Factoraje'!$C:$C,$B$2)</f>
        <v>0</v>
      </c>
      <c r="K5" s="11">
        <f>IF('Cartera Semanal Producto'!$A5='Cartera Semanal Producto'!K$1,-SUMIFS('BD Factoraje'!$Q:$Q,'BD Factoraje'!$G:$G,'Cartera Semanal Producto'!$A5,'BD Factoraje'!$C:$C,$B$2),0)+J5-SUMIFS('BD Factoraje'!$R:$R,'BD Factoraje'!$G:$G,'Cartera Semanal Producto'!$A5,'BD Factoraje'!$N:$N,'Cartera Semanal Producto'!K$1,'BD Factoraje'!$C:$C,$B$2)</f>
        <v>0</v>
      </c>
      <c r="L5" s="11">
        <f>IF('Cartera Semanal Producto'!$A5='Cartera Semanal Producto'!L$1,-SUMIFS('BD Factoraje'!$Q:$Q,'BD Factoraje'!$G:$G,'Cartera Semanal Producto'!$A5,'BD Factoraje'!$C:$C,$B$2),0)+K5-SUMIFS('BD Factoraje'!$R:$R,'BD Factoraje'!$G:$G,'Cartera Semanal Producto'!$A5,'BD Factoraje'!$N:$N,'Cartera Semanal Producto'!L$1,'BD Factoraje'!$C:$C,$B$2)</f>
        <v>0</v>
      </c>
      <c r="M5" s="11">
        <f>IF('Cartera Semanal Producto'!$A5='Cartera Semanal Producto'!M$1,-SUMIFS('BD Factoraje'!$Q:$Q,'BD Factoraje'!$G:$G,'Cartera Semanal Producto'!$A5,'BD Factoraje'!$C:$C,$B$2),0)+L5-SUMIFS('BD Factoraje'!$R:$R,'BD Factoraje'!$G:$G,'Cartera Semanal Producto'!$A5,'BD Factoraje'!$N:$N,'Cartera Semanal Producto'!M$1,'BD Factoraje'!$C:$C,$B$2)</f>
        <v>0</v>
      </c>
      <c r="N5" s="11">
        <f>IF('Cartera Semanal Producto'!$A5='Cartera Semanal Producto'!N$1,-SUMIFS('BD Factoraje'!$Q:$Q,'BD Factoraje'!$G:$G,'Cartera Semanal Producto'!$A5,'BD Factoraje'!$C:$C,$B$2),0)+M5-SUMIFS('BD Factoraje'!$R:$R,'BD Factoraje'!$G:$G,'Cartera Semanal Producto'!$A5,'BD Factoraje'!$N:$N,'Cartera Semanal Producto'!N$1,'BD Factoraje'!$C:$C,$B$2)</f>
        <v>0</v>
      </c>
      <c r="O5" s="11">
        <f>IF('Cartera Semanal Producto'!$A5='Cartera Semanal Producto'!O$1,-SUMIFS('BD Factoraje'!$Q:$Q,'BD Factoraje'!$G:$G,'Cartera Semanal Producto'!$A5,'BD Factoraje'!$C:$C,$B$2),0)+N5-SUMIFS('BD Factoraje'!$R:$R,'BD Factoraje'!$G:$G,'Cartera Semanal Producto'!$A5,'BD Factoraje'!$N:$N,'Cartera Semanal Producto'!O$1,'BD Factoraje'!$C:$C,$B$2)</f>
        <v>0</v>
      </c>
      <c r="P5" s="11">
        <f>IF('Cartera Semanal Producto'!$A5='Cartera Semanal Producto'!P$1,-SUMIFS('BD Factoraje'!$Q:$Q,'BD Factoraje'!$G:$G,'Cartera Semanal Producto'!$A5,'BD Factoraje'!$C:$C,$B$2),0)+O5-SUMIFS('BD Factoraje'!$R:$R,'BD Factoraje'!$G:$G,'Cartera Semanal Producto'!$A5,'BD Factoraje'!$N:$N,'Cartera Semanal Producto'!P$1,'BD Factoraje'!$C:$C,$B$2)</f>
        <v>0</v>
      </c>
      <c r="Q5" s="11">
        <f>IF('Cartera Semanal Producto'!$A5='Cartera Semanal Producto'!Q$1,-SUMIFS('BD Factoraje'!$Q:$Q,'BD Factoraje'!$G:$G,'Cartera Semanal Producto'!$A5,'BD Factoraje'!$C:$C,$B$2),0)+P5-SUMIFS('BD Factoraje'!$R:$R,'BD Factoraje'!$G:$G,'Cartera Semanal Producto'!$A5,'BD Factoraje'!$N:$N,'Cartera Semanal Producto'!Q$1,'BD Factoraje'!$C:$C,$B$2)</f>
        <v>0</v>
      </c>
      <c r="R5" s="11">
        <f>IF('Cartera Semanal Producto'!$A5='Cartera Semanal Producto'!R$1,-SUMIFS('BD Factoraje'!$Q:$Q,'BD Factoraje'!$G:$G,'Cartera Semanal Producto'!$A5,'BD Factoraje'!$C:$C,$B$2),0)+Q5-SUMIFS('BD Factoraje'!$R:$R,'BD Factoraje'!$G:$G,'Cartera Semanal Producto'!$A5,'BD Factoraje'!$N:$N,'Cartera Semanal Producto'!R$1,'BD Factoraje'!$C:$C,$B$2)</f>
        <v>0</v>
      </c>
      <c r="S5" s="11">
        <f>IF('Cartera Semanal Producto'!$A5='Cartera Semanal Producto'!S$1,-SUMIFS('BD Factoraje'!$Q:$Q,'BD Factoraje'!$G:$G,'Cartera Semanal Producto'!$A5,'BD Factoraje'!$C:$C,$B$2),0)+R5-SUMIFS('BD Factoraje'!$R:$R,'BD Factoraje'!$G:$G,'Cartera Semanal Producto'!$A5,'BD Factoraje'!$N:$N,'Cartera Semanal Producto'!S$1,'BD Factoraje'!$C:$C,$B$2)</f>
        <v>0</v>
      </c>
      <c r="T5" s="11">
        <f>IF('Cartera Semanal Producto'!$A5='Cartera Semanal Producto'!T$1,-SUMIFS('BD Factoraje'!$Q:$Q,'BD Factoraje'!$G:$G,'Cartera Semanal Producto'!$A5,'BD Factoraje'!$C:$C,$B$2),0)+S5-SUMIFS('BD Factoraje'!$R:$R,'BD Factoraje'!$G:$G,'Cartera Semanal Producto'!$A5,'BD Factoraje'!$N:$N,'Cartera Semanal Producto'!T$1,'BD Factoraje'!$C:$C,$B$2)</f>
        <v>0</v>
      </c>
      <c r="U5" s="11">
        <f>IF('Cartera Semanal Producto'!$A5='Cartera Semanal Producto'!U$1,-SUMIFS('BD Factoraje'!$Q:$Q,'BD Factoraje'!$G:$G,'Cartera Semanal Producto'!$A5,'BD Factoraje'!$C:$C,$B$2),0)+T5-SUMIFS('BD Factoraje'!$R:$R,'BD Factoraje'!$G:$G,'Cartera Semanal Producto'!$A5,'BD Factoraje'!$N:$N,'Cartera Semanal Producto'!U$1,'BD Factoraje'!$C:$C,$B$2)</f>
        <v>0</v>
      </c>
      <c r="V5" s="11">
        <f>IF('Cartera Semanal Producto'!$A5='Cartera Semanal Producto'!V$1,-SUMIFS('BD Factoraje'!$Q:$Q,'BD Factoraje'!$G:$G,'Cartera Semanal Producto'!$A5,'BD Factoraje'!$C:$C,$B$2),0)+U5-SUMIFS('BD Factoraje'!$R:$R,'BD Factoraje'!$G:$G,'Cartera Semanal Producto'!$A5,'BD Factoraje'!$N:$N,'Cartera Semanal Producto'!V$1,'BD Factoraje'!$C:$C,$B$2)</f>
        <v>0</v>
      </c>
      <c r="W5" s="11">
        <f>IF('Cartera Semanal Producto'!$A5='Cartera Semanal Producto'!W$1,-SUMIFS('BD Factoraje'!$Q:$Q,'BD Factoraje'!$G:$G,'Cartera Semanal Producto'!$A5,'BD Factoraje'!$C:$C,$B$2),0)+V5-SUMIFS('BD Factoraje'!$R:$R,'BD Factoraje'!$G:$G,'Cartera Semanal Producto'!$A5,'BD Factoraje'!$N:$N,'Cartera Semanal Producto'!W$1,'BD Factoraje'!$C:$C,$B$2)</f>
        <v>0</v>
      </c>
      <c r="X5" s="11">
        <f>IF('Cartera Semanal Producto'!$A5='Cartera Semanal Producto'!X$1,-SUMIFS('BD Factoraje'!$Q:$Q,'BD Factoraje'!$G:$G,'Cartera Semanal Producto'!$A5,'BD Factoraje'!$C:$C,$B$2),0)+W5-SUMIFS('BD Factoraje'!$R:$R,'BD Factoraje'!$G:$G,'Cartera Semanal Producto'!$A5,'BD Factoraje'!$N:$N,'Cartera Semanal Producto'!X$1,'BD Factoraje'!$C:$C,$B$2)</f>
        <v>0</v>
      </c>
      <c r="Y5" s="11">
        <f>IF('Cartera Semanal Producto'!$A5='Cartera Semanal Producto'!Y$1,-SUMIFS('BD Factoraje'!$Q:$Q,'BD Factoraje'!$G:$G,'Cartera Semanal Producto'!$A5,'BD Factoraje'!$C:$C,$B$2),0)+X5-SUMIFS('BD Factoraje'!$R:$R,'BD Factoraje'!$G:$G,'Cartera Semanal Producto'!$A5,'BD Factoraje'!$N:$N,'Cartera Semanal Producto'!Y$1,'BD Factoraje'!$C:$C,$B$2)</f>
        <v>0</v>
      </c>
      <c r="Z5" s="11">
        <f>IF('Cartera Semanal Producto'!$A5='Cartera Semanal Producto'!Z$1,-SUMIFS('BD Factoraje'!$Q:$Q,'BD Factoraje'!$G:$G,'Cartera Semanal Producto'!$A5,'BD Factoraje'!$C:$C,$B$2),0)+Y5-SUMIFS('BD Factoraje'!$R:$R,'BD Factoraje'!$G:$G,'Cartera Semanal Producto'!$A5,'BD Factoraje'!$N:$N,'Cartera Semanal Producto'!Z$1,'BD Factoraje'!$C:$C,$B$2)</f>
        <v>0</v>
      </c>
      <c r="AA5" s="11">
        <f>IF('Cartera Semanal Producto'!$A5='Cartera Semanal Producto'!AA$1,-SUMIFS('BD Factoraje'!$Q:$Q,'BD Factoraje'!$G:$G,'Cartera Semanal Producto'!$A5,'BD Factoraje'!$C:$C,$B$2),0)+Z5-SUMIFS('BD Factoraje'!$R:$R,'BD Factoraje'!$G:$G,'Cartera Semanal Producto'!$A5,'BD Factoraje'!$N:$N,'Cartera Semanal Producto'!AA$1,'BD Factoraje'!$C:$C,$B$2)</f>
        <v>0</v>
      </c>
      <c r="AB5" s="11">
        <f>IF('Cartera Semanal Producto'!$A5='Cartera Semanal Producto'!AB$1,-SUMIFS('BD Factoraje'!$Q:$Q,'BD Factoraje'!$G:$G,'Cartera Semanal Producto'!$A5,'BD Factoraje'!$C:$C,$B$2),0)+AA5-SUMIFS('BD Factoraje'!$R:$R,'BD Factoraje'!$G:$G,'Cartera Semanal Producto'!$A5,'BD Factoraje'!$N:$N,'Cartera Semanal Producto'!AB$1,'BD Factoraje'!$C:$C,$B$2)</f>
        <v>0</v>
      </c>
      <c r="AC5" s="11">
        <f>IF('Cartera Semanal Producto'!$A5='Cartera Semanal Producto'!AC$1,-SUMIFS('BD Factoraje'!$Q:$Q,'BD Factoraje'!$G:$G,'Cartera Semanal Producto'!$A5,'BD Factoraje'!$C:$C,$B$2),0)+AB5-SUMIFS('BD Factoraje'!$R:$R,'BD Factoraje'!$G:$G,'Cartera Semanal Producto'!$A5,'BD Factoraje'!$N:$N,'Cartera Semanal Producto'!AC$1,'BD Factoraje'!$C:$C,$B$2)</f>
        <v>0</v>
      </c>
      <c r="AD5" s="11">
        <f>IF('Cartera Semanal Producto'!$A5='Cartera Semanal Producto'!AD$1,-SUMIFS('BD Factoraje'!$Q:$Q,'BD Factoraje'!$G:$G,'Cartera Semanal Producto'!$A5,'BD Factoraje'!$C:$C,$B$2),0)+AC5-SUMIFS('BD Factoraje'!$R:$R,'BD Factoraje'!$G:$G,'Cartera Semanal Producto'!$A5,'BD Factoraje'!$N:$N,'Cartera Semanal Producto'!AD$1,'BD Factoraje'!$C:$C,$B$2)</f>
        <v>0</v>
      </c>
      <c r="AE5" s="11">
        <f>IF('Cartera Semanal Producto'!$A5='Cartera Semanal Producto'!AE$1,-SUMIFS('BD Factoraje'!$Q:$Q,'BD Factoraje'!$G:$G,'Cartera Semanal Producto'!$A5,'BD Factoraje'!$C:$C,$B$2),0)+AD5-SUMIFS('BD Factoraje'!$R:$R,'BD Factoraje'!$G:$G,'Cartera Semanal Producto'!$A5,'BD Factoraje'!$N:$N,'Cartera Semanal Producto'!AE$1,'BD Factoraje'!$C:$C,$B$2)</f>
        <v>0</v>
      </c>
      <c r="AF5" s="11">
        <f>IF('Cartera Semanal Producto'!$A5='Cartera Semanal Producto'!AF$1,-SUMIFS('BD Factoraje'!$Q:$Q,'BD Factoraje'!$G:$G,'Cartera Semanal Producto'!$A5,'BD Factoraje'!$C:$C,$B$2),0)+AE5-SUMIFS('BD Factoraje'!$R:$R,'BD Factoraje'!$G:$G,'Cartera Semanal Producto'!$A5,'BD Factoraje'!$N:$N,'Cartera Semanal Producto'!AF$1,'BD Factoraje'!$C:$C,$B$2)</f>
        <v>0</v>
      </c>
      <c r="AG5" s="11">
        <f>IF('Cartera Semanal Producto'!$A5='Cartera Semanal Producto'!AG$1,-SUMIFS('BD Factoraje'!$Q:$Q,'BD Factoraje'!$G:$G,'Cartera Semanal Producto'!$A5,'BD Factoraje'!$C:$C,$B$2),0)+AF5-SUMIFS('BD Factoraje'!$R:$R,'BD Factoraje'!$G:$G,'Cartera Semanal Producto'!$A5,'BD Factoraje'!$N:$N,'Cartera Semanal Producto'!AG$1,'BD Factoraje'!$C:$C,$B$2)</f>
        <v>0</v>
      </c>
      <c r="AH5" s="11">
        <f>IF('Cartera Semanal Producto'!$A5='Cartera Semanal Producto'!AH$1,-SUMIFS('BD Factoraje'!$Q:$Q,'BD Factoraje'!$G:$G,'Cartera Semanal Producto'!$A5,'BD Factoraje'!$C:$C,$B$2),0)+AG5-SUMIFS('BD Factoraje'!$R:$R,'BD Factoraje'!$G:$G,'Cartera Semanal Producto'!$A5,'BD Factoraje'!$N:$N,'Cartera Semanal Producto'!AH$1,'BD Factoraje'!$C:$C,$B$2)</f>
        <v>0</v>
      </c>
      <c r="AI5" s="11">
        <f>IF('Cartera Semanal Producto'!$A5='Cartera Semanal Producto'!AI$1,-SUMIFS('BD Factoraje'!$Q:$Q,'BD Factoraje'!$G:$G,'Cartera Semanal Producto'!$A5,'BD Factoraje'!$C:$C,$B$2),0)+AH5-SUMIFS('BD Factoraje'!$R:$R,'BD Factoraje'!$G:$G,'Cartera Semanal Producto'!$A5,'BD Factoraje'!$N:$N,'Cartera Semanal Producto'!AI$1,'BD Factoraje'!$C:$C,$B$2)</f>
        <v>0</v>
      </c>
      <c r="AJ5" s="11">
        <f>IF('Cartera Semanal Producto'!$A5='Cartera Semanal Producto'!AJ$1,-SUMIFS('BD Factoraje'!$Q:$Q,'BD Factoraje'!$G:$G,'Cartera Semanal Producto'!$A5,'BD Factoraje'!$C:$C,$B$2),0)+AI5-SUMIFS('BD Factoraje'!$R:$R,'BD Factoraje'!$G:$G,'Cartera Semanal Producto'!$A5,'BD Factoraje'!$N:$N,'Cartera Semanal Producto'!AJ$1,'BD Factoraje'!$C:$C,$B$2)</f>
        <v>0</v>
      </c>
      <c r="AK5" s="11">
        <f>IF('Cartera Semanal Producto'!$A5='Cartera Semanal Producto'!AK$1,-SUMIFS('BD Factoraje'!$Q:$Q,'BD Factoraje'!$G:$G,'Cartera Semanal Producto'!$A5,'BD Factoraje'!$C:$C,$B$2),0)+AJ5-SUMIFS('BD Factoraje'!$R:$R,'BD Factoraje'!$G:$G,'Cartera Semanal Producto'!$A5,'BD Factoraje'!$N:$N,'Cartera Semanal Producto'!AK$1,'BD Factoraje'!$C:$C,$B$2)</f>
        <v>0</v>
      </c>
      <c r="AL5" s="11">
        <f>IF('Cartera Semanal Producto'!$A5='Cartera Semanal Producto'!AL$1,-SUMIFS('BD Factoraje'!$Q:$Q,'BD Factoraje'!$G:$G,'Cartera Semanal Producto'!$A5,'BD Factoraje'!$C:$C,$B$2),0)+AK5-SUMIFS('BD Factoraje'!$R:$R,'BD Factoraje'!$G:$G,'Cartera Semanal Producto'!$A5,'BD Factoraje'!$N:$N,'Cartera Semanal Producto'!AL$1,'BD Factoraje'!$C:$C,$B$2)</f>
        <v>0</v>
      </c>
      <c r="AM5" s="11">
        <f>IF('Cartera Semanal Producto'!$A5='Cartera Semanal Producto'!AM$1,-SUMIFS('BD Factoraje'!$Q:$Q,'BD Factoraje'!$G:$G,'Cartera Semanal Producto'!$A5,'BD Factoraje'!$C:$C,$B$2),0)+AL5-SUMIFS('BD Factoraje'!$R:$R,'BD Factoraje'!$G:$G,'Cartera Semanal Producto'!$A5,'BD Factoraje'!$N:$N,'Cartera Semanal Producto'!AM$1,'BD Factoraje'!$C:$C,$B$2)</f>
        <v>0</v>
      </c>
      <c r="AN5" s="11">
        <f>IF('Cartera Semanal Producto'!$A5='Cartera Semanal Producto'!AN$1,-SUMIFS('BD Factoraje'!$Q:$Q,'BD Factoraje'!$G:$G,'Cartera Semanal Producto'!$A5,'BD Factoraje'!$C:$C,$B$2),0)+AM5-SUMIFS('BD Factoraje'!$R:$R,'BD Factoraje'!$G:$G,'Cartera Semanal Producto'!$A5,'BD Factoraje'!$N:$N,'Cartera Semanal Producto'!AN$1,'BD Factoraje'!$C:$C,$B$2)</f>
        <v>0</v>
      </c>
      <c r="AO5" s="11">
        <f>IF('Cartera Semanal Producto'!$A5='Cartera Semanal Producto'!AO$1,-SUMIFS('BD Factoraje'!$Q:$Q,'BD Factoraje'!$G:$G,'Cartera Semanal Producto'!$A5,'BD Factoraje'!$C:$C,$B$2),0)+AN5-SUMIFS('BD Factoraje'!$R:$R,'BD Factoraje'!$G:$G,'Cartera Semanal Producto'!$A5,'BD Factoraje'!$N:$N,'Cartera Semanal Producto'!AO$1,'BD Factoraje'!$C:$C,$B$2)</f>
        <v>0</v>
      </c>
      <c r="AP5" s="11">
        <f>IF('Cartera Semanal Producto'!$A5='Cartera Semanal Producto'!AP$1,-SUMIFS('BD Factoraje'!$Q:$Q,'BD Factoraje'!$G:$G,'Cartera Semanal Producto'!$A5,'BD Factoraje'!$C:$C,$B$2),0)+AO5-SUMIFS('BD Factoraje'!$R:$R,'BD Factoraje'!$G:$G,'Cartera Semanal Producto'!$A5,'BD Factoraje'!$N:$N,'Cartera Semanal Producto'!AP$1,'BD Factoraje'!$C:$C,$B$2)</f>
        <v>0</v>
      </c>
      <c r="AQ5" s="11">
        <f>IF('Cartera Semanal Producto'!$A5='Cartera Semanal Producto'!AQ$1,-SUMIFS('BD Factoraje'!$Q:$Q,'BD Factoraje'!$G:$G,'Cartera Semanal Producto'!$A5,'BD Factoraje'!$C:$C,$B$2),0)+AP5-SUMIFS('BD Factoraje'!$R:$R,'BD Factoraje'!$G:$G,'Cartera Semanal Producto'!$A5,'BD Factoraje'!$N:$N,'Cartera Semanal Producto'!AQ$1,'BD Factoraje'!$C:$C,$B$2)</f>
        <v>0</v>
      </c>
      <c r="AR5" s="11">
        <f>IF('Cartera Semanal Producto'!$A5='Cartera Semanal Producto'!AR$1,-SUMIFS('BD Factoraje'!$Q:$Q,'BD Factoraje'!$G:$G,'Cartera Semanal Producto'!$A5,'BD Factoraje'!$C:$C,$B$2),0)+AQ5-SUMIFS('BD Factoraje'!$R:$R,'BD Factoraje'!$G:$G,'Cartera Semanal Producto'!$A5,'BD Factoraje'!$N:$N,'Cartera Semanal Producto'!AR$1,'BD Factoraje'!$C:$C,$B$2)</f>
        <v>0</v>
      </c>
      <c r="AS5" s="11">
        <f>IF('Cartera Semanal Producto'!$A5='Cartera Semanal Producto'!AS$1,-SUMIFS('BD Factoraje'!$Q:$Q,'BD Factoraje'!$G:$G,'Cartera Semanal Producto'!$A5,'BD Factoraje'!$C:$C,$B$2),0)+AR5-SUMIFS('BD Factoraje'!$R:$R,'BD Factoraje'!$G:$G,'Cartera Semanal Producto'!$A5,'BD Factoraje'!$N:$N,'Cartera Semanal Producto'!AS$1,'BD Factoraje'!$C:$C,$B$2)</f>
        <v>0</v>
      </c>
      <c r="AT5" s="11">
        <f>IF('Cartera Semanal Producto'!$A5='Cartera Semanal Producto'!AT$1,-SUMIFS('BD Factoraje'!$Q:$Q,'BD Factoraje'!$G:$G,'Cartera Semanal Producto'!$A5,'BD Factoraje'!$C:$C,$B$2),0)+AS5-SUMIFS('BD Factoraje'!$R:$R,'BD Factoraje'!$G:$G,'Cartera Semanal Producto'!$A5,'BD Factoraje'!$N:$N,'Cartera Semanal Producto'!AT$1,'BD Factoraje'!$C:$C,$B$2)</f>
        <v>0</v>
      </c>
      <c r="AU5" s="11">
        <f>IF('Cartera Semanal Producto'!$A5='Cartera Semanal Producto'!AU$1,-SUMIFS('BD Factoraje'!$Q:$Q,'BD Factoraje'!$G:$G,'Cartera Semanal Producto'!$A5,'BD Factoraje'!$C:$C,$B$2),0)+AT5-SUMIFS('BD Factoraje'!$R:$R,'BD Factoraje'!$G:$G,'Cartera Semanal Producto'!$A5,'BD Factoraje'!$N:$N,'Cartera Semanal Producto'!AU$1,'BD Factoraje'!$C:$C,$B$2)</f>
        <v>0</v>
      </c>
      <c r="AV5" s="11">
        <f>IF('Cartera Semanal Producto'!$A5='Cartera Semanal Producto'!AV$1,-SUMIFS('BD Factoraje'!$Q:$Q,'BD Factoraje'!$G:$G,'Cartera Semanal Producto'!$A5,'BD Factoraje'!$C:$C,$B$2),0)+AU5-SUMIFS('BD Factoraje'!$R:$R,'BD Factoraje'!$G:$G,'Cartera Semanal Producto'!$A5,'BD Factoraje'!$N:$N,'Cartera Semanal Producto'!AV$1,'BD Factoraje'!$C:$C,$B$2)</f>
        <v>0</v>
      </c>
      <c r="AW5" s="11">
        <f>IF('Cartera Semanal Producto'!$A5='Cartera Semanal Producto'!AW$1,-SUMIFS('BD Factoraje'!$Q:$Q,'BD Factoraje'!$G:$G,'Cartera Semanal Producto'!$A5,'BD Factoraje'!$C:$C,$B$2),0)+AV5-SUMIFS('BD Factoraje'!$R:$R,'BD Factoraje'!$G:$G,'Cartera Semanal Producto'!$A5,'BD Factoraje'!$N:$N,'Cartera Semanal Producto'!AW$1,'BD Factoraje'!$C:$C,$B$2)</f>
        <v>0</v>
      </c>
      <c r="AX5" s="11">
        <f>IF('Cartera Semanal Producto'!$A5='Cartera Semanal Producto'!AX$1,-SUMIFS('BD Factoraje'!$Q:$Q,'BD Factoraje'!$G:$G,'Cartera Semanal Producto'!$A5,'BD Factoraje'!$C:$C,$B$2),0)+AW5-SUMIFS('BD Factoraje'!$R:$R,'BD Factoraje'!$G:$G,'Cartera Semanal Producto'!$A5,'BD Factoraje'!$N:$N,'Cartera Semanal Producto'!AX$1,'BD Factoraje'!$C:$C,$B$2)</f>
        <v>0</v>
      </c>
      <c r="AY5" s="11">
        <f>IF('Cartera Semanal Producto'!$A5='Cartera Semanal Producto'!AY$1,-SUMIFS('BD Factoraje'!$Q:$Q,'BD Factoraje'!$G:$G,'Cartera Semanal Producto'!$A5,'BD Factoraje'!$C:$C,$B$2),0)+AX5-SUMIFS('BD Factoraje'!$R:$R,'BD Factoraje'!$G:$G,'Cartera Semanal Producto'!$A5,'BD Factoraje'!$N:$N,'Cartera Semanal Producto'!AY$1,'BD Factoraje'!$C:$C,$B$2)</f>
        <v>0</v>
      </c>
      <c r="AZ5" s="11">
        <f>IF('Cartera Semanal Producto'!$A5='Cartera Semanal Producto'!AZ$1,-SUMIFS('BD Factoraje'!$Q:$Q,'BD Factoraje'!$G:$G,'Cartera Semanal Producto'!$A5,'BD Factoraje'!$C:$C,$B$2),0)+AY5-SUMIFS('BD Factoraje'!$R:$R,'BD Factoraje'!$G:$G,'Cartera Semanal Producto'!$A5,'BD Factoraje'!$N:$N,'Cartera Semanal Producto'!AZ$1,'BD Factoraje'!$C:$C,$B$2)</f>
        <v>0</v>
      </c>
      <c r="BA5" s="11">
        <f>IF('Cartera Semanal Producto'!$A5='Cartera Semanal Producto'!BA$1,-SUMIFS('BD Factoraje'!$Q:$Q,'BD Factoraje'!$G:$G,'Cartera Semanal Producto'!$A5,'BD Factoraje'!$C:$C,$B$2),0)+AZ5-SUMIFS('BD Factoraje'!$R:$R,'BD Factoraje'!$G:$G,'Cartera Semanal Producto'!$A5,'BD Factoraje'!$N:$N,'Cartera Semanal Producto'!BA$1,'BD Factoraje'!$C:$C,$B$2)</f>
        <v>0</v>
      </c>
      <c r="BB5" s="11">
        <f>IF('Cartera Semanal Producto'!$A5='Cartera Semanal Producto'!BB$1,-SUMIFS('BD Factoraje'!$Q:$Q,'BD Factoraje'!$G:$G,'Cartera Semanal Producto'!$A5,'BD Factoraje'!$C:$C,$B$2),0)+BA5-SUMIFS('BD Factoraje'!$R:$R,'BD Factoraje'!$G:$G,'Cartera Semanal Producto'!$A5,'BD Factoraje'!$N:$N,'Cartera Semanal Producto'!BB$1,'BD Factoraje'!$C:$C,$B$2)</f>
        <v>0</v>
      </c>
      <c r="BC5" s="11">
        <f>IF('Cartera Semanal Producto'!$A5='Cartera Semanal Producto'!BC$1,-SUMIFS('BD Factoraje'!$Q:$Q,'BD Factoraje'!$G:$G,'Cartera Semanal Producto'!$A5,'BD Factoraje'!$C:$C,$B$2),0)+BB5-SUMIFS('BD Factoraje'!$R:$R,'BD Factoraje'!$G:$G,'Cartera Semanal Producto'!$A5,'BD Factoraje'!$N:$N,'Cartera Semanal Producto'!BC$1,'BD Factoraje'!$C:$C,$B$2)</f>
        <v>0</v>
      </c>
      <c r="BD5" s="11">
        <f>IF('Cartera Semanal Producto'!$A5='Cartera Semanal Producto'!BD$1,-SUMIFS('BD Factoraje'!$Q:$Q,'BD Factoraje'!$G:$G,'Cartera Semanal Producto'!$A5,'BD Factoraje'!$C:$C,$B$2),0)+BC5-SUMIFS('BD Factoraje'!$R:$R,'BD Factoraje'!$G:$G,'Cartera Semanal Producto'!$A5,'BD Factoraje'!$N:$N,'Cartera Semanal Producto'!BD$1,'BD Factoraje'!$C:$C,$B$2)</f>
        <v>0</v>
      </c>
      <c r="BE5" s="11">
        <f>IF('Cartera Semanal Producto'!$A5='Cartera Semanal Producto'!BE$1,-SUMIFS('BD Factoraje'!$Q:$Q,'BD Factoraje'!$G:$G,'Cartera Semanal Producto'!$A5,'BD Factoraje'!$C:$C,$B$2),0)+BD5-SUMIFS('BD Factoraje'!$R:$R,'BD Factoraje'!$G:$G,'Cartera Semanal Producto'!$A5,'BD Factoraje'!$N:$N,'Cartera Semanal Producto'!BE$1,'BD Factoraje'!$C:$C,$B$2)</f>
        <v>0</v>
      </c>
      <c r="BF5" s="11">
        <f>IF('Cartera Semanal Producto'!$A5='Cartera Semanal Producto'!BF$1,-SUMIFS('BD Factoraje'!$Q:$Q,'BD Factoraje'!$G:$G,'Cartera Semanal Producto'!$A5,'BD Factoraje'!$C:$C,$B$2),0)+BE5-SUMIFS('BD Factoraje'!$R:$R,'BD Factoraje'!$G:$G,'Cartera Semanal Producto'!$A5,'BD Factoraje'!$N:$N,'Cartera Semanal Producto'!BF$1,'BD Factoraje'!$C:$C,$B$2)</f>
        <v>0</v>
      </c>
      <c r="BG5" s="11">
        <f>IF('Cartera Semanal Producto'!$A5='Cartera Semanal Producto'!BG$1,-SUMIFS('BD Factoraje'!$Q:$Q,'BD Factoraje'!$G:$G,'Cartera Semanal Producto'!$A5,'BD Factoraje'!$C:$C,$B$2),0)+BF5-SUMIFS('BD Factoraje'!$R:$R,'BD Factoraje'!$G:$G,'Cartera Semanal Producto'!$A5,'BD Factoraje'!$N:$N,'Cartera Semanal Producto'!BG$1,'BD Factoraje'!$C:$C,$B$2)</f>
        <v>0</v>
      </c>
      <c r="BH5" s="11">
        <f>IF('Cartera Semanal Producto'!$A5='Cartera Semanal Producto'!BH$1,-SUMIFS('BD Factoraje'!$Q:$Q,'BD Factoraje'!$G:$G,'Cartera Semanal Producto'!$A5,'BD Factoraje'!$C:$C,$B$2),0)+BG5-SUMIFS('BD Factoraje'!$R:$R,'BD Factoraje'!$G:$G,'Cartera Semanal Producto'!$A5,'BD Factoraje'!$N:$N,'Cartera Semanal Producto'!BH$1,'BD Factoraje'!$C:$C,$B$2)</f>
        <v>0</v>
      </c>
      <c r="BI5" s="11">
        <f>IF('Cartera Semanal Producto'!$A5='Cartera Semanal Producto'!BI$1,-SUMIFS('BD Factoraje'!$Q:$Q,'BD Factoraje'!$G:$G,'Cartera Semanal Producto'!$A5,'BD Factoraje'!$C:$C,$B$2),0)+BH5-SUMIFS('BD Factoraje'!$R:$R,'BD Factoraje'!$G:$G,'Cartera Semanal Producto'!$A5,'BD Factoraje'!$N:$N,'Cartera Semanal Producto'!BI$1,'BD Factoraje'!$C:$C,$B$2)</f>
        <v>0</v>
      </c>
      <c r="BJ5" s="11">
        <f>IF('Cartera Semanal Producto'!$A5='Cartera Semanal Producto'!BJ$1,-SUMIFS('BD Factoraje'!$Q:$Q,'BD Factoraje'!$G:$G,'Cartera Semanal Producto'!$A5,'BD Factoraje'!$C:$C,$B$2),0)+BI5-SUMIFS('BD Factoraje'!$R:$R,'BD Factoraje'!$G:$G,'Cartera Semanal Producto'!$A5,'BD Factoraje'!$N:$N,'Cartera Semanal Producto'!BJ$1,'BD Factoraje'!$C:$C,$B$2)</f>
        <v>0</v>
      </c>
      <c r="BK5" s="11">
        <f>IF('Cartera Semanal Producto'!$A5='Cartera Semanal Producto'!BK$1,-SUMIFS('BD Factoraje'!$Q:$Q,'BD Factoraje'!$G:$G,'Cartera Semanal Producto'!$A5,'BD Factoraje'!$C:$C,$B$2),0)+BJ5-SUMIFS('BD Factoraje'!$R:$R,'BD Factoraje'!$G:$G,'Cartera Semanal Producto'!$A5,'BD Factoraje'!$N:$N,'Cartera Semanal Producto'!BK$1,'BD Factoraje'!$C:$C,$B$2)</f>
        <v>0</v>
      </c>
      <c r="BL5" s="11">
        <f>IF('Cartera Semanal Producto'!$A5='Cartera Semanal Producto'!BL$1,-SUMIFS('BD Factoraje'!$Q:$Q,'BD Factoraje'!$G:$G,'Cartera Semanal Producto'!$A5,'BD Factoraje'!$C:$C,$B$2),0)+BK5-SUMIFS('BD Factoraje'!$R:$R,'BD Factoraje'!$G:$G,'Cartera Semanal Producto'!$A5,'BD Factoraje'!$N:$N,'Cartera Semanal Producto'!BL$1,'BD Factoraje'!$C:$C,$B$2)</f>
        <v>0</v>
      </c>
      <c r="BM5" s="11">
        <f>IF('Cartera Semanal Producto'!$A5='Cartera Semanal Producto'!BM$1,-SUMIFS('BD Factoraje'!$Q:$Q,'BD Factoraje'!$G:$G,'Cartera Semanal Producto'!$A5,'BD Factoraje'!$C:$C,$B$2),0)+BL5-SUMIFS('BD Factoraje'!$R:$R,'BD Factoraje'!$G:$G,'Cartera Semanal Producto'!$A5,'BD Factoraje'!$N:$N,'Cartera Semanal Producto'!BM$1,'BD Factoraje'!$C:$C,$B$2)</f>
        <v>0</v>
      </c>
      <c r="BN5" s="11">
        <f>IF('Cartera Semanal Producto'!$A5='Cartera Semanal Producto'!BN$1,-SUMIFS('BD Factoraje'!$Q:$Q,'BD Factoraje'!$G:$G,'Cartera Semanal Producto'!$A5,'BD Factoraje'!$C:$C,$B$2),0)+BM5-SUMIFS('BD Factoraje'!$R:$R,'BD Factoraje'!$G:$G,'Cartera Semanal Producto'!$A5,'BD Factoraje'!$N:$N,'Cartera Semanal Producto'!BN$1,'BD Factoraje'!$C:$C,$B$2)</f>
        <v>0</v>
      </c>
      <c r="BO5" s="11">
        <f>IF('Cartera Semanal Producto'!$A5='Cartera Semanal Producto'!BO$1,-SUMIFS('BD Factoraje'!$Q:$Q,'BD Factoraje'!$G:$G,'Cartera Semanal Producto'!$A5,'BD Factoraje'!$C:$C,$B$2),0)+BN5-SUMIFS('BD Factoraje'!$R:$R,'BD Factoraje'!$G:$G,'Cartera Semanal Producto'!$A5,'BD Factoraje'!$N:$N,'Cartera Semanal Producto'!BO$1,'BD Factoraje'!$C:$C,$B$2)</f>
        <v>0</v>
      </c>
      <c r="BP5" s="11">
        <f>IF('Cartera Semanal Producto'!$A5='Cartera Semanal Producto'!BP$1,-SUMIFS('BD Factoraje'!$Q:$Q,'BD Factoraje'!$G:$G,'Cartera Semanal Producto'!$A5,'BD Factoraje'!$C:$C,$B$2),0)+BO5-SUMIFS('BD Factoraje'!$R:$R,'BD Factoraje'!$G:$G,'Cartera Semanal Producto'!$A5,'BD Factoraje'!$N:$N,'Cartera Semanal Producto'!BP$1,'BD Factoraje'!$C:$C,$B$2)</f>
        <v>0</v>
      </c>
      <c r="BQ5" s="11">
        <f>IF('Cartera Semanal Producto'!$A5='Cartera Semanal Producto'!BQ$1,-SUMIFS('BD Factoraje'!$Q:$Q,'BD Factoraje'!$G:$G,'Cartera Semanal Producto'!$A5,'BD Factoraje'!$C:$C,$B$2),0)+BP5-SUMIFS('BD Factoraje'!$R:$R,'BD Factoraje'!$G:$G,'Cartera Semanal Producto'!$A5,'BD Factoraje'!$N:$N,'Cartera Semanal Producto'!BQ$1,'BD Factoraje'!$C:$C,$B$2)</f>
        <v>0</v>
      </c>
      <c r="BR5" s="11">
        <f>IF('Cartera Semanal Producto'!$A5='Cartera Semanal Producto'!BR$1,-SUMIFS('BD Factoraje'!$Q:$Q,'BD Factoraje'!$G:$G,'Cartera Semanal Producto'!$A5,'BD Factoraje'!$C:$C,$B$2),0)+BQ5-SUMIFS('BD Factoraje'!$R:$R,'BD Factoraje'!$G:$G,'Cartera Semanal Producto'!$A5,'BD Factoraje'!$N:$N,'Cartera Semanal Producto'!BR$1,'BD Factoraje'!$C:$C,$B$2)</f>
        <v>0</v>
      </c>
      <c r="BS5" s="11">
        <f>IF('Cartera Semanal Producto'!$A5='Cartera Semanal Producto'!BS$1,-SUMIFS('BD Factoraje'!$Q:$Q,'BD Factoraje'!$G:$G,'Cartera Semanal Producto'!$A5,'BD Factoraje'!$C:$C,$B$2),0)+BR5-SUMIFS('BD Factoraje'!$R:$R,'BD Factoraje'!$G:$G,'Cartera Semanal Producto'!$A5,'BD Factoraje'!$N:$N,'Cartera Semanal Producto'!BS$1,'BD Factoraje'!$C:$C,$B$2)</f>
        <v>0</v>
      </c>
      <c r="BT5" s="11">
        <f>IF('Cartera Semanal Producto'!$A5='Cartera Semanal Producto'!BT$1,-SUMIFS('BD Factoraje'!$Q:$Q,'BD Factoraje'!$G:$G,'Cartera Semanal Producto'!$A5,'BD Factoraje'!$C:$C,$B$2),0)+BS5-SUMIFS('BD Factoraje'!$R:$R,'BD Factoraje'!$G:$G,'Cartera Semanal Producto'!$A5,'BD Factoraje'!$N:$N,'Cartera Semanal Producto'!BT$1,'BD Factoraje'!$C:$C,$B$2)</f>
        <v>0</v>
      </c>
      <c r="BU5" s="11">
        <f>IF('Cartera Semanal Producto'!$A5='Cartera Semanal Producto'!BU$1,-SUMIFS('BD Factoraje'!$Q:$Q,'BD Factoraje'!$G:$G,'Cartera Semanal Producto'!$A5,'BD Factoraje'!$C:$C,$B$2),0)+BT5-SUMIFS('BD Factoraje'!$R:$R,'BD Factoraje'!$G:$G,'Cartera Semanal Producto'!$A5,'BD Factoraje'!$N:$N,'Cartera Semanal Producto'!BU$1,'BD Factoraje'!$C:$C,$B$2)</f>
        <v>0</v>
      </c>
      <c r="BV5" s="11">
        <f>IF('Cartera Semanal Producto'!$A5='Cartera Semanal Producto'!BV$1,-SUMIFS('BD Factoraje'!$Q:$Q,'BD Factoraje'!$G:$G,'Cartera Semanal Producto'!$A5,'BD Factoraje'!$C:$C,$B$2),0)+BU5-SUMIFS('BD Factoraje'!$R:$R,'BD Factoraje'!$G:$G,'Cartera Semanal Producto'!$A5,'BD Factoraje'!$N:$N,'Cartera Semanal Producto'!BV$1,'BD Factoraje'!$C:$C,$B$2)</f>
        <v>0</v>
      </c>
      <c r="BW5" s="11">
        <f>IF('Cartera Semanal Producto'!$A5='Cartera Semanal Producto'!BW$1,-SUMIFS('BD Factoraje'!$Q:$Q,'BD Factoraje'!$G:$G,'Cartera Semanal Producto'!$A5,'BD Factoraje'!$C:$C,$B$2),0)+BV5-SUMIFS('BD Factoraje'!$R:$R,'BD Factoraje'!$G:$G,'Cartera Semanal Producto'!$A5,'BD Factoraje'!$N:$N,'Cartera Semanal Producto'!BW$1,'BD Factoraje'!$C:$C,$B$2)</f>
        <v>0</v>
      </c>
      <c r="BX5" s="11">
        <f>IF('Cartera Semanal Producto'!$A5='Cartera Semanal Producto'!BX$1,-SUMIFS('BD Factoraje'!$Q:$Q,'BD Factoraje'!$G:$G,'Cartera Semanal Producto'!$A5,'BD Factoraje'!$C:$C,$B$2),0)+BW5-SUMIFS('BD Factoraje'!$R:$R,'BD Factoraje'!$G:$G,'Cartera Semanal Producto'!$A5,'BD Factoraje'!$N:$N,'Cartera Semanal Producto'!BX$1,'BD Factoraje'!$C:$C,$B$2)</f>
        <v>0</v>
      </c>
      <c r="BY5" s="11">
        <f>IF('Cartera Semanal Producto'!$A5='Cartera Semanal Producto'!BY$1,-SUMIFS('BD Factoraje'!$Q:$Q,'BD Factoraje'!$G:$G,'Cartera Semanal Producto'!$A5,'BD Factoraje'!$C:$C,$B$2),0)+BX5-SUMIFS('BD Factoraje'!$R:$R,'BD Factoraje'!$G:$G,'Cartera Semanal Producto'!$A5,'BD Factoraje'!$N:$N,'Cartera Semanal Producto'!BY$1,'BD Factoraje'!$C:$C,$B$2)</f>
        <v>0</v>
      </c>
      <c r="BZ5" s="11">
        <f>IF('Cartera Semanal Producto'!$A5='Cartera Semanal Producto'!BZ$1,-SUMIFS('BD Factoraje'!$Q:$Q,'BD Factoraje'!$G:$G,'Cartera Semanal Producto'!$A5,'BD Factoraje'!$C:$C,$B$2),0)+BY5-SUMIFS('BD Factoraje'!$R:$R,'BD Factoraje'!$G:$G,'Cartera Semanal Producto'!$A5,'BD Factoraje'!$N:$N,'Cartera Semanal Producto'!BZ$1,'BD Factoraje'!$C:$C,$B$2)</f>
        <v>0</v>
      </c>
      <c r="CA5" s="11">
        <f>IF('Cartera Semanal Producto'!$A5='Cartera Semanal Producto'!CA$1,-SUMIFS('BD Factoraje'!$Q:$Q,'BD Factoraje'!$G:$G,'Cartera Semanal Producto'!$A5,'BD Factoraje'!$C:$C,$B$2),0)+BZ5-SUMIFS('BD Factoraje'!$R:$R,'BD Factoraje'!$G:$G,'Cartera Semanal Producto'!$A5,'BD Factoraje'!$N:$N,'Cartera Semanal Producto'!CA$1,'BD Factoraje'!$C:$C,$B$2)</f>
        <v>0</v>
      </c>
      <c r="CB5" s="11">
        <f>IF('Cartera Semanal Producto'!$A5='Cartera Semanal Producto'!CB$1,-SUMIFS('BD Factoraje'!$Q:$Q,'BD Factoraje'!$G:$G,'Cartera Semanal Producto'!$A5,'BD Factoraje'!$C:$C,$B$2),0)+CA5-SUMIFS('BD Factoraje'!$R:$R,'BD Factoraje'!$G:$G,'Cartera Semanal Producto'!$A5,'BD Factoraje'!$N:$N,'Cartera Semanal Producto'!CB$1,'BD Factoraje'!$C:$C,$B$2)</f>
        <v>0</v>
      </c>
      <c r="CC5" s="11">
        <f>IF('Cartera Semanal Producto'!$A5='Cartera Semanal Producto'!CC$1,-SUMIFS('BD Factoraje'!$Q:$Q,'BD Factoraje'!$G:$G,'Cartera Semanal Producto'!$A5,'BD Factoraje'!$C:$C,$B$2),0)+CB5-SUMIFS('BD Factoraje'!$R:$R,'BD Factoraje'!$G:$G,'Cartera Semanal Producto'!$A5,'BD Factoraje'!$N:$N,'Cartera Semanal Producto'!CC$1,'BD Factoraje'!$C:$C,$B$2)</f>
        <v>0</v>
      </c>
      <c r="CD5" s="11">
        <f>IF('Cartera Semanal Producto'!$A5='Cartera Semanal Producto'!CD$1,-SUMIFS('BD Factoraje'!$Q:$Q,'BD Factoraje'!$G:$G,'Cartera Semanal Producto'!$A5,'BD Factoraje'!$C:$C,$B$2),0)+CC5-SUMIFS('BD Factoraje'!$R:$R,'BD Factoraje'!$G:$G,'Cartera Semanal Producto'!$A5,'BD Factoraje'!$N:$N,'Cartera Semanal Producto'!CD$1,'BD Factoraje'!$C:$C,$B$2)</f>
        <v>0</v>
      </c>
      <c r="CE5" s="11">
        <f>IF('Cartera Semanal Producto'!$A5='Cartera Semanal Producto'!CE$1,-SUMIFS('BD Factoraje'!$Q:$Q,'BD Factoraje'!$G:$G,'Cartera Semanal Producto'!$A5,'BD Factoraje'!$C:$C,$B$2),0)+CD5-SUMIFS('BD Factoraje'!$R:$R,'BD Factoraje'!$G:$G,'Cartera Semanal Producto'!$A5,'BD Factoraje'!$N:$N,'Cartera Semanal Producto'!CE$1,'BD Factoraje'!$C:$C,$B$2)</f>
        <v>0</v>
      </c>
      <c r="CF5" s="11">
        <f>IF('Cartera Semanal Producto'!$A5='Cartera Semanal Producto'!CF$1,-SUMIFS('BD Factoraje'!$Q:$Q,'BD Factoraje'!$G:$G,'Cartera Semanal Producto'!$A5,'BD Factoraje'!$C:$C,$B$2),0)+CE5-SUMIFS('BD Factoraje'!$R:$R,'BD Factoraje'!$G:$G,'Cartera Semanal Producto'!$A5,'BD Factoraje'!$N:$N,'Cartera Semanal Producto'!CF$1,'BD Factoraje'!$C:$C,$B$2)</f>
        <v>0</v>
      </c>
      <c r="CG5" s="11">
        <f>IF('Cartera Semanal Producto'!$A5='Cartera Semanal Producto'!CG$1,-SUMIFS('BD Factoraje'!$Q:$Q,'BD Factoraje'!$G:$G,'Cartera Semanal Producto'!$A5,'BD Factoraje'!$C:$C,$B$2),0)+CF5-SUMIFS('BD Factoraje'!$R:$R,'BD Factoraje'!$G:$G,'Cartera Semanal Producto'!$A5,'BD Factoraje'!$N:$N,'Cartera Semanal Producto'!CG$1,'BD Factoraje'!$C:$C,$B$2)</f>
        <v>0</v>
      </c>
      <c r="CH5" s="11">
        <f>IF('Cartera Semanal Producto'!$A5='Cartera Semanal Producto'!CH$1,-SUMIFS('BD Factoraje'!$Q:$Q,'BD Factoraje'!$G:$G,'Cartera Semanal Producto'!$A5,'BD Factoraje'!$C:$C,$B$2),0)+CG5-SUMIFS('BD Factoraje'!$R:$R,'BD Factoraje'!$G:$G,'Cartera Semanal Producto'!$A5,'BD Factoraje'!$N:$N,'Cartera Semanal Producto'!CH$1,'BD Factoraje'!$C:$C,$B$2)</f>
        <v>0</v>
      </c>
      <c r="CI5" s="11">
        <f>IF('Cartera Semanal Producto'!$A5='Cartera Semanal Producto'!CI$1,-SUMIFS('BD Factoraje'!$Q:$Q,'BD Factoraje'!$G:$G,'Cartera Semanal Producto'!$A5,'BD Factoraje'!$C:$C,$B$2),0)+CH5-SUMIFS('BD Factoraje'!$R:$R,'BD Factoraje'!$G:$G,'Cartera Semanal Producto'!$A5,'BD Factoraje'!$N:$N,'Cartera Semanal Producto'!CI$1,'BD Factoraje'!$C:$C,$B$2)</f>
        <v>0</v>
      </c>
      <c r="CJ5" s="11">
        <f>IF('Cartera Semanal Producto'!$A5='Cartera Semanal Producto'!CJ$1,-SUMIFS('BD Factoraje'!$Q:$Q,'BD Factoraje'!$G:$G,'Cartera Semanal Producto'!$A5,'BD Factoraje'!$C:$C,$B$2),0)+CI5-SUMIFS('BD Factoraje'!$R:$R,'BD Factoraje'!$G:$G,'Cartera Semanal Producto'!$A5,'BD Factoraje'!$N:$N,'Cartera Semanal Producto'!CJ$1,'BD Factoraje'!$C:$C,$B$2)</f>
        <v>0</v>
      </c>
      <c r="CK5" s="11">
        <f>IF('Cartera Semanal Producto'!$A5='Cartera Semanal Producto'!CK$1,-SUMIFS('BD Factoraje'!$Q:$Q,'BD Factoraje'!$G:$G,'Cartera Semanal Producto'!$A5,'BD Factoraje'!$C:$C,$B$2),0)+CJ5-SUMIFS('BD Factoraje'!$R:$R,'BD Factoraje'!$G:$G,'Cartera Semanal Producto'!$A5,'BD Factoraje'!$N:$N,'Cartera Semanal Producto'!CK$1,'BD Factoraje'!$C:$C,$B$2)</f>
        <v>0</v>
      </c>
      <c r="CL5" s="11">
        <f>IF('Cartera Semanal Producto'!$A5='Cartera Semanal Producto'!CL$1,-SUMIFS('BD Factoraje'!$Q:$Q,'BD Factoraje'!$G:$G,'Cartera Semanal Producto'!$A5,'BD Factoraje'!$C:$C,$B$2),0)+CK5-SUMIFS('BD Factoraje'!$R:$R,'BD Factoraje'!$G:$G,'Cartera Semanal Producto'!$A5,'BD Factoraje'!$N:$N,'Cartera Semanal Producto'!CL$1,'BD Factoraje'!$C:$C,$B$2)</f>
        <v>0</v>
      </c>
      <c r="CM5" s="11">
        <f>IF('Cartera Semanal Producto'!$A5='Cartera Semanal Producto'!CM$1,-SUMIFS('BD Factoraje'!$Q:$Q,'BD Factoraje'!$G:$G,'Cartera Semanal Producto'!$A5,'BD Factoraje'!$C:$C,$B$2),0)+CL5-SUMIFS('BD Factoraje'!$R:$R,'BD Factoraje'!$G:$G,'Cartera Semanal Producto'!$A5,'BD Factoraje'!$N:$N,'Cartera Semanal Producto'!CM$1,'BD Factoraje'!$C:$C,$B$2)</f>
        <v>0</v>
      </c>
      <c r="CN5" s="11">
        <f>IF('Cartera Semanal Producto'!$A5='Cartera Semanal Producto'!CN$1,-SUMIFS('BD Factoraje'!$Q:$Q,'BD Factoraje'!$G:$G,'Cartera Semanal Producto'!$A5,'BD Factoraje'!$C:$C,$B$2),0)+CM5-SUMIFS('BD Factoraje'!$R:$R,'BD Factoraje'!$G:$G,'Cartera Semanal Producto'!$A5,'BD Factoraje'!$N:$N,'Cartera Semanal Producto'!CN$1,'BD Factoraje'!$C:$C,$B$2)</f>
        <v>0</v>
      </c>
      <c r="CO5" s="11">
        <f>IF('Cartera Semanal Producto'!$A5='Cartera Semanal Producto'!CO$1,-SUMIFS('BD Factoraje'!$Q:$Q,'BD Factoraje'!$G:$G,'Cartera Semanal Producto'!$A5,'BD Factoraje'!$C:$C,$B$2),0)+CN5-SUMIFS('BD Factoraje'!$R:$R,'BD Factoraje'!$G:$G,'Cartera Semanal Producto'!$A5,'BD Factoraje'!$N:$N,'Cartera Semanal Producto'!CO$1,'BD Factoraje'!$C:$C,$B$2)</f>
        <v>0</v>
      </c>
      <c r="CP5" s="11">
        <f>IF('Cartera Semanal Producto'!$A5='Cartera Semanal Producto'!CP$1,-SUMIFS('BD Factoraje'!$Q:$Q,'BD Factoraje'!$G:$G,'Cartera Semanal Producto'!$A5,'BD Factoraje'!$C:$C,$B$2),0)+CO5-SUMIFS('BD Factoraje'!$R:$R,'BD Factoraje'!$G:$G,'Cartera Semanal Producto'!$A5,'BD Factoraje'!$N:$N,'Cartera Semanal Producto'!CP$1,'BD Factoraje'!$C:$C,$B$2)</f>
        <v>0</v>
      </c>
      <c r="CQ5" s="11">
        <f>IF('Cartera Semanal Producto'!$A5='Cartera Semanal Producto'!CQ$1,-SUMIFS('BD Factoraje'!$Q:$Q,'BD Factoraje'!$G:$G,'Cartera Semanal Producto'!$A5,'BD Factoraje'!$C:$C,$B$2),0)+CP5-SUMIFS('BD Factoraje'!$R:$R,'BD Factoraje'!$G:$G,'Cartera Semanal Producto'!$A5,'BD Factoraje'!$N:$N,'Cartera Semanal Producto'!CQ$1,'BD Factoraje'!$C:$C,$B$2)</f>
        <v>0</v>
      </c>
      <c r="CR5" s="11">
        <f>IF('Cartera Semanal Producto'!$A5='Cartera Semanal Producto'!CR$1,-SUMIFS('BD Factoraje'!$Q:$Q,'BD Factoraje'!$G:$G,'Cartera Semanal Producto'!$A5,'BD Factoraje'!$C:$C,$B$2),0)+CQ5-SUMIFS('BD Factoraje'!$R:$R,'BD Factoraje'!$G:$G,'Cartera Semanal Producto'!$A5,'BD Factoraje'!$N:$N,'Cartera Semanal Producto'!CR$1,'BD Factoraje'!$C:$C,$B$2)</f>
        <v>0</v>
      </c>
      <c r="CS5" s="11">
        <f>IF('Cartera Semanal Producto'!$A5='Cartera Semanal Producto'!CS$1,-SUMIFS('BD Factoraje'!$Q:$Q,'BD Factoraje'!$G:$G,'Cartera Semanal Producto'!$A5,'BD Factoraje'!$C:$C,$B$2),0)+CR5-SUMIFS('BD Factoraje'!$R:$R,'BD Factoraje'!$G:$G,'Cartera Semanal Producto'!$A5,'BD Factoraje'!$N:$N,'Cartera Semanal Producto'!CS$1,'BD Factoraje'!$C:$C,$B$2)</f>
        <v>0</v>
      </c>
      <c r="CT5" s="11">
        <f>IF('Cartera Semanal Producto'!$A5='Cartera Semanal Producto'!CT$1,-SUMIFS('BD Factoraje'!$Q:$Q,'BD Factoraje'!$G:$G,'Cartera Semanal Producto'!$A5,'BD Factoraje'!$C:$C,$B$2),0)+CS5-SUMIFS('BD Factoraje'!$R:$R,'BD Factoraje'!$G:$G,'Cartera Semanal Producto'!$A5,'BD Factoraje'!$N:$N,'Cartera Semanal Producto'!CT$1,'BD Factoraje'!$C:$C,$B$2)</f>
        <v>0</v>
      </c>
      <c r="CU5" s="11">
        <f>IF('Cartera Semanal Producto'!$A5='Cartera Semanal Producto'!CU$1,-SUMIFS('BD Factoraje'!$Q:$Q,'BD Factoraje'!$G:$G,'Cartera Semanal Producto'!$A5,'BD Factoraje'!$C:$C,$B$2),0)+CT5-SUMIFS('BD Factoraje'!$R:$R,'BD Factoraje'!$G:$G,'Cartera Semanal Producto'!$A5,'BD Factoraje'!$N:$N,'Cartera Semanal Producto'!CU$1,'BD Factoraje'!$C:$C,$B$2)</f>
        <v>0</v>
      </c>
      <c r="CV5" s="11">
        <f>IF('Cartera Semanal Producto'!$A5='Cartera Semanal Producto'!CV$1,-SUMIFS('BD Factoraje'!$Q:$Q,'BD Factoraje'!$G:$G,'Cartera Semanal Producto'!$A5,'BD Factoraje'!$C:$C,$B$2),0)+CU5-SUMIFS('BD Factoraje'!$R:$R,'BD Factoraje'!$G:$G,'Cartera Semanal Producto'!$A5,'BD Factoraje'!$N:$N,'Cartera Semanal Producto'!CV$1,'BD Factoraje'!$C:$C,$B$2)</f>
        <v>0</v>
      </c>
    </row>
    <row r="6" spans="1:100" x14ac:dyDescent="0.25">
      <c r="A6" s="14">
        <v>16</v>
      </c>
      <c r="B6" s="31">
        <f t="shared" si="2"/>
        <v>42477</v>
      </c>
      <c r="C6" s="11">
        <f>IF('Cartera Semanal Producto'!$A6='Cartera Semanal Producto'!C$1,-SUMIFS('BD Factoraje'!$Q:$Q,'BD Factoraje'!$G:$G,'Cartera Semanal Producto'!$A6,'BD Factoraje'!$C:$C,$B$2),0)</f>
        <v>0</v>
      </c>
      <c r="D6" s="11">
        <f>IF('Cartera Semanal Producto'!$A6='Cartera Semanal Producto'!D$1,-SUMIFS('BD Factoraje'!$Q:$Q,'BD Factoraje'!$G:$G,'Cartera Semanal Producto'!$A6,'BD Factoraje'!$C:$C,$B$2),0)+C6-SUMIFS('BD Factoraje'!$R:$R,'BD Factoraje'!$G:$G,'Cartera Semanal Producto'!$A6,'BD Factoraje'!$N:$N,'Cartera Semanal Producto'!D$1,'BD Factoraje'!$C:$C,$B$2)</f>
        <v>0</v>
      </c>
      <c r="E6" s="11">
        <f>IF('Cartera Semanal Producto'!$A6='Cartera Semanal Producto'!E$1,-SUMIFS('BD Factoraje'!$Q:$Q,'BD Factoraje'!$G:$G,'Cartera Semanal Producto'!$A6,'BD Factoraje'!$C:$C,$B$2),0)+D6-SUMIFS('BD Factoraje'!$R:$R,'BD Factoraje'!$G:$G,'Cartera Semanal Producto'!$A6,'BD Factoraje'!$N:$N,'Cartera Semanal Producto'!E$1,'BD Factoraje'!$C:$C,$B$2)</f>
        <v>0</v>
      </c>
      <c r="F6" s="11">
        <f>IF('Cartera Semanal Producto'!$A6='Cartera Semanal Producto'!F$1,-SUMIFS('BD Factoraje'!$Q:$Q,'BD Factoraje'!$G:$G,'Cartera Semanal Producto'!$A6,'BD Factoraje'!$C:$C,$B$2),0)+E6-SUMIFS('BD Factoraje'!$R:$R,'BD Factoraje'!$G:$G,'Cartera Semanal Producto'!$A6,'BD Factoraje'!$N:$N,'Cartera Semanal Producto'!F$1,'BD Factoraje'!$C:$C,$B$2)</f>
        <v>0</v>
      </c>
      <c r="G6" s="11">
        <f>IF('Cartera Semanal Producto'!$A6='Cartera Semanal Producto'!G$1,-SUMIFS('BD Factoraje'!$Q:$Q,'BD Factoraje'!$G:$G,'Cartera Semanal Producto'!$A6,'BD Factoraje'!$C:$C,$B$2),0)+F6-SUMIFS('BD Factoraje'!$R:$R,'BD Factoraje'!$G:$G,'Cartera Semanal Producto'!$A6,'BD Factoraje'!$N:$N,'Cartera Semanal Producto'!G$1,'BD Factoraje'!$C:$C,$B$2)</f>
        <v>0</v>
      </c>
      <c r="H6" s="11">
        <f>IF('Cartera Semanal Producto'!$A6='Cartera Semanal Producto'!H$1,-SUMIFS('BD Factoraje'!$Q:$Q,'BD Factoraje'!$G:$G,'Cartera Semanal Producto'!$A6,'BD Factoraje'!$C:$C,$B$2),0)+G6-SUMIFS('BD Factoraje'!$R:$R,'BD Factoraje'!$G:$G,'Cartera Semanal Producto'!$A6,'BD Factoraje'!$N:$N,'Cartera Semanal Producto'!H$1,'BD Factoraje'!$C:$C,$B$2)</f>
        <v>0</v>
      </c>
      <c r="I6" s="11">
        <f>IF('Cartera Semanal Producto'!$A6='Cartera Semanal Producto'!I$1,-SUMIFS('BD Factoraje'!$Q:$Q,'BD Factoraje'!$G:$G,'Cartera Semanal Producto'!$A6,'BD Factoraje'!$C:$C,$B$2),0)+H6-SUMIFS('BD Factoraje'!$R:$R,'BD Factoraje'!$G:$G,'Cartera Semanal Producto'!$A6,'BD Factoraje'!$N:$N,'Cartera Semanal Producto'!I$1,'BD Factoraje'!$C:$C,$B$2)</f>
        <v>0</v>
      </c>
      <c r="J6" s="11">
        <f>IF('Cartera Semanal Producto'!$A6='Cartera Semanal Producto'!J$1,-SUMIFS('BD Factoraje'!$Q:$Q,'BD Factoraje'!$G:$G,'Cartera Semanal Producto'!$A6,'BD Factoraje'!$C:$C,$B$2),0)+I6-SUMIFS('BD Factoraje'!$R:$R,'BD Factoraje'!$G:$G,'Cartera Semanal Producto'!$A6,'BD Factoraje'!$N:$N,'Cartera Semanal Producto'!J$1,'BD Factoraje'!$C:$C,$B$2)</f>
        <v>0</v>
      </c>
      <c r="K6" s="11">
        <f>IF('Cartera Semanal Producto'!$A6='Cartera Semanal Producto'!K$1,-SUMIFS('BD Factoraje'!$Q:$Q,'BD Factoraje'!$G:$G,'Cartera Semanal Producto'!$A6,'BD Factoraje'!$C:$C,$B$2),0)+J6-SUMIFS('BD Factoraje'!$R:$R,'BD Factoraje'!$G:$G,'Cartera Semanal Producto'!$A6,'BD Factoraje'!$N:$N,'Cartera Semanal Producto'!K$1,'BD Factoraje'!$C:$C,$B$2)</f>
        <v>0</v>
      </c>
      <c r="L6" s="11">
        <f>IF('Cartera Semanal Producto'!$A6='Cartera Semanal Producto'!L$1,-SUMIFS('BD Factoraje'!$Q:$Q,'BD Factoraje'!$G:$G,'Cartera Semanal Producto'!$A6,'BD Factoraje'!$C:$C,$B$2),0)+K6-SUMIFS('BD Factoraje'!$R:$R,'BD Factoraje'!$G:$G,'Cartera Semanal Producto'!$A6,'BD Factoraje'!$N:$N,'Cartera Semanal Producto'!L$1,'BD Factoraje'!$C:$C,$B$2)</f>
        <v>0</v>
      </c>
      <c r="M6" s="11">
        <f>IF('Cartera Semanal Producto'!$A6='Cartera Semanal Producto'!M$1,-SUMIFS('BD Factoraje'!$Q:$Q,'BD Factoraje'!$G:$G,'Cartera Semanal Producto'!$A6,'BD Factoraje'!$C:$C,$B$2),0)+L6-SUMIFS('BD Factoraje'!$R:$R,'BD Factoraje'!$G:$G,'Cartera Semanal Producto'!$A6,'BD Factoraje'!$N:$N,'Cartera Semanal Producto'!M$1,'BD Factoraje'!$C:$C,$B$2)</f>
        <v>0</v>
      </c>
      <c r="N6" s="11">
        <f>IF('Cartera Semanal Producto'!$A6='Cartera Semanal Producto'!N$1,-SUMIFS('BD Factoraje'!$Q:$Q,'BD Factoraje'!$G:$G,'Cartera Semanal Producto'!$A6,'BD Factoraje'!$C:$C,$B$2),0)+M6-SUMIFS('BD Factoraje'!$R:$R,'BD Factoraje'!$G:$G,'Cartera Semanal Producto'!$A6,'BD Factoraje'!$N:$N,'Cartera Semanal Producto'!N$1,'BD Factoraje'!$C:$C,$B$2)</f>
        <v>0</v>
      </c>
      <c r="O6" s="11">
        <f>IF('Cartera Semanal Producto'!$A6='Cartera Semanal Producto'!O$1,-SUMIFS('BD Factoraje'!$Q:$Q,'BD Factoraje'!$G:$G,'Cartera Semanal Producto'!$A6,'BD Factoraje'!$C:$C,$B$2),0)+N6-SUMIFS('BD Factoraje'!$R:$R,'BD Factoraje'!$G:$G,'Cartera Semanal Producto'!$A6,'BD Factoraje'!$N:$N,'Cartera Semanal Producto'!O$1,'BD Factoraje'!$C:$C,$B$2)</f>
        <v>0</v>
      </c>
      <c r="P6" s="11">
        <f>IF('Cartera Semanal Producto'!$A6='Cartera Semanal Producto'!P$1,-SUMIFS('BD Factoraje'!$Q:$Q,'BD Factoraje'!$G:$G,'Cartera Semanal Producto'!$A6,'BD Factoraje'!$C:$C,$B$2),0)+O6-SUMIFS('BD Factoraje'!$R:$R,'BD Factoraje'!$G:$G,'Cartera Semanal Producto'!$A6,'BD Factoraje'!$N:$N,'Cartera Semanal Producto'!P$1,'BD Factoraje'!$C:$C,$B$2)</f>
        <v>0</v>
      </c>
      <c r="Q6" s="11">
        <f>IF('Cartera Semanal Producto'!$A6='Cartera Semanal Producto'!Q$1,-SUMIFS('BD Factoraje'!$Q:$Q,'BD Factoraje'!$G:$G,'Cartera Semanal Producto'!$A6,'BD Factoraje'!$C:$C,$B$2),0)+P6-SUMIFS('BD Factoraje'!$R:$R,'BD Factoraje'!$G:$G,'Cartera Semanal Producto'!$A6,'BD Factoraje'!$N:$N,'Cartera Semanal Producto'!Q$1,'BD Factoraje'!$C:$C,$B$2)</f>
        <v>0</v>
      </c>
      <c r="R6" s="11">
        <f>IF('Cartera Semanal Producto'!$A6='Cartera Semanal Producto'!R$1,-SUMIFS('BD Factoraje'!$Q:$Q,'BD Factoraje'!$G:$G,'Cartera Semanal Producto'!$A6,'BD Factoraje'!$C:$C,$B$2),0)+Q6-SUMIFS('BD Factoraje'!$R:$R,'BD Factoraje'!$G:$G,'Cartera Semanal Producto'!$A6,'BD Factoraje'!$N:$N,'Cartera Semanal Producto'!R$1,'BD Factoraje'!$C:$C,$B$2)</f>
        <v>0</v>
      </c>
      <c r="S6" s="11">
        <f>IF('Cartera Semanal Producto'!$A6='Cartera Semanal Producto'!S$1,-SUMIFS('BD Factoraje'!$Q:$Q,'BD Factoraje'!$G:$G,'Cartera Semanal Producto'!$A6,'BD Factoraje'!$C:$C,$B$2),0)+R6-SUMIFS('BD Factoraje'!$R:$R,'BD Factoraje'!$G:$G,'Cartera Semanal Producto'!$A6,'BD Factoraje'!$N:$N,'Cartera Semanal Producto'!S$1,'BD Factoraje'!$C:$C,$B$2)</f>
        <v>0</v>
      </c>
      <c r="T6" s="11">
        <f>IF('Cartera Semanal Producto'!$A6='Cartera Semanal Producto'!T$1,-SUMIFS('BD Factoraje'!$Q:$Q,'BD Factoraje'!$G:$G,'Cartera Semanal Producto'!$A6,'BD Factoraje'!$C:$C,$B$2),0)+S6-SUMIFS('BD Factoraje'!$R:$R,'BD Factoraje'!$G:$G,'Cartera Semanal Producto'!$A6,'BD Factoraje'!$N:$N,'Cartera Semanal Producto'!T$1,'BD Factoraje'!$C:$C,$B$2)</f>
        <v>0</v>
      </c>
      <c r="U6" s="11">
        <f>IF('Cartera Semanal Producto'!$A6='Cartera Semanal Producto'!U$1,-SUMIFS('BD Factoraje'!$Q:$Q,'BD Factoraje'!$G:$G,'Cartera Semanal Producto'!$A6,'BD Factoraje'!$C:$C,$B$2),0)+T6-SUMIFS('BD Factoraje'!$R:$R,'BD Factoraje'!$G:$G,'Cartera Semanal Producto'!$A6,'BD Factoraje'!$N:$N,'Cartera Semanal Producto'!U$1,'BD Factoraje'!$C:$C,$B$2)</f>
        <v>0</v>
      </c>
      <c r="V6" s="11">
        <f>IF('Cartera Semanal Producto'!$A6='Cartera Semanal Producto'!V$1,-SUMIFS('BD Factoraje'!$Q:$Q,'BD Factoraje'!$G:$G,'Cartera Semanal Producto'!$A6,'BD Factoraje'!$C:$C,$B$2),0)+U6-SUMIFS('BD Factoraje'!$R:$R,'BD Factoraje'!$G:$G,'Cartera Semanal Producto'!$A6,'BD Factoraje'!$N:$N,'Cartera Semanal Producto'!V$1,'BD Factoraje'!$C:$C,$B$2)</f>
        <v>0</v>
      </c>
      <c r="W6" s="11">
        <f>IF('Cartera Semanal Producto'!$A6='Cartera Semanal Producto'!W$1,-SUMIFS('BD Factoraje'!$Q:$Q,'BD Factoraje'!$G:$G,'Cartera Semanal Producto'!$A6,'BD Factoraje'!$C:$C,$B$2),0)+V6-SUMIFS('BD Factoraje'!$R:$R,'BD Factoraje'!$G:$G,'Cartera Semanal Producto'!$A6,'BD Factoraje'!$N:$N,'Cartera Semanal Producto'!W$1,'BD Factoraje'!$C:$C,$B$2)</f>
        <v>0</v>
      </c>
      <c r="X6" s="11">
        <f>IF('Cartera Semanal Producto'!$A6='Cartera Semanal Producto'!X$1,-SUMIFS('BD Factoraje'!$Q:$Q,'BD Factoraje'!$G:$G,'Cartera Semanal Producto'!$A6,'BD Factoraje'!$C:$C,$B$2),0)+W6-SUMIFS('BD Factoraje'!$R:$R,'BD Factoraje'!$G:$G,'Cartera Semanal Producto'!$A6,'BD Factoraje'!$N:$N,'Cartera Semanal Producto'!X$1,'BD Factoraje'!$C:$C,$B$2)</f>
        <v>0</v>
      </c>
      <c r="Y6" s="11">
        <f>IF('Cartera Semanal Producto'!$A6='Cartera Semanal Producto'!Y$1,-SUMIFS('BD Factoraje'!$Q:$Q,'BD Factoraje'!$G:$G,'Cartera Semanal Producto'!$A6,'BD Factoraje'!$C:$C,$B$2),0)+X6-SUMIFS('BD Factoraje'!$R:$R,'BD Factoraje'!$G:$G,'Cartera Semanal Producto'!$A6,'BD Factoraje'!$N:$N,'Cartera Semanal Producto'!Y$1,'BD Factoraje'!$C:$C,$B$2)</f>
        <v>0</v>
      </c>
      <c r="Z6" s="11">
        <f>IF('Cartera Semanal Producto'!$A6='Cartera Semanal Producto'!Z$1,-SUMIFS('BD Factoraje'!$Q:$Q,'BD Factoraje'!$G:$G,'Cartera Semanal Producto'!$A6,'BD Factoraje'!$C:$C,$B$2),0)+Y6-SUMIFS('BD Factoraje'!$R:$R,'BD Factoraje'!$G:$G,'Cartera Semanal Producto'!$A6,'BD Factoraje'!$N:$N,'Cartera Semanal Producto'!Z$1,'BD Factoraje'!$C:$C,$B$2)</f>
        <v>0</v>
      </c>
      <c r="AA6" s="11">
        <f>IF('Cartera Semanal Producto'!$A6='Cartera Semanal Producto'!AA$1,-SUMIFS('BD Factoraje'!$Q:$Q,'BD Factoraje'!$G:$G,'Cartera Semanal Producto'!$A6,'BD Factoraje'!$C:$C,$B$2),0)+Z6-SUMIFS('BD Factoraje'!$R:$R,'BD Factoraje'!$G:$G,'Cartera Semanal Producto'!$A6,'BD Factoraje'!$N:$N,'Cartera Semanal Producto'!AA$1,'BD Factoraje'!$C:$C,$B$2)</f>
        <v>0</v>
      </c>
      <c r="AB6" s="11">
        <f>IF('Cartera Semanal Producto'!$A6='Cartera Semanal Producto'!AB$1,-SUMIFS('BD Factoraje'!$Q:$Q,'BD Factoraje'!$G:$G,'Cartera Semanal Producto'!$A6,'BD Factoraje'!$C:$C,$B$2),0)+AA6-SUMIFS('BD Factoraje'!$R:$R,'BD Factoraje'!$G:$G,'Cartera Semanal Producto'!$A6,'BD Factoraje'!$N:$N,'Cartera Semanal Producto'!AB$1,'BD Factoraje'!$C:$C,$B$2)</f>
        <v>0</v>
      </c>
      <c r="AC6" s="11">
        <f>IF('Cartera Semanal Producto'!$A6='Cartera Semanal Producto'!AC$1,-SUMIFS('BD Factoraje'!$Q:$Q,'BD Factoraje'!$G:$G,'Cartera Semanal Producto'!$A6,'BD Factoraje'!$C:$C,$B$2),0)+AB6-SUMIFS('BD Factoraje'!$R:$R,'BD Factoraje'!$G:$G,'Cartera Semanal Producto'!$A6,'BD Factoraje'!$N:$N,'Cartera Semanal Producto'!AC$1,'BD Factoraje'!$C:$C,$B$2)</f>
        <v>0</v>
      </c>
      <c r="AD6" s="11">
        <f>IF('Cartera Semanal Producto'!$A6='Cartera Semanal Producto'!AD$1,-SUMIFS('BD Factoraje'!$Q:$Q,'BD Factoraje'!$G:$G,'Cartera Semanal Producto'!$A6,'BD Factoraje'!$C:$C,$B$2),0)+AC6-SUMIFS('BD Factoraje'!$R:$R,'BD Factoraje'!$G:$G,'Cartera Semanal Producto'!$A6,'BD Factoraje'!$N:$N,'Cartera Semanal Producto'!AD$1,'BD Factoraje'!$C:$C,$B$2)</f>
        <v>0</v>
      </c>
      <c r="AE6" s="11">
        <f>IF('Cartera Semanal Producto'!$A6='Cartera Semanal Producto'!AE$1,-SUMIFS('BD Factoraje'!$Q:$Q,'BD Factoraje'!$G:$G,'Cartera Semanal Producto'!$A6,'BD Factoraje'!$C:$C,$B$2),0)+AD6-SUMIFS('BD Factoraje'!$R:$R,'BD Factoraje'!$G:$G,'Cartera Semanal Producto'!$A6,'BD Factoraje'!$N:$N,'Cartera Semanal Producto'!AE$1,'BD Factoraje'!$C:$C,$B$2)</f>
        <v>0</v>
      </c>
      <c r="AF6" s="11">
        <f>IF('Cartera Semanal Producto'!$A6='Cartera Semanal Producto'!AF$1,-SUMIFS('BD Factoraje'!$Q:$Q,'BD Factoraje'!$G:$G,'Cartera Semanal Producto'!$A6,'BD Factoraje'!$C:$C,$B$2),0)+AE6-SUMIFS('BD Factoraje'!$R:$R,'BD Factoraje'!$G:$G,'Cartera Semanal Producto'!$A6,'BD Factoraje'!$N:$N,'Cartera Semanal Producto'!AF$1,'BD Factoraje'!$C:$C,$B$2)</f>
        <v>0</v>
      </c>
      <c r="AG6" s="11">
        <f>IF('Cartera Semanal Producto'!$A6='Cartera Semanal Producto'!AG$1,-SUMIFS('BD Factoraje'!$Q:$Q,'BD Factoraje'!$G:$G,'Cartera Semanal Producto'!$A6,'BD Factoraje'!$C:$C,$B$2),0)+AF6-SUMIFS('BD Factoraje'!$R:$R,'BD Factoraje'!$G:$G,'Cartera Semanal Producto'!$A6,'BD Factoraje'!$N:$N,'Cartera Semanal Producto'!AG$1,'BD Factoraje'!$C:$C,$B$2)</f>
        <v>0</v>
      </c>
      <c r="AH6" s="11">
        <f>IF('Cartera Semanal Producto'!$A6='Cartera Semanal Producto'!AH$1,-SUMIFS('BD Factoraje'!$Q:$Q,'BD Factoraje'!$G:$G,'Cartera Semanal Producto'!$A6,'BD Factoraje'!$C:$C,$B$2),0)+AG6-SUMIFS('BD Factoraje'!$R:$R,'BD Factoraje'!$G:$G,'Cartera Semanal Producto'!$A6,'BD Factoraje'!$N:$N,'Cartera Semanal Producto'!AH$1,'BD Factoraje'!$C:$C,$B$2)</f>
        <v>0</v>
      </c>
      <c r="AI6" s="11">
        <f>IF('Cartera Semanal Producto'!$A6='Cartera Semanal Producto'!AI$1,-SUMIFS('BD Factoraje'!$Q:$Q,'BD Factoraje'!$G:$G,'Cartera Semanal Producto'!$A6,'BD Factoraje'!$C:$C,$B$2),0)+AH6-SUMIFS('BD Factoraje'!$R:$R,'BD Factoraje'!$G:$G,'Cartera Semanal Producto'!$A6,'BD Factoraje'!$N:$N,'Cartera Semanal Producto'!AI$1,'BD Factoraje'!$C:$C,$B$2)</f>
        <v>0</v>
      </c>
      <c r="AJ6" s="11">
        <f>IF('Cartera Semanal Producto'!$A6='Cartera Semanal Producto'!AJ$1,-SUMIFS('BD Factoraje'!$Q:$Q,'BD Factoraje'!$G:$G,'Cartera Semanal Producto'!$A6,'BD Factoraje'!$C:$C,$B$2),0)+AI6-SUMIFS('BD Factoraje'!$R:$R,'BD Factoraje'!$G:$G,'Cartera Semanal Producto'!$A6,'BD Factoraje'!$N:$N,'Cartera Semanal Producto'!AJ$1,'BD Factoraje'!$C:$C,$B$2)</f>
        <v>0</v>
      </c>
      <c r="AK6" s="11">
        <f>IF('Cartera Semanal Producto'!$A6='Cartera Semanal Producto'!AK$1,-SUMIFS('BD Factoraje'!$Q:$Q,'BD Factoraje'!$G:$G,'Cartera Semanal Producto'!$A6,'BD Factoraje'!$C:$C,$B$2),0)+AJ6-SUMIFS('BD Factoraje'!$R:$R,'BD Factoraje'!$G:$G,'Cartera Semanal Producto'!$A6,'BD Factoraje'!$N:$N,'Cartera Semanal Producto'!AK$1,'BD Factoraje'!$C:$C,$B$2)</f>
        <v>0</v>
      </c>
      <c r="AL6" s="11">
        <f>IF('Cartera Semanal Producto'!$A6='Cartera Semanal Producto'!AL$1,-SUMIFS('BD Factoraje'!$Q:$Q,'BD Factoraje'!$G:$G,'Cartera Semanal Producto'!$A6,'BD Factoraje'!$C:$C,$B$2),0)+AK6-SUMIFS('BD Factoraje'!$R:$R,'BD Factoraje'!$G:$G,'Cartera Semanal Producto'!$A6,'BD Factoraje'!$N:$N,'Cartera Semanal Producto'!AL$1,'BD Factoraje'!$C:$C,$B$2)</f>
        <v>0</v>
      </c>
      <c r="AM6" s="11">
        <f>IF('Cartera Semanal Producto'!$A6='Cartera Semanal Producto'!AM$1,-SUMIFS('BD Factoraje'!$Q:$Q,'BD Factoraje'!$G:$G,'Cartera Semanal Producto'!$A6,'BD Factoraje'!$C:$C,$B$2),0)+AL6-SUMIFS('BD Factoraje'!$R:$R,'BD Factoraje'!$G:$G,'Cartera Semanal Producto'!$A6,'BD Factoraje'!$N:$N,'Cartera Semanal Producto'!AM$1,'BD Factoraje'!$C:$C,$B$2)</f>
        <v>0</v>
      </c>
      <c r="AN6" s="11">
        <f>IF('Cartera Semanal Producto'!$A6='Cartera Semanal Producto'!AN$1,-SUMIFS('BD Factoraje'!$Q:$Q,'BD Factoraje'!$G:$G,'Cartera Semanal Producto'!$A6,'BD Factoraje'!$C:$C,$B$2),0)+AM6-SUMIFS('BD Factoraje'!$R:$R,'BD Factoraje'!$G:$G,'Cartera Semanal Producto'!$A6,'BD Factoraje'!$N:$N,'Cartera Semanal Producto'!AN$1,'BD Factoraje'!$C:$C,$B$2)</f>
        <v>0</v>
      </c>
      <c r="AO6" s="11">
        <f>IF('Cartera Semanal Producto'!$A6='Cartera Semanal Producto'!AO$1,-SUMIFS('BD Factoraje'!$Q:$Q,'BD Factoraje'!$G:$G,'Cartera Semanal Producto'!$A6,'BD Factoraje'!$C:$C,$B$2),0)+AN6-SUMIFS('BD Factoraje'!$R:$R,'BD Factoraje'!$G:$G,'Cartera Semanal Producto'!$A6,'BD Factoraje'!$N:$N,'Cartera Semanal Producto'!AO$1,'BD Factoraje'!$C:$C,$B$2)</f>
        <v>0</v>
      </c>
      <c r="AP6" s="11">
        <f>IF('Cartera Semanal Producto'!$A6='Cartera Semanal Producto'!AP$1,-SUMIFS('BD Factoraje'!$Q:$Q,'BD Factoraje'!$G:$G,'Cartera Semanal Producto'!$A6,'BD Factoraje'!$C:$C,$B$2),0)+AO6-SUMIFS('BD Factoraje'!$R:$R,'BD Factoraje'!$G:$G,'Cartera Semanal Producto'!$A6,'BD Factoraje'!$N:$N,'Cartera Semanal Producto'!AP$1,'BD Factoraje'!$C:$C,$B$2)</f>
        <v>0</v>
      </c>
      <c r="AQ6" s="11">
        <f>IF('Cartera Semanal Producto'!$A6='Cartera Semanal Producto'!AQ$1,-SUMIFS('BD Factoraje'!$Q:$Q,'BD Factoraje'!$G:$G,'Cartera Semanal Producto'!$A6,'BD Factoraje'!$C:$C,$B$2),0)+AP6-SUMIFS('BD Factoraje'!$R:$R,'BD Factoraje'!$G:$G,'Cartera Semanal Producto'!$A6,'BD Factoraje'!$N:$N,'Cartera Semanal Producto'!AQ$1,'BD Factoraje'!$C:$C,$B$2)</f>
        <v>0</v>
      </c>
      <c r="AR6" s="11">
        <f>IF('Cartera Semanal Producto'!$A6='Cartera Semanal Producto'!AR$1,-SUMIFS('BD Factoraje'!$Q:$Q,'BD Factoraje'!$G:$G,'Cartera Semanal Producto'!$A6,'BD Factoraje'!$C:$C,$B$2),0)+AQ6-SUMIFS('BD Factoraje'!$R:$R,'BD Factoraje'!$G:$G,'Cartera Semanal Producto'!$A6,'BD Factoraje'!$N:$N,'Cartera Semanal Producto'!AR$1,'BD Factoraje'!$C:$C,$B$2)</f>
        <v>0</v>
      </c>
      <c r="AS6" s="11">
        <f>IF('Cartera Semanal Producto'!$A6='Cartera Semanal Producto'!AS$1,-SUMIFS('BD Factoraje'!$Q:$Q,'BD Factoraje'!$G:$G,'Cartera Semanal Producto'!$A6,'BD Factoraje'!$C:$C,$B$2),0)+AR6-SUMIFS('BD Factoraje'!$R:$R,'BD Factoraje'!$G:$G,'Cartera Semanal Producto'!$A6,'BD Factoraje'!$N:$N,'Cartera Semanal Producto'!AS$1,'BD Factoraje'!$C:$C,$B$2)</f>
        <v>0</v>
      </c>
      <c r="AT6" s="11">
        <f>IF('Cartera Semanal Producto'!$A6='Cartera Semanal Producto'!AT$1,-SUMIFS('BD Factoraje'!$Q:$Q,'BD Factoraje'!$G:$G,'Cartera Semanal Producto'!$A6,'BD Factoraje'!$C:$C,$B$2),0)+AS6-SUMIFS('BD Factoraje'!$R:$R,'BD Factoraje'!$G:$G,'Cartera Semanal Producto'!$A6,'BD Factoraje'!$N:$N,'Cartera Semanal Producto'!AT$1,'BD Factoraje'!$C:$C,$B$2)</f>
        <v>0</v>
      </c>
      <c r="AU6" s="11">
        <f>IF('Cartera Semanal Producto'!$A6='Cartera Semanal Producto'!AU$1,-SUMIFS('BD Factoraje'!$Q:$Q,'BD Factoraje'!$G:$G,'Cartera Semanal Producto'!$A6,'BD Factoraje'!$C:$C,$B$2),0)+AT6-SUMIFS('BD Factoraje'!$R:$R,'BD Factoraje'!$G:$G,'Cartera Semanal Producto'!$A6,'BD Factoraje'!$N:$N,'Cartera Semanal Producto'!AU$1,'BD Factoraje'!$C:$C,$B$2)</f>
        <v>0</v>
      </c>
      <c r="AV6" s="11">
        <f>IF('Cartera Semanal Producto'!$A6='Cartera Semanal Producto'!AV$1,-SUMIFS('BD Factoraje'!$Q:$Q,'BD Factoraje'!$G:$G,'Cartera Semanal Producto'!$A6,'BD Factoraje'!$C:$C,$B$2),0)+AU6-SUMIFS('BD Factoraje'!$R:$R,'BD Factoraje'!$G:$G,'Cartera Semanal Producto'!$A6,'BD Factoraje'!$N:$N,'Cartera Semanal Producto'!AV$1,'BD Factoraje'!$C:$C,$B$2)</f>
        <v>0</v>
      </c>
      <c r="AW6" s="11">
        <f>IF('Cartera Semanal Producto'!$A6='Cartera Semanal Producto'!AW$1,-SUMIFS('BD Factoraje'!$Q:$Q,'BD Factoraje'!$G:$G,'Cartera Semanal Producto'!$A6,'BD Factoraje'!$C:$C,$B$2),0)+AV6-SUMIFS('BD Factoraje'!$R:$R,'BD Factoraje'!$G:$G,'Cartera Semanal Producto'!$A6,'BD Factoraje'!$N:$N,'Cartera Semanal Producto'!AW$1,'BD Factoraje'!$C:$C,$B$2)</f>
        <v>0</v>
      </c>
      <c r="AX6" s="11">
        <f>IF('Cartera Semanal Producto'!$A6='Cartera Semanal Producto'!AX$1,-SUMIFS('BD Factoraje'!$Q:$Q,'BD Factoraje'!$G:$G,'Cartera Semanal Producto'!$A6,'BD Factoraje'!$C:$C,$B$2),0)+AW6-SUMIFS('BD Factoraje'!$R:$R,'BD Factoraje'!$G:$G,'Cartera Semanal Producto'!$A6,'BD Factoraje'!$N:$N,'Cartera Semanal Producto'!AX$1,'BD Factoraje'!$C:$C,$B$2)</f>
        <v>0</v>
      </c>
      <c r="AY6" s="11">
        <f>IF('Cartera Semanal Producto'!$A6='Cartera Semanal Producto'!AY$1,-SUMIFS('BD Factoraje'!$Q:$Q,'BD Factoraje'!$G:$G,'Cartera Semanal Producto'!$A6,'BD Factoraje'!$C:$C,$B$2),0)+AX6-SUMIFS('BD Factoraje'!$R:$R,'BD Factoraje'!$G:$G,'Cartera Semanal Producto'!$A6,'BD Factoraje'!$N:$N,'Cartera Semanal Producto'!AY$1,'BD Factoraje'!$C:$C,$B$2)</f>
        <v>0</v>
      </c>
      <c r="AZ6" s="11">
        <f>IF('Cartera Semanal Producto'!$A6='Cartera Semanal Producto'!AZ$1,-SUMIFS('BD Factoraje'!$Q:$Q,'BD Factoraje'!$G:$G,'Cartera Semanal Producto'!$A6,'BD Factoraje'!$C:$C,$B$2),0)+AY6-SUMIFS('BD Factoraje'!$R:$R,'BD Factoraje'!$G:$G,'Cartera Semanal Producto'!$A6,'BD Factoraje'!$N:$N,'Cartera Semanal Producto'!AZ$1,'BD Factoraje'!$C:$C,$B$2)</f>
        <v>0</v>
      </c>
      <c r="BA6" s="11">
        <f>IF('Cartera Semanal Producto'!$A6='Cartera Semanal Producto'!BA$1,-SUMIFS('BD Factoraje'!$Q:$Q,'BD Factoraje'!$G:$G,'Cartera Semanal Producto'!$A6,'BD Factoraje'!$C:$C,$B$2),0)+AZ6-SUMIFS('BD Factoraje'!$R:$R,'BD Factoraje'!$G:$G,'Cartera Semanal Producto'!$A6,'BD Factoraje'!$N:$N,'Cartera Semanal Producto'!BA$1,'BD Factoraje'!$C:$C,$B$2)</f>
        <v>0</v>
      </c>
      <c r="BB6" s="11">
        <f>IF('Cartera Semanal Producto'!$A6='Cartera Semanal Producto'!BB$1,-SUMIFS('BD Factoraje'!$Q:$Q,'BD Factoraje'!$G:$G,'Cartera Semanal Producto'!$A6,'BD Factoraje'!$C:$C,$B$2),0)+BA6-SUMIFS('BD Factoraje'!$R:$R,'BD Factoraje'!$G:$G,'Cartera Semanal Producto'!$A6,'BD Factoraje'!$N:$N,'Cartera Semanal Producto'!BB$1,'BD Factoraje'!$C:$C,$B$2)</f>
        <v>0</v>
      </c>
      <c r="BC6" s="11">
        <f>IF('Cartera Semanal Producto'!$A6='Cartera Semanal Producto'!BC$1,-SUMIFS('BD Factoraje'!$Q:$Q,'BD Factoraje'!$G:$G,'Cartera Semanal Producto'!$A6,'BD Factoraje'!$C:$C,$B$2),0)+BB6-SUMIFS('BD Factoraje'!$R:$R,'BD Factoraje'!$G:$G,'Cartera Semanal Producto'!$A6,'BD Factoraje'!$N:$N,'Cartera Semanal Producto'!BC$1,'BD Factoraje'!$C:$C,$B$2)</f>
        <v>0</v>
      </c>
      <c r="BD6" s="11">
        <f>IF('Cartera Semanal Producto'!$A6='Cartera Semanal Producto'!BD$1,-SUMIFS('BD Factoraje'!$Q:$Q,'BD Factoraje'!$G:$G,'Cartera Semanal Producto'!$A6,'BD Factoraje'!$C:$C,$B$2),0)+BC6-SUMIFS('BD Factoraje'!$R:$R,'BD Factoraje'!$G:$G,'Cartera Semanal Producto'!$A6,'BD Factoraje'!$N:$N,'Cartera Semanal Producto'!BD$1,'BD Factoraje'!$C:$C,$B$2)</f>
        <v>0</v>
      </c>
      <c r="BE6" s="11">
        <f>IF('Cartera Semanal Producto'!$A6='Cartera Semanal Producto'!BE$1,-SUMIFS('BD Factoraje'!$Q:$Q,'BD Factoraje'!$G:$G,'Cartera Semanal Producto'!$A6,'BD Factoraje'!$C:$C,$B$2),0)+BD6-SUMIFS('BD Factoraje'!$R:$R,'BD Factoraje'!$G:$G,'Cartera Semanal Producto'!$A6,'BD Factoraje'!$N:$N,'Cartera Semanal Producto'!BE$1,'BD Factoraje'!$C:$C,$B$2)</f>
        <v>0</v>
      </c>
      <c r="BF6" s="11">
        <f>IF('Cartera Semanal Producto'!$A6='Cartera Semanal Producto'!BF$1,-SUMIFS('BD Factoraje'!$Q:$Q,'BD Factoraje'!$G:$G,'Cartera Semanal Producto'!$A6,'BD Factoraje'!$C:$C,$B$2),0)+BE6-SUMIFS('BD Factoraje'!$R:$R,'BD Factoraje'!$G:$G,'Cartera Semanal Producto'!$A6,'BD Factoraje'!$N:$N,'Cartera Semanal Producto'!BF$1,'BD Factoraje'!$C:$C,$B$2)</f>
        <v>0</v>
      </c>
      <c r="BG6" s="11">
        <f>IF('Cartera Semanal Producto'!$A6='Cartera Semanal Producto'!BG$1,-SUMIFS('BD Factoraje'!$Q:$Q,'BD Factoraje'!$G:$G,'Cartera Semanal Producto'!$A6,'BD Factoraje'!$C:$C,$B$2),0)+BF6-SUMIFS('BD Factoraje'!$R:$R,'BD Factoraje'!$G:$G,'Cartera Semanal Producto'!$A6,'BD Factoraje'!$N:$N,'Cartera Semanal Producto'!BG$1,'BD Factoraje'!$C:$C,$B$2)</f>
        <v>0</v>
      </c>
      <c r="BH6" s="11">
        <f>IF('Cartera Semanal Producto'!$A6='Cartera Semanal Producto'!BH$1,-SUMIFS('BD Factoraje'!$Q:$Q,'BD Factoraje'!$G:$G,'Cartera Semanal Producto'!$A6,'BD Factoraje'!$C:$C,$B$2),0)+BG6-SUMIFS('BD Factoraje'!$R:$R,'BD Factoraje'!$G:$G,'Cartera Semanal Producto'!$A6,'BD Factoraje'!$N:$N,'Cartera Semanal Producto'!BH$1,'BD Factoraje'!$C:$C,$B$2)</f>
        <v>0</v>
      </c>
      <c r="BI6" s="11">
        <f>IF('Cartera Semanal Producto'!$A6='Cartera Semanal Producto'!BI$1,-SUMIFS('BD Factoraje'!$Q:$Q,'BD Factoraje'!$G:$G,'Cartera Semanal Producto'!$A6,'BD Factoraje'!$C:$C,$B$2),0)+BH6-SUMIFS('BD Factoraje'!$R:$R,'BD Factoraje'!$G:$G,'Cartera Semanal Producto'!$A6,'BD Factoraje'!$N:$N,'Cartera Semanal Producto'!BI$1,'BD Factoraje'!$C:$C,$B$2)</f>
        <v>0</v>
      </c>
      <c r="BJ6" s="11">
        <f>IF('Cartera Semanal Producto'!$A6='Cartera Semanal Producto'!BJ$1,-SUMIFS('BD Factoraje'!$Q:$Q,'BD Factoraje'!$G:$G,'Cartera Semanal Producto'!$A6,'BD Factoraje'!$C:$C,$B$2),0)+BI6-SUMIFS('BD Factoraje'!$R:$R,'BD Factoraje'!$G:$G,'Cartera Semanal Producto'!$A6,'BD Factoraje'!$N:$N,'Cartera Semanal Producto'!BJ$1,'BD Factoraje'!$C:$C,$B$2)</f>
        <v>0</v>
      </c>
      <c r="BK6" s="11">
        <f>IF('Cartera Semanal Producto'!$A6='Cartera Semanal Producto'!BK$1,-SUMIFS('BD Factoraje'!$Q:$Q,'BD Factoraje'!$G:$G,'Cartera Semanal Producto'!$A6,'BD Factoraje'!$C:$C,$B$2),0)+BJ6-SUMIFS('BD Factoraje'!$R:$R,'BD Factoraje'!$G:$G,'Cartera Semanal Producto'!$A6,'BD Factoraje'!$N:$N,'Cartera Semanal Producto'!BK$1,'BD Factoraje'!$C:$C,$B$2)</f>
        <v>0</v>
      </c>
      <c r="BL6" s="11">
        <f>IF('Cartera Semanal Producto'!$A6='Cartera Semanal Producto'!BL$1,-SUMIFS('BD Factoraje'!$Q:$Q,'BD Factoraje'!$G:$G,'Cartera Semanal Producto'!$A6,'BD Factoraje'!$C:$C,$B$2),0)+BK6-SUMIFS('BD Factoraje'!$R:$R,'BD Factoraje'!$G:$G,'Cartera Semanal Producto'!$A6,'BD Factoraje'!$N:$N,'Cartera Semanal Producto'!BL$1,'BD Factoraje'!$C:$C,$B$2)</f>
        <v>0</v>
      </c>
      <c r="BM6" s="11">
        <f>IF('Cartera Semanal Producto'!$A6='Cartera Semanal Producto'!BM$1,-SUMIFS('BD Factoraje'!$Q:$Q,'BD Factoraje'!$G:$G,'Cartera Semanal Producto'!$A6,'BD Factoraje'!$C:$C,$B$2),0)+BL6-SUMIFS('BD Factoraje'!$R:$R,'BD Factoraje'!$G:$G,'Cartera Semanal Producto'!$A6,'BD Factoraje'!$N:$N,'Cartera Semanal Producto'!BM$1,'BD Factoraje'!$C:$C,$B$2)</f>
        <v>0</v>
      </c>
      <c r="BN6" s="11">
        <f>IF('Cartera Semanal Producto'!$A6='Cartera Semanal Producto'!BN$1,-SUMIFS('BD Factoraje'!$Q:$Q,'BD Factoraje'!$G:$G,'Cartera Semanal Producto'!$A6,'BD Factoraje'!$C:$C,$B$2),0)+BM6-SUMIFS('BD Factoraje'!$R:$R,'BD Factoraje'!$G:$G,'Cartera Semanal Producto'!$A6,'BD Factoraje'!$N:$N,'Cartera Semanal Producto'!BN$1,'BD Factoraje'!$C:$C,$B$2)</f>
        <v>0</v>
      </c>
      <c r="BO6" s="11">
        <f>IF('Cartera Semanal Producto'!$A6='Cartera Semanal Producto'!BO$1,-SUMIFS('BD Factoraje'!$Q:$Q,'BD Factoraje'!$G:$G,'Cartera Semanal Producto'!$A6,'BD Factoraje'!$C:$C,$B$2),0)+BN6-SUMIFS('BD Factoraje'!$R:$R,'BD Factoraje'!$G:$G,'Cartera Semanal Producto'!$A6,'BD Factoraje'!$N:$N,'Cartera Semanal Producto'!BO$1,'BD Factoraje'!$C:$C,$B$2)</f>
        <v>0</v>
      </c>
      <c r="BP6" s="11">
        <f>IF('Cartera Semanal Producto'!$A6='Cartera Semanal Producto'!BP$1,-SUMIFS('BD Factoraje'!$Q:$Q,'BD Factoraje'!$G:$G,'Cartera Semanal Producto'!$A6,'BD Factoraje'!$C:$C,$B$2),0)+BO6-SUMIFS('BD Factoraje'!$R:$R,'BD Factoraje'!$G:$G,'Cartera Semanal Producto'!$A6,'BD Factoraje'!$N:$N,'Cartera Semanal Producto'!BP$1,'BD Factoraje'!$C:$C,$B$2)</f>
        <v>0</v>
      </c>
      <c r="BQ6" s="11">
        <f>IF('Cartera Semanal Producto'!$A6='Cartera Semanal Producto'!BQ$1,-SUMIFS('BD Factoraje'!$Q:$Q,'BD Factoraje'!$G:$G,'Cartera Semanal Producto'!$A6,'BD Factoraje'!$C:$C,$B$2),0)+BP6-SUMIFS('BD Factoraje'!$R:$R,'BD Factoraje'!$G:$G,'Cartera Semanal Producto'!$A6,'BD Factoraje'!$N:$N,'Cartera Semanal Producto'!BQ$1,'BD Factoraje'!$C:$C,$B$2)</f>
        <v>0</v>
      </c>
      <c r="BR6" s="11">
        <f>IF('Cartera Semanal Producto'!$A6='Cartera Semanal Producto'!BR$1,-SUMIFS('BD Factoraje'!$Q:$Q,'BD Factoraje'!$G:$G,'Cartera Semanal Producto'!$A6,'BD Factoraje'!$C:$C,$B$2),0)+BQ6-SUMIFS('BD Factoraje'!$R:$R,'BD Factoraje'!$G:$G,'Cartera Semanal Producto'!$A6,'BD Factoraje'!$N:$N,'Cartera Semanal Producto'!BR$1,'BD Factoraje'!$C:$C,$B$2)</f>
        <v>0</v>
      </c>
      <c r="BS6" s="11">
        <f>IF('Cartera Semanal Producto'!$A6='Cartera Semanal Producto'!BS$1,-SUMIFS('BD Factoraje'!$Q:$Q,'BD Factoraje'!$G:$G,'Cartera Semanal Producto'!$A6,'BD Factoraje'!$C:$C,$B$2),0)+BR6-SUMIFS('BD Factoraje'!$R:$R,'BD Factoraje'!$G:$G,'Cartera Semanal Producto'!$A6,'BD Factoraje'!$N:$N,'Cartera Semanal Producto'!BS$1,'BD Factoraje'!$C:$C,$B$2)</f>
        <v>0</v>
      </c>
      <c r="BT6" s="11">
        <f>IF('Cartera Semanal Producto'!$A6='Cartera Semanal Producto'!BT$1,-SUMIFS('BD Factoraje'!$Q:$Q,'BD Factoraje'!$G:$G,'Cartera Semanal Producto'!$A6,'BD Factoraje'!$C:$C,$B$2),0)+BS6-SUMIFS('BD Factoraje'!$R:$R,'BD Factoraje'!$G:$G,'Cartera Semanal Producto'!$A6,'BD Factoraje'!$N:$N,'Cartera Semanal Producto'!BT$1,'BD Factoraje'!$C:$C,$B$2)</f>
        <v>0</v>
      </c>
      <c r="BU6" s="11">
        <f>IF('Cartera Semanal Producto'!$A6='Cartera Semanal Producto'!BU$1,-SUMIFS('BD Factoraje'!$Q:$Q,'BD Factoraje'!$G:$G,'Cartera Semanal Producto'!$A6,'BD Factoraje'!$C:$C,$B$2),0)+BT6-SUMIFS('BD Factoraje'!$R:$R,'BD Factoraje'!$G:$G,'Cartera Semanal Producto'!$A6,'BD Factoraje'!$N:$N,'Cartera Semanal Producto'!BU$1,'BD Factoraje'!$C:$C,$B$2)</f>
        <v>0</v>
      </c>
      <c r="BV6" s="11">
        <f>IF('Cartera Semanal Producto'!$A6='Cartera Semanal Producto'!BV$1,-SUMIFS('BD Factoraje'!$Q:$Q,'BD Factoraje'!$G:$G,'Cartera Semanal Producto'!$A6,'BD Factoraje'!$C:$C,$B$2),0)+BU6-SUMIFS('BD Factoraje'!$R:$R,'BD Factoraje'!$G:$G,'Cartera Semanal Producto'!$A6,'BD Factoraje'!$N:$N,'Cartera Semanal Producto'!BV$1,'BD Factoraje'!$C:$C,$B$2)</f>
        <v>0</v>
      </c>
      <c r="BW6" s="11">
        <f>IF('Cartera Semanal Producto'!$A6='Cartera Semanal Producto'!BW$1,-SUMIFS('BD Factoraje'!$Q:$Q,'BD Factoraje'!$G:$G,'Cartera Semanal Producto'!$A6,'BD Factoraje'!$C:$C,$B$2),0)+BV6-SUMIFS('BD Factoraje'!$R:$R,'BD Factoraje'!$G:$G,'Cartera Semanal Producto'!$A6,'BD Factoraje'!$N:$N,'Cartera Semanal Producto'!BW$1,'BD Factoraje'!$C:$C,$B$2)</f>
        <v>0</v>
      </c>
      <c r="BX6" s="11">
        <f>IF('Cartera Semanal Producto'!$A6='Cartera Semanal Producto'!BX$1,-SUMIFS('BD Factoraje'!$Q:$Q,'BD Factoraje'!$G:$G,'Cartera Semanal Producto'!$A6,'BD Factoraje'!$C:$C,$B$2),0)+BW6-SUMIFS('BD Factoraje'!$R:$R,'BD Factoraje'!$G:$G,'Cartera Semanal Producto'!$A6,'BD Factoraje'!$N:$N,'Cartera Semanal Producto'!BX$1,'BD Factoraje'!$C:$C,$B$2)</f>
        <v>0</v>
      </c>
      <c r="BY6" s="11">
        <f>IF('Cartera Semanal Producto'!$A6='Cartera Semanal Producto'!BY$1,-SUMIFS('BD Factoraje'!$Q:$Q,'BD Factoraje'!$G:$G,'Cartera Semanal Producto'!$A6,'BD Factoraje'!$C:$C,$B$2),0)+BX6-SUMIFS('BD Factoraje'!$R:$R,'BD Factoraje'!$G:$G,'Cartera Semanal Producto'!$A6,'BD Factoraje'!$N:$N,'Cartera Semanal Producto'!BY$1,'BD Factoraje'!$C:$C,$B$2)</f>
        <v>0</v>
      </c>
      <c r="BZ6" s="11">
        <f>IF('Cartera Semanal Producto'!$A6='Cartera Semanal Producto'!BZ$1,-SUMIFS('BD Factoraje'!$Q:$Q,'BD Factoraje'!$G:$G,'Cartera Semanal Producto'!$A6,'BD Factoraje'!$C:$C,$B$2),0)+BY6-SUMIFS('BD Factoraje'!$R:$R,'BD Factoraje'!$G:$G,'Cartera Semanal Producto'!$A6,'BD Factoraje'!$N:$N,'Cartera Semanal Producto'!BZ$1,'BD Factoraje'!$C:$C,$B$2)</f>
        <v>0</v>
      </c>
      <c r="CA6" s="11">
        <f>IF('Cartera Semanal Producto'!$A6='Cartera Semanal Producto'!CA$1,-SUMIFS('BD Factoraje'!$Q:$Q,'BD Factoraje'!$G:$G,'Cartera Semanal Producto'!$A6,'BD Factoraje'!$C:$C,$B$2),0)+BZ6-SUMIFS('BD Factoraje'!$R:$R,'BD Factoraje'!$G:$G,'Cartera Semanal Producto'!$A6,'BD Factoraje'!$N:$N,'Cartera Semanal Producto'!CA$1,'BD Factoraje'!$C:$C,$B$2)</f>
        <v>0</v>
      </c>
      <c r="CB6" s="11">
        <f>IF('Cartera Semanal Producto'!$A6='Cartera Semanal Producto'!CB$1,-SUMIFS('BD Factoraje'!$Q:$Q,'BD Factoraje'!$G:$G,'Cartera Semanal Producto'!$A6,'BD Factoraje'!$C:$C,$B$2),0)+CA6-SUMIFS('BD Factoraje'!$R:$R,'BD Factoraje'!$G:$G,'Cartera Semanal Producto'!$A6,'BD Factoraje'!$N:$N,'Cartera Semanal Producto'!CB$1,'BD Factoraje'!$C:$C,$B$2)</f>
        <v>0</v>
      </c>
      <c r="CC6" s="11">
        <f>IF('Cartera Semanal Producto'!$A6='Cartera Semanal Producto'!CC$1,-SUMIFS('BD Factoraje'!$Q:$Q,'BD Factoraje'!$G:$G,'Cartera Semanal Producto'!$A6,'BD Factoraje'!$C:$C,$B$2),0)+CB6-SUMIFS('BD Factoraje'!$R:$R,'BD Factoraje'!$G:$G,'Cartera Semanal Producto'!$A6,'BD Factoraje'!$N:$N,'Cartera Semanal Producto'!CC$1,'BD Factoraje'!$C:$C,$B$2)</f>
        <v>0</v>
      </c>
      <c r="CD6" s="11">
        <f>IF('Cartera Semanal Producto'!$A6='Cartera Semanal Producto'!CD$1,-SUMIFS('BD Factoraje'!$Q:$Q,'BD Factoraje'!$G:$G,'Cartera Semanal Producto'!$A6,'BD Factoraje'!$C:$C,$B$2),0)+CC6-SUMIFS('BD Factoraje'!$R:$R,'BD Factoraje'!$G:$G,'Cartera Semanal Producto'!$A6,'BD Factoraje'!$N:$N,'Cartera Semanal Producto'!CD$1,'BD Factoraje'!$C:$C,$B$2)</f>
        <v>0</v>
      </c>
      <c r="CE6" s="11">
        <f>IF('Cartera Semanal Producto'!$A6='Cartera Semanal Producto'!CE$1,-SUMIFS('BD Factoraje'!$Q:$Q,'BD Factoraje'!$G:$G,'Cartera Semanal Producto'!$A6,'BD Factoraje'!$C:$C,$B$2),0)+CD6-SUMIFS('BD Factoraje'!$R:$R,'BD Factoraje'!$G:$G,'Cartera Semanal Producto'!$A6,'BD Factoraje'!$N:$N,'Cartera Semanal Producto'!CE$1,'BD Factoraje'!$C:$C,$B$2)</f>
        <v>0</v>
      </c>
      <c r="CF6" s="11">
        <f>IF('Cartera Semanal Producto'!$A6='Cartera Semanal Producto'!CF$1,-SUMIFS('BD Factoraje'!$Q:$Q,'BD Factoraje'!$G:$G,'Cartera Semanal Producto'!$A6,'BD Factoraje'!$C:$C,$B$2),0)+CE6-SUMIFS('BD Factoraje'!$R:$R,'BD Factoraje'!$G:$G,'Cartera Semanal Producto'!$A6,'BD Factoraje'!$N:$N,'Cartera Semanal Producto'!CF$1,'BD Factoraje'!$C:$C,$B$2)</f>
        <v>0</v>
      </c>
      <c r="CG6" s="11">
        <f>IF('Cartera Semanal Producto'!$A6='Cartera Semanal Producto'!CG$1,-SUMIFS('BD Factoraje'!$Q:$Q,'BD Factoraje'!$G:$G,'Cartera Semanal Producto'!$A6,'BD Factoraje'!$C:$C,$B$2),0)+CF6-SUMIFS('BD Factoraje'!$R:$R,'BD Factoraje'!$G:$G,'Cartera Semanal Producto'!$A6,'BD Factoraje'!$N:$N,'Cartera Semanal Producto'!CG$1,'BD Factoraje'!$C:$C,$B$2)</f>
        <v>0</v>
      </c>
      <c r="CH6" s="11">
        <f>IF('Cartera Semanal Producto'!$A6='Cartera Semanal Producto'!CH$1,-SUMIFS('BD Factoraje'!$Q:$Q,'BD Factoraje'!$G:$G,'Cartera Semanal Producto'!$A6,'BD Factoraje'!$C:$C,$B$2),0)+CG6-SUMIFS('BD Factoraje'!$R:$R,'BD Factoraje'!$G:$G,'Cartera Semanal Producto'!$A6,'BD Factoraje'!$N:$N,'Cartera Semanal Producto'!CH$1,'BD Factoraje'!$C:$C,$B$2)</f>
        <v>0</v>
      </c>
      <c r="CI6" s="11">
        <f>IF('Cartera Semanal Producto'!$A6='Cartera Semanal Producto'!CI$1,-SUMIFS('BD Factoraje'!$Q:$Q,'BD Factoraje'!$G:$G,'Cartera Semanal Producto'!$A6,'BD Factoraje'!$C:$C,$B$2),0)+CH6-SUMIFS('BD Factoraje'!$R:$R,'BD Factoraje'!$G:$G,'Cartera Semanal Producto'!$A6,'BD Factoraje'!$N:$N,'Cartera Semanal Producto'!CI$1,'BD Factoraje'!$C:$C,$B$2)</f>
        <v>0</v>
      </c>
      <c r="CJ6" s="11">
        <f>IF('Cartera Semanal Producto'!$A6='Cartera Semanal Producto'!CJ$1,-SUMIFS('BD Factoraje'!$Q:$Q,'BD Factoraje'!$G:$G,'Cartera Semanal Producto'!$A6,'BD Factoraje'!$C:$C,$B$2),0)+CI6-SUMIFS('BD Factoraje'!$R:$R,'BD Factoraje'!$G:$G,'Cartera Semanal Producto'!$A6,'BD Factoraje'!$N:$N,'Cartera Semanal Producto'!CJ$1,'BD Factoraje'!$C:$C,$B$2)</f>
        <v>0</v>
      </c>
      <c r="CK6" s="11">
        <f>IF('Cartera Semanal Producto'!$A6='Cartera Semanal Producto'!CK$1,-SUMIFS('BD Factoraje'!$Q:$Q,'BD Factoraje'!$G:$G,'Cartera Semanal Producto'!$A6,'BD Factoraje'!$C:$C,$B$2),0)+CJ6-SUMIFS('BD Factoraje'!$R:$R,'BD Factoraje'!$G:$G,'Cartera Semanal Producto'!$A6,'BD Factoraje'!$N:$N,'Cartera Semanal Producto'!CK$1,'BD Factoraje'!$C:$C,$B$2)</f>
        <v>0</v>
      </c>
      <c r="CL6" s="11">
        <f>IF('Cartera Semanal Producto'!$A6='Cartera Semanal Producto'!CL$1,-SUMIFS('BD Factoraje'!$Q:$Q,'BD Factoraje'!$G:$G,'Cartera Semanal Producto'!$A6,'BD Factoraje'!$C:$C,$B$2),0)+CK6-SUMIFS('BD Factoraje'!$R:$R,'BD Factoraje'!$G:$G,'Cartera Semanal Producto'!$A6,'BD Factoraje'!$N:$N,'Cartera Semanal Producto'!CL$1,'BD Factoraje'!$C:$C,$B$2)</f>
        <v>0</v>
      </c>
      <c r="CM6" s="11">
        <f>IF('Cartera Semanal Producto'!$A6='Cartera Semanal Producto'!CM$1,-SUMIFS('BD Factoraje'!$Q:$Q,'BD Factoraje'!$G:$G,'Cartera Semanal Producto'!$A6,'BD Factoraje'!$C:$C,$B$2),0)+CL6-SUMIFS('BD Factoraje'!$R:$R,'BD Factoraje'!$G:$G,'Cartera Semanal Producto'!$A6,'BD Factoraje'!$N:$N,'Cartera Semanal Producto'!CM$1,'BD Factoraje'!$C:$C,$B$2)</f>
        <v>0</v>
      </c>
      <c r="CN6" s="11">
        <f>IF('Cartera Semanal Producto'!$A6='Cartera Semanal Producto'!CN$1,-SUMIFS('BD Factoraje'!$Q:$Q,'BD Factoraje'!$G:$G,'Cartera Semanal Producto'!$A6,'BD Factoraje'!$C:$C,$B$2),0)+CM6-SUMIFS('BD Factoraje'!$R:$R,'BD Factoraje'!$G:$G,'Cartera Semanal Producto'!$A6,'BD Factoraje'!$N:$N,'Cartera Semanal Producto'!CN$1,'BD Factoraje'!$C:$C,$B$2)</f>
        <v>0</v>
      </c>
      <c r="CO6" s="11">
        <f>IF('Cartera Semanal Producto'!$A6='Cartera Semanal Producto'!CO$1,-SUMIFS('BD Factoraje'!$Q:$Q,'BD Factoraje'!$G:$G,'Cartera Semanal Producto'!$A6,'BD Factoraje'!$C:$C,$B$2),0)+CN6-SUMIFS('BD Factoraje'!$R:$R,'BD Factoraje'!$G:$G,'Cartera Semanal Producto'!$A6,'BD Factoraje'!$N:$N,'Cartera Semanal Producto'!CO$1,'BD Factoraje'!$C:$C,$B$2)</f>
        <v>0</v>
      </c>
      <c r="CP6" s="11">
        <f>IF('Cartera Semanal Producto'!$A6='Cartera Semanal Producto'!CP$1,-SUMIFS('BD Factoraje'!$Q:$Q,'BD Factoraje'!$G:$G,'Cartera Semanal Producto'!$A6,'BD Factoraje'!$C:$C,$B$2),0)+CO6-SUMIFS('BD Factoraje'!$R:$R,'BD Factoraje'!$G:$G,'Cartera Semanal Producto'!$A6,'BD Factoraje'!$N:$N,'Cartera Semanal Producto'!CP$1,'BD Factoraje'!$C:$C,$B$2)</f>
        <v>0</v>
      </c>
      <c r="CQ6" s="11">
        <f>IF('Cartera Semanal Producto'!$A6='Cartera Semanal Producto'!CQ$1,-SUMIFS('BD Factoraje'!$Q:$Q,'BD Factoraje'!$G:$G,'Cartera Semanal Producto'!$A6,'BD Factoraje'!$C:$C,$B$2),0)+CP6-SUMIFS('BD Factoraje'!$R:$R,'BD Factoraje'!$G:$G,'Cartera Semanal Producto'!$A6,'BD Factoraje'!$N:$N,'Cartera Semanal Producto'!CQ$1,'BD Factoraje'!$C:$C,$B$2)</f>
        <v>0</v>
      </c>
      <c r="CR6" s="11">
        <f>IF('Cartera Semanal Producto'!$A6='Cartera Semanal Producto'!CR$1,-SUMIFS('BD Factoraje'!$Q:$Q,'BD Factoraje'!$G:$G,'Cartera Semanal Producto'!$A6,'BD Factoraje'!$C:$C,$B$2),0)+CQ6-SUMIFS('BD Factoraje'!$R:$R,'BD Factoraje'!$G:$G,'Cartera Semanal Producto'!$A6,'BD Factoraje'!$N:$N,'Cartera Semanal Producto'!CR$1,'BD Factoraje'!$C:$C,$B$2)</f>
        <v>0</v>
      </c>
      <c r="CS6" s="11">
        <f>IF('Cartera Semanal Producto'!$A6='Cartera Semanal Producto'!CS$1,-SUMIFS('BD Factoraje'!$Q:$Q,'BD Factoraje'!$G:$G,'Cartera Semanal Producto'!$A6,'BD Factoraje'!$C:$C,$B$2),0)+CR6-SUMIFS('BD Factoraje'!$R:$R,'BD Factoraje'!$G:$G,'Cartera Semanal Producto'!$A6,'BD Factoraje'!$N:$N,'Cartera Semanal Producto'!CS$1,'BD Factoraje'!$C:$C,$B$2)</f>
        <v>0</v>
      </c>
      <c r="CT6" s="11">
        <f>IF('Cartera Semanal Producto'!$A6='Cartera Semanal Producto'!CT$1,-SUMIFS('BD Factoraje'!$Q:$Q,'BD Factoraje'!$G:$G,'Cartera Semanal Producto'!$A6,'BD Factoraje'!$C:$C,$B$2),0)+CS6-SUMIFS('BD Factoraje'!$R:$R,'BD Factoraje'!$G:$G,'Cartera Semanal Producto'!$A6,'BD Factoraje'!$N:$N,'Cartera Semanal Producto'!CT$1,'BD Factoraje'!$C:$C,$B$2)</f>
        <v>0</v>
      </c>
      <c r="CU6" s="11">
        <f>IF('Cartera Semanal Producto'!$A6='Cartera Semanal Producto'!CU$1,-SUMIFS('BD Factoraje'!$Q:$Q,'BD Factoraje'!$G:$G,'Cartera Semanal Producto'!$A6,'BD Factoraje'!$C:$C,$B$2),0)+CT6-SUMIFS('BD Factoraje'!$R:$R,'BD Factoraje'!$G:$G,'Cartera Semanal Producto'!$A6,'BD Factoraje'!$N:$N,'Cartera Semanal Producto'!CU$1,'BD Factoraje'!$C:$C,$B$2)</f>
        <v>0</v>
      </c>
      <c r="CV6" s="11">
        <f>IF('Cartera Semanal Producto'!$A6='Cartera Semanal Producto'!CV$1,-SUMIFS('BD Factoraje'!$Q:$Q,'BD Factoraje'!$G:$G,'Cartera Semanal Producto'!$A6,'BD Factoraje'!$C:$C,$B$2),0)+CU6-SUMIFS('BD Factoraje'!$R:$R,'BD Factoraje'!$G:$G,'Cartera Semanal Producto'!$A6,'BD Factoraje'!$N:$N,'Cartera Semanal Producto'!CV$1,'BD Factoraje'!$C:$C,$B$2)</f>
        <v>0</v>
      </c>
    </row>
    <row r="7" spans="1:100" x14ac:dyDescent="0.25">
      <c r="A7" s="14">
        <v>17</v>
      </c>
      <c r="B7" s="31">
        <f t="shared" si="2"/>
        <v>42484</v>
      </c>
      <c r="C7" s="11">
        <f>IF('Cartera Semanal Producto'!$A7='Cartera Semanal Producto'!C$1,-SUMIFS('BD Factoraje'!$Q:$Q,'BD Factoraje'!$G:$G,'Cartera Semanal Producto'!$A7,'BD Factoraje'!$C:$C,$B$2),0)</f>
        <v>0</v>
      </c>
      <c r="D7" s="11">
        <f>IF('Cartera Semanal Producto'!$A7='Cartera Semanal Producto'!D$1,-SUMIFS('BD Factoraje'!$Q:$Q,'BD Factoraje'!$G:$G,'Cartera Semanal Producto'!$A7,'BD Factoraje'!$C:$C,$B$2),0)+C7-SUMIFS('BD Factoraje'!$R:$R,'BD Factoraje'!$G:$G,'Cartera Semanal Producto'!$A7,'BD Factoraje'!$N:$N,'Cartera Semanal Producto'!D$1,'BD Factoraje'!$C:$C,$B$2)</f>
        <v>0</v>
      </c>
      <c r="E7" s="11">
        <f>IF('Cartera Semanal Producto'!$A7='Cartera Semanal Producto'!E$1,-SUMIFS('BD Factoraje'!$Q:$Q,'BD Factoraje'!$G:$G,'Cartera Semanal Producto'!$A7,'BD Factoraje'!$C:$C,$B$2),0)+D7-SUMIFS('BD Factoraje'!$R:$R,'BD Factoraje'!$G:$G,'Cartera Semanal Producto'!$A7,'BD Factoraje'!$N:$N,'Cartera Semanal Producto'!E$1,'BD Factoraje'!$C:$C,$B$2)</f>
        <v>0</v>
      </c>
      <c r="F7" s="11">
        <f>IF('Cartera Semanal Producto'!$A7='Cartera Semanal Producto'!F$1,-SUMIFS('BD Factoraje'!$Q:$Q,'BD Factoraje'!$G:$G,'Cartera Semanal Producto'!$A7,'BD Factoraje'!$C:$C,$B$2),0)+E7-SUMIFS('BD Factoraje'!$R:$R,'BD Factoraje'!$G:$G,'Cartera Semanal Producto'!$A7,'BD Factoraje'!$N:$N,'Cartera Semanal Producto'!F$1,'BD Factoraje'!$C:$C,$B$2)</f>
        <v>0</v>
      </c>
      <c r="G7" s="11">
        <f>IF('Cartera Semanal Producto'!$A7='Cartera Semanal Producto'!G$1,-SUMIFS('BD Factoraje'!$Q:$Q,'BD Factoraje'!$G:$G,'Cartera Semanal Producto'!$A7,'BD Factoraje'!$C:$C,$B$2),0)+F7-SUMIFS('BD Factoraje'!$R:$R,'BD Factoraje'!$G:$G,'Cartera Semanal Producto'!$A7,'BD Factoraje'!$N:$N,'Cartera Semanal Producto'!G$1,'BD Factoraje'!$C:$C,$B$2)</f>
        <v>0</v>
      </c>
      <c r="H7" s="11">
        <f>IF('Cartera Semanal Producto'!$A7='Cartera Semanal Producto'!H$1,-SUMIFS('BD Factoraje'!$Q:$Q,'BD Factoraje'!$G:$G,'Cartera Semanal Producto'!$A7,'BD Factoraje'!$C:$C,$B$2),0)+G7-SUMIFS('BD Factoraje'!$R:$R,'BD Factoraje'!$G:$G,'Cartera Semanal Producto'!$A7,'BD Factoraje'!$N:$N,'Cartera Semanal Producto'!H$1,'BD Factoraje'!$C:$C,$B$2)</f>
        <v>0</v>
      </c>
      <c r="I7" s="11">
        <f>IF('Cartera Semanal Producto'!$A7='Cartera Semanal Producto'!I$1,-SUMIFS('BD Factoraje'!$Q:$Q,'BD Factoraje'!$G:$G,'Cartera Semanal Producto'!$A7,'BD Factoraje'!$C:$C,$B$2),0)+H7-SUMIFS('BD Factoraje'!$R:$R,'BD Factoraje'!$G:$G,'Cartera Semanal Producto'!$A7,'BD Factoraje'!$N:$N,'Cartera Semanal Producto'!I$1,'BD Factoraje'!$C:$C,$B$2)</f>
        <v>0</v>
      </c>
      <c r="J7" s="11">
        <f>IF('Cartera Semanal Producto'!$A7='Cartera Semanal Producto'!J$1,-SUMIFS('BD Factoraje'!$Q:$Q,'BD Factoraje'!$G:$G,'Cartera Semanal Producto'!$A7,'BD Factoraje'!$C:$C,$B$2),0)+I7-SUMIFS('BD Factoraje'!$R:$R,'BD Factoraje'!$G:$G,'Cartera Semanal Producto'!$A7,'BD Factoraje'!$N:$N,'Cartera Semanal Producto'!J$1,'BD Factoraje'!$C:$C,$B$2)</f>
        <v>0</v>
      </c>
      <c r="K7" s="11">
        <f>IF('Cartera Semanal Producto'!$A7='Cartera Semanal Producto'!K$1,-SUMIFS('BD Factoraje'!$Q:$Q,'BD Factoraje'!$G:$G,'Cartera Semanal Producto'!$A7,'BD Factoraje'!$C:$C,$B$2),0)+J7-SUMIFS('BD Factoraje'!$R:$R,'BD Factoraje'!$G:$G,'Cartera Semanal Producto'!$A7,'BD Factoraje'!$N:$N,'Cartera Semanal Producto'!K$1,'BD Factoraje'!$C:$C,$B$2)</f>
        <v>0</v>
      </c>
      <c r="L7" s="11">
        <f>IF('Cartera Semanal Producto'!$A7='Cartera Semanal Producto'!L$1,-SUMIFS('BD Factoraje'!$Q:$Q,'BD Factoraje'!$G:$G,'Cartera Semanal Producto'!$A7,'BD Factoraje'!$C:$C,$B$2),0)+K7-SUMIFS('BD Factoraje'!$R:$R,'BD Factoraje'!$G:$G,'Cartera Semanal Producto'!$A7,'BD Factoraje'!$N:$N,'Cartera Semanal Producto'!L$1,'BD Factoraje'!$C:$C,$B$2)</f>
        <v>0</v>
      </c>
      <c r="M7" s="11">
        <f>IF('Cartera Semanal Producto'!$A7='Cartera Semanal Producto'!M$1,-SUMIFS('BD Factoraje'!$Q:$Q,'BD Factoraje'!$G:$G,'Cartera Semanal Producto'!$A7,'BD Factoraje'!$C:$C,$B$2),0)+L7-SUMIFS('BD Factoraje'!$R:$R,'BD Factoraje'!$G:$G,'Cartera Semanal Producto'!$A7,'BD Factoraje'!$N:$N,'Cartera Semanal Producto'!M$1,'BD Factoraje'!$C:$C,$B$2)</f>
        <v>0</v>
      </c>
      <c r="N7" s="11">
        <f>IF('Cartera Semanal Producto'!$A7='Cartera Semanal Producto'!N$1,-SUMIFS('BD Factoraje'!$Q:$Q,'BD Factoraje'!$G:$G,'Cartera Semanal Producto'!$A7,'BD Factoraje'!$C:$C,$B$2),0)+M7-SUMIFS('BD Factoraje'!$R:$R,'BD Factoraje'!$G:$G,'Cartera Semanal Producto'!$A7,'BD Factoraje'!$N:$N,'Cartera Semanal Producto'!N$1,'BD Factoraje'!$C:$C,$B$2)</f>
        <v>0</v>
      </c>
      <c r="O7" s="11">
        <f>IF('Cartera Semanal Producto'!$A7='Cartera Semanal Producto'!O$1,-SUMIFS('BD Factoraje'!$Q:$Q,'BD Factoraje'!$G:$G,'Cartera Semanal Producto'!$A7,'BD Factoraje'!$C:$C,$B$2),0)+N7-SUMIFS('BD Factoraje'!$R:$R,'BD Factoraje'!$G:$G,'Cartera Semanal Producto'!$A7,'BD Factoraje'!$N:$N,'Cartera Semanal Producto'!O$1,'BD Factoraje'!$C:$C,$B$2)</f>
        <v>0</v>
      </c>
      <c r="P7" s="11">
        <f>IF('Cartera Semanal Producto'!$A7='Cartera Semanal Producto'!P$1,-SUMIFS('BD Factoraje'!$Q:$Q,'BD Factoraje'!$G:$G,'Cartera Semanal Producto'!$A7,'BD Factoraje'!$C:$C,$B$2),0)+O7-SUMIFS('BD Factoraje'!$R:$R,'BD Factoraje'!$G:$G,'Cartera Semanal Producto'!$A7,'BD Factoraje'!$N:$N,'Cartera Semanal Producto'!P$1,'BD Factoraje'!$C:$C,$B$2)</f>
        <v>0</v>
      </c>
      <c r="Q7" s="11">
        <f>IF('Cartera Semanal Producto'!$A7='Cartera Semanal Producto'!Q$1,-SUMIFS('BD Factoraje'!$Q:$Q,'BD Factoraje'!$G:$G,'Cartera Semanal Producto'!$A7,'BD Factoraje'!$C:$C,$B$2),0)+P7-SUMIFS('BD Factoraje'!$R:$R,'BD Factoraje'!$G:$G,'Cartera Semanal Producto'!$A7,'BD Factoraje'!$N:$N,'Cartera Semanal Producto'!Q$1,'BD Factoraje'!$C:$C,$B$2)</f>
        <v>0</v>
      </c>
      <c r="R7" s="11">
        <f>IF('Cartera Semanal Producto'!$A7='Cartera Semanal Producto'!R$1,-SUMIFS('BD Factoraje'!$Q:$Q,'BD Factoraje'!$G:$G,'Cartera Semanal Producto'!$A7,'BD Factoraje'!$C:$C,$B$2),0)+Q7-SUMIFS('BD Factoraje'!$R:$R,'BD Factoraje'!$G:$G,'Cartera Semanal Producto'!$A7,'BD Factoraje'!$N:$N,'Cartera Semanal Producto'!R$1,'BD Factoraje'!$C:$C,$B$2)</f>
        <v>0</v>
      </c>
      <c r="S7" s="11">
        <f>IF('Cartera Semanal Producto'!$A7='Cartera Semanal Producto'!S$1,-SUMIFS('BD Factoraje'!$Q:$Q,'BD Factoraje'!$G:$G,'Cartera Semanal Producto'!$A7,'BD Factoraje'!$C:$C,$B$2),0)+R7-SUMIFS('BD Factoraje'!$R:$R,'BD Factoraje'!$G:$G,'Cartera Semanal Producto'!$A7,'BD Factoraje'!$N:$N,'Cartera Semanal Producto'!S$1,'BD Factoraje'!$C:$C,$B$2)</f>
        <v>0</v>
      </c>
      <c r="T7" s="11">
        <f>IF('Cartera Semanal Producto'!$A7='Cartera Semanal Producto'!T$1,-SUMIFS('BD Factoraje'!$Q:$Q,'BD Factoraje'!$G:$G,'Cartera Semanal Producto'!$A7,'BD Factoraje'!$C:$C,$B$2),0)+S7-SUMIFS('BD Factoraje'!$R:$R,'BD Factoraje'!$G:$G,'Cartera Semanal Producto'!$A7,'BD Factoraje'!$N:$N,'Cartera Semanal Producto'!T$1,'BD Factoraje'!$C:$C,$B$2)</f>
        <v>0</v>
      </c>
      <c r="U7" s="11">
        <f>IF('Cartera Semanal Producto'!$A7='Cartera Semanal Producto'!U$1,-SUMIFS('BD Factoraje'!$Q:$Q,'BD Factoraje'!$G:$G,'Cartera Semanal Producto'!$A7,'BD Factoraje'!$C:$C,$B$2),0)+T7-SUMIFS('BD Factoraje'!$R:$R,'BD Factoraje'!$G:$G,'Cartera Semanal Producto'!$A7,'BD Factoraje'!$N:$N,'Cartera Semanal Producto'!U$1,'BD Factoraje'!$C:$C,$B$2)</f>
        <v>0</v>
      </c>
      <c r="V7" s="11">
        <f>IF('Cartera Semanal Producto'!$A7='Cartera Semanal Producto'!V$1,-SUMIFS('BD Factoraje'!$Q:$Q,'BD Factoraje'!$G:$G,'Cartera Semanal Producto'!$A7,'BD Factoraje'!$C:$C,$B$2),0)+U7-SUMIFS('BD Factoraje'!$R:$R,'BD Factoraje'!$G:$G,'Cartera Semanal Producto'!$A7,'BD Factoraje'!$N:$N,'Cartera Semanal Producto'!V$1,'BD Factoraje'!$C:$C,$B$2)</f>
        <v>0</v>
      </c>
      <c r="W7" s="11">
        <f>IF('Cartera Semanal Producto'!$A7='Cartera Semanal Producto'!W$1,-SUMIFS('BD Factoraje'!$Q:$Q,'BD Factoraje'!$G:$G,'Cartera Semanal Producto'!$A7,'BD Factoraje'!$C:$C,$B$2),0)+V7-SUMIFS('BD Factoraje'!$R:$R,'BD Factoraje'!$G:$G,'Cartera Semanal Producto'!$A7,'BD Factoraje'!$N:$N,'Cartera Semanal Producto'!W$1,'BD Factoraje'!$C:$C,$B$2)</f>
        <v>0</v>
      </c>
      <c r="X7" s="11">
        <f>IF('Cartera Semanal Producto'!$A7='Cartera Semanal Producto'!X$1,-SUMIFS('BD Factoraje'!$Q:$Q,'BD Factoraje'!$G:$G,'Cartera Semanal Producto'!$A7,'BD Factoraje'!$C:$C,$B$2),0)+W7-SUMIFS('BD Factoraje'!$R:$R,'BD Factoraje'!$G:$G,'Cartera Semanal Producto'!$A7,'BD Factoraje'!$N:$N,'Cartera Semanal Producto'!X$1,'BD Factoraje'!$C:$C,$B$2)</f>
        <v>0</v>
      </c>
      <c r="Y7" s="11">
        <f>IF('Cartera Semanal Producto'!$A7='Cartera Semanal Producto'!Y$1,-SUMIFS('BD Factoraje'!$Q:$Q,'BD Factoraje'!$G:$G,'Cartera Semanal Producto'!$A7,'BD Factoraje'!$C:$C,$B$2),0)+X7-SUMIFS('BD Factoraje'!$R:$R,'BD Factoraje'!$G:$G,'Cartera Semanal Producto'!$A7,'BD Factoraje'!$N:$N,'Cartera Semanal Producto'!Y$1,'BD Factoraje'!$C:$C,$B$2)</f>
        <v>0</v>
      </c>
      <c r="Z7" s="11">
        <f>IF('Cartera Semanal Producto'!$A7='Cartera Semanal Producto'!Z$1,-SUMIFS('BD Factoraje'!$Q:$Q,'BD Factoraje'!$G:$G,'Cartera Semanal Producto'!$A7,'BD Factoraje'!$C:$C,$B$2),0)+Y7-SUMIFS('BD Factoraje'!$R:$R,'BD Factoraje'!$G:$G,'Cartera Semanal Producto'!$A7,'BD Factoraje'!$N:$N,'Cartera Semanal Producto'!Z$1,'BD Factoraje'!$C:$C,$B$2)</f>
        <v>0</v>
      </c>
      <c r="AA7" s="11">
        <f>IF('Cartera Semanal Producto'!$A7='Cartera Semanal Producto'!AA$1,-SUMIFS('BD Factoraje'!$Q:$Q,'BD Factoraje'!$G:$G,'Cartera Semanal Producto'!$A7,'BD Factoraje'!$C:$C,$B$2),0)+Z7-SUMIFS('BD Factoraje'!$R:$R,'BD Factoraje'!$G:$G,'Cartera Semanal Producto'!$A7,'BD Factoraje'!$N:$N,'Cartera Semanal Producto'!AA$1,'BD Factoraje'!$C:$C,$B$2)</f>
        <v>0</v>
      </c>
      <c r="AB7" s="11">
        <f>IF('Cartera Semanal Producto'!$A7='Cartera Semanal Producto'!AB$1,-SUMIFS('BD Factoraje'!$Q:$Q,'BD Factoraje'!$G:$G,'Cartera Semanal Producto'!$A7,'BD Factoraje'!$C:$C,$B$2),0)+AA7-SUMIFS('BD Factoraje'!$R:$R,'BD Factoraje'!$G:$G,'Cartera Semanal Producto'!$A7,'BD Factoraje'!$N:$N,'Cartera Semanal Producto'!AB$1,'BD Factoraje'!$C:$C,$B$2)</f>
        <v>0</v>
      </c>
      <c r="AC7" s="11">
        <f>IF('Cartera Semanal Producto'!$A7='Cartera Semanal Producto'!AC$1,-SUMIFS('BD Factoraje'!$Q:$Q,'BD Factoraje'!$G:$G,'Cartera Semanal Producto'!$A7,'BD Factoraje'!$C:$C,$B$2),0)+AB7-SUMIFS('BD Factoraje'!$R:$R,'BD Factoraje'!$G:$G,'Cartera Semanal Producto'!$A7,'BD Factoraje'!$N:$N,'Cartera Semanal Producto'!AC$1,'BD Factoraje'!$C:$C,$B$2)</f>
        <v>0</v>
      </c>
      <c r="AD7" s="11">
        <f>IF('Cartera Semanal Producto'!$A7='Cartera Semanal Producto'!AD$1,-SUMIFS('BD Factoraje'!$Q:$Q,'BD Factoraje'!$G:$G,'Cartera Semanal Producto'!$A7,'BD Factoraje'!$C:$C,$B$2),0)+AC7-SUMIFS('BD Factoraje'!$R:$R,'BD Factoraje'!$G:$G,'Cartera Semanal Producto'!$A7,'BD Factoraje'!$N:$N,'Cartera Semanal Producto'!AD$1,'BD Factoraje'!$C:$C,$B$2)</f>
        <v>0</v>
      </c>
      <c r="AE7" s="11">
        <f>IF('Cartera Semanal Producto'!$A7='Cartera Semanal Producto'!AE$1,-SUMIFS('BD Factoraje'!$Q:$Q,'BD Factoraje'!$G:$G,'Cartera Semanal Producto'!$A7,'BD Factoraje'!$C:$C,$B$2),0)+AD7-SUMIFS('BD Factoraje'!$R:$R,'BD Factoraje'!$G:$G,'Cartera Semanal Producto'!$A7,'BD Factoraje'!$N:$N,'Cartera Semanal Producto'!AE$1,'BD Factoraje'!$C:$C,$B$2)</f>
        <v>0</v>
      </c>
      <c r="AF7" s="11">
        <f>IF('Cartera Semanal Producto'!$A7='Cartera Semanal Producto'!AF$1,-SUMIFS('BD Factoraje'!$Q:$Q,'BD Factoraje'!$G:$G,'Cartera Semanal Producto'!$A7,'BD Factoraje'!$C:$C,$B$2),0)+AE7-SUMIFS('BD Factoraje'!$R:$R,'BD Factoraje'!$G:$G,'Cartera Semanal Producto'!$A7,'BD Factoraje'!$N:$N,'Cartera Semanal Producto'!AF$1,'BD Factoraje'!$C:$C,$B$2)</f>
        <v>0</v>
      </c>
      <c r="AG7" s="11">
        <f>IF('Cartera Semanal Producto'!$A7='Cartera Semanal Producto'!AG$1,-SUMIFS('BD Factoraje'!$Q:$Q,'BD Factoraje'!$G:$G,'Cartera Semanal Producto'!$A7,'BD Factoraje'!$C:$C,$B$2),0)+AF7-SUMIFS('BD Factoraje'!$R:$R,'BD Factoraje'!$G:$G,'Cartera Semanal Producto'!$A7,'BD Factoraje'!$N:$N,'Cartera Semanal Producto'!AG$1,'BD Factoraje'!$C:$C,$B$2)</f>
        <v>0</v>
      </c>
      <c r="AH7" s="11">
        <f>IF('Cartera Semanal Producto'!$A7='Cartera Semanal Producto'!AH$1,-SUMIFS('BD Factoraje'!$Q:$Q,'BD Factoraje'!$G:$G,'Cartera Semanal Producto'!$A7,'BD Factoraje'!$C:$C,$B$2),0)+AG7-SUMIFS('BD Factoraje'!$R:$R,'BD Factoraje'!$G:$G,'Cartera Semanal Producto'!$A7,'BD Factoraje'!$N:$N,'Cartera Semanal Producto'!AH$1,'BD Factoraje'!$C:$C,$B$2)</f>
        <v>0</v>
      </c>
      <c r="AI7" s="11">
        <f>IF('Cartera Semanal Producto'!$A7='Cartera Semanal Producto'!AI$1,-SUMIFS('BD Factoraje'!$Q:$Q,'BD Factoraje'!$G:$G,'Cartera Semanal Producto'!$A7,'BD Factoraje'!$C:$C,$B$2),0)+AH7-SUMIFS('BD Factoraje'!$R:$R,'BD Factoraje'!$G:$G,'Cartera Semanal Producto'!$A7,'BD Factoraje'!$N:$N,'Cartera Semanal Producto'!AI$1,'BD Factoraje'!$C:$C,$B$2)</f>
        <v>0</v>
      </c>
      <c r="AJ7" s="11">
        <f>IF('Cartera Semanal Producto'!$A7='Cartera Semanal Producto'!AJ$1,-SUMIFS('BD Factoraje'!$Q:$Q,'BD Factoraje'!$G:$G,'Cartera Semanal Producto'!$A7,'BD Factoraje'!$C:$C,$B$2),0)+AI7-SUMIFS('BD Factoraje'!$R:$R,'BD Factoraje'!$G:$G,'Cartera Semanal Producto'!$A7,'BD Factoraje'!$N:$N,'Cartera Semanal Producto'!AJ$1,'BD Factoraje'!$C:$C,$B$2)</f>
        <v>0</v>
      </c>
      <c r="AK7" s="11">
        <f>IF('Cartera Semanal Producto'!$A7='Cartera Semanal Producto'!AK$1,-SUMIFS('BD Factoraje'!$Q:$Q,'BD Factoraje'!$G:$G,'Cartera Semanal Producto'!$A7,'BD Factoraje'!$C:$C,$B$2),0)+AJ7-SUMIFS('BD Factoraje'!$R:$R,'BD Factoraje'!$G:$G,'Cartera Semanal Producto'!$A7,'BD Factoraje'!$N:$N,'Cartera Semanal Producto'!AK$1,'BD Factoraje'!$C:$C,$B$2)</f>
        <v>0</v>
      </c>
      <c r="AL7" s="11">
        <f>IF('Cartera Semanal Producto'!$A7='Cartera Semanal Producto'!AL$1,-SUMIFS('BD Factoraje'!$Q:$Q,'BD Factoraje'!$G:$G,'Cartera Semanal Producto'!$A7,'BD Factoraje'!$C:$C,$B$2),0)+AK7-SUMIFS('BD Factoraje'!$R:$R,'BD Factoraje'!$G:$G,'Cartera Semanal Producto'!$A7,'BD Factoraje'!$N:$N,'Cartera Semanal Producto'!AL$1,'BD Factoraje'!$C:$C,$B$2)</f>
        <v>0</v>
      </c>
      <c r="AM7" s="11">
        <f>IF('Cartera Semanal Producto'!$A7='Cartera Semanal Producto'!AM$1,-SUMIFS('BD Factoraje'!$Q:$Q,'BD Factoraje'!$G:$G,'Cartera Semanal Producto'!$A7,'BD Factoraje'!$C:$C,$B$2),0)+AL7-SUMIFS('BD Factoraje'!$R:$R,'BD Factoraje'!$G:$G,'Cartera Semanal Producto'!$A7,'BD Factoraje'!$N:$N,'Cartera Semanal Producto'!AM$1,'BD Factoraje'!$C:$C,$B$2)</f>
        <v>0</v>
      </c>
      <c r="AN7" s="11">
        <f>IF('Cartera Semanal Producto'!$A7='Cartera Semanal Producto'!AN$1,-SUMIFS('BD Factoraje'!$Q:$Q,'BD Factoraje'!$G:$G,'Cartera Semanal Producto'!$A7,'BD Factoraje'!$C:$C,$B$2),0)+AM7-SUMIFS('BD Factoraje'!$R:$R,'BD Factoraje'!$G:$G,'Cartera Semanal Producto'!$A7,'BD Factoraje'!$N:$N,'Cartera Semanal Producto'!AN$1,'BD Factoraje'!$C:$C,$B$2)</f>
        <v>0</v>
      </c>
      <c r="AO7" s="11">
        <f>IF('Cartera Semanal Producto'!$A7='Cartera Semanal Producto'!AO$1,-SUMIFS('BD Factoraje'!$Q:$Q,'BD Factoraje'!$G:$G,'Cartera Semanal Producto'!$A7,'BD Factoraje'!$C:$C,$B$2),0)+AN7-SUMIFS('BD Factoraje'!$R:$R,'BD Factoraje'!$G:$G,'Cartera Semanal Producto'!$A7,'BD Factoraje'!$N:$N,'Cartera Semanal Producto'!AO$1,'BD Factoraje'!$C:$C,$B$2)</f>
        <v>0</v>
      </c>
      <c r="AP7" s="11">
        <f>IF('Cartera Semanal Producto'!$A7='Cartera Semanal Producto'!AP$1,-SUMIFS('BD Factoraje'!$Q:$Q,'BD Factoraje'!$G:$G,'Cartera Semanal Producto'!$A7,'BD Factoraje'!$C:$C,$B$2),0)+AO7-SUMIFS('BD Factoraje'!$R:$R,'BD Factoraje'!$G:$G,'Cartera Semanal Producto'!$A7,'BD Factoraje'!$N:$N,'Cartera Semanal Producto'!AP$1,'BD Factoraje'!$C:$C,$B$2)</f>
        <v>0</v>
      </c>
      <c r="AQ7" s="11">
        <f>IF('Cartera Semanal Producto'!$A7='Cartera Semanal Producto'!AQ$1,-SUMIFS('BD Factoraje'!$Q:$Q,'BD Factoraje'!$G:$G,'Cartera Semanal Producto'!$A7,'BD Factoraje'!$C:$C,$B$2),0)+AP7-SUMIFS('BD Factoraje'!$R:$R,'BD Factoraje'!$G:$G,'Cartera Semanal Producto'!$A7,'BD Factoraje'!$N:$N,'Cartera Semanal Producto'!AQ$1,'BD Factoraje'!$C:$C,$B$2)</f>
        <v>0</v>
      </c>
      <c r="AR7" s="11">
        <f>IF('Cartera Semanal Producto'!$A7='Cartera Semanal Producto'!AR$1,-SUMIFS('BD Factoraje'!$Q:$Q,'BD Factoraje'!$G:$G,'Cartera Semanal Producto'!$A7,'BD Factoraje'!$C:$C,$B$2),0)+AQ7-SUMIFS('BD Factoraje'!$R:$R,'BD Factoraje'!$G:$G,'Cartera Semanal Producto'!$A7,'BD Factoraje'!$N:$N,'Cartera Semanal Producto'!AR$1,'BD Factoraje'!$C:$C,$B$2)</f>
        <v>0</v>
      </c>
      <c r="AS7" s="11">
        <f>IF('Cartera Semanal Producto'!$A7='Cartera Semanal Producto'!AS$1,-SUMIFS('BD Factoraje'!$Q:$Q,'BD Factoraje'!$G:$G,'Cartera Semanal Producto'!$A7,'BD Factoraje'!$C:$C,$B$2),0)+AR7-SUMIFS('BD Factoraje'!$R:$R,'BD Factoraje'!$G:$G,'Cartera Semanal Producto'!$A7,'BD Factoraje'!$N:$N,'Cartera Semanal Producto'!AS$1,'BD Factoraje'!$C:$C,$B$2)</f>
        <v>0</v>
      </c>
      <c r="AT7" s="11">
        <f>IF('Cartera Semanal Producto'!$A7='Cartera Semanal Producto'!AT$1,-SUMIFS('BD Factoraje'!$Q:$Q,'BD Factoraje'!$G:$G,'Cartera Semanal Producto'!$A7,'BD Factoraje'!$C:$C,$B$2),0)+AS7-SUMIFS('BD Factoraje'!$R:$R,'BD Factoraje'!$G:$G,'Cartera Semanal Producto'!$A7,'BD Factoraje'!$N:$N,'Cartera Semanal Producto'!AT$1,'BD Factoraje'!$C:$C,$B$2)</f>
        <v>0</v>
      </c>
      <c r="AU7" s="11">
        <f>IF('Cartera Semanal Producto'!$A7='Cartera Semanal Producto'!AU$1,-SUMIFS('BD Factoraje'!$Q:$Q,'BD Factoraje'!$G:$G,'Cartera Semanal Producto'!$A7,'BD Factoraje'!$C:$C,$B$2),0)+AT7-SUMIFS('BD Factoraje'!$R:$R,'BD Factoraje'!$G:$G,'Cartera Semanal Producto'!$A7,'BD Factoraje'!$N:$N,'Cartera Semanal Producto'!AU$1,'BD Factoraje'!$C:$C,$B$2)</f>
        <v>0</v>
      </c>
      <c r="AV7" s="11">
        <f>IF('Cartera Semanal Producto'!$A7='Cartera Semanal Producto'!AV$1,-SUMIFS('BD Factoraje'!$Q:$Q,'BD Factoraje'!$G:$G,'Cartera Semanal Producto'!$A7,'BD Factoraje'!$C:$C,$B$2),0)+AU7-SUMIFS('BD Factoraje'!$R:$R,'BD Factoraje'!$G:$G,'Cartera Semanal Producto'!$A7,'BD Factoraje'!$N:$N,'Cartera Semanal Producto'!AV$1,'BD Factoraje'!$C:$C,$B$2)</f>
        <v>0</v>
      </c>
      <c r="AW7" s="11">
        <f>IF('Cartera Semanal Producto'!$A7='Cartera Semanal Producto'!AW$1,-SUMIFS('BD Factoraje'!$Q:$Q,'BD Factoraje'!$G:$G,'Cartera Semanal Producto'!$A7,'BD Factoraje'!$C:$C,$B$2),0)+AV7-SUMIFS('BD Factoraje'!$R:$R,'BD Factoraje'!$G:$G,'Cartera Semanal Producto'!$A7,'BD Factoraje'!$N:$N,'Cartera Semanal Producto'!AW$1,'BD Factoraje'!$C:$C,$B$2)</f>
        <v>0</v>
      </c>
      <c r="AX7" s="11">
        <f>IF('Cartera Semanal Producto'!$A7='Cartera Semanal Producto'!AX$1,-SUMIFS('BD Factoraje'!$Q:$Q,'BD Factoraje'!$G:$G,'Cartera Semanal Producto'!$A7,'BD Factoraje'!$C:$C,$B$2),0)+AW7-SUMIFS('BD Factoraje'!$R:$R,'BD Factoraje'!$G:$G,'Cartera Semanal Producto'!$A7,'BD Factoraje'!$N:$N,'Cartera Semanal Producto'!AX$1,'BD Factoraje'!$C:$C,$B$2)</f>
        <v>0</v>
      </c>
      <c r="AY7" s="11">
        <f>IF('Cartera Semanal Producto'!$A7='Cartera Semanal Producto'!AY$1,-SUMIFS('BD Factoraje'!$Q:$Q,'BD Factoraje'!$G:$G,'Cartera Semanal Producto'!$A7,'BD Factoraje'!$C:$C,$B$2),0)+AX7-SUMIFS('BD Factoraje'!$R:$R,'BD Factoraje'!$G:$G,'Cartera Semanal Producto'!$A7,'BD Factoraje'!$N:$N,'Cartera Semanal Producto'!AY$1,'BD Factoraje'!$C:$C,$B$2)</f>
        <v>0</v>
      </c>
      <c r="AZ7" s="11">
        <f>IF('Cartera Semanal Producto'!$A7='Cartera Semanal Producto'!AZ$1,-SUMIFS('BD Factoraje'!$Q:$Q,'BD Factoraje'!$G:$G,'Cartera Semanal Producto'!$A7,'BD Factoraje'!$C:$C,$B$2),0)+AY7-SUMIFS('BD Factoraje'!$R:$R,'BD Factoraje'!$G:$G,'Cartera Semanal Producto'!$A7,'BD Factoraje'!$N:$N,'Cartera Semanal Producto'!AZ$1,'BD Factoraje'!$C:$C,$B$2)</f>
        <v>0</v>
      </c>
      <c r="BA7" s="11">
        <f>IF('Cartera Semanal Producto'!$A7='Cartera Semanal Producto'!BA$1,-SUMIFS('BD Factoraje'!$Q:$Q,'BD Factoraje'!$G:$G,'Cartera Semanal Producto'!$A7,'BD Factoraje'!$C:$C,$B$2),0)+AZ7-SUMIFS('BD Factoraje'!$R:$R,'BD Factoraje'!$G:$G,'Cartera Semanal Producto'!$A7,'BD Factoraje'!$N:$N,'Cartera Semanal Producto'!BA$1,'BD Factoraje'!$C:$C,$B$2)</f>
        <v>0</v>
      </c>
      <c r="BB7" s="11">
        <f>IF('Cartera Semanal Producto'!$A7='Cartera Semanal Producto'!BB$1,-SUMIFS('BD Factoraje'!$Q:$Q,'BD Factoraje'!$G:$G,'Cartera Semanal Producto'!$A7,'BD Factoraje'!$C:$C,$B$2),0)+BA7-SUMIFS('BD Factoraje'!$R:$R,'BD Factoraje'!$G:$G,'Cartera Semanal Producto'!$A7,'BD Factoraje'!$N:$N,'Cartera Semanal Producto'!BB$1,'BD Factoraje'!$C:$C,$B$2)</f>
        <v>0</v>
      </c>
      <c r="BC7" s="11">
        <f>IF('Cartera Semanal Producto'!$A7='Cartera Semanal Producto'!BC$1,-SUMIFS('BD Factoraje'!$Q:$Q,'BD Factoraje'!$G:$G,'Cartera Semanal Producto'!$A7,'BD Factoraje'!$C:$C,$B$2),0)+BB7-SUMIFS('BD Factoraje'!$R:$R,'BD Factoraje'!$G:$G,'Cartera Semanal Producto'!$A7,'BD Factoraje'!$N:$N,'Cartera Semanal Producto'!BC$1,'BD Factoraje'!$C:$C,$B$2)</f>
        <v>0</v>
      </c>
      <c r="BD7" s="11">
        <f>IF('Cartera Semanal Producto'!$A7='Cartera Semanal Producto'!BD$1,-SUMIFS('BD Factoraje'!$Q:$Q,'BD Factoraje'!$G:$G,'Cartera Semanal Producto'!$A7,'BD Factoraje'!$C:$C,$B$2),0)+BC7-SUMIFS('BD Factoraje'!$R:$R,'BD Factoraje'!$G:$G,'Cartera Semanal Producto'!$A7,'BD Factoraje'!$N:$N,'Cartera Semanal Producto'!BD$1,'BD Factoraje'!$C:$C,$B$2)</f>
        <v>0</v>
      </c>
      <c r="BE7" s="11">
        <f>IF('Cartera Semanal Producto'!$A7='Cartera Semanal Producto'!BE$1,-SUMIFS('BD Factoraje'!$Q:$Q,'BD Factoraje'!$G:$G,'Cartera Semanal Producto'!$A7,'BD Factoraje'!$C:$C,$B$2),0)+BD7-SUMIFS('BD Factoraje'!$R:$R,'BD Factoraje'!$G:$G,'Cartera Semanal Producto'!$A7,'BD Factoraje'!$N:$N,'Cartera Semanal Producto'!BE$1,'BD Factoraje'!$C:$C,$B$2)</f>
        <v>0</v>
      </c>
      <c r="BF7" s="11">
        <f>IF('Cartera Semanal Producto'!$A7='Cartera Semanal Producto'!BF$1,-SUMIFS('BD Factoraje'!$Q:$Q,'BD Factoraje'!$G:$G,'Cartera Semanal Producto'!$A7,'BD Factoraje'!$C:$C,$B$2),0)+BE7-SUMIFS('BD Factoraje'!$R:$R,'BD Factoraje'!$G:$G,'Cartera Semanal Producto'!$A7,'BD Factoraje'!$N:$N,'Cartera Semanal Producto'!BF$1,'BD Factoraje'!$C:$C,$B$2)</f>
        <v>0</v>
      </c>
      <c r="BG7" s="11">
        <f>IF('Cartera Semanal Producto'!$A7='Cartera Semanal Producto'!BG$1,-SUMIFS('BD Factoraje'!$Q:$Q,'BD Factoraje'!$G:$G,'Cartera Semanal Producto'!$A7,'BD Factoraje'!$C:$C,$B$2),0)+BF7-SUMIFS('BD Factoraje'!$R:$R,'BD Factoraje'!$G:$G,'Cartera Semanal Producto'!$A7,'BD Factoraje'!$N:$N,'Cartera Semanal Producto'!BG$1,'BD Factoraje'!$C:$C,$B$2)</f>
        <v>0</v>
      </c>
      <c r="BH7" s="11">
        <f>IF('Cartera Semanal Producto'!$A7='Cartera Semanal Producto'!BH$1,-SUMIFS('BD Factoraje'!$Q:$Q,'BD Factoraje'!$G:$G,'Cartera Semanal Producto'!$A7,'BD Factoraje'!$C:$C,$B$2),0)+BG7-SUMIFS('BD Factoraje'!$R:$R,'BD Factoraje'!$G:$G,'Cartera Semanal Producto'!$A7,'BD Factoraje'!$N:$N,'Cartera Semanal Producto'!BH$1,'BD Factoraje'!$C:$C,$B$2)</f>
        <v>0</v>
      </c>
      <c r="BI7" s="11">
        <f>IF('Cartera Semanal Producto'!$A7='Cartera Semanal Producto'!BI$1,-SUMIFS('BD Factoraje'!$Q:$Q,'BD Factoraje'!$G:$G,'Cartera Semanal Producto'!$A7,'BD Factoraje'!$C:$C,$B$2),0)+BH7-SUMIFS('BD Factoraje'!$R:$R,'BD Factoraje'!$G:$G,'Cartera Semanal Producto'!$A7,'BD Factoraje'!$N:$N,'Cartera Semanal Producto'!BI$1,'BD Factoraje'!$C:$C,$B$2)</f>
        <v>0</v>
      </c>
      <c r="BJ7" s="11">
        <f>IF('Cartera Semanal Producto'!$A7='Cartera Semanal Producto'!BJ$1,-SUMIFS('BD Factoraje'!$Q:$Q,'BD Factoraje'!$G:$G,'Cartera Semanal Producto'!$A7,'BD Factoraje'!$C:$C,$B$2),0)+BI7-SUMIFS('BD Factoraje'!$R:$R,'BD Factoraje'!$G:$G,'Cartera Semanal Producto'!$A7,'BD Factoraje'!$N:$N,'Cartera Semanal Producto'!BJ$1,'BD Factoraje'!$C:$C,$B$2)</f>
        <v>0</v>
      </c>
      <c r="BK7" s="11">
        <f>IF('Cartera Semanal Producto'!$A7='Cartera Semanal Producto'!BK$1,-SUMIFS('BD Factoraje'!$Q:$Q,'BD Factoraje'!$G:$G,'Cartera Semanal Producto'!$A7,'BD Factoraje'!$C:$C,$B$2),0)+BJ7-SUMIFS('BD Factoraje'!$R:$R,'BD Factoraje'!$G:$G,'Cartera Semanal Producto'!$A7,'BD Factoraje'!$N:$N,'Cartera Semanal Producto'!BK$1,'BD Factoraje'!$C:$C,$B$2)</f>
        <v>0</v>
      </c>
      <c r="BL7" s="11">
        <f>IF('Cartera Semanal Producto'!$A7='Cartera Semanal Producto'!BL$1,-SUMIFS('BD Factoraje'!$Q:$Q,'BD Factoraje'!$G:$G,'Cartera Semanal Producto'!$A7,'BD Factoraje'!$C:$C,$B$2),0)+BK7-SUMIFS('BD Factoraje'!$R:$R,'BD Factoraje'!$G:$G,'Cartera Semanal Producto'!$A7,'BD Factoraje'!$N:$N,'Cartera Semanal Producto'!BL$1,'BD Factoraje'!$C:$C,$B$2)</f>
        <v>0</v>
      </c>
      <c r="BM7" s="11">
        <f>IF('Cartera Semanal Producto'!$A7='Cartera Semanal Producto'!BM$1,-SUMIFS('BD Factoraje'!$Q:$Q,'BD Factoraje'!$G:$G,'Cartera Semanal Producto'!$A7,'BD Factoraje'!$C:$C,$B$2),0)+BL7-SUMIFS('BD Factoraje'!$R:$R,'BD Factoraje'!$G:$G,'Cartera Semanal Producto'!$A7,'BD Factoraje'!$N:$N,'Cartera Semanal Producto'!BM$1,'BD Factoraje'!$C:$C,$B$2)</f>
        <v>0</v>
      </c>
      <c r="BN7" s="11">
        <f>IF('Cartera Semanal Producto'!$A7='Cartera Semanal Producto'!BN$1,-SUMIFS('BD Factoraje'!$Q:$Q,'BD Factoraje'!$G:$G,'Cartera Semanal Producto'!$A7,'BD Factoraje'!$C:$C,$B$2),0)+BM7-SUMIFS('BD Factoraje'!$R:$R,'BD Factoraje'!$G:$G,'Cartera Semanal Producto'!$A7,'BD Factoraje'!$N:$N,'Cartera Semanal Producto'!BN$1,'BD Factoraje'!$C:$C,$B$2)</f>
        <v>0</v>
      </c>
      <c r="BO7" s="11">
        <f>IF('Cartera Semanal Producto'!$A7='Cartera Semanal Producto'!BO$1,-SUMIFS('BD Factoraje'!$Q:$Q,'BD Factoraje'!$G:$G,'Cartera Semanal Producto'!$A7,'BD Factoraje'!$C:$C,$B$2),0)+BN7-SUMIFS('BD Factoraje'!$R:$R,'BD Factoraje'!$G:$G,'Cartera Semanal Producto'!$A7,'BD Factoraje'!$N:$N,'Cartera Semanal Producto'!BO$1,'BD Factoraje'!$C:$C,$B$2)</f>
        <v>0</v>
      </c>
      <c r="BP7" s="11">
        <f>IF('Cartera Semanal Producto'!$A7='Cartera Semanal Producto'!BP$1,-SUMIFS('BD Factoraje'!$Q:$Q,'BD Factoraje'!$G:$G,'Cartera Semanal Producto'!$A7,'BD Factoraje'!$C:$C,$B$2),0)+BO7-SUMIFS('BD Factoraje'!$R:$R,'BD Factoraje'!$G:$G,'Cartera Semanal Producto'!$A7,'BD Factoraje'!$N:$N,'Cartera Semanal Producto'!BP$1,'BD Factoraje'!$C:$C,$B$2)</f>
        <v>0</v>
      </c>
      <c r="BQ7" s="11">
        <f>IF('Cartera Semanal Producto'!$A7='Cartera Semanal Producto'!BQ$1,-SUMIFS('BD Factoraje'!$Q:$Q,'BD Factoraje'!$G:$G,'Cartera Semanal Producto'!$A7,'BD Factoraje'!$C:$C,$B$2),0)+BP7-SUMIFS('BD Factoraje'!$R:$R,'BD Factoraje'!$G:$G,'Cartera Semanal Producto'!$A7,'BD Factoraje'!$N:$N,'Cartera Semanal Producto'!BQ$1,'BD Factoraje'!$C:$C,$B$2)</f>
        <v>0</v>
      </c>
      <c r="BR7" s="11">
        <f>IF('Cartera Semanal Producto'!$A7='Cartera Semanal Producto'!BR$1,-SUMIFS('BD Factoraje'!$Q:$Q,'BD Factoraje'!$G:$G,'Cartera Semanal Producto'!$A7,'BD Factoraje'!$C:$C,$B$2),0)+BQ7-SUMIFS('BD Factoraje'!$R:$R,'BD Factoraje'!$G:$G,'Cartera Semanal Producto'!$A7,'BD Factoraje'!$N:$N,'Cartera Semanal Producto'!BR$1,'BD Factoraje'!$C:$C,$B$2)</f>
        <v>0</v>
      </c>
      <c r="BS7" s="11">
        <f>IF('Cartera Semanal Producto'!$A7='Cartera Semanal Producto'!BS$1,-SUMIFS('BD Factoraje'!$Q:$Q,'BD Factoraje'!$G:$G,'Cartera Semanal Producto'!$A7,'BD Factoraje'!$C:$C,$B$2),0)+BR7-SUMIFS('BD Factoraje'!$R:$R,'BD Factoraje'!$G:$G,'Cartera Semanal Producto'!$A7,'BD Factoraje'!$N:$N,'Cartera Semanal Producto'!BS$1,'BD Factoraje'!$C:$C,$B$2)</f>
        <v>0</v>
      </c>
      <c r="BT7" s="11">
        <f>IF('Cartera Semanal Producto'!$A7='Cartera Semanal Producto'!BT$1,-SUMIFS('BD Factoraje'!$Q:$Q,'BD Factoraje'!$G:$G,'Cartera Semanal Producto'!$A7,'BD Factoraje'!$C:$C,$B$2),0)+BS7-SUMIFS('BD Factoraje'!$R:$R,'BD Factoraje'!$G:$G,'Cartera Semanal Producto'!$A7,'BD Factoraje'!$N:$N,'Cartera Semanal Producto'!BT$1,'BD Factoraje'!$C:$C,$B$2)</f>
        <v>0</v>
      </c>
      <c r="BU7" s="11">
        <f>IF('Cartera Semanal Producto'!$A7='Cartera Semanal Producto'!BU$1,-SUMIFS('BD Factoraje'!$Q:$Q,'BD Factoraje'!$G:$G,'Cartera Semanal Producto'!$A7,'BD Factoraje'!$C:$C,$B$2),0)+BT7-SUMIFS('BD Factoraje'!$R:$R,'BD Factoraje'!$G:$G,'Cartera Semanal Producto'!$A7,'BD Factoraje'!$N:$N,'Cartera Semanal Producto'!BU$1,'BD Factoraje'!$C:$C,$B$2)</f>
        <v>0</v>
      </c>
      <c r="BV7" s="11">
        <f>IF('Cartera Semanal Producto'!$A7='Cartera Semanal Producto'!BV$1,-SUMIFS('BD Factoraje'!$Q:$Q,'BD Factoraje'!$G:$G,'Cartera Semanal Producto'!$A7,'BD Factoraje'!$C:$C,$B$2),0)+BU7-SUMIFS('BD Factoraje'!$R:$R,'BD Factoraje'!$G:$G,'Cartera Semanal Producto'!$A7,'BD Factoraje'!$N:$N,'Cartera Semanal Producto'!BV$1,'BD Factoraje'!$C:$C,$B$2)</f>
        <v>0</v>
      </c>
      <c r="BW7" s="11">
        <f>IF('Cartera Semanal Producto'!$A7='Cartera Semanal Producto'!BW$1,-SUMIFS('BD Factoraje'!$Q:$Q,'BD Factoraje'!$G:$G,'Cartera Semanal Producto'!$A7,'BD Factoraje'!$C:$C,$B$2),0)+BV7-SUMIFS('BD Factoraje'!$R:$R,'BD Factoraje'!$G:$G,'Cartera Semanal Producto'!$A7,'BD Factoraje'!$N:$N,'Cartera Semanal Producto'!BW$1,'BD Factoraje'!$C:$C,$B$2)</f>
        <v>0</v>
      </c>
      <c r="BX7" s="11">
        <f>IF('Cartera Semanal Producto'!$A7='Cartera Semanal Producto'!BX$1,-SUMIFS('BD Factoraje'!$Q:$Q,'BD Factoraje'!$G:$G,'Cartera Semanal Producto'!$A7,'BD Factoraje'!$C:$C,$B$2),0)+BW7-SUMIFS('BD Factoraje'!$R:$R,'BD Factoraje'!$G:$G,'Cartera Semanal Producto'!$A7,'BD Factoraje'!$N:$N,'Cartera Semanal Producto'!BX$1,'BD Factoraje'!$C:$C,$B$2)</f>
        <v>0</v>
      </c>
      <c r="BY7" s="11">
        <f>IF('Cartera Semanal Producto'!$A7='Cartera Semanal Producto'!BY$1,-SUMIFS('BD Factoraje'!$Q:$Q,'BD Factoraje'!$G:$G,'Cartera Semanal Producto'!$A7,'BD Factoraje'!$C:$C,$B$2),0)+BX7-SUMIFS('BD Factoraje'!$R:$R,'BD Factoraje'!$G:$G,'Cartera Semanal Producto'!$A7,'BD Factoraje'!$N:$N,'Cartera Semanal Producto'!BY$1,'BD Factoraje'!$C:$C,$B$2)</f>
        <v>0</v>
      </c>
      <c r="BZ7" s="11">
        <f>IF('Cartera Semanal Producto'!$A7='Cartera Semanal Producto'!BZ$1,-SUMIFS('BD Factoraje'!$Q:$Q,'BD Factoraje'!$G:$G,'Cartera Semanal Producto'!$A7,'BD Factoraje'!$C:$C,$B$2),0)+BY7-SUMIFS('BD Factoraje'!$R:$R,'BD Factoraje'!$G:$G,'Cartera Semanal Producto'!$A7,'BD Factoraje'!$N:$N,'Cartera Semanal Producto'!BZ$1,'BD Factoraje'!$C:$C,$B$2)</f>
        <v>0</v>
      </c>
      <c r="CA7" s="11">
        <f>IF('Cartera Semanal Producto'!$A7='Cartera Semanal Producto'!CA$1,-SUMIFS('BD Factoraje'!$Q:$Q,'BD Factoraje'!$G:$G,'Cartera Semanal Producto'!$A7,'BD Factoraje'!$C:$C,$B$2),0)+BZ7-SUMIFS('BD Factoraje'!$R:$R,'BD Factoraje'!$G:$G,'Cartera Semanal Producto'!$A7,'BD Factoraje'!$N:$N,'Cartera Semanal Producto'!CA$1,'BD Factoraje'!$C:$C,$B$2)</f>
        <v>0</v>
      </c>
      <c r="CB7" s="11">
        <f>IF('Cartera Semanal Producto'!$A7='Cartera Semanal Producto'!CB$1,-SUMIFS('BD Factoraje'!$Q:$Q,'BD Factoraje'!$G:$G,'Cartera Semanal Producto'!$A7,'BD Factoraje'!$C:$C,$B$2),0)+CA7-SUMIFS('BD Factoraje'!$R:$R,'BD Factoraje'!$G:$G,'Cartera Semanal Producto'!$A7,'BD Factoraje'!$N:$N,'Cartera Semanal Producto'!CB$1,'BD Factoraje'!$C:$C,$B$2)</f>
        <v>0</v>
      </c>
      <c r="CC7" s="11">
        <f>IF('Cartera Semanal Producto'!$A7='Cartera Semanal Producto'!CC$1,-SUMIFS('BD Factoraje'!$Q:$Q,'BD Factoraje'!$G:$G,'Cartera Semanal Producto'!$A7,'BD Factoraje'!$C:$C,$B$2),0)+CB7-SUMIFS('BD Factoraje'!$R:$R,'BD Factoraje'!$G:$G,'Cartera Semanal Producto'!$A7,'BD Factoraje'!$N:$N,'Cartera Semanal Producto'!CC$1,'BD Factoraje'!$C:$C,$B$2)</f>
        <v>0</v>
      </c>
      <c r="CD7" s="11">
        <f>IF('Cartera Semanal Producto'!$A7='Cartera Semanal Producto'!CD$1,-SUMIFS('BD Factoraje'!$Q:$Q,'BD Factoraje'!$G:$G,'Cartera Semanal Producto'!$A7,'BD Factoraje'!$C:$C,$B$2),0)+CC7-SUMIFS('BD Factoraje'!$R:$R,'BD Factoraje'!$G:$G,'Cartera Semanal Producto'!$A7,'BD Factoraje'!$N:$N,'Cartera Semanal Producto'!CD$1,'BD Factoraje'!$C:$C,$B$2)</f>
        <v>0</v>
      </c>
      <c r="CE7" s="11">
        <f>IF('Cartera Semanal Producto'!$A7='Cartera Semanal Producto'!CE$1,-SUMIFS('BD Factoraje'!$Q:$Q,'BD Factoraje'!$G:$G,'Cartera Semanal Producto'!$A7,'BD Factoraje'!$C:$C,$B$2),0)+CD7-SUMIFS('BD Factoraje'!$R:$R,'BD Factoraje'!$G:$G,'Cartera Semanal Producto'!$A7,'BD Factoraje'!$N:$N,'Cartera Semanal Producto'!CE$1,'BD Factoraje'!$C:$C,$B$2)</f>
        <v>0</v>
      </c>
      <c r="CF7" s="11">
        <f>IF('Cartera Semanal Producto'!$A7='Cartera Semanal Producto'!CF$1,-SUMIFS('BD Factoraje'!$Q:$Q,'BD Factoraje'!$G:$G,'Cartera Semanal Producto'!$A7,'BD Factoraje'!$C:$C,$B$2),0)+CE7-SUMIFS('BD Factoraje'!$R:$R,'BD Factoraje'!$G:$G,'Cartera Semanal Producto'!$A7,'BD Factoraje'!$N:$N,'Cartera Semanal Producto'!CF$1,'BD Factoraje'!$C:$C,$B$2)</f>
        <v>0</v>
      </c>
      <c r="CG7" s="11">
        <f>IF('Cartera Semanal Producto'!$A7='Cartera Semanal Producto'!CG$1,-SUMIFS('BD Factoraje'!$Q:$Q,'BD Factoraje'!$G:$G,'Cartera Semanal Producto'!$A7,'BD Factoraje'!$C:$C,$B$2),0)+CF7-SUMIFS('BD Factoraje'!$R:$R,'BD Factoraje'!$G:$G,'Cartera Semanal Producto'!$A7,'BD Factoraje'!$N:$N,'Cartera Semanal Producto'!CG$1,'BD Factoraje'!$C:$C,$B$2)</f>
        <v>0</v>
      </c>
      <c r="CH7" s="11">
        <f>IF('Cartera Semanal Producto'!$A7='Cartera Semanal Producto'!CH$1,-SUMIFS('BD Factoraje'!$Q:$Q,'BD Factoraje'!$G:$G,'Cartera Semanal Producto'!$A7,'BD Factoraje'!$C:$C,$B$2),0)+CG7-SUMIFS('BD Factoraje'!$R:$R,'BD Factoraje'!$G:$G,'Cartera Semanal Producto'!$A7,'BD Factoraje'!$N:$N,'Cartera Semanal Producto'!CH$1,'BD Factoraje'!$C:$C,$B$2)</f>
        <v>0</v>
      </c>
      <c r="CI7" s="11">
        <f>IF('Cartera Semanal Producto'!$A7='Cartera Semanal Producto'!CI$1,-SUMIFS('BD Factoraje'!$Q:$Q,'BD Factoraje'!$G:$G,'Cartera Semanal Producto'!$A7,'BD Factoraje'!$C:$C,$B$2),0)+CH7-SUMIFS('BD Factoraje'!$R:$R,'BD Factoraje'!$G:$G,'Cartera Semanal Producto'!$A7,'BD Factoraje'!$N:$N,'Cartera Semanal Producto'!CI$1,'BD Factoraje'!$C:$C,$B$2)</f>
        <v>0</v>
      </c>
      <c r="CJ7" s="11">
        <f>IF('Cartera Semanal Producto'!$A7='Cartera Semanal Producto'!CJ$1,-SUMIFS('BD Factoraje'!$Q:$Q,'BD Factoraje'!$G:$G,'Cartera Semanal Producto'!$A7,'BD Factoraje'!$C:$C,$B$2),0)+CI7-SUMIFS('BD Factoraje'!$R:$R,'BD Factoraje'!$G:$G,'Cartera Semanal Producto'!$A7,'BD Factoraje'!$N:$N,'Cartera Semanal Producto'!CJ$1,'BD Factoraje'!$C:$C,$B$2)</f>
        <v>0</v>
      </c>
      <c r="CK7" s="11">
        <f>IF('Cartera Semanal Producto'!$A7='Cartera Semanal Producto'!CK$1,-SUMIFS('BD Factoraje'!$Q:$Q,'BD Factoraje'!$G:$G,'Cartera Semanal Producto'!$A7,'BD Factoraje'!$C:$C,$B$2),0)+CJ7-SUMIFS('BD Factoraje'!$R:$R,'BD Factoraje'!$G:$G,'Cartera Semanal Producto'!$A7,'BD Factoraje'!$N:$N,'Cartera Semanal Producto'!CK$1,'BD Factoraje'!$C:$C,$B$2)</f>
        <v>0</v>
      </c>
      <c r="CL7" s="11">
        <f>IF('Cartera Semanal Producto'!$A7='Cartera Semanal Producto'!CL$1,-SUMIFS('BD Factoraje'!$Q:$Q,'BD Factoraje'!$G:$G,'Cartera Semanal Producto'!$A7,'BD Factoraje'!$C:$C,$B$2),0)+CK7-SUMIFS('BD Factoraje'!$R:$R,'BD Factoraje'!$G:$G,'Cartera Semanal Producto'!$A7,'BD Factoraje'!$N:$N,'Cartera Semanal Producto'!CL$1,'BD Factoraje'!$C:$C,$B$2)</f>
        <v>0</v>
      </c>
      <c r="CM7" s="11">
        <f>IF('Cartera Semanal Producto'!$A7='Cartera Semanal Producto'!CM$1,-SUMIFS('BD Factoraje'!$Q:$Q,'BD Factoraje'!$G:$G,'Cartera Semanal Producto'!$A7,'BD Factoraje'!$C:$C,$B$2),0)+CL7-SUMIFS('BD Factoraje'!$R:$R,'BD Factoraje'!$G:$G,'Cartera Semanal Producto'!$A7,'BD Factoraje'!$N:$N,'Cartera Semanal Producto'!CM$1,'BD Factoraje'!$C:$C,$B$2)</f>
        <v>0</v>
      </c>
      <c r="CN7" s="11">
        <f>IF('Cartera Semanal Producto'!$A7='Cartera Semanal Producto'!CN$1,-SUMIFS('BD Factoraje'!$Q:$Q,'BD Factoraje'!$G:$G,'Cartera Semanal Producto'!$A7,'BD Factoraje'!$C:$C,$B$2),0)+CM7-SUMIFS('BD Factoraje'!$R:$R,'BD Factoraje'!$G:$G,'Cartera Semanal Producto'!$A7,'BD Factoraje'!$N:$N,'Cartera Semanal Producto'!CN$1,'BD Factoraje'!$C:$C,$B$2)</f>
        <v>0</v>
      </c>
      <c r="CO7" s="11">
        <f>IF('Cartera Semanal Producto'!$A7='Cartera Semanal Producto'!CO$1,-SUMIFS('BD Factoraje'!$Q:$Q,'BD Factoraje'!$G:$G,'Cartera Semanal Producto'!$A7,'BD Factoraje'!$C:$C,$B$2),0)+CN7-SUMIFS('BD Factoraje'!$R:$R,'BD Factoraje'!$G:$G,'Cartera Semanal Producto'!$A7,'BD Factoraje'!$N:$N,'Cartera Semanal Producto'!CO$1,'BD Factoraje'!$C:$C,$B$2)</f>
        <v>0</v>
      </c>
      <c r="CP7" s="11">
        <f>IF('Cartera Semanal Producto'!$A7='Cartera Semanal Producto'!CP$1,-SUMIFS('BD Factoraje'!$Q:$Q,'BD Factoraje'!$G:$G,'Cartera Semanal Producto'!$A7,'BD Factoraje'!$C:$C,$B$2),0)+CO7-SUMIFS('BD Factoraje'!$R:$R,'BD Factoraje'!$G:$G,'Cartera Semanal Producto'!$A7,'BD Factoraje'!$N:$N,'Cartera Semanal Producto'!CP$1,'BD Factoraje'!$C:$C,$B$2)</f>
        <v>0</v>
      </c>
      <c r="CQ7" s="11">
        <f>IF('Cartera Semanal Producto'!$A7='Cartera Semanal Producto'!CQ$1,-SUMIFS('BD Factoraje'!$Q:$Q,'BD Factoraje'!$G:$G,'Cartera Semanal Producto'!$A7,'BD Factoraje'!$C:$C,$B$2),0)+CP7-SUMIFS('BD Factoraje'!$R:$R,'BD Factoraje'!$G:$G,'Cartera Semanal Producto'!$A7,'BD Factoraje'!$N:$N,'Cartera Semanal Producto'!CQ$1,'BD Factoraje'!$C:$C,$B$2)</f>
        <v>0</v>
      </c>
      <c r="CR7" s="11">
        <f>IF('Cartera Semanal Producto'!$A7='Cartera Semanal Producto'!CR$1,-SUMIFS('BD Factoraje'!$Q:$Q,'BD Factoraje'!$G:$G,'Cartera Semanal Producto'!$A7,'BD Factoraje'!$C:$C,$B$2),0)+CQ7-SUMIFS('BD Factoraje'!$R:$R,'BD Factoraje'!$G:$G,'Cartera Semanal Producto'!$A7,'BD Factoraje'!$N:$N,'Cartera Semanal Producto'!CR$1,'BD Factoraje'!$C:$C,$B$2)</f>
        <v>0</v>
      </c>
      <c r="CS7" s="11">
        <f>IF('Cartera Semanal Producto'!$A7='Cartera Semanal Producto'!CS$1,-SUMIFS('BD Factoraje'!$Q:$Q,'BD Factoraje'!$G:$G,'Cartera Semanal Producto'!$A7,'BD Factoraje'!$C:$C,$B$2),0)+CR7-SUMIFS('BD Factoraje'!$R:$R,'BD Factoraje'!$G:$G,'Cartera Semanal Producto'!$A7,'BD Factoraje'!$N:$N,'Cartera Semanal Producto'!CS$1,'BD Factoraje'!$C:$C,$B$2)</f>
        <v>0</v>
      </c>
      <c r="CT7" s="11">
        <f>IF('Cartera Semanal Producto'!$A7='Cartera Semanal Producto'!CT$1,-SUMIFS('BD Factoraje'!$Q:$Q,'BD Factoraje'!$G:$G,'Cartera Semanal Producto'!$A7,'BD Factoraje'!$C:$C,$B$2),0)+CS7-SUMIFS('BD Factoraje'!$R:$R,'BD Factoraje'!$G:$G,'Cartera Semanal Producto'!$A7,'BD Factoraje'!$N:$N,'Cartera Semanal Producto'!CT$1,'BD Factoraje'!$C:$C,$B$2)</f>
        <v>0</v>
      </c>
      <c r="CU7" s="11">
        <f>IF('Cartera Semanal Producto'!$A7='Cartera Semanal Producto'!CU$1,-SUMIFS('BD Factoraje'!$Q:$Q,'BD Factoraje'!$G:$G,'Cartera Semanal Producto'!$A7,'BD Factoraje'!$C:$C,$B$2),0)+CT7-SUMIFS('BD Factoraje'!$R:$R,'BD Factoraje'!$G:$G,'Cartera Semanal Producto'!$A7,'BD Factoraje'!$N:$N,'Cartera Semanal Producto'!CU$1,'BD Factoraje'!$C:$C,$B$2)</f>
        <v>0</v>
      </c>
      <c r="CV7" s="11">
        <f>IF('Cartera Semanal Producto'!$A7='Cartera Semanal Producto'!CV$1,-SUMIFS('BD Factoraje'!$Q:$Q,'BD Factoraje'!$G:$G,'Cartera Semanal Producto'!$A7,'BD Factoraje'!$C:$C,$B$2),0)+CU7-SUMIFS('BD Factoraje'!$R:$R,'BD Factoraje'!$G:$G,'Cartera Semanal Producto'!$A7,'BD Factoraje'!$N:$N,'Cartera Semanal Producto'!CV$1,'BD Factoraje'!$C:$C,$B$2)</f>
        <v>0</v>
      </c>
    </row>
    <row r="8" spans="1:100" x14ac:dyDescent="0.25">
      <c r="A8" s="14">
        <v>18</v>
      </c>
      <c r="B8" s="31">
        <f t="shared" si="2"/>
        <v>42491</v>
      </c>
      <c r="C8" s="11">
        <f>IF('Cartera Semanal Producto'!$A8='Cartera Semanal Producto'!C$1,-SUMIFS('BD Factoraje'!$Q:$Q,'BD Factoraje'!$G:$G,'Cartera Semanal Producto'!$A8,'BD Factoraje'!$C:$C,$B$2),0)</f>
        <v>0</v>
      </c>
      <c r="D8" s="11">
        <f>IF('Cartera Semanal Producto'!$A8='Cartera Semanal Producto'!D$1,-SUMIFS('BD Factoraje'!$Q:$Q,'BD Factoraje'!$G:$G,'Cartera Semanal Producto'!$A8,'BD Factoraje'!$C:$C,$B$2),0)+C8-SUMIFS('BD Factoraje'!$R:$R,'BD Factoraje'!$G:$G,'Cartera Semanal Producto'!$A8,'BD Factoraje'!$N:$N,'Cartera Semanal Producto'!D$1,'BD Factoraje'!$C:$C,$B$2)</f>
        <v>0</v>
      </c>
      <c r="E8" s="11">
        <f>IF('Cartera Semanal Producto'!$A8='Cartera Semanal Producto'!E$1,-SUMIFS('BD Factoraje'!$Q:$Q,'BD Factoraje'!$G:$G,'Cartera Semanal Producto'!$A8,'BD Factoraje'!$C:$C,$B$2),0)+D8-SUMIFS('BD Factoraje'!$R:$R,'BD Factoraje'!$G:$G,'Cartera Semanal Producto'!$A8,'BD Factoraje'!$N:$N,'Cartera Semanal Producto'!E$1,'BD Factoraje'!$C:$C,$B$2)</f>
        <v>0</v>
      </c>
      <c r="F8" s="11">
        <f>IF('Cartera Semanal Producto'!$A8='Cartera Semanal Producto'!F$1,-SUMIFS('BD Factoraje'!$Q:$Q,'BD Factoraje'!$G:$G,'Cartera Semanal Producto'!$A8,'BD Factoraje'!$C:$C,$B$2),0)+E8-SUMIFS('BD Factoraje'!$R:$R,'BD Factoraje'!$G:$G,'Cartera Semanal Producto'!$A8,'BD Factoraje'!$N:$N,'Cartera Semanal Producto'!F$1,'BD Factoraje'!$C:$C,$B$2)</f>
        <v>0</v>
      </c>
      <c r="G8" s="11">
        <f>IF('Cartera Semanal Producto'!$A8='Cartera Semanal Producto'!G$1,-SUMIFS('BD Factoraje'!$Q:$Q,'BD Factoraje'!$G:$G,'Cartera Semanal Producto'!$A8,'BD Factoraje'!$C:$C,$B$2),0)+F8-SUMIFS('BD Factoraje'!$R:$R,'BD Factoraje'!$G:$G,'Cartera Semanal Producto'!$A8,'BD Factoraje'!$N:$N,'Cartera Semanal Producto'!G$1,'BD Factoraje'!$C:$C,$B$2)</f>
        <v>0</v>
      </c>
      <c r="H8" s="11">
        <f>IF('Cartera Semanal Producto'!$A8='Cartera Semanal Producto'!H$1,-SUMIFS('BD Factoraje'!$Q:$Q,'BD Factoraje'!$G:$G,'Cartera Semanal Producto'!$A8,'BD Factoraje'!$C:$C,$B$2),0)+G8-SUMIFS('BD Factoraje'!$R:$R,'BD Factoraje'!$G:$G,'Cartera Semanal Producto'!$A8,'BD Factoraje'!$N:$N,'Cartera Semanal Producto'!H$1,'BD Factoraje'!$C:$C,$B$2)</f>
        <v>0</v>
      </c>
      <c r="I8" s="11">
        <f>IF('Cartera Semanal Producto'!$A8='Cartera Semanal Producto'!I$1,-SUMIFS('BD Factoraje'!$Q:$Q,'BD Factoraje'!$G:$G,'Cartera Semanal Producto'!$A8,'BD Factoraje'!$C:$C,$B$2),0)+H8-SUMIFS('BD Factoraje'!$R:$R,'BD Factoraje'!$G:$G,'Cartera Semanal Producto'!$A8,'BD Factoraje'!$N:$N,'Cartera Semanal Producto'!I$1,'BD Factoraje'!$C:$C,$B$2)</f>
        <v>0</v>
      </c>
      <c r="J8" s="11">
        <f>IF('Cartera Semanal Producto'!$A8='Cartera Semanal Producto'!J$1,-SUMIFS('BD Factoraje'!$Q:$Q,'BD Factoraje'!$G:$G,'Cartera Semanal Producto'!$A8,'BD Factoraje'!$C:$C,$B$2),0)+I8-SUMIFS('BD Factoraje'!$R:$R,'BD Factoraje'!$G:$G,'Cartera Semanal Producto'!$A8,'BD Factoraje'!$N:$N,'Cartera Semanal Producto'!J$1,'BD Factoraje'!$C:$C,$B$2)</f>
        <v>0</v>
      </c>
      <c r="K8" s="11">
        <f>IF('Cartera Semanal Producto'!$A8='Cartera Semanal Producto'!K$1,-SUMIFS('BD Factoraje'!$Q:$Q,'BD Factoraje'!$G:$G,'Cartera Semanal Producto'!$A8,'BD Factoraje'!$C:$C,$B$2),0)+J8-SUMIFS('BD Factoraje'!$R:$R,'BD Factoraje'!$G:$G,'Cartera Semanal Producto'!$A8,'BD Factoraje'!$N:$N,'Cartera Semanal Producto'!K$1,'BD Factoraje'!$C:$C,$B$2)</f>
        <v>0</v>
      </c>
      <c r="L8" s="11">
        <f>IF('Cartera Semanal Producto'!$A8='Cartera Semanal Producto'!L$1,-SUMIFS('BD Factoraje'!$Q:$Q,'BD Factoraje'!$G:$G,'Cartera Semanal Producto'!$A8,'BD Factoraje'!$C:$C,$B$2),0)+K8-SUMIFS('BD Factoraje'!$R:$R,'BD Factoraje'!$G:$G,'Cartera Semanal Producto'!$A8,'BD Factoraje'!$N:$N,'Cartera Semanal Producto'!L$1,'BD Factoraje'!$C:$C,$B$2)</f>
        <v>0</v>
      </c>
      <c r="M8" s="11">
        <f>IF('Cartera Semanal Producto'!$A8='Cartera Semanal Producto'!M$1,-SUMIFS('BD Factoraje'!$Q:$Q,'BD Factoraje'!$G:$G,'Cartera Semanal Producto'!$A8,'BD Factoraje'!$C:$C,$B$2),0)+L8-SUMIFS('BD Factoraje'!$R:$R,'BD Factoraje'!$G:$G,'Cartera Semanal Producto'!$A8,'BD Factoraje'!$N:$N,'Cartera Semanal Producto'!M$1,'BD Factoraje'!$C:$C,$B$2)</f>
        <v>0</v>
      </c>
      <c r="N8" s="11">
        <f>IF('Cartera Semanal Producto'!$A8='Cartera Semanal Producto'!N$1,-SUMIFS('BD Factoraje'!$Q:$Q,'BD Factoraje'!$G:$G,'Cartera Semanal Producto'!$A8,'BD Factoraje'!$C:$C,$B$2),0)+M8-SUMIFS('BD Factoraje'!$R:$R,'BD Factoraje'!$G:$G,'Cartera Semanal Producto'!$A8,'BD Factoraje'!$N:$N,'Cartera Semanal Producto'!N$1,'BD Factoraje'!$C:$C,$B$2)</f>
        <v>0</v>
      </c>
      <c r="O8" s="11">
        <f>IF('Cartera Semanal Producto'!$A8='Cartera Semanal Producto'!O$1,-SUMIFS('BD Factoraje'!$Q:$Q,'BD Factoraje'!$G:$G,'Cartera Semanal Producto'!$A8,'BD Factoraje'!$C:$C,$B$2),0)+N8-SUMIFS('BD Factoraje'!$R:$R,'BD Factoraje'!$G:$G,'Cartera Semanal Producto'!$A8,'BD Factoraje'!$N:$N,'Cartera Semanal Producto'!O$1,'BD Factoraje'!$C:$C,$B$2)</f>
        <v>0</v>
      </c>
      <c r="P8" s="11">
        <f>IF('Cartera Semanal Producto'!$A8='Cartera Semanal Producto'!P$1,-SUMIFS('BD Factoraje'!$Q:$Q,'BD Factoraje'!$G:$G,'Cartera Semanal Producto'!$A8,'BD Factoraje'!$C:$C,$B$2),0)+O8-SUMIFS('BD Factoraje'!$R:$R,'BD Factoraje'!$G:$G,'Cartera Semanal Producto'!$A8,'BD Factoraje'!$N:$N,'Cartera Semanal Producto'!P$1,'BD Factoraje'!$C:$C,$B$2)</f>
        <v>0</v>
      </c>
      <c r="Q8" s="11">
        <f>IF('Cartera Semanal Producto'!$A8='Cartera Semanal Producto'!Q$1,-SUMIFS('BD Factoraje'!$Q:$Q,'BD Factoraje'!$G:$G,'Cartera Semanal Producto'!$A8,'BD Factoraje'!$C:$C,$B$2),0)+P8-SUMIFS('BD Factoraje'!$R:$R,'BD Factoraje'!$G:$G,'Cartera Semanal Producto'!$A8,'BD Factoraje'!$N:$N,'Cartera Semanal Producto'!Q$1,'BD Factoraje'!$C:$C,$B$2)</f>
        <v>0</v>
      </c>
      <c r="R8" s="11">
        <f>IF('Cartera Semanal Producto'!$A8='Cartera Semanal Producto'!R$1,-SUMIFS('BD Factoraje'!$Q:$Q,'BD Factoraje'!$G:$G,'Cartera Semanal Producto'!$A8,'BD Factoraje'!$C:$C,$B$2),0)+Q8-SUMIFS('BD Factoraje'!$R:$R,'BD Factoraje'!$G:$G,'Cartera Semanal Producto'!$A8,'BD Factoraje'!$N:$N,'Cartera Semanal Producto'!R$1,'BD Factoraje'!$C:$C,$B$2)</f>
        <v>0</v>
      </c>
      <c r="S8" s="11">
        <f>IF('Cartera Semanal Producto'!$A8='Cartera Semanal Producto'!S$1,-SUMIFS('BD Factoraje'!$Q:$Q,'BD Factoraje'!$G:$G,'Cartera Semanal Producto'!$A8,'BD Factoraje'!$C:$C,$B$2),0)+R8-SUMIFS('BD Factoraje'!$R:$R,'BD Factoraje'!$G:$G,'Cartera Semanal Producto'!$A8,'BD Factoraje'!$N:$N,'Cartera Semanal Producto'!S$1,'BD Factoraje'!$C:$C,$B$2)</f>
        <v>0</v>
      </c>
      <c r="T8" s="11">
        <f>IF('Cartera Semanal Producto'!$A8='Cartera Semanal Producto'!T$1,-SUMIFS('BD Factoraje'!$Q:$Q,'BD Factoraje'!$G:$G,'Cartera Semanal Producto'!$A8,'BD Factoraje'!$C:$C,$B$2),0)+S8-SUMIFS('BD Factoraje'!$R:$R,'BD Factoraje'!$G:$G,'Cartera Semanal Producto'!$A8,'BD Factoraje'!$N:$N,'Cartera Semanal Producto'!T$1,'BD Factoraje'!$C:$C,$B$2)</f>
        <v>0</v>
      </c>
      <c r="U8" s="11">
        <f>IF('Cartera Semanal Producto'!$A8='Cartera Semanal Producto'!U$1,-SUMIFS('BD Factoraje'!$Q:$Q,'BD Factoraje'!$G:$G,'Cartera Semanal Producto'!$A8,'BD Factoraje'!$C:$C,$B$2),0)+T8-SUMIFS('BD Factoraje'!$R:$R,'BD Factoraje'!$G:$G,'Cartera Semanal Producto'!$A8,'BD Factoraje'!$N:$N,'Cartera Semanal Producto'!U$1,'BD Factoraje'!$C:$C,$B$2)</f>
        <v>0</v>
      </c>
      <c r="V8" s="11">
        <f>IF('Cartera Semanal Producto'!$A8='Cartera Semanal Producto'!V$1,-SUMIFS('BD Factoraje'!$Q:$Q,'BD Factoraje'!$G:$G,'Cartera Semanal Producto'!$A8,'BD Factoraje'!$C:$C,$B$2),0)+U8-SUMIFS('BD Factoraje'!$R:$R,'BD Factoraje'!$G:$G,'Cartera Semanal Producto'!$A8,'BD Factoraje'!$N:$N,'Cartera Semanal Producto'!V$1,'BD Factoraje'!$C:$C,$B$2)</f>
        <v>0</v>
      </c>
      <c r="W8" s="11">
        <f>IF('Cartera Semanal Producto'!$A8='Cartera Semanal Producto'!W$1,-SUMIFS('BD Factoraje'!$Q:$Q,'BD Factoraje'!$G:$G,'Cartera Semanal Producto'!$A8,'BD Factoraje'!$C:$C,$B$2),0)+V8-SUMIFS('BD Factoraje'!$R:$R,'BD Factoraje'!$G:$G,'Cartera Semanal Producto'!$A8,'BD Factoraje'!$N:$N,'Cartera Semanal Producto'!W$1,'BD Factoraje'!$C:$C,$B$2)</f>
        <v>0</v>
      </c>
      <c r="X8" s="11">
        <f>IF('Cartera Semanal Producto'!$A8='Cartera Semanal Producto'!X$1,-SUMIFS('BD Factoraje'!$Q:$Q,'BD Factoraje'!$G:$G,'Cartera Semanal Producto'!$A8,'BD Factoraje'!$C:$C,$B$2),0)+W8-SUMIFS('BD Factoraje'!$R:$R,'BD Factoraje'!$G:$G,'Cartera Semanal Producto'!$A8,'BD Factoraje'!$N:$N,'Cartera Semanal Producto'!X$1,'BD Factoraje'!$C:$C,$B$2)</f>
        <v>0</v>
      </c>
      <c r="Y8" s="11">
        <f>IF('Cartera Semanal Producto'!$A8='Cartera Semanal Producto'!Y$1,-SUMIFS('BD Factoraje'!$Q:$Q,'BD Factoraje'!$G:$G,'Cartera Semanal Producto'!$A8,'BD Factoraje'!$C:$C,$B$2),0)+X8-SUMIFS('BD Factoraje'!$R:$R,'BD Factoraje'!$G:$G,'Cartera Semanal Producto'!$A8,'BD Factoraje'!$N:$N,'Cartera Semanal Producto'!Y$1,'BD Factoraje'!$C:$C,$B$2)</f>
        <v>0</v>
      </c>
      <c r="Z8" s="11">
        <f>IF('Cartera Semanal Producto'!$A8='Cartera Semanal Producto'!Z$1,-SUMIFS('BD Factoraje'!$Q:$Q,'BD Factoraje'!$G:$G,'Cartera Semanal Producto'!$A8,'BD Factoraje'!$C:$C,$B$2),0)+Y8-SUMIFS('BD Factoraje'!$R:$R,'BD Factoraje'!$G:$G,'Cartera Semanal Producto'!$A8,'BD Factoraje'!$N:$N,'Cartera Semanal Producto'!Z$1,'BD Factoraje'!$C:$C,$B$2)</f>
        <v>0</v>
      </c>
      <c r="AA8" s="11">
        <f>IF('Cartera Semanal Producto'!$A8='Cartera Semanal Producto'!AA$1,-SUMIFS('BD Factoraje'!$Q:$Q,'BD Factoraje'!$G:$G,'Cartera Semanal Producto'!$A8,'BD Factoraje'!$C:$C,$B$2),0)+Z8-SUMIFS('BD Factoraje'!$R:$R,'BD Factoraje'!$G:$G,'Cartera Semanal Producto'!$A8,'BD Factoraje'!$N:$N,'Cartera Semanal Producto'!AA$1,'BD Factoraje'!$C:$C,$B$2)</f>
        <v>0</v>
      </c>
      <c r="AB8" s="11">
        <f>IF('Cartera Semanal Producto'!$A8='Cartera Semanal Producto'!AB$1,-SUMIFS('BD Factoraje'!$Q:$Q,'BD Factoraje'!$G:$G,'Cartera Semanal Producto'!$A8,'BD Factoraje'!$C:$C,$B$2),0)+AA8-SUMIFS('BD Factoraje'!$R:$R,'BD Factoraje'!$G:$G,'Cartera Semanal Producto'!$A8,'BD Factoraje'!$N:$N,'Cartera Semanal Producto'!AB$1,'BD Factoraje'!$C:$C,$B$2)</f>
        <v>0</v>
      </c>
      <c r="AC8" s="11">
        <f>IF('Cartera Semanal Producto'!$A8='Cartera Semanal Producto'!AC$1,-SUMIFS('BD Factoraje'!$Q:$Q,'BD Factoraje'!$G:$G,'Cartera Semanal Producto'!$A8,'BD Factoraje'!$C:$C,$B$2),0)+AB8-SUMIFS('BD Factoraje'!$R:$R,'BD Factoraje'!$G:$G,'Cartera Semanal Producto'!$A8,'BD Factoraje'!$N:$N,'Cartera Semanal Producto'!AC$1,'BD Factoraje'!$C:$C,$B$2)</f>
        <v>0</v>
      </c>
      <c r="AD8" s="11">
        <f>IF('Cartera Semanal Producto'!$A8='Cartera Semanal Producto'!AD$1,-SUMIFS('BD Factoraje'!$Q:$Q,'BD Factoraje'!$G:$G,'Cartera Semanal Producto'!$A8,'BD Factoraje'!$C:$C,$B$2),0)+AC8-SUMIFS('BD Factoraje'!$R:$R,'BD Factoraje'!$G:$G,'Cartera Semanal Producto'!$A8,'BD Factoraje'!$N:$N,'Cartera Semanal Producto'!AD$1,'BD Factoraje'!$C:$C,$B$2)</f>
        <v>0</v>
      </c>
      <c r="AE8" s="11">
        <f>IF('Cartera Semanal Producto'!$A8='Cartera Semanal Producto'!AE$1,-SUMIFS('BD Factoraje'!$Q:$Q,'BD Factoraje'!$G:$G,'Cartera Semanal Producto'!$A8,'BD Factoraje'!$C:$C,$B$2),0)+AD8-SUMIFS('BD Factoraje'!$R:$R,'BD Factoraje'!$G:$G,'Cartera Semanal Producto'!$A8,'BD Factoraje'!$N:$N,'Cartera Semanal Producto'!AE$1,'BD Factoraje'!$C:$C,$B$2)</f>
        <v>0</v>
      </c>
      <c r="AF8" s="11">
        <f>IF('Cartera Semanal Producto'!$A8='Cartera Semanal Producto'!AF$1,-SUMIFS('BD Factoraje'!$Q:$Q,'BD Factoraje'!$G:$G,'Cartera Semanal Producto'!$A8,'BD Factoraje'!$C:$C,$B$2),0)+AE8-SUMIFS('BD Factoraje'!$R:$R,'BD Factoraje'!$G:$G,'Cartera Semanal Producto'!$A8,'BD Factoraje'!$N:$N,'Cartera Semanal Producto'!AF$1,'BD Factoraje'!$C:$C,$B$2)</f>
        <v>0</v>
      </c>
      <c r="AG8" s="11">
        <f>IF('Cartera Semanal Producto'!$A8='Cartera Semanal Producto'!AG$1,-SUMIFS('BD Factoraje'!$Q:$Q,'BD Factoraje'!$G:$G,'Cartera Semanal Producto'!$A8,'BD Factoraje'!$C:$C,$B$2),0)+AF8-SUMIFS('BD Factoraje'!$R:$R,'BD Factoraje'!$G:$G,'Cartera Semanal Producto'!$A8,'BD Factoraje'!$N:$N,'Cartera Semanal Producto'!AG$1,'BD Factoraje'!$C:$C,$B$2)</f>
        <v>0</v>
      </c>
      <c r="AH8" s="11">
        <f>IF('Cartera Semanal Producto'!$A8='Cartera Semanal Producto'!AH$1,-SUMIFS('BD Factoraje'!$Q:$Q,'BD Factoraje'!$G:$G,'Cartera Semanal Producto'!$A8,'BD Factoraje'!$C:$C,$B$2),0)+AG8-SUMIFS('BD Factoraje'!$R:$R,'BD Factoraje'!$G:$G,'Cartera Semanal Producto'!$A8,'BD Factoraje'!$N:$N,'Cartera Semanal Producto'!AH$1,'BD Factoraje'!$C:$C,$B$2)</f>
        <v>0</v>
      </c>
      <c r="AI8" s="11">
        <f>IF('Cartera Semanal Producto'!$A8='Cartera Semanal Producto'!AI$1,-SUMIFS('BD Factoraje'!$Q:$Q,'BD Factoraje'!$G:$G,'Cartera Semanal Producto'!$A8,'BD Factoraje'!$C:$C,$B$2),0)+AH8-SUMIFS('BD Factoraje'!$R:$R,'BD Factoraje'!$G:$G,'Cartera Semanal Producto'!$A8,'BD Factoraje'!$N:$N,'Cartera Semanal Producto'!AI$1,'BD Factoraje'!$C:$C,$B$2)</f>
        <v>0</v>
      </c>
      <c r="AJ8" s="11">
        <f>IF('Cartera Semanal Producto'!$A8='Cartera Semanal Producto'!AJ$1,-SUMIFS('BD Factoraje'!$Q:$Q,'BD Factoraje'!$G:$G,'Cartera Semanal Producto'!$A8,'BD Factoraje'!$C:$C,$B$2),0)+AI8-SUMIFS('BD Factoraje'!$R:$R,'BD Factoraje'!$G:$G,'Cartera Semanal Producto'!$A8,'BD Factoraje'!$N:$N,'Cartera Semanal Producto'!AJ$1,'BD Factoraje'!$C:$C,$B$2)</f>
        <v>0</v>
      </c>
      <c r="AK8" s="11">
        <f>IF('Cartera Semanal Producto'!$A8='Cartera Semanal Producto'!AK$1,-SUMIFS('BD Factoraje'!$Q:$Q,'BD Factoraje'!$G:$G,'Cartera Semanal Producto'!$A8,'BD Factoraje'!$C:$C,$B$2),0)+AJ8-SUMIFS('BD Factoraje'!$R:$R,'BD Factoraje'!$G:$G,'Cartera Semanal Producto'!$A8,'BD Factoraje'!$N:$N,'Cartera Semanal Producto'!AK$1,'BD Factoraje'!$C:$C,$B$2)</f>
        <v>0</v>
      </c>
      <c r="AL8" s="11">
        <f>IF('Cartera Semanal Producto'!$A8='Cartera Semanal Producto'!AL$1,-SUMIFS('BD Factoraje'!$Q:$Q,'BD Factoraje'!$G:$G,'Cartera Semanal Producto'!$A8,'BD Factoraje'!$C:$C,$B$2),0)+AK8-SUMIFS('BD Factoraje'!$R:$R,'BD Factoraje'!$G:$G,'Cartera Semanal Producto'!$A8,'BD Factoraje'!$N:$N,'Cartera Semanal Producto'!AL$1,'BD Factoraje'!$C:$C,$B$2)</f>
        <v>0</v>
      </c>
      <c r="AM8" s="11">
        <f>IF('Cartera Semanal Producto'!$A8='Cartera Semanal Producto'!AM$1,-SUMIFS('BD Factoraje'!$Q:$Q,'BD Factoraje'!$G:$G,'Cartera Semanal Producto'!$A8,'BD Factoraje'!$C:$C,$B$2),0)+AL8-SUMIFS('BD Factoraje'!$R:$R,'BD Factoraje'!$G:$G,'Cartera Semanal Producto'!$A8,'BD Factoraje'!$N:$N,'Cartera Semanal Producto'!AM$1,'BD Factoraje'!$C:$C,$B$2)</f>
        <v>0</v>
      </c>
      <c r="AN8" s="11">
        <f>IF('Cartera Semanal Producto'!$A8='Cartera Semanal Producto'!AN$1,-SUMIFS('BD Factoraje'!$Q:$Q,'BD Factoraje'!$G:$G,'Cartera Semanal Producto'!$A8,'BD Factoraje'!$C:$C,$B$2),0)+AM8-SUMIFS('BD Factoraje'!$R:$R,'BD Factoraje'!$G:$G,'Cartera Semanal Producto'!$A8,'BD Factoraje'!$N:$N,'Cartera Semanal Producto'!AN$1,'BD Factoraje'!$C:$C,$B$2)</f>
        <v>0</v>
      </c>
      <c r="AO8" s="11">
        <f>IF('Cartera Semanal Producto'!$A8='Cartera Semanal Producto'!AO$1,-SUMIFS('BD Factoraje'!$Q:$Q,'BD Factoraje'!$G:$G,'Cartera Semanal Producto'!$A8,'BD Factoraje'!$C:$C,$B$2),0)+AN8-SUMIFS('BD Factoraje'!$R:$R,'BD Factoraje'!$G:$G,'Cartera Semanal Producto'!$A8,'BD Factoraje'!$N:$N,'Cartera Semanal Producto'!AO$1,'BD Factoraje'!$C:$C,$B$2)</f>
        <v>0</v>
      </c>
      <c r="AP8" s="11">
        <f>IF('Cartera Semanal Producto'!$A8='Cartera Semanal Producto'!AP$1,-SUMIFS('BD Factoraje'!$Q:$Q,'BD Factoraje'!$G:$G,'Cartera Semanal Producto'!$A8,'BD Factoraje'!$C:$C,$B$2),0)+AO8-SUMIFS('BD Factoraje'!$R:$R,'BD Factoraje'!$G:$G,'Cartera Semanal Producto'!$A8,'BD Factoraje'!$N:$N,'Cartera Semanal Producto'!AP$1,'BD Factoraje'!$C:$C,$B$2)</f>
        <v>0</v>
      </c>
      <c r="AQ8" s="11">
        <f>IF('Cartera Semanal Producto'!$A8='Cartera Semanal Producto'!AQ$1,-SUMIFS('BD Factoraje'!$Q:$Q,'BD Factoraje'!$G:$G,'Cartera Semanal Producto'!$A8,'BD Factoraje'!$C:$C,$B$2),0)+AP8-SUMIFS('BD Factoraje'!$R:$R,'BD Factoraje'!$G:$G,'Cartera Semanal Producto'!$A8,'BD Factoraje'!$N:$N,'Cartera Semanal Producto'!AQ$1,'BD Factoraje'!$C:$C,$B$2)</f>
        <v>0</v>
      </c>
      <c r="AR8" s="11">
        <f>IF('Cartera Semanal Producto'!$A8='Cartera Semanal Producto'!AR$1,-SUMIFS('BD Factoraje'!$Q:$Q,'BD Factoraje'!$G:$G,'Cartera Semanal Producto'!$A8,'BD Factoraje'!$C:$C,$B$2),0)+AQ8-SUMIFS('BD Factoraje'!$R:$R,'BD Factoraje'!$G:$G,'Cartera Semanal Producto'!$A8,'BD Factoraje'!$N:$N,'Cartera Semanal Producto'!AR$1,'BD Factoraje'!$C:$C,$B$2)</f>
        <v>0</v>
      </c>
      <c r="AS8" s="11">
        <f>IF('Cartera Semanal Producto'!$A8='Cartera Semanal Producto'!AS$1,-SUMIFS('BD Factoraje'!$Q:$Q,'BD Factoraje'!$G:$G,'Cartera Semanal Producto'!$A8,'BD Factoraje'!$C:$C,$B$2),0)+AR8-SUMIFS('BD Factoraje'!$R:$R,'BD Factoraje'!$G:$G,'Cartera Semanal Producto'!$A8,'BD Factoraje'!$N:$N,'Cartera Semanal Producto'!AS$1,'BD Factoraje'!$C:$C,$B$2)</f>
        <v>0</v>
      </c>
      <c r="AT8" s="11">
        <f>IF('Cartera Semanal Producto'!$A8='Cartera Semanal Producto'!AT$1,-SUMIFS('BD Factoraje'!$Q:$Q,'BD Factoraje'!$G:$G,'Cartera Semanal Producto'!$A8,'BD Factoraje'!$C:$C,$B$2),0)+AS8-SUMIFS('BD Factoraje'!$R:$R,'BD Factoraje'!$G:$G,'Cartera Semanal Producto'!$A8,'BD Factoraje'!$N:$N,'Cartera Semanal Producto'!AT$1,'BD Factoraje'!$C:$C,$B$2)</f>
        <v>0</v>
      </c>
      <c r="AU8" s="11">
        <f>IF('Cartera Semanal Producto'!$A8='Cartera Semanal Producto'!AU$1,-SUMIFS('BD Factoraje'!$Q:$Q,'BD Factoraje'!$G:$G,'Cartera Semanal Producto'!$A8,'BD Factoraje'!$C:$C,$B$2),0)+AT8-SUMIFS('BD Factoraje'!$R:$R,'BD Factoraje'!$G:$G,'Cartera Semanal Producto'!$A8,'BD Factoraje'!$N:$N,'Cartera Semanal Producto'!AU$1,'BD Factoraje'!$C:$C,$B$2)</f>
        <v>0</v>
      </c>
      <c r="AV8" s="11">
        <f>IF('Cartera Semanal Producto'!$A8='Cartera Semanal Producto'!AV$1,-SUMIFS('BD Factoraje'!$Q:$Q,'BD Factoraje'!$G:$G,'Cartera Semanal Producto'!$A8,'BD Factoraje'!$C:$C,$B$2),0)+AU8-SUMIFS('BD Factoraje'!$R:$R,'BD Factoraje'!$G:$G,'Cartera Semanal Producto'!$A8,'BD Factoraje'!$N:$N,'Cartera Semanal Producto'!AV$1,'BD Factoraje'!$C:$C,$B$2)</f>
        <v>0</v>
      </c>
      <c r="AW8" s="11">
        <f>IF('Cartera Semanal Producto'!$A8='Cartera Semanal Producto'!AW$1,-SUMIFS('BD Factoraje'!$Q:$Q,'BD Factoraje'!$G:$G,'Cartera Semanal Producto'!$A8,'BD Factoraje'!$C:$C,$B$2),0)+AV8-SUMIFS('BD Factoraje'!$R:$R,'BD Factoraje'!$G:$G,'Cartera Semanal Producto'!$A8,'BD Factoraje'!$N:$N,'Cartera Semanal Producto'!AW$1,'BD Factoraje'!$C:$C,$B$2)</f>
        <v>0</v>
      </c>
      <c r="AX8" s="11">
        <f>IF('Cartera Semanal Producto'!$A8='Cartera Semanal Producto'!AX$1,-SUMIFS('BD Factoraje'!$Q:$Q,'BD Factoraje'!$G:$G,'Cartera Semanal Producto'!$A8,'BD Factoraje'!$C:$C,$B$2),0)+AW8-SUMIFS('BD Factoraje'!$R:$R,'BD Factoraje'!$G:$G,'Cartera Semanal Producto'!$A8,'BD Factoraje'!$N:$N,'Cartera Semanal Producto'!AX$1,'BD Factoraje'!$C:$C,$B$2)</f>
        <v>0</v>
      </c>
      <c r="AY8" s="11">
        <f>IF('Cartera Semanal Producto'!$A8='Cartera Semanal Producto'!AY$1,-SUMIFS('BD Factoraje'!$Q:$Q,'BD Factoraje'!$G:$G,'Cartera Semanal Producto'!$A8,'BD Factoraje'!$C:$C,$B$2),0)+AX8-SUMIFS('BD Factoraje'!$R:$R,'BD Factoraje'!$G:$G,'Cartera Semanal Producto'!$A8,'BD Factoraje'!$N:$N,'Cartera Semanal Producto'!AY$1,'BD Factoraje'!$C:$C,$B$2)</f>
        <v>0</v>
      </c>
      <c r="AZ8" s="11">
        <f>IF('Cartera Semanal Producto'!$A8='Cartera Semanal Producto'!AZ$1,-SUMIFS('BD Factoraje'!$Q:$Q,'BD Factoraje'!$G:$G,'Cartera Semanal Producto'!$A8,'BD Factoraje'!$C:$C,$B$2),0)+AY8-SUMIFS('BD Factoraje'!$R:$R,'BD Factoraje'!$G:$G,'Cartera Semanal Producto'!$A8,'BD Factoraje'!$N:$N,'Cartera Semanal Producto'!AZ$1,'BD Factoraje'!$C:$C,$B$2)</f>
        <v>0</v>
      </c>
      <c r="BA8" s="11">
        <f>IF('Cartera Semanal Producto'!$A8='Cartera Semanal Producto'!BA$1,-SUMIFS('BD Factoraje'!$Q:$Q,'BD Factoraje'!$G:$G,'Cartera Semanal Producto'!$A8,'BD Factoraje'!$C:$C,$B$2),0)+AZ8-SUMIFS('BD Factoraje'!$R:$R,'BD Factoraje'!$G:$G,'Cartera Semanal Producto'!$A8,'BD Factoraje'!$N:$N,'Cartera Semanal Producto'!BA$1,'BD Factoraje'!$C:$C,$B$2)</f>
        <v>0</v>
      </c>
      <c r="BB8" s="11">
        <f>IF('Cartera Semanal Producto'!$A8='Cartera Semanal Producto'!BB$1,-SUMIFS('BD Factoraje'!$Q:$Q,'BD Factoraje'!$G:$G,'Cartera Semanal Producto'!$A8,'BD Factoraje'!$C:$C,$B$2),0)+BA8-SUMIFS('BD Factoraje'!$R:$R,'BD Factoraje'!$G:$G,'Cartera Semanal Producto'!$A8,'BD Factoraje'!$N:$N,'Cartera Semanal Producto'!BB$1,'BD Factoraje'!$C:$C,$B$2)</f>
        <v>0</v>
      </c>
      <c r="BC8" s="11">
        <f>IF('Cartera Semanal Producto'!$A8='Cartera Semanal Producto'!BC$1,-SUMIFS('BD Factoraje'!$Q:$Q,'BD Factoraje'!$G:$G,'Cartera Semanal Producto'!$A8,'BD Factoraje'!$C:$C,$B$2),0)+BB8-SUMIFS('BD Factoraje'!$R:$R,'BD Factoraje'!$G:$G,'Cartera Semanal Producto'!$A8,'BD Factoraje'!$N:$N,'Cartera Semanal Producto'!BC$1,'BD Factoraje'!$C:$C,$B$2)</f>
        <v>0</v>
      </c>
      <c r="BD8" s="11">
        <f>IF('Cartera Semanal Producto'!$A8='Cartera Semanal Producto'!BD$1,-SUMIFS('BD Factoraje'!$Q:$Q,'BD Factoraje'!$G:$G,'Cartera Semanal Producto'!$A8,'BD Factoraje'!$C:$C,$B$2),0)+BC8-SUMIFS('BD Factoraje'!$R:$R,'BD Factoraje'!$G:$G,'Cartera Semanal Producto'!$A8,'BD Factoraje'!$N:$N,'Cartera Semanal Producto'!BD$1,'BD Factoraje'!$C:$C,$B$2)</f>
        <v>0</v>
      </c>
      <c r="BE8" s="11">
        <f>IF('Cartera Semanal Producto'!$A8='Cartera Semanal Producto'!BE$1,-SUMIFS('BD Factoraje'!$Q:$Q,'BD Factoraje'!$G:$G,'Cartera Semanal Producto'!$A8,'BD Factoraje'!$C:$C,$B$2),0)+BD8-SUMIFS('BD Factoraje'!$R:$R,'BD Factoraje'!$G:$G,'Cartera Semanal Producto'!$A8,'BD Factoraje'!$N:$N,'Cartera Semanal Producto'!BE$1,'BD Factoraje'!$C:$C,$B$2)</f>
        <v>0</v>
      </c>
      <c r="BF8" s="11">
        <f>IF('Cartera Semanal Producto'!$A8='Cartera Semanal Producto'!BF$1,-SUMIFS('BD Factoraje'!$Q:$Q,'BD Factoraje'!$G:$G,'Cartera Semanal Producto'!$A8,'BD Factoraje'!$C:$C,$B$2),0)+BE8-SUMIFS('BD Factoraje'!$R:$R,'BD Factoraje'!$G:$G,'Cartera Semanal Producto'!$A8,'BD Factoraje'!$N:$N,'Cartera Semanal Producto'!BF$1,'BD Factoraje'!$C:$C,$B$2)</f>
        <v>0</v>
      </c>
      <c r="BG8" s="11">
        <f>IF('Cartera Semanal Producto'!$A8='Cartera Semanal Producto'!BG$1,-SUMIFS('BD Factoraje'!$Q:$Q,'BD Factoraje'!$G:$G,'Cartera Semanal Producto'!$A8,'BD Factoraje'!$C:$C,$B$2),0)+BF8-SUMIFS('BD Factoraje'!$R:$R,'BD Factoraje'!$G:$G,'Cartera Semanal Producto'!$A8,'BD Factoraje'!$N:$N,'Cartera Semanal Producto'!BG$1,'BD Factoraje'!$C:$C,$B$2)</f>
        <v>0</v>
      </c>
      <c r="BH8" s="11">
        <f>IF('Cartera Semanal Producto'!$A8='Cartera Semanal Producto'!BH$1,-SUMIFS('BD Factoraje'!$Q:$Q,'BD Factoraje'!$G:$G,'Cartera Semanal Producto'!$A8,'BD Factoraje'!$C:$C,$B$2),0)+BG8-SUMIFS('BD Factoraje'!$R:$R,'BD Factoraje'!$G:$G,'Cartera Semanal Producto'!$A8,'BD Factoraje'!$N:$N,'Cartera Semanal Producto'!BH$1,'BD Factoraje'!$C:$C,$B$2)</f>
        <v>0</v>
      </c>
      <c r="BI8" s="11">
        <f>IF('Cartera Semanal Producto'!$A8='Cartera Semanal Producto'!BI$1,-SUMIFS('BD Factoraje'!$Q:$Q,'BD Factoraje'!$G:$G,'Cartera Semanal Producto'!$A8,'BD Factoraje'!$C:$C,$B$2),0)+BH8-SUMIFS('BD Factoraje'!$R:$R,'BD Factoraje'!$G:$G,'Cartera Semanal Producto'!$A8,'BD Factoraje'!$N:$N,'Cartera Semanal Producto'!BI$1,'BD Factoraje'!$C:$C,$B$2)</f>
        <v>0</v>
      </c>
      <c r="BJ8" s="11">
        <f>IF('Cartera Semanal Producto'!$A8='Cartera Semanal Producto'!BJ$1,-SUMIFS('BD Factoraje'!$Q:$Q,'BD Factoraje'!$G:$G,'Cartera Semanal Producto'!$A8,'BD Factoraje'!$C:$C,$B$2),0)+BI8-SUMIFS('BD Factoraje'!$R:$R,'BD Factoraje'!$G:$G,'Cartera Semanal Producto'!$A8,'BD Factoraje'!$N:$N,'Cartera Semanal Producto'!BJ$1,'BD Factoraje'!$C:$C,$B$2)</f>
        <v>0</v>
      </c>
      <c r="BK8" s="11">
        <f>IF('Cartera Semanal Producto'!$A8='Cartera Semanal Producto'!BK$1,-SUMIFS('BD Factoraje'!$Q:$Q,'BD Factoraje'!$G:$G,'Cartera Semanal Producto'!$A8,'BD Factoraje'!$C:$C,$B$2),0)+BJ8-SUMIFS('BD Factoraje'!$R:$R,'BD Factoraje'!$G:$G,'Cartera Semanal Producto'!$A8,'BD Factoraje'!$N:$N,'Cartera Semanal Producto'!BK$1,'BD Factoraje'!$C:$C,$B$2)</f>
        <v>0</v>
      </c>
      <c r="BL8" s="11">
        <f>IF('Cartera Semanal Producto'!$A8='Cartera Semanal Producto'!BL$1,-SUMIFS('BD Factoraje'!$Q:$Q,'BD Factoraje'!$G:$G,'Cartera Semanal Producto'!$A8,'BD Factoraje'!$C:$C,$B$2),0)+BK8-SUMIFS('BD Factoraje'!$R:$R,'BD Factoraje'!$G:$G,'Cartera Semanal Producto'!$A8,'BD Factoraje'!$N:$N,'Cartera Semanal Producto'!BL$1,'BD Factoraje'!$C:$C,$B$2)</f>
        <v>0</v>
      </c>
      <c r="BM8" s="11">
        <f>IF('Cartera Semanal Producto'!$A8='Cartera Semanal Producto'!BM$1,-SUMIFS('BD Factoraje'!$Q:$Q,'BD Factoraje'!$G:$G,'Cartera Semanal Producto'!$A8,'BD Factoraje'!$C:$C,$B$2),0)+BL8-SUMIFS('BD Factoraje'!$R:$R,'BD Factoraje'!$G:$G,'Cartera Semanal Producto'!$A8,'BD Factoraje'!$N:$N,'Cartera Semanal Producto'!BM$1,'BD Factoraje'!$C:$C,$B$2)</f>
        <v>0</v>
      </c>
      <c r="BN8" s="11">
        <f>IF('Cartera Semanal Producto'!$A8='Cartera Semanal Producto'!BN$1,-SUMIFS('BD Factoraje'!$Q:$Q,'BD Factoraje'!$G:$G,'Cartera Semanal Producto'!$A8,'BD Factoraje'!$C:$C,$B$2),0)+BM8-SUMIFS('BD Factoraje'!$R:$R,'BD Factoraje'!$G:$G,'Cartera Semanal Producto'!$A8,'BD Factoraje'!$N:$N,'Cartera Semanal Producto'!BN$1,'BD Factoraje'!$C:$C,$B$2)</f>
        <v>0</v>
      </c>
      <c r="BO8" s="11">
        <f>IF('Cartera Semanal Producto'!$A8='Cartera Semanal Producto'!BO$1,-SUMIFS('BD Factoraje'!$Q:$Q,'BD Factoraje'!$G:$G,'Cartera Semanal Producto'!$A8,'BD Factoraje'!$C:$C,$B$2),0)+BN8-SUMIFS('BD Factoraje'!$R:$R,'BD Factoraje'!$G:$G,'Cartera Semanal Producto'!$A8,'BD Factoraje'!$N:$N,'Cartera Semanal Producto'!BO$1,'BD Factoraje'!$C:$C,$B$2)</f>
        <v>0</v>
      </c>
      <c r="BP8" s="11">
        <f>IF('Cartera Semanal Producto'!$A8='Cartera Semanal Producto'!BP$1,-SUMIFS('BD Factoraje'!$Q:$Q,'BD Factoraje'!$G:$G,'Cartera Semanal Producto'!$A8,'BD Factoraje'!$C:$C,$B$2),0)+BO8-SUMIFS('BD Factoraje'!$R:$R,'BD Factoraje'!$G:$G,'Cartera Semanal Producto'!$A8,'BD Factoraje'!$N:$N,'Cartera Semanal Producto'!BP$1,'BD Factoraje'!$C:$C,$B$2)</f>
        <v>0</v>
      </c>
      <c r="BQ8" s="11">
        <f>IF('Cartera Semanal Producto'!$A8='Cartera Semanal Producto'!BQ$1,-SUMIFS('BD Factoraje'!$Q:$Q,'BD Factoraje'!$G:$G,'Cartera Semanal Producto'!$A8,'BD Factoraje'!$C:$C,$B$2),0)+BP8-SUMIFS('BD Factoraje'!$R:$R,'BD Factoraje'!$G:$G,'Cartera Semanal Producto'!$A8,'BD Factoraje'!$N:$N,'Cartera Semanal Producto'!BQ$1,'BD Factoraje'!$C:$C,$B$2)</f>
        <v>0</v>
      </c>
      <c r="BR8" s="11">
        <f>IF('Cartera Semanal Producto'!$A8='Cartera Semanal Producto'!BR$1,-SUMIFS('BD Factoraje'!$Q:$Q,'BD Factoraje'!$G:$G,'Cartera Semanal Producto'!$A8,'BD Factoraje'!$C:$C,$B$2),0)+BQ8-SUMIFS('BD Factoraje'!$R:$R,'BD Factoraje'!$G:$G,'Cartera Semanal Producto'!$A8,'BD Factoraje'!$N:$N,'Cartera Semanal Producto'!BR$1,'BD Factoraje'!$C:$C,$B$2)</f>
        <v>0</v>
      </c>
      <c r="BS8" s="11">
        <f>IF('Cartera Semanal Producto'!$A8='Cartera Semanal Producto'!BS$1,-SUMIFS('BD Factoraje'!$Q:$Q,'BD Factoraje'!$G:$G,'Cartera Semanal Producto'!$A8,'BD Factoraje'!$C:$C,$B$2),0)+BR8-SUMIFS('BD Factoraje'!$R:$R,'BD Factoraje'!$G:$G,'Cartera Semanal Producto'!$A8,'BD Factoraje'!$N:$N,'Cartera Semanal Producto'!BS$1,'BD Factoraje'!$C:$C,$B$2)</f>
        <v>0</v>
      </c>
      <c r="BT8" s="11">
        <f>IF('Cartera Semanal Producto'!$A8='Cartera Semanal Producto'!BT$1,-SUMIFS('BD Factoraje'!$Q:$Q,'BD Factoraje'!$G:$G,'Cartera Semanal Producto'!$A8,'BD Factoraje'!$C:$C,$B$2),0)+BS8-SUMIFS('BD Factoraje'!$R:$R,'BD Factoraje'!$G:$G,'Cartera Semanal Producto'!$A8,'BD Factoraje'!$N:$N,'Cartera Semanal Producto'!BT$1,'BD Factoraje'!$C:$C,$B$2)</f>
        <v>0</v>
      </c>
      <c r="BU8" s="11">
        <f>IF('Cartera Semanal Producto'!$A8='Cartera Semanal Producto'!BU$1,-SUMIFS('BD Factoraje'!$Q:$Q,'BD Factoraje'!$G:$G,'Cartera Semanal Producto'!$A8,'BD Factoraje'!$C:$C,$B$2),0)+BT8-SUMIFS('BD Factoraje'!$R:$R,'BD Factoraje'!$G:$G,'Cartera Semanal Producto'!$A8,'BD Factoraje'!$N:$N,'Cartera Semanal Producto'!BU$1,'BD Factoraje'!$C:$C,$B$2)</f>
        <v>0</v>
      </c>
      <c r="BV8" s="11">
        <f>IF('Cartera Semanal Producto'!$A8='Cartera Semanal Producto'!BV$1,-SUMIFS('BD Factoraje'!$Q:$Q,'BD Factoraje'!$G:$G,'Cartera Semanal Producto'!$A8,'BD Factoraje'!$C:$C,$B$2),0)+BU8-SUMIFS('BD Factoraje'!$R:$R,'BD Factoraje'!$G:$G,'Cartera Semanal Producto'!$A8,'BD Factoraje'!$N:$N,'Cartera Semanal Producto'!BV$1,'BD Factoraje'!$C:$C,$B$2)</f>
        <v>0</v>
      </c>
      <c r="BW8" s="11">
        <f>IF('Cartera Semanal Producto'!$A8='Cartera Semanal Producto'!BW$1,-SUMIFS('BD Factoraje'!$Q:$Q,'BD Factoraje'!$G:$G,'Cartera Semanal Producto'!$A8,'BD Factoraje'!$C:$C,$B$2),0)+BV8-SUMIFS('BD Factoraje'!$R:$R,'BD Factoraje'!$G:$G,'Cartera Semanal Producto'!$A8,'BD Factoraje'!$N:$N,'Cartera Semanal Producto'!BW$1,'BD Factoraje'!$C:$C,$B$2)</f>
        <v>0</v>
      </c>
      <c r="BX8" s="11">
        <f>IF('Cartera Semanal Producto'!$A8='Cartera Semanal Producto'!BX$1,-SUMIFS('BD Factoraje'!$Q:$Q,'BD Factoraje'!$G:$G,'Cartera Semanal Producto'!$A8,'BD Factoraje'!$C:$C,$B$2),0)+BW8-SUMIFS('BD Factoraje'!$R:$R,'BD Factoraje'!$G:$G,'Cartera Semanal Producto'!$A8,'BD Factoraje'!$N:$N,'Cartera Semanal Producto'!BX$1,'BD Factoraje'!$C:$C,$B$2)</f>
        <v>0</v>
      </c>
      <c r="BY8" s="11">
        <f>IF('Cartera Semanal Producto'!$A8='Cartera Semanal Producto'!BY$1,-SUMIFS('BD Factoraje'!$Q:$Q,'BD Factoraje'!$G:$G,'Cartera Semanal Producto'!$A8,'BD Factoraje'!$C:$C,$B$2),0)+BX8-SUMIFS('BD Factoraje'!$R:$R,'BD Factoraje'!$G:$G,'Cartera Semanal Producto'!$A8,'BD Factoraje'!$N:$N,'Cartera Semanal Producto'!BY$1,'BD Factoraje'!$C:$C,$B$2)</f>
        <v>0</v>
      </c>
      <c r="BZ8" s="11">
        <f>IF('Cartera Semanal Producto'!$A8='Cartera Semanal Producto'!BZ$1,-SUMIFS('BD Factoraje'!$Q:$Q,'BD Factoraje'!$G:$G,'Cartera Semanal Producto'!$A8,'BD Factoraje'!$C:$C,$B$2),0)+BY8-SUMIFS('BD Factoraje'!$R:$R,'BD Factoraje'!$G:$G,'Cartera Semanal Producto'!$A8,'BD Factoraje'!$N:$N,'Cartera Semanal Producto'!BZ$1,'BD Factoraje'!$C:$C,$B$2)</f>
        <v>0</v>
      </c>
      <c r="CA8" s="11">
        <f>IF('Cartera Semanal Producto'!$A8='Cartera Semanal Producto'!CA$1,-SUMIFS('BD Factoraje'!$Q:$Q,'BD Factoraje'!$G:$G,'Cartera Semanal Producto'!$A8,'BD Factoraje'!$C:$C,$B$2),0)+BZ8-SUMIFS('BD Factoraje'!$R:$R,'BD Factoraje'!$G:$G,'Cartera Semanal Producto'!$A8,'BD Factoraje'!$N:$N,'Cartera Semanal Producto'!CA$1,'BD Factoraje'!$C:$C,$B$2)</f>
        <v>0</v>
      </c>
      <c r="CB8" s="11">
        <f>IF('Cartera Semanal Producto'!$A8='Cartera Semanal Producto'!CB$1,-SUMIFS('BD Factoraje'!$Q:$Q,'BD Factoraje'!$G:$G,'Cartera Semanal Producto'!$A8,'BD Factoraje'!$C:$C,$B$2),0)+CA8-SUMIFS('BD Factoraje'!$R:$R,'BD Factoraje'!$G:$G,'Cartera Semanal Producto'!$A8,'BD Factoraje'!$N:$N,'Cartera Semanal Producto'!CB$1,'BD Factoraje'!$C:$C,$B$2)</f>
        <v>0</v>
      </c>
      <c r="CC8" s="11">
        <f>IF('Cartera Semanal Producto'!$A8='Cartera Semanal Producto'!CC$1,-SUMIFS('BD Factoraje'!$Q:$Q,'BD Factoraje'!$G:$G,'Cartera Semanal Producto'!$A8,'BD Factoraje'!$C:$C,$B$2),0)+CB8-SUMIFS('BD Factoraje'!$R:$R,'BD Factoraje'!$G:$G,'Cartera Semanal Producto'!$A8,'BD Factoraje'!$N:$N,'Cartera Semanal Producto'!CC$1,'BD Factoraje'!$C:$C,$B$2)</f>
        <v>0</v>
      </c>
      <c r="CD8" s="11">
        <f>IF('Cartera Semanal Producto'!$A8='Cartera Semanal Producto'!CD$1,-SUMIFS('BD Factoraje'!$Q:$Q,'BD Factoraje'!$G:$G,'Cartera Semanal Producto'!$A8,'BD Factoraje'!$C:$C,$B$2),0)+CC8-SUMIFS('BD Factoraje'!$R:$R,'BD Factoraje'!$G:$G,'Cartera Semanal Producto'!$A8,'BD Factoraje'!$N:$N,'Cartera Semanal Producto'!CD$1,'BD Factoraje'!$C:$C,$B$2)</f>
        <v>0</v>
      </c>
      <c r="CE8" s="11">
        <f>IF('Cartera Semanal Producto'!$A8='Cartera Semanal Producto'!CE$1,-SUMIFS('BD Factoraje'!$Q:$Q,'BD Factoraje'!$G:$G,'Cartera Semanal Producto'!$A8,'BD Factoraje'!$C:$C,$B$2),0)+CD8-SUMIFS('BD Factoraje'!$R:$R,'BD Factoraje'!$G:$G,'Cartera Semanal Producto'!$A8,'BD Factoraje'!$N:$N,'Cartera Semanal Producto'!CE$1,'BD Factoraje'!$C:$C,$B$2)</f>
        <v>0</v>
      </c>
      <c r="CF8" s="11">
        <f>IF('Cartera Semanal Producto'!$A8='Cartera Semanal Producto'!CF$1,-SUMIFS('BD Factoraje'!$Q:$Q,'BD Factoraje'!$G:$G,'Cartera Semanal Producto'!$A8,'BD Factoraje'!$C:$C,$B$2),0)+CE8-SUMIFS('BD Factoraje'!$R:$R,'BD Factoraje'!$G:$G,'Cartera Semanal Producto'!$A8,'BD Factoraje'!$N:$N,'Cartera Semanal Producto'!CF$1,'BD Factoraje'!$C:$C,$B$2)</f>
        <v>0</v>
      </c>
      <c r="CG8" s="11">
        <f>IF('Cartera Semanal Producto'!$A8='Cartera Semanal Producto'!CG$1,-SUMIFS('BD Factoraje'!$Q:$Q,'BD Factoraje'!$G:$G,'Cartera Semanal Producto'!$A8,'BD Factoraje'!$C:$C,$B$2),0)+CF8-SUMIFS('BD Factoraje'!$R:$R,'BD Factoraje'!$G:$G,'Cartera Semanal Producto'!$A8,'BD Factoraje'!$N:$N,'Cartera Semanal Producto'!CG$1,'BD Factoraje'!$C:$C,$B$2)</f>
        <v>0</v>
      </c>
      <c r="CH8" s="11">
        <f>IF('Cartera Semanal Producto'!$A8='Cartera Semanal Producto'!CH$1,-SUMIFS('BD Factoraje'!$Q:$Q,'BD Factoraje'!$G:$G,'Cartera Semanal Producto'!$A8,'BD Factoraje'!$C:$C,$B$2),0)+CG8-SUMIFS('BD Factoraje'!$R:$R,'BD Factoraje'!$G:$G,'Cartera Semanal Producto'!$A8,'BD Factoraje'!$N:$N,'Cartera Semanal Producto'!CH$1,'BD Factoraje'!$C:$C,$B$2)</f>
        <v>0</v>
      </c>
      <c r="CI8" s="11">
        <f>IF('Cartera Semanal Producto'!$A8='Cartera Semanal Producto'!CI$1,-SUMIFS('BD Factoraje'!$Q:$Q,'BD Factoraje'!$G:$G,'Cartera Semanal Producto'!$A8,'BD Factoraje'!$C:$C,$B$2),0)+CH8-SUMIFS('BD Factoraje'!$R:$R,'BD Factoraje'!$G:$G,'Cartera Semanal Producto'!$A8,'BD Factoraje'!$N:$N,'Cartera Semanal Producto'!CI$1,'BD Factoraje'!$C:$C,$B$2)</f>
        <v>0</v>
      </c>
      <c r="CJ8" s="11">
        <f>IF('Cartera Semanal Producto'!$A8='Cartera Semanal Producto'!CJ$1,-SUMIFS('BD Factoraje'!$Q:$Q,'BD Factoraje'!$G:$G,'Cartera Semanal Producto'!$A8,'BD Factoraje'!$C:$C,$B$2),0)+CI8-SUMIFS('BD Factoraje'!$R:$R,'BD Factoraje'!$G:$G,'Cartera Semanal Producto'!$A8,'BD Factoraje'!$N:$N,'Cartera Semanal Producto'!CJ$1,'BD Factoraje'!$C:$C,$B$2)</f>
        <v>0</v>
      </c>
      <c r="CK8" s="11">
        <f>IF('Cartera Semanal Producto'!$A8='Cartera Semanal Producto'!CK$1,-SUMIFS('BD Factoraje'!$Q:$Q,'BD Factoraje'!$G:$G,'Cartera Semanal Producto'!$A8,'BD Factoraje'!$C:$C,$B$2),0)+CJ8-SUMIFS('BD Factoraje'!$R:$R,'BD Factoraje'!$G:$G,'Cartera Semanal Producto'!$A8,'BD Factoraje'!$N:$N,'Cartera Semanal Producto'!CK$1,'BD Factoraje'!$C:$C,$B$2)</f>
        <v>0</v>
      </c>
      <c r="CL8" s="11">
        <f>IF('Cartera Semanal Producto'!$A8='Cartera Semanal Producto'!CL$1,-SUMIFS('BD Factoraje'!$Q:$Q,'BD Factoraje'!$G:$G,'Cartera Semanal Producto'!$A8,'BD Factoraje'!$C:$C,$B$2),0)+CK8-SUMIFS('BD Factoraje'!$R:$R,'BD Factoraje'!$G:$G,'Cartera Semanal Producto'!$A8,'BD Factoraje'!$N:$N,'Cartera Semanal Producto'!CL$1,'BD Factoraje'!$C:$C,$B$2)</f>
        <v>0</v>
      </c>
      <c r="CM8" s="11">
        <f>IF('Cartera Semanal Producto'!$A8='Cartera Semanal Producto'!CM$1,-SUMIFS('BD Factoraje'!$Q:$Q,'BD Factoraje'!$G:$G,'Cartera Semanal Producto'!$A8,'BD Factoraje'!$C:$C,$B$2),0)+CL8-SUMIFS('BD Factoraje'!$R:$R,'BD Factoraje'!$G:$G,'Cartera Semanal Producto'!$A8,'BD Factoraje'!$N:$N,'Cartera Semanal Producto'!CM$1,'BD Factoraje'!$C:$C,$B$2)</f>
        <v>0</v>
      </c>
      <c r="CN8" s="11">
        <f>IF('Cartera Semanal Producto'!$A8='Cartera Semanal Producto'!CN$1,-SUMIFS('BD Factoraje'!$Q:$Q,'BD Factoraje'!$G:$G,'Cartera Semanal Producto'!$A8,'BD Factoraje'!$C:$C,$B$2),0)+CM8-SUMIFS('BD Factoraje'!$R:$R,'BD Factoraje'!$G:$G,'Cartera Semanal Producto'!$A8,'BD Factoraje'!$N:$N,'Cartera Semanal Producto'!CN$1,'BD Factoraje'!$C:$C,$B$2)</f>
        <v>0</v>
      </c>
      <c r="CO8" s="11">
        <f>IF('Cartera Semanal Producto'!$A8='Cartera Semanal Producto'!CO$1,-SUMIFS('BD Factoraje'!$Q:$Q,'BD Factoraje'!$G:$G,'Cartera Semanal Producto'!$A8,'BD Factoraje'!$C:$C,$B$2),0)+CN8-SUMIFS('BD Factoraje'!$R:$R,'BD Factoraje'!$G:$G,'Cartera Semanal Producto'!$A8,'BD Factoraje'!$N:$N,'Cartera Semanal Producto'!CO$1,'BD Factoraje'!$C:$C,$B$2)</f>
        <v>0</v>
      </c>
      <c r="CP8" s="11">
        <f>IF('Cartera Semanal Producto'!$A8='Cartera Semanal Producto'!CP$1,-SUMIFS('BD Factoraje'!$Q:$Q,'BD Factoraje'!$G:$G,'Cartera Semanal Producto'!$A8,'BD Factoraje'!$C:$C,$B$2),0)+CO8-SUMIFS('BD Factoraje'!$R:$R,'BD Factoraje'!$G:$G,'Cartera Semanal Producto'!$A8,'BD Factoraje'!$N:$N,'Cartera Semanal Producto'!CP$1,'BD Factoraje'!$C:$C,$B$2)</f>
        <v>0</v>
      </c>
      <c r="CQ8" s="11">
        <f>IF('Cartera Semanal Producto'!$A8='Cartera Semanal Producto'!CQ$1,-SUMIFS('BD Factoraje'!$Q:$Q,'BD Factoraje'!$G:$G,'Cartera Semanal Producto'!$A8,'BD Factoraje'!$C:$C,$B$2),0)+CP8-SUMIFS('BD Factoraje'!$R:$R,'BD Factoraje'!$G:$G,'Cartera Semanal Producto'!$A8,'BD Factoraje'!$N:$N,'Cartera Semanal Producto'!CQ$1,'BD Factoraje'!$C:$C,$B$2)</f>
        <v>0</v>
      </c>
      <c r="CR8" s="11">
        <f>IF('Cartera Semanal Producto'!$A8='Cartera Semanal Producto'!CR$1,-SUMIFS('BD Factoraje'!$Q:$Q,'BD Factoraje'!$G:$G,'Cartera Semanal Producto'!$A8,'BD Factoraje'!$C:$C,$B$2),0)+CQ8-SUMIFS('BD Factoraje'!$R:$R,'BD Factoraje'!$G:$G,'Cartera Semanal Producto'!$A8,'BD Factoraje'!$N:$N,'Cartera Semanal Producto'!CR$1,'BD Factoraje'!$C:$C,$B$2)</f>
        <v>0</v>
      </c>
      <c r="CS8" s="11">
        <f>IF('Cartera Semanal Producto'!$A8='Cartera Semanal Producto'!CS$1,-SUMIFS('BD Factoraje'!$Q:$Q,'BD Factoraje'!$G:$G,'Cartera Semanal Producto'!$A8,'BD Factoraje'!$C:$C,$B$2),0)+CR8-SUMIFS('BD Factoraje'!$R:$R,'BD Factoraje'!$G:$G,'Cartera Semanal Producto'!$A8,'BD Factoraje'!$N:$N,'Cartera Semanal Producto'!CS$1,'BD Factoraje'!$C:$C,$B$2)</f>
        <v>0</v>
      </c>
      <c r="CT8" s="11">
        <f>IF('Cartera Semanal Producto'!$A8='Cartera Semanal Producto'!CT$1,-SUMIFS('BD Factoraje'!$Q:$Q,'BD Factoraje'!$G:$G,'Cartera Semanal Producto'!$A8,'BD Factoraje'!$C:$C,$B$2),0)+CS8-SUMIFS('BD Factoraje'!$R:$R,'BD Factoraje'!$G:$G,'Cartera Semanal Producto'!$A8,'BD Factoraje'!$N:$N,'Cartera Semanal Producto'!CT$1,'BD Factoraje'!$C:$C,$B$2)</f>
        <v>0</v>
      </c>
      <c r="CU8" s="11">
        <f>IF('Cartera Semanal Producto'!$A8='Cartera Semanal Producto'!CU$1,-SUMIFS('BD Factoraje'!$Q:$Q,'BD Factoraje'!$G:$G,'Cartera Semanal Producto'!$A8,'BD Factoraje'!$C:$C,$B$2),0)+CT8-SUMIFS('BD Factoraje'!$R:$R,'BD Factoraje'!$G:$G,'Cartera Semanal Producto'!$A8,'BD Factoraje'!$N:$N,'Cartera Semanal Producto'!CU$1,'BD Factoraje'!$C:$C,$B$2)</f>
        <v>0</v>
      </c>
      <c r="CV8" s="11">
        <f>IF('Cartera Semanal Producto'!$A8='Cartera Semanal Producto'!CV$1,-SUMIFS('BD Factoraje'!$Q:$Q,'BD Factoraje'!$G:$G,'Cartera Semanal Producto'!$A8,'BD Factoraje'!$C:$C,$B$2),0)+CU8-SUMIFS('BD Factoraje'!$R:$R,'BD Factoraje'!$G:$G,'Cartera Semanal Producto'!$A8,'BD Factoraje'!$N:$N,'Cartera Semanal Producto'!CV$1,'BD Factoraje'!$C:$C,$B$2)</f>
        <v>0</v>
      </c>
    </row>
    <row r="9" spans="1:100" x14ac:dyDescent="0.25">
      <c r="A9" s="14">
        <v>19</v>
      </c>
      <c r="B9" s="31">
        <f t="shared" si="2"/>
        <v>42498</v>
      </c>
      <c r="C9" s="11">
        <f>IF('Cartera Semanal Producto'!$A9='Cartera Semanal Producto'!C$1,-SUMIFS('BD Factoraje'!$Q:$Q,'BD Factoraje'!$G:$G,'Cartera Semanal Producto'!$A9,'BD Factoraje'!$C:$C,$B$2),0)</f>
        <v>0</v>
      </c>
      <c r="D9" s="11">
        <f>IF('Cartera Semanal Producto'!$A9='Cartera Semanal Producto'!D$1,-SUMIFS('BD Factoraje'!$Q:$Q,'BD Factoraje'!$G:$G,'Cartera Semanal Producto'!$A9,'BD Factoraje'!$C:$C,$B$2),0)+C9-SUMIFS('BD Factoraje'!$R:$R,'BD Factoraje'!$G:$G,'Cartera Semanal Producto'!$A9,'BD Factoraje'!$N:$N,'Cartera Semanal Producto'!D$1,'BD Factoraje'!$C:$C,$B$2)</f>
        <v>0</v>
      </c>
      <c r="E9" s="11">
        <f>IF('Cartera Semanal Producto'!$A9='Cartera Semanal Producto'!E$1,-SUMIFS('BD Factoraje'!$Q:$Q,'BD Factoraje'!$G:$G,'Cartera Semanal Producto'!$A9,'BD Factoraje'!$C:$C,$B$2),0)+D9-SUMIFS('BD Factoraje'!$R:$R,'BD Factoraje'!$G:$G,'Cartera Semanal Producto'!$A9,'BD Factoraje'!$N:$N,'Cartera Semanal Producto'!E$1,'BD Factoraje'!$C:$C,$B$2)</f>
        <v>0</v>
      </c>
      <c r="F9" s="11">
        <f>IF('Cartera Semanal Producto'!$A9='Cartera Semanal Producto'!F$1,-SUMIFS('BD Factoraje'!$Q:$Q,'BD Factoraje'!$G:$G,'Cartera Semanal Producto'!$A9,'BD Factoraje'!$C:$C,$B$2),0)+E9-SUMIFS('BD Factoraje'!$R:$R,'BD Factoraje'!$G:$G,'Cartera Semanal Producto'!$A9,'BD Factoraje'!$N:$N,'Cartera Semanal Producto'!F$1,'BD Factoraje'!$C:$C,$B$2)</f>
        <v>0</v>
      </c>
      <c r="G9" s="11">
        <f>IF('Cartera Semanal Producto'!$A9='Cartera Semanal Producto'!G$1,-SUMIFS('BD Factoraje'!$Q:$Q,'BD Factoraje'!$G:$G,'Cartera Semanal Producto'!$A9,'BD Factoraje'!$C:$C,$B$2),0)+F9-SUMIFS('BD Factoraje'!$R:$R,'BD Factoraje'!$G:$G,'Cartera Semanal Producto'!$A9,'BD Factoraje'!$N:$N,'Cartera Semanal Producto'!G$1,'BD Factoraje'!$C:$C,$B$2)</f>
        <v>0</v>
      </c>
      <c r="H9" s="11">
        <f>IF('Cartera Semanal Producto'!$A9='Cartera Semanal Producto'!H$1,-SUMIFS('BD Factoraje'!$Q:$Q,'BD Factoraje'!$G:$G,'Cartera Semanal Producto'!$A9,'BD Factoraje'!$C:$C,$B$2),0)+G9-SUMIFS('BD Factoraje'!$R:$R,'BD Factoraje'!$G:$G,'Cartera Semanal Producto'!$A9,'BD Factoraje'!$N:$N,'Cartera Semanal Producto'!H$1,'BD Factoraje'!$C:$C,$B$2)</f>
        <v>0</v>
      </c>
      <c r="I9" s="11">
        <f>IF('Cartera Semanal Producto'!$A9='Cartera Semanal Producto'!I$1,-SUMIFS('BD Factoraje'!$Q:$Q,'BD Factoraje'!$G:$G,'Cartera Semanal Producto'!$A9,'BD Factoraje'!$C:$C,$B$2),0)+H9-SUMIFS('BD Factoraje'!$R:$R,'BD Factoraje'!$G:$G,'Cartera Semanal Producto'!$A9,'BD Factoraje'!$N:$N,'Cartera Semanal Producto'!I$1,'BD Factoraje'!$C:$C,$B$2)</f>
        <v>0</v>
      </c>
      <c r="J9" s="11">
        <f>IF('Cartera Semanal Producto'!$A9='Cartera Semanal Producto'!J$1,-SUMIFS('BD Factoraje'!$Q:$Q,'BD Factoraje'!$G:$G,'Cartera Semanal Producto'!$A9,'BD Factoraje'!$C:$C,$B$2),0)+I9-SUMIFS('BD Factoraje'!$R:$R,'BD Factoraje'!$G:$G,'Cartera Semanal Producto'!$A9,'BD Factoraje'!$N:$N,'Cartera Semanal Producto'!J$1,'BD Factoraje'!$C:$C,$B$2)</f>
        <v>0</v>
      </c>
      <c r="K9" s="11">
        <f>IF('Cartera Semanal Producto'!$A9='Cartera Semanal Producto'!K$1,-SUMIFS('BD Factoraje'!$Q:$Q,'BD Factoraje'!$G:$G,'Cartera Semanal Producto'!$A9,'BD Factoraje'!$C:$C,$B$2),0)+J9-SUMIFS('BD Factoraje'!$R:$R,'BD Factoraje'!$G:$G,'Cartera Semanal Producto'!$A9,'BD Factoraje'!$N:$N,'Cartera Semanal Producto'!K$1,'BD Factoraje'!$C:$C,$B$2)</f>
        <v>0</v>
      </c>
      <c r="L9" s="11">
        <f>IF('Cartera Semanal Producto'!$A9='Cartera Semanal Producto'!L$1,-SUMIFS('BD Factoraje'!$Q:$Q,'BD Factoraje'!$G:$G,'Cartera Semanal Producto'!$A9,'BD Factoraje'!$C:$C,$B$2),0)+K9-SUMIFS('BD Factoraje'!$R:$R,'BD Factoraje'!$G:$G,'Cartera Semanal Producto'!$A9,'BD Factoraje'!$N:$N,'Cartera Semanal Producto'!L$1,'BD Factoraje'!$C:$C,$B$2)</f>
        <v>0</v>
      </c>
      <c r="M9" s="11">
        <f>IF('Cartera Semanal Producto'!$A9='Cartera Semanal Producto'!M$1,-SUMIFS('BD Factoraje'!$Q:$Q,'BD Factoraje'!$G:$G,'Cartera Semanal Producto'!$A9,'BD Factoraje'!$C:$C,$B$2),0)+L9-SUMIFS('BD Factoraje'!$R:$R,'BD Factoraje'!$G:$G,'Cartera Semanal Producto'!$A9,'BD Factoraje'!$N:$N,'Cartera Semanal Producto'!M$1,'BD Factoraje'!$C:$C,$B$2)</f>
        <v>0</v>
      </c>
      <c r="N9" s="11">
        <f>IF('Cartera Semanal Producto'!$A9='Cartera Semanal Producto'!N$1,-SUMIFS('BD Factoraje'!$Q:$Q,'BD Factoraje'!$G:$G,'Cartera Semanal Producto'!$A9,'BD Factoraje'!$C:$C,$B$2),0)+M9-SUMIFS('BD Factoraje'!$R:$R,'BD Factoraje'!$G:$G,'Cartera Semanal Producto'!$A9,'BD Factoraje'!$N:$N,'Cartera Semanal Producto'!N$1,'BD Factoraje'!$C:$C,$B$2)</f>
        <v>0</v>
      </c>
      <c r="O9" s="11">
        <f>IF('Cartera Semanal Producto'!$A9='Cartera Semanal Producto'!O$1,-SUMIFS('BD Factoraje'!$Q:$Q,'BD Factoraje'!$G:$G,'Cartera Semanal Producto'!$A9,'BD Factoraje'!$C:$C,$B$2),0)+N9-SUMIFS('BD Factoraje'!$R:$R,'BD Factoraje'!$G:$G,'Cartera Semanal Producto'!$A9,'BD Factoraje'!$N:$N,'Cartera Semanal Producto'!O$1,'BD Factoraje'!$C:$C,$B$2)</f>
        <v>0</v>
      </c>
      <c r="P9" s="11">
        <f>IF('Cartera Semanal Producto'!$A9='Cartera Semanal Producto'!P$1,-SUMIFS('BD Factoraje'!$Q:$Q,'BD Factoraje'!$G:$G,'Cartera Semanal Producto'!$A9,'BD Factoraje'!$C:$C,$B$2),0)+O9-SUMIFS('BD Factoraje'!$R:$R,'BD Factoraje'!$G:$G,'Cartera Semanal Producto'!$A9,'BD Factoraje'!$N:$N,'Cartera Semanal Producto'!P$1,'BD Factoraje'!$C:$C,$B$2)</f>
        <v>0</v>
      </c>
      <c r="Q9" s="11">
        <f>IF('Cartera Semanal Producto'!$A9='Cartera Semanal Producto'!Q$1,-SUMIFS('BD Factoraje'!$Q:$Q,'BD Factoraje'!$G:$G,'Cartera Semanal Producto'!$A9,'BD Factoraje'!$C:$C,$B$2),0)+P9-SUMIFS('BD Factoraje'!$R:$R,'BD Factoraje'!$G:$G,'Cartera Semanal Producto'!$A9,'BD Factoraje'!$N:$N,'Cartera Semanal Producto'!Q$1,'BD Factoraje'!$C:$C,$B$2)</f>
        <v>0</v>
      </c>
      <c r="R9" s="11">
        <f>IF('Cartera Semanal Producto'!$A9='Cartera Semanal Producto'!R$1,-SUMIFS('BD Factoraje'!$Q:$Q,'BD Factoraje'!$G:$G,'Cartera Semanal Producto'!$A9,'BD Factoraje'!$C:$C,$B$2),0)+Q9-SUMIFS('BD Factoraje'!$R:$R,'BD Factoraje'!$G:$G,'Cartera Semanal Producto'!$A9,'BD Factoraje'!$N:$N,'Cartera Semanal Producto'!R$1,'BD Factoraje'!$C:$C,$B$2)</f>
        <v>0</v>
      </c>
      <c r="S9" s="11">
        <f>IF('Cartera Semanal Producto'!$A9='Cartera Semanal Producto'!S$1,-SUMIFS('BD Factoraje'!$Q:$Q,'BD Factoraje'!$G:$G,'Cartera Semanal Producto'!$A9,'BD Factoraje'!$C:$C,$B$2),0)+R9-SUMIFS('BD Factoraje'!$R:$R,'BD Factoraje'!$G:$G,'Cartera Semanal Producto'!$A9,'BD Factoraje'!$N:$N,'Cartera Semanal Producto'!S$1,'BD Factoraje'!$C:$C,$B$2)</f>
        <v>0</v>
      </c>
      <c r="T9" s="11">
        <f>IF('Cartera Semanal Producto'!$A9='Cartera Semanal Producto'!T$1,-SUMIFS('BD Factoraje'!$Q:$Q,'BD Factoraje'!$G:$G,'Cartera Semanal Producto'!$A9,'BD Factoraje'!$C:$C,$B$2),0)+S9-SUMIFS('BD Factoraje'!$R:$R,'BD Factoraje'!$G:$G,'Cartera Semanal Producto'!$A9,'BD Factoraje'!$N:$N,'Cartera Semanal Producto'!T$1,'BD Factoraje'!$C:$C,$B$2)</f>
        <v>0</v>
      </c>
      <c r="U9" s="11">
        <f>IF('Cartera Semanal Producto'!$A9='Cartera Semanal Producto'!U$1,-SUMIFS('BD Factoraje'!$Q:$Q,'BD Factoraje'!$G:$G,'Cartera Semanal Producto'!$A9,'BD Factoraje'!$C:$C,$B$2),0)+T9-SUMIFS('BD Factoraje'!$R:$R,'BD Factoraje'!$G:$G,'Cartera Semanal Producto'!$A9,'BD Factoraje'!$N:$N,'Cartera Semanal Producto'!U$1,'BD Factoraje'!$C:$C,$B$2)</f>
        <v>0</v>
      </c>
      <c r="V9" s="11">
        <f>IF('Cartera Semanal Producto'!$A9='Cartera Semanal Producto'!V$1,-SUMIFS('BD Factoraje'!$Q:$Q,'BD Factoraje'!$G:$G,'Cartera Semanal Producto'!$A9,'BD Factoraje'!$C:$C,$B$2),0)+U9-SUMIFS('BD Factoraje'!$R:$R,'BD Factoraje'!$G:$G,'Cartera Semanal Producto'!$A9,'BD Factoraje'!$N:$N,'Cartera Semanal Producto'!V$1,'BD Factoraje'!$C:$C,$B$2)</f>
        <v>0</v>
      </c>
      <c r="W9" s="11">
        <f>IF('Cartera Semanal Producto'!$A9='Cartera Semanal Producto'!W$1,-SUMIFS('BD Factoraje'!$Q:$Q,'BD Factoraje'!$G:$G,'Cartera Semanal Producto'!$A9,'BD Factoraje'!$C:$C,$B$2),0)+V9-SUMIFS('BD Factoraje'!$R:$R,'BD Factoraje'!$G:$G,'Cartera Semanal Producto'!$A9,'BD Factoraje'!$N:$N,'Cartera Semanal Producto'!W$1,'BD Factoraje'!$C:$C,$B$2)</f>
        <v>0</v>
      </c>
      <c r="X9" s="11">
        <f>IF('Cartera Semanal Producto'!$A9='Cartera Semanal Producto'!X$1,-SUMIFS('BD Factoraje'!$Q:$Q,'BD Factoraje'!$G:$G,'Cartera Semanal Producto'!$A9,'BD Factoraje'!$C:$C,$B$2),0)+W9-SUMIFS('BD Factoraje'!$R:$R,'BD Factoraje'!$G:$G,'Cartera Semanal Producto'!$A9,'BD Factoraje'!$N:$N,'Cartera Semanal Producto'!X$1,'BD Factoraje'!$C:$C,$B$2)</f>
        <v>0</v>
      </c>
      <c r="Y9" s="11">
        <f>IF('Cartera Semanal Producto'!$A9='Cartera Semanal Producto'!Y$1,-SUMIFS('BD Factoraje'!$Q:$Q,'BD Factoraje'!$G:$G,'Cartera Semanal Producto'!$A9,'BD Factoraje'!$C:$C,$B$2),0)+X9-SUMIFS('BD Factoraje'!$R:$R,'BD Factoraje'!$G:$G,'Cartera Semanal Producto'!$A9,'BD Factoraje'!$N:$N,'Cartera Semanal Producto'!Y$1,'BD Factoraje'!$C:$C,$B$2)</f>
        <v>0</v>
      </c>
      <c r="Z9" s="11">
        <f>IF('Cartera Semanal Producto'!$A9='Cartera Semanal Producto'!Z$1,-SUMIFS('BD Factoraje'!$Q:$Q,'BD Factoraje'!$G:$G,'Cartera Semanal Producto'!$A9,'BD Factoraje'!$C:$C,$B$2),0)+Y9-SUMIFS('BD Factoraje'!$R:$R,'BD Factoraje'!$G:$G,'Cartera Semanal Producto'!$A9,'BD Factoraje'!$N:$N,'Cartera Semanal Producto'!Z$1,'BD Factoraje'!$C:$C,$B$2)</f>
        <v>0</v>
      </c>
      <c r="AA9" s="11">
        <f>IF('Cartera Semanal Producto'!$A9='Cartera Semanal Producto'!AA$1,-SUMIFS('BD Factoraje'!$Q:$Q,'BD Factoraje'!$G:$G,'Cartera Semanal Producto'!$A9,'BD Factoraje'!$C:$C,$B$2),0)+Z9-SUMIFS('BD Factoraje'!$R:$R,'BD Factoraje'!$G:$G,'Cartera Semanal Producto'!$A9,'BD Factoraje'!$N:$N,'Cartera Semanal Producto'!AA$1,'BD Factoraje'!$C:$C,$B$2)</f>
        <v>0</v>
      </c>
      <c r="AB9" s="11">
        <f>IF('Cartera Semanal Producto'!$A9='Cartera Semanal Producto'!AB$1,-SUMIFS('BD Factoraje'!$Q:$Q,'BD Factoraje'!$G:$G,'Cartera Semanal Producto'!$A9,'BD Factoraje'!$C:$C,$B$2),0)+AA9-SUMIFS('BD Factoraje'!$R:$R,'BD Factoraje'!$G:$G,'Cartera Semanal Producto'!$A9,'BD Factoraje'!$N:$N,'Cartera Semanal Producto'!AB$1,'BD Factoraje'!$C:$C,$B$2)</f>
        <v>0</v>
      </c>
      <c r="AC9" s="11">
        <f>IF('Cartera Semanal Producto'!$A9='Cartera Semanal Producto'!AC$1,-SUMIFS('BD Factoraje'!$Q:$Q,'BD Factoraje'!$G:$G,'Cartera Semanal Producto'!$A9,'BD Factoraje'!$C:$C,$B$2),0)+AB9-SUMIFS('BD Factoraje'!$R:$R,'BD Factoraje'!$G:$G,'Cartera Semanal Producto'!$A9,'BD Factoraje'!$N:$N,'Cartera Semanal Producto'!AC$1,'BD Factoraje'!$C:$C,$B$2)</f>
        <v>0</v>
      </c>
      <c r="AD9" s="11">
        <f>IF('Cartera Semanal Producto'!$A9='Cartera Semanal Producto'!AD$1,-SUMIFS('BD Factoraje'!$Q:$Q,'BD Factoraje'!$G:$G,'Cartera Semanal Producto'!$A9,'BD Factoraje'!$C:$C,$B$2),0)+AC9-SUMIFS('BD Factoraje'!$R:$R,'BD Factoraje'!$G:$G,'Cartera Semanal Producto'!$A9,'BD Factoraje'!$N:$N,'Cartera Semanal Producto'!AD$1,'BD Factoraje'!$C:$C,$B$2)</f>
        <v>0</v>
      </c>
      <c r="AE9" s="11">
        <f>IF('Cartera Semanal Producto'!$A9='Cartera Semanal Producto'!AE$1,-SUMIFS('BD Factoraje'!$Q:$Q,'BD Factoraje'!$G:$G,'Cartera Semanal Producto'!$A9,'BD Factoraje'!$C:$C,$B$2),0)+AD9-SUMIFS('BD Factoraje'!$R:$R,'BD Factoraje'!$G:$G,'Cartera Semanal Producto'!$A9,'BD Factoraje'!$N:$N,'Cartera Semanal Producto'!AE$1,'BD Factoraje'!$C:$C,$B$2)</f>
        <v>0</v>
      </c>
      <c r="AF9" s="11">
        <f>IF('Cartera Semanal Producto'!$A9='Cartera Semanal Producto'!AF$1,-SUMIFS('BD Factoraje'!$Q:$Q,'BD Factoraje'!$G:$G,'Cartera Semanal Producto'!$A9,'BD Factoraje'!$C:$C,$B$2),0)+AE9-SUMIFS('BD Factoraje'!$R:$R,'BD Factoraje'!$G:$G,'Cartera Semanal Producto'!$A9,'BD Factoraje'!$N:$N,'Cartera Semanal Producto'!AF$1,'BD Factoraje'!$C:$C,$B$2)</f>
        <v>0</v>
      </c>
      <c r="AG9" s="11">
        <f>IF('Cartera Semanal Producto'!$A9='Cartera Semanal Producto'!AG$1,-SUMIFS('BD Factoraje'!$Q:$Q,'BD Factoraje'!$G:$G,'Cartera Semanal Producto'!$A9,'BD Factoraje'!$C:$C,$B$2),0)+AF9-SUMIFS('BD Factoraje'!$R:$R,'BD Factoraje'!$G:$G,'Cartera Semanal Producto'!$A9,'BD Factoraje'!$N:$N,'Cartera Semanal Producto'!AG$1,'BD Factoraje'!$C:$C,$B$2)</f>
        <v>0</v>
      </c>
      <c r="AH9" s="11">
        <f>IF('Cartera Semanal Producto'!$A9='Cartera Semanal Producto'!AH$1,-SUMIFS('BD Factoraje'!$Q:$Q,'BD Factoraje'!$G:$G,'Cartera Semanal Producto'!$A9,'BD Factoraje'!$C:$C,$B$2),0)+AG9-SUMIFS('BD Factoraje'!$R:$R,'BD Factoraje'!$G:$G,'Cartera Semanal Producto'!$A9,'BD Factoraje'!$N:$N,'Cartera Semanal Producto'!AH$1,'BD Factoraje'!$C:$C,$B$2)</f>
        <v>0</v>
      </c>
      <c r="AI9" s="11">
        <f>IF('Cartera Semanal Producto'!$A9='Cartera Semanal Producto'!AI$1,-SUMIFS('BD Factoraje'!$Q:$Q,'BD Factoraje'!$G:$G,'Cartera Semanal Producto'!$A9,'BD Factoraje'!$C:$C,$B$2),0)+AH9-SUMIFS('BD Factoraje'!$R:$R,'BD Factoraje'!$G:$G,'Cartera Semanal Producto'!$A9,'BD Factoraje'!$N:$N,'Cartera Semanal Producto'!AI$1,'BD Factoraje'!$C:$C,$B$2)</f>
        <v>0</v>
      </c>
      <c r="AJ9" s="11">
        <f>IF('Cartera Semanal Producto'!$A9='Cartera Semanal Producto'!AJ$1,-SUMIFS('BD Factoraje'!$Q:$Q,'BD Factoraje'!$G:$G,'Cartera Semanal Producto'!$A9,'BD Factoraje'!$C:$C,$B$2),0)+AI9-SUMIFS('BD Factoraje'!$R:$R,'BD Factoraje'!$G:$G,'Cartera Semanal Producto'!$A9,'BD Factoraje'!$N:$N,'Cartera Semanal Producto'!AJ$1,'BD Factoraje'!$C:$C,$B$2)</f>
        <v>0</v>
      </c>
      <c r="AK9" s="11">
        <f>IF('Cartera Semanal Producto'!$A9='Cartera Semanal Producto'!AK$1,-SUMIFS('BD Factoraje'!$Q:$Q,'BD Factoraje'!$G:$G,'Cartera Semanal Producto'!$A9,'BD Factoraje'!$C:$C,$B$2),0)+AJ9-SUMIFS('BD Factoraje'!$R:$R,'BD Factoraje'!$G:$G,'Cartera Semanal Producto'!$A9,'BD Factoraje'!$N:$N,'Cartera Semanal Producto'!AK$1,'BD Factoraje'!$C:$C,$B$2)</f>
        <v>0</v>
      </c>
      <c r="AL9" s="11">
        <f>IF('Cartera Semanal Producto'!$A9='Cartera Semanal Producto'!AL$1,-SUMIFS('BD Factoraje'!$Q:$Q,'BD Factoraje'!$G:$G,'Cartera Semanal Producto'!$A9,'BD Factoraje'!$C:$C,$B$2),0)+AK9-SUMIFS('BD Factoraje'!$R:$R,'BD Factoraje'!$G:$G,'Cartera Semanal Producto'!$A9,'BD Factoraje'!$N:$N,'Cartera Semanal Producto'!AL$1,'BD Factoraje'!$C:$C,$B$2)</f>
        <v>0</v>
      </c>
      <c r="AM9" s="11">
        <f>IF('Cartera Semanal Producto'!$A9='Cartera Semanal Producto'!AM$1,-SUMIFS('BD Factoraje'!$Q:$Q,'BD Factoraje'!$G:$G,'Cartera Semanal Producto'!$A9,'BD Factoraje'!$C:$C,$B$2),0)+AL9-SUMIFS('BD Factoraje'!$R:$R,'BD Factoraje'!$G:$G,'Cartera Semanal Producto'!$A9,'BD Factoraje'!$N:$N,'Cartera Semanal Producto'!AM$1,'BD Factoraje'!$C:$C,$B$2)</f>
        <v>0</v>
      </c>
      <c r="AN9" s="11">
        <f>IF('Cartera Semanal Producto'!$A9='Cartera Semanal Producto'!AN$1,-SUMIFS('BD Factoraje'!$Q:$Q,'BD Factoraje'!$G:$G,'Cartera Semanal Producto'!$A9,'BD Factoraje'!$C:$C,$B$2),0)+AM9-SUMIFS('BD Factoraje'!$R:$R,'BD Factoraje'!$G:$G,'Cartera Semanal Producto'!$A9,'BD Factoraje'!$N:$N,'Cartera Semanal Producto'!AN$1,'BD Factoraje'!$C:$C,$B$2)</f>
        <v>0</v>
      </c>
      <c r="AO9" s="11">
        <f>IF('Cartera Semanal Producto'!$A9='Cartera Semanal Producto'!AO$1,-SUMIFS('BD Factoraje'!$Q:$Q,'BD Factoraje'!$G:$G,'Cartera Semanal Producto'!$A9,'BD Factoraje'!$C:$C,$B$2),0)+AN9-SUMIFS('BD Factoraje'!$R:$R,'BD Factoraje'!$G:$G,'Cartera Semanal Producto'!$A9,'BD Factoraje'!$N:$N,'Cartera Semanal Producto'!AO$1,'BD Factoraje'!$C:$C,$B$2)</f>
        <v>0</v>
      </c>
      <c r="AP9" s="11">
        <f>IF('Cartera Semanal Producto'!$A9='Cartera Semanal Producto'!AP$1,-SUMIFS('BD Factoraje'!$Q:$Q,'BD Factoraje'!$G:$G,'Cartera Semanal Producto'!$A9,'BD Factoraje'!$C:$C,$B$2),0)+AO9-SUMIFS('BD Factoraje'!$R:$R,'BD Factoraje'!$G:$G,'Cartera Semanal Producto'!$A9,'BD Factoraje'!$N:$N,'Cartera Semanal Producto'!AP$1,'BD Factoraje'!$C:$C,$B$2)</f>
        <v>0</v>
      </c>
      <c r="AQ9" s="11">
        <f>IF('Cartera Semanal Producto'!$A9='Cartera Semanal Producto'!AQ$1,-SUMIFS('BD Factoraje'!$Q:$Q,'BD Factoraje'!$G:$G,'Cartera Semanal Producto'!$A9,'BD Factoraje'!$C:$C,$B$2),0)+AP9-SUMIFS('BD Factoraje'!$R:$R,'BD Factoraje'!$G:$G,'Cartera Semanal Producto'!$A9,'BD Factoraje'!$N:$N,'Cartera Semanal Producto'!AQ$1,'BD Factoraje'!$C:$C,$B$2)</f>
        <v>0</v>
      </c>
      <c r="AR9" s="11">
        <f>IF('Cartera Semanal Producto'!$A9='Cartera Semanal Producto'!AR$1,-SUMIFS('BD Factoraje'!$Q:$Q,'BD Factoraje'!$G:$G,'Cartera Semanal Producto'!$A9,'BD Factoraje'!$C:$C,$B$2),0)+AQ9-SUMIFS('BD Factoraje'!$R:$R,'BD Factoraje'!$G:$G,'Cartera Semanal Producto'!$A9,'BD Factoraje'!$N:$N,'Cartera Semanal Producto'!AR$1,'BD Factoraje'!$C:$C,$B$2)</f>
        <v>0</v>
      </c>
      <c r="AS9" s="11">
        <f>IF('Cartera Semanal Producto'!$A9='Cartera Semanal Producto'!AS$1,-SUMIFS('BD Factoraje'!$Q:$Q,'BD Factoraje'!$G:$G,'Cartera Semanal Producto'!$A9,'BD Factoraje'!$C:$C,$B$2),0)+AR9-SUMIFS('BD Factoraje'!$R:$R,'BD Factoraje'!$G:$G,'Cartera Semanal Producto'!$A9,'BD Factoraje'!$N:$N,'Cartera Semanal Producto'!AS$1,'BD Factoraje'!$C:$C,$B$2)</f>
        <v>0</v>
      </c>
      <c r="AT9" s="11">
        <f>IF('Cartera Semanal Producto'!$A9='Cartera Semanal Producto'!AT$1,-SUMIFS('BD Factoraje'!$Q:$Q,'BD Factoraje'!$G:$G,'Cartera Semanal Producto'!$A9,'BD Factoraje'!$C:$C,$B$2),0)+AS9-SUMIFS('BD Factoraje'!$R:$R,'BD Factoraje'!$G:$G,'Cartera Semanal Producto'!$A9,'BD Factoraje'!$N:$N,'Cartera Semanal Producto'!AT$1,'BD Factoraje'!$C:$C,$B$2)</f>
        <v>0</v>
      </c>
      <c r="AU9" s="11">
        <f>IF('Cartera Semanal Producto'!$A9='Cartera Semanal Producto'!AU$1,-SUMIFS('BD Factoraje'!$Q:$Q,'BD Factoraje'!$G:$G,'Cartera Semanal Producto'!$A9,'BD Factoraje'!$C:$C,$B$2),0)+AT9-SUMIFS('BD Factoraje'!$R:$R,'BD Factoraje'!$G:$G,'Cartera Semanal Producto'!$A9,'BD Factoraje'!$N:$N,'Cartera Semanal Producto'!AU$1,'BD Factoraje'!$C:$C,$B$2)</f>
        <v>0</v>
      </c>
      <c r="AV9" s="11">
        <f>IF('Cartera Semanal Producto'!$A9='Cartera Semanal Producto'!AV$1,-SUMIFS('BD Factoraje'!$Q:$Q,'BD Factoraje'!$G:$G,'Cartera Semanal Producto'!$A9,'BD Factoraje'!$C:$C,$B$2),0)+AU9-SUMIFS('BD Factoraje'!$R:$R,'BD Factoraje'!$G:$G,'Cartera Semanal Producto'!$A9,'BD Factoraje'!$N:$N,'Cartera Semanal Producto'!AV$1,'BD Factoraje'!$C:$C,$B$2)</f>
        <v>0</v>
      </c>
      <c r="AW9" s="11">
        <f>IF('Cartera Semanal Producto'!$A9='Cartera Semanal Producto'!AW$1,-SUMIFS('BD Factoraje'!$Q:$Q,'BD Factoraje'!$G:$G,'Cartera Semanal Producto'!$A9,'BD Factoraje'!$C:$C,$B$2),0)+AV9-SUMIFS('BD Factoraje'!$R:$R,'BD Factoraje'!$G:$G,'Cartera Semanal Producto'!$A9,'BD Factoraje'!$N:$N,'Cartera Semanal Producto'!AW$1,'BD Factoraje'!$C:$C,$B$2)</f>
        <v>0</v>
      </c>
      <c r="AX9" s="11">
        <f>IF('Cartera Semanal Producto'!$A9='Cartera Semanal Producto'!AX$1,-SUMIFS('BD Factoraje'!$Q:$Q,'BD Factoraje'!$G:$G,'Cartera Semanal Producto'!$A9,'BD Factoraje'!$C:$C,$B$2),0)+AW9-SUMIFS('BD Factoraje'!$R:$R,'BD Factoraje'!$G:$G,'Cartera Semanal Producto'!$A9,'BD Factoraje'!$N:$N,'Cartera Semanal Producto'!AX$1,'BD Factoraje'!$C:$C,$B$2)</f>
        <v>0</v>
      </c>
      <c r="AY9" s="11">
        <f>IF('Cartera Semanal Producto'!$A9='Cartera Semanal Producto'!AY$1,-SUMIFS('BD Factoraje'!$Q:$Q,'BD Factoraje'!$G:$G,'Cartera Semanal Producto'!$A9,'BD Factoraje'!$C:$C,$B$2),0)+AX9-SUMIFS('BD Factoraje'!$R:$R,'BD Factoraje'!$G:$G,'Cartera Semanal Producto'!$A9,'BD Factoraje'!$N:$N,'Cartera Semanal Producto'!AY$1,'BD Factoraje'!$C:$C,$B$2)</f>
        <v>0</v>
      </c>
      <c r="AZ9" s="11">
        <f>IF('Cartera Semanal Producto'!$A9='Cartera Semanal Producto'!AZ$1,-SUMIFS('BD Factoraje'!$Q:$Q,'BD Factoraje'!$G:$G,'Cartera Semanal Producto'!$A9,'BD Factoraje'!$C:$C,$B$2),0)+AY9-SUMIFS('BD Factoraje'!$R:$R,'BD Factoraje'!$G:$G,'Cartera Semanal Producto'!$A9,'BD Factoraje'!$N:$N,'Cartera Semanal Producto'!AZ$1,'BD Factoraje'!$C:$C,$B$2)</f>
        <v>0</v>
      </c>
      <c r="BA9" s="11">
        <f>IF('Cartera Semanal Producto'!$A9='Cartera Semanal Producto'!BA$1,-SUMIFS('BD Factoraje'!$Q:$Q,'BD Factoraje'!$G:$G,'Cartera Semanal Producto'!$A9,'BD Factoraje'!$C:$C,$B$2),0)+AZ9-SUMIFS('BD Factoraje'!$R:$R,'BD Factoraje'!$G:$G,'Cartera Semanal Producto'!$A9,'BD Factoraje'!$N:$N,'Cartera Semanal Producto'!BA$1,'BD Factoraje'!$C:$C,$B$2)</f>
        <v>0</v>
      </c>
      <c r="BB9" s="11">
        <f>IF('Cartera Semanal Producto'!$A9='Cartera Semanal Producto'!BB$1,-SUMIFS('BD Factoraje'!$Q:$Q,'BD Factoraje'!$G:$G,'Cartera Semanal Producto'!$A9,'BD Factoraje'!$C:$C,$B$2),0)+BA9-SUMIFS('BD Factoraje'!$R:$R,'BD Factoraje'!$G:$G,'Cartera Semanal Producto'!$A9,'BD Factoraje'!$N:$N,'Cartera Semanal Producto'!BB$1,'BD Factoraje'!$C:$C,$B$2)</f>
        <v>0</v>
      </c>
      <c r="BC9" s="11">
        <f>IF('Cartera Semanal Producto'!$A9='Cartera Semanal Producto'!BC$1,-SUMIFS('BD Factoraje'!$Q:$Q,'BD Factoraje'!$G:$G,'Cartera Semanal Producto'!$A9,'BD Factoraje'!$C:$C,$B$2),0)+BB9-SUMIFS('BD Factoraje'!$R:$R,'BD Factoraje'!$G:$G,'Cartera Semanal Producto'!$A9,'BD Factoraje'!$N:$N,'Cartera Semanal Producto'!BC$1,'BD Factoraje'!$C:$C,$B$2)</f>
        <v>0</v>
      </c>
      <c r="BD9" s="11">
        <f>IF('Cartera Semanal Producto'!$A9='Cartera Semanal Producto'!BD$1,-SUMIFS('BD Factoraje'!$Q:$Q,'BD Factoraje'!$G:$G,'Cartera Semanal Producto'!$A9,'BD Factoraje'!$C:$C,$B$2),0)+BC9-SUMIFS('BD Factoraje'!$R:$R,'BD Factoraje'!$G:$G,'Cartera Semanal Producto'!$A9,'BD Factoraje'!$N:$N,'Cartera Semanal Producto'!BD$1,'BD Factoraje'!$C:$C,$B$2)</f>
        <v>0</v>
      </c>
      <c r="BE9" s="11">
        <f>IF('Cartera Semanal Producto'!$A9='Cartera Semanal Producto'!BE$1,-SUMIFS('BD Factoraje'!$Q:$Q,'BD Factoraje'!$G:$G,'Cartera Semanal Producto'!$A9,'BD Factoraje'!$C:$C,$B$2),0)+BD9-SUMIFS('BD Factoraje'!$R:$R,'BD Factoraje'!$G:$G,'Cartera Semanal Producto'!$A9,'BD Factoraje'!$N:$N,'Cartera Semanal Producto'!BE$1,'BD Factoraje'!$C:$C,$B$2)</f>
        <v>0</v>
      </c>
      <c r="BF9" s="11">
        <f>IF('Cartera Semanal Producto'!$A9='Cartera Semanal Producto'!BF$1,-SUMIFS('BD Factoraje'!$Q:$Q,'BD Factoraje'!$G:$G,'Cartera Semanal Producto'!$A9,'BD Factoraje'!$C:$C,$B$2),0)+BE9-SUMIFS('BD Factoraje'!$R:$R,'BD Factoraje'!$G:$G,'Cartera Semanal Producto'!$A9,'BD Factoraje'!$N:$N,'Cartera Semanal Producto'!BF$1,'BD Factoraje'!$C:$C,$B$2)</f>
        <v>0</v>
      </c>
      <c r="BG9" s="11">
        <f>IF('Cartera Semanal Producto'!$A9='Cartera Semanal Producto'!BG$1,-SUMIFS('BD Factoraje'!$Q:$Q,'BD Factoraje'!$G:$G,'Cartera Semanal Producto'!$A9,'BD Factoraje'!$C:$C,$B$2),0)+BF9-SUMIFS('BD Factoraje'!$R:$R,'BD Factoraje'!$G:$G,'Cartera Semanal Producto'!$A9,'BD Factoraje'!$N:$N,'Cartera Semanal Producto'!BG$1,'BD Factoraje'!$C:$C,$B$2)</f>
        <v>0</v>
      </c>
      <c r="BH9" s="11">
        <f>IF('Cartera Semanal Producto'!$A9='Cartera Semanal Producto'!BH$1,-SUMIFS('BD Factoraje'!$Q:$Q,'BD Factoraje'!$G:$G,'Cartera Semanal Producto'!$A9,'BD Factoraje'!$C:$C,$B$2),0)+BG9-SUMIFS('BD Factoraje'!$R:$R,'BD Factoraje'!$G:$G,'Cartera Semanal Producto'!$A9,'BD Factoraje'!$N:$N,'Cartera Semanal Producto'!BH$1,'BD Factoraje'!$C:$C,$B$2)</f>
        <v>0</v>
      </c>
      <c r="BI9" s="11">
        <f>IF('Cartera Semanal Producto'!$A9='Cartera Semanal Producto'!BI$1,-SUMIFS('BD Factoraje'!$Q:$Q,'BD Factoraje'!$G:$G,'Cartera Semanal Producto'!$A9,'BD Factoraje'!$C:$C,$B$2),0)+BH9-SUMIFS('BD Factoraje'!$R:$R,'BD Factoraje'!$G:$G,'Cartera Semanal Producto'!$A9,'BD Factoraje'!$N:$N,'Cartera Semanal Producto'!BI$1,'BD Factoraje'!$C:$C,$B$2)</f>
        <v>0</v>
      </c>
      <c r="BJ9" s="11">
        <f>IF('Cartera Semanal Producto'!$A9='Cartera Semanal Producto'!BJ$1,-SUMIFS('BD Factoraje'!$Q:$Q,'BD Factoraje'!$G:$G,'Cartera Semanal Producto'!$A9,'BD Factoraje'!$C:$C,$B$2),0)+BI9-SUMIFS('BD Factoraje'!$R:$R,'BD Factoraje'!$G:$G,'Cartera Semanal Producto'!$A9,'BD Factoraje'!$N:$N,'Cartera Semanal Producto'!BJ$1,'BD Factoraje'!$C:$C,$B$2)</f>
        <v>0</v>
      </c>
      <c r="BK9" s="11">
        <f>IF('Cartera Semanal Producto'!$A9='Cartera Semanal Producto'!BK$1,-SUMIFS('BD Factoraje'!$Q:$Q,'BD Factoraje'!$G:$G,'Cartera Semanal Producto'!$A9,'BD Factoraje'!$C:$C,$B$2),0)+BJ9-SUMIFS('BD Factoraje'!$R:$R,'BD Factoraje'!$G:$G,'Cartera Semanal Producto'!$A9,'BD Factoraje'!$N:$N,'Cartera Semanal Producto'!BK$1,'BD Factoraje'!$C:$C,$B$2)</f>
        <v>0</v>
      </c>
      <c r="BL9" s="11">
        <f>IF('Cartera Semanal Producto'!$A9='Cartera Semanal Producto'!BL$1,-SUMIFS('BD Factoraje'!$Q:$Q,'BD Factoraje'!$G:$G,'Cartera Semanal Producto'!$A9,'BD Factoraje'!$C:$C,$B$2),0)+BK9-SUMIFS('BD Factoraje'!$R:$R,'BD Factoraje'!$G:$G,'Cartera Semanal Producto'!$A9,'BD Factoraje'!$N:$N,'Cartera Semanal Producto'!BL$1,'BD Factoraje'!$C:$C,$B$2)</f>
        <v>0</v>
      </c>
      <c r="BM9" s="11">
        <f>IF('Cartera Semanal Producto'!$A9='Cartera Semanal Producto'!BM$1,-SUMIFS('BD Factoraje'!$Q:$Q,'BD Factoraje'!$G:$G,'Cartera Semanal Producto'!$A9,'BD Factoraje'!$C:$C,$B$2),0)+BL9-SUMIFS('BD Factoraje'!$R:$R,'BD Factoraje'!$G:$G,'Cartera Semanal Producto'!$A9,'BD Factoraje'!$N:$N,'Cartera Semanal Producto'!BM$1,'BD Factoraje'!$C:$C,$B$2)</f>
        <v>0</v>
      </c>
      <c r="BN9" s="11">
        <f>IF('Cartera Semanal Producto'!$A9='Cartera Semanal Producto'!BN$1,-SUMIFS('BD Factoraje'!$Q:$Q,'BD Factoraje'!$G:$G,'Cartera Semanal Producto'!$A9,'BD Factoraje'!$C:$C,$B$2),0)+BM9-SUMIFS('BD Factoraje'!$R:$R,'BD Factoraje'!$G:$G,'Cartera Semanal Producto'!$A9,'BD Factoraje'!$N:$N,'Cartera Semanal Producto'!BN$1,'BD Factoraje'!$C:$C,$B$2)</f>
        <v>0</v>
      </c>
      <c r="BO9" s="11">
        <f>IF('Cartera Semanal Producto'!$A9='Cartera Semanal Producto'!BO$1,-SUMIFS('BD Factoraje'!$Q:$Q,'BD Factoraje'!$G:$G,'Cartera Semanal Producto'!$A9,'BD Factoraje'!$C:$C,$B$2),0)+BN9-SUMIFS('BD Factoraje'!$R:$R,'BD Factoraje'!$G:$G,'Cartera Semanal Producto'!$A9,'BD Factoraje'!$N:$N,'Cartera Semanal Producto'!BO$1,'BD Factoraje'!$C:$C,$B$2)</f>
        <v>0</v>
      </c>
      <c r="BP9" s="11">
        <f>IF('Cartera Semanal Producto'!$A9='Cartera Semanal Producto'!BP$1,-SUMIFS('BD Factoraje'!$Q:$Q,'BD Factoraje'!$G:$G,'Cartera Semanal Producto'!$A9,'BD Factoraje'!$C:$C,$B$2),0)+BO9-SUMIFS('BD Factoraje'!$R:$R,'BD Factoraje'!$G:$G,'Cartera Semanal Producto'!$A9,'BD Factoraje'!$N:$N,'Cartera Semanal Producto'!BP$1,'BD Factoraje'!$C:$C,$B$2)</f>
        <v>0</v>
      </c>
      <c r="BQ9" s="11">
        <f>IF('Cartera Semanal Producto'!$A9='Cartera Semanal Producto'!BQ$1,-SUMIFS('BD Factoraje'!$Q:$Q,'BD Factoraje'!$G:$G,'Cartera Semanal Producto'!$A9,'BD Factoraje'!$C:$C,$B$2),0)+BP9-SUMIFS('BD Factoraje'!$R:$R,'BD Factoraje'!$G:$G,'Cartera Semanal Producto'!$A9,'BD Factoraje'!$N:$N,'Cartera Semanal Producto'!BQ$1,'BD Factoraje'!$C:$C,$B$2)</f>
        <v>0</v>
      </c>
      <c r="BR9" s="11">
        <f>IF('Cartera Semanal Producto'!$A9='Cartera Semanal Producto'!BR$1,-SUMIFS('BD Factoraje'!$Q:$Q,'BD Factoraje'!$G:$G,'Cartera Semanal Producto'!$A9,'BD Factoraje'!$C:$C,$B$2),0)+BQ9-SUMIFS('BD Factoraje'!$R:$R,'BD Factoraje'!$G:$G,'Cartera Semanal Producto'!$A9,'BD Factoraje'!$N:$N,'Cartera Semanal Producto'!BR$1,'BD Factoraje'!$C:$C,$B$2)</f>
        <v>0</v>
      </c>
      <c r="BS9" s="11">
        <f>IF('Cartera Semanal Producto'!$A9='Cartera Semanal Producto'!BS$1,-SUMIFS('BD Factoraje'!$Q:$Q,'BD Factoraje'!$G:$G,'Cartera Semanal Producto'!$A9,'BD Factoraje'!$C:$C,$B$2),0)+BR9-SUMIFS('BD Factoraje'!$R:$R,'BD Factoraje'!$G:$G,'Cartera Semanal Producto'!$A9,'BD Factoraje'!$N:$N,'Cartera Semanal Producto'!BS$1,'BD Factoraje'!$C:$C,$B$2)</f>
        <v>0</v>
      </c>
      <c r="BT9" s="11">
        <f>IF('Cartera Semanal Producto'!$A9='Cartera Semanal Producto'!BT$1,-SUMIFS('BD Factoraje'!$Q:$Q,'BD Factoraje'!$G:$G,'Cartera Semanal Producto'!$A9,'BD Factoraje'!$C:$C,$B$2),0)+BS9-SUMIFS('BD Factoraje'!$R:$R,'BD Factoraje'!$G:$G,'Cartera Semanal Producto'!$A9,'BD Factoraje'!$N:$N,'Cartera Semanal Producto'!BT$1,'BD Factoraje'!$C:$C,$B$2)</f>
        <v>0</v>
      </c>
      <c r="BU9" s="11">
        <f>IF('Cartera Semanal Producto'!$A9='Cartera Semanal Producto'!BU$1,-SUMIFS('BD Factoraje'!$Q:$Q,'BD Factoraje'!$G:$G,'Cartera Semanal Producto'!$A9,'BD Factoraje'!$C:$C,$B$2),0)+BT9-SUMIFS('BD Factoraje'!$R:$R,'BD Factoraje'!$G:$G,'Cartera Semanal Producto'!$A9,'BD Factoraje'!$N:$N,'Cartera Semanal Producto'!BU$1,'BD Factoraje'!$C:$C,$B$2)</f>
        <v>0</v>
      </c>
      <c r="BV9" s="11">
        <f>IF('Cartera Semanal Producto'!$A9='Cartera Semanal Producto'!BV$1,-SUMIFS('BD Factoraje'!$Q:$Q,'BD Factoraje'!$G:$G,'Cartera Semanal Producto'!$A9,'BD Factoraje'!$C:$C,$B$2),0)+BU9-SUMIFS('BD Factoraje'!$R:$R,'BD Factoraje'!$G:$G,'Cartera Semanal Producto'!$A9,'BD Factoraje'!$N:$N,'Cartera Semanal Producto'!BV$1,'BD Factoraje'!$C:$C,$B$2)</f>
        <v>0</v>
      </c>
      <c r="BW9" s="11">
        <f>IF('Cartera Semanal Producto'!$A9='Cartera Semanal Producto'!BW$1,-SUMIFS('BD Factoraje'!$Q:$Q,'BD Factoraje'!$G:$G,'Cartera Semanal Producto'!$A9,'BD Factoraje'!$C:$C,$B$2),0)+BV9-SUMIFS('BD Factoraje'!$R:$R,'BD Factoraje'!$G:$G,'Cartera Semanal Producto'!$A9,'BD Factoraje'!$N:$N,'Cartera Semanal Producto'!BW$1,'BD Factoraje'!$C:$C,$B$2)</f>
        <v>0</v>
      </c>
      <c r="BX9" s="11">
        <f>IF('Cartera Semanal Producto'!$A9='Cartera Semanal Producto'!BX$1,-SUMIFS('BD Factoraje'!$Q:$Q,'BD Factoraje'!$G:$G,'Cartera Semanal Producto'!$A9,'BD Factoraje'!$C:$C,$B$2),0)+BW9-SUMIFS('BD Factoraje'!$R:$R,'BD Factoraje'!$G:$G,'Cartera Semanal Producto'!$A9,'BD Factoraje'!$N:$N,'Cartera Semanal Producto'!BX$1,'BD Factoraje'!$C:$C,$B$2)</f>
        <v>0</v>
      </c>
      <c r="BY9" s="11">
        <f>IF('Cartera Semanal Producto'!$A9='Cartera Semanal Producto'!BY$1,-SUMIFS('BD Factoraje'!$Q:$Q,'BD Factoraje'!$G:$G,'Cartera Semanal Producto'!$A9,'BD Factoraje'!$C:$C,$B$2),0)+BX9-SUMIFS('BD Factoraje'!$R:$R,'BD Factoraje'!$G:$G,'Cartera Semanal Producto'!$A9,'BD Factoraje'!$N:$N,'Cartera Semanal Producto'!BY$1,'BD Factoraje'!$C:$C,$B$2)</f>
        <v>0</v>
      </c>
      <c r="BZ9" s="11">
        <f>IF('Cartera Semanal Producto'!$A9='Cartera Semanal Producto'!BZ$1,-SUMIFS('BD Factoraje'!$Q:$Q,'BD Factoraje'!$G:$G,'Cartera Semanal Producto'!$A9,'BD Factoraje'!$C:$C,$B$2),0)+BY9-SUMIFS('BD Factoraje'!$R:$R,'BD Factoraje'!$G:$G,'Cartera Semanal Producto'!$A9,'BD Factoraje'!$N:$N,'Cartera Semanal Producto'!BZ$1,'BD Factoraje'!$C:$C,$B$2)</f>
        <v>0</v>
      </c>
      <c r="CA9" s="11">
        <f>IF('Cartera Semanal Producto'!$A9='Cartera Semanal Producto'!CA$1,-SUMIFS('BD Factoraje'!$Q:$Q,'BD Factoraje'!$G:$G,'Cartera Semanal Producto'!$A9,'BD Factoraje'!$C:$C,$B$2),0)+BZ9-SUMIFS('BD Factoraje'!$R:$R,'BD Factoraje'!$G:$G,'Cartera Semanal Producto'!$A9,'BD Factoraje'!$N:$N,'Cartera Semanal Producto'!CA$1,'BD Factoraje'!$C:$C,$B$2)</f>
        <v>0</v>
      </c>
      <c r="CB9" s="11">
        <f>IF('Cartera Semanal Producto'!$A9='Cartera Semanal Producto'!CB$1,-SUMIFS('BD Factoraje'!$Q:$Q,'BD Factoraje'!$G:$G,'Cartera Semanal Producto'!$A9,'BD Factoraje'!$C:$C,$B$2),0)+CA9-SUMIFS('BD Factoraje'!$R:$R,'BD Factoraje'!$G:$G,'Cartera Semanal Producto'!$A9,'BD Factoraje'!$N:$N,'Cartera Semanal Producto'!CB$1,'BD Factoraje'!$C:$C,$B$2)</f>
        <v>0</v>
      </c>
      <c r="CC9" s="11">
        <f>IF('Cartera Semanal Producto'!$A9='Cartera Semanal Producto'!CC$1,-SUMIFS('BD Factoraje'!$Q:$Q,'BD Factoraje'!$G:$G,'Cartera Semanal Producto'!$A9,'BD Factoraje'!$C:$C,$B$2),0)+CB9-SUMIFS('BD Factoraje'!$R:$R,'BD Factoraje'!$G:$G,'Cartera Semanal Producto'!$A9,'BD Factoraje'!$N:$N,'Cartera Semanal Producto'!CC$1,'BD Factoraje'!$C:$C,$B$2)</f>
        <v>0</v>
      </c>
      <c r="CD9" s="11">
        <f>IF('Cartera Semanal Producto'!$A9='Cartera Semanal Producto'!CD$1,-SUMIFS('BD Factoraje'!$Q:$Q,'BD Factoraje'!$G:$G,'Cartera Semanal Producto'!$A9,'BD Factoraje'!$C:$C,$B$2),0)+CC9-SUMIFS('BD Factoraje'!$R:$R,'BD Factoraje'!$G:$G,'Cartera Semanal Producto'!$A9,'BD Factoraje'!$N:$N,'Cartera Semanal Producto'!CD$1,'BD Factoraje'!$C:$C,$B$2)</f>
        <v>0</v>
      </c>
      <c r="CE9" s="11">
        <f>IF('Cartera Semanal Producto'!$A9='Cartera Semanal Producto'!CE$1,-SUMIFS('BD Factoraje'!$Q:$Q,'BD Factoraje'!$G:$G,'Cartera Semanal Producto'!$A9,'BD Factoraje'!$C:$C,$B$2),0)+CD9-SUMIFS('BD Factoraje'!$R:$R,'BD Factoraje'!$G:$G,'Cartera Semanal Producto'!$A9,'BD Factoraje'!$N:$N,'Cartera Semanal Producto'!CE$1,'BD Factoraje'!$C:$C,$B$2)</f>
        <v>0</v>
      </c>
      <c r="CF9" s="11">
        <f>IF('Cartera Semanal Producto'!$A9='Cartera Semanal Producto'!CF$1,-SUMIFS('BD Factoraje'!$Q:$Q,'BD Factoraje'!$G:$G,'Cartera Semanal Producto'!$A9,'BD Factoraje'!$C:$C,$B$2),0)+CE9-SUMIFS('BD Factoraje'!$R:$R,'BD Factoraje'!$G:$G,'Cartera Semanal Producto'!$A9,'BD Factoraje'!$N:$N,'Cartera Semanal Producto'!CF$1,'BD Factoraje'!$C:$C,$B$2)</f>
        <v>0</v>
      </c>
      <c r="CG9" s="11">
        <f>IF('Cartera Semanal Producto'!$A9='Cartera Semanal Producto'!CG$1,-SUMIFS('BD Factoraje'!$Q:$Q,'BD Factoraje'!$G:$G,'Cartera Semanal Producto'!$A9,'BD Factoraje'!$C:$C,$B$2),0)+CF9-SUMIFS('BD Factoraje'!$R:$R,'BD Factoraje'!$G:$G,'Cartera Semanal Producto'!$A9,'BD Factoraje'!$N:$N,'Cartera Semanal Producto'!CG$1,'BD Factoraje'!$C:$C,$B$2)</f>
        <v>0</v>
      </c>
      <c r="CH9" s="11">
        <f>IF('Cartera Semanal Producto'!$A9='Cartera Semanal Producto'!CH$1,-SUMIFS('BD Factoraje'!$Q:$Q,'BD Factoraje'!$G:$G,'Cartera Semanal Producto'!$A9,'BD Factoraje'!$C:$C,$B$2),0)+CG9-SUMIFS('BD Factoraje'!$R:$R,'BD Factoraje'!$G:$G,'Cartera Semanal Producto'!$A9,'BD Factoraje'!$N:$N,'Cartera Semanal Producto'!CH$1,'BD Factoraje'!$C:$C,$B$2)</f>
        <v>0</v>
      </c>
      <c r="CI9" s="11">
        <f>IF('Cartera Semanal Producto'!$A9='Cartera Semanal Producto'!CI$1,-SUMIFS('BD Factoraje'!$Q:$Q,'BD Factoraje'!$G:$G,'Cartera Semanal Producto'!$A9,'BD Factoraje'!$C:$C,$B$2),0)+CH9-SUMIFS('BD Factoraje'!$R:$R,'BD Factoraje'!$G:$G,'Cartera Semanal Producto'!$A9,'BD Factoraje'!$N:$N,'Cartera Semanal Producto'!CI$1,'BD Factoraje'!$C:$C,$B$2)</f>
        <v>0</v>
      </c>
      <c r="CJ9" s="11">
        <f>IF('Cartera Semanal Producto'!$A9='Cartera Semanal Producto'!CJ$1,-SUMIFS('BD Factoraje'!$Q:$Q,'BD Factoraje'!$G:$G,'Cartera Semanal Producto'!$A9,'BD Factoraje'!$C:$C,$B$2),0)+CI9-SUMIFS('BD Factoraje'!$R:$R,'BD Factoraje'!$G:$G,'Cartera Semanal Producto'!$A9,'BD Factoraje'!$N:$N,'Cartera Semanal Producto'!CJ$1,'BD Factoraje'!$C:$C,$B$2)</f>
        <v>0</v>
      </c>
      <c r="CK9" s="11">
        <f>IF('Cartera Semanal Producto'!$A9='Cartera Semanal Producto'!CK$1,-SUMIFS('BD Factoraje'!$Q:$Q,'BD Factoraje'!$G:$G,'Cartera Semanal Producto'!$A9,'BD Factoraje'!$C:$C,$B$2),0)+CJ9-SUMIFS('BD Factoraje'!$R:$R,'BD Factoraje'!$G:$G,'Cartera Semanal Producto'!$A9,'BD Factoraje'!$N:$N,'Cartera Semanal Producto'!CK$1,'BD Factoraje'!$C:$C,$B$2)</f>
        <v>0</v>
      </c>
      <c r="CL9" s="11">
        <f>IF('Cartera Semanal Producto'!$A9='Cartera Semanal Producto'!CL$1,-SUMIFS('BD Factoraje'!$Q:$Q,'BD Factoraje'!$G:$G,'Cartera Semanal Producto'!$A9,'BD Factoraje'!$C:$C,$B$2),0)+CK9-SUMIFS('BD Factoraje'!$R:$R,'BD Factoraje'!$G:$G,'Cartera Semanal Producto'!$A9,'BD Factoraje'!$N:$N,'Cartera Semanal Producto'!CL$1,'BD Factoraje'!$C:$C,$B$2)</f>
        <v>0</v>
      </c>
      <c r="CM9" s="11">
        <f>IF('Cartera Semanal Producto'!$A9='Cartera Semanal Producto'!CM$1,-SUMIFS('BD Factoraje'!$Q:$Q,'BD Factoraje'!$G:$G,'Cartera Semanal Producto'!$A9,'BD Factoraje'!$C:$C,$B$2),0)+CL9-SUMIFS('BD Factoraje'!$R:$R,'BD Factoraje'!$G:$G,'Cartera Semanal Producto'!$A9,'BD Factoraje'!$N:$N,'Cartera Semanal Producto'!CM$1,'BD Factoraje'!$C:$C,$B$2)</f>
        <v>0</v>
      </c>
      <c r="CN9" s="11">
        <f>IF('Cartera Semanal Producto'!$A9='Cartera Semanal Producto'!CN$1,-SUMIFS('BD Factoraje'!$Q:$Q,'BD Factoraje'!$G:$G,'Cartera Semanal Producto'!$A9,'BD Factoraje'!$C:$C,$B$2),0)+CM9-SUMIFS('BD Factoraje'!$R:$R,'BD Factoraje'!$G:$G,'Cartera Semanal Producto'!$A9,'BD Factoraje'!$N:$N,'Cartera Semanal Producto'!CN$1,'BD Factoraje'!$C:$C,$B$2)</f>
        <v>0</v>
      </c>
      <c r="CO9" s="11">
        <f>IF('Cartera Semanal Producto'!$A9='Cartera Semanal Producto'!CO$1,-SUMIFS('BD Factoraje'!$Q:$Q,'BD Factoraje'!$G:$G,'Cartera Semanal Producto'!$A9,'BD Factoraje'!$C:$C,$B$2),0)+CN9-SUMIFS('BD Factoraje'!$R:$R,'BD Factoraje'!$G:$G,'Cartera Semanal Producto'!$A9,'BD Factoraje'!$N:$N,'Cartera Semanal Producto'!CO$1,'BD Factoraje'!$C:$C,$B$2)</f>
        <v>0</v>
      </c>
      <c r="CP9" s="11">
        <f>IF('Cartera Semanal Producto'!$A9='Cartera Semanal Producto'!CP$1,-SUMIFS('BD Factoraje'!$Q:$Q,'BD Factoraje'!$G:$G,'Cartera Semanal Producto'!$A9,'BD Factoraje'!$C:$C,$B$2),0)+CO9-SUMIFS('BD Factoraje'!$R:$R,'BD Factoraje'!$G:$G,'Cartera Semanal Producto'!$A9,'BD Factoraje'!$N:$N,'Cartera Semanal Producto'!CP$1,'BD Factoraje'!$C:$C,$B$2)</f>
        <v>0</v>
      </c>
      <c r="CQ9" s="11">
        <f>IF('Cartera Semanal Producto'!$A9='Cartera Semanal Producto'!CQ$1,-SUMIFS('BD Factoraje'!$Q:$Q,'BD Factoraje'!$G:$G,'Cartera Semanal Producto'!$A9,'BD Factoraje'!$C:$C,$B$2),0)+CP9-SUMIFS('BD Factoraje'!$R:$R,'BD Factoraje'!$G:$G,'Cartera Semanal Producto'!$A9,'BD Factoraje'!$N:$N,'Cartera Semanal Producto'!CQ$1,'BD Factoraje'!$C:$C,$B$2)</f>
        <v>0</v>
      </c>
      <c r="CR9" s="11">
        <f>IF('Cartera Semanal Producto'!$A9='Cartera Semanal Producto'!CR$1,-SUMIFS('BD Factoraje'!$Q:$Q,'BD Factoraje'!$G:$G,'Cartera Semanal Producto'!$A9,'BD Factoraje'!$C:$C,$B$2),0)+CQ9-SUMIFS('BD Factoraje'!$R:$R,'BD Factoraje'!$G:$G,'Cartera Semanal Producto'!$A9,'BD Factoraje'!$N:$N,'Cartera Semanal Producto'!CR$1,'BD Factoraje'!$C:$C,$B$2)</f>
        <v>0</v>
      </c>
      <c r="CS9" s="11">
        <f>IF('Cartera Semanal Producto'!$A9='Cartera Semanal Producto'!CS$1,-SUMIFS('BD Factoraje'!$Q:$Q,'BD Factoraje'!$G:$G,'Cartera Semanal Producto'!$A9,'BD Factoraje'!$C:$C,$B$2),0)+CR9-SUMIFS('BD Factoraje'!$R:$R,'BD Factoraje'!$G:$G,'Cartera Semanal Producto'!$A9,'BD Factoraje'!$N:$N,'Cartera Semanal Producto'!CS$1,'BD Factoraje'!$C:$C,$B$2)</f>
        <v>0</v>
      </c>
      <c r="CT9" s="11">
        <f>IF('Cartera Semanal Producto'!$A9='Cartera Semanal Producto'!CT$1,-SUMIFS('BD Factoraje'!$Q:$Q,'BD Factoraje'!$G:$G,'Cartera Semanal Producto'!$A9,'BD Factoraje'!$C:$C,$B$2),0)+CS9-SUMIFS('BD Factoraje'!$R:$R,'BD Factoraje'!$G:$G,'Cartera Semanal Producto'!$A9,'BD Factoraje'!$N:$N,'Cartera Semanal Producto'!CT$1,'BD Factoraje'!$C:$C,$B$2)</f>
        <v>0</v>
      </c>
      <c r="CU9" s="11">
        <f>IF('Cartera Semanal Producto'!$A9='Cartera Semanal Producto'!CU$1,-SUMIFS('BD Factoraje'!$Q:$Q,'BD Factoraje'!$G:$G,'Cartera Semanal Producto'!$A9,'BD Factoraje'!$C:$C,$B$2),0)+CT9-SUMIFS('BD Factoraje'!$R:$R,'BD Factoraje'!$G:$G,'Cartera Semanal Producto'!$A9,'BD Factoraje'!$N:$N,'Cartera Semanal Producto'!CU$1,'BD Factoraje'!$C:$C,$B$2)</f>
        <v>0</v>
      </c>
      <c r="CV9" s="11">
        <f>IF('Cartera Semanal Producto'!$A9='Cartera Semanal Producto'!CV$1,-SUMIFS('BD Factoraje'!$Q:$Q,'BD Factoraje'!$G:$G,'Cartera Semanal Producto'!$A9,'BD Factoraje'!$C:$C,$B$2),0)+CU9-SUMIFS('BD Factoraje'!$R:$R,'BD Factoraje'!$G:$G,'Cartera Semanal Producto'!$A9,'BD Factoraje'!$N:$N,'Cartera Semanal Producto'!CV$1,'BD Factoraje'!$C:$C,$B$2)</f>
        <v>0</v>
      </c>
    </row>
    <row r="10" spans="1:100" x14ac:dyDescent="0.25">
      <c r="A10" s="14">
        <v>20</v>
      </c>
      <c r="B10" s="31">
        <f t="shared" si="2"/>
        <v>42505</v>
      </c>
      <c r="C10" s="11">
        <f>IF('Cartera Semanal Producto'!$A10='Cartera Semanal Producto'!C$1,-SUMIFS('BD Factoraje'!$Q:$Q,'BD Factoraje'!$G:$G,'Cartera Semanal Producto'!$A10,'BD Factoraje'!$C:$C,$B$2),0)</f>
        <v>0</v>
      </c>
      <c r="D10" s="11">
        <f>IF('Cartera Semanal Producto'!$A10='Cartera Semanal Producto'!D$1,-SUMIFS('BD Factoraje'!$Q:$Q,'BD Factoraje'!$G:$G,'Cartera Semanal Producto'!$A10,'BD Factoraje'!$C:$C,$B$2),0)+C10-SUMIFS('BD Factoraje'!$R:$R,'BD Factoraje'!$G:$G,'Cartera Semanal Producto'!$A10,'BD Factoraje'!$N:$N,'Cartera Semanal Producto'!D$1,'BD Factoraje'!$C:$C,$B$2)</f>
        <v>0</v>
      </c>
      <c r="E10" s="11">
        <f>IF('Cartera Semanal Producto'!$A10='Cartera Semanal Producto'!E$1,-SUMIFS('BD Factoraje'!$Q:$Q,'BD Factoraje'!$G:$G,'Cartera Semanal Producto'!$A10,'BD Factoraje'!$C:$C,$B$2),0)+D10-SUMIFS('BD Factoraje'!$R:$R,'BD Factoraje'!$G:$G,'Cartera Semanal Producto'!$A10,'BD Factoraje'!$N:$N,'Cartera Semanal Producto'!E$1,'BD Factoraje'!$C:$C,$B$2)</f>
        <v>0</v>
      </c>
      <c r="F10" s="11">
        <f>IF('Cartera Semanal Producto'!$A10='Cartera Semanal Producto'!F$1,-SUMIFS('BD Factoraje'!$Q:$Q,'BD Factoraje'!$G:$G,'Cartera Semanal Producto'!$A10,'BD Factoraje'!$C:$C,$B$2),0)+E10-SUMIFS('BD Factoraje'!$R:$R,'BD Factoraje'!$G:$G,'Cartera Semanal Producto'!$A10,'BD Factoraje'!$N:$N,'Cartera Semanal Producto'!F$1,'BD Factoraje'!$C:$C,$B$2)</f>
        <v>0</v>
      </c>
      <c r="G10" s="11">
        <f>IF('Cartera Semanal Producto'!$A10='Cartera Semanal Producto'!G$1,-SUMIFS('BD Factoraje'!$Q:$Q,'BD Factoraje'!$G:$G,'Cartera Semanal Producto'!$A10,'BD Factoraje'!$C:$C,$B$2),0)+F10-SUMIFS('BD Factoraje'!$R:$R,'BD Factoraje'!$G:$G,'Cartera Semanal Producto'!$A10,'BD Factoraje'!$N:$N,'Cartera Semanal Producto'!G$1,'BD Factoraje'!$C:$C,$B$2)</f>
        <v>0</v>
      </c>
      <c r="H10" s="11">
        <f>IF('Cartera Semanal Producto'!$A10='Cartera Semanal Producto'!H$1,-SUMIFS('BD Factoraje'!$Q:$Q,'BD Factoraje'!$G:$G,'Cartera Semanal Producto'!$A10,'BD Factoraje'!$C:$C,$B$2),0)+G10-SUMIFS('BD Factoraje'!$R:$R,'BD Factoraje'!$G:$G,'Cartera Semanal Producto'!$A10,'BD Factoraje'!$N:$N,'Cartera Semanal Producto'!H$1,'BD Factoraje'!$C:$C,$B$2)</f>
        <v>0</v>
      </c>
      <c r="I10" s="11">
        <f>IF('Cartera Semanal Producto'!$A10='Cartera Semanal Producto'!I$1,-SUMIFS('BD Factoraje'!$Q:$Q,'BD Factoraje'!$G:$G,'Cartera Semanal Producto'!$A10,'BD Factoraje'!$C:$C,$B$2),0)+H10-SUMIFS('BD Factoraje'!$R:$R,'BD Factoraje'!$G:$G,'Cartera Semanal Producto'!$A10,'BD Factoraje'!$N:$N,'Cartera Semanal Producto'!I$1,'BD Factoraje'!$C:$C,$B$2)</f>
        <v>0</v>
      </c>
      <c r="J10" s="11">
        <f>IF('Cartera Semanal Producto'!$A10='Cartera Semanal Producto'!J$1,-SUMIFS('BD Factoraje'!$Q:$Q,'BD Factoraje'!$G:$G,'Cartera Semanal Producto'!$A10,'BD Factoraje'!$C:$C,$B$2),0)+I10-SUMIFS('BD Factoraje'!$R:$R,'BD Factoraje'!$G:$G,'Cartera Semanal Producto'!$A10,'BD Factoraje'!$N:$N,'Cartera Semanal Producto'!J$1,'BD Factoraje'!$C:$C,$B$2)</f>
        <v>0</v>
      </c>
      <c r="K10" s="11">
        <f>IF('Cartera Semanal Producto'!$A10='Cartera Semanal Producto'!K$1,-SUMIFS('BD Factoraje'!$Q:$Q,'BD Factoraje'!$G:$G,'Cartera Semanal Producto'!$A10,'BD Factoraje'!$C:$C,$B$2),0)+J10-SUMIFS('BD Factoraje'!$R:$R,'BD Factoraje'!$G:$G,'Cartera Semanal Producto'!$A10,'BD Factoraje'!$N:$N,'Cartera Semanal Producto'!K$1,'BD Factoraje'!$C:$C,$B$2)</f>
        <v>0</v>
      </c>
      <c r="L10" s="11">
        <f>IF('Cartera Semanal Producto'!$A10='Cartera Semanal Producto'!L$1,-SUMIFS('BD Factoraje'!$Q:$Q,'BD Factoraje'!$G:$G,'Cartera Semanal Producto'!$A10,'BD Factoraje'!$C:$C,$B$2),0)+K10-SUMIFS('BD Factoraje'!$R:$R,'BD Factoraje'!$G:$G,'Cartera Semanal Producto'!$A10,'BD Factoraje'!$N:$N,'Cartera Semanal Producto'!L$1,'BD Factoraje'!$C:$C,$B$2)</f>
        <v>0</v>
      </c>
      <c r="M10" s="11">
        <f>IF('Cartera Semanal Producto'!$A10='Cartera Semanal Producto'!M$1,-SUMIFS('BD Factoraje'!$Q:$Q,'BD Factoraje'!$G:$G,'Cartera Semanal Producto'!$A10,'BD Factoraje'!$C:$C,$B$2),0)+L10-SUMIFS('BD Factoraje'!$R:$R,'BD Factoraje'!$G:$G,'Cartera Semanal Producto'!$A10,'BD Factoraje'!$N:$N,'Cartera Semanal Producto'!M$1,'BD Factoraje'!$C:$C,$B$2)</f>
        <v>0</v>
      </c>
      <c r="N10" s="11">
        <f>IF('Cartera Semanal Producto'!$A10='Cartera Semanal Producto'!N$1,-SUMIFS('BD Factoraje'!$Q:$Q,'BD Factoraje'!$G:$G,'Cartera Semanal Producto'!$A10,'BD Factoraje'!$C:$C,$B$2),0)+M10-SUMIFS('BD Factoraje'!$R:$R,'BD Factoraje'!$G:$G,'Cartera Semanal Producto'!$A10,'BD Factoraje'!$N:$N,'Cartera Semanal Producto'!N$1,'BD Factoraje'!$C:$C,$B$2)</f>
        <v>0</v>
      </c>
      <c r="O10" s="11">
        <f>IF('Cartera Semanal Producto'!$A10='Cartera Semanal Producto'!O$1,-SUMIFS('BD Factoraje'!$Q:$Q,'BD Factoraje'!$G:$G,'Cartera Semanal Producto'!$A10,'BD Factoraje'!$C:$C,$B$2),0)+N10-SUMIFS('BD Factoraje'!$R:$R,'BD Factoraje'!$G:$G,'Cartera Semanal Producto'!$A10,'BD Factoraje'!$N:$N,'Cartera Semanal Producto'!O$1,'BD Factoraje'!$C:$C,$B$2)</f>
        <v>0</v>
      </c>
      <c r="P10" s="11">
        <f>IF('Cartera Semanal Producto'!$A10='Cartera Semanal Producto'!P$1,-SUMIFS('BD Factoraje'!$Q:$Q,'BD Factoraje'!$G:$G,'Cartera Semanal Producto'!$A10,'BD Factoraje'!$C:$C,$B$2),0)+O10-SUMIFS('BD Factoraje'!$R:$R,'BD Factoraje'!$G:$G,'Cartera Semanal Producto'!$A10,'BD Factoraje'!$N:$N,'Cartera Semanal Producto'!P$1,'BD Factoraje'!$C:$C,$B$2)</f>
        <v>0</v>
      </c>
      <c r="Q10" s="11">
        <f>IF('Cartera Semanal Producto'!$A10='Cartera Semanal Producto'!Q$1,-SUMIFS('BD Factoraje'!$Q:$Q,'BD Factoraje'!$G:$G,'Cartera Semanal Producto'!$A10,'BD Factoraje'!$C:$C,$B$2),0)+P10-SUMIFS('BD Factoraje'!$R:$R,'BD Factoraje'!$G:$G,'Cartera Semanal Producto'!$A10,'BD Factoraje'!$N:$N,'Cartera Semanal Producto'!Q$1,'BD Factoraje'!$C:$C,$B$2)</f>
        <v>0</v>
      </c>
      <c r="R10" s="11">
        <f>IF('Cartera Semanal Producto'!$A10='Cartera Semanal Producto'!R$1,-SUMIFS('BD Factoraje'!$Q:$Q,'BD Factoraje'!$G:$G,'Cartera Semanal Producto'!$A10,'BD Factoraje'!$C:$C,$B$2),0)+Q10-SUMIFS('BD Factoraje'!$R:$R,'BD Factoraje'!$G:$G,'Cartera Semanal Producto'!$A10,'BD Factoraje'!$N:$N,'Cartera Semanal Producto'!R$1,'BD Factoraje'!$C:$C,$B$2)</f>
        <v>0</v>
      </c>
      <c r="S10" s="11">
        <f>IF('Cartera Semanal Producto'!$A10='Cartera Semanal Producto'!S$1,-SUMIFS('BD Factoraje'!$Q:$Q,'BD Factoraje'!$G:$G,'Cartera Semanal Producto'!$A10,'BD Factoraje'!$C:$C,$B$2),0)+R10-SUMIFS('BD Factoraje'!$R:$R,'BD Factoraje'!$G:$G,'Cartera Semanal Producto'!$A10,'BD Factoraje'!$N:$N,'Cartera Semanal Producto'!S$1,'BD Factoraje'!$C:$C,$B$2)</f>
        <v>0</v>
      </c>
      <c r="T10" s="11">
        <f>IF('Cartera Semanal Producto'!$A10='Cartera Semanal Producto'!T$1,-SUMIFS('BD Factoraje'!$Q:$Q,'BD Factoraje'!$G:$G,'Cartera Semanal Producto'!$A10,'BD Factoraje'!$C:$C,$B$2),0)+S10-SUMIFS('BD Factoraje'!$R:$R,'BD Factoraje'!$G:$G,'Cartera Semanal Producto'!$A10,'BD Factoraje'!$N:$N,'Cartera Semanal Producto'!T$1,'BD Factoraje'!$C:$C,$B$2)</f>
        <v>0</v>
      </c>
      <c r="U10" s="11">
        <f>IF('Cartera Semanal Producto'!$A10='Cartera Semanal Producto'!U$1,-SUMIFS('BD Factoraje'!$Q:$Q,'BD Factoraje'!$G:$G,'Cartera Semanal Producto'!$A10,'BD Factoraje'!$C:$C,$B$2),0)+T10-SUMIFS('BD Factoraje'!$R:$R,'BD Factoraje'!$G:$G,'Cartera Semanal Producto'!$A10,'BD Factoraje'!$N:$N,'Cartera Semanal Producto'!U$1,'BD Factoraje'!$C:$C,$B$2)</f>
        <v>0</v>
      </c>
      <c r="V10" s="11">
        <f>IF('Cartera Semanal Producto'!$A10='Cartera Semanal Producto'!V$1,-SUMIFS('BD Factoraje'!$Q:$Q,'BD Factoraje'!$G:$G,'Cartera Semanal Producto'!$A10,'BD Factoraje'!$C:$C,$B$2),0)+U10-SUMIFS('BD Factoraje'!$R:$R,'BD Factoraje'!$G:$G,'Cartera Semanal Producto'!$A10,'BD Factoraje'!$N:$N,'Cartera Semanal Producto'!V$1,'BD Factoraje'!$C:$C,$B$2)</f>
        <v>0</v>
      </c>
      <c r="W10" s="11">
        <f>IF('Cartera Semanal Producto'!$A10='Cartera Semanal Producto'!W$1,-SUMIFS('BD Factoraje'!$Q:$Q,'BD Factoraje'!$G:$G,'Cartera Semanal Producto'!$A10,'BD Factoraje'!$C:$C,$B$2),0)+V10-SUMIFS('BD Factoraje'!$R:$R,'BD Factoraje'!$G:$G,'Cartera Semanal Producto'!$A10,'BD Factoraje'!$N:$N,'Cartera Semanal Producto'!W$1,'BD Factoraje'!$C:$C,$B$2)</f>
        <v>0</v>
      </c>
      <c r="X10" s="11">
        <f>IF('Cartera Semanal Producto'!$A10='Cartera Semanal Producto'!X$1,-SUMIFS('BD Factoraje'!$Q:$Q,'BD Factoraje'!$G:$G,'Cartera Semanal Producto'!$A10,'BD Factoraje'!$C:$C,$B$2),0)+W10-SUMIFS('BD Factoraje'!$R:$R,'BD Factoraje'!$G:$G,'Cartera Semanal Producto'!$A10,'BD Factoraje'!$N:$N,'Cartera Semanal Producto'!X$1,'BD Factoraje'!$C:$C,$B$2)</f>
        <v>0</v>
      </c>
      <c r="Y10" s="11">
        <f>IF('Cartera Semanal Producto'!$A10='Cartera Semanal Producto'!Y$1,-SUMIFS('BD Factoraje'!$Q:$Q,'BD Factoraje'!$G:$G,'Cartera Semanal Producto'!$A10,'BD Factoraje'!$C:$C,$B$2),0)+X10-SUMIFS('BD Factoraje'!$R:$R,'BD Factoraje'!$G:$G,'Cartera Semanal Producto'!$A10,'BD Factoraje'!$N:$N,'Cartera Semanal Producto'!Y$1,'BD Factoraje'!$C:$C,$B$2)</f>
        <v>0</v>
      </c>
      <c r="Z10" s="11">
        <f>IF('Cartera Semanal Producto'!$A10='Cartera Semanal Producto'!Z$1,-SUMIFS('BD Factoraje'!$Q:$Q,'BD Factoraje'!$G:$G,'Cartera Semanal Producto'!$A10,'BD Factoraje'!$C:$C,$B$2),0)+Y10-SUMIFS('BD Factoraje'!$R:$R,'BD Factoraje'!$G:$G,'Cartera Semanal Producto'!$A10,'BD Factoraje'!$N:$N,'Cartera Semanal Producto'!Z$1,'BD Factoraje'!$C:$C,$B$2)</f>
        <v>0</v>
      </c>
      <c r="AA10" s="11">
        <f>IF('Cartera Semanal Producto'!$A10='Cartera Semanal Producto'!AA$1,-SUMIFS('BD Factoraje'!$Q:$Q,'BD Factoraje'!$G:$G,'Cartera Semanal Producto'!$A10,'BD Factoraje'!$C:$C,$B$2),0)+Z10-SUMIFS('BD Factoraje'!$R:$R,'BD Factoraje'!$G:$G,'Cartera Semanal Producto'!$A10,'BD Factoraje'!$N:$N,'Cartera Semanal Producto'!AA$1,'BD Factoraje'!$C:$C,$B$2)</f>
        <v>0</v>
      </c>
      <c r="AB10" s="11">
        <f>IF('Cartera Semanal Producto'!$A10='Cartera Semanal Producto'!AB$1,-SUMIFS('BD Factoraje'!$Q:$Q,'BD Factoraje'!$G:$G,'Cartera Semanal Producto'!$A10,'BD Factoraje'!$C:$C,$B$2),0)+AA10-SUMIFS('BD Factoraje'!$R:$R,'BD Factoraje'!$G:$G,'Cartera Semanal Producto'!$A10,'BD Factoraje'!$N:$N,'Cartera Semanal Producto'!AB$1,'BD Factoraje'!$C:$C,$B$2)</f>
        <v>0</v>
      </c>
      <c r="AC10" s="11">
        <f>IF('Cartera Semanal Producto'!$A10='Cartera Semanal Producto'!AC$1,-SUMIFS('BD Factoraje'!$Q:$Q,'BD Factoraje'!$G:$G,'Cartera Semanal Producto'!$A10,'BD Factoraje'!$C:$C,$B$2),0)+AB10-SUMIFS('BD Factoraje'!$R:$R,'BD Factoraje'!$G:$G,'Cartera Semanal Producto'!$A10,'BD Factoraje'!$N:$N,'Cartera Semanal Producto'!AC$1,'BD Factoraje'!$C:$C,$B$2)</f>
        <v>0</v>
      </c>
      <c r="AD10" s="11">
        <f>IF('Cartera Semanal Producto'!$A10='Cartera Semanal Producto'!AD$1,-SUMIFS('BD Factoraje'!$Q:$Q,'BD Factoraje'!$G:$G,'Cartera Semanal Producto'!$A10,'BD Factoraje'!$C:$C,$B$2),0)+AC10-SUMIFS('BD Factoraje'!$R:$R,'BD Factoraje'!$G:$G,'Cartera Semanal Producto'!$A10,'BD Factoraje'!$N:$N,'Cartera Semanal Producto'!AD$1,'BD Factoraje'!$C:$C,$B$2)</f>
        <v>0</v>
      </c>
      <c r="AE10" s="11">
        <f>IF('Cartera Semanal Producto'!$A10='Cartera Semanal Producto'!AE$1,-SUMIFS('BD Factoraje'!$Q:$Q,'BD Factoraje'!$G:$G,'Cartera Semanal Producto'!$A10,'BD Factoraje'!$C:$C,$B$2),0)+AD10-SUMIFS('BD Factoraje'!$R:$R,'BD Factoraje'!$G:$G,'Cartera Semanal Producto'!$A10,'BD Factoraje'!$N:$N,'Cartera Semanal Producto'!AE$1,'BD Factoraje'!$C:$C,$B$2)</f>
        <v>0</v>
      </c>
      <c r="AF10" s="11">
        <f>IF('Cartera Semanal Producto'!$A10='Cartera Semanal Producto'!AF$1,-SUMIFS('BD Factoraje'!$Q:$Q,'BD Factoraje'!$G:$G,'Cartera Semanal Producto'!$A10,'BD Factoraje'!$C:$C,$B$2),0)+AE10-SUMIFS('BD Factoraje'!$R:$R,'BD Factoraje'!$G:$G,'Cartera Semanal Producto'!$A10,'BD Factoraje'!$N:$N,'Cartera Semanal Producto'!AF$1,'BD Factoraje'!$C:$C,$B$2)</f>
        <v>0</v>
      </c>
      <c r="AG10" s="11">
        <f>IF('Cartera Semanal Producto'!$A10='Cartera Semanal Producto'!AG$1,-SUMIFS('BD Factoraje'!$Q:$Q,'BD Factoraje'!$G:$G,'Cartera Semanal Producto'!$A10,'BD Factoraje'!$C:$C,$B$2),0)+AF10-SUMIFS('BD Factoraje'!$R:$R,'BD Factoraje'!$G:$G,'Cartera Semanal Producto'!$A10,'BD Factoraje'!$N:$N,'Cartera Semanal Producto'!AG$1,'BD Factoraje'!$C:$C,$B$2)</f>
        <v>0</v>
      </c>
      <c r="AH10" s="11">
        <f>IF('Cartera Semanal Producto'!$A10='Cartera Semanal Producto'!AH$1,-SUMIFS('BD Factoraje'!$Q:$Q,'BD Factoraje'!$G:$G,'Cartera Semanal Producto'!$A10,'BD Factoraje'!$C:$C,$B$2),0)+AG10-SUMIFS('BD Factoraje'!$R:$R,'BD Factoraje'!$G:$G,'Cartera Semanal Producto'!$A10,'BD Factoraje'!$N:$N,'Cartera Semanal Producto'!AH$1,'BD Factoraje'!$C:$C,$B$2)</f>
        <v>0</v>
      </c>
      <c r="AI10" s="11">
        <f>IF('Cartera Semanal Producto'!$A10='Cartera Semanal Producto'!AI$1,-SUMIFS('BD Factoraje'!$Q:$Q,'BD Factoraje'!$G:$G,'Cartera Semanal Producto'!$A10,'BD Factoraje'!$C:$C,$B$2),0)+AH10-SUMIFS('BD Factoraje'!$R:$R,'BD Factoraje'!$G:$G,'Cartera Semanal Producto'!$A10,'BD Factoraje'!$N:$N,'Cartera Semanal Producto'!AI$1,'BD Factoraje'!$C:$C,$B$2)</f>
        <v>0</v>
      </c>
      <c r="AJ10" s="11">
        <f>IF('Cartera Semanal Producto'!$A10='Cartera Semanal Producto'!AJ$1,-SUMIFS('BD Factoraje'!$Q:$Q,'BD Factoraje'!$G:$G,'Cartera Semanal Producto'!$A10,'BD Factoraje'!$C:$C,$B$2),0)+AI10-SUMIFS('BD Factoraje'!$R:$R,'BD Factoraje'!$G:$G,'Cartera Semanal Producto'!$A10,'BD Factoraje'!$N:$N,'Cartera Semanal Producto'!AJ$1,'BD Factoraje'!$C:$C,$B$2)</f>
        <v>0</v>
      </c>
      <c r="AK10" s="11">
        <f>IF('Cartera Semanal Producto'!$A10='Cartera Semanal Producto'!AK$1,-SUMIFS('BD Factoraje'!$Q:$Q,'BD Factoraje'!$G:$G,'Cartera Semanal Producto'!$A10,'BD Factoraje'!$C:$C,$B$2),0)+AJ10-SUMIFS('BD Factoraje'!$R:$R,'BD Factoraje'!$G:$G,'Cartera Semanal Producto'!$A10,'BD Factoraje'!$N:$N,'Cartera Semanal Producto'!AK$1,'BD Factoraje'!$C:$C,$B$2)</f>
        <v>0</v>
      </c>
      <c r="AL10" s="11">
        <f>IF('Cartera Semanal Producto'!$A10='Cartera Semanal Producto'!AL$1,-SUMIFS('BD Factoraje'!$Q:$Q,'BD Factoraje'!$G:$G,'Cartera Semanal Producto'!$A10,'BD Factoraje'!$C:$C,$B$2),0)+AK10-SUMIFS('BD Factoraje'!$R:$R,'BD Factoraje'!$G:$G,'Cartera Semanal Producto'!$A10,'BD Factoraje'!$N:$N,'Cartera Semanal Producto'!AL$1,'BD Factoraje'!$C:$C,$B$2)</f>
        <v>0</v>
      </c>
      <c r="AM10" s="11">
        <f>IF('Cartera Semanal Producto'!$A10='Cartera Semanal Producto'!AM$1,-SUMIFS('BD Factoraje'!$Q:$Q,'BD Factoraje'!$G:$G,'Cartera Semanal Producto'!$A10,'BD Factoraje'!$C:$C,$B$2),0)+AL10-SUMIFS('BD Factoraje'!$R:$R,'BD Factoraje'!$G:$G,'Cartera Semanal Producto'!$A10,'BD Factoraje'!$N:$N,'Cartera Semanal Producto'!AM$1,'BD Factoraje'!$C:$C,$B$2)</f>
        <v>0</v>
      </c>
      <c r="AN10" s="11">
        <f>IF('Cartera Semanal Producto'!$A10='Cartera Semanal Producto'!AN$1,-SUMIFS('BD Factoraje'!$Q:$Q,'BD Factoraje'!$G:$G,'Cartera Semanal Producto'!$A10,'BD Factoraje'!$C:$C,$B$2),0)+AM10-SUMIFS('BD Factoraje'!$R:$R,'BD Factoraje'!$G:$G,'Cartera Semanal Producto'!$A10,'BD Factoraje'!$N:$N,'Cartera Semanal Producto'!AN$1,'BD Factoraje'!$C:$C,$B$2)</f>
        <v>0</v>
      </c>
      <c r="AO10" s="11">
        <f>IF('Cartera Semanal Producto'!$A10='Cartera Semanal Producto'!AO$1,-SUMIFS('BD Factoraje'!$Q:$Q,'BD Factoraje'!$G:$G,'Cartera Semanal Producto'!$A10,'BD Factoraje'!$C:$C,$B$2),0)+AN10-SUMIFS('BD Factoraje'!$R:$R,'BD Factoraje'!$G:$G,'Cartera Semanal Producto'!$A10,'BD Factoraje'!$N:$N,'Cartera Semanal Producto'!AO$1,'BD Factoraje'!$C:$C,$B$2)</f>
        <v>0</v>
      </c>
      <c r="AP10" s="11">
        <f>IF('Cartera Semanal Producto'!$A10='Cartera Semanal Producto'!AP$1,-SUMIFS('BD Factoraje'!$Q:$Q,'BD Factoraje'!$G:$G,'Cartera Semanal Producto'!$A10,'BD Factoraje'!$C:$C,$B$2),0)+AO10-SUMIFS('BD Factoraje'!$R:$R,'BD Factoraje'!$G:$G,'Cartera Semanal Producto'!$A10,'BD Factoraje'!$N:$N,'Cartera Semanal Producto'!AP$1,'BD Factoraje'!$C:$C,$B$2)</f>
        <v>0</v>
      </c>
      <c r="AQ10" s="11">
        <f>IF('Cartera Semanal Producto'!$A10='Cartera Semanal Producto'!AQ$1,-SUMIFS('BD Factoraje'!$Q:$Q,'BD Factoraje'!$G:$G,'Cartera Semanal Producto'!$A10,'BD Factoraje'!$C:$C,$B$2),0)+AP10-SUMIFS('BD Factoraje'!$R:$R,'BD Factoraje'!$G:$G,'Cartera Semanal Producto'!$A10,'BD Factoraje'!$N:$N,'Cartera Semanal Producto'!AQ$1,'BD Factoraje'!$C:$C,$B$2)</f>
        <v>0</v>
      </c>
      <c r="AR10" s="11">
        <f>IF('Cartera Semanal Producto'!$A10='Cartera Semanal Producto'!AR$1,-SUMIFS('BD Factoraje'!$Q:$Q,'BD Factoraje'!$G:$G,'Cartera Semanal Producto'!$A10,'BD Factoraje'!$C:$C,$B$2),0)+AQ10-SUMIFS('BD Factoraje'!$R:$R,'BD Factoraje'!$G:$G,'Cartera Semanal Producto'!$A10,'BD Factoraje'!$N:$N,'Cartera Semanal Producto'!AR$1,'BD Factoraje'!$C:$C,$B$2)</f>
        <v>0</v>
      </c>
      <c r="AS10" s="11">
        <f>IF('Cartera Semanal Producto'!$A10='Cartera Semanal Producto'!AS$1,-SUMIFS('BD Factoraje'!$Q:$Q,'BD Factoraje'!$G:$G,'Cartera Semanal Producto'!$A10,'BD Factoraje'!$C:$C,$B$2),0)+AR10-SUMIFS('BD Factoraje'!$R:$R,'BD Factoraje'!$G:$G,'Cartera Semanal Producto'!$A10,'BD Factoraje'!$N:$N,'Cartera Semanal Producto'!AS$1,'BD Factoraje'!$C:$C,$B$2)</f>
        <v>0</v>
      </c>
      <c r="AT10" s="11">
        <f>IF('Cartera Semanal Producto'!$A10='Cartera Semanal Producto'!AT$1,-SUMIFS('BD Factoraje'!$Q:$Q,'BD Factoraje'!$G:$G,'Cartera Semanal Producto'!$A10,'BD Factoraje'!$C:$C,$B$2),0)+AS10-SUMIFS('BD Factoraje'!$R:$R,'BD Factoraje'!$G:$G,'Cartera Semanal Producto'!$A10,'BD Factoraje'!$N:$N,'Cartera Semanal Producto'!AT$1,'BD Factoraje'!$C:$C,$B$2)</f>
        <v>0</v>
      </c>
      <c r="AU10" s="11">
        <f>IF('Cartera Semanal Producto'!$A10='Cartera Semanal Producto'!AU$1,-SUMIFS('BD Factoraje'!$Q:$Q,'BD Factoraje'!$G:$G,'Cartera Semanal Producto'!$A10,'BD Factoraje'!$C:$C,$B$2),0)+AT10-SUMIFS('BD Factoraje'!$R:$R,'BD Factoraje'!$G:$G,'Cartera Semanal Producto'!$A10,'BD Factoraje'!$N:$N,'Cartera Semanal Producto'!AU$1,'BD Factoraje'!$C:$C,$B$2)</f>
        <v>0</v>
      </c>
      <c r="AV10" s="11">
        <f>IF('Cartera Semanal Producto'!$A10='Cartera Semanal Producto'!AV$1,-SUMIFS('BD Factoraje'!$Q:$Q,'BD Factoraje'!$G:$G,'Cartera Semanal Producto'!$A10,'BD Factoraje'!$C:$C,$B$2),0)+AU10-SUMIFS('BD Factoraje'!$R:$R,'BD Factoraje'!$G:$G,'Cartera Semanal Producto'!$A10,'BD Factoraje'!$N:$N,'Cartera Semanal Producto'!AV$1,'BD Factoraje'!$C:$C,$B$2)</f>
        <v>0</v>
      </c>
      <c r="AW10" s="11">
        <f>IF('Cartera Semanal Producto'!$A10='Cartera Semanal Producto'!AW$1,-SUMIFS('BD Factoraje'!$Q:$Q,'BD Factoraje'!$G:$G,'Cartera Semanal Producto'!$A10,'BD Factoraje'!$C:$C,$B$2),0)+AV10-SUMIFS('BD Factoraje'!$R:$R,'BD Factoraje'!$G:$G,'Cartera Semanal Producto'!$A10,'BD Factoraje'!$N:$N,'Cartera Semanal Producto'!AW$1,'BD Factoraje'!$C:$C,$B$2)</f>
        <v>0</v>
      </c>
      <c r="AX10" s="11">
        <f>IF('Cartera Semanal Producto'!$A10='Cartera Semanal Producto'!AX$1,-SUMIFS('BD Factoraje'!$Q:$Q,'BD Factoraje'!$G:$G,'Cartera Semanal Producto'!$A10,'BD Factoraje'!$C:$C,$B$2),0)+AW10-SUMIFS('BD Factoraje'!$R:$R,'BD Factoraje'!$G:$G,'Cartera Semanal Producto'!$A10,'BD Factoraje'!$N:$N,'Cartera Semanal Producto'!AX$1,'BD Factoraje'!$C:$C,$B$2)</f>
        <v>0</v>
      </c>
      <c r="AY10" s="11">
        <f>IF('Cartera Semanal Producto'!$A10='Cartera Semanal Producto'!AY$1,-SUMIFS('BD Factoraje'!$Q:$Q,'BD Factoraje'!$G:$G,'Cartera Semanal Producto'!$A10,'BD Factoraje'!$C:$C,$B$2),0)+AX10-SUMIFS('BD Factoraje'!$R:$R,'BD Factoraje'!$G:$G,'Cartera Semanal Producto'!$A10,'BD Factoraje'!$N:$N,'Cartera Semanal Producto'!AY$1,'BD Factoraje'!$C:$C,$B$2)</f>
        <v>0</v>
      </c>
      <c r="AZ10" s="11">
        <f>IF('Cartera Semanal Producto'!$A10='Cartera Semanal Producto'!AZ$1,-SUMIFS('BD Factoraje'!$Q:$Q,'BD Factoraje'!$G:$G,'Cartera Semanal Producto'!$A10,'BD Factoraje'!$C:$C,$B$2),0)+AY10-SUMIFS('BD Factoraje'!$R:$R,'BD Factoraje'!$G:$G,'Cartera Semanal Producto'!$A10,'BD Factoraje'!$N:$N,'Cartera Semanal Producto'!AZ$1,'BD Factoraje'!$C:$C,$B$2)</f>
        <v>0</v>
      </c>
      <c r="BA10" s="11">
        <f>IF('Cartera Semanal Producto'!$A10='Cartera Semanal Producto'!BA$1,-SUMIFS('BD Factoraje'!$Q:$Q,'BD Factoraje'!$G:$G,'Cartera Semanal Producto'!$A10,'BD Factoraje'!$C:$C,$B$2),0)+AZ10-SUMIFS('BD Factoraje'!$R:$R,'BD Factoraje'!$G:$G,'Cartera Semanal Producto'!$A10,'BD Factoraje'!$N:$N,'Cartera Semanal Producto'!BA$1,'BD Factoraje'!$C:$C,$B$2)</f>
        <v>0</v>
      </c>
      <c r="BB10" s="11">
        <f>IF('Cartera Semanal Producto'!$A10='Cartera Semanal Producto'!BB$1,-SUMIFS('BD Factoraje'!$Q:$Q,'BD Factoraje'!$G:$G,'Cartera Semanal Producto'!$A10,'BD Factoraje'!$C:$C,$B$2),0)+BA10-SUMIFS('BD Factoraje'!$R:$R,'BD Factoraje'!$G:$G,'Cartera Semanal Producto'!$A10,'BD Factoraje'!$N:$N,'Cartera Semanal Producto'!BB$1,'BD Factoraje'!$C:$C,$B$2)</f>
        <v>0</v>
      </c>
      <c r="BC10" s="11">
        <f>IF('Cartera Semanal Producto'!$A10='Cartera Semanal Producto'!BC$1,-SUMIFS('BD Factoraje'!$Q:$Q,'BD Factoraje'!$G:$G,'Cartera Semanal Producto'!$A10,'BD Factoraje'!$C:$C,$B$2),0)+BB10-SUMIFS('BD Factoraje'!$R:$R,'BD Factoraje'!$G:$G,'Cartera Semanal Producto'!$A10,'BD Factoraje'!$N:$N,'Cartera Semanal Producto'!BC$1,'BD Factoraje'!$C:$C,$B$2)</f>
        <v>0</v>
      </c>
      <c r="BD10" s="11">
        <f>IF('Cartera Semanal Producto'!$A10='Cartera Semanal Producto'!BD$1,-SUMIFS('BD Factoraje'!$Q:$Q,'BD Factoraje'!$G:$G,'Cartera Semanal Producto'!$A10,'BD Factoraje'!$C:$C,$B$2),0)+BC10-SUMIFS('BD Factoraje'!$R:$R,'BD Factoraje'!$G:$G,'Cartera Semanal Producto'!$A10,'BD Factoraje'!$N:$N,'Cartera Semanal Producto'!BD$1,'BD Factoraje'!$C:$C,$B$2)</f>
        <v>0</v>
      </c>
      <c r="BE10" s="11">
        <f>IF('Cartera Semanal Producto'!$A10='Cartera Semanal Producto'!BE$1,-SUMIFS('BD Factoraje'!$Q:$Q,'BD Factoraje'!$G:$G,'Cartera Semanal Producto'!$A10,'BD Factoraje'!$C:$C,$B$2),0)+BD10-SUMIFS('BD Factoraje'!$R:$R,'BD Factoraje'!$G:$G,'Cartera Semanal Producto'!$A10,'BD Factoraje'!$N:$N,'Cartera Semanal Producto'!BE$1,'BD Factoraje'!$C:$C,$B$2)</f>
        <v>0</v>
      </c>
      <c r="BF10" s="11">
        <f>IF('Cartera Semanal Producto'!$A10='Cartera Semanal Producto'!BF$1,-SUMIFS('BD Factoraje'!$Q:$Q,'BD Factoraje'!$G:$G,'Cartera Semanal Producto'!$A10,'BD Factoraje'!$C:$C,$B$2),0)+BE10-SUMIFS('BD Factoraje'!$R:$R,'BD Factoraje'!$G:$G,'Cartera Semanal Producto'!$A10,'BD Factoraje'!$N:$N,'Cartera Semanal Producto'!BF$1,'BD Factoraje'!$C:$C,$B$2)</f>
        <v>0</v>
      </c>
      <c r="BG10" s="11">
        <f>IF('Cartera Semanal Producto'!$A10='Cartera Semanal Producto'!BG$1,-SUMIFS('BD Factoraje'!$Q:$Q,'BD Factoraje'!$G:$G,'Cartera Semanal Producto'!$A10,'BD Factoraje'!$C:$C,$B$2),0)+BF10-SUMIFS('BD Factoraje'!$R:$R,'BD Factoraje'!$G:$G,'Cartera Semanal Producto'!$A10,'BD Factoraje'!$N:$N,'Cartera Semanal Producto'!BG$1,'BD Factoraje'!$C:$C,$B$2)</f>
        <v>0</v>
      </c>
      <c r="BH10" s="11">
        <f>IF('Cartera Semanal Producto'!$A10='Cartera Semanal Producto'!BH$1,-SUMIFS('BD Factoraje'!$Q:$Q,'BD Factoraje'!$G:$G,'Cartera Semanal Producto'!$A10,'BD Factoraje'!$C:$C,$B$2),0)+BG10-SUMIFS('BD Factoraje'!$R:$R,'BD Factoraje'!$G:$G,'Cartera Semanal Producto'!$A10,'BD Factoraje'!$N:$N,'Cartera Semanal Producto'!BH$1,'BD Factoraje'!$C:$C,$B$2)</f>
        <v>0</v>
      </c>
      <c r="BI10" s="11">
        <f>IF('Cartera Semanal Producto'!$A10='Cartera Semanal Producto'!BI$1,-SUMIFS('BD Factoraje'!$Q:$Q,'BD Factoraje'!$G:$G,'Cartera Semanal Producto'!$A10,'BD Factoraje'!$C:$C,$B$2),0)+BH10-SUMIFS('BD Factoraje'!$R:$R,'BD Factoraje'!$G:$G,'Cartera Semanal Producto'!$A10,'BD Factoraje'!$N:$N,'Cartera Semanal Producto'!BI$1,'BD Factoraje'!$C:$C,$B$2)</f>
        <v>0</v>
      </c>
      <c r="BJ10" s="11">
        <f>IF('Cartera Semanal Producto'!$A10='Cartera Semanal Producto'!BJ$1,-SUMIFS('BD Factoraje'!$Q:$Q,'BD Factoraje'!$G:$G,'Cartera Semanal Producto'!$A10,'BD Factoraje'!$C:$C,$B$2),0)+BI10-SUMIFS('BD Factoraje'!$R:$R,'BD Factoraje'!$G:$G,'Cartera Semanal Producto'!$A10,'BD Factoraje'!$N:$N,'Cartera Semanal Producto'!BJ$1,'BD Factoraje'!$C:$C,$B$2)</f>
        <v>0</v>
      </c>
      <c r="BK10" s="11">
        <f>IF('Cartera Semanal Producto'!$A10='Cartera Semanal Producto'!BK$1,-SUMIFS('BD Factoraje'!$Q:$Q,'BD Factoraje'!$G:$G,'Cartera Semanal Producto'!$A10,'BD Factoraje'!$C:$C,$B$2),0)+BJ10-SUMIFS('BD Factoraje'!$R:$R,'BD Factoraje'!$G:$G,'Cartera Semanal Producto'!$A10,'BD Factoraje'!$N:$N,'Cartera Semanal Producto'!BK$1,'BD Factoraje'!$C:$C,$B$2)</f>
        <v>0</v>
      </c>
      <c r="BL10" s="11">
        <f>IF('Cartera Semanal Producto'!$A10='Cartera Semanal Producto'!BL$1,-SUMIFS('BD Factoraje'!$Q:$Q,'BD Factoraje'!$G:$G,'Cartera Semanal Producto'!$A10,'BD Factoraje'!$C:$C,$B$2),0)+BK10-SUMIFS('BD Factoraje'!$R:$R,'BD Factoraje'!$G:$G,'Cartera Semanal Producto'!$A10,'BD Factoraje'!$N:$N,'Cartera Semanal Producto'!BL$1,'BD Factoraje'!$C:$C,$B$2)</f>
        <v>0</v>
      </c>
      <c r="BM10" s="11">
        <f>IF('Cartera Semanal Producto'!$A10='Cartera Semanal Producto'!BM$1,-SUMIFS('BD Factoraje'!$Q:$Q,'BD Factoraje'!$G:$G,'Cartera Semanal Producto'!$A10,'BD Factoraje'!$C:$C,$B$2),0)+BL10-SUMIFS('BD Factoraje'!$R:$R,'BD Factoraje'!$G:$G,'Cartera Semanal Producto'!$A10,'BD Factoraje'!$N:$N,'Cartera Semanal Producto'!BM$1,'BD Factoraje'!$C:$C,$B$2)</f>
        <v>0</v>
      </c>
      <c r="BN10" s="11">
        <f>IF('Cartera Semanal Producto'!$A10='Cartera Semanal Producto'!BN$1,-SUMIFS('BD Factoraje'!$Q:$Q,'BD Factoraje'!$G:$G,'Cartera Semanal Producto'!$A10,'BD Factoraje'!$C:$C,$B$2),0)+BM10-SUMIFS('BD Factoraje'!$R:$R,'BD Factoraje'!$G:$G,'Cartera Semanal Producto'!$A10,'BD Factoraje'!$N:$N,'Cartera Semanal Producto'!BN$1,'BD Factoraje'!$C:$C,$B$2)</f>
        <v>0</v>
      </c>
      <c r="BO10" s="11">
        <f>IF('Cartera Semanal Producto'!$A10='Cartera Semanal Producto'!BO$1,-SUMIFS('BD Factoraje'!$Q:$Q,'BD Factoraje'!$G:$G,'Cartera Semanal Producto'!$A10,'BD Factoraje'!$C:$C,$B$2),0)+BN10-SUMIFS('BD Factoraje'!$R:$R,'BD Factoraje'!$G:$G,'Cartera Semanal Producto'!$A10,'BD Factoraje'!$N:$N,'Cartera Semanal Producto'!BO$1,'BD Factoraje'!$C:$C,$B$2)</f>
        <v>0</v>
      </c>
      <c r="BP10" s="11">
        <f>IF('Cartera Semanal Producto'!$A10='Cartera Semanal Producto'!BP$1,-SUMIFS('BD Factoraje'!$Q:$Q,'BD Factoraje'!$G:$G,'Cartera Semanal Producto'!$A10,'BD Factoraje'!$C:$C,$B$2),0)+BO10-SUMIFS('BD Factoraje'!$R:$R,'BD Factoraje'!$G:$G,'Cartera Semanal Producto'!$A10,'BD Factoraje'!$N:$N,'Cartera Semanal Producto'!BP$1,'BD Factoraje'!$C:$C,$B$2)</f>
        <v>0</v>
      </c>
      <c r="BQ10" s="11">
        <f>IF('Cartera Semanal Producto'!$A10='Cartera Semanal Producto'!BQ$1,-SUMIFS('BD Factoraje'!$Q:$Q,'BD Factoraje'!$G:$G,'Cartera Semanal Producto'!$A10,'BD Factoraje'!$C:$C,$B$2),0)+BP10-SUMIFS('BD Factoraje'!$R:$R,'BD Factoraje'!$G:$G,'Cartera Semanal Producto'!$A10,'BD Factoraje'!$N:$N,'Cartera Semanal Producto'!BQ$1,'BD Factoraje'!$C:$C,$B$2)</f>
        <v>0</v>
      </c>
      <c r="BR10" s="11">
        <f>IF('Cartera Semanal Producto'!$A10='Cartera Semanal Producto'!BR$1,-SUMIFS('BD Factoraje'!$Q:$Q,'BD Factoraje'!$G:$G,'Cartera Semanal Producto'!$A10,'BD Factoraje'!$C:$C,$B$2),0)+BQ10-SUMIFS('BD Factoraje'!$R:$R,'BD Factoraje'!$G:$G,'Cartera Semanal Producto'!$A10,'BD Factoraje'!$N:$N,'Cartera Semanal Producto'!BR$1,'BD Factoraje'!$C:$C,$B$2)</f>
        <v>0</v>
      </c>
      <c r="BS10" s="11">
        <f>IF('Cartera Semanal Producto'!$A10='Cartera Semanal Producto'!BS$1,-SUMIFS('BD Factoraje'!$Q:$Q,'BD Factoraje'!$G:$G,'Cartera Semanal Producto'!$A10,'BD Factoraje'!$C:$C,$B$2),0)+BR10-SUMIFS('BD Factoraje'!$R:$R,'BD Factoraje'!$G:$G,'Cartera Semanal Producto'!$A10,'BD Factoraje'!$N:$N,'Cartera Semanal Producto'!BS$1,'BD Factoraje'!$C:$C,$B$2)</f>
        <v>0</v>
      </c>
      <c r="BT10" s="11">
        <f>IF('Cartera Semanal Producto'!$A10='Cartera Semanal Producto'!BT$1,-SUMIFS('BD Factoraje'!$Q:$Q,'BD Factoraje'!$G:$G,'Cartera Semanal Producto'!$A10,'BD Factoraje'!$C:$C,$B$2),0)+BS10-SUMIFS('BD Factoraje'!$R:$R,'BD Factoraje'!$G:$G,'Cartera Semanal Producto'!$A10,'BD Factoraje'!$N:$N,'Cartera Semanal Producto'!BT$1,'BD Factoraje'!$C:$C,$B$2)</f>
        <v>0</v>
      </c>
      <c r="BU10" s="11">
        <f>IF('Cartera Semanal Producto'!$A10='Cartera Semanal Producto'!BU$1,-SUMIFS('BD Factoraje'!$Q:$Q,'BD Factoraje'!$G:$G,'Cartera Semanal Producto'!$A10,'BD Factoraje'!$C:$C,$B$2),0)+BT10-SUMIFS('BD Factoraje'!$R:$R,'BD Factoraje'!$G:$G,'Cartera Semanal Producto'!$A10,'BD Factoraje'!$N:$N,'Cartera Semanal Producto'!BU$1,'BD Factoraje'!$C:$C,$B$2)</f>
        <v>0</v>
      </c>
      <c r="BV10" s="11">
        <f>IF('Cartera Semanal Producto'!$A10='Cartera Semanal Producto'!BV$1,-SUMIFS('BD Factoraje'!$Q:$Q,'BD Factoraje'!$G:$G,'Cartera Semanal Producto'!$A10,'BD Factoraje'!$C:$C,$B$2),0)+BU10-SUMIFS('BD Factoraje'!$R:$R,'BD Factoraje'!$G:$G,'Cartera Semanal Producto'!$A10,'BD Factoraje'!$N:$N,'Cartera Semanal Producto'!BV$1,'BD Factoraje'!$C:$C,$B$2)</f>
        <v>0</v>
      </c>
      <c r="BW10" s="11">
        <f>IF('Cartera Semanal Producto'!$A10='Cartera Semanal Producto'!BW$1,-SUMIFS('BD Factoraje'!$Q:$Q,'BD Factoraje'!$G:$G,'Cartera Semanal Producto'!$A10,'BD Factoraje'!$C:$C,$B$2),0)+BV10-SUMIFS('BD Factoraje'!$R:$R,'BD Factoraje'!$G:$G,'Cartera Semanal Producto'!$A10,'BD Factoraje'!$N:$N,'Cartera Semanal Producto'!BW$1,'BD Factoraje'!$C:$C,$B$2)</f>
        <v>0</v>
      </c>
      <c r="BX10" s="11">
        <f>IF('Cartera Semanal Producto'!$A10='Cartera Semanal Producto'!BX$1,-SUMIFS('BD Factoraje'!$Q:$Q,'BD Factoraje'!$G:$G,'Cartera Semanal Producto'!$A10,'BD Factoraje'!$C:$C,$B$2),0)+BW10-SUMIFS('BD Factoraje'!$R:$R,'BD Factoraje'!$G:$G,'Cartera Semanal Producto'!$A10,'BD Factoraje'!$N:$N,'Cartera Semanal Producto'!BX$1,'BD Factoraje'!$C:$C,$B$2)</f>
        <v>0</v>
      </c>
      <c r="BY10" s="11">
        <f>IF('Cartera Semanal Producto'!$A10='Cartera Semanal Producto'!BY$1,-SUMIFS('BD Factoraje'!$Q:$Q,'BD Factoraje'!$G:$G,'Cartera Semanal Producto'!$A10,'BD Factoraje'!$C:$C,$B$2),0)+BX10-SUMIFS('BD Factoraje'!$R:$R,'BD Factoraje'!$G:$G,'Cartera Semanal Producto'!$A10,'BD Factoraje'!$N:$N,'Cartera Semanal Producto'!BY$1,'BD Factoraje'!$C:$C,$B$2)</f>
        <v>0</v>
      </c>
      <c r="BZ10" s="11">
        <f>IF('Cartera Semanal Producto'!$A10='Cartera Semanal Producto'!BZ$1,-SUMIFS('BD Factoraje'!$Q:$Q,'BD Factoraje'!$G:$G,'Cartera Semanal Producto'!$A10,'BD Factoraje'!$C:$C,$B$2),0)+BY10-SUMIFS('BD Factoraje'!$R:$R,'BD Factoraje'!$G:$G,'Cartera Semanal Producto'!$A10,'BD Factoraje'!$N:$N,'Cartera Semanal Producto'!BZ$1,'BD Factoraje'!$C:$C,$B$2)</f>
        <v>0</v>
      </c>
      <c r="CA10" s="11">
        <f>IF('Cartera Semanal Producto'!$A10='Cartera Semanal Producto'!CA$1,-SUMIFS('BD Factoraje'!$Q:$Q,'BD Factoraje'!$G:$G,'Cartera Semanal Producto'!$A10,'BD Factoraje'!$C:$C,$B$2),0)+BZ10-SUMIFS('BD Factoraje'!$R:$R,'BD Factoraje'!$G:$G,'Cartera Semanal Producto'!$A10,'BD Factoraje'!$N:$N,'Cartera Semanal Producto'!CA$1,'BD Factoraje'!$C:$C,$B$2)</f>
        <v>0</v>
      </c>
      <c r="CB10" s="11">
        <f>IF('Cartera Semanal Producto'!$A10='Cartera Semanal Producto'!CB$1,-SUMIFS('BD Factoraje'!$Q:$Q,'BD Factoraje'!$G:$G,'Cartera Semanal Producto'!$A10,'BD Factoraje'!$C:$C,$B$2),0)+CA10-SUMIFS('BD Factoraje'!$R:$R,'BD Factoraje'!$G:$G,'Cartera Semanal Producto'!$A10,'BD Factoraje'!$N:$N,'Cartera Semanal Producto'!CB$1,'BD Factoraje'!$C:$C,$B$2)</f>
        <v>0</v>
      </c>
      <c r="CC10" s="11">
        <f>IF('Cartera Semanal Producto'!$A10='Cartera Semanal Producto'!CC$1,-SUMIFS('BD Factoraje'!$Q:$Q,'BD Factoraje'!$G:$G,'Cartera Semanal Producto'!$A10,'BD Factoraje'!$C:$C,$B$2),0)+CB10-SUMIFS('BD Factoraje'!$R:$R,'BD Factoraje'!$G:$G,'Cartera Semanal Producto'!$A10,'BD Factoraje'!$N:$N,'Cartera Semanal Producto'!CC$1,'BD Factoraje'!$C:$C,$B$2)</f>
        <v>0</v>
      </c>
      <c r="CD10" s="11">
        <f>IF('Cartera Semanal Producto'!$A10='Cartera Semanal Producto'!CD$1,-SUMIFS('BD Factoraje'!$Q:$Q,'BD Factoraje'!$G:$G,'Cartera Semanal Producto'!$A10,'BD Factoraje'!$C:$C,$B$2),0)+CC10-SUMIFS('BD Factoraje'!$R:$R,'BD Factoraje'!$G:$G,'Cartera Semanal Producto'!$A10,'BD Factoraje'!$N:$N,'Cartera Semanal Producto'!CD$1,'BD Factoraje'!$C:$C,$B$2)</f>
        <v>0</v>
      </c>
      <c r="CE10" s="11">
        <f>IF('Cartera Semanal Producto'!$A10='Cartera Semanal Producto'!CE$1,-SUMIFS('BD Factoraje'!$Q:$Q,'BD Factoraje'!$G:$G,'Cartera Semanal Producto'!$A10,'BD Factoraje'!$C:$C,$B$2),0)+CD10-SUMIFS('BD Factoraje'!$R:$R,'BD Factoraje'!$G:$G,'Cartera Semanal Producto'!$A10,'BD Factoraje'!$N:$N,'Cartera Semanal Producto'!CE$1,'BD Factoraje'!$C:$C,$B$2)</f>
        <v>0</v>
      </c>
      <c r="CF10" s="11">
        <f>IF('Cartera Semanal Producto'!$A10='Cartera Semanal Producto'!CF$1,-SUMIFS('BD Factoraje'!$Q:$Q,'BD Factoraje'!$G:$G,'Cartera Semanal Producto'!$A10,'BD Factoraje'!$C:$C,$B$2),0)+CE10-SUMIFS('BD Factoraje'!$R:$R,'BD Factoraje'!$G:$G,'Cartera Semanal Producto'!$A10,'BD Factoraje'!$N:$N,'Cartera Semanal Producto'!CF$1,'BD Factoraje'!$C:$C,$B$2)</f>
        <v>0</v>
      </c>
      <c r="CG10" s="11">
        <f>IF('Cartera Semanal Producto'!$A10='Cartera Semanal Producto'!CG$1,-SUMIFS('BD Factoraje'!$Q:$Q,'BD Factoraje'!$G:$G,'Cartera Semanal Producto'!$A10,'BD Factoraje'!$C:$C,$B$2),0)+CF10-SUMIFS('BD Factoraje'!$R:$R,'BD Factoraje'!$G:$G,'Cartera Semanal Producto'!$A10,'BD Factoraje'!$N:$N,'Cartera Semanal Producto'!CG$1,'BD Factoraje'!$C:$C,$B$2)</f>
        <v>0</v>
      </c>
      <c r="CH10" s="11">
        <f>IF('Cartera Semanal Producto'!$A10='Cartera Semanal Producto'!CH$1,-SUMIFS('BD Factoraje'!$Q:$Q,'BD Factoraje'!$G:$G,'Cartera Semanal Producto'!$A10,'BD Factoraje'!$C:$C,$B$2),0)+CG10-SUMIFS('BD Factoraje'!$R:$R,'BD Factoraje'!$G:$G,'Cartera Semanal Producto'!$A10,'BD Factoraje'!$N:$N,'Cartera Semanal Producto'!CH$1,'BD Factoraje'!$C:$C,$B$2)</f>
        <v>0</v>
      </c>
      <c r="CI10" s="11">
        <f>IF('Cartera Semanal Producto'!$A10='Cartera Semanal Producto'!CI$1,-SUMIFS('BD Factoraje'!$Q:$Q,'BD Factoraje'!$G:$G,'Cartera Semanal Producto'!$A10,'BD Factoraje'!$C:$C,$B$2),0)+CH10-SUMIFS('BD Factoraje'!$R:$R,'BD Factoraje'!$G:$G,'Cartera Semanal Producto'!$A10,'BD Factoraje'!$N:$N,'Cartera Semanal Producto'!CI$1,'BD Factoraje'!$C:$C,$B$2)</f>
        <v>0</v>
      </c>
      <c r="CJ10" s="11">
        <f>IF('Cartera Semanal Producto'!$A10='Cartera Semanal Producto'!CJ$1,-SUMIFS('BD Factoraje'!$Q:$Q,'BD Factoraje'!$G:$G,'Cartera Semanal Producto'!$A10,'BD Factoraje'!$C:$C,$B$2),0)+CI10-SUMIFS('BD Factoraje'!$R:$R,'BD Factoraje'!$G:$G,'Cartera Semanal Producto'!$A10,'BD Factoraje'!$N:$N,'Cartera Semanal Producto'!CJ$1,'BD Factoraje'!$C:$C,$B$2)</f>
        <v>0</v>
      </c>
      <c r="CK10" s="11">
        <f>IF('Cartera Semanal Producto'!$A10='Cartera Semanal Producto'!CK$1,-SUMIFS('BD Factoraje'!$Q:$Q,'BD Factoraje'!$G:$G,'Cartera Semanal Producto'!$A10,'BD Factoraje'!$C:$C,$B$2),0)+CJ10-SUMIFS('BD Factoraje'!$R:$R,'BD Factoraje'!$G:$G,'Cartera Semanal Producto'!$A10,'BD Factoraje'!$N:$N,'Cartera Semanal Producto'!CK$1,'BD Factoraje'!$C:$C,$B$2)</f>
        <v>0</v>
      </c>
      <c r="CL10" s="11">
        <f>IF('Cartera Semanal Producto'!$A10='Cartera Semanal Producto'!CL$1,-SUMIFS('BD Factoraje'!$Q:$Q,'BD Factoraje'!$G:$G,'Cartera Semanal Producto'!$A10,'BD Factoraje'!$C:$C,$B$2),0)+CK10-SUMIFS('BD Factoraje'!$R:$R,'BD Factoraje'!$G:$G,'Cartera Semanal Producto'!$A10,'BD Factoraje'!$N:$N,'Cartera Semanal Producto'!CL$1,'BD Factoraje'!$C:$C,$B$2)</f>
        <v>0</v>
      </c>
      <c r="CM10" s="11">
        <f>IF('Cartera Semanal Producto'!$A10='Cartera Semanal Producto'!CM$1,-SUMIFS('BD Factoraje'!$Q:$Q,'BD Factoraje'!$G:$G,'Cartera Semanal Producto'!$A10,'BD Factoraje'!$C:$C,$B$2),0)+CL10-SUMIFS('BD Factoraje'!$R:$R,'BD Factoraje'!$G:$G,'Cartera Semanal Producto'!$A10,'BD Factoraje'!$N:$N,'Cartera Semanal Producto'!CM$1,'BD Factoraje'!$C:$C,$B$2)</f>
        <v>0</v>
      </c>
      <c r="CN10" s="11">
        <f>IF('Cartera Semanal Producto'!$A10='Cartera Semanal Producto'!CN$1,-SUMIFS('BD Factoraje'!$Q:$Q,'BD Factoraje'!$G:$G,'Cartera Semanal Producto'!$A10,'BD Factoraje'!$C:$C,$B$2),0)+CM10-SUMIFS('BD Factoraje'!$R:$R,'BD Factoraje'!$G:$G,'Cartera Semanal Producto'!$A10,'BD Factoraje'!$N:$N,'Cartera Semanal Producto'!CN$1,'BD Factoraje'!$C:$C,$B$2)</f>
        <v>0</v>
      </c>
      <c r="CO10" s="11">
        <f>IF('Cartera Semanal Producto'!$A10='Cartera Semanal Producto'!CO$1,-SUMIFS('BD Factoraje'!$Q:$Q,'BD Factoraje'!$G:$G,'Cartera Semanal Producto'!$A10,'BD Factoraje'!$C:$C,$B$2),0)+CN10-SUMIFS('BD Factoraje'!$R:$R,'BD Factoraje'!$G:$G,'Cartera Semanal Producto'!$A10,'BD Factoraje'!$N:$N,'Cartera Semanal Producto'!CO$1,'BD Factoraje'!$C:$C,$B$2)</f>
        <v>0</v>
      </c>
      <c r="CP10" s="11">
        <f>IF('Cartera Semanal Producto'!$A10='Cartera Semanal Producto'!CP$1,-SUMIFS('BD Factoraje'!$Q:$Q,'BD Factoraje'!$G:$G,'Cartera Semanal Producto'!$A10,'BD Factoraje'!$C:$C,$B$2),0)+CO10-SUMIFS('BD Factoraje'!$R:$R,'BD Factoraje'!$G:$G,'Cartera Semanal Producto'!$A10,'BD Factoraje'!$N:$N,'Cartera Semanal Producto'!CP$1,'BD Factoraje'!$C:$C,$B$2)</f>
        <v>0</v>
      </c>
      <c r="CQ10" s="11">
        <f>IF('Cartera Semanal Producto'!$A10='Cartera Semanal Producto'!CQ$1,-SUMIFS('BD Factoraje'!$Q:$Q,'BD Factoraje'!$G:$G,'Cartera Semanal Producto'!$A10,'BD Factoraje'!$C:$C,$B$2),0)+CP10-SUMIFS('BD Factoraje'!$R:$R,'BD Factoraje'!$G:$G,'Cartera Semanal Producto'!$A10,'BD Factoraje'!$N:$N,'Cartera Semanal Producto'!CQ$1,'BD Factoraje'!$C:$C,$B$2)</f>
        <v>0</v>
      </c>
      <c r="CR10" s="11">
        <f>IF('Cartera Semanal Producto'!$A10='Cartera Semanal Producto'!CR$1,-SUMIFS('BD Factoraje'!$Q:$Q,'BD Factoraje'!$G:$G,'Cartera Semanal Producto'!$A10,'BD Factoraje'!$C:$C,$B$2),0)+CQ10-SUMIFS('BD Factoraje'!$R:$R,'BD Factoraje'!$G:$G,'Cartera Semanal Producto'!$A10,'BD Factoraje'!$N:$N,'Cartera Semanal Producto'!CR$1,'BD Factoraje'!$C:$C,$B$2)</f>
        <v>0</v>
      </c>
      <c r="CS10" s="11">
        <f>IF('Cartera Semanal Producto'!$A10='Cartera Semanal Producto'!CS$1,-SUMIFS('BD Factoraje'!$Q:$Q,'BD Factoraje'!$G:$G,'Cartera Semanal Producto'!$A10,'BD Factoraje'!$C:$C,$B$2),0)+CR10-SUMIFS('BD Factoraje'!$R:$R,'BD Factoraje'!$G:$G,'Cartera Semanal Producto'!$A10,'BD Factoraje'!$N:$N,'Cartera Semanal Producto'!CS$1,'BD Factoraje'!$C:$C,$B$2)</f>
        <v>0</v>
      </c>
      <c r="CT10" s="11">
        <f>IF('Cartera Semanal Producto'!$A10='Cartera Semanal Producto'!CT$1,-SUMIFS('BD Factoraje'!$Q:$Q,'BD Factoraje'!$G:$G,'Cartera Semanal Producto'!$A10,'BD Factoraje'!$C:$C,$B$2),0)+CS10-SUMIFS('BD Factoraje'!$R:$R,'BD Factoraje'!$G:$G,'Cartera Semanal Producto'!$A10,'BD Factoraje'!$N:$N,'Cartera Semanal Producto'!CT$1,'BD Factoraje'!$C:$C,$B$2)</f>
        <v>0</v>
      </c>
      <c r="CU10" s="11">
        <f>IF('Cartera Semanal Producto'!$A10='Cartera Semanal Producto'!CU$1,-SUMIFS('BD Factoraje'!$Q:$Q,'BD Factoraje'!$G:$G,'Cartera Semanal Producto'!$A10,'BD Factoraje'!$C:$C,$B$2),0)+CT10-SUMIFS('BD Factoraje'!$R:$R,'BD Factoraje'!$G:$G,'Cartera Semanal Producto'!$A10,'BD Factoraje'!$N:$N,'Cartera Semanal Producto'!CU$1,'BD Factoraje'!$C:$C,$B$2)</f>
        <v>0</v>
      </c>
      <c r="CV10" s="11">
        <f>IF('Cartera Semanal Producto'!$A10='Cartera Semanal Producto'!CV$1,-SUMIFS('BD Factoraje'!$Q:$Q,'BD Factoraje'!$G:$G,'Cartera Semanal Producto'!$A10,'BD Factoraje'!$C:$C,$B$2),0)+CU10-SUMIFS('BD Factoraje'!$R:$R,'BD Factoraje'!$G:$G,'Cartera Semanal Producto'!$A10,'BD Factoraje'!$N:$N,'Cartera Semanal Producto'!CV$1,'BD Factoraje'!$C:$C,$B$2)</f>
        <v>0</v>
      </c>
    </row>
    <row r="11" spans="1:100" x14ac:dyDescent="0.25">
      <c r="A11" s="14">
        <v>21</v>
      </c>
      <c r="B11" s="31">
        <f t="shared" si="2"/>
        <v>42512</v>
      </c>
      <c r="C11" s="11">
        <f>IF('Cartera Semanal Producto'!$A11='Cartera Semanal Producto'!C$1,-SUMIFS('BD Factoraje'!$Q:$Q,'BD Factoraje'!$G:$G,'Cartera Semanal Producto'!$A11,'BD Factoraje'!$C:$C,$B$2),0)</f>
        <v>0</v>
      </c>
      <c r="D11" s="11">
        <f>IF('Cartera Semanal Producto'!$A11='Cartera Semanal Producto'!D$1,-SUMIFS('BD Factoraje'!$Q:$Q,'BD Factoraje'!$G:$G,'Cartera Semanal Producto'!$A11,'BD Factoraje'!$C:$C,$B$2),0)+C11-SUMIFS('BD Factoraje'!$R:$R,'BD Factoraje'!$G:$G,'Cartera Semanal Producto'!$A11,'BD Factoraje'!$N:$N,'Cartera Semanal Producto'!D$1,'BD Factoraje'!$C:$C,$B$2)</f>
        <v>0</v>
      </c>
      <c r="E11" s="11">
        <f>IF('Cartera Semanal Producto'!$A11='Cartera Semanal Producto'!E$1,-SUMIFS('BD Factoraje'!$Q:$Q,'BD Factoraje'!$G:$G,'Cartera Semanal Producto'!$A11,'BD Factoraje'!$C:$C,$B$2),0)+D11-SUMIFS('BD Factoraje'!$R:$R,'BD Factoraje'!$G:$G,'Cartera Semanal Producto'!$A11,'BD Factoraje'!$N:$N,'Cartera Semanal Producto'!E$1,'BD Factoraje'!$C:$C,$B$2)</f>
        <v>0</v>
      </c>
      <c r="F11" s="11">
        <f>IF('Cartera Semanal Producto'!$A11='Cartera Semanal Producto'!F$1,-SUMIFS('BD Factoraje'!$Q:$Q,'BD Factoraje'!$G:$G,'Cartera Semanal Producto'!$A11,'BD Factoraje'!$C:$C,$B$2),0)+E11-SUMIFS('BD Factoraje'!$R:$R,'BD Factoraje'!$G:$G,'Cartera Semanal Producto'!$A11,'BD Factoraje'!$N:$N,'Cartera Semanal Producto'!F$1,'BD Factoraje'!$C:$C,$B$2)</f>
        <v>0</v>
      </c>
      <c r="G11" s="11">
        <f>IF('Cartera Semanal Producto'!$A11='Cartera Semanal Producto'!G$1,-SUMIFS('BD Factoraje'!$Q:$Q,'BD Factoraje'!$G:$G,'Cartera Semanal Producto'!$A11,'BD Factoraje'!$C:$C,$B$2),0)+F11-SUMIFS('BD Factoraje'!$R:$R,'BD Factoraje'!$G:$G,'Cartera Semanal Producto'!$A11,'BD Factoraje'!$N:$N,'Cartera Semanal Producto'!G$1,'BD Factoraje'!$C:$C,$B$2)</f>
        <v>0</v>
      </c>
      <c r="H11" s="11">
        <f>IF('Cartera Semanal Producto'!$A11='Cartera Semanal Producto'!H$1,-SUMIFS('BD Factoraje'!$Q:$Q,'BD Factoraje'!$G:$G,'Cartera Semanal Producto'!$A11,'BD Factoraje'!$C:$C,$B$2),0)+G11-SUMIFS('BD Factoraje'!$R:$R,'BD Factoraje'!$G:$G,'Cartera Semanal Producto'!$A11,'BD Factoraje'!$N:$N,'Cartera Semanal Producto'!H$1,'BD Factoraje'!$C:$C,$B$2)</f>
        <v>0</v>
      </c>
      <c r="I11" s="11">
        <f>IF('Cartera Semanal Producto'!$A11='Cartera Semanal Producto'!I$1,-SUMIFS('BD Factoraje'!$Q:$Q,'BD Factoraje'!$G:$G,'Cartera Semanal Producto'!$A11,'BD Factoraje'!$C:$C,$B$2),0)+H11-SUMIFS('BD Factoraje'!$R:$R,'BD Factoraje'!$G:$G,'Cartera Semanal Producto'!$A11,'BD Factoraje'!$N:$N,'Cartera Semanal Producto'!I$1,'BD Factoraje'!$C:$C,$B$2)</f>
        <v>0</v>
      </c>
      <c r="J11" s="11">
        <f>IF('Cartera Semanal Producto'!$A11='Cartera Semanal Producto'!J$1,-SUMIFS('BD Factoraje'!$Q:$Q,'BD Factoraje'!$G:$G,'Cartera Semanal Producto'!$A11,'BD Factoraje'!$C:$C,$B$2),0)+I11-SUMIFS('BD Factoraje'!$R:$R,'BD Factoraje'!$G:$G,'Cartera Semanal Producto'!$A11,'BD Factoraje'!$N:$N,'Cartera Semanal Producto'!J$1,'BD Factoraje'!$C:$C,$B$2)</f>
        <v>0</v>
      </c>
      <c r="K11" s="11">
        <f>IF('Cartera Semanal Producto'!$A11='Cartera Semanal Producto'!K$1,-SUMIFS('BD Factoraje'!$Q:$Q,'BD Factoraje'!$G:$G,'Cartera Semanal Producto'!$A11,'BD Factoraje'!$C:$C,$B$2),0)+J11-SUMIFS('BD Factoraje'!$R:$R,'BD Factoraje'!$G:$G,'Cartera Semanal Producto'!$A11,'BD Factoraje'!$N:$N,'Cartera Semanal Producto'!K$1,'BD Factoraje'!$C:$C,$B$2)</f>
        <v>0</v>
      </c>
      <c r="L11" s="11">
        <f>IF('Cartera Semanal Producto'!$A11='Cartera Semanal Producto'!L$1,-SUMIFS('BD Factoraje'!$Q:$Q,'BD Factoraje'!$G:$G,'Cartera Semanal Producto'!$A11,'BD Factoraje'!$C:$C,$B$2),0)+K11-SUMIFS('BD Factoraje'!$R:$R,'BD Factoraje'!$G:$G,'Cartera Semanal Producto'!$A11,'BD Factoraje'!$N:$N,'Cartera Semanal Producto'!L$1,'BD Factoraje'!$C:$C,$B$2)</f>
        <v>0</v>
      </c>
      <c r="M11" s="11">
        <f>IF('Cartera Semanal Producto'!$A11='Cartera Semanal Producto'!M$1,-SUMIFS('BD Factoraje'!$Q:$Q,'BD Factoraje'!$G:$G,'Cartera Semanal Producto'!$A11,'BD Factoraje'!$C:$C,$B$2),0)+L11-SUMIFS('BD Factoraje'!$R:$R,'BD Factoraje'!$G:$G,'Cartera Semanal Producto'!$A11,'BD Factoraje'!$N:$N,'Cartera Semanal Producto'!M$1,'BD Factoraje'!$C:$C,$B$2)</f>
        <v>0</v>
      </c>
      <c r="N11" s="11">
        <f>IF('Cartera Semanal Producto'!$A11='Cartera Semanal Producto'!N$1,-SUMIFS('BD Factoraje'!$Q:$Q,'BD Factoraje'!$G:$G,'Cartera Semanal Producto'!$A11,'BD Factoraje'!$C:$C,$B$2),0)+M11-SUMIFS('BD Factoraje'!$R:$R,'BD Factoraje'!$G:$G,'Cartera Semanal Producto'!$A11,'BD Factoraje'!$N:$N,'Cartera Semanal Producto'!N$1,'BD Factoraje'!$C:$C,$B$2)</f>
        <v>0</v>
      </c>
      <c r="O11" s="11">
        <f>IF('Cartera Semanal Producto'!$A11='Cartera Semanal Producto'!O$1,-SUMIFS('BD Factoraje'!$Q:$Q,'BD Factoraje'!$G:$G,'Cartera Semanal Producto'!$A11,'BD Factoraje'!$C:$C,$B$2),0)+N11-SUMIFS('BD Factoraje'!$R:$R,'BD Factoraje'!$G:$G,'Cartera Semanal Producto'!$A11,'BD Factoraje'!$N:$N,'Cartera Semanal Producto'!O$1,'BD Factoraje'!$C:$C,$B$2)</f>
        <v>0</v>
      </c>
      <c r="P11" s="11">
        <f>IF('Cartera Semanal Producto'!$A11='Cartera Semanal Producto'!P$1,-SUMIFS('BD Factoraje'!$Q:$Q,'BD Factoraje'!$G:$G,'Cartera Semanal Producto'!$A11,'BD Factoraje'!$C:$C,$B$2),0)+O11-SUMIFS('BD Factoraje'!$R:$R,'BD Factoraje'!$G:$G,'Cartera Semanal Producto'!$A11,'BD Factoraje'!$N:$N,'Cartera Semanal Producto'!P$1,'BD Factoraje'!$C:$C,$B$2)</f>
        <v>0</v>
      </c>
      <c r="Q11" s="11">
        <f>IF('Cartera Semanal Producto'!$A11='Cartera Semanal Producto'!Q$1,-SUMIFS('BD Factoraje'!$Q:$Q,'BD Factoraje'!$G:$G,'Cartera Semanal Producto'!$A11,'BD Factoraje'!$C:$C,$B$2),0)+P11-SUMIFS('BD Factoraje'!$R:$R,'BD Factoraje'!$G:$G,'Cartera Semanal Producto'!$A11,'BD Factoraje'!$N:$N,'Cartera Semanal Producto'!Q$1,'BD Factoraje'!$C:$C,$B$2)</f>
        <v>0</v>
      </c>
      <c r="R11" s="11">
        <f>IF('Cartera Semanal Producto'!$A11='Cartera Semanal Producto'!R$1,-SUMIFS('BD Factoraje'!$Q:$Q,'BD Factoraje'!$G:$G,'Cartera Semanal Producto'!$A11,'BD Factoraje'!$C:$C,$B$2),0)+Q11-SUMIFS('BD Factoraje'!$R:$R,'BD Factoraje'!$G:$G,'Cartera Semanal Producto'!$A11,'BD Factoraje'!$N:$N,'Cartera Semanal Producto'!R$1,'BD Factoraje'!$C:$C,$B$2)</f>
        <v>0</v>
      </c>
      <c r="S11" s="11">
        <f>IF('Cartera Semanal Producto'!$A11='Cartera Semanal Producto'!S$1,-SUMIFS('BD Factoraje'!$Q:$Q,'BD Factoraje'!$G:$G,'Cartera Semanal Producto'!$A11,'BD Factoraje'!$C:$C,$B$2),0)+R11-SUMIFS('BD Factoraje'!$R:$R,'BD Factoraje'!$G:$G,'Cartera Semanal Producto'!$A11,'BD Factoraje'!$N:$N,'Cartera Semanal Producto'!S$1,'BD Factoraje'!$C:$C,$B$2)</f>
        <v>0</v>
      </c>
      <c r="T11" s="11">
        <f>IF('Cartera Semanal Producto'!$A11='Cartera Semanal Producto'!T$1,-SUMIFS('BD Factoraje'!$Q:$Q,'BD Factoraje'!$G:$G,'Cartera Semanal Producto'!$A11,'BD Factoraje'!$C:$C,$B$2),0)+S11-SUMIFS('BD Factoraje'!$R:$R,'BD Factoraje'!$G:$G,'Cartera Semanal Producto'!$A11,'BD Factoraje'!$N:$N,'Cartera Semanal Producto'!T$1,'BD Factoraje'!$C:$C,$B$2)</f>
        <v>0</v>
      </c>
      <c r="U11" s="11">
        <f>IF('Cartera Semanal Producto'!$A11='Cartera Semanal Producto'!U$1,-SUMIFS('BD Factoraje'!$Q:$Q,'BD Factoraje'!$G:$G,'Cartera Semanal Producto'!$A11,'BD Factoraje'!$C:$C,$B$2),0)+T11-SUMIFS('BD Factoraje'!$R:$R,'BD Factoraje'!$G:$G,'Cartera Semanal Producto'!$A11,'BD Factoraje'!$N:$N,'Cartera Semanal Producto'!U$1,'BD Factoraje'!$C:$C,$B$2)</f>
        <v>0</v>
      </c>
      <c r="V11" s="11">
        <f>IF('Cartera Semanal Producto'!$A11='Cartera Semanal Producto'!V$1,-SUMIFS('BD Factoraje'!$Q:$Q,'BD Factoraje'!$G:$G,'Cartera Semanal Producto'!$A11,'BD Factoraje'!$C:$C,$B$2),0)+U11-SUMIFS('BD Factoraje'!$R:$R,'BD Factoraje'!$G:$G,'Cartera Semanal Producto'!$A11,'BD Factoraje'!$N:$N,'Cartera Semanal Producto'!V$1,'BD Factoraje'!$C:$C,$B$2)</f>
        <v>0</v>
      </c>
      <c r="W11" s="11">
        <f>IF('Cartera Semanal Producto'!$A11='Cartera Semanal Producto'!W$1,-SUMIFS('BD Factoraje'!$Q:$Q,'BD Factoraje'!$G:$G,'Cartera Semanal Producto'!$A11,'BD Factoraje'!$C:$C,$B$2),0)+V11-SUMIFS('BD Factoraje'!$R:$R,'BD Factoraje'!$G:$G,'Cartera Semanal Producto'!$A11,'BD Factoraje'!$N:$N,'Cartera Semanal Producto'!W$1,'BD Factoraje'!$C:$C,$B$2)</f>
        <v>0</v>
      </c>
      <c r="X11" s="11">
        <f>IF('Cartera Semanal Producto'!$A11='Cartera Semanal Producto'!X$1,-SUMIFS('BD Factoraje'!$Q:$Q,'BD Factoraje'!$G:$G,'Cartera Semanal Producto'!$A11,'BD Factoraje'!$C:$C,$B$2),0)+W11-SUMIFS('BD Factoraje'!$R:$R,'BD Factoraje'!$G:$G,'Cartera Semanal Producto'!$A11,'BD Factoraje'!$N:$N,'Cartera Semanal Producto'!X$1,'BD Factoraje'!$C:$C,$B$2)</f>
        <v>0</v>
      </c>
      <c r="Y11" s="11">
        <f>IF('Cartera Semanal Producto'!$A11='Cartera Semanal Producto'!Y$1,-SUMIFS('BD Factoraje'!$Q:$Q,'BD Factoraje'!$G:$G,'Cartera Semanal Producto'!$A11,'BD Factoraje'!$C:$C,$B$2),0)+X11-SUMIFS('BD Factoraje'!$R:$R,'BD Factoraje'!$G:$G,'Cartera Semanal Producto'!$A11,'BD Factoraje'!$N:$N,'Cartera Semanal Producto'!Y$1,'BD Factoraje'!$C:$C,$B$2)</f>
        <v>0</v>
      </c>
      <c r="Z11" s="11">
        <f>IF('Cartera Semanal Producto'!$A11='Cartera Semanal Producto'!Z$1,-SUMIFS('BD Factoraje'!$Q:$Q,'BD Factoraje'!$G:$G,'Cartera Semanal Producto'!$A11,'BD Factoraje'!$C:$C,$B$2),0)+Y11-SUMIFS('BD Factoraje'!$R:$R,'BD Factoraje'!$G:$G,'Cartera Semanal Producto'!$A11,'BD Factoraje'!$N:$N,'Cartera Semanal Producto'!Z$1,'BD Factoraje'!$C:$C,$B$2)</f>
        <v>0</v>
      </c>
      <c r="AA11" s="11">
        <f>IF('Cartera Semanal Producto'!$A11='Cartera Semanal Producto'!AA$1,-SUMIFS('BD Factoraje'!$Q:$Q,'BD Factoraje'!$G:$G,'Cartera Semanal Producto'!$A11,'BD Factoraje'!$C:$C,$B$2),0)+Z11-SUMIFS('BD Factoraje'!$R:$R,'BD Factoraje'!$G:$G,'Cartera Semanal Producto'!$A11,'BD Factoraje'!$N:$N,'Cartera Semanal Producto'!AA$1,'BD Factoraje'!$C:$C,$B$2)</f>
        <v>0</v>
      </c>
      <c r="AB11" s="11">
        <f>IF('Cartera Semanal Producto'!$A11='Cartera Semanal Producto'!AB$1,-SUMIFS('BD Factoraje'!$Q:$Q,'BD Factoraje'!$G:$G,'Cartera Semanal Producto'!$A11,'BD Factoraje'!$C:$C,$B$2),0)+AA11-SUMIFS('BD Factoraje'!$R:$R,'BD Factoraje'!$G:$G,'Cartera Semanal Producto'!$A11,'BD Factoraje'!$N:$N,'Cartera Semanal Producto'!AB$1,'BD Factoraje'!$C:$C,$B$2)</f>
        <v>0</v>
      </c>
      <c r="AC11" s="11">
        <f>IF('Cartera Semanal Producto'!$A11='Cartera Semanal Producto'!AC$1,-SUMIFS('BD Factoraje'!$Q:$Q,'BD Factoraje'!$G:$G,'Cartera Semanal Producto'!$A11,'BD Factoraje'!$C:$C,$B$2),0)+AB11-SUMIFS('BD Factoraje'!$R:$R,'BD Factoraje'!$G:$G,'Cartera Semanal Producto'!$A11,'BD Factoraje'!$N:$N,'Cartera Semanal Producto'!AC$1,'BD Factoraje'!$C:$C,$B$2)</f>
        <v>0</v>
      </c>
      <c r="AD11" s="11">
        <f>IF('Cartera Semanal Producto'!$A11='Cartera Semanal Producto'!AD$1,-SUMIFS('BD Factoraje'!$Q:$Q,'BD Factoraje'!$G:$G,'Cartera Semanal Producto'!$A11,'BD Factoraje'!$C:$C,$B$2),0)+AC11-SUMIFS('BD Factoraje'!$R:$R,'BD Factoraje'!$G:$G,'Cartera Semanal Producto'!$A11,'BD Factoraje'!$N:$N,'Cartera Semanal Producto'!AD$1,'BD Factoraje'!$C:$C,$B$2)</f>
        <v>0</v>
      </c>
      <c r="AE11" s="11">
        <f>IF('Cartera Semanal Producto'!$A11='Cartera Semanal Producto'!AE$1,-SUMIFS('BD Factoraje'!$Q:$Q,'BD Factoraje'!$G:$G,'Cartera Semanal Producto'!$A11,'BD Factoraje'!$C:$C,$B$2),0)+AD11-SUMIFS('BD Factoraje'!$R:$R,'BD Factoraje'!$G:$G,'Cartera Semanal Producto'!$A11,'BD Factoraje'!$N:$N,'Cartera Semanal Producto'!AE$1,'BD Factoraje'!$C:$C,$B$2)</f>
        <v>0</v>
      </c>
      <c r="AF11" s="11">
        <f>IF('Cartera Semanal Producto'!$A11='Cartera Semanal Producto'!AF$1,-SUMIFS('BD Factoraje'!$Q:$Q,'BD Factoraje'!$G:$G,'Cartera Semanal Producto'!$A11,'BD Factoraje'!$C:$C,$B$2),0)+AE11-SUMIFS('BD Factoraje'!$R:$R,'BD Factoraje'!$G:$G,'Cartera Semanal Producto'!$A11,'BD Factoraje'!$N:$N,'Cartera Semanal Producto'!AF$1,'BD Factoraje'!$C:$C,$B$2)</f>
        <v>0</v>
      </c>
      <c r="AG11" s="11">
        <f>IF('Cartera Semanal Producto'!$A11='Cartera Semanal Producto'!AG$1,-SUMIFS('BD Factoraje'!$Q:$Q,'BD Factoraje'!$G:$G,'Cartera Semanal Producto'!$A11,'BD Factoraje'!$C:$C,$B$2),0)+AF11-SUMIFS('BD Factoraje'!$R:$R,'BD Factoraje'!$G:$G,'Cartera Semanal Producto'!$A11,'BD Factoraje'!$N:$N,'Cartera Semanal Producto'!AG$1,'BD Factoraje'!$C:$C,$B$2)</f>
        <v>0</v>
      </c>
      <c r="AH11" s="11">
        <f>IF('Cartera Semanal Producto'!$A11='Cartera Semanal Producto'!AH$1,-SUMIFS('BD Factoraje'!$Q:$Q,'BD Factoraje'!$G:$G,'Cartera Semanal Producto'!$A11,'BD Factoraje'!$C:$C,$B$2),0)+AG11-SUMIFS('BD Factoraje'!$R:$R,'BD Factoraje'!$G:$G,'Cartera Semanal Producto'!$A11,'BD Factoraje'!$N:$N,'Cartera Semanal Producto'!AH$1,'BD Factoraje'!$C:$C,$B$2)</f>
        <v>0</v>
      </c>
      <c r="AI11" s="11">
        <f>IF('Cartera Semanal Producto'!$A11='Cartera Semanal Producto'!AI$1,-SUMIFS('BD Factoraje'!$Q:$Q,'BD Factoraje'!$G:$G,'Cartera Semanal Producto'!$A11,'BD Factoraje'!$C:$C,$B$2),0)+AH11-SUMIFS('BD Factoraje'!$R:$R,'BD Factoraje'!$G:$G,'Cartera Semanal Producto'!$A11,'BD Factoraje'!$N:$N,'Cartera Semanal Producto'!AI$1,'BD Factoraje'!$C:$C,$B$2)</f>
        <v>0</v>
      </c>
      <c r="AJ11" s="11">
        <f>IF('Cartera Semanal Producto'!$A11='Cartera Semanal Producto'!AJ$1,-SUMIFS('BD Factoraje'!$Q:$Q,'BD Factoraje'!$G:$G,'Cartera Semanal Producto'!$A11,'BD Factoraje'!$C:$C,$B$2),0)+AI11-SUMIFS('BD Factoraje'!$R:$R,'BD Factoraje'!$G:$G,'Cartera Semanal Producto'!$A11,'BD Factoraje'!$N:$N,'Cartera Semanal Producto'!AJ$1,'BD Factoraje'!$C:$C,$B$2)</f>
        <v>0</v>
      </c>
      <c r="AK11" s="11">
        <f>IF('Cartera Semanal Producto'!$A11='Cartera Semanal Producto'!AK$1,-SUMIFS('BD Factoraje'!$Q:$Q,'BD Factoraje'!$G:$G,'Cartera Semanal Producto'!$A11,'BD Factoraje'!$C:$C,$B$2),0)+AJ11-SUMIFS('BD Factoraje'!$R:$R,'BD Factoraje'!$G:$G,'Cartera Semanal Producto'!$A11,'BD Factoraje'!$N:$N,'Cartera Semanal Producto'!AK$1,'BD Factoraje'!$C:$C,$B$2)</f>
        <v>0</v>
      </c>
      <c r="AL11" s="11">
        <f>IF('Cartera Semanal Producto'!$A11='Cartera Semanal Producto'!AL$1,-SUMIFS('BD Factoraje'!$Q:$Q,'BD Factoraje'!$G:$G,'Cartera Semanal Producto'!$A11,'BD Factoraje'!$C:$C,$B$2),0)+AK11-SUMIFS('BD Factoraje'!$R:$R,'BD Factoraje'!$G:$G,'Cartera Semanal Producto'!$A11,'BD Factoraje'!$N:$N,'Cartera Semanal Producto'!AL$1,'BD Factoraje'!$C:$C,$B$2)</f>
        <v>0</v>
      </c>
      <c r="AM11" s="11">
        <f>IF('Cartera Semanal Producto'!$A11='Cartera Semanal Producto'!AM$1,-SUMIFS('BD Factoraje'!$Q:$Q,'BD Factoraje'!$G:$G,'Cartera Semanal Producto'!$A11,'BD Factoraje'!$C:$C,$B$2),0)+AL11-SUMIFS('BD Factoraje'!$R:$R,'BD Factoraje'!$G:$G,'Cartera Semanal Producto'!$A11,'BD Factoraje'!$N:$N,'Cartera Semanal Producto'!AM$1,'BD Factoraje'!$C:$C,$B$2)</f>
        <v>0</v>
      </c>
      <c r="AN11" s="11">
        <f>IF('Cartera Semanal Producto'!$A11='Cartera Semanal Producto'!AN$1,-SUMIFS('BD Factoraje'!$Q:$Q,'BD Factoraje'!$G:$G,'Cartera Semanal Producto'!$A11,'BD Factoraje'!$C:$C,$B$2),0)+AM11-SUMIFS('BD Factoraje'!$R:$R,'BD Factoraje'!$G:$G,'Cartera Semanal Producto'!$A11,'BD Factoraje'!$N:$N,'Cartera Semanal Producto'!AN$1,'BD Factoraje'!$C:$C,$B$2)</f>
        <v>0</v>
      </c>
      <c r="AO11" s="11">
        <f>IF('Cartera Semanal Producto'!$A11='Cartera Semanal Producto'!AO$1,-SUMIFS('BD Factoraje'!$Q:$Q,'BD Factoraje'!$G:$G,'Cartera Semanal Producto'!$A11,'BD Factoraje'!$C:$C,$B$2),0)+AN11-SUMIFS('BD Factoraje'!$R:$R,'BD Factoraje'!$G:$G,'Cartera Semanal Producto'!$A11,'BD Factoraje'!$N:$N,'Cartera Semanal Producto'!AO$1,'BD Factoraje'!$C:$C,$B$2)</f>
        <v>0</v>
      </c>
      <c r="AP11" s="11">
        <f>IF('Cartera Semanal Producto'!$A11='Cartera Semanal Producto'!AP$1,-SUMIFS('BD Factoraje'!$Q:$Q,'BD Factoraje'!$G:$G,'Cartera Semanal Producto'!$A11,'BD Factoraje'!$C:$C,$B$2),0)+AO11-SUMIFS('BD Factoraje'!$R:$R,'BD Factoraje'!$G:$G,'Cartera Semanal Producto'!$A11,'BD Factoraje'!$N:$N,'Cartera Semanal Producto'!AP$1,'BD Factoraje'!$C:$C,$B$2)</f>
        <v>0</v>
      </c>
      <c r="AQ11" s="11">
        <f>IF('Cartera Semanal Producto'!$A11='Cartera Semanal Producto'!AQ$1,-SUMIFS('BD Factoraje'!$Q:$Q,'BD Factoraje'!$G:$G,'Cartera Semanal Producto'!$A11,'BD Factoraje'!$C:$C,$B$2),0)+AP11-SUMIFS('BD Factoraje'!$R:$R,'BD Factoraje'!$G:$G,'Cartera Semanal Producto'!$A11,'BD Factoraje'!$N:$N,'Cartera Semanal Producto'!AQ$1,'BD Factoraje'!$C:$C,$B$2)</f>
        <v>0</v>
      </c>
      <c r="AR11" s="11">
        <f>IF('Cartera Semanal Producto'!$A11='Cartera Semanal Producto'!AR$1,-SUMIFS('BD Factoraje'!$Q:$Q,'BD Factoraje'!$G:$G,'Cartera Semanal Producto'!$A11,'BD Factoraje'!$C:$C,$B$2),0)+AQ11-SUMIFS('BD Factoraje'!$R:$R,'BD Factoraje'!$G:$G,'Cartera Semanal Producto'!$A11,'BD Factoraje'!$N:$N,'Cartera Semanal Producto'!AR$1,'BD Factoraje'!$C:$C,$B$2)</f>
        <v>0</v>
      </c>
      <c r="AS11" s="11">
        <f>IF('Cartera Semanal Producto'!$A11='Cartera Semanal Producto'!AS$1,-SUMIFS('BD Factoraje'!$Q:$Q,'BD Factoraje'!$G:$G,'Cartera Semanal Producto'!$A11,'BD Factoraje'!$C:$C,$B$2),0)+AR11-SUMIFS('BD Factoraje'!$R:$R,'BD Factoraje'!$G:$G,'Cartera Semanal Producto'!$A11,'BD Factoraje'!$N:$N,'Cartera Semanal Producto'!AS$1,'BD Factoraje'!$C:$C,$B$2)</f>
        <v>0</v>
      </c>
      <c r="AT11" s="11">
        <f>IF('Cartera Semanal Producto'!$A11='Cartera Semanal Producto'!AT$1,-SUMIFS('BD Factoraje'!$Q:$Q,'BD Factoraje'!$G:$G,'Cartera Semanal Producto'!$A11,'BD Factoraje'!$C:$C,$B$2),0)+AS11-SUMIFS('BD Factoraje'!$R:$R,'BD Factoraje'!$G:$G,'Cartera Semanal Producto'!$A11,'BD Factoraje'!$N:$N,'Cartera Semanal Producto'!AT$1,'BD Factoraje'!$C:$C,$B$2)</f>
        <v>0</v>
      </c>
      <c r="AU11" s="11">
        <f>IF('Cartera Semanal Producto'!$A11='Cartera Semanal Producto'!AU$1,-SUMIFS('BD Factoraje'!$Q:$Q,'BD Factoraje'!$G:$G,'Cartera Semanal Producto'!$A11,'BD Factoraje'!$C:$C,$B$2),0)+AT11-SUMIFS('BD Factoraje'!$R:$R,'BD Factoraje'!$G:$G,'Cartera Semanal Producto'!$A11,'BD Factoraje'!$N:$N,'Cartera Semanal Producto'!AU$1,'BD Factoraje'!$C:$C,$B$2)</f>
        <v>0</v>
      </c>
      <c r="AV11" s="11">
        <f>IF('Cartera Semanal Producto'!$A11='Cartera Semanal Producto'!AV$1,-SUMIFS('BD Factoraje'!$Q:$Q,'BD Factoraje'!$G:$G,'Cartera Semanal Producto'!$A11,'BD Factoraje'!$C:$C,$B$2),0)+AU11-SUMIFS('BD Factoraje'!$R:$R,'BD Factoraje'!$G:$G,'Cartera Semanal Producto'!$A11,'BD Factoraje'!$N:$N,'Cartera Semanal Producto'!AV$1,'BD Factoraje'!$C:$C,$B$2)</f>
        <v>0</v>
      </c>
      <c r="AW11" s="11">
        <f>IF('Cartera Semanal Producto'!$A11='Cartera Semanal Producto'!AW$1,-SUMIFS('BD Factoraje'!$Q:$Q,'BD Factoraje'!$G:$G,'Cartera Semanal Producto'!$A11,'BD Factoraje'!$C:$C,$B$2),0)+AV11-SUMIFS('BD Factoraje'!$R:$R,'BD Factoraje'!$G:$G,'Cartera Semanal Producto'!$A11,'BD Factoraje'!$N:$N,'Cartera Semanal Producto'!AW$1,'BD Factoraje'!$C:$C,$B$2)</f>
        <v>0</v>
      </c>
      <c r="AX11" s="11">
        <f>IF('Cartera Semanal Producto'!$A11='Cartera Semanal Producto'!AX$1,-SUMIFS('BD Factoraje'!$Q:$Q,'BD Factoraje'!$G:$G,'Cartera Semanal Producto'!$A11,'BD Factoraje'!$C:$C,$B$2),0)+AW11-SUMIFS('BD Factoraje'!$R:$R,'BD Factoraje'!$G:$G,'Cartera Semanal Producto'!$A11,'BD Factoraje'!$N:$N,'Cartera Semanal Producto'!AX$1,'BD Factoraje'!$C:$C,$B$2)</f>
        <v>0</v>
      </c>
      <c r="AY11" s="11">
        <f>IF('Cartera Semanal Producto'!$A11='Cartera Semanal Producto'!AY$1,-SUMIFS('BD Factoraje'!$Q:$Q,'BD Factoraje'!$G:$G,'Cartera Semanal Producto'!$A11,'BD Factoraje'!$C:$C,$B$2),0)+AX11-SUMIFS('BD Factoraje'!$R:$R,'BD Factoraje'!$G:$G,'Cartera Semanal Producto'!$A11,'BD Factoraje'!$N:$N,'Cartera Semanal Producto'!AY$1,'BD Factoraje'!$C:$C,$B$2)</f>
        <v>0</v>
      </c>
      <c r="AZ11" s="11">
        <f>IF('Cartera Semanal Producto'!$A11='Cartera Semanal Producto'!AZ$1,-SUMIFS('BD Factoraje'!$Q:$Q,'BD Factoraje'!$G:$G,'Cartera Semanal Producto'!$A11,'BD Factoraje'!$C:$C,$B$2),0)+AY11-SUMIFS('BD Factoraje'!$R:$R,'BD Factoraje'!$G:$G,'Cartera Semanal Producto'!$A11,'BD Factoraje'!$N:$N,'Cartera Semanal Producto'!AZ$1,'BD Factoraje'!$C:$C,$B$2)</f>
        <v>0</v>
      </c>
      <c r="BA11" s="11">
        <f>IF('Cartera Semanal Producto'!$A11='Cartera Semanal Producto'!BA$1,-SUMIFS('BD Factoraje'!$Q:$Q,'BD Factoraje'!$G:$G,'Cartera Semanal Producto'!$A11,'BD Factoraje'!$C:$C,$B$2),0)+AZ11-SUMIFS('BD Factoraje'!$R:$R,'BD Factoraje'!$G:$G,'Cartera Semanal Producto'!$A11,'BD Factoraje'!$N:$N,'Cartera Semanal Producto'!BA$1,'BD Factoraje'!$C:$C,$B$2)</f>
        <v>0</v>
      </c>
      <c r="BB11" s="11">
        <f>IF('Cartera Semanal Producto'!$A11='Cartera Semanal Producto'!BB$1,-SUMIFS('BD Factoraje'!$Q:$Q,'BD Factoraje'!$G:$G,'Cartera Semanal Producto'!$A11,'BD Factoraje'!$C:$C,$B$2),0)+BA11-SUMIFS('BD Factoraje'!$R:$R,'BD Factoraje'!$G:$G,'Cartera Semanal Producto'!$A11,'BD Factoraje'!$N:$N,'Cartera Semanal Producto'!BB$1,'BD Factoraje'!$C:$C,$B$2)</f>
        <v>0</v>
      </c>
      <c r="BC11" s="11">
        <f>IF('Cartera Semanal Producto'!$A11='Cartera Semanal Producto'!BC$1,-SUMIFS('BD Factoraje'!$Q:$Q,'BD Factoraje'!$G:$G,'Cartera Semanal Producto'!$A11,'BD Factoraje'!$C:$C,$B$2),0)+BB11-SUMIFS('BD Factoraje'!$R:$R,'BD Factoraje'!$G:$G,'Cartera Semanal Producto'!$A11,'BD Factoraje'!$N:$N,'Cartera Semanal Producto'!BC$1,'BD Factoraje'!$C:$C,$B$2)</f>
        <v>0</v>
      </c>
      <c r="BD11" s="11">
        <f>IF('Cartera Semanal Producto'!$A11='Cartera Semanal Producto'!BD$1,-SUMIFS('BD Factoraje'!$Q:$Q,'BD Factoraje'!$G:$G,'Cartera Semanal Producto'!$A11,'BD Factoraje'!$C:$C,$B$2),0)+BC11-SUMIFS('BD Factoraje'!$R:$R,'BD Factoraje'!$G:$G,'Cartera Semanal Producto'!$A11,'BD Factoraje'!$N:$N,'Cartera Semanal Producto'!BD$1,'BD Factoraje'!$C:$C,$B$2)</f>
        <v>0</v>
      </c>
      <c r="BE11" s="11">
        <f>IF('Cartera Semanal Producto'!$A11='Cartera Semanal Producto'!BE$1,-SUMIFS('BD Factoraje'!$Q:$Q,'BD Factoraje'!$G:$G,'Cartera Semanal Producto'!$A11,'BD Factoraje'!$C:$C,$B$2),0)+BD11-SUMIFS('BD Factoraje'!$R:$R,'BD Factoraje'!$G:$G,'Cartera Semanal Producto'!$A11,'BD Factoraje'!$N:$N,'Cartera Semanal Producto'!BE$1,'BD Factoraje'!$C:$C,$B$2)</f>
        <v>0</v>
      </c>
      <c r="BF11" s="11">
        <f>IF('Cartera Semanal Producto'!$A11='Cartera Semanal Producto'!BF$1,-SUMIFS('BD Factoraje'!$Q:$Q,'BD Factoraje'!$G:$G,'Cartera Semanal Producto'!$A11,'BD Factoraje'!$C:$C,$B$2),0)+BE11-SUMIFS('BD Factoraje'!$R:$R,'BD Factoraje'!$G:$G,'Cartera Semanal Producto'!$A11,'BD Factoraje'!$N:$N,'Cartera Semanal Producto'!BF$1,'BD Factoraje'!$C:$C,$B$2)</f>
        <v>0</v>
      </c>
      <c r="BG11" s="11">
        <f>IF('Cartera Semanal Producto'!$A11='Cartera Semanal Producto'!BG$1,-SUMIFS('BD Factoraje'!$Q:$Q,'BD Factoraje'!$G:$G,'Cartera Semanal Producto'!$A11,'BD Factoraje'!$C:$C,$B$2),0)+BF11-SUMIFS('BD Factoraje'!$R:$R,'BD Factoraje'!$G:$G,'Cartera Semanal Producto'!$A11,'BD Factoraje'!$N:$N,'Cartera Semanal Producto'!BG$1,'BD Factoraje'!$C:$C,$B$2)</f>
        <v>0</v>
      </c>
      <c r="BH11" s="11">
        <f>IF('Cartera Semanal Producto'!$A11='Cartera Semanal Producto'!BH$1,-SUMIFS('BD Factoraje'!$Q:$Q,'BD Factoraje'!$G:$G,'Cartera Semanal Producto'!$A11,'BD Factoraje'!$C:$C,$B$2),0)+BG11-SUMIFS('BD Factoraje'!$R:$R,'BD Factoraje'!$G:$G,'Cartera Semanal Producto'!$A11,'BD Factoraje'!$N:$N,'Cartera Semanal Producto'!BH$1,'BD Factoraje'!$C:$C,$B$2)</f>
        <v>0</v>
      </c>
      <c r="BI11" s="11">
        <f>IF('Cartera Semanal Producto'!$A11='Cartera Semanal Producto'!BI$1,-SUMIFS('BD Factoraje'!$Q:$Q,'BD Factoraje'!$G:$G,'Cartera Semanal Producto'!$A11,'BD Factoraje'!$C:$C,$B$2),0)+BH11-SUMIFS('BD Factoraje'!$R:$R,'BD Factoraje'!$G:$G,'Cartera Semanal Producto'!$A11,'BD Factoraje'!$N:$N,'Cartera Semanal Producto'!BI$1,'BD Factoraje'!$C:$C,$B$2)</f>
        <v>0</v>
      </c>
      <c r="BJ11" s="11">
        <f>IF('Cartera Semanal Producto'!$A11='Cartera Semanal Producto'!BJ$1,-SUMIFS('BD Factoraje'!$Q:$Q,'BD Factoraje'!$G:$G,'Cartera Semanal Producto'!$A11,'BD Factoraje'!$C:$C,$B$2),0)+BI11-SUMIFS('BD Factoraje'!$R:$R,'BD Factoraje'!$G:$G,'Cartera Semanal Producto'!$A11,'BD Factoraje'!$N:$N,'Cartera Semanal Producto'!BJ$1,'BD Factoraje'!$C:$C,$B$2)</f>
        <v>0</v>
      </c>
      <c r="BK11" s="11">
        <f>IF('Cartera Semanal Producto'!$A11='Cartera Semanal Producto'!BK$1,-SUMIFS('BD Factoraje'!$Q:$Q,'BD Factoraje'!$G:$G,'Cartera Semanal Producto'!$A11,'BD Factoraje'!$C:$C,$B$2),0)+BJ11-SUMIFS('BD Factoraje'!$R:$R,'BD Factoraje'!$G:$G,'Cartera Semanal Producto'!$A11,'BD Factoraje'!$N:$N,'Cartera Semanal Producto'!BK$1,'BD Factoraje'!$C:$C,$B$2)</f>
        <v>0</v>
      </c>
      <c r="BL11" s="11">
        <f>IF('Cartera Semanal Producto'!$A11='Cartera Semanal Producto'!BL$1,-SUMIFS('BD Factoraje'!$Q:$Q,'BD Factoraje'!$G:$G,'Cartera Semanal Producto'!$A11,'BD Factoraje'!$C:$C,$B$2),0)+BK11-SUMIFS('BD Factoraje'!$R:$R,'BD Factoraje'!$G:$G,'Cartera Semanal Producto'!$A11,'BD Factoraje'!$N:$N,'Cartera Semanal Producto'!BL$1,'BD Factoraje'!$C:$C,$B$2)</f>
        <v>0</v>
      </c>
      <c r="BM11" s="11">
        <f>IF('Cartera Semanal Producto'!$A11='Cartera Semanal Producto'!BM$1,-SUMIFS('BD Factoraje'!$Q:$Q,'BD Factoraje'!$G:$G,'Cartera Semanal Producto'!$A11,'BD Factoraje'!$C:$C,$B$2),0)+BL11-SUMIFS('BD Factoraje'!$R:$R,'BD Factoraje'!$G:$G,'Cartera Semanal Producto'!$A11,'BD Factoraje'!$N:$N,'Cartera Semanal Producto'!BM$1,'BD Factoraje'!$C:$C,$B$2)</f>
        <v>0</v>
      </c>
      <c r="BN11" s="11">
        <f>IF('Cartera Semanal Producto'!$A11='Cartera Semanal Producto'!BN$1,-SUMIFS('BD Factoraje'!$Q:$Q,'BD Factoraje'!$G:$G,'Cartera Semanal Producto'!$A11,'BD Factoraje'!$C:$C,$B$2),0)+BM11-SUMIFS('BD Factoraje'!$R:$R,'BD Factoraje'!$G:$G,'Cartera Semanal Producto'!$A11,'BD Factoraje'!$N:$N,'Cartera Semanal Producto'!BN$1,'BD Factoraje'!$C:$C,$B$2)</f>
        <v>0</v>
      </c>
      <c r="BO11" s="11">
        <f>IF('Cartera Semanal Producto'!$A11='Cartera Semanal Producto'!BO$1,-SUMIFS('BD Factoraje'!$Q:$Q,'BD Factoraje'!$G:$G,'Cartera Semanal Producto'!$A11,'BD Factoraje'!$C:$C,$B$2),0)+BN11-SUMIFS('BD Factoraje'!$R:$R,'BD Factoraje'!$G:$G,'Cartera Semanal Producto'!$A11,'BD Factoraje'!$N:$N,'Cartera Semanal Producto'!BO$1,'BD Factoraje'!$C:$C,$B$2)</f>
        <v>0</v>
      </c>
      <c r="BP11" s="11">
        <f>IF('Cartera Semanal Producto'!$A11='Cartera Semanal Producto'!BP$1,-SUMIFS('BD Factoraje'!$Q:$Q,'BD Factoraje'!$G:$G,'Cartera Semanal Producto'!$A11,'BD Factoraje'!$C:$C,$B$2),0)+BO11-SUMIFS('BD Factoraje'!$R:$R,'BD Factoraje'!$G:$G,'Cartera Semanal Producto'!$A11,'BD Factoraje'!$N:$N,'Cartera Semanal Producto'!BP$1,'BD Factoraje'!$C:$C,$B$2)</f>
        <v>0</v>
      </c>
      <c r="BQ11" s="11">
        <f>IF('Cartera Semanal Producto'!$A11='Cartera Semanal Producto'!BQ$1,-SUMIFS('BD Factoraje'!$Q:$Q,'BD Factoraje'!$G:$G,'Cartera Semanal Producto'!$A11,'BD Factoraje'!$C:$C,$B$2),0)+BP11-SUMIFS('BD Factoraje'!$R:$R,'BD Factoraje'!$G:$G,'Cartera Semanal Producto'!$A11,'BD Factoraje'!$N:$N,'Cartera Semanal Producto'!BQ$1,'BD Factoraje'!$C:$C,$B$2)</f>
        <v>0</v>
      </c>
      <c r="BR11" s="11">
        <f>IF('Cartera Semanal Producto'!$A11='Cartera Semanal Producto'!BR$1,-SUMIFS('BD Factoraje'!$Q:$Q,'BD Factoraje'!$G:$G,'Cartera Semanal Producto'!$A11,'BD Factoraje'!$C:$C,$B$2),0)+BQ11-SUMIFS('BD Factoraje'!$R:$R,'BD Factoraje'!$G:$G,'Cartera Semanal Producto'!$A11,'BD Factoraje'!$N:$N,'Cartera Semanal Producto'!BR$1,'BD Factoraje'!$C:$C,$B$2)</f>
        <v>0</v>
      </c>
      <c r="BS11" s="11">
        <f>IF('Cartera Semanal Producto'!$A11='Cartera Semanal Producto'!BS$1,-SUMIFS('BD Factoraje'!$Q:$Q,'BD Factoraje'!$G:$G,'Cartera Semanal Producto'!$A11,'BD Factoraje'!$C:$C,$B$2),0)+BR11-SUMIFS('BD Factoraje'!$R:$R,'BD Factoraje'!$G:$G,'Cartera Semanal Producto'!$A11,'BD Factoraje'!$N:$N,'Cartera Semanal Producto'!BS$1,'BD Factoraje'!$C:$C,$B$2)</f>
        <v>0</v>
      </c>
      <c r="BT11" s="11">
        <f>IF('Cartera Semanal Producto'!$A11='Cartera Semanal Producto'!BT$1,-SUMIFS('BD Factoraje'!$Q:$Q,'BD Factoraje'!$G:$G,'Cartera Semanal Producto'!$A11,'BD Factoraje'!$C:$C,$B$2),0)+BS11-SUMIFS('BD Factoraje'!$R:$R,'BD Factoraje'!$G:$G,'Cartera Semanal Producto'!$A11,'BD Factoraje'!$N:$N,'Cartera Semanal Producto'!BT$1,'BD Factoraje'!$C:$C,$B$2)</f>
        <v>0</v>
      </c>
      <c r="BU11" s="11">
        <f>IF('Cartera Semanal Producto'!$A11='Cartera Semanal Producto'!BU$1,-SUMIFS('BD Factoraje'!$Q:$Q,'BD Factoraje'!$G:$G,'Cartera Semanal Producto'!$A11,'BD Factoraje'!$C:$C,$B$2),0)+BT11-SUMIFS('BD Factoraje'!$R:$R,'BD Factoraje'!$G:$G,'Cartera Semanal Producto'!$A11,'BD Factoraje'!$N:$N,'Cartera Semanal Producto'!BU$1,'BD Factoraje'!$C:$C,$B$2)</f>
        <v>0</v>
      </c>
      <c r="BV11" s="11">
        <f>IF('Cartera Semanal Producto'!$A11='Cartera Semanal Producto'!BV$1,-SUMIFS('BD Factoraje'!$Q:$Q,'BD Factoraje'!$G:$G,'Cartera Semanal Producto'!$A11,'BD Factoraje'!$C:$C,$B$2),0)+BU11-SUMIFS('BD Factoraje'!$R:$R,'BD Factoraje'!$G:$G,'Cartera Semanal Producto'!$A11,'BD Factoraje'!$N:$N,'Cartera Semanal Producto'!BV$1,'BD Factoraje'!$C:$C,$B$2)</f>
        <v>0</v>
      </c>
      <c r="BW11" s="11">
        <f>IF('Cartera Semanal Producto'!$A11='Cartera Semanal Producto'!BW$1,-SUMIFS('BD Factoraje'!$Q:$Q,'BD Factoraje'!$G:$G,'Cartera Semanal Producto'!$A11,'BD Factoraje'!$C:$C,$B$2),0)+BV11-SUMIFS('BD Factoraje'!$R:$R,'BD Factoraje'!$G:$G,'Cartera Semanal Producto'!$A11,'BD Factoraje'!$N:$N,'Cartera Semanal Producto'!BW$1,'BD Factoraje'!$C:$C,$B$2)</f>
        <v>0</v>
      </c>
      <c r="BX11" s="11">
        <f>IF('Cartera Semanal Producto'!$A11='Cartera Semanal Producto'!BX$1,-SUMIFS('BD Factoraje'!$Q:$Q,'BD Factoraje'!$G:$G,'Cartera Semanal Producto'!$A11,'BD Factoraje'!$C:$C,$B$2),0)+BW11-SUMIFS('BD Factoraje'!$R:$R,'BD Factoraje'!$G:$G,'Cartera Semanal Producto'!$A11,'BD Factoraje'!$N:$N,'Cartera Semanal Producto'!BX$1,'BD Factoraje'!$C:$C,$B$2)</f>
        <v>0</v>
      </c>
      <c r="BY11" s="11">
        <f>IF('Cartera Semanal Producto'!$A11='Cartera Semanal Producto'!BY$1,-SUMIFS('BD Factoraje'!$Q:$Q,'BD Factoraje'!$G:$G,'Cartera Semanal Producto'!$A11,'BD Factoraje'!$C:$C,$B$2),0)+BX11-SUMIFS('BD Factoraje'!$R:$R,'BD Factoraje'!$G:$G,'Cartera Semanal Producto'!$A11,'BD Factoraje'!$N:$N,'Cartera Semanal Producto'!BY$1,'BD Factoraje'!$C:$C,$B$2)</f>
        <v>0</v>
      </c>
      <c r="BZ11" s="11">
        <f>IF('Cartera Semanal Producto'!$A11='Cartera Semanal Producto'!BZ$1,-SUMIFS('BD Factoraje'!$Q:$Q,'BD Factoraje'!$G:$G,'Cartera Semanal Producto'!$A11,'BD Factoraje'!$C:$C,$B$2),0)+BY11-SUMIFS('BD Factoraje'!$R:$R,'BD Factoraje'!$G:$G,'Cartera Semanal Producto'!$A11,'BD Factoraje'!$N:$N,'Cartera Semanal Producto'!BZ$1,'BD Factoraje'!$C:$C,$B$2)</f>
        <v>0</v>
      </c>
      <c r="CA11" s="11">
        <f>IF('Cartera Semanal Producto'!$A11='Cartera Semanal Producto'!CA$1,-SUMIFS('BD Factoraje'!$Q:$Q,'BD Factoraje'!$G:$G,'Cartera Semanal Producto'!$A11,'BD Factoraje'!$C:$C,$B$2),0)+BZ11-SUMIFS('BD Factoraje'!$R:$R,'BD Factoraje'!$G:$G,'Cartera Semanal Producto'!$A11,'BD Factoraje'!$N:$N,'Cartera Semanal Producto'!CA$1,'BD Factoraje'!$C:$C,$B$2)</f>
        <v>0</v>
      </c>
      <c r="CB11" s="11">
        <f>IF('Cartera Semanal Producto'!$A11='Cartera Semanal Producto'!CB$1,-SUMIFS('BD Factoraje'!$Q:$Q,'BD Factoraje'!$G:$G,'Cartera Semanal Producto'!$A11,'BD Factoraje'!$C:$C,$B$2),0)+CA11-SUMIFS('BD Factoraje'!$R:$R,'BD Factoraje'!$G:$G,'Cartera Semanal Producto'!$A11,'BD Factoraje'!$N:$N,'Cartera Semanal Producto'!CB$1,'BD Factoraje'!$C:$C,$B$2)</f>
        <v>0</v>
      </c>
      <c r="CC11" s="11">
        <f>IF('Cartera Semanal Producto'!$A11='Cartera Semanal Producto'!CC$1,-SUMIFS('BD Factoraje'!$Q:$Q,'BD Factoraje'!$G:$G,'Cartera Semanal Producto'!$A11,'BD Factoraje'!$C:$C,$B$2),0)+CB11-SUMIFS('BD Factoraje'!$R:$R,'BD Factoraje'!$G:$G,'Cartera Semanal Producto'!$A11,'BD Factoraje'!$N:$N,'Cartera Semanal Producto'!CC$1,'BD Factoraje'!$C:$C,$B$2)</f>
        <v>0</v>
      </c>
      <c r="CD11" s="11">
        <f>IF('Cartera Semanal Producto'!$A11='Cartera Semanal Producto'!CD$1,-SUMIFS('BD Factoraje'!$Q:$Q,'BD Factoraje'!$G:$G,'Cartera Semanal Producto'!$A11,'BD Factoraje'!$C:$C,$B$2),0)+CC11-SUMIFS('BD Factoraje'!$R:$R,'BD Factoraje'!$G:$G,'Cartera Semanal Producto'!$A11,'BD Factoraje'!$N:$N,'Cartera Semanal Producto'!CD$1,'BD Factoraje'!$C:$C,$B$2)</f>
        <v>0</v>
      </c>
      <c r="CE11" s="11">
        <f>IF('Cartera Semanal Producto'!$A11='Cartera Semanal Producto'!CE$1,-SUMIFS('BD Factoraje'!$Q:$Q,'BD Factoraje'!$G:$G,'Cartera Semanal Producto'!$A11,'BD Factoraje'!$C:$C,$B$2),0)+CD11-SUMIFS('BD Factoraje'!$R:$R,'BD Factoraje'!$G:$G,'Cartera Semanal Producto'!$A11,'BD Factoraje'!$N:$N,'Cartera Semanal Producto'!CE$1,'BD Factoraje'!$C:$C,$B$2)</f>
        <v>0</v>
      </c>
      <c r="CF11" s="11">
        <f>IF('Cartera Semanal Producto'!$A11='Cartera Semanal Producto'!CF$1,-SUMIFS('BD Factoraje'!$Q:$Q,'BD Factoraje'!$G:$G,'Cartera Semanal Producto'!$A11,'BD Factoraje'!$C:$C,$B$2),0)+CE11-SUMIFS('BD Factoraje'!$R:$R,'BD Factoraje'!$G:$G,'Cartera Semanal Producto'!$A11,'BD Factoraje'!$N:$N,'Cartera Semanal Producto'!CF$1,'BD Factoraje'!$C:$C,$B$2)</f>
        <v>0</v>
      </c>
      <c r="CG11" s="11">
        <f>IF('Cartera Semanal Producto'!$A11='Cartera Semanal Producto'!CG$1,-SUMIFS('BD Factoraje'!$Q:$Q,'BD Factoraje'!$G:$G,'Cartera Semanal Producto'!$A11,'BD Factoraje'!$C:$C,$B$2),0)+CF11-SUMIFS('BD Factoraje'!$R:$R,'BD Factoraje'!$G:$G,'Cartera Semanal Producto'!$A11,'BD Factoraje'!$N:$N,'Cartera Semanal Producto'!CG$1,'BD Factoraje'!$C:$C,$B$2)</f>
        <v>0</v>
      </c>
      <c r="CH11" s="11">
        <f>IF('Cartera Semanal Producto'!$A11='Cartera Semanal Producto'!CH$1,-SUMIFS('BD Factoraje'!$Q:$Q,'BD Factoraje'!$G:$G,'Cartera Semanal Producto'!$A11,'BD Factoraje'!$C:$C,$B$2),0)+CG11-SUMIFS('BD Factoraje'!$R:$R,'BD Factoraje'!$G:$G,'Cartera Semanal Producto'!$A11,'BD Factoraje'!$N:$N,'Cartera Semanal Producto'!CH$1,'BD Factoraje'!$C:$C,$B$2)</f>
        <v>0</v>
      </c>
      <c r="CI11" s="11">
        <f>IF('Cartera Semanal Producto'!$A11='Cartera Semanal Producto'!CI$1,-SUMIFS('BD Factoraje'!$Q:$Q,'BD Factoraje'!$G:$G,'Cartera Semanal Producto'!$A11,'BD Factoraje'!$C:$C,$B$2),0)+CH11-SUMIFS('BD Factoraje'!$R:$R,'BD Factoraje'!$G:$G,'Cartera Semanal Producto'!$A11,'BD Factoraje'!$N:$N,'Cartera Semanal Producto'!CI$1,'BD Factoraje'!$C:$C,$B$2)</f>
        <v>0</v>
      </c>
      <c r="CJ11" s="11">
        <f>IF('Cartera Semanal Producto'!$A11='Cartera Semanal Producto'!CJ$1,-SUMIFS('BD Factoraje'!$Q:$Q,'BD Factoraje'!$G:$G,'Cartera Semanal Producto'!$A11,'BD Factoraje'!$C:$C,$B$2),0)+CI11-SUMIFS('BD Factoraje'!$R:$R,'BD Factoraje'!$G:$G,'Cartera Semanal Producto'!$A11,'BD Factoraje'!$N:$N,'Cartera Semanal Producto'!CJ$1,'BD Factoraje'!$C:$C,$B$2)</f>
        <v>0</v>
      </c>
      <c r="CK11" s="11">
        <f>IF('Cartera Semanal Producto'!$A11='Cartera Semanal Producto'!CK$1,-SUMIFS('BD Factoraje'!$Q:$Q,'BD Factoraje'!$G:$G,'Cartera Semanal Producto'!$A11,'BD Factoraje'!$C:$C,$B$2),0)+CJ11-SUMIFS('BD Factoraje'!$R:$R,'BD Factoraje'!$G:$G,'Cartera Semanal Producto'!$A11,'BD Factoraje'!$N:$N,'Cartera Semanal Producto'!CK$1,'BD Factoraje'!$C:$C,$B$2)</f>
        <v>0</v>
      </c>
      <c r="CL11" s="11">
        <f>IF('Cartera Semanal Producto'!$A11='Cartera Semanal Producto'!CL$1,-SUMIFS('BD Factoraje'!$Q:$Q,'BD Factoraje'!$G:$G,'Cartera Semanal Producto'!$A11,'BD Factoraje'!$C:$C,$B$2),0)+CK11-SUMIFS('BD Factoraje'!$R:$R,'BD Factoraje'!$G:$G,'Cartera Semanal Producto'!$A11,'BD Factoraje'!$N:$N,'Cartera Semanal Producto'!CL$1,'BD Factoraje'!$C:$C,$B$2)</f>
        <v>0</v>
      </c>
      <c r="CM11" s="11">
        <f>IF('Cartera Semanal Producto'!$A11='Cartera Semanal Producto'!CM$1,-SUMIFS('BD Factoraje'!$Q:$Q,'BD Factoraje'!$G:$G,'Cartera Semanal Producto'!$A11,'BD Factoraje'!$C:$C,$B$2),0)+CL11-SUMIFS('BD Factoraje'!$R:$R,'BD Factoraje'!$G:$G,'Cartera Semanal Producto'!$A11,'BD Factoraje'!$N:$N,'Cartera Semanal Producto'!CM$1,'BD Factoraje'!$C:$C,$B$2)</f>
        <v>0</v>
      </c>
      <c r="CN11" s="11">
        <f>IF('Cartera Semanal Producto'!$A11='Cartera Semanal Producto'!CN$1,-SUMIFS('BD Factoraje'!$Q:$Q,'BD Factoraje'!$G:$G,'Cartera Semanal Producto'!$A11,'BD Factoraje'!$C:$C,$B$2),0)+CM11-SUMIFS('BD Factoraje'!$R:$R,'BD Factoraje'!$G:$G,'Cartera Semanal Producto'!$A11,'BD Factoraje'!$N:$N,'Cartera Semanal Producto'!CN$1,'BD Factoraje'!$C:$C,$B$2)</f>
        <v>0</v>
      </c>
      <c r="CO11" s="11">
        <f>IF('Cartera Semanal Producto'!$A11='Cartera Semanal Producto'!CO$1,-SUMIFS('BD Factoraje'!$Q:$Q,'BD Factoraje'!$G:$G,'Cartera Semanal Producto'!$A11,'BD Factoraje'!$C:$C,$B$2),0)+CN11-SUMIFS('BD Factoraje'!$R:$R,'BD Factoraje'!$G:$G,'Cartera Semanal Producto'!$A11,'BD Factoraje'!$N:$N,'Cartera Semanal Producto'!CO$1,'BD Factoraje'!$C:$C,$B$2)</f>
        <v>0</v>
      </c>
      <c r="CP11" s="11">
        <f>IF('Cartera Semanal Producto'!$A11='Cartera Semanal Producto'!CP$1,-SUMIFS('BD Factoraje'!$Q:$Q,'BD Factoraje'!$G:$G,'Cartera Semanal Producto'!$A11,'BD Factoraje'!$C:$C,$B$2),0)+CO11-SUMIFS('BD Factoraje'!$R:$R,'BD Factoraje'!$G:$G,'Cartera Semanal Producto'!$A11,'BD Factoraje'!$N:$N,'Cartera Semanal Producto'!CP$1,'BD Factoraje'!$C:$C,$B$2)</f>
        <v>0</v>
      </c>
      <c r="CQ11" s="11">
        <f>IF('Cartera Semanal Producto'!$A11='Cartera Semanal Producto'!CQ$1,-SUMIFS('BD Factoraje'!$Q:$Q,'BD Factoraje'!$G:$G,'Cartera Semanal Producto'!$A11,'BD Factoraje'!$C:$C,$B$2),0)+CP11-SUMIFS('BD Factoraje'!$R:$R,'BD Factoraje'!$G:$G,'Cartera Semanal Producto'!$A11,'BD Factoraje'!$N:$N,'Cartera Semanal Producto'!CQ$1,'BD Factoraje'!$C:$C,$B$2)</f>
        <v>0</v>
      </c>
      <c r="CR11" s="11">
        <f>IF('Cartera Semanal Producto'!$A11='Cartera Semanal Producto'!CR$1,-SUMIFS('BD Factoraje'!$Q:$Q,'BD Factoraje'!$G:$G,'Cartera Semanal Producto'!$A11,'BD Factoraje'!$C:$C,$B$2),0)+CQ11-SUMIFS('BD Factoraje'!$R:$R,'BD Factoraje'!$G:$G,'Cartera Semanal Producto'!$A11,'BD Factoraje'!$N:$N,'Cartera Semanal Producto'!CR$1,'BD Factoraje'!$C:$C,$B$2)</f>
        <v>0</v>
      </c>
      <c r="CS11" s="11">
        <f>IF('Cartera Semanal Producto'!$A11='Cartera Semanal Producto'!CS$1,-SUMIFS('BD Factoraje'!$Q:$Q,'BD Factoraje'!$G:$G,'Cartera Semanal Producto'!$A11,'BD Factoraje'!$C:$C,$B$2),0)+CR11-SUMIFS('BD Factoraje'!$R:$R,'BD Factoraje'!$G:$G,'Cartera Semanal Producto'!$A11,'BD Factoraje'!$N:$N,'Cartera Semanal Producto'!CS$1,'BD Factoraje'!$C:$C,$B$2)</f>
        <v>0</v>
      </c>
      <c r="CT11" s="11">
        <f>IF('Cartera Semanal Producto'!$A11='Cartera Semanal Producto'!CT$1,-SUMIFS('BD Factoraje'!$Q:$Q,'BD Factoraje'!$G:$G,'Cartera Semanal Producto'!$A11,'BD Factoraje'!$C:$C,$B$2),0)+CS11-SUMIFS('BD Factoraje'!$R:$R,'BD Factoraje'!$G:$G,'Cartera Semanal Producto'!$A11,'BD Factoraje'!$N:$N,'Cartera Semanal Producto'!CT$1,'BD Factoraje'!$C:$C,$B$2)</f>
        <v>0</v>
      </c>
      <c r="CU11" s="11">
        <f>IF('Cartera Semanal Producto'!$A11='Cartera Semanal Producto'!CU$1,-SUMIFS('BD Factoraje'!$Q:$Q,'BD Factoraje'!$G:$G,'Cartera Semanal Producto'!$A11,'BD Factoraje'!$C:$C,$B$2),0)+CT11-SUMIFS('BD Factoraje'!$R:$R,'BD Factoraje'!$G:$G,'Cartera Semanal Producto'!$A11,'BD Factoraje'!$N:$N,'Cartera Semanal Producto'!CU$1,'BD Factoraje'!$C:$C,$B$2)</f>
        <v>0</v>
      </c>
      <c r="CV11" s="11">
        <f>IF('Cartera Semanal Producto'!$A11='Cartera Semanal Producto'!CV$1,-SUMIFS('BD Factoraje'!$Q:$Q,'BD Factoraje'!$G:$G,'Cartera Semanal Producto'!$A11,'BD Factoraje'!$C:$C,$B$2),0)+CU11-SUMIFS('BD Factoraje'!$R:$R,'BD Factoraje'!$G:$G,'Cartera Semanal Producto'!$A11,'BD Factoraje'!$N:$N,'Cartera Semanal Producto'!CV$1,'BD Factoraje'!$C:$C,$B$2)</f>
        <v>0</v>
      </c>
    </row>
    <row r="12" spans="1:100" x14ac:dyDescent="0.25">
      <c r="A12" s="14">
        <v>22</v>
      </c>
      <c r="B12" s="31">
        <f t="shared" si="2"/>
        <v>42519</v>
      </c>
      <c r="C12" s="11">
        <f>IF('Cartera Semanal Producto'!$A12='Cartera Semanal Producto'!C$1,-SUMIFS('BD Factoraje'!$Q:$Q,'BD Factoraje'!$G:$G,'Cartera Semanal Producto'!$A12,'BD Factoraje'!$C:$C,$B$2),0)</f>
        <v>0</v>
      </c>
      <c r="D12" s="11">
        <f>IF('Cartera Semanal Producto'!$A12='Cartera Semanal Producto'!D$1,-SUMIFS('BD Factoraje'!$Q:$Q,'BD Factoraje'!$G:$G,'Cartera Semanal Producto'!$A12,'BD Factoraje'!$C:$C,$B$2),0)+C12-SUMIFS('BD Factoraje'!$R:$R,'BD Factoraje'!$G:$G,'Cartera Semanal Producto'!$A12,'BD Factoraje'!$N:$N,'Cartera Semanal Producto'!D$1,'BD Factoraje'!$C:$C,$B$2)</f>
        <v>0</v>
      </c>
      <c r="E12" s="11">
        <f>IF('Cartera Semanal Producto'!$A12='Cartera Semanal Producto'!E$1,-SUMIFS('BD Factoraje'!$Q:$Q,'BD Factoraje'!$G:$G,'Cartera Semanal Producto'!$A12,'BD Factoraje'!$C:$C,$B$2),0)+D12-SUMIFS('BD Factoraje'!$R:$R,'BD Factoraje'!$G:$G,'Cartera Semanal Producto'!$A12,'BD Factoraje'!$N:$N,'Cartera Semanal Producto'!E$1,'BD Factoraje'!$C:$C,$B$2)</f>
        <v>0</v>
      </c>
      <c r="F12" s="11">
        <f>IF('Cartera Semanal Producto'!$A12='Cartera Semanal Producto'!F$1,-SUMIFS('BD Factoraje'!$Q:$Q,'BD Factoraje'!$G:$G,'Cartera Semanal Producto'!$A12,'BD Factoraje'!$C:$C,$B$2),0)+E12-SUMIFS('BD Factoraje'!$R:$R,'BD Factoraje'!$G:$G,'Cartera Semanal Producto'!$A12,'BD Factoraje'!$N:$N,'Cartera Semanal Producto'!F$1,'BD Factoraje'!$C:$C,$B$2)</f>
        <v>0</v>
      </c>
      <c r="G12" s="11">
        <f>IF('Cartera Semanal Producto'!$A12='Cartera Semanal Producto'!G$1,-SUMIFS('BD Factoraje'!$Q:$Q,'BD Factoraje'!$G:$G,'Cartera Semanal Producto'!$A12,'BD Factoraje'!$C:$C,$B$2),0)+F12-SUMIFS('BD Factoraje'!$R:$R,'BD Factoraje'!$G:$G,'Cartera Semanal Producto'!$A12,'BD Factoraje'!$N:$N,'Cartera Semanal Producto'!G$1,'BD Factoraje'!$C:$C,$B$2)</f>
        <v>0</v>
      </c>
      <c r="H12" s="11">
        <f>IF('Cartera Semanal Producto'!$A12='Cartera Semanal Producto'!H$1,-SUMIFS('BD Factoraje'!$Q:$Q,'BD Factoraje'!$G:$G,'Cartera Semanal Producto'!$A12,'BD Factoraje'!$C:$C,$B$2),0)+G12-SUMIFS('BD Factoraje'!$R:$R,'BD Factoraje'!$G:$G,'Cartera Semanal Producto'!$A12,'BD Factoraje'!$N:$N,'Cartera Semanal Producto'!H$1,'BD Factoraje'!$C:$C,$B$2)</f>
        <v>0</v>
      </c>
      <c r="I12" s="11">
        <f>IF('Cartera Semanal Producto'!$A12='Cartera Semanal Producto'!I$1,-SUMIFS('BD Factoraje'!$Q:$Q,'BD Factoraje'!$G:$G,'Cartera Semanal Producto'!$A12,'BD Factoraje'!$C:$C,$B$2),0)+H12-SUMIFS('BD Factoraje'!$R:$R,'BD Factoraje'!$G:$G,'Cartera Semanal Producto'!$A12,'BD Factoraje'!$N:$N,'Cartera Semanal Producto'!I$1,'BD Factoraje'!$C:$C,$B$2)</f>
        <v>0</v>
      </c>
      <c r="J12" s="11">
        <f>IF('Cartera Semanal Producto'!$A12='Cartera Semanal Producto'!J$1,-SUMIFS('BD Factoraje'!$Q:$Q,'BD Factoraje'!$G:$G,'Cartera Semanal Producto'!$A12,'BD Factoraje'!$C:$C,$B$2),0)+I12-SUMIFS('BD Factoraje'!$R:$R,'BD Factoraje'!$G:$G,'Cartera Semanal Producto'!$A12,'BD Factoraje'!$N:$N,'Cartera Semanal Producto'!J$1,'BD Factoraje'!$C:$C,$B$2)</f>
        <v>0</v>
      </c>
      <c r="K12" s="11">
        <f>IF('Cartera Semanal Producto'!$A12='Cartera Semanal Producto'!K$1,-SUMIFS('BD Factoraje'!$Q:$Q,'BD Factoraje'!$G:$G,'Cartera Semanal Producto'!$A12,'BD Factoraje'!$C:$C,$B$2),0)+J12-SUMIFS('BD Factoraje'!$R:$R,'BD Factoraje'!$G:$G,'Cartera Semanal Producto'!$A12,'BD Factoraje'!$N:$N,'Cartera Semanal Producto'!K$1,'BD Factoraje'!$C:$C,$B$2)</f>
        <v>0</v>
      </c>
      <c r="L12" s="11">
        <f>IF('Cartera Semanal Producto'!$A12='Cartera Semanal Producto'!L$1,-SUMIFS('BD Factoraje'!$Q:$Q,'BD Factoraje'!$G:$G,'Cartera Semanal Producto'!$A12,'BD Factoraje'!$C:$C,$B$2),0)+K12-SUMIFS('BD Factoraje'!$R:$R,'BD Factoraje'!$G:$G,'Cartera Semanal Producto'!$A12,'BD Factoraje'!$N:$N,'Cartera Semanal Producto'!L$1,'BD Factoraje'!$C:$C,$B$2)</f>
        <v>0</v>
      </c>
      <c r="M12" s="11">
        <f>IF('Cartera Semanal Producto'!$A12='Cartera Semanal Producto'!M$1,-SUMIFS('BD Factoraje'!$Q:$Q,'BD Factoraje'!$G:$G,'Cartera Semanal Producto'!$A12,'BD Factoraje'!$C:$C,$B$2),0)+L12-SUMIFS('BD Factoraje'!$R:$R,'BD Factoraje'!$G:$G,'Cartera Semanal Producto'!$A12,'BD Factoraje'!$N:$N,'Cartera Semanal Producto'!M$1,'BD Factoraje'!$C:$C,$B$2)</f>
        <v>0</v>
      </c>
      <c r="N12" s="11">
        <f>IF('Cartera Semanal Producto'!$A12='Cartera Semanal Producto'!N$1,-SUMIFS('BD Factoraje'!$Q:$Q,'BD Factoraje'!$G:$G,'Cartera Semanal Producto'!$A12,'BD Factoraje'!$C:$C,$B$2),0)+M12-SUMIFS('BD Factoraje'!$R:$R,'BD Factoraje'!$G:$G,'Cartera Semanal Producto'!$A12,'BD Factoraje'!$N:$N,'Cartera Semanal Producto'!N$1,'BD Factoraje'!$C:$C,$B$2)</f>
        <v>0</v>
      </c>
      <c r="O12" s="11">
        <f>IF('Cartera Semanal Producto'!$A12='Cartera Semanal Producto'!O$1,-SUMIFS('BD Factoraje'!$Q:$Q,'BD Factoraje'!$G:$G,'Cartera Semanal Producto'!$A12,'BD Factoraje'!$C:$C,$B$2),0)+N12-SUMIFS('BD Factoraje'!$R:$R,'BD Factoraje'!$G:$G,'Cartera Semanal Producto'!$A12,'BD Factoraje'!$N:$N,'Cartera Semanal Producto'!O$1,'BD Factoraje'!$C:$C,$B$2)</f>
        <v>0</v>
      </c>
      <c r="P12" s="11">
        <f>IF('Cartera Semanal Producto'!$A12='Cartera Semanal Producto'!P$1,-SUMIFS('BD Factoraje'!$Q:$Q,'BD Factoraje'!$G:$G,'Cartera Semanal Producto'!$A12,'BD Factoraje'!$C:$C,$B$2),0)+O12-SUMIFS('BD Factoraje'!$R:$R,'BD Factoraje'!$G:$G,'Cartera Semanal Producto'!$A12,'BD Factoraje'!$N:$N,'Cartera Semanal Producto'!P$1,'BD Factoraje'!$C:$C,$B$2)</f>
        <v>0</v>
      </c>
      <c r="Q12" s="11">
        <f>IF('Cartera Semanal Producto'!$A12='Cartera Semanal Producto'!Q$1,-SUMIFS('BD Factoraje'!$Q:$Q,'BD Factoraje'!$G:$G,'Cartera Semanal Producto'!$A12,'BD Factoraje'!$C:$C,$B$2),0)+P12-SUMIFS('BD Factoraje'!$R:$R,'BD Factoraje'!$G:$G,'Cartera Semanal Producto'!$A12,'BD Factoraje'!$N:$N,'Cartera Semanal Producto'!Q$1,'BD Factoraje'!$C:$C,$B$2)</f>
        <v>0</v>
      </c>
      <c r="R12" s="11">
        <f>IF('Cartera Semanal Producto'!$A12='Cartera Semanal Producto'!R$1,-SUMIFS('BD Factoraje'!$Q:$Q,'BD Factoraje'!$G:$G,'Cartera Semanal Producto'!$A12,'BD Factoraje'!$C:$C,$B$2),0)+Q12-SUMIFS('BD Factoraje'!$R:$R,'BD Factoraje'!$G:$G,'Cartera Semanal Producto'!$A12,'BD Factoraje'!$N:$N,'Cartera Semanal Producto'!R$1,'BD Factoraje'!$C:$C,$B$2)</f>
        <v>0</v>
      </c>
      <c r="S12" s="11">
        <f>IF('Cartera Semanal Producto'!$A12='Cartera Semanal Producto'!S$1,-SUMIFS('BD Factoraje'!$Q:$Q,'BD Factoraje'!$G:$G,'Cartera Semanal Producto'!$A12,'BD Factoraje'!$C:$C,$B$2),0)+R12-SUMIFS('BD Factoraje'!$R:$R,'BD Factoraje'!$G:$G,'Cartera Semanal Producto'!$A12,'BD Factoraje'!$N:$N,'Cartera Semanal Producto'!S$1,'BD Factoraje'!$C:$C,$B$2)</f>
        <v>0</v>
      </c>
      <c r="T12" s="11">
        <f>IF('Cartera Semanal Producto'!$A12='Cartera Semanal Producto'!T$1,-SUMIFS('BD Factoraje'!$Q:$Q,'BD Factoraje'!$G:$G,'Cartera Semanal Producto'!$A12,'BD Factoraje'!$C:$C,$B$2),0)+S12-SUMIFS('BD Factoraje'!$R:$R,'BD Factoraje'!$G:$G,'Cartera Semanal Producto'!$A12,'BD Factoraje'!$N:$N,'Cartera Semanal Producto'!T$1,'BD Factoraje'!$C:$C,$B$2)</f>
        <v>0</v>
      </c>
      <c r="U12" s="11">
        <f>IF('Cartera Semanal Producto'!$A12='Cartera Semanal Producto'!U$1,-SUMIFS('BD Factoraje'!$Q:$Q,'BD Factoraje'!$G:$G,'Cartera Semanal Producto'!$A12,'BD Factoraje'!$C:$C,$B$2),0)+T12-SUMIFS('BD Factoraje'!$R:$R,'BD Factoraje'!$G:$G,'Cartera Semanal Producto'!$A12,'BD Factoraje'!$N:$N,'Cartera Semanal Producto'!U$1,'BD Factoraje'!$C:$C,$B$2)</f>
        <v>0</v>
      </c>
      <c r="V12" s="11">
        <f>IF('Cartera Semanal Producto'!$A12='Cartera Semanal Producto'!V$1,-SUMIFS('BD Factoraje'!$Q:$Q,'BD Factoraje'!$G:$G,'Cartera Semanal Producto'!$A12,'BD Factoraje'!$C:$C,$B$2),0)+U12-SUMIFS('BD Factoraje'!$R:$R,'BD Factoraje'!$G:$G,'Cartera Semanal Producto'!$A12,'BD Factoraje'!$N:$N,'Cartera Semanal Producto'!V$1,'BD Factoraje'!$C:$C,$B$2)</f>
        <v>0</v>
      </c>
      <c r="W12" s="11">
        <f>IF('Cartera Semanal Producto'!$A12='Cartera Semanal Producto'!W$1,-SUMIFS('BD Factoraje'!$Q:$Q,'BD Factoraje'!$G:$G,'Cartera Semanal Producto'!$A12,'BD Factoraje'!$C:$C,$B$2),0)+V12-SUMIFS('BD Factoraje'!$R:$R,'BD Factoraje'!$G:$G,'Cartera Semanal Producto'!$A12,'BD Factoraje'!$N:$N,'Cartera Semanal Producto'!W$1,'BD Factoraje'!$C:$C,$B$2)</f>
        <v>0</v>
      </c>
      <c r="X12" s="11">
        <f>IF('Cartera Semanal Producto'!$A12='Cartera Semanal Producto'!X$1,-SUMIFS('BD Factoraje'!$Q:$Q,'BD Factoraje'!$G:$G,'Cartera Semanal Producto'!$A12,'BD Factoraje'!$C:$C,$B$2),0)+W12-SUMIFS('BD Factoraje'!$R:$R,'BD Factoraje'!$G:$G,'Cartera Semanal Producto'!$A12,'BD Factoraje'!$N:$N,'Cartera Semanal Producto'!X$1,'BD Factoraje'!$C:$C,$B$2)</f>
        <v>0</v>
      </c>
      <c r="Y12" s="11">
        <f>IF('Cartera Semanal Producto'!$A12='Cartera Semanal Producto'!Y$1,-SUMIFS('BD Factoraje'!$Q:$Q,'BD Factoraje'!$G:$G,'Cartera Semanal Producto'!$A12,'BD Factoraje'!$C:$C,$B$2),0)+X12-SUMIFS('BD Factoraje'!$R:$R,'BD Factoraje'!$G:$G,'Cartera Semanal Producto'!$A12,'BD Factoraje'!$N:$N,'Cartera Semanal Producto'!Y$1,'BD Factoraje'!$C:$C,$B$2)</f>
        <v>0</v>
      </c>
      <c r="Z12" s="11">
        <f>IF('Cartera Semanal Producto'!$A12='Cartera Semanal Producto'!Z$1,-SUMIFS('BD Factoraje'!$Q:$Q,'BD Factoraje'!$G:$G,'Cartera Semanal Producto'!$A12,'BD Factoraje'!$C:$C,$B$2),0)+Y12-SUMIFS('BD Factoraje'!$R:$R,'BD Factoraje'!$G:$G,'Cartera Semanal Producto'!$A12,'BD Factoraje'!$N:$N,'Cartera Semanal Producto'!Z$1,'BD Factoraje'!$C:$C,$B$2)</f>
        <v>0</v>
      </c>
      <c r="AA12" s="11">
        <f>IF('Cartera Semanal Producto'!$A12='Cartera Semanal Producto'!AA$1,-SUMIFS('BD Factoraje'!$Q:$Q,'BD Factoraje'!$G:$G,'Cartera Semanal Producto'!$A12,'BD Factoraje'!$C:$C,$B$2),0)+Z12-SUMIFS('BD Factoraje'!$R:$R,'BD Factoraje'!$G:$G,'Cartera Semanal Producto'!$A12,'BD Factoraje'!$N:$N,'Cartera Semanal Producto'!AA$1,'BD Factoraje'!$C:$C,$B$2)</f>
        <v>0</v>
      </c>
      <c r="AB12" s="11">
        <f>IF('Cartera Semanal Producto'!$A12='Cartera Semanal Producto'!AB$1,-SUMIFS('BD Factoraje'!$Q:$Q,'BD Factoraje'!$G:$G,'Cartera Semanal Producto'!$A12,'BD Factoraje'!$C:$C,$B$2),0)+AA12-SUMIFS('BD Factoraje'!$R:$R,'BD Factoraje'!$G:$G,'Cartera Semanal Producto'!$A12,'BD Factoraje'!$N:$N,'Cartera Semanal Producto'!AB$1,'BD Factoraje'!$C:$C,$B$2)</f>
        <v>0</v>
      </c>
      <c r="AC12" s="11">
        <f>IF('Cartera Semanal Producto'!$A12='Cartera Semanal Producto'!AC$1,-SUMIFS('BD Factoraje'!$Q:$Q,'BD Factoraje'!$G:$G,'Cartera Semanal Producto'!$A12,'BD Factoraje'!$C:$C,$B$2),0)+AB12-SUMIFS('BD Factoraje'!$R:$R,'BD Factoraje'!$G:$G,'Cartera Semanal Producto'!$A12,'BD Factoraje'!$N:$N,'Cartera Semanal Producto'!AC$1,'BD Factoraje'!$C:$C,$B$2)</f>
        <v>0</v>
      </c>
      <c r="AD12" s="11">
        <f>IF('Cartera Semanal Producto'!$A12='Cartera Semanal Producto'!AD$1,-SUMIFS('BD Factoraje'!$Q:$Q,'BD Factoraje'!$G:$G,'Cartera Semanal Producto'!$A12,'BD Factoraje'!$C:$C,$B$2),0)+AC12-SUMIFS('BD Factoraje'!$R:$R,'BD Factoraje'!$G:$G,'Cartera Semanal Producto'!$A12,'BD Factoraje'!$N:$N,'Cartera Semanal Producto'!AD$1,'BD Factoraje'!$C:$C,$B$2)</f>
        <v>0</v>
      </c>
      <c r="AE12" s="11">
        <f>IF('Cartera Semanal Producto'!$A12='Cartera Semanal Producto'!AE$1,-SUMIFS('BD Factoraje'!$Q:$Q,'BD Factoraje'!$G:$G,'Cartera Semanal Producto'!$A12,'BD Factoraje'!$C:$C,$B$2),0)+AD12-SUMIFS('BD Factoraje'!$R:$R,'BD Factoraje'!$G:$G,'Cartera Semanal Producto'!$A12,'BD Factoraje'!$N:$N,'Cartera Semanal Producto'!AE$1,'BD Factoraje'!$C:$C,$B$2)</f>
        <v>0</v>
      </c>
      <c r="AF12" s="11">
        <f>IF('Cartera Semanal Producto'!$A12='Cartera Semanal Producto'!AF$1,-SUMIFS('BD Factoraje'!$Q:$Q,'BD Factoraje'!$G:$G,'Cartera Semanal Producto'!$A12,'BD Factoraje'!$C:$C,$B$2),0)+AE12-SUMIFS('BD Factoraje'!$R:$R,'BD Factoraje'!$G:$G,'Cartera Semanal Producto'!$A12,'BD Factoraje'!$N:$N,'Cartera Semanal Producto'!AF$1,'BD Factoraje'!$C:$C,$B$2)</f>
        <v>0</v>
      </c>
      <c r="AG12" s="11">
        <f>IF('Cartera Semanal Producto'!$A12='Cartera Semanal Producto'!AG$1,-SUMIFS('BD Factoraje'!$Q:$Q,'BD Factoraje'!$G:$G,'Cartera Semanal Producto'!$A12,'BD Factoraje'!$C:$C,$B$2),0)+AF12-SUMIFS('BD Factoraje'!$R:$R,'BD Factoraje'!$G:$G,'Cartera Semanal Producto'!$A12,'BD Factoraje'!$N:$N,'Cartera Semanal Producto'!AG$1,'BD Factoraje'!$C:$C,$B$2)</f>
        <v>0</v>
      </c>
      <c r="AH12" s="11">
        <f>IF('Cartera Semanal Producto'!$A12='Cartera Semanal Producto'!AH$1,-SUMIFS('BD Factoraje'!$Q:$Q,'BD Factoraje'!$G:$G,'Cartera Semanal Producto'!$A12,'BD Factoraje'!$C:$C,$B$2),0)+AG12-SUMIFS('BD Factoraje'!$R:$R,'BD Factoraje'!$G:$G,'Cartera Semanal Producto'!$A12,'BD Factoraje'!$N:$N,'Cartera Semanal Producto'!AH$1,'BD Factoraje'!$C:$C,$B$2)</f>
        <v>0</v>
      </c>
      <c r="AI12" s="11">
        <f>IF('Cartera Semanal Producto'!$A12='Cartera Semanal Producto'!AI$1,-SUMIFS('BD Factoraje'!$Q:$Q,'BD Factoraje'!$G:$G,'Cartera Semanal Producto'!$A12,'BD Factoraje'!$C:$C,$B$2),0)+AH12-SUMIFS('BD Factoraje'!$R:$R,'BD Factoraje'!$G:$G,'Cartera Semanal Producto'!$A12,'BD Factoraje'!$N:$N,'Cartera Semanal Producto'!AI$1,'BD Factoraje'!$C:$C,$B$2)</f>
        <v>0</v>
      </c>
      <c r="AJ12" s="11">
        <f>IF('Cartera Semanal Producto'!$A12='Cartera Semanal Producto'!AJ$1,-SUMIFS('BD Factoraje'!$Q:$Q,'BD Factoraje'!$G:$G,'Cartera Semanal Producto'!$A12,'BD Factoraje'!$C:$C,$B$2),0)+AI12-SUMIFS('BD Factoraje'!$R:$R,'BD Factoraje'!$G:$G,'Cartera Semanal Producto'!$A12,'BD Factoraje'!$N:$N,'Cartera Semanal Producto'!AJ$1,'BD Factoraje'!$C:$C,$B$2)</f>
        <v>0</v>
      </c>
      <c r="AK12" s="11">
        <f>IF('Cartera Semanal Producto'!$A12='Cartera Semanal Producto'!AK$1,-SUMIFS('BD Factoraje'!$Q:$Q,'BD Factoraje'!$G:$G,'Cartera Semanal Producto'!$A12,'BD Factoraje'!$C:$C,$B$2),0)+AJ12-SUMIFS('BD Factoraje'!$R:$R,'BD Factoraje'!$G:$G,'Cartera Semanal Producto'!$A12,'BD Factoraje'!$N:$N,'Cartera Semanal Producto'!AK$1,'BD Factoraje'!$C:$C,$B$2)</f>
        <v>0</v>
      </c>
      <c r="AL12" s="11">
        <f>IF('Cartera Semanal Producto'!$A12='Cartera Semanal Producto'!AL$1,-SUMIFS('BD Factoraje'!$Q:$Q,'BD Factoraje'!$G:$G,'Cartera Semanal Producto'!$A12,'BD Factoraje'!$C:$C,$B$2),0)+AK12-SUMIFS('BD Factoraje'!$R:$R,'BD Factoraje'!$G:$G,'Cartera Semanal Producto'!$A12,'BD Factoraje'!$N:$N,'Cartera Semanal Producto'!AL$1,'BD Factoraje'!$C:$C,$B$2)</f>
        <v>0</v>
      </c>
      <c r="AM12" s="11">
        <f>IF('Cartera Semanal Producto'!$A12='Cartera Semanal Producto'!AM$1,-SUMIFS('BD Factoraje'!$Q:$Q,'BD Factoraje'!$G:$G,'Cartera Semanal Producto'!$A12,'BD Factoraje'!$C:$C,$B$2),0)+AL12-SUMIFS('BD Factoraje'!$R:$R,'BD Factoraje'!$G:$G,'Cartera Semanal Producto'!$A12,'BD Factoraje'!$N:$N,'Cartera Semanal Producto'!AM$1,'BD Factoraje'!$C:$C,$B$2)</f>
        <v>0</v>
      </c>
      <c r="AN12" s="11">
        <f>IF('Cartera Semanal Producto'!$A12='Cartera Semanal Producto'!AN$1,-SUMIFS('BD Factoraje'!$Q:$Q,'BD Factoraje'!$G:$G,'Cartera Semanal Producto'!$A12,'BD Factoraje'!$C:$C,$B$2),0)+AM12-SUMIFS('BD Factoraje'!$R:$R,'BD Factoraje'!$G:$G,'Cartera Semanal Producto'!$A12,'BD Factoraje'!$N:$N,'Cartera Semanal Producto'!AN$1,'BD Factoraje'!$C:$C,$B$2)</f>
        <v>0</v>
      </c>
      <c r="AO12" s="11">
        <f>IF('Cartera Semanal Producto'!$A12='Cartera Semanal Producto'!AO$1,-SUMIFS('BD Factoraje'!$Q:$Q,'BD Factoraje'!$G:$G,'Cartera Semanal Producto'!$A12,'BD Factoraje'!$C:$C,$B$2),0)+AN12-SUMIFS('BD Factoraje'!$R:$R,'BD Factoraje'!$G:$G,'Cartera Semanal Producto'!$A12,'BD Factoraje'!$N:$N,'Cartera Semanal Producto'!AO$1,'BD Factoraje'!$C:$C,$B$2)</f>
        <v>0</v>
      </c>
      <c r="AP12" s="11">
        <f>IF('Cartera Semanal Producto'!$A12='Cartera Semanal Producto'!AP$1,-SUMIFS('BD Factoraje'!$Q:$Q,'BD Factoraje'!$G:$G,'Cartera Semanal Producto'!$A12,'BD Factoraje'!$C:$C,$B$2),0)+AO12-SUMIFS('BD Factoraje'!$R:$R,'BD Factoraje'!$G:$G,'Cartera Semanal Producto'!$A12,'BD Factoraje'!$N:$N,'Cartera Semanal Producto'!AP$1,'BD Factoraje'!$C:$C,$B$2)</f>
        <v>0</v>
      </c>
      <c r="AQ12" s="11">
        <f>IF('Cartera Semanal Producto'!$A12='Cartera Semanal Producto'!AQ$1,-SUMIFS('BD Factoraje'!$Q:$Q,'BD Factoraje'!$G:$G,'Cartera Semanal Producto'!$A12,'BD Factoraje'!$C:$C,$B$2),0)+AP12-SUMIFS('BD Factoraje'!$R:$R,'BD Factoraje'!$G:$G,'Cartera Semanal Producto'!$A12,'BD Factoraje'!$N:$N,'Cartera Semanal Producto'!AQ$1,'BD Factoraje'!$C:$C,$B$2)</f>
        <v>0</v>
      </c>
      <c r="AR12" s="11">
        <f>IF('Cartera Semanal Producto'!$A12='Cartera Semanal Producto'!AR$1,-SUMIFS('BD Factoraje'!$Q:$Q,'BD Factoraje'!$G:$G,'Cartera Semanal Producto'!$A12,'BD Factoraje'!$C:$C,$B$2),0)+AQ12-SUMIFS('BD Factoraje'!$R:$R,'BD Factoraje'!$G:$G,'Cartera Semanal Producto'!$A12,'BD Factoraje'!$N:$N,'Cartera Semanal Producto'!AR$1,'BD Factoraje'!$C:$C,$B$2)</f>
        <v>0</v>
      </c>
      <c r="AS12" s="11">
        <f>IF('Cartera Semanal Producto'!$A12='Cartera Semanal Producto'!AS$1,-SUMIFS('BD Factoraje'!$Q:$Q,'BD Factoraje'!$G:$G,'Cartera Semanal Producto'!$A12,'BD Factoraje'!$C:$C,$B$2),0)+AR12-SUMIFS('BD Factoraje'!$R:$R,'BD Factoraje'!$G:$G,'Cartera Semanal Producto'!$A12,'BD Factoraje'!$N:$N,'Cartera Semanal Producto'!AS$1,'BD Factoraje'!$C:$C,$B$2)</f>
        <v>0</v>
      </c>
      <c r="AT12" s="11">
        <f>IF('Cartera Semanal Producto'!$A12='Cartera Semanal Producto'!AT$1,-SUMIFS('BD Factoraje'!$Q:$Q,'BD Factoraje'!$G:$G,'Cartera Semanal Producto'!$A12,'BD Factoraje'!$C:$C,$B$2),0)+AS12-SUMIFS('BD Factoraje'!$R:$R,'BD Factoraje'!$G:$G,'Cartera Semanal Producto'!$A12,'BD Factoraje'!$N:$N,'Cartera Semanal Producto'!AT$1,'BD Factoraje'!$C:$C,$B$2)</f>
        <v>0</v>
      </c>
      <c r="AU12" s="11">
        <f>IF('Cartera Semanal Producto'!$A12='Cartera Semanal Producto'!AU$1,-SUMIFS('BD Factoraje'!$Q:$Q,'BD Factoraje'!$G:$G,'Cartera Semanal Producto'!$A12,'BD Factoraje'!$C:$C,$B$2),0)+AT12-SUMIFS('BD Factoraje'!$R:$R,'BD Factoraje'!$G:$G,'Cartera Semanal Producto'!$A12,'BD Factoraje'!$N:$N,'Cartera Semanal Producto'!AU$1,'BD Factoraje'!$C:$C,$B$2)</f>
        <v>0</v>
      </c>
      <c r="AV12" s="11">
        <f>IF('Cartera Semanal Producto'!$A12='Cartera Semanal Producto'!AV$1,-SUMIFS('BD Factoraje'!$Q:$Q,'BD Factoraje'!$G:$G,'Cartera Semanal Producto'!$A12,'BD Factoraje'!$C:$C,$B$2),0)+AU12-SUMIFS('BD Factoraje'!$R:$R,'BD Factoraje'!$G:$G,'Cartera Semanal Producto'!$A12,'BD Factoraje'!$N:$N,'Cartera Semanal Producto'!AV$1,'BD Factoraje'!$C:$C,$B$2)</f>
        <v>0</v>
      </c>
      <c r="AW12" s="11">
        <f>IF('Cartera Semanal Producto'!$A12='Cartera Semanal Producto'!AW$1,-SUMIFS('BD Factoraje'!$Q:$Q,'BD Factoraje'!$G:$G,'Cartera Semanal Producto'!$A12,'BD Factoraje'!$C:$C,$B$2),0)+AV12-SUMIFS('BD Factoraje'!$R:$R,'BD Factoraje'!$G:$G,'Cartera Semanal Producto'!$A12,'BD Factoraje'!$N:$N,'Cartera Semanal Producto'!AW$1,'BD Factoraje'!$C:$C,$B$2)</f>
        <v>0</v>
      </c>
      <c r="AX12" s="11">
        <f>IF('Cartera Semanal Producto'!$A12='Cartera Semanal Producto'!AX$1,-SUMIFS('BD Factoraje'!$Q:$Q,'BD Factoraje'!$G:$G,'Cartera Semanal Producto'!$A12,'BD Factoraje'!$C:$C,$B$2),0)+AW12-SUMIFS('BD Factoraje'!$R:$R,'BD Factoraje'!$G:$G,'Cartera Semanal Producto'!$A12,'BD Factoraje'!$N:$N,'Cartera Semanal Producto'!AX$1,'BD Factoraje'!$C:$C,$B$2)</f>
        <v>0</v>
      </c>
      <c r="AY12" s="11">
        <f>IF('Cartera Semanal Producto'!$A12='Cartera Semanal Producto'!AY$1,-SUMIFS('BD Factoraje'!$Q:$Q,'BD Factoraje'!$G:$G,'Cartera Semanal Producto'!$A12,'BD Factoraje'!$C:$C,$B$2),0)+AX12-SUMIFS('BD Factoraje'!$R:$R,'BD Factoraje'!$G:$G,'Cartera Semanal Producto'!$A12,'BD Factoraje'!$N:$N,'Cartera Semanal Producto'!AY$1,'BD Factoraje'!$C:$C,$B$2)</f>
        <v>0</v>
      </c>
      <c r="AZ12" s="11">
        <f>IF('Cartera Semanal Producto'!$A12='Cartera Semanal Producto'!AZ$1,-SUMIFS('BD Factoraje'!$Q:$Q,'BD Factoraje'!$G:$G,'Cartera Semanal Producto'!$A12,'BD Factoraje'!$C:$C,$B$2),0)+AY12-SUMIFS('BD Factoraje'!$R:$R,'BD Factoraje'!$G:$G,'Cartera Semanal Producto'!$A12,'BD Factoraje'!$N:$N,'Cartera Semanal Producto'!AZ$1,'BD Factoraje'!$C:$C,$B$2)</f>
        <v>0</v>
      </c>
      <c r="BA12" s="11">
        <f>IF('Cartera Semanal Producto'!$A12='Cartera Semanal Producto'!BA$1,-SUMIFS('BD Factoraje'!$Q:$Q,'BD Factoraje'!$G:$G,'Cartera Semanal Producto'!$A12,'BD Factoraje'!$C:$C,$B$2),0)+AZ12-SUMIFS('BD Factoraje'!$R:$R,'BD Factoraje'!$G:$G,'Cartera Semanal Producto'!$A12,'BD Factoraje'!$N:$N,'Cartera Semanal Producto'!BA$1,'BD Factoraje'!$C:$C,$B$2)</f>
        <v>0</v>
      </c>
      <c r="BB12" s="11">
        <f>IF('Cartera Semanal Producto'!$A12='Cartera Semanal Producto'!BB$1,-SUMIFS('BD Factoraje'!$Q:$Q,'BD Factoraje'!$G:$G,'Cartera Semanal Producto'!$A12,'BD Factoraje'!$C:$C,$B$2),0)+BA12-SUMIFS('BD Factoraje'!$R:$R,'BD Factoraje'!$G:$G,'Cartera Semanal Producto'!$A12,'BD Factoraje'!$N:$N,'Cartera Semanal Producto'!BB$1,'BD Factoraje'!$C:$C,$B$2)</f>
        <v>0</v>
      </c>
      <c r="BC12" s="11">
        <f>IF('Cartera Semanal Producto'!$A12='Cartera Semanal Producto'!BC$1,-SUMIFS('BD Factoraje'!$Q:$Q,'BD Factoraje'!$G:$G,'Cartera Semanal Producto'!$A12,'BD Factoraje'!$C:$C,$B$2),0)+BB12-SUMIFS('BD Factoraje'!$R:$R,'BD Factoraje'!$G:$G,'Cartera Semanal Producto'!$A12,'BD Factoraje'!$N:$N,'Cartera Semanal Producto'!BC$1,'BD Factoraje'!$C:$C,$B$2)</f>
        <v>0</v>
      </c>
      <c r="BD12" s="11">
        <f>IF('Cartera Semanal Producto'!$A12='Cartera Semanal Producto'!BD$1,-SUMIFS('BD Factoraje'!$Q:$Q,'BD Factoraje'!$G:$G,'Cartera Semanal Producto'!$A12,'BD Factoraje'!$C:$C,$B$2),0)+BC12-SUMIFS('BD Factoraje'!$R:$R,'BD Factoraje'!$G:$G,'Cartera Semanal Producto'!$A12,'BD Factoraje'!$N:$N,'Cartera Semanal Producto'!BD$1,'BD Factoraje'!$C:$C,$B$2)</f>
        <v>0</v>
      </c>
      <c r="BE12" s="11">
        <f>IF('Cartera Semanal Producto'!$A12='Cartera Semanal Producto'!BE$1,-SUMIFS('BD Factoraje'!$Q:$Q,'BD Factoraje'!$G:$G,'Cartera Semanal Producto'!$A12,'BD Factoraje'!$C:$C,$B$2),0)+BD12-SUMIFS('BD Factoraje'!$R:$R,'BD Factoraje'!$G:$G,'Cartera Semanal Producto'!$A12,'BD Factoraje'!$N:$N,'Cartera Semanal Producto'!BE$1,'BD Factoraje'!$C:$C,$B$2)</f>
        <v>0</v>
      </c>
      <c r="BF12" s="11">
        <f>IF('Cartera Semanal Producto'!$A12='Cartera Semanal Producto'!BF$1,-SUMIFS('BD Factoraje'!$Q:$Q,'BD Factoraje'!$G:$G,'Cartera Semanal Producto'!$A12,'BD Factoraje'!$C:$C,$B$2),0)+BE12-SUMIFS('BD Factoraje'!$R:$R,'BD Factoraje'!$G:$G,'Cartera Semanal Producto'!$A12,'BD Factoraje'!$N:$N,'Cartera Semanal Producto'!BF$1,'BD Factoraje'!$C:$C,$B$2)</f>
        <v>0</v>
      </c>
      <c r="BG12" s="11">
        <f>IF('Cartera Semanal Producto'!$A12='Cartera Semanal Producto'!BG$1,-SUMIFS('BD Factoraje'!$Q:$Q,'BD Factoraje'!$G:$G,'Cartera Semanal Producto'!$A12,'BD Factoraje'!$C:$C,$B$2),0)+BF12-SUMIFS('BD Factoraje'!$R:$R,'BD Factoraje'!$G:$G,'Cartera Semanal Producto'!$A12,'BD Factoraje'!$N:$N,'Cartera Semanal Producto'!BG$1,'BD Factoraje'!$C:$C,$B$2)</f>
        <v>0</v>
      </c>
      <c r="BH12" s="11">
        <f>IF('Cartera Semanal Producto'!$A12='Cartera Semanal Producto'!BH$1,-SUMIFS('BD Factoraje'!$Q:$Q,'BD Factoraje'!$G:$G,'Cartera Semanal Producto'!$A12,'BD Factoraje'!$C:$C,$B$2),0)+BG12-SUMIFS('BD Factoraje'!$R:$R,'BD Factoraje'!$G:$G,'Cartera Semanal Producto'!$A12,'BD Factoraje'!$N:$N,'Cartera Semanal Producto'!BH$1,'BD Factoraje'!$C:$C,$B$2)</f>
        <v>0</v>
      </c>
      <c r="BI12" s="11">
        <f>IF('Cartera Semanal Producto'!$A12='Cartera Semanal Producto'!BI$1,-SUMIFS('BD Factoraje'!$Q:$Q,'BD Factoraje'!$G:$G,'Cartera Semanal Producto'!$A12,'BD Factoraje'!$C:$C,$B$2),0)+BH12-SUMIFS('BD Factoraje'!$R:$R,'BD Factoraje'!$G:$G,'Cartera Semanal Producto'!$A12,'BD Factoraje'!$N:$N,'Cartera Semanal Producto'!BI$1,'BD Factoraje'!$C:$C,$B$2)</f>
        <v>0</v>
      </c>
      <c r="BJ12" s="11">
        <f>IF('Cartera Semanal Producto'!$A12='Cartera Semanal Producto'!BJ$1,-SUMIFS('BD Factoraje'!$Q:$Q,'BD Factoraje'!$G:$G,'Cartera Semanal Producto'!$A12,'BD Factoraje'!$C:$C,$B$2),0)+BI12-SUMIFS('BD Factoraje'!$R:$R,'BD Factoraje'!$G:$G,'Cartera Semanal Producto'!$A12,'BD Factoraje'!$N:$N,'Cartera Semanal Producto'!BJ$1,'BD Factoraje'!$C:$C,$B$2)</f>
        <v>0</v>
      </c>
      <c r="BK12" s="11">
        <f>IF('Cartera Semanal Producto'!$A12='Cartera Semanal Producto'!BK$1,-SUMIFS('BD Factoraje'!$Q:$Q,'BD Factoraje'!$G:$G,'Cartera Semanal Producto'!$A12,'BD Factoraje'!$C:$C,$B$2),0)+BJ12-SUMIFS('BD Factoraje'!$R:$R,'BD Factoraje'!$G:$G,'Cartera Semanal Producto'!$A12,'BD Factoraje'!$N:$N,'Cartera Semanal Producto'!BK$1,'BD Factoraje'!$C:$C,$B$2)</f>
        <v>0</v>
      </c>
      <c r="BL12" s="11">
        <f>IF('Cartera Semanal Producto'!$A12='Cartera Semanal Producto'!BL$1,-SUMIFS('BD Factoraje'!$Q:$Q,'BD Factoraje'!$G:$G,'Cartera Semanal Producto'!$A12,'BD Factoraje'!$C:$C,$B$2),0)+BK12-SUMIFS('BD Factoraje'!$R:$R,'BD Factoraje'!$G:$G,'Cartera Semanal Producto'!$A12,'BD Factoraje'!$N:$N,'Cartera Semanal Producto'!BL$1,'BD Factoraje'!$C:$C,$B$2)</f>
        <v>0</v>
      </c>
      <c r="BM12" s="11">
        <f>IF('Cartera Semanal Producto'!$A12='Cartera Semanal Producto'!BM$1,-SUMIFS('BD Factoraje'!$Q:$Q,'BD Factoraje'!$G:$G,'Cartera Semanal Producto'!$A12,'BD Factoraje'!$C:$C,$B$2),0)+BL12-SUMIFS('BD Factoraje'!$R:$R,'BD Factoraje'!$G:$G,'Cartera Semanal Producto'!$A12,'BD Factoraje'!$N:$N,'Cartera Semanal Producto'!BM$1,'BD Factoraje'!$C:$C,$B$2)</f>
        <v>0</v>
      </c>
      <c r="BN12" s="11">
        <f>IF('Cartera Semanal Producto'!$A12='Cartera Semanal Producto'!BN$1,-SUMIFS('BD Factoraje'!$Q:$Q,'BD Factoraje'!$G:$G,'Cartera Semanal Producto'!$A12,'BD Factoraje'!$C:$C,$B$2),0)+BM12-SUMIFS('BD Factoraje'!$R:$R,'BD Factoraje'!$G:$G,'Cartera Semanal Producto'!$A12,'BD Factoraje'!$N:$N,'Cartera Semanal Producto'!BN$1,'BD Factoraje'!$C:$C,$B$2)</f>
        <v>0</v>
      </c>
      <c r="BO12" s="11">
        <f>IF('Cartera Semanal Producto'!$A12='Cartera Semanal Producto'!BO$1,-SUMIFS('BD Factoraje'!$Q:$Q,'BD Factoraje'!$G:$G,'Cartera Semanal Producto'!$A12,'BD Factoraje'!$C:$C,$B$2),0)+BN12-SUMIFS('BD Factoraje'!$R:$R,'BD Factoraje'!$G:$G,'Cartera Semanal Producto'!$A12,'BD Factoraje'!$N:$N,'Cartera Semanal Producto'!BO$1,'BD Factoraje'!$C:$C,$B$2)</f>
        <v>0</v>
      </c>
      <c r="BP12" s="11">
        <f>IF('Cartera Semanal Producto'!$A12='Cartera Semanal Producto'!BP$1,-SUMIFS('BD Factoraje'!$Q:$Q,'BD Factoraje'!$G:$G,'Cartera Semanal Producto'!$A12,'BD Factoraje'!$C:$C,$B$2),0)+BO12-SUMIFS('BD Factoraje'!$R:$R,'BD Factoraje'!$G:$G,'Cartera Semanal Producto'!$A12,'BD Factoraje'!$N:$N,'Cartera Semanal Producto'!BP$1,'BD Factoraje'!$C:$C,$B$2)</f>
        <v>0</v>
      </c>
      <c r="BQ12" s="11">
        <f>IF('Cartera Semanal Producto'!$A12='Cartera Semanal Producto'!BQ$1,-SUMIFS('BD Factoraje'!$Q:$Q,'BD Factoraje'!$G:$G,'Cartera Semanal Producto'!$A12,'BD Factoraje'!$C:$C,$B$2),0)+BP12-SUMIFS('BD Factoraje'!$R:$R,'BD Factoraje'!$G:$G,'Cartera Semanal Producto'!$A12,'BD Factoraje'!$N:$N,'Cartera Semanal Producto'!BQ$1,'BD Factoraje'!$C:$C,$B$2)</f>
        <v>0</v>
      </c>
      <c r="BR12" s="11">
        <f>IF('Cartera Semanal Producto'!$A12='Cartera Semanal Producto'!BR$1,-SUMIFS('BD Factoraje'!$Q:$Q,'BD Factoraje'!$G:$G,'Cartera Semanal Producto'!$A12,'BD Factoraje'!$C:$C,$B$2),0)+BQ12-SUMIFS('BD Factoraje'!$R:$R,'BD Factoraje'!$G:$G,'Cartera Semanal Producto'!$A12,'BD Factoraje'!$N:$N,'Cartera Semanal Producto'!BR$1,'BD Factoraje'!$C:$C,$B$2)</f>
        <v>0</v>
      </c>
      <c r="BS12" s="11">
        <f>IF('Cartera Semanal Producto'!$A12='Cartera Semanal Producto'!BS$1,-SUMIFS('BD Factoraje'!$Q:$Q,'BD Factoraje'!$G:$G,'Cartera Semanal Producto'!$A12,'BD Factoraje'!$C:$C,$B$2),0)+BR12-SUMIFS('BD Factoraje'!$R:$R,'BD Factoraje'!$G:$G,'Cartera Semanal Producto'!$A12,'BD Factoraje'!$N:$N,'Cartera Semanal Producto'!BS$1,'BD Factoraje'!$C:$C,$B$2)</f>
        <v>0</v>
      </c>
      <c r="BT12" s="11">
        <f>IF('Cartera Semanal Producto'!$A12='Cartera Semanal Producto'!BT$1,-SUMIFS('BD Factoraje'!$Q:$Q,'BD Factoraje'!$G:$G,'Cartera Semanal Producto'!$A12,'BD Factoraje'!$C:$C,$B$2),0)+BS12-SUMIFS('BD Factoraje'!$R:$R,'BD Factoraje'!$G:$G,'Cartera Semanal Producto'!$A12,'BD Factoraje'!$N:$N,'Cartera Semanal Producto'!BT$1,'BD Factoraje'!$C:$C,$B$2)</f>
        <v>0</v>
      </c>
      <c r="BU12" s="11">
        <f>IF('Cartera Semanal Producto'!$A12='Cartera Semanal Producto'!BU$1,-SUMIFS('BD Factoraje'!$Q:$Q,'BD Factoraje'!$G:$G,'Cartera Semanal Producto'!$A12,'BD Factoraje'!$C:$C,$B$2),0)+BT12-SUMIFS('BD Factoraje'!$R:$R,'BD Factoraje'!$G:$G,'Cartera Semanal Producto'!$A12,'BD Factoraje'!$N:$N,'Cartera Semanal Producto'!BU$1,'BD Factoraje'!$C:$C,$B$2)</f>
        <v>0</v>
      </c>
      <c r="BV12" s="11">
        <f>IF('Cartera Semanal Producto'!$A12='Cartera Semanal Producto'!BV$1,-SUMIFS('BD Factoraje'!$Q:$Q,'BD Factoraje'!$G:$G,'Cartera Semanal Producto'!$A12,'BD Factoraje'!$C:$C,$B$2),0)+BU12-SUMIFS('BD Factoraje'!$R:$R,'BD Factoraje'!$G:$G,'Cartera Semanal Producto'!$A12,'BD Factoraje'!$N:$N,'Cartera Semanal Producto'!BV$1,'BD Factoraje'!$C:$C,$B$2)</f>
        <v>0</v>
      </c>
      <c r="BW12" s="11">
        <f>IF('Cartera Semanal Producto'!$A12='Cartera Semanal Producto'!BW$1,-SUMIFS('BD Factoraje'!$Q:$Q,'BD Factoraje'!$G:$G,'Cartera Semanal Producto'!$A12,'BD Factoraje'!$C:$C,$B$2),0)+BV12-SUMIFS('BD Factoraje'!$R:$R,'BD Factoraje'!$G:$G,'Cartera Semanal Producto'!$A12,'BD Factoraje'!$N:$N,'Cartera Semanal Producto'!BW$1,'BD Factoraje'!$C:$C,$B$2)</f>
        <v>0</v>
      </c>
      <c r="BX12" s="11">
        <f>IF('Cartera Semanal Producto'!$A12='Cartera Semanal Producto'!BX$1,-SUMIFS('BD Factoraje'!$Q:$Q,'BD Factoraje'!$G:$G,'Cartera Semanal Producto'!$A12,'BD Factoraje'!$C:$C,$B$2),0)+BW12-SUMIFS('BD Factoraje'!$R:$R,'BD Factoraje'!$G:$G,'Cartera Semanal Producto'!$A12,'BD Factoraje'!$N:$N,'Cartera Semanal Producto'!BX$1,'BD Factoraje'!$C:$C,$B$2)</f>
        <v>0</v>
      </c>
      <c r="BY12" s="11">
        <f>IF('Cartera Semanal Producto'!$A12='Cartera Semanal Producto'!BY$1,-SUMIFS('BD Factoraje'!$Q:$Q,'BD Factoraje'!$G:$G,'Cartera Semanal Producto'!$A12,'BD Factoraje'!$C:$C,$B$2),0)+BX12-SUMIFS('BD Factoraje'!$R:$R,'BD Factoraje'!$G:$G,'Cartera Semanal Producto'!$A12,'BD Factoraje'!$N:$N,'Cartera Semanal Producto'!BY$1,'BD Factoraje'!$C:$C,$B$2)</f>
        <v>0</v>
      </c>
      <c r="BZ12" s="11">
        <f>IF('Cartera Semanal Producto'!$A12='Cartera Semanal Producto'!BZ$1,-SUMIFS('BD Factoraje'!$Q:$Q,'BD Factoraje'!$G:$G,'Cartera Semanal Producto'!$A12,'BD Factoraje'!$C:$C,$B$2),0)+BY12-SUMIFS('BD Factoraje'!$R:$R,'BD Factoraje'!$G:$G,'Cartera Semanal Producto'!$A12,'BD Factoraje'!$N:$N,'Cartera Semanal Producto'!BZ$1,'BD Factoraje'!$C:$C,$B$2)</f>
        <v>0</v>
      </c>
      <c r="CA12" s="11">
        <f>IF('Cartera Semanal Producto'!$A12='Cartera Semanal Producto'!CA$1,-SUMIFS('BD Factoraje'!$Q:$Q,'BD Factoraje'!$G:$G,'Cartera Semanal Producto'!$A12,'BD Factoraje'!$C:$C,$B$2),0)+BZ12-SUMIFS('BD Factoraje'!$R:$R,'BD Factoraje'!$G:$G,'Cartera Semanal Producto'!$A12,'BD Factoraje'!$N:$N,'Cartera Semanal Producto'!CA$1,'BD Factoraje'!$C:$C,$B$2)</f>
        <v>0</v>
      </c>
      <c r="CB12" s="11">
        <f>IF('Cartera Semanal Producto'!$A12='Cartera Semanal Producto'!CB$1,-SUMIFS('BD Factoraje'!$Q:$Q,'BD Factoraje'!$G:$G,'Cartera Semanal Producto'!$A12,'BD Factoraje'!$C:$C,$B$2),0)+CA12-SUMIFS('BD Factoraje'!$R:$R,'BD Factoraje'!$G:$G,'Cartera Semanal Producto'!$A12,'BD Factoraje'!$N:$N,'Cartera Semanal Producto'!CB$1,'BD Factoraje'!$C:$C,$B$2)</f>
        <v>0</v>
      </c>
      <c r="CC12" s="11">
        <f>IF('Cartera Semanal Producto'!$A12='Cartera Semanal Producto'!CC$1,-SUMIFS('BD Factoraje'!$Q:$Q,'BD Factoraje'!$G:$G,'Cartera Semanal Producto'!$A12,'BD Factoraje'!$C:$C,$B$2),0)+CB12-SUMIFS('BD Factoraje'!$R:$R,'BD Factoraje'!$G:$G,'Cartera Semanal Producto'!$A12,'BD Factoraje'!$N:$N,'Cartera Semanal Producto'!CC$1,'BD Factoraje'!$C:$C,$B$2)</f>
        <v>0</v>
      </c>
      <c r="CD12" s="11">
        <f>IF('Cartera Semanal Producto'!$A12='Cartera Semanal Producto'!CD$1,-SUMIFS('BD Factoraje'!$Q:$Q,'BD Factoraje'!$G:$G,'Cartera Semanal Producto'!$A12,'BD Factoraje'!$C:$C,$B$2),0)+CC12-SUMIFS('BD Factoraje'!$R:$R,'BD Factoraje'!$G:$G,'Cartera Semanal Producto'!$A12,'BD Factoraje'!$N:$N,'Cartera Semanal Producto'!CD$1,'BD Factoraje'!$C:$C,$B$2)</f>
        <v>0</v>
      </c>
      <c r="CE12" s="11">
        <f>IF('Cartera Semanal Producto'!$A12='Cartera Semanal Producto'!CE$1,-SUMIFS('BD Factoraje'!$Q:$Q,'BD Factoraje'!$G:$G,'Cartera Semanal Producto'!$A12,'BD Factoraje'!$C:$C,$B$2),0)+CD12-SUMIFS('BD Factoraje'!$R:$R,'BD Factoraje'!$G:$G,'Cartera Semanal Producto'!$A12,'BD Factoraje'!$N:$N,'Cartera Semanal Producto'!CE$1,'BD Factoraje'!$C:$C,$B$2)</f>
        <v>0</v>
      </c>
      <c r="CF12" s="11">
        <f>IF('Cartera Semanal Producto'!$A12='Cartera Semanal Producto'!CF$1,-SUMIFS('BD Factoraje'!$Q:$Q,'BD Factoraje'!$G:$G,'Cartera Semanal Producto'!$A12,'BD Factoraje'!$C:$C,$B$2),0)+CE12-SUMIFS('BD Factoraje'!$R:$R,'BD Factoraje'!$G:$G,'Cartera Semanal Producto'!$A12,'BD Factoraje'!$N:$N,'Cartera Semanal Producto'!CF$1,'BD Factoraje'!$C:$C,$B$2)</f>
        <v>0</v>
      </c>
      <c r="CG12" s="11">
        <f>IF('Cartera Semanal Producto'!$A12='Cartera Semanal Producto'!CG$1,-SUMIFS('BD Factoraje'!$Q:$Q,'BD Factoraje'!$G:$G,'Cartera Semanal Producto'!$A12,'BD Factoraje'!$C:$C,$B$2),0)+CF12-SUMIFS('BD Factoraje'!$R:$R,'BD Factoraje'!$G:$G,'Cartera Semanal Producto'!$A12,'BD Factoraje'!$N:$N,'Cartera Semanal Producto'!CG$1,'BD Factoraje'!$C:$C,$B$2)</f>
        <v>0</v>
      </c>
      <c r="CH12" s="11">
        <f>IF('Cartera Semanal Producto'!$A12='Cartera Semanal Producto'!CH$1,-SUMIFS('BD Factoraje'!$Q:$Q,'BD Factoraje'!$G:$G,'Cartera Semanal Producto'!$A12,'BD Factoraje'!$C:$C,$B$2),0)+CG12-SUMIFS('BD Factoraje'!$R:$R,'BD Factoraje'!$G:$G,'Cartera Semanal Producto'!$A12,'BD Factoraje'!$N:$N,'Cartera Semanal Producto'!CH$1,'BD Factoraje'!$C:$C,$B$2)</f>
        <v>0</v>
      </c>
      <c r="CI12" s="11">
        <f>IF('Cartera Semanal Producto'!$A12='Cartera Semanal Producto'!CI$1,-SUMIFS('BD Factoraje'!$Q:$Q,'BD Factoraje'!$G:$G,'Cartera Semanal Producto'!$A12,'BD Factoraje'!$C:$C,$B$2),0)+CH12-SUMIFS('BD Factoraje'!$R:$R,'BD Factoraje'!$G:$G,'Cartera Semanal Producto'!$A12,'BD Factoraje'!$N:$N,'Cartera Semanal Producto'!CI$1,'BD Factoraje'!$C:$C,$B$2)</f>
        <v>0</v>
      </c>
      <c r="CJ12" s="11">
        <f>IF('Cartera Semanal Producto'!$A12='Cartera Semanal Producto'!CJ$1,-SUMIFS('BD Factoraje'!$Q:$Q,'BD Factoraje'!$G:$G,'Cartera Semanal Producto'!$A12,'BD Factoraje'!$C:$C,$B$2),0)+CI12-SUMIFS('BD Factoraje'!$R:$R,'BD Factoraje'!$G:$G,'Cartera Semanal Producto'!$A12,'BD Factoraje'!$N:$N,'Cartera Semanal Producto'!CJ$1,'BD Factoraje'!$C:$C,$B$2)</f>
        <v>0</v>
      </c>
      <c r="CK12" s="11">
        <f>IF('Cartera Semanal Producto'!$A12='Cartera Semanal Producto'!CK$1,-SUMIFS('BD Factoraje'!$Q:$Q,'BD Factoraje'!$G:$G,'Cartera Semanal Producto'!$A12,'BD Factoraje'!$C:$C,$B$2),0)+CJ12-SUMIFS('BD Factoraje'!$R:$R,'BD Factoraje'!$G:$G,'Cartera Semanal Producto'!$A12,'BD Factoraje'!$N:$N,'Cartera Semanal Producto'!CK$1,'BD Factoraje'!$C:$C,$B$2)</f>
        <v>0</v>
      </c>
      <c r="CL12" s="11">
        <f>IF('Cartera Semanal Producto'!$A12='Cartera Semanal Producto'!CL$1,-SUMIFS('BD Factoraje'!$Q:$Q,'BD Factoraje'!$G:$G,'Cartera Semanal Producto'!$A12,'BD Factoraje'!$C:$C,$B$2),0)+CK12-SUMIFS('BD Factoraje'!$R:$R,'BD Factoraje'!$G:$G,'Cartera Semanal Producto'!$A12,'BD Factoraje'!$N:$N,'Cartera Semanal Producto'!CL$1,'BD Factoraje'!$C:$C,$B$2)</f>
        <v>0</v>
      </c>
      <c r="CM12" s="11">
        <f>IF('Cartera Semanal Producto'!$A12='Cartera Semanal Producto'!CM$1,-SUMIFS('BD Factoraje'!$Q:$Q,'BD Factoraje'!$G:$G,'Cartera Semanal Producto'!$A12,'BD Factoraje'!$C:$C,$B$2),0)+CL12-SUMIFS('BD Factoraje'!$R:$R,'BD Factoraje'!$G:$G,'Cartera Semanal Producto'!$A12,'BD Factoraje'!$N:$N,'Cartera Semanal Producto'!CM$1,'BD Factoraje'!$C:$C,$B$2)</f>
        <v>0</v>
      </c>
      <c r="CN12" s="11">
        <f>IF('Cartera Semanal Producto'!$A12='Cartera Semanal Producto'!CN$1,-SUMIFS('BD Factoraje'!$Q:$Q,'BD Factoraje'!$G:$G,'Cartera Semanal Producto'!$A12,'BD Factoraje'!$C:$C,$B$2),0)+CM12-SUMIFS('BD Factoraje'!$R:$R,'BD Factoraje'!$G:$G,'Cartera Semanal Producto'!$A12,'BD Factoraje'!$N:$N,'Cartera Semanal Producto'!CN$1,'BD Factoraje'!$C:$C,$B$2)</f>
        <v>0</v>
      </c>
      <c r="CO12" s="11">
        <f>IF('Cartera Semanal Producto'!$A12='Cartera Semanal Producto'!CO$1,-SUMIFS('BD Factoraje'!$Q:$Q,'BD Factoraje'!$G:$G,'Cartera Semanal Producto'!$A12,'BD Factoraje'!$C:$C,$B$2),0)+CN12-SUMIFS('BD Factoraje'!$R:$R,'BD Factoraje'!$G:$G,'Cartera Semanal Producto'!$A12,'BD Factoraje'!$N:$N,'Cartera Semanal Producto'!CO$1,'BD Factoraje'!$C:$C,$B$2)</f>
        <v>0</v>
      </c>
      <c r="CP12" s="11">
        <f>IF('Cartera Semanal Producto'!$A12='Cartera Semanal Producto'!CP$1,-SUMIFS('BD Factoraje'!$Q:$Q,'BD Factoraje'!$G:$G,'Cartera Semanal Producto'!$A12,'BD Factoraje'!$C:$C,$B$2),0)+CO12-SUMIFS('BD Factoraje'!$R:$R,'BD Factoraje'!$G:$G,'Cartera Semanal Producto'!$A12,'BD Factoraje'!$N:$N,'Cartera Semanal Producto'!CP$1,'BD Factoraje'!$C:$C,$B$2)</f>
        <v>0</v>
      </c>
      <c r="CQ12" s="11">
        <f>IF('Cartera Semanal Producto'!$A12='Cartera Semanal Producto'!CQ$1,-SUMIFS('BD Factoraje'!$Q:$Q,'BD Factoraje'!$G:$G,'Cartera Semanal Producto'!$A12,'BD Factoraje'!$C:$C,$B$2),0)+CP12-SUMIFS('BD Factoraje'!$R:$R,'BD Factoraje'!$G:$G,'Cartera Semanal Producto'!$A12,'BD Factoraje'!$N:$N,'Cartera Semanal Producto'!CQ$1,'BD Factoraje'!$C:$C,$B$2)</f>
        <v>0</v>
      </c>
      <c r="CR12" s="11">
        <f>IF('Cartera Semanal Producto'!$A12='Cartera Semanal Producto'!CR$1,-SUMIFS('BD Factoraje'!$Q:$Q,'BD Factoraje'!$G:$G,'Cartera Semanal Producto'!$A12,'BD Factoraje'!$C:$C,$B$2),0)+CQ12-SUMIFS('BD Factoraje'!$R:$R,'BD Factoraje'!$G:$G,'Cartera Semanal Producto'!$A12,'BD Factoraje'!$N:$N,'Cartera Semanal Producto'!CR$1,'BD Factoraje'!$C:$C,$B$2)</f>
        <v>0</v>
      </c>
      <c r="CS12" s="11">
        <f>IF('Cartera Semanal Producto'!$A12='Cartera Semanal Producto'!CS$1,-SUMIFS('BD Factoraje'!$Q:$Q,'BD Factoraje'!$G:$G,'Cartera Semanal Producto'!$A12,'BD Factoraje'!$C:$C,$B$2),0)+CR12-SUMIFS('BD Factoraje'!$R:$R,'BD Factoraje'!$G:$G,'Cartera Semanal Producto'!$A12,'BD Factoraje'!$N:$N,'Cartera Semanal Producto'!CS$1,'BD Factoraje'!$C:$C,$B$2)</f>
        <v>0</v>
      </c>
      <c r="CT12" s="11">
        <f>IF('Cartera Semanal Producto'!$A12='Cartera Semanal Producto'!CT$1,-SUMIFS('BD Factoraje'!$Q:$Q,'BD Factoraje'!$G:$G,'Cartera Semanal Producto'!$A12,'BD Factoraje'!$C:$C,$B$2),0)+CS12-SUMIFS('BD Factoraje'!$R:$R,'BD Factoraje'!$G:$G,'Cartera Semanal Producto'!$A12,'BD Factoraje'!$N:$N,'Cartera Semanal Producto'!CT$1,'BD Factoraje'!$C:$C,$B$2)</f>
        <v>0</v>
      </c>
      <c r="CU12" s="11">
        <f>IF('Cartera Semanal Producto'!$A12='Cartera Semanal Producto'!CU$1,-SUMIFS('BD Factoraje'!$Q:$Q,'BD Factoraje'!$G:$G,'Cartera Semanal Producto'!$A12,'BD Factoraje'!$C:$C,$B$2),0)+CT12-SUMIFS('BD Factoraje'!$R:$R,'BD Factoraje'!$G:$G,'Cartera Semanal Producto'!$A12,'BD Factoraje'!$N:$N,'Cartera Semanal Producto'!CU$1,'BD Factoraje'!$C:$C,$B$2)</f>
        <v>0</v>
      </c>
      <c r="CV12" s="11">
        <f>IF('Cartera Semanal Producto'!$A12='Cartera Semanal Producto'!CV$1,-SUMIFS('BD Factoraje'!$Q:$Q,'BD Factoraje'!$G:$G,'Cartera Semanal Producto'!$A12,'BD Factoraje'!$C:$C,$B$2),0)+CU12-SUMIFS('BD Factoraje'!$R:$R,'BD Factoraje'!$G:$G,'Cartera Semanal Producto'!$A12,'BD Factoraje'!$N:$N,'Cartera Semanal Producto'!CV$1,'BD Factoraje'!$C:$C,$B$2)</f>
        <v>0</v>
      </c>
    </row>
    <row r="13" spans="1:100" x14ac:dyDescent="0.25">
      <c r="A13" s="14">
        <v>23</v>
      </c>
      <c r="B13" s="31">
        <f t="shared" si="2"/>
        <v>42526</v>
      </c>
      <c r="C13" s="11">
        <f>IF('Cartera Semanal Producto'!$A13='Cartera Semanal Producto'!C$1,-SUMIFS('BD Factoraje'!$Q:$Q,'BD Factoraje'!$G:$G,'Cartera Semanal Producto'!$A13,'BD Factoraje'!$C:$C,$B$2),0)</f>
        <v>0</v>
      </c>
      <c r="D13" s="11">
        <f>IF('Cartera Semanal Producto'!$A13='Cartera Semanal Producto'!D$1,-SUMIFS('BD Factoraje'!$Q:$Q,'BD Factoraje'!$G:$G,'Cartera Semanal Producto'!$A13,'BD Factoraje'!$C:$C,$B$2),0)+C13-SUMIFS('BD Factoraje'!$R:$R,'BD Factoraje'!$G:$G,'Cartera Semanal Producto'!$A13,'BD Factoraje'!$N:$N,'Cartera Semanal Producto'!D$1,'BD Factoraje'!$C:$C,$B$2)</f>
        <v>0</v>
      </c>
      <c r="E13" s="11">
        <f>IF('Cartera Semanal Producto'!$A13='Cartera Semanal Producto'!E$1,-SUMIFS('BD Factoraje'!$Q:$Q,'BD Factoraje'!$G:$G,'Cartera Semanal Producto'!$A13,'BD Factoraje'!$C:$C,$B$2),0)+D13-SUMIFS('BD Factoraje'!$R:$R,'BD Factoraje'!$G:$G,'Cartera Semanal Producto'!$A13,'BD Factoraje'!$N:$N,'Cartera Semanal Producto'!E$1,'BD Factoraje'!$C:$C,$B$2)</f>
        <v>0</v>
      </c>
      <c r="F13" s="11">
        <f>IF('Cartera Semanal Producto'!$A13='Cartera Semanal Producto'!F$1,-SUMIFS('BD Factoraje'!$Q:$Q,'BD Factoraje'!$G:$G,'Cartera Semanal Producto'!$A13,'BD Factoraje'!$C:$C,$B$2),0)+E13-SUMIFS('BD Factoraje'!$R:$R,'BD Factoraje'!$G:$G,'Cartera Semanal Producto'!$A13,'BD Factoraje'!$N:$N,'Cartera Semanal Producto'!F$1,'BD Factoraje'!$C:$C,$B$2)</f>
        <v>0</v>
      </c>
      <c r="G13" s="11">
        <f>IF('Cartera Semanal Producto'!$A13='Cartera Semanal Producto'!G$1,-SUMIFS('BD Factoraje'!$Q:$Q,'BD Factoraje'!$G:$G,'Cartera Semanal Producto'!$A13,'BD Factoraje'!$C:$C,$B$2),0)+F13-SUMIFS('BD Factoraje'!$R:$R,'BD Factoraje'!$G:$G,'Cartera Semanal Producto'!$A13,'BD Factoraje'!$N:$N,'Cartera Semanal Producto'!G$1,'BD Factoraje'!$C:$C,$B$2)</f>
        <v>0</v>
      </c>
      <c r="H13" s="11">
        <f>IF('Cartera Semanal Producto'!$A13='Cartera Semanal Producto'!H$1,-SUMIFS('BD Factoraje'!$Q:$Q,'BD Factoraje'!$G:$G,'Cartera Semanal Producto'!$A13,'BD Factoraje'!$C:$C,$B$2),0)+G13-SUMIFS('BD Factoraje'!$R:$R,'BD Factoraje'!$G:$G,'Cartera Semanal Producto'!$A13,'BD Factoraje'!$N:$N,'Cartera Semanal Producto'!H$1,'BD Factoraje'!$C:$C,$B$2)</f>
        <v>0</v>
      </c>
      <c r="I13" s="11">
        <f>IF('Cartera Semanal Producto'!$A13='Cartera Semanal Producto'!I$1,-SUMIFS('BD Factoraje'!$Q:$Q,'BD Factoraje'!$G:$G,'Cartera Semanal Producto'!$A13,'BD Factoraje'!$C:$C,$B$2),0)+H13-SUMIFS('BD Factoraje'!$R:$R,'BD Factoraje'!$G:$G,'Cartera Semanal Producto'!$A13,'BD Factoraje'!$N:$N,'Cartera Semanal Producto'!I$1,'BD Factoraje'!$C:$C,$B$2)</f>
        <v>0</v>
      </c>
      <c r="J13" s="11">
        <f>IF('Cartera Semanal Producto'!$A13='Cartera Semanal Producto'!J$1,-SUMIFS('BD Factoraje'!$Q:$Q,'BD Factoraje'!$G:$G,'Cartera Semanal Producto'!$A13,'BD Factoraje'!$C:$C,$B$2),0)+I13-SUMIFS('BD Factoraje'!$R:$R,'BD Factoraje'!$G:$G,'Cartera Semanal Producto'!$A13,'BD Factoraje'!$N:$N,'Cartera Semanal Producto'!J$1,'BD Factoraje'!$C:$C,$B$2)</f>
        <v>0</v>
      </c>
      <c r="K13" s="11">
        <f>IF('Cartera Semanal Producto'!$A13='Cartera Semanal Producto'!K$1,-SUMIFS('BD Factoraje'!$Q:$Q,'BD Factoraje'!$G:$G,'Cartera Semanal Producto'!$A13,'BD Factoraje'!$C:$C,$B$2),0)+J13-SUMIFS('BD Factoraje'!$R:$R,'BD Factoraje'!$G:$G,'Cartera Semanal Producto'!$A13,'BD Factoraje'!$N:$N,'Cartera Semanal Producto'!K$1,'BD Factoraje'!$C:$C,$B$2)</f>
        <v>0</v>
      </c>
      <c r="L13" s="11">
        <f>IF('Cartera Semanal Producto'!$A13='Cartera Semanal Producto'!L$1,-SUMIFS('BD Factoraje'!$Q:$Q,'BD Factoraje'!$G:$G,'Cartera Semanal Producto'!$A13,'BD Factoraje'!$C:$C,$B$2),0)+K13-SUMIFS('BD Factoraje'!$R:$R,'BD Factoraje'!$G:$G,'Cartera Semanal Producto'!$A13,'BD Factoraje'!$N:$N,'Cartera Semanal Producto'!L$1,'BD Factoraje'!$C:$C,$B$2)</f>
        <v>0</v>
      </c>
      <c r="M13" s="11">
        <f>IF('Cartera Semanal Producto'!$A13='Cartera Semanal Producto'!M$1,-SUMIFS('BD Factoraje'!$Q:$Q,'BD Factoraje'!$G:$G,'Cartera Semanal Producto'!$A13,'BD Factoraje'!$C:$C,$B$2),0)+L13-SUMIFS('BD Factoraje'!$R:$R,'BD Factoraje'!$G:$G,'Cartera Semanal Producto'!$A13,'BD Factoraje'!$N:$N,'Cartera Semanal Producto'!M$1,'BD Factoraje'!$C:$C,$B$2)</f>
        <v>0</v>
      </c>
      <c r="N13" s="11">
        <f>IF('Cartera Semanal Producto'!$A13='Cartera Semanal Producto'!N$1,-SUMIFS('BD Factoraje'!$Q:$Q,'BD Factoraje'!$G:$G,'Cartera Semanal Producto'!$A13,'BD Factoraje'!$C:$C,$B$2),0)+M13-SUMIFS('BD Factoraje'!$R:$R,'BD Factoraje'!$G:$G,'Cartera Semanal Producto'!$A13,'BD Factoraje'!$N:$N,'Cartera Semanal Producto'!N$1,'BD Factoraje'!$C:$C,$B$2)</f>
        <v>0</v>
      </c>
      <c r="O13" s="11">
        <f>IF('Cartera Semanal Producto'!$A13='Cartera Semanal Producto'!O$1,-SUMIFS('BD Factoraje'!$Q:$Q,'BD Factoraje'!$G:$G,'Cartera Semanal Producto'!$A13,'BD Factoraje'!$C:$C,$B$2),0)+N13-SUMIFS('BD Factoraje'!$R:$R,'BD Factoraje'!$G:$G,'Cartera Semanal Producto'!$A13,'BD Factoraje'!$N:$N,'Cartera Semanal Producto'!O$1,'BD Factoraje'!$C:$C,$B$2)</f>
        <v>0</v>
      </c>
      <c r="P13" s="11">
        <f>IF('Cartera Semanal Producto'!$A13='Cartera Semanal Producto'!P$1,-SUMIFS('BD Factoraje'!$Q:$Q,'BD Factoraje'!$G:$G,'Cartera Semanal Producto'!$A13,'BD Factoraje'!$C:$C,$B$2),0)+O13-SUMIFS('BD Factoraje'!$R:$R,'BD Factoraje'!$G:$G,'Cartera Semanal Producto'!$A13,'BD Factoraje'!$N:$N,'Cartera Semanal Producto'!P$1,'BD Factoraje'!$C:$C,$B$2)</f>
        <v>0</v>
      </c>
      <c r="Q13" s="11">
        <f>IF('Cartera Semanal Producto'!$A13='Cartera Semanal Producto'!Q$1,-SUMIFS('BD Factoraje'!$Q:$Q,'BD Factoraje'!$G:$G,'Cartera Semanal Producto'!$A13,'BD Factoraje'!$C:$C,$B$2),0)+P13-SUMIFS('BD Factoraje'!$R:$R,'BD Factoraje'!$G:$G,'Cartera Semanal Producto'!$A13,'BD Factoraje'!$N:$N,'Cartera Semanal Producto'!Q$1,'BD Factoraje'!$C:$C,$B$2)</f>
        <v>0</v>
      </c>
      <c r="R13" s="11">
        <f>IF('Cartera Semanal Producto'!$A13='Cartera Semanal Producto'!R$1,-SUMIFS('BD Factoraje'!$Q:$Q,'BD Factoraje'!$G:$G,'Cartera Semanal Producto'!$A13,'BD Factoraje'!$C:$C,$B$2),0)+Q13-SUMIFS('BD Factoraje'!$R:$R,'BD Factoraje'!$G:$G,'Cartera Semanal Producto'!$A13,'BD Factoraje'!$N:$N,'Cartera Semanal Producto'!R$1,'BD Factoraje'!$C:$C,$B$2)</f>
        <v>0</v>
      </c>
      <c r="S13" s="11">
        <f>IF('Cartera Semanal Producto'!$A13='Cartera Semanal Producto'!S$1,-SUMIFS('BD Factoraje'!$Q:$Q,'BD Factoraje'!$G:$G,'Cartera Semanal Producto'!$A13,'BD Factoraje'!$C:$C,$B$2),0)+R13-SUMIFS('BD Factoraje'!$R:$R,'BD Factoraje'!$G:$G,'Cartera Semanal Producto'!$A13,'BD Factoraje'!$N:$N,'Cartera Semanal Producto'!S$1,'BD Factoraje'!$C:$C,$B$2)</f>
        <v>0</v>
      </c>
      <c r="T13" s="11">
        <f>IF('Cartera Semanal Producto'!$A13='Cartera Semanal Producto'!T$1,-SUMIFS('BD Factoraje'!$Q:$Q,'BD Factoraje'!$G:$G,'Cartera Semanal Producto'!$A13,'BD Factoraje'!$C:$C,$B$2),0)+S13-SUMIFS('BD Factoraje'!$R:$R,'BD Factoraje'!$G:$G,'Cartera Semanal Producto'!$A13,'BD Factoraje'!$N:$N,'Cartera Semanal Producto'!T$1,'BD Factoraje'!$C:$C,$B$2)</f>
        <v>0</v>
      </c>
      <c r="U13" s="11">
        <f>IF('Cartera Semanal Producto'!$A13='Cartera Semanal Producto'!U$1,-SUMIFS('BD Factoraje'!$Q:$Q,'BD Factoraje'!$G:$G,'Cartera Semanal Producto'!$A13,'BD Factoraje'!$C:$C,$B$2),0)+T13-SUMIFS('BD Factoraje'!$R:$R,'BD Factoraje'!$G:$G,'Cartera Semanal Producto'!$A13,'BD Factoraje'!$N:$N,'Cartera Semanal Producto'!U$1,'BD Factoraje'!$C:$C,$B$2)</f>
        <v>0</v>
      </c>
      <c r="V13" s="11">
        <f>IF('Cartera Semanal Producto'!$A13='Cartera Semanal Producto'!V$1,-SUMIFS('BD Factoraje'!$Q:$Q,'BD Factoraje'!$G:$G,'Cartera Semanal Producto'!$A13,'BD Factoraje'!$C:$C,$B$2),0)+U13-SUMIFS('BD Factoraje'!$R:$R,'BD Factoraje'!$G:$G,'Cartera Semanal Producto'!$A13,'BD Factoraje'!$N:$N,'Cartera Semanal Producto'!V$1,'BD Factoraje'!$C:$C,$B$2)</f>
        <v>0</v>
      </c>
      <c r="W13" s="11">
        <f>IF('Cartera Semanal Producto'!$A13='Cartera Semanal Producto'!W$1,-SUMIFS('BD Factoraje'!$Q:$Q,'BD Factoraje'!$G:$G,'Cartera Semanal Producto'!$A13,'BD Factoraje'!$C:$C,$B$2),0)+V13-SUMIFS('BD Factoraje'!$R:$R,'BD Factoraje'!$G:$G,'Cartera Semanal Producto'!$A13,'BD Factoraje'!$N:$N,'Cartera Semanal Producto'!W$1,'BD Factoraje'!$C:$C,$B$2)</f>
        <v>0</v>
      </c>
      <c r="X13" s="11">
        <f>IF('Cartera Semanal Producto'!$A13='Cartera Semanal Producto'!X$1,-SUMIFS('BD Factoraje'!$Q:$Q,'BD Factoraje'!$G:$G,'Cartera Semanal Producto'!$A13,'BD Factoraje'!$C:$C,$B$2),0)+W13-SUMIFS('BD Factoraje'!$R:$R,'BD Factoraje'!$G:$G,'Cartera Semanal Producto'!$A13,'BD Factoraje'!$N:$N,'Cartera Semanal Producto'!X$1,'BD Factoraje'!$C:$C,$B$2)</f>
        <v>0</v>
      </c>
      <c r="Y13" s="11">
        <f>IF('Cartera Semanal Producto'!$A13='Cartera Semanal Producto'!Y$1,-SUMIFS('BD Factoraje'!$Q:$Q,'BD Factoraje'!$G:$G,'Cartera Semanal Producto'!$A13,'BD Factoraje'!$C:$C,$B$2),0)+X13-SUMIFS('BD Factoraje'!$R:$R,'BD Factoraje'!$G:$G,'Cartera Semanal Producto'!$A13,'BD Factoraje'!$N:$N,'Cartera Semanal Producto'!Y$1,'BD Factoraje'!$C:$C,$B$2)</f>
        <v>0</v>
      </c>
      <c r="Z13" s="11">
        <f>IF('Cartera Semanal Producto'!$A13='Cartera Semanal Producto'!Z$1,-SUMIFS('BD Factoraje'!$Q:$Q,'BD Factoraje'!$G:$G,'Cartera Semanal Producto'!$A13,'BD Factoraje'!$C:$C,$B$2),0)+Y13-SUMIFS('BD Factoraje'!$R:$R,'BD Factoraje'!$G:$G,'Cartera Semanal Producto'!$A13,'BD Factoraje'!$N:$N,'Cartera Semanal Producto'!Z$1,'BD Factoraje'!$C:$C,$B$2)</f>
        <v>0</v>
      </c>
      <c r="AA13" s="11">
        <f>IF('Cartera Semanal Producto'!$A13='Cartera Semanal Producto'!AA$1,-SUMIFS('BD Factoraje'!$Q:$Q,'BD Factoraje'!$G:$G,'Cartera Semanal Producto'!$A13,'BD Factoraje'!$C:$C,$B$2),0)+Z13-SUMIFS('BD Factoraje'!$R:$R,'BD Factoraje'!$G:$G,'Cartera Semanal Producto'!$A13,'BD Factoraje'!$N:$N,'Cartera Semanal Producto'!AA$1,'BD Factoraje'!$C:$C,$B$2)</f>
        <v>0</v>
      </c>
      <c r="AB13" s="11">
        <f>IF('Cartera Semanal Producto'!$A13='Cartera Semanal Producto'!AB$1,-SUMIFS('BD Factoraje'!$Q:$Q,'BD Factoraje'!$G:$G,'Cartera Semanal Producto'!$A13,'BD Factoraje'!$C:$C,$B$2),0)+AA13-SUMIFS('BD Factoraje'!$R:$R,'BD Factoraje'!$G:$G,'Cartera Semanal Producto'!$A13,'BD Factoraje'!$N:$N,'Cartera Semanal Producto'!AB$1,'BD Factoraje'!$C:$C,$B$2)</f>
        <v>0</v>
      </c>
      <c r="AC13" s="11">
        <f>IF('Cartera Semanal Producto'!$A13='Cartera Semanal Producto'!AC$1,-SUMIFS('BD Factoraje'!$Q:$Q,'BD Factoraje'!$G:$G,'Cartera Semanal Producto'!$A13,'BD Factoraje'!$C:$C,$B$2),0)+AB13-SUMIFS('BD Factoraje'!$R:$R,'BD Factoraje'!$G:$G,'Cartera Semanal Producto'!$A13,'BD Factoraje'!$N:$N,'Cartera Semanal Producto'!AC$1,'BD Factoraje'!$C:$C,$B$2)</f>
        <v>0</v>
      </c>
      <c r="AD13" s="11">
        <f>IF('Cartera Semanal Producto'!$A13='Cartera Semanal Producto'!AD$1,-SUMIFS('BD Factoraje'!$Q:$Q,'BD Factoraje'!$G:$G,'Cartera Semanal Producto'!$A13,'BD Factoraje'!$C:$C,$B$2),0)+AC13-SUMIFS('BD Factoraje'!$R:$R,'BD Factoraje'!$G:$G,'Cartera Semanal Producto'!$A13,'BD Factoraje'!$N:$N,'Cartera Semanal Producto'!AD$1,'BD Factoraje'!$C:$C,$B$2)</f>
        <v>0</v>
      </c>
      <c r="AE13" s="11">
        <f>IF('Cartera Semanal Producto'!$A13='Cartera Semanal Producto'!AE$1,-SUMIFS('BD Factoraje'!$Q:$Q,'BD Factoraje'!$G:$G,'Cartera Semanal Producto'!$A13,'BD Factoraje'!$C:$C,$B$2),0)+AD13-SUMIFS('BD Factoraje'!$R:$R,'BD Factoraje'!$G:$G,'Cartera Semanal Producto'!$A13,'BD Factoraje'!$N:$N,'Cartera Semanal Producto'!AE$1,'BD Factoraje'!$C:$C,$B$2)</f>
        <v>0</v>
      </c>
      <c r="AF13" s="11">
        <f>IF('Cartera Semanal Producto'!$A13='Cartera Semanal Producto'!AF$1,-SUMIFS('BD Factoraje'!$Q:$Q,'BD Factoraje'!$G:$G,'Cartera Semanal Producto'!$A13,'BD Factoraje'!$C:$C,$B$2),0)+AE13-SUMIFS('BD Factoraje'!$R:$R,'BD Factoraje'!$G:$G,'Cartera Semanal Producto'!$A13,'BD Factoraje'!$N:$N,'Cartera Semanal Producto'!AF$1,'BD Factoraje'!$C:$C,$B$2)</f>
        <v>0</v>
      </c>
      <c r="AG13" s="11">
        <f>IF('Cartera Semanal Producto'!$A13='Cartera Semanal Producto'!AG$1,-SUMIFS('BD Factoraje'!$Q:$Q,'BD Factoraje'!$G:$G,'Cartera Semanal Producto'!$A13,'BD Factoraje'!$C:$C,$B$2),0)+AF13-SUMIFS('BD Factoraje'!$R:$R,'BD Factoraje'!$G:$G,'Cartera Semanal Producto'!$A13,'BD Factoraje'!$N:$N,'Cartera Semanal Producto'!AG$1,'BD Factoraje'!$C:$C,$B$2)</f>
        <v>0</v>
      </c>
      <c r="AH13" s="11">
        <f>IF('Cartera Semanal Producto'!$A13='Cartera Semanal Producto'!AH$1,-SUMIFS('BD Factoraje'!$Q:$Q,'BD Factoraje'!$G:$G,'Cartera Semanal Producto'!$A13,'BD Factoraje'!$C:$C,$B$2),0)+AG13-SUMIFS('BD Factoraje'!$R:$R,'BD Factoraje'!$G:$G,'Cartera Semanal Producto'!$A13,'BD Factoraje'!$N:$N,'Cartera Semanal Producto'!AH$1,'BD Factoraje'!$C:$C,$B$2)</f>
        <v>0</v>
      </c>
      <c r="AI13" s="11">
        <f>IF('Cartera Semanal Producto'!$A13='Cartera Semanal Producto'!AI$1,-SUMIFS('BD Factoraje'!$Q:$Q,'BD Factoraje'!$G:$G,'Cartera Semanal Producto'!$A13,'BD Factoraje'!$C:$C,$B$2),0)+AH13-SUMIFS('BD Factoraje'!$R:$R,'BD Factoraje'!$G:$G,'Cartera Semanal Producto'!$A13,'BD Factoraje'!$N:$N,'Cartera Semanal Producto'!AI$1,'BD Factoraje'!$C:$C,$B$2)</f>
        <v>0</v>
      </c>
      <c r="AJ13" s="11">
        <f>IF('Cartera Semanal Producto'!$A13='Cartera Semanal Producto'!AJ$1,-SUMIFS('BD Factoraje'!$Q:$Q,'BD Factoraje'!$G:$G,'Cartera Semanal Producto'!$A13,'BD Factoraje'!$C:$C,$B$2),0)+AI13-SUMIFS('BD Factoraje'!$R:$R,'BD Factoraje'!$G:$G,'Cartera Semanal Producto'!$A13,'BD Factoraje'!$N:$N,'Cartera Semanal Producto'!AJ$1,'BD Factoraje'!$C:$C,$B$2)</f>
        <v>0</v>
      </c>
      <c r="AK13" s="11">
        <f>IF('Cartera Semanal Producto'!$A13='Cartera Semanal Producto'!AK$1,-SUMIFS('BD Factoraje'!$Q:$Q,'BD Factoraje'!$G:$G,'Cartera Semanal Producto'!$A13,'BD Factoraje'!$C:$C,$B$2),0)+AJ13-SUMIFS('BD Factoraje'!$R:$R,'BD Factoraje'!$G:$G,'Cartera Semanal Producto'!$A13,'BD Factoraje'!$N:$N,'Cartera Semanal Producto'!AK$1,'BD Factoraje'!$C:$C,$B$2)</f>
        <v>0</v>
      </c>
      <c r="AL13" s="11">
        <f>IF('Cartera Semanal Producto'!$A13='Cartera Semanal Producto'!AL$1,-SUMIFS('BD Factoraje'!$Q:$Q,'BD Factoraje'!$G:$G,'Cartera Semanal Producto'!$A13,'BD Factoraje'!$C:$C,$B$2),0)+AK13-SUMIFS('BD Factoraje'!$R:$R,'BD Factoraje'!$G:$G,'Cartera Semanal Producto'!$A13,'BD Factoraje'!$N:$N,'Cartera Semanal Producto'!AL$1,'BD Factoraje'!$C:$C,$B$2)</f>
        <v>0</v>
      </c>
      <c r="AM13" s="11">
        <f>IF('Cartera Semanal Producto'!$A13='Cartera Semanal Producto'!AM$1,-SUMIFS('BD Factoraje'!$Q:$Q,'BD Factoraje'!$G:$G,'Cartera Semanal Producto'!$A13,'BD Factoraje'!$C:$C,$B$2),0)+AL13-SUMIFS('BD Factoraje'!$R:$R,'BD Factoraje'!$G:$G,'Cartera Semanal Producto'!$A13,'BD Factoraje'!$N:$N,'Cartera Semanal Producto'!AM$1,'BD Factoraje'!$C:$C,$B$2)</f>
        <v>0</v>
      </c>
      <c r="AN13" s="11">
        <f>IF('Cartera Semanal Producto'!$A13='Cartera Semanal Producto'!AN$1,-SUMIFS('BD Factoraje'!$Q:$Q,'BD Factoraje'!$G:$G,'Cartera Semanal Producto'!$A13,'BD Factoraje'!$C:$C,$B$2),0)+AM13-SUMIFS('BD Factoraje'!$R:$R,'BD Factoraje'!$G:$G,'Cartera Semanal Producto'!$A13,'BD Factoraje'!$N:$N,'Cartera Semanal Producto'!AN$1,'BD Factoraje'!$C:$C,$B$2)</f>
        <v>0</v>
      </c>
      <c r="AO13" s="11">
        <f>IF('Cartera Semanal Producto'!$A13='Cartera Semanal Producto'!AO$1,-SUMIFS('BD Factoraje'!$Q:$Q,'BD Factoraje'!$G:$G,'Cartera Semanal Producto'!$A13,'BD Factoraje'!$C:$C,$B$2),0)+AN13-SUMIFS('BD Factoraje'!$R:$R,'BD Factoraje'!$G:$G,'Cartera Semanal Producto'!$A13,'BD Factoraje'!$N:$N,'Cartera Semanal Producto'!AO$1,'BD Factoraje'!$C:$C,$B$2)</f>
        <v>0</v>
      </c>
      <c r="AP13" s="11">
        <f>IF('Cartera Semanal Producto'!$A13='Cartera Semanal Producto'!AP$1,-SUMIFS('BD Factoraje'!$Q:$Q,'BD Factoraje'!$G:$G,'Cartera Semanal Producto'!$A13,'BD Factoraje'!$C:$C,$B$2),0)+AO13-SUMIFS('BD Factoraje'!$R:$R,'BD Factoraje'!$G:$G,'Cartera Semanal Producto'!$A13,'BD Factoraje'!$N:$N,'Cartera Semanal Producto'!AP$1,'BD Factoraje'!$C:$C,$B$2)</f>
        <v>0</v>
      </c>
      <c r="AQ13" s="11">
        <f>IF('Cartera Semanal Producto'!$A13='Cartera Semanal Producto'!AQ$1,-SUMIFS('BD Factoraje'!$Q:$Q,'BD Factoraje'!$G:$G,'Cartera Semanal Producto'!$A13,'BD Factoraje'!$C:$C,$B$2),0)+AP13-SUMIFS('BD Factoraje'!$R:$R,'BD Factoraje'!$G:$G,'Cartera Semanal Producto'!$A13,'BD Factoraje'!$N:$N,'Cartera Semanal Producto'!AQ$1,'BD Factoraje'!$C:$C,$B$2)</f>
        <v>0</v>
      </c>
      <c r="AR13" s="11">
        <f>IF('Cartera Semanal Producto'!$A13='Cartera Semanal Producto'!AR$1,-SUMIFS('BD Factoraje'!$Q:$Q,'BD Factoraje'!$G:$G,'Cartera Semanal Producto'!$A13,'BD Factoraje'!$C:$C,$B$2),0)+AQ13-SUMIFS('BD Factoraje'!$R:$R,'BD Factoraje'!$G:$G,'Cartera Semanal Producto'!$A13,'BD Factoraje'!$N:$N,'Cartera Semanal Producto'!AR$1,'BD Factoraje'!$C:$C,$B$2)</f>
        <v>0</v>
      </c>
      <c r="AS13" s="11">
        <f>IF('Cartera Semanal Producto'!$A13='Cartera Semanal Producto'!AS$1,-SUMIFS('BD Factoraje'!$Q:$Q,'BD Factoraje'!$G:$G,'Cartera Semanal Producto'!$A13,'BD Factoraje'!$C:$C,$B$2),0)+AR13-SUMIFS('BD Factoraje'!$R:$R,'BD Factoraje'!$G:$G,'Cartera Semanal Producto'!$A13,'BD Factoraje'!$N:$N,'Cartera Semanal Producto'!AS$1,'BD Factoraje'!$C:$C,$B$2)</f>
        <v>0</v>
      </c>
      <c r="AT13" s="11">
        <f>IF('Cartera Semanal Producto'!$A13='Cartera Semanal Producto'!AT$1,-SUMIFS('BD Factoraje'!$Q:$Q,'BD Factoraje'!$G:$G,'Cartera Semanal Producto'!$A13,'BD Factoraje'!$C:$C,$B$2),0)+AS13-SUMIFS('BD Factoraje'!$R:$R,'BD Factoraje'!$G:$G,'Cartera Semanal Producto'!$A13,'BD Factoraje'!$N:$N,'Cartera Semanal Producto'!AT$1,'BD Factoraje'!$C:$C,$B$2)</f>
        <v>0</v>
      </c>
      <c r="AU13" s="11">
        <f>IF('Cartera Semanal Producto'!$A13='Cartera Semanal Producto'!AU$1,-SUMIFS('BD Factoraje'!$Q:$Q,'BD Factoraje'!$G:$G,'Cartera Semanal Producto'!$A13,'BD Factoraje'!$C:$C,$B$2),0)+AT13-SUMIFS('BD Factoraje'!$R:$R,'BD Factoraje'!$G:$G,'Cartera Semanal Producto'!$A13,'BD Factoraje'!$N:$N,'Cartera Semanal Producto'!AU$1,'BD Factoraje'!$C:$C,$B$2)</f>
        <v>0</v>
      </c>
      <c r="AV13" s="11">
        <f>IF('Cartera Semanal Producto'!$A13='Cartera Semanal Producto'!AV$1,-SUMIFS('BD Factoraje'!$Q:$Q,'BD Factoraje'!$G:$G,'Cartera Semanal Producto'!$A13,'BD Factoraje'!$C:$C,$B$2),0)+AU13-SUMIFS('BD Factoraje'!$R:$R,'BD Factoraje'!$G:$G,'Cartera Semanal Producto'!$A13,'BD Factoraje'!$N:$N,'Cartera Semanal Producto'!AV$1,'BD Factoraje'!$C:$C,$B$2)</f>
        <v>0</v>
      </c>
      <c r="AW13" s="11">
        <f>IF('Cartera Semanal Producto'!$A13='Cartera Semanal Producto'!AW$1,-SUMIFS('BD Factoraje'!$Q:$Q,'BD Factoraje'!$G:$G,'Cartera Semanal Producto'!$A13,'BD Factoraje'!$C:$C,$B$2),0)+AV13-SUMIFS('BD Factoraje'!$R:$R,'BD Factoraje'!$G:$G,'Cartera Semanal Producto'!$A13,'BD Factoraje'!$N:$N,'Cartera Semanal Producto'!AW$1,'BD Factoraje'!$C:$C,$B$2)</f>
        <v>0</v>
      </c>
      <c r="AX13" s="11">
        <f>IF('Cartera Semanal Producto'!$A13='Cartera Semanal Producto'!AX$1,-SUMIFS('BD Factoraje'!$Q:$Q,'BD Factoraje'!$G:$G,'Cartera Semanal Producto'!$A13,'BD Factoraje'!$C:$C,$B$2),0)+AW13-SUMIFS('BD Factoraje'!$R:$R,'BD Factoraje'!$G:$G,'Cartera Semanal Producto'!$A13,'BD Factoraje'!$N:$N,'Cartera Semanal Producto'!AX$1,'BD Factoraje'!$C:$C,$B$2)</f>
        <v>0</v>
      </c>
      <c r="AY13" s="11">
        <f>IF('Cartera Semanal Producto'!$A13='Cartera Semanal Producto'!AY$1,-SUMIFS('BD Factoraje'!$Q:$Q,'BD Factoraje'!$G:$G,'Cartera Semanal Producto'!$A13,'BD Factoraje'!$C:$C,$B$2),0)+AX13-SUMIFS('BD Factoraje'!$R:$R,'BD Factoraje'!$G:$G,'Cartera Semanal Producto'!$A13,'BD Factoraje'!$N:$N,'Cartera Semanal Producto'!AY$1,'BD Factoraje'!$C:$C,$B$2)</f>
        <v>0</v>
      </c>
      <c r="AZ13" s="11">
        <f>IF('Cartera Semanal Producto'!$A13='Cartera Semanal Producto'!AZ$1,-SUMIFS('BD Factoraje'!$Q:$Q,'BD Factoraje'!$G:$G,'Cartera Semanal Producto'!$A13,'BD Factoraje'!$C:$C,$B$2),0)+AY13-SUMIFS('BD Factoraje'!$R:$R,'BD Factoraje'!$G:$G,'Cartera Semanal Producto'!$A13,'BD Factoraje'!$N:$N,'Cartera Semanal Producto'!AZ$1,'BD Factoraje'!$C:$C,$B$2)</f>
        <v>0</v>
      </c>
      <c r="BA13" s="11">
        <f>IF('Cartera Semanal Producto'!$A13='Cartera Semanal Producto'!BA$1,-SUMIFS('BD Factoraje'!$Q:$Q,'BD Factoraje'!$G:$G,'Cartera Semanal Producto'!$A13,'BD Factoraje'!$C:$C,$B$2),0)+AZ13-SUMIFS('BD Factoraje'!$R:$R,'BD Factoraje'!$G:$G,'Cartera Semanal Producto'!$A13,'BD Factoraje'!$N:$N,'Cartera Semanal Producto'!BA$1,'BD Factoraje'!$C:$C,$B$2)</f>
        <v>0</v>
      </c>
      <c r="BB13" s="11">
        <f>IF('Cartera Semanal Producto'!$A13='Cartera Semanal Producto'!BB$1,-SUMIFS('BD Factoraje'!$Q:$Q,'BD Factoraje'!$G:$G,'Cartera Semanal Producto'!$A13,'BD Factoraje'!$C:$C,$B$2),0)+BA13-SUMIFS('BD Factoraje'!$R:$R,'BD Factoraje'!$G:$G,'Cartera Semanal Producto'!$A13,'BD Factoraje'!$N:$N,'Cartera Semanal Producto'!BB$1,'BD Factoraje'!$C:$C,$B$2)</f>
        <v>0</v>
      </c>
      <c r="BC13" s="11">
        <f>IF('Cartera Semanal Producto'!$A13='Cartera Semanal Producto'!BC$1,-SUMIFS('BD Factoraje'!$Q:$Q,'BD Factoraje'!$G:$G,'Cartera Semanal Producto'!$A13,'BD Factoraje'!$C:$C,$B$2),0)+BB13-SUMIFS('BD Factoraje'!$R:$R,'BD Factoraje'!$G:$G,'Cartera Semanal Producto'!$A13,'BD Factoraje'!$N:$N,'Cartera Semanal Producto'!BC$1,'BD Factoraje'!$C:$C,$B$2)</f>
        <v>0</v>
      </c>
      <c r="BD13" s="11">
        <f>IF('Cartera Semanal Producto'!$A13='Cartera Semanal Producto'!BD$1,-SUMIFS('BD Factoraje'!$Q:$Q,'BD Factoraje'!$G:$G,'Cartera Semanal Producto'!$A13,'BD Factoraje'!$C:$C,$B$2),0)+BC13-SUMIFS('BD Factoraje'!$R:$R,'BD Factoraje'!$G:$G,'Cartera Semanal Producto'!$A13,'BD Factoraje'!$N:$N,'Cartera Semanal Producto'!BD$1,'BD Factoraje'!$C:$C,$B$2)</f>
        <v>0</v>
      </c>
      <c r="BE13" s="11">
        <f>IF('Cartera Semanal Producto'!$A13='Cartera Semanal Producto'!BE$1,-SUMIFS('BD Factoraje'!$Q:$Q,'BD Factoraje'!$G:$G,'Cartera Semanal Producto'!$A13,'BD Factoraje'!$C:$C,$B$2),0)+BD13-SUMIFS('BD Factoraje'!$R:$R,'BD Factoraje'!$G:$G,'Cartera Semanal Producto'!$A13,'BD Factoraje'!$N:$N,'Cartera Semanal Producto'!BE$1,'BD Factoraje'!$C:$C,$B$2)</f>
        <v>0</v>
      </c>
      <c r="BF13" s="11">
        <f>IF('Cartera Semanal Producto'!$A13='Cartera Semanal Producto'!BF$1,-SUMIFS('BD Factoraje'!$Q:$Q,'BD Factoraje'!$G:$G,'Cartera Semanal Producto'!$A13,'BD Factoraje'!$C:$C,$B$2),0)+BE13-SUMIFS('BD Factoraje'!$R:$R,'BD Factoraje'!$G:$G,'Cartera Semanal Producto'!$A13,'BD Factoraje'!$N:$N,'Cartera Semanal Producto'!BF$1,'BD Factoraje'!$C:$C,$B$2)</f>
        <v>0</v>
      </c>
      <c r="BG13" s="11">
        <f>IF('Cartera Semanal Producto'!$A13='Cartera Semanal Producto'!BG$1,-SUMIFS('BD Factoraje'!$Q:$Q,'BD Factoraje'!$G:$G,'Cartera Semanal Producto'!$A13,'BD Factoraje'!$C:$C,$B$2),0)+BF13-SUMIFS('BD Factoraje'!$R:$R,'BD Factoraje'!$G:$G,'Cartera Semanal Producto'!$A13,'BD Factoraje'!$N:$N,'Cartera Semanal Producto'!BG$1,'BD Factoraje'!$C:$C,$B$2)</f>
        <v>0</v>
      </c>
      <c r="BH13" s="11">
        <f>IF('Cartera Semanal Producto'!$A13='Cartera Semanal Producto'!BH$1,-SUMIFS('BD Factoraje'!$Q:$Q,'BD Factoraje'!$G:$G,'Cartera Semanal Producto'!$A13,'BD Factoraje'!$C:$C,$B$2),0)+BG13-SUMIFS('BD Factoraje'!$R:$R,'BD Factoraje'!$G:$G,'Cartera Semanal Producto'!$A13,'BD Factoraje'!$N:$N,'Cartera Semanal Producto'!BH$1,'BD Factoraje'!$C:$C,$B$2)</f>
        <v>0</v>
      </c>
      <c r="BI13" s="11">
        <f>IF('Cartera Semanal Producto'!$A13='Cartera Semanal Producto'!BI$1,-SUMIFS('BD Factoraje'!$Q:$Q,'BD Factoraje'!$G:$G,'Cartera Semanal Producto'!$A13,'BD Factoraje'!$C:$C,$B$2),0)+BH13-SUMIFS('BD Factoraje'!$R:$R,'BD Factoraje'!$G:$G,'Cartera Semanal Producto'!$A13,'BD Factoraje'!$N:$N,'Cartera Semanal Producto'!BI$1,'BD Factoraje'!$C:$C,$B$2)</f>
        <v>0</v>
      </c>
      <c r="BJ13" s="11">
        <f>IF('Cartera Semanal Producto'!$A13='Cartera Semanal Producto'!BJ$1,-SUMIFS('BD Factoraje'!$Q:$Q,'BD Factoraje'!$G:$G,'Cartera Semanal Producto'!$A13,'BD Factoraje'!$C:$C,$B$2),0)+BI13-SUMIFS('BD Factoraje'!$R:$R,'BD Factoraje'!$G:$G,'Cartera Semanal Producto'!$A13,'BD Factoraje'!$N:$N,'Cartera Semanal Producto'!BJ$1,'BD Factoraje'!$C:$C,$B$2)</f>
        <v>0</v>
      </c>
      <c r="BK13" s="11">
        <f>IF('Cartera Semanal Producto'!$A13='Cartera Semanal Producto'!BK$1,-SUMIFS('BD Factoraje'!$Q:$Q,'BD Factoraje'!$G:$G,'Cartera Semanal Producto'!$A13,'BD Factoraje'!$C:$C,$B$2),0)+BJ13-SUMIFS('BD Factoraje'!$R:$R,'BD Factoraje'!$G:$G,'Cartera Semanal Producto'!$A13,'BD Factoraje'!$N:$N,'Cartera Semanal Producto'!BK$1,'BD Factoraje'!$C:$C,$B$2)</f>
        <v>0</v>
      </c>
      <c r="BL13" s="11">
        <f>IF('Cartera Semanal Producto'!$A13='Cartera Semanal Producto'!BL$1,-SUMIFS('BD Factoraje'!$Q:$Q,'BD Factoraje'!$G:$G,'Cartera Semanal Producto'!$A13,'BD Factoraje'!$C:$C,$B$2),0)+BK13-SUMIFS('BD Factoraje'!$R:$R,'BD Factoraje'!$G:$G,'Cartera Semanal Producto'!$A13,'BD Factoraje'!$N:$N,'Cartera Semanal Producto'!BL$1,'BD Factoraje'!$C:$C,$B$2)</f>
        <v>0</v>
      </c>
      <c r="BM13" s="11">
        <f>IF('Cartera Semanal Producto'!$A13='Cartera Semanal Producto'!BM$1,-SUMIFS('BD Factoraje'!$Q:$Q,'BD Factoraje'!$G:$G,'Cartera Semanal Producto'!$A13,'BD Factoraje'!$C:$C,$B$2),0)+BL13-SUMIFS('BD Factoraje'!$R:$R,'BD Factoraje'!$G:$G,'Cartera Semanal Producto'!$A13,'BD Factoraje'!$N:$N,'Cartera Semanal Producto'!BM$1,'BD Factoraje'!$C:$C,$B$2)</f>
        <v>0</v>
      </c>
      <c r="BN13" s="11">
        <f>IF('Cartera Semanal Producto'!$A13='Cartera Semanal Producto'!BN$1,-SUMIFS('BD Factoraje'!$Q:$Q,'BD Factoraje'!$G:$G,'Cartera Semanal Producto'!$A13,'BD Factoraje'!$C:$C,$B$2),0)+BM13-SUMIFS('BD Factoraje'!$R:$R,'BD Factoraje'!$G:$G,'Cartera Semanal Producto'!$A13,'BD Factoraje'!$N:$N,'Cartera Semanal Producto'!BN$1,'BD Factoraje'!$C:$C,$B$2)</f>
        <v>0</v>
      </c>
      <c r="BO13" s="11">
        <f>IF('Cartera Semanal Producto'!$A13='Cartera Semanal Producto'!BO$1,-SUMIFS('BD Factoraje'!$Q:$Q,'BD Factoraje'!$G:$G,'Cartera Semanal Producto'!$A13,'BD Factoraje'!$C:$C,$B$2),0)+BN13-SUMIFS('BD Factoraje'!$R:$R,'BD Factoraje'!$G:$G,'Cartera Semanal Producto'!$A13,'BD Factoraje'!$N:$N,'Cartera Semanal Producto'!BO$1,'BD Factoraje'!$C:$C,$B$2)</f>
        <v>0</v>
      </c>
      <c r="BP13" s="11">
        <f>IF('Cartera Semanal Producto'!$A13='Cartera Semanal Producto'!BP$1,-SUMIFS('BD Factoraje'!$Q:$Q,'BD Factoraje'!$G:$G,'Cartera Semanal Producto'!$A13,'BD Factoraje'!$C:$C,$B$2),0)+BO13-SUMIFS('BD Factoraje'!$R:$R,'BD Factoraje'!$G:$G,'Cartera Semanal Producto'!$A13,'BD Factoraje'!$N:$N,'Cartera Semanal Producto'!BP$1,'BD Factoraje'!$C:$C,$B$2)</f>
        <v>0</v>
      </c>
      <c r="BQ13" s="11">
        <f>IF('Cartera Semanal Producto'!$A13='Cartera Semanal Producto'!BQ$1,-SUMIFS('BD Factoraje'!$Q:$Q,'BD Factoraje'!$G:$G,'Cartera Semanal Producto'!$A13,'BD Factoraje'!$C:$C,$B$2),0)+BP13-SUMIFS('BD Factoraje'!$R:$R,'BD Factoraje'!$G:$G,'Cartera Semanal Producto'!$A13,'BD Factoraje'!$N:$N,'Cartera Semanal Producto'!BQ$1,'BD Factoraje'!$C:$C,$B$2)</f>
        <v>0</v>
      </c>
      <c r="BR13" s="11">
        <f>IF('Cartera Semanal Producto'!$A13='Cartera Semanal Producto'!BR$1,-SUMIFS('BD Factoraje'!$Q:$Q,'BD Factoraje'!$G:$G,'Cartera Semanal Producto'!$A13,'BD Factoraje'!$C:$C,$B$2),0)+BQ13-SUMIFS('BD Factoraje'!$R:$R,'BD Factoraje'!$G:$G,'Cartera Semanal Producto'!$A13,'BD Factoraje'!$N:$N,'Cartera Semanal Producto'!BR$1,'BD Factoraje'!$C:$C,$B$2)</f>
        <v>0</v>
      </c>
      <c r="BS13" s="11">
        <f>IF('Cartera Semanal Producto'!$A13='Cartera Semanal Producto'!BS$1,-SUMIFS('BD Factoraje'!$Q:$Q,'BD Factoraje'!$G:$G,'Cartera Semanal Producto'!$A13,'BD Factoraje'!$C:$C,$B$2),0)+BR13-SUMIFS('BD Factoraje'!$R:$R,'BD Factoraje'!$G:$G,'Cartera Semanal Producto'!$A13,'BD Factoraje'!$N:$N,'Cartera Semanal Producto'!BS$1,'BD Factoraje'!$C:$C,$B$2)</f>
        <v>0</v>
      </c>
      <c r="BT13" s="11">
        <f>IF('Cartera Semanal Producto'!$A13='Cartera Semanal Producto'!BT$1,-SUMIFS('BD Factoraje'!$Q:$Q,'BD Factoraje'!$G:$G,'Cartera Semanal Producto'!$A13,'BD Factoraje'!$C:$C,$B$2),0)+BS13-SUMIFS('BD Factoraje'!$R:$R,'BD Factoraje'!$G:$G,'Cartera Semanal Producto'!$A13,'BD Factoraje'!$N:$N,'Cartera Semanal Producto'!BT$1,'BD Factoraje'!$C:$C,$B$2)</f>
        <v>0</v>
      </c>
      <c r="BU13" s="11">
        <f>IF('Cartera Semanal Producto'!$A13='Cartera Semanal Producto'!BU$1,-SUMIFS('BD Factoraje'!$Q:$Q,'BD Factoraje'!$G:$G,'Cartera Semanal Producto'!$A13,'BD Factoraje'!$C:$C,$B$2),0)+BT13-SUMIFS('BD Factoraje'!$R:$R,'BD Factoraje'!$G:$G,'Cartera Semanal Producto'!$A13,'BD Factoraje'!$N:$N,'Cartera Semanal Producto'!BU$1,'BD Factoraje'!$C:$C,$B$2)</f>
        <v>0</v>
      </c>
      <c r="BV13" s="11">
        <f>IF('Cartera Semanal Producto'!$A13='Cartera Semanal Producto'!BV$1,-SUMIFS('BD Factoraje'!$Q:$Q,'BD Factoraje'!$G:$G,'Cartera Semanal Producto'!$A13,'BD Factoraje'!$C:$C,$B$2),0)+BU13-SUMIFS('BD Factoraje'!$R:$R,'BD Factoraje'!$G:$G,'Cartera Semanal Producto'!$A13,'BD Factoraje'!$N:$N,'Cartera Semanal Producto'!BV$1,'BD Factoraje'!$C:$C,$B$2)</f>
        <v>0</v>
      </c>
      <c r="BW13" s="11">
        <f>IF('Cartera Semanal Producto'!$A13='Cartera Semanal Producto'!BW$1,-SUMIFS('BD Factoraje'!$Q:$Q,'BD Factoraje'!$G:$G,'Cartera Semanal Producto'!$A13,'BD Factoraje'!$C:$C,$B$2),0)+BV13-SUMIFS('BD Factoraje'!$R:$R,'BD Factoraje'!$G:$G,'Cartera Semanal Producto'!$A13,'BD Factoraje'!$N:$N,'Cartera Semanal Producto'!BW$1,'BD Factoraje'!$C:$C,$B$2)</f>
        <v>0</v>
      </c>
      <c r="BX13" s="11">
        <f>IF('Cartera Semanal Producto'!$A13='Cartera Semanal Producto'!BX$1,-SUMIFS('BD Factoraje'!$Q:$Q,'BD Factoraje'!$G:$G,'Cartera Semanal Producto'!$A13,'BD Factoraje'!$C:$C,$B$2),0)+BW13-SUMIFS('BD Factoraje'!$R:$R,'BD Factoraje'!$G:$G,'Cartera Semanal Producto'!$A13,'BD Factoraje'!$N:$N,'Cartera Semanal Producto'!BX$1,'BD Factoraje'!$C:$C,$B$2)</f>
        <v>0</v>
      </c>
      <c r="BY13" s="11">
        <f>IF('Cartera Semanal Producto'!$A13='Cartera Semanal Producto'!BY$1,-SUMIFS('BD Factoraje'!$Q:$Q,'BD Factoraje'!$G:$G,'Cartera Semanal Producto'!$A13,'BD Factoraje'!$C:$C,$B$2),0)+BX13-SUMIFS('BD Factoraje'!$R:$R,'BD Factoraje'!$G:$G,'Cartera Semanal Producto'!$A13,'BD Factoraje'!$N:$N,'Cartera Semanal Producto'!BY$1,'BD Factoraje'!$C:$C,$B$2)</f>
        <v>0</v>
      </c>
      <c r="BZ13" s="11">
        <f>IF('Cartera Semanal Producto'!$A13='Cartera Semanal Producto'!BZ$1,-SUMIFS('BD Factoraje'!$Q:$Q,'BD Factoraje'!$G:$G,'Cartera Semanal Producto'!$A13,'BD Factoraje'!$C:$C,$B$2),0)+BY13-SUMIFS('BD Factoraje'!$R:$R,'BD Factoraje'!$G:$G,'Cartera Semanal Producto'!$A13,'BD Factoraje'!$N:$N,'Cartera Semanal Producto'!BZ$1,'BD Factoraje'!$C:$C,$B$2)</f>
        <v>0</v>
      </c>
      <c r="CA13" s="11">
        <f>IF('Cartera Semanal Producto'!$A13='Cartera Semanal Producto'!CA$1,-SUMIFS('BD Factoraje'!$Q:$Q,'BD Factoraje'!$G:$G,'Cartera Semanal Producto'!$A13,'BD Factoraje'!$C:$C,$B$2),0)+BZ13-SUMIFS('BD Factoraje'!$R:$R,'BD Factoraje'!$G:$G,'Cartera Semanal Producto'!$A13,'BD Factoraje'!$N:$N,'Cartera Semanal Producto'!CA$1,'BD Factoraje'!$C:$C,$B$2)</f>
        <v>0</v>
      </c>
      <c r="CB13" s="11">
        <f>IF('Cartera Semanal Producto'!$A13='Cartera Semanal Producto'!CB$1,-SUMIFS('BD Factoraje'!$Q:$Q,'BD Factoraje'!$G:$G,'Cartera Semanal Producto'!$A13,'BD Factoraje'!$C:$C,$B$2),0)+CA13-SUMIFS('BD Factoraje'!$R:$R,'BD Factoraje'!$G:$G,'Cartera Semanal Producto'!$A13,'BD Factoraje'!$N:$N,'Cartera Semanal Producto'!CB$1,'BD Factoraje'!$C:$C,$B$2)</f>
        <v>0</v>
      </c>
      <c r="CC13" s="11">
        <f>IF('Cartera Semanal Producto'!$A13='Cartera Semanal Producto'!CC$1,-SUMIFS('BD Factoraje'!$Q:$Q,'BD Factoraje'!$G:$G,'Cartera Semanal Producto'!$A13,'BD Factoraje'!$C:$C,$B$2),0)+CB13-SUMIFS('BD Factoraje'!$R:$R,'BD Factoraje'!$G:$G,'Cartera Semanal Producto'!$A13,'BD Factoraje'!$N:$N,'Cartera Semanal Producto'!CC$1,'BD Factoraje'!$C:$C,$B$2)</f>
        <v>0</v>
      </c>
      <c r="CD13" s="11">
        <f>IF('Cartera Semanal Producto'!$A13='Cartera Semanal Producto'!CD$1,-SUMIFS('BD Factoraje'!$Q:$Q,'BD Factoraje'!$G:$G,'Cartera Semanal Producto'!$A13,'BD Factoraje'!$C:$C,$B$2),0)+CC13-SUMIFS('BD Factoraje'!$R:$R,'BD Factoraje'!$G:$G,'Cartera Semanal Producto'!$A13,'BD Factoraje'!$N:$N,'Cartera Semanal Producto'!CD$1,'BD Factoraje'!$C:$C,$B$2)</f>
        <v>0</v>
      </c>
      <c r="CE13" s="11">
        <f>IF('Cartera Semanal Producto'!$A13='Cartera Semanal Producto'!CE$1,-SUMIFS('BD Factoraje'!$Q:$Q,'BD Factoraje'!$G:$G,'Cartera Semanal Producto'!$A13,'BD Factoraje'!$C:$C,$B$2),0)+CD13-SUMIFS('BD Factoraje'!$R:$R,'BD Factoraje'!$G:$G,'Cartera Semanal Producto'!$A13,'BD Factoraje'!$N:$N,'Cartera Semanal Producto'!CE$1,'BD Factoraje'!$C:$C,$B$2)</f>
        <v>0</v>
      </c>
      <c r="CF13" s="11">
        <f>IF('Cartera Semanal Producto'!$A13='Cartera Semanal Producto'!CF$1,-SUMIFS('BD Factoraje'!$Q:$Q,'BD Factoraje'!$G:$G,'Cartera Semanal Producto'!$A13,'BD Factoraje'!$C:$C,$B$2),0)+CE13-SUMIFS('BD Factoraje'!$R:$R,'BD Factoraje'!$G:$G,'Cartera Semanal Producto'!$A13,'BD Factoraje'!$N:$N,'Cartera Semanal Producto'!CF$1,'BD Factoraje'!$C:$C,$B$2)</f>
        <v>0</v>
      </c>
      <c r="CG13" s="11">
        <f>IF('Cartera Semanal Producto'!$A13='Cartera Semanal Producto'!CG$1,-SUMIFS('BD Factoraje'!$Q:$Q,'BD Factoraje'!$G:$G,'Cartera Semanal Producto'!$A13,'BD Factoraje'!$C:$C,$B$2),0)+CF13-SUMIFS('BD Factoraje'!$R:$R,'BD Factoraje'!$G:$G,'Cartera Semanal Producto'!$A13,'BD Factoraje'!$N:$N,'Cartera Semanal Producto'!CG$1,'BD Factoraje'!$C:$C,$B$2)</f>
        <v>0</v>
      </c>
      <c r="CH13" s="11">
        <f>IF('Cartera Semanal Producto'!$A13='Cartera Semanal Producto'!CH$1,-SUMIFS('BD Factoraje'!$Q:$Q,'BD Factoraje'!$G:$G,'Cartera Semanal Producto'!$A13,'BD Factoraje'!$C:$C,$B$2),0)+CG13-SUMIFS('BD Factoraje'!$R:$R,'BD Factoraje'!$G:$G,'Cartera Semanal Producto'!$A13,'BD Factoraje'!$N:$N,'Cartera Semanal Producto'!CH$1,'BD Factoraje'!$C:$C,$B$2)</f>
        <v>0</v>
      </c>
      <c r="CI13" s="11">
        <f>IF('Cartera Semanal Producto'!$A13='Cartera Semanal Producto'!CI$1,-SUMIFS('BD Factoraje'!$Q:$Q,'BD Factoraje'!$G:$G,'Cartera Semanal Producto'!$A13,'BD Factoraje'!$C:$C,$B$2),0)+CH13-SUMIFS('BD Factoraje'!$R:$R,'BD Factoraje'!$G:$G,'Cartera Semanal Producto'!$A13,'BD Factoraje'!$N:$N,'Cartera Semanal Producto'!CI$1,'BD Factoraje'!$C:$C,$B$2)</f>
        <v>0</v>
      </c>
      <c r="CJ13" s="11">
        <f>IF('Cartera Semanal Producto'!$A13='Cartera Semanal Producto'!CJ$1,-SUMIFS('BD Factoraje'!$Q:$Q,'BD Factoraje'!$G:$G,'Cartera Semanal Producto'!$A13,'BD Factoraje'!$C:$C,$B$2),0)+CI13-SUMIFS('BD Factoraje'!$R:$R,'BD Factoraje'!$G:$G,'Cartera Semanal Producto'!$A13,'BD Factoraje'!$N:$N,'Cartera Semanal Producto'!CJ$1,'BD Factoraje'!$C:$C,$B$2)</f>
        <v>0</v>
      </c>
      <c r="CK13" s="11">
        <f>IF('Cartera Semanal Producto'!$A13='Cartera Semanal Producto'!CK$1,-SUMIFS('BD Factoraje'!$Q:$Q,'BD Factoraje'!$G:$G,'Cartera Semanal Producto'!$A13,'BD Factoraje'!$C:$C,$B$2),0)+CJ13-SUMIFS('BD Factoraje'!$R:$R,'BD Factoraje'!$G:$G,'Cartera Semanal Producto'!$A13,'BD Factoraje'!$N:$N,'Cartera Semanal Producto'!CK$1,'BD Factoraje'!$C:$C,$B$2)</f>
        <v>0</v>
      </c>
      <c r="CL13" s="11">
        <f>IF('Cartera Semanal Producto'!$A13='Cartera Semanal Producto'!CL$1,-SUMIFS('BD Factoraje'!$Q:$Q,'BD Factoraje'!$G:$G,'Cartera Semanal Producto'!$A13,'BD Factoraje'!$C:$C,$B$2),0)+CK13-SUMIFS('BD Factoraje'!$R:$R,'BD Factoraje'!$G:$G,'Cartera Semanal Producto'!$A13,'BD Factoraje'!$N:$N,'Cartera Semanal Producto'!CL$1,'BD Factoraje'!$C:$C,$B$2)</f>
        <v>0</v>
      </c>
      <c r="CM13" s="11">
        <f>IF('Cartera Semanal Producto'!$A13='Cartera Semanal Producto'!CM$1,-SUMIFS('BD Factoraje'!$Q:$Q,'BD Factoraje'!$G:$G,'Cartera Semanal Producto'!$A13,'BD Factoraje'!$C:$C,$B$2),0)+CL13-SUMIFS('BD Factoraje'!$R:$R,'BD Factoraje'!$G:$G,'Cartera Semanal Producto'!$A13,'BD Factoraje'!$N:$N,'Cartera Semanal Producto'!CM$1,'BD Factoraje'!$C:$C,$B$2)</f>
        <v>0</v>
      </c>
      <c r="CN13" s="11">
        <f>IF('Cartera Semanal Producto'!$A13='Cartera Semanal Producto'!CN$1,-SUMIFS('BD Factoraje'!$Q:$Q,'BD Factoraje'!$G:$G,'Cartera Semanal Producto'!$A13,'BD Factoraje'!$C:$C,$B$2),0)+CM13-SUMIFS('BD Factoraje'!$R:$R,'BD Factoraje'!$G:$G,'Cartera Semanal Producto'!$A13,'BD Factoraje'!$N:$N,'Cartera Semanal Producto'!CN$1,'BD Factoraje'!$C:$C,$B$2)</f>
        <v>0</v>
      </c>
      <c r="CO13" s="11">
        <f>IF('Cartera Semanal Producto'!$A13='Cartera Semanal Producto'!CO$1,-SUMIFS('BD Factoraje'!$Q:$Q,'BD Factoraje'!$G:$G,'Cartera Semanal Producto'!$A13,'BD Factoraje'!$C:$C,$B$2),0)+CN13-SUMIFS('BD Factoraje'!$R:$R,'BD Factoraje'!$G:$G,'Cartera Semanal Producto'!$A13,'BD Factoraje'!$N:$N,'Cartera Semanal Producto'!CO$1,'BD Factoraje'!$C:$C,$B$2)</f>
        <v>0</v>
      </c>
      <c r="CP13" s="11">
        <f>IF('Cartera Semanal Producto'!$A13='Cartera Semanal Producto'!CP$1,-SUMIFS('BD Factoraje'!$Q:$Q,'BD Factoraje'!$G:$G,'Cartera Semanal Producto'!$A13,'BD Factoraje'!$C:$C,$B$2),0)+CO13-SUMIFS('BD Factoraje'!$R:$R,'BD Factoraje'!$G:$G,'Cartera Semanal Producto'!$A13,'BD Factoraje'!$N:$N,'Cartera Semanal Producto'!CP$1,'BD Factoraje'!$C:$C,$B$2)</f>
        <v>0</v>
      </c>
      <c r="CQ13" s="11">
        <f>IF('Cartera Semanal Producto'!$A13='Cartera Semanal Producto'!CQ$1,-SUMIFS('BD Factoraje'!$Q:$Q,'BD Factoraje'!$G:$G,'Cartera Semanal Producto'!$A13,'BD Factoraje'!$C:$C,$B$2),0)+CP13-SUMIFS('BD Factoraje'!$R:$R,'BD Factoraje'!$G:$G,'Cartera Semanal Producto'!$A13,'BD Factoraje'!$N:$N,'Cartera Semanal Producto'!CQ$1,'BD Factoraje'!$C:$C,$B$2)</f>
        <v>0</v>
      </c>
      <c r="CR13" s="11">
        <f>IF('Cartera Semanal Producto'!$A13='Cartera Semanal Producto'!CR$1,-SUMIFS('BD Factoraje'!$Q:$Q,'BD Factoraje'!$G:$G,'Cartera Semanal Producto'!$A13,'BD Factoraje'!$C:$C,$B$2),0)+CQ13-SUMIFS('BD Factoraje'!$R:$R,'BD Factoraje'!$G:$G,'Cartera Semanal Producto'!$A13,'BD Factoraje'!$N:$N,'Cartera Semanal Producto'!CR$1,'BD Factoraje'!$C:$C,$B$2)</f>
        <v>0</v>
      </c>
      <c r="CS13" s="11">
        <f>IF('Cartera Semanal Producto'!$A13='Cartera Semanal Producto'!CS$1,-SUMIFS('BD Factoraje'!$Q:$Q,'BD Factoraje'!$G:$G,'Cartera Semanal Producto'!$A13,'BD Factoraje'!$C:$C,$B$2),0)+CR13-SUMIFS('BD Factoraje'!$R:$R,'BD Factoraje'!$G:$G,'Cartera Semanal Producto'!$A13,'BD Factoraje'!$N:$N,'Cartera Semanal Producto'!CS$1,'BD Factoraje'!$C:$C,$B$2)</f>
        <v>0</v>
      </c>
      <c r="CT13" s="11">
        <f>IF('Cartera Semanal Producto'!$A13='Cartera Semanal Producto'!CT$1,-SUMIFS('BD Factoraje'!$Q:$Q,'BD Factoraje'!$G:$G,'Cartera Semanal Producto'!$A13,'BD Factoraje'!$C:$C,$B$2),0)+CS13-SUMIFS('BD Factoraje'!$R:$R,'BD Factoraje'!$G:$G,'Cartera Semanal Producto'!$A13,'BD Factoraje'!$N:$N,'Cartera Semanal Producto'!CT$1,'BD Factoraje'!$C:$C,$B$2)</f>
        <v>0</v>
      </c>
      <c r="CU13" s="11">
        <f>IF('Cartera Semanal Producto'!$A13='Cartera Semanal Producto'!CU$1,-SUMIFS('BD Factoraje'!$Q:$Q,'BD Factoraje'!$G:$G,'Cartera Semanal Producto'!$A13,'BD Factoraje'!$C:$C,$B$2),0)+CT13-SUMIFS('BD Factoraje'!$R:$R,'BD Factoraje'!$G:$G,'Cartera Semanal Producto'!$A13,'BD Factoraje'!$N:$N,'Cartera Semanal Producto'!CU$1,'BD Factoraje'!$C:$C,$B$2)</f>
        <v>0</v>
      </c>
      <c r="CV13" s="11">
        <f>IF('Cartera Semanal Producto'!$A13='Cartera Semanal Producto'!CV$1,-SUMIFS('BD Factoraje'!$Q:$Q,'BD Factoraje'!$G:$G,'Cartera Semanal Producto'!$A13,'BD Factoraje'!$C:$C,$B$2),0)+CU13-SUMIFS('BD Factoraje'!$R:$R,'BD Factoraje'!$G:$G,'Cartera Semanal Producto'!$A13,'BD Factoraje'!$N:$N,'Cartera Semanal Producto'!CV$1,'BD Factoraje'!$C:$C,$B$2)</f>
        <v>0</v>
      </c>
    </row>
    <row r="14" spans="1:100" x14ac:dyDescent="0.25">
      <c r="A14" s="14">
        <v>24</v>
      </c>
      <c r="B14" s="31">
        <f t="shared" si="2"/>
        <v>42533</v>
      </c>
      <c r="C14" s="11">
        <f>IF('Cartera Semanal Producto'!$A14='Cartera Semanal Producto'!C$1,-SUMIFS('BD Factoraje'!$Q:$Q,'BD Factoraje'!$G:$G,'Cartera Semanal Producto'!$A14,'BD Factoraje'!$C:$C,$B$2),0)</f>
        <v>0</v>
      </c>
      <c r="D14" s="11">
        <f>IF('Cartera Semanal Producto'!$A14='Cartera Semanal Producto'!D$1,-SUMIFS('BD Factoraje'!$Q:$Q,'BD Factoraje'!$G:$G,'Cartera Semanal Producto'!$A14,'BD Factoraje'!$C:$C,$B$2),0)+C14-SUMIFS('BD Factoraje'!$R:$R,'BD Factoraje'!$G:$G,'Cartera Semanal Producto'!$A14,'BD Factoraje'!$N:$N,'Cartera Semanal Producto'!D$1,'BD Factoraje'!$C:$C,$B$2)</f>
        <v>0</v>
      </c>
      <c r="E14" s="11">
        <f>IF('Cartera Semanal Producto'!$A14='Cartera Semanal Producto'!E$1,-SUMIFS('BD Factoraje'!$Q:$Q,'BD Factoraje'!$G:$G,'Cartera Semanal Producto'!$A14,'BD Factoraje'!$C:$C,$B$2),0)+D14-SUMIFS('BD Factoraje'!$R:$R,'BD Factoraje'!$G:$G,'Cartera Semanal Producto'!$A14,'BD Factoraje'!$N:$N,'Cartera Semanal Producto'!E$1,'BD Factoraje'!$C:$C,$B$2)</f>
        <v>0</v>
      </c>
      <c r="F14" s="11">
        <f>IF('Cartera Semanal Producto'!$A14='Cartera Semanal Producto'!F$1,-SUMIFS('BD Factoraje'!$Q:$Q,'BD Factoraje'!$G:$G,'Cartera Semanal Producto'!$A14,'BD Factoraje'!$C:$C,$B$2),0)+E14-SUMIFS('BD Factoraje'!$R:$R,'BD Factoraje'!$G:$G,'Cartera Semanal Producto'!$A14,'BD Factoraje'!$N:$N,'Cartera Semanal Producto'!F$1,'BD Factoraje'!$C:$C,$B$2)</f>
        <v>0</v>
      </c>
      <c r="G14" s="11">
        <f>IF('Cartera Semanal Producto'!$A14='Cartera Semanal Producto'!G$1,-SUMIFS('BD Factoraje'!$Q:$Q,'BD Factoraje'!$G:$G,'Cartera Semanal Producto'!$A14,'BD Factoraje'!$C:$C,$B$2),0)+F14-SUMIFS('BD Factoraje'!$R:$R,'BD Factoraje'!$G:$G,'Cartera Semanal Producto'!$A14,'BD Factoraje'!$N:$N,'Cartera Semanal Producto'!G$1,'BD Factoraje'!$C:$C,$B$2)</f>
        <v>0</v>
      </c>
      <c r="H14" s="11">
        <f>IF('Cartera Semanal Producto'!$A14='Cartera Semanal Producto'!H$1,-SUMIFS('BD Factoraje'!$Q:$Q,'BD Factoraje'!$G:$G,'Cartera Semanal Producto'!$A14,'BD Factoraje'!$C:$C,$B$2),0)+G14-SUMIFS('BD Factoraje'!$R:$R,'BD Factoraje'!$G:$G,'Cartera Semanal Producto'!$A14,'BD Factoraje'!$N:$N,'Cartera Semanal Producto'!H$1,'BD Factoraje'!$C:$C,$B$2)</f>
        <v>0</v>
      </c>
      <c r="I14" s="11">
        <f>IF('Cartera Semanal Producto'!$A14='Cartera Semanal Producto'!I$1,-SUMIFS('BD Factoraje'!$Q:$Q,'BD Factoraje'!$G:$G,'Cartera Semanal Producto'!$A14,'BD Factoraje'!$C:$C,$B$2),0)+H14-SUMIFS('BD Factoraje'!$R:$R,'BD Factoraje'!$G:$G,'Cartera Semanal Producto'!$A14,'BD Factoraje'!$N:$N,'Cartera Semanal Producto'!I$1,'BD Factoraje'!$C:$C,$B$2)</f>
        <v>0</v>
      </c>
      <c r="J14" s="11">
        <f>IF('Cartera Semanal Producto'!$A14='Cartera Semanal Producto'!J$1,-SUMIFS('BD Factoraje'!$Q:$Q,'BD Factoraje'!$G:$G,'Cartera Semanal Producto'!$A14,'BD Factoraje'!$C:$C,$B$2),0)+I14-SUMIFS('BD Factoraje'!$R:$R,'BD Factoraje'!$G:$G,'Cartera Semanal Producto'!$A14,'BD Factoraje'!$N:$N,'Cartera Semanal Producto'!J$1,'BD Factoraje'!$C:$C,$B$2)</f>
        <v>0</v>
      </c>
      <c r="K14" s="11">
        <f>IF('Cartera Semanal Producto'!$A14='Cartera Semanal Producto'!K$1,-SUMIFS('BD Factoraje'!$Q:$Q,'BD Factoraje'!$G:$G,'Cartera Semanal Producto'!$A14,'BD Factoraje'!$C:$C,$B$2),0)+J14-SUMIFS('BD Factoraje'!$R:$R,'BD Factoraje'!$G:$G,'Cartera Semanal Producto'!$A14,'BD Factoraje'!$N:$N,'Cartera Semanal Producto'!K$1,'BD Factoraje'!$C:$C,$B$2)</f>
        <v>0</v>
      </c>
      <c r="L14" s="11">
        <f>IF('Cartera Semanal Producto'!$A14='Cartera Semanal Producto'!L$1,-SUMIFS('BD Factoraje'!$Q:$Q,'BD Factoraje'!$G:$G,'Cartera Semanal Producto'!$A14,'BD Factoraje'!$C:$C,$B$2),0)+K14-SUMIFS('BD Factoraje'!$R:$R,'BD Factoraje'!$G:$G,'Cartera Semanal Producto'!$A14,'BD Factoraje'!$N:$N,'Cartera Semanal Producto'!L$1,'BD Factoraje'!$C:$C,$B$2)</f>
        <v>0</v>
      </c>
      <c r="M14" s="11">
        <f>IF('Cartera Semanal Producto'!$A14='Cartera Semanal Producto'!M$1,-SUMIFS('BD Factoraje'!$Q:$Q,'BD Factoraje'!$G:$G,'Cartera Semanal Producto'!$A14,'BD Factoraje'!$C:$C,$B$2),0)+L14-SUMIFS('BD Factoraje'!$R:$R,'BD Factoraje'!$G:$G,'Cartera Semanal Producto'!$A14,'BD Factoraje'!$N:$N,'Cartera Semanal Producto'!M$1,'BD Factoraje'!$C:$C,$B$2)</f>
        <v>0</v>
      </c>
      <c r="N14" s="11">
        <f>IF('Cartera Semanal Producto'!$A14='Cartera Semanal Producto'!N$1,-SUMIFS('BD Factoraje'!$Q:$Q,'BD Factoraje'!$G:$G,'Cartera Semanal Producto'!$A14,'BD Factoraje'!$C:$C,$B$2),0)+M14-SUMIFS('BD Factoraje'!$R:$R,'BD Factoraje'!$G:$G,'Cartera Semanal Producto'!$A14,'BD Factoraje'!$N:$N,'Cartera Semanal Producto'!N$1,'BD Factoraje'!$C:$C,$B$2)</f>
        <v>0</v>
      </c>
      <c r="O14" s="11">
        <f>IF('Cartera Semanal Producto'!$A14='Cartera Semanal Producto'!O$1,-SUMIFS('BD Factoraje'!$Q:$Q,'BD Factoraje'!$G:$G,'Cartera Semanal Producto'!$A14,'BD Factoraje'!$C:$C,$B$2),0)+N14-SUMIFS('BD Factoraje'!$R:$R,'BD Factoraje'!$G:$G,'Cartera Semanal Producto'!$A14,'BD Factoraje'!$N:$N,'Cartera Semanal Producto'!O$1,'BD Factoraje'!$C:$C,$B$2)</f>
        <v>0</v>
      </c>
      <c r="P14" s="11">
        <f>IF('Cartera Semanal Producto'!$A14='Cartera Semanal Producto'!P$1,-SUMIFS('BD Factoraje'!$Q:$Q,'BD Factoraje'!$G:$G,'Cartera Semanal Producto'!$A14,'BD Factoraje'!$C:$C,$B$2),0)+O14-SUMIFS('BD Factoraje'!$R:$R,'BD Factoraje'!$G:$G,'Cartera Semanal Producto'!$A14,'BD Factoraje'!$N:$N,'Cartera Semanal Producto'!P$1,'BD Factoraje'!$C:$C,$B$2)</f>
        <v>0</v>
      </c>
      <c r="Q14" s="11">
        <f>IF('Cartera Semanal Producto'!$A14='Cartera Semanal Producto'!Q$1,-SUMIFS('BD Factoraje'!$Q:$Q,'BD Factoraje'!$G:$G,'Cartera Semanal Producto'!$A14,'BD Factoraje'!$C:$C,$B$2),0)+P14-SUMIFS('BD Factoraje'!$R:$R,'BD Factoraje'!$G:$G,'Cartera Semanal Producto'!$A14,'BD Factoraje'!$N:$N,'Cartera Semanal Producto'!Q$1,'BD Factoraje'!$C:$C,$B$2)</f>
        <v>0</v>
      </c>
      <c r="R14" s="11">
        <f>IF('Cartera Semanal Producto'!$A14='Cartera Semanal Producto'!R$1,-SUMIFS('BD Factoraje'!$Q:$Q,'BD Factoraje'!$G:$G,'Cartera Semanal Producto'!$A14,'BD Factoraje'!$C:$C,$B$2),0)+Q14-SUMIFS('BD Factoraje'!$R:$R,'BD Factoraje'!$G:$G,'Cartera Semanal Producto'!$A14,'BD Factoraje'!$N:$N,'Cartera Semanal Producto'!R$1,'BD Factoraje'!$C:$C,$B$2)</f>
        <v>0</v>
      </c>
      <c r="S14" s="11">
        <f>IF('Cartera Semanal Producto'!$A14='Cartera Semanal Producto'!S$1,-SUMIFS('BD Factoraje'!$Q:$Q,'BD Factoraje'!$G:$G,'Cartera Semanal Producto'!$A14,'BD Factoraje'!$C:$C,$B$2),0)+R14-SUMIFS('BD Factoraje'!$R:$R,'BD Factoraje'!$G:$G,'Cartera Semanal Producto'!$A14,'BD Factoraje'!$N:$N,'Cartera Semanal Producto'!S$1,'BD Factoraje'!$C:$C,$B$2)</f>
        <v>0</v>
      </c>
      <c r="T14" s="11">
        <f>IF('Cartera Semanal Producto'!$A14='Cartera Semanal Producto'!T$1,-SUMIFS('BD Factoraje'!$Q:$Q,'BD Factoraje'!$G:$G,'Cartera Semanal Producto'!$A14,'BD Factoraje'!$C:$C,$B$2),0)+S14-SUMIFS('BD Factoraje'!$R:$R,'BD Factoraje'!$G:$G,'Cartera Semanal Producto'!$A14,'BD Factoraje'!$N:$N,'Cartera Semanal Producto'!T$1,'BD Factoraje'!$C:$C,$B$2)</f>
        <v>0</v>
      </c>
      <c r="U14" s="11">
        <f>IF('Cartera Semanal Producto'!$A14='Cartera Semanal Producto'!U$1,-SUMIFS('BD Factoraje'!$Q:$Q,'BD Factoraje'!$G:$G,'Cartera Semanal Producto'!$A14,'BD Factoraje'!$C:$C,$B$2),0)+T14-SUMIFS('BD Factoraje'!$R:$R,'BD Factoraje'!$G:$G,'Cartera Semanal Producto'!$A14,'BD Factoraje'!$N:$N,'Cartera Semanal Producto'!U$1,'BD Factoraje'!$C:$C,$B$2)</f>
        <v>0</v>
      </c>
      <c r="V14" s="11">
        <f>IF('Cartera Semanal Producto'!$A14='Cartera Semanal Producto'!V$1,-SUMIFS('BD Factoraje'!$Q:$Q,'BD Factoraje'!$G:$G,'Cartera Semanal Producto'!$A14,'BD Factoraje'!$C:$C,$B$2),0)+U14-SUMIFS('BD Factoraje'!$R:$R,'BD Factoraje'!$G:$G,'Cartera Semanal Producto'!$A14,'BD Factoraje'!$N:$N,'Cartera Semanal Producto'!V$1,'BD Factoraje'!$C:$C,$B$2)</f>
        <v>0</v>
      </c>
      <c r="W14" s="11">
        <f>IF('Cartera Semanal Producto'!$A14='Cartera Semanal Producto'!W$1,-SUMIFS('BD Factoraje'!$Q:$Q,'BD Factoraje'!$G:$G,'Cartera Semanal Producto'!$A14,'BD Factoraje'!$C:$C,$B$2),0)+V14-SUMIFS('BD Factoraje'!$R:$R,'BD Factoraje'!$G:$G,'Cartera Semanal Producto'!$A14,'BD Factoraje'!$N:$N,'Cartera Semanal Producto'!W$1,'BD Factoraje'!$C:$C,$B$2)</f>
        <v>0</v>
      </c>
      <c r="X14" s="11">
        <f>IF('Cartera Semanal Producto'!$A14='Cartera Semanal Producto'!X$1,-SUMIFS('BD Factoraje'!$Q:$Q,'BD Factoraje'!$G:$G,'Cartera Semanal Producto'!$A14,'BD Factoraje'!$C:$C,$B$2),0)+W14-SUMIFS('BD Factoraje'!$R:$R,'BD Factoraje'!$G:$G,'Cartera Semanal Producto'!$A14,'BD Factoraje'!$N:$N,'Cartera Semanal Producto'!X$1,'BD Factoraje'!$C:$C,$B$2)</f>
        <v>0</v>
      </c>
      <c r="Y14" s="11">
        <f>IF('Cartera Semanal Producto'!$A14='Cartera Semanal Producto'!Y$1,-SUMIFS('BD Factoraje'!$Q:$Q,'BD Factoraje'!$G:$G,'Cartera Semanal Producto'!$A14,'BD Factoraje'!$C:$C,$B$2),0)+X14-SUMIFS('BD Factoraje'!$R:$R,'BD Factoraje'!$G:$G,'Cartera Semanal Producto'!$A14,'BD Factoraje'!$N:$N,'Cartera Semanal Producto'!Y$1,'BD Factoraje'!$C:$C,$B$2)</f>
        <v>0</v>
      </c>
      <c r="Z14" s="11">
        <f>IF('Cartera Semanal Producto'!$A14='Cartera Semanal Producto'!Z$1,-SUMIFS('BD Factoraje'!$Q:$Q,'BD Factoraje'!$G:$G,'Cartera Semanal Producto'!$A14,'BD Factoraje'!$C:$C,$B$2),0)+Y14-SUMIFS('BD Factoraje'!$R:$R,'BD Factoraje'!$G:$G,'Cartera Semanal Producto'!$A14,'BD Factoraje'!$N:$N,'Cartera Semanal Producto'!Z$1,'BD Factoraje'!$C:$C,$B$2)</f>
        <v>0</v>
      </c>
      <c r="AA14" s="11">
        <f>IF('Cartera Semanal Producto'!$A14='Cartera Semanal Producto'!AA$1,-SUMIFS('BD Factoraje'!$Q:$Q,'BD Factoraje'!$G:$G,'Cartera Semanal Producto'!$A14,'BD Factoraje'!$C:$C,$B$2),0)+Z14-SUMIFS('BD Factoraje'!$R:$R,'BD Factoraje'!$G:$G,'Cartera Semanal Producto'!$A14,'BD Factoraje'!$N:$N,'Cartera Semanal Producto'!AA$1,'BD Factoraje'!$C:$C,$B$2)</f>
        <v>0</v>
      </c>
      <c r="AB14" s="11">
        <f>IF('Cartera Semanal Producto'!$A14='Cartera Semanal Producto'!AB$1,-SUMIFS('BD Factoraje'!$Q:$Q,'BD Factoraje'!$G:$G,'Cartera Semanal Producto'!$A14,'BD Factoraje'!$C:$C,$B$2),0)+AA14-SUMIFS('BD Factoraje'!$R:$R,'BD Factoraje'!$G:$G,'Cartera Semanal Producto'!$A14,'BD Factoraje'!$N:$N,'Cartera Semanal Producto'!AB$1,'BD Factoraje'!$C:$C,$B$2)</f>
        <v>0</v>
      </c>
      <c r="AC14" s="11">
        <f>IF('Cartera Semanal Producto'!$A14='Cartera Semanal Producto'!AC$1,-SUMIFS('BD Factoraje'!$Q:$Q,'BD Factoraje'!$G:$G,'Cartera Semanal Producto'!$A14,'BD Factoraje'!$C:$C,$B$2),0)+AB14-SUMIFS('BD Factoraje'!$R:$R,'BD Factoraje'!$G:$G,'Cartera Semanal Producto'!$A14,'BD Factoraje'!$N:$N,'Cartera Semanal Producto'!AC$1,'BD Factoraje'!$C:$C,$B$2)</f>
        <v>0</v>
      </c>
      <c r="AD14" s="11">
        <f>IF('Cartera Semanal Producto'!$A14='Cartera Semanal Producto'!AD$1,-SUMIFS('BD Factoraje'!$Q:$Q,'BD Factoraje'!$G:$G,'Cartera Semanal Producto'!$A14,'BD Factoraje'!$C:$C,$B$2),0)+AC14-SUMIFS('BD Factoraje'!$R:$R,'BD Factoraje'!$G:$G,'Cartera Semanal Producto'!$A14,'BD Factoraje'!$N:$N,'Cartera Semanal Producto'!AD$1,'BD Factoraje'!$C:$C,$B$2)</f>
        <v>0</v>
      </c>
      <c r="AE14" s="11">
        <f>IF('Cartera Semanal Producto'!$A14='Cartera Semanal Producto'!AE$1,-SUMIFS('BD Factoraje'!$Q:$Q,'BD Factoraje'!$G:$G,'Cartera Semanal Producto'!$A14,'BD Factoraje'!$C:$C,$B$2),0)+AD14-SUMIFS('BD Factoraje'!$R:$R,'BD Factoraje'!$G:$G,'Cartera Semanal Producto'!$A14,'BD Factoraje'!$N:$N,'Cartera Semanal Producto'!AE$1,'BD Factoraje'!$C:$C,$B$2)</f>
        <v>0</v>
      </c>
      <c r="AF14" s="11">
        <f>IF('Cartera Semanal Producto'!$A14='Cartera Semanal Producto'!AF$1,-SUMIFS('BD Factoraje'!$Q:$Q,'BD Factoraje'!$G:$G,'Cartera Semanal Producto'!$A14,'BD Factoraje'!$C:$C,$B$2),0)+AE14-SUMIFS('BD Factoraje'!$R:$R,'BD Factoraje'!$G:$G,'Cartera Semanal Producto'!$A14,'BD Factoraje'!$N:$N,'Cartera Semanal Producto'!AF$1,'BD Factoraje'!$C:$C,$B$2)</f>
        <v>0</v>
      </c>
      <c r="AG14" s="11">
        <f>IF('Cartera Semanal Producto'!$A14='Cartera Semanal Producto'!AG$1,-SUMIFS('BD Factoraje'!$Q:$Q,'BD Factoraje'!$G:$G,'Cartera Semanal Producto'!$A14,'BD Factoraje'!$C:$C,$B$2),0)+AF14-SUMIFS('BD Factoraje'!$R:$R,'BD Factoraje'!$G:$G,'Cartera Semanal Producto'!$A14,'BD Factoraje'!$N:$N,'Cartera Semanal Producto'!AG$1,'BD Factoraje'!$C:$C,$B$2)</f>
        <v>0</v>
      </c>
      <c r="AH14" s="11">
        <f>IF('Cartera Semanal Producto'!$A14='Cartera Semanal Producto'!AH$1,-SUMIFS('BD Factoraje'!$Q:$Q,'BD Factoraje'!$G:$G,'Cartera Semanal Producto'!$A14,'BD Factoraje'!$C:$C,$B$2),0)+AG14-SUMIFS('BD Factoraje'!$R:$R,'BD Factoraje'!$G:$G,'Cartera Semanal Producto'!$A14,'BD Factoraje'!$N:$N,'Cartera Semanal Producto'!AH$1,'BD Factoraje'!$C:$C,$B$2)</f>
        <v>0</v>
      </c>
      <c r="AI14" s="11">
        <f>IF('Cartera Semanal Producto'!$A14='Cartera Semanal Producto'!AI$1,-SUMIFS('BD Factoraje'!$Q:$Q,'BD Factoraje'!$G:$G,'Cartera Semanal Producto'!$A14,'BD Factoraje'!$C:$C,$B$2),0)+AH14-SUMIFS('BD Factoraje'!$R:$R,'BD Factoraje'!$G:$G,'Cartera Semanal Producto'!$A14,'BD Factoraje'!$N:$N,'Cartera Semanal Producto'!AI$1,'BD Factoraje'!$C:$C,$B$2)</f>
        <v>0</v>
      </c>
      <c r="AJ14" s="11">
        <f>IF('Cartera Semanal Producto'!$A14='Cartera Semanal Producto'!AJ$1,-SUMIFS('BD Factoraje'!$Q:$Q,'BD Factoraje'!$G:$G,'Cartera Semanal Producto'!$A14,'BD Factoraje'!$C:$C,$B$2),0)+AI14-SUMIFS('BD Factoraje'!$R:$R,'BD Factoraje'!$G:$G,'Cartera Semanal Producto'!$A14,'BD Factoraje'!$N:$N,'Cartera Semanal Producto'!AJ$1,'BD Factoraje'!$C:$C,$B$2)</f>
        <v>0</v>
      </c>
      <c r="AK14" s="11">
        <f>IF('Cartera Semanal Producto'!$A14='Cartera Semanal Producto'!AK$1,-SUMIFS('BD Factoraje'!$Q:$Q,'BD Factoraje'!$G:$G,'Cartera Semanal Producto'!$A14,'BD Factoraje'!$C:$C,$B$2),0)+AJ14-SUMIFS('BD Factoraje'!$R:$R,'BD Factoraje'!$G:$G,'Cartera Semanal Producto'!$A14,'BD Factoraje'!$N:$N,'Cartera Semanal Producto'!AK$1,'BD Factoraje'!$C:$C,$B$2)</f>
        <v>0</v>
      </c>
      <c r="AL14" s="11">
        <f>IF('Cartera Semanal Producto'!$A14='Cartera Semanal Producto'!AL$1,-SUMIFS('BD Factoraje'!$Q:$Q,'BD Factoraje'!$G:$G,'Cartera Semanal Producto'!$A14,'BD Factoraje'!$C:$C,$B$2),0)+AK14-SUMIFS('BD Factoraje'!$R:$R,'BD Factoraje'!$G:$G,'Cartera Semanal Producto'!$A14,'BD Factoraje'!$N:$N,'Cartera Semanal Producto'!AL$1,'BD Factoraje'!$C:$C,$B$2)</f>
        <v>0</v>
      </c>
      <c r="AM14" s="11">
        <f>IF('Cartera Semanal Producto'!$A14='Cartera Semanal Producto'!AM$1,-SUMIFS('BD Factoraje'!$Q:$Q,'BD Factoraje'!$G:$G,'Cartera Semanal Producto'!$A14,'BD Factoraje'!$C:$C,$B$2),0)+AL14-SUMIFS('BD Factoraje'!$R:$R,'BD Factoraje'!$G:$G,'Cartera Semanal Producto'!$A14,'BD Factoraje'!$N:$N,'Cartera Semanal Producto'!AM$1,'BD Factoraje'!$C:$C,$B$2)</f>
        <v>0</v>
      </c>
      <c r="AN14" s="11">
        <f>IF('Cartera Semanal Producto'!$A14='Cartera Semanal Producto'!AN$1,-SUMIFS('BD Factoraje'!$Q:$Q,'BD Factoraje'!$G:$G,'Cartera Semanal Producto'!$A14,'BD Factoraje'!$C:$C,$B$2),0)+AM14-SUMIFS('BD Factoraje'!$R:$R,'BD Factoraje'!$G:$G,'Cartera Semanal Producto'!$A14,'BD Factoraje'!$N:$N,'Cartera Semanal Producto'!AN$1,'BD Factoraje'!$C:$C,$B$2)</f>
        <v>0</v>
      </c>
      <c r="AO14" s="11">
        <f>IF('Cartera Semanal Producto'!$A14='Cartera Semanal Producto'!AO$1,-SUMIFS('BD Factoraje'!$Q:$Q,'BD Factoraje'!$G:$G,'Cartera Semanal Producto'!$A14,'BD Factoraje'!$C:$C,$B$2),0)+AN14-SUMIFS('BD Factoraje'!$R:$R,'BD Factoraje'!$G:$G,'Cartera Semanal Producto'!$A14,'BD Factoraje'!$N:$N,'Cartera Semanal Producto'!AO$1,'BD Factoraje'!$C:$C,$B$2)</f>
        <v>0</v>
      </c>
      <c r="AP14" s="11">
        <f>IF('Cartera Semanal Producto'!$A14='Cartera Semanal Producto'!AP$1,-SUMIFS('BD Factoraje'!$Q:$Q,'BD Factoraje'!$G:$G,'Cartera Semanal Producto'!$A14,'BD Factoraje'!$C:$C,$B$2),0)+AO14-SUMIFS('BD Factoraje'!$R:$R,'BD Factoraje'!$G:$G,'Cartera Semanal Producto'!$A14,'BD Factoraje'!$N:$N,'Cartera Semanal Producto'!AP$1,'BD Factoraje'!$C:$C,$B$2)</f>
        <v>0</v>
      </c>
      <c r="AQ14" s="11">
        <f>IF('Cartera Semanal Producto'!$A14='Cartera Semanal Producto'!AQ$1,-SUMIFS('BD Factoraje'!$Q:$Q,'BD Factoraje'!$G:$G,'Cartera Semanal Producto'!$A14,'BD Factoraje'!$C:$C,$B$2),0)+AP14-SUMIFS('BD Factoraje'!$R:$R,'BD Factoraje'!$G:$G,'Cartera Semanal Producto'!$A14,'BD Factoraje'!$N:$N,'Cartera Semanal Producto'!AQ$1,'BD Factoraje'!$C:$C,$B$2)</f>
        <v>0</v>
      </c>
      <c r="AR14" s="11">
        <f>IF('Cartera Semanal Producto'!$A14='Cartera Semanal Producto'!AR$1,-SUMIFS('BD Factoraje'!$Q:$Q,'BD Factoraje'!$G:$G,'Cartera Semanal Producto'!$A14,'BD Factoraje'!$C:$C,$B$2),0)+AQ14-SUMIFS('BD Factoraje'!$R:$R,'BD Factoraje'!$G:$G,'Cartera Semanal Producto'!$A14,'BD Factoraje'!$N:$N,'Cartera Semanal Producto'!AR$1,'BD Factoraje'!$C:$C,$B$2)</f>
        <v>0</v>
      </c>
      <c r="AS14" s="11">
        <f>IF('Cartera Semanal Producto'!$A14='Cartera Semanal Producto'!AS$1,-SUMIFS('BD Factoraje'!$Q:$Q,'BD Factoraje'!$G:$G,'Cartera Semanal Producto'!$A14,'BD Factoraje'!$C:$C,$B$2),0)+AR14-SUMIFS('BD Factoraje'!$R:$R,'BD Factoraje'!$G:$G,'Cartera Semanal Producto'!$A14,'BD Factoraje'!$N:$N,'Cartera Semanal Producto'!AS$1,'BD Factoraje'!$C:$C,$B$2)</f>
        <v>0</v>
      </c>
      <c r="AT14" s="11">
        <f>IF('Cartera Semanal Producto'!$A14='Cartera Semanal Producto'!AT$1,-SUMIFS('BD Factoraje'!$Q:$Q,'BD Factoraje'!$G:$G,'Cartera Semanal Producto'!$A14,'BD Factoraje'!$C:$C,$B$2),0)+AS14-SUMIFS('BD Factoraje'!$R:$R,'BD Factoraje'!$G:$G,'Cartera Semanal Producto'!$A14,'BD Factoraje'!$N:$N,'Cartera Semanal Producto'!AT$1,'BD Factoraje'!$C:$C,$B$2)</f>
        <v>0</v>
      </c>
      <c r="AU14" s="11">
        <f>IF('Cartera Semanal Producto'!$A14='Cartera Semanal Producto'!AU$1,-SUMIFS('BD Factoraje'!$Q:$Q,'BD Factoraje'!$G:$G,'Cartera Semanal Producto'!$A14,'BD Factoraje'!$C:$C,$B$2),0)+AT14-SUMIFS('BD Factoraje'!$R:$R,'BD Factoraje'!$G:$G,'Cartera Semanal Producto'!$A14,'BD Factoraje'!$N:$N,'Cartera Semanal Producto'!AU$1,'BD Factoraje'!$C:$C,$B$2)</f>
        <v>0</v>
      </c>
      <c r="AV14" s="11">
        <f>IF('Cartera Semanal Producto'!$A14='Cartera Semanal Producto'!AV$1,-SUMIFS('BD Factoraje'!$Q:$Q,'BD Factoraje'!$G:$G,'Cartera Semanal Producto'!$A14,'BD Factoraje'!$C:$C,$B$2),0)+AU14-SUMIFS('BD Factoraje'!$R:$R,'BD Factoraje'!$G:$G,'Cartera Semanal Producto'!$A14,'BD Factoraje'!$N:$N,'Cartera Semanal Producto'!AV$1,'BD Factoraje'!$C:$C,$B$2)</f>
        <v>0</v>
      </c>
      <c r="AW14" s="11">
        <f>IF('Cartera Semanal Producto'!$A14='Cartera Semanal Producto'!AW$1,-SUMIFS('BD Factoraje'!$Q:$Q,'BD Factoraje'!$G:$G,'Cartera Semanal Producto'!$A14,'BD Factoraje'!$C:$C,$B$2),0)+AV14-SUMIFS('BD Factoraje'!$R:$R,'BD Factoraje'!$G:$G,'Cartera Semanal Producto'!$A14,'BD Factoraje'!$N:$N,'Cartera Semanal Producto'!AW$1,'BD Factoraje'!$C:$C,$B$2)</f>
        <v>0</v>
      </c>
      <c r="AX14" s="11">
        <f>IF('Cartera Semanal Producto'!$A14='Cartera Semanal Producto'!AX$1,-SUMIFS('BD Factoraje'!$Q:$Q,'BD Factoraje'!$G:$G,'Cartera Semanal Producto'!$A14,'BD Factoraje'!$C:$C,$B$2),0)+AW14-SUMIFS('BD Factoraje'!$R:$R,'BD Factoraje'!$G:$G,'Cartera Semanal Producto'!$A14,'BD Factoraje'!$N:$N,'Cartera Semanal Producto'!AX$1,'BD Factoraje'!$C:$C,$B$2)</f>
        <v>0</v>
      </c>
      <c r="AY14" s="11">
        <f>IF('Cartera Semanal Producto'!$A14='Cartera Semanal Producto'!AY$1,-SUMIFS('BD Factoraje'!$Q:$Q,'BD Factoraje'!$G:$G,'Cartera Semanal Producto'!$A14,'BD Factoraje'!$C:$C,$B$2),0)+AX14-SUMIFS('BD Factoraje'!$R:$R,'BD Factoraje'!$G:$G,'Cartera Semanal Producto'!$A14,'BD Factoraje'!$N:$N,'Cartera Semanal Producto'!AY$1,'BD Factoraje'!$C:$C,$B$2)</f>
        <v>0</v>
      </c>
      <c r="AZ14" s="11">
        <f>IF('Cartera Semanal Producto'!$A14='Cartera Semanal Producto'!AZ$1,-SUMIFS('BD Factoraje'!$Q:$Q,'BD Factoraje'!$G:$G,'Cartera Semanal Producto'!$A14,'BD Factoraje'!$C:$C,$B$2),0)+AY14-SUMIFS('BD Factoraje'!$R:$R,'BD Factoraje'!$G:$G,'Cartera Semanal Producto'!$A14,'BD Factoraje'!$N:$N,'Cartera Semanal Producto'!AZ$1,'BD Factoraje'!$C:$C,$B$2)</f>
        <v>0</v>
      </c>
      <c r="BA14" s="11">
        <f>IF('Cartera Semanal Producto'!$A14='Cartera Semanal Producto'!BA$1,-SUMIFS('BD Factoraje'!$Q:$Q,'BD Factoraje'!$G:$G,'Cartera Semanal Producto'!$A14,'BD Factoraje'!$C:$C,$B$2),0)+AZ14-SUMIFS('BD Factoraje'!$R:$R,'BD Factoraje'!$G:$G,'Cartera Semanal Producto'!$A14,'BD Factoraje'!$N:$N,'Cartera Semanal Producto'!BA$1,'BD Factoraje'!$C:$C,$B$2)</f>
        <v>0</v>
      </c>
      <c r="BB14" s="11">
        <f>IF('Cartera Semanal Producto'!$A14='Cartera Semanal Producto'!BB$1,-SUMIFS('BD Factoraje'!$Q:$Q,'BD Factoraje'!$G:$G,'Cartera Semanal Producto'!$A14,'BD Factoraje'!$C:$C,$B$2),0)+BA14-SUMIFS('BD Factoraje'!$R:$R,'BD Factoraje'!$G:$G,'Cartera Semanal Producto'!$A14,'BD Factoraje'!$N:$N,'Cartera Semanal Producto'!BB$1,'BD Factoraje'!$C:$C,$B$2)</f>
        <v>0</v>
      </c>
      <c r="BC14" s="11">
        <f>IF('Cartera Semanal Producto'!$A14='Cartera Semanal Producto'!BC$1,-SUMIFS('BD Factoraje'!$Q:$Q,'BD Factoraje'!$G:$G,'Cartera Semanal Producto'!$A14,'BD Factoraje'!$C:$C,$B$2),0)+BB14-SUMIFS('BD Factoraje'!$R:$R,'BD Factoraje'!$G:$G,'Cartera Semanal Producto'!$A14,'BD Factoraje'!$N:$N,'Cartera Semanal Producto'!BC$1,'BD Factoraje'!$C:$C,$B$2)</f>
        <v>0</v>
      </c>
      <c r="BD14" s="11">
        <f>IF('Cartera Semanal Producto'!$A14='Cartera Semanal Producto'!BD$1,-SUMIFS('BD Factoraje'!$Q:$Q,'BD Factoraje'!$G:$G,'Cartera Semanal Producto'!$A14,'BD Factoraje'!$C:$C,$B$2),0)+BC14-SUMIFS('BD Factoraje'!$R:$R,'BD Factoraje'!$G:$G,'Cartera Semanal Producto'!$A14,'BD Factoraje'!$N:$N,'Cartera Semanal Producto'!BD$1,'BD Factoraje'!$C:$C,$B$2)</f>
        <v>0</v>
      </c>
      <c r="BE14" s="11">
        <f>IF('Cartera Semanal Producto'!$A14='Cartera Semanal Producto'!BE$1,-SUMIFS('BD Factoraje'!$Q:$Q,'BD Factoraje'!$G:$G,'Cartera Semanal Producto'!$A14,'BD Factoraje'!$C:$C,$B$2),0)+BD14-SUMIFS('BD Factoraje'!$R:$R,'BD Factoraje'!$G:$G,'Cartera Semanal Producto'!$A14,'BD Factoraje'!$N:$N,'Cartera Semanal Producto'!BE$1,'BD Factoraje'!$C:$C,$B$2)</f>
        <v>0</v>
      </c>
      <c r="BF14" s="11">
        <f>IF('Cartera Semanal Producto'!$A14='Cartera Semanal Producto'!BF$1,-SUMIFS('BD Factoraje'!$Q:$Q,'BD Factoraje'!$G:$G,'Cartera Semanal Producto'!$A14,'BD Factoraje'!$C:$C,$B$2),0)+BE14-SUMIFS('BD Factoraje'!$R:$R,'BD Factoraje'!$G:$G,'Cartera Semanal Producto'!$A14,'BD Factoraje'!$N:$N,'Cartera Semanal Producto'!BF$1,'BD Factoraje'!$C:$C,$B$2)</f>
        <v>0</v>
      </c>
      <c r="BG14" s="11">
        <f>IF('Cartera Semanal Producto'!$A14='Cartera Semanal Producto'!BG$1,-SUMIFS('BD Factoraje'!$Q:$Q,'BD Factoraje'!$G:$G,'Cartera Semanal Producto'!$A14,'BD Factoraje'!$C:$C,$B$2),0)+BF14-SUMIFS('BD Factoraje'!$R:$R,'BD Factoraje'!$G:$G,'Cartera Semanal Producto'!$A14,'BD Factoraje'!$N:$N,'Cartera Semanal Producto'!BG$1,'BD Factoraje'!$C:$C,$B$2)</f>
        <v>0</v>
      </c>
      <c r="BH14" s="11">
        <f>IF('Cartera Semanal Producto'!$A14='Cartera Semanal Producto'!BH$1,-SUMIFS('BD Factoraje'!$Q:$Q,'BD Factoraje'!$G:$G,'Cartera Semanal Producto'!$A14,'BD Factoraje'!$C:$C,$B$2),0)+BG14-SUMIFS('BD Factoraje'!$R:$R,'BD Factoraje'!$G:$G,'Cartera Semanal Producto'!$A14,'BD Factoraje'!$N:$N,'Cartera Semanal Producto'!BH$1,'BD Factoraje'!$C:$C,$B$2)</f>
        <v>0</v>
      </c>
      <c r="BI14" s="11">
        <f>IF('Cartera Semanal Producto'!$A14='Cartera Semanal Producto'!BI$1,-SUMIFS('BD Factoraje'!$Q:$Q,'BD Factoraje'!$G:$G,'Cartera Semanal Producto'!$A14,'BD Factoraje'!$C:$C,$B$2),0)+BH14-SUMIFS('BD Factoraje'!$R:$R,'BD Factoraje'!$G:$G,'Cartera Semanal Producto'!$A14,'BD Factoraje'!$N:$N,'Cartera Semanal Producto'!BI$1,'BD Factoraje'!$C:$C,$B$2)</f>
        <v>0</v>
      </c>
      <c r="BJ14" s="11">
        <f>IF('Cartera Semanal Producto'!$A14='Cartera Semanal Producto'!BJ$1,-SUMIFS('BD Factoraje'!$Q:$Q,'BD Factoraje'!$G:$G,'Cartera Semanal Producto'!$A14,'BD Factoraje'!$C:$C,$B$2),0)+BI14-SUMIFS('BD Factoraje'!$R:$R,'BD Factoraje'!$G:$G,'Cartera Semanal Producto'!$A14,'BD Factoraje'!$N:$N,'Cartera Semanal Producto'!BJ$1,'BD Factoraje'!$C:$C,$B$2)</f>
        <v>0</v>
      </c>
      <c r="BK14" s="11">
        <f>IF('Cartera Semanal Producto'!$A14='Cartera Semanal Producto'!BK$1,-SUMIFS('BD Factoraje'!$Q:$Q,'BD Factoraje'!$G:$G,'Cartera Semanal Producto'!$A14,'BD Factoraje'!$C:$C,$B$2),0)+BJ14-SUMIFS('BD Factoraje'!$R:$R,'BD Factoraje'!$G:$G,'Cartera Semanal Producto'!$A14,'BD Factoraje'!$N:$N,'Cartera Semanal Producto'!BK$1,'BD Factoraje'!$C:$C,$B$2)</f>
        <v>0</v>
      </c>
      <c r="BL14" s="11">
        <f>IF('Cartera Semanal Producto'!$A14='Cartera Semanal Producto'!BL$1,-SUMIFS('BD Factoraje'!$Q:$Q,'BD Factoraje'!$G:$G,'Cartera Semanal Producto'!$A14,'BD Factoraje'!$C:$C,$B$2),0)+BK14-SUMIFS('BD Factoraje'!$R:$R,'BD Factoraje'!$G:$G,'Cartera Semanal Producto'!$A14,'BD Factoraje'!$N:$N,'Cartera Semanal Producto'!BL$1,'BD Factoraje'!$C:$C,$B$2)</f>
        <v>0</v>
      </c>
      <c r="BM14" s="11">
        <f>IF('Cartera Semanal Producto'!$A14='Cartera Semanal Producto'!BM$1,-SUMIFS('BD Factoraje'!$Q:$Q,'BD Factoraje'!$G:$G,'Cartera Semanal Producto'!$A14,'BD Factoraje'!$C:$C,$B$2),0)+BL14-SUMIFS('BD Factoraje'!$R:$R,'BD Factoraje'!$G:$G,'Cartera Semanal Producto'!$A14,'BD Factoraje'!$N:$N,'Cartera Semanal Producto'!BM$1,'BD Factoraje'!$C:$C,$B$2)</f>
        <v>0</v>
      </c>
      <c r="BN14" s="11">
        <f>IF('Cartera Semanal Producto'!$A14='Cartera Semanal Producto'!BN$1,-SUMIFS('BD Factoraje'!$Q:$Q,'BD Factoraje'!$G:$G,'Cartera Semanal Producto'!$A14,'BD Factoraje'!$C:$C,$B$2),0)+BM14-SUMIFS('BD Factoraje'!$R:$R,'BD Factoraje'!$G:$G,'Cartera Semanal Producto'!$A14,'BD Factoraje'!$N:$N,'Cartera Semanal Producto'!BN$1,'BD Factoraje'!$C:$C,$B$2)</f>
        <v>0</v>
      </c>
      <c r="BO14" s="11">
        <f>IF('Cartera Semanal Producto'!$A14='Cartera Semanal Producto'!BO$1,-SUMIFS('BD Factoraje'!$Q:$Q,'BD Factoraje'!$G:$G,'Cartera Semanal Producto'!$A14,'BD Factoraje'!$C:$C,$B$2),0)+BN14-SUMIFS('BD Factoraje'!$R:$R,'BD Factoraje'!$G:$G,'Cartera Semanal Producto'!$A14,'BD Factoraje'!$N:$N,'Cartera Semanal Producto'!BO$1,'BD Factoraje'!$C:$C,$B$2)</f>
        <v>0</v>
      </c>
      <c r="BP14" s="11">
        <f>IF('Cartera Semanal Producto'!$A14='Cartera Semanal Producto'!BP$1,-SUMIFS('BD Factoraje'!$Q:$Q,'BD Factoraje'!$G:$G,'Cartera Semanal Producto'!$A14,'BD Factoraje'!$C:$C,$B$2),0)+BO14-SUMIFS('BD Factoraje'!$R:$R,'BD Factoraje'!$G:$G,'Cartera Semanal Producto'!$A14,'BD Factoraje'!$N:$N,'Cartera Semanal Producto'!BP$1,'BD Factoraje'!$C:$C,$B$2)</f>
        <v>0</v>
      </c>
      <c r="BQ14" s="11">
        <f>IF('Cartera Semanal Producto'!$A14='Cartera Semanal Producto'!BQ$1,-SUMIFS('BD Factoraje'!$Q:$Q,'BD Factoraje'!$G:$G,'Cartera Semanal Producto'!$A14,'BD Factoraje'!$C:$C,$B$2),0)+BP14-SUMIFS('BD Factoraje'!$R:$R,'BD Factoraje'!$G:$G,'Cartera Semanal Producto'!$A14,'BD Factoraje'!$N:$N,'Cartera Semanal Producto'!BQ$1,'BD Factoraje'!$C:$C,$B$2)</f>
        <v>0</v>
      </c>
      <c r="BR14" s="11">
        <f>IF('Cartera Semanal Producto'!$A14='Cartera Semanal Producto'!BR$1,-SUMIFS('BD Factoraje'!$Q:$Q,'BD Factoraje'!$G:$G,'Cartera Semanal Producto'!$A14,'BD Factoraje'!$C:$C,$B$2),0)+BQ14-SUMIFS('BD Factoraje'!$R:$R,'BD Factoraje'!$G:$G,'Cartera Semanal Producto'!$A14,'BD Factoraje'!$N:$N,'Cartera Semanal Producto'!BR$1,'BD Factoraje'!$C:$C,$B$2)</f>
        <v>0</v>
      </c>
      <c r="BS14" s="11">
        <f>IF('Cartera Semanal Producto'!$A14='Cartera Semanal Producto'!BS$1,-SUMIFS('BD Factoraje'!$Q:$Q,'BD Factoraje'!$G:$G,'Cartera Semanal Producto'!$A14,'BD Factoraje'!$C:$C,$B$2),0)+BR14-SUMIFS('BD Factoraje'!$R:$R,'BD Factoraje'!$G:$G,'Cartera Semanal Producto'!$A14,'BD Factoraje'!$N:$N,'Cartera Semanal Producto'!BS$1,'BD Factoraje'!$C:$C,$B$2)</f>
        <v>0</v>
      </c>
      <c r="BT14" s="11">
        <f>IF('Cartera Semanal Producto'!$A14='Cartera Semanal Producto'!BT$1,-SUMIFS('BD Factoraje'!$Q:$Q,'BD Factoraje'!$G:$G,'Cartera Semanal Producto'!$A14,'BD Factoraje'!$C:$C,$B$2),0)+BS14-SUMIFS('BD Factoraje'!$R:$R,'BD Factoraje'!$G:$G,'Cartera Semanal Producto'!$A14,'BD Factoraje'!$N:$N,'Cartera Semanal Producto'!BT$1,'BD Factoraje'!$C:$C,$B$2)</f>
        <v>0</v>
      </c>
      <c r="BU14" s="11">
        <f>IF('Cartera Semanal Producto'!$A14='Cartera Semanal Producto'!BU$1,-SUMIFS('BD Factoraje'!$Q:$Q,'BD Factoraje'!$G:$G,'Cartera Semanal Producto'!$A14,'BD Factoraje'!$C:$C,$B$2),0)+BT14-SUMIFS('BD Factoraje'!$R:$R,'BD Factoraje'!$G:$G,'Cartera Semanal Producto'!$A14,'BD Factoraje'!$N:$N,'Cartera Semanal Producto'!BU$1,'BD Factoraje'!$C:$C,$B$2)</f>
        <v>0</v>
      </c>
      <c r="BV14" s="11">
        <f>IF('Cartera Semanal Producto'!$A14='Cartera Semanal Producto'!BV$1,-SUMIFS('BD Factoraje'!$Q:$Q,'BD Factoraje'!$G:$G,'Cartera Semanal Producto'!$A14,'BD Factoraje'!$C:$C,$B$2),0)+BU14-SUMIFS('BD Factoraje'!$R:$R,'BD Factoraje'!$G:$G,'Cartera Semanal Producto'!$A14,'BD Factoraje'!$N:$N,'Cartera Semanal Producto'!BV$1,'BD Factoraje'!$C:$C,$B$2)</f>
        <v>0</v>
      </c>
      <c r="BW14" s="11">
        <f>IF('Cartera Semanal Producto'!$A14='Cartera Semanal Producto'!BW$1,-SUMIFS('BD Factoraje'!$Q:$Q,'BD Factoraje'!$G:$G,'Cartera Semanal Producto'!$A14,'BD Factoraje'!$C:$C,$B$2),0)+BV14-SUMIFS('BD Factoraje'!$R:$R,'BD Factoraje'!$G:$G,'Cartera Semanal Producto'!$A14,'BD Factoraje'!$N:$N,'Cartera Semanal Producto'!BW$1,'BD Factoraje'!$C:$C,$B$2)</f>
        <v>0</v>
      </c>
      <c r="BX14" s="11">
        <f>IF('Cartera Semanal Producto'!$A14='Cartera Semanal Producto'!BX$1,-SUMIFS('BD Factoraje'!$Q:$Q,'BD Factoraje'!$G:$G,'Cartera Semanal Producto'!$A14,'BD Factoraje'!$C:$C,$B$2),0)+BW14-SUMIFS('BD Factoraje'!$R:$R,'BD Factoraje'!$G:$G,'Cartera Semanal Producto'!$A14,'BD Factoraje'!$N:$N,'Cartera Semanal Producto'!BX$1,'BD Factoraje'!$C:$C,$B$2)</f>
        <v>0</v>
      </c>
      <c r="BY14" s="11">
        <f>IF('Cartera Semanal Producto'!$A14='Cartera Semanal Producto'!BY$1,-SUMIFS('BD Factoraje'!$Q:$Q,'BD Factoraje'!$G:$G,'Cartera Semanal Producto'!$A14,'BD Factoraje'!$C:$C,$B$2),0)+BX14-SUMIFS('BD Factoraje'!$R:$R,'BD Factoraje'!$G:$G,'Cartera Semanal Producto'!$A14,'BD Factoraje'!$N:$N,'Cartera Semanal Producto'!BY$1,'BD Factoraje'!$C:$C,$B$2)</f>
        <v>0</v>
      </c>
      <c r="BZ14" s="11">
        <f>IF('Cartera Semanal Producto'!$A14='Cartera Semanal Producto'!BZ$1,-SUMIFS('BD Factoraje'!$Q:$Q,'BD Factoraje'!$G:$G,'Cartera Semanal Producto'!$A14,'BD Factoraje'!$C:$C,$B$2),0)+BY14-SUMIFS('BD Factoraje'!$R:$R,'BD Factoraje'!$G:$G,'Cartera Semanal Producto'!$A14,'BD Factoraje'!$N:$N,'Cartera Semanal Producto'!BZ$1,'BD Factoraje'!$C:$C,$B$2)</f>
        <v>0</v>
      </c>
      <c r="CA14" s="11">
        <f>IF('Cartera Semanal Producto'!$A14='Cartera Semanal Producto'!CA$1,-SUMIFS('BD Factoraje'!$Q:$Q,'BD Factoraje'!$G:$G,'Cartera Semanal Producto'!$A14,'BD Factoraje'!$C:$C,$B$2),0)+BZ14-SUMIFS('BD Factoraje'!$R:$R,'BD Factoraje'!$G:$G,'Cartera Semanal Producto'!$A14,'BD Factoraje'!$N:$N,'Cartera Semanal Producto'!CA$1,'BD Factoraje'!$C:$C,$B$2)</f>
        <v>0</v>
      </c>
      <c r="CB14" s="11">
        <f>IF('Cartera Semanal Producto'!$A14='Cartera Semanal Producto'!CB$1,-SUMIFS('BD Factoraje'!$Q:$Q,'BD Factoraje'!$G:$G,'Cartera Semanal Producto'!$A14,'BD Factoraje'!$C:$C,$B$2),0)+CA14-SUMIFS('BD Factoraje'!$R:$R,'BD Factoraje'!$G:$G,'Cartera Semanal Producto'!$A14,'BD Factoraje'!$N:$N,'Cartera Semanal Producto'!CB$1,'BD Factoraje'!$C:$C,$B$2)</f>
        <v>0</v>
      </c>
      <c r="CC14" s="11">
        <f>IF('Cartera Semanal Producto'!$A14='Cartera Semanal Producto'!CC$1,-SUMIFS('BD Factoraje'!$Q:$Q,'BD Factoraje'!$G:$G,'Cartera Semanal Producto'!$A14,'BD Factoraje'!$C:$C,$B$2),0)+CB14-SUMIFS('BD Factoraje'!$R:$R,'BD Factoraje'!$G:$G,'Cartera Semanal Producto'!$A14,'BD Factoraje'!$N:$N,'Cartera Semanal Producto'!CC$1,'BD Factoraje'!$C:$C,$B$2)</f>
        <v>0</v>
      </c>
      <c r="CD14" s="11">
        <f>IF('Cartera Semanal Producto'!$A14='Cartera Semanal Producto'!CD$1,-SUMIFS('BD Factoraje'!$Q:$Q,'BD Factoraje'!$G:$G,'Cartera Semanal Producto'!$A14,'BD Factoraje'!$C:$C,$B$2),0)+CC14-SUMIFS('BD Factoraje'!$R:$R,'BD Factoraje'!$G:$G,'Cartera Semanal Producto'!$A14,'BD Factoraje'!$N:$N,'Cartera Semanal Producto'!CD$1,'BD Factoraje'!$C:$C,$B$2)</f>
        <v>0</v>
      </c>
      <c r="CE14" s="11">
        <f>IF('Cartera Semanal Producto'!$A14='Cartera Semanal Producto'!CE$1,-SUMIFS('BD Factoraje'!$Q:$Q,'BD Factoraje'!$G:$G,'Cartera Semanal Producto'!$A14,'BD Factoraje'!$C:$C,$B$2),0)+CD14-SUMIFS('BD Factoraje'!$R:$R,'BD Factoraje'!$G:$G,'Cartera Semanal Producto'!$A14,'BD Factoraje'!$N:$N,'Cartera Semanal Producto'!CE$1,'BD Factoraje'!$C:$C,$B$2)</f>
        <v>0</v>
      </c>
      <c r="CF14" s="11">
        <f>IF('Cartera Semanal Producto'!$A14='Cartera Semanal Producto'!CF$1,-SUMIFS('BD Factoraje'!$Q:$Q,'BD Factoraje'!$G:$G,'Cartera Semanal Producto'!$A14,'BD Factoraje'!$C:$C,$B$2),0)+CE14-SUMIFS('BD Factoraje'!$R:$R,'BD Factoraje'!$G:$G,'Cartera Semanal Producto'!$A14,'BD Factoraje'!$N:$N,'Cartera Semanal Producto'!CF$1,'BD Factoraje'!$C:$C,$B$2)</f>
        <v>0</v>
      </c>
      <c r="CG14" s="11">
        <f>IF('Cartera Semanal Producto'!$A14='Cartera Semanal Producto'!CG$1,-SUMIFS('BD Factoraje'!$Q:$Q,'BD Factoraje'!$G:$G,'Cartera Semanal Producto'!$A14,'BD Factoraje'!$C:$C,$B$2),0)+CF14-SUMIFS('BD Factoraje'!$R:$R,'BD Factoraje'!$G:$G,'Cartera Semanal Producto'!$A14,'BD Factoraje'!$N:$N,'Cartera Semanal Producto'!CG$1,'BD Factoraje'!$C:$C,$B$2)</f>
        <v>0</v>
      </c>
      <c r="CH14" s="11">
        <f>IF('Cartera Semanal Producto'!$A14='Cartera Semanal Producto'!CH$1,-SUMIFS('BD Factoraje'!$Q:$Q,'BD Factoraje'!$G:$G,'Cartera Semanal Producto'!$A14,'BD Factoraje'!$C:$C,$B$2),0)+CG14-SUMIFS('BD Factoraje'!$R:$R,'BD Factoraje'!$G:$G,'Cartera Semanal Producto'!$A14,'BD Factoraje'!$N:$N,'Cartera Semanal Producto'!CH$1,'BD Factoraje'!$C:$C,$B$2)</f>
        <v>0</v>
      </c>
      <c r="CI14" s="11">
        <f>IF('Cartera Semanal Producto'!$A14='Cartera Semanal Producto'!CI$1,-SUMIFS('BD Factoraje'!$Q:$Q,'BD Factoraje'!$G:$G,'Cartera Semanal Producto'!$A14,'BD Factoraje'!$C:$C,$B$2),0)+CH14-SUMIFS('BD Factoraje'!$R:$R,'BD Factoraje'!$G:$G,'Cartera Semanal Producto'!$A14,'BD Factoraje'!$N:$N,'Cartera Semanal Producto'!CI$1,'BD Factoraje'!$C:$C,$B$2)</f>
        <v>0</v>
      </c>
      <c r="CJ14" s="11">
        <f>IF('Cartera Semanal Producto'!$A14='Cartera Semanal Producto'!CJ$1,-SUMIFS('BD Factoraje'!$Q:$Q,'BD Factoraje'!$G:$G,'Cartera Semanal Producto'!$A14,'BD Factoraje'!$C:$C,$B$2),0)+CI14-SUMIFS('BD Factoraje'!$R:$R,'BD Factoraje'!$G:$G,'Cartera Semanal Producto'!$A14,'BD Factoraje'!$N:$N,'Cartera Semanal Producto'!CJ$1,'BD Factoraje'!$C:$C,$B$2)</f>
        <v>0</v>
      </c>
      <c r="CK14" s="11">
        <f>IF('Cartera Semanal Producto'!$A14='Cartera Semanal Producto'!CK$1,-SUMIFS('BD Factoraje'!$Q:$Q,'BD Factoraje'!$G:$G,'Cartera Semanal Producto'!$A14,'BD Factoraje'!$C:$C,$B$2),0)+CJ14-SUMIFS('BD Factoraje'!$R:$R,'BD Factoraje'!$G:$G,'Cartera Semanal Producto'!$A14,'BD Factoraje'!$N:$N,'Cartera Semanal Producto'!CK$1,'BD Factoraje'!$C:$C,$B$2)</f>
        <v>0</v>
      </c>
      <c r="CL14" s="11">
        <f>IF('Cartera Semanal Producto'!$A14='Cartera Semanal Producto'!CL$1,-SUMIFS('BD Factoraje'!$Q:$Q,'BD Factoraje'!$G:$G,'Cartera Semanal Producto'!$A14,'BD Factoraje'!$C:$C,$B$2),0)+CK14-SUMIFS('BD Factoraje'!$R:$R,'BD Factoraje'!$G:$G,'Cartera Semanal Producto'!$A14,'BD Factoraje'!$N:$N,'Cartera Semanal Producto'!CL$1,'BD Factoraje'!$C:$C,$B$2)</f>
        <v>0</v>
      </c>
      <c r="CM14" s="11">
        <f>IF('Cartera Semanal Producto'!$A14='Cartera Semanal Producto'!CM$1,-SUMIFS('BD Factoraje'!$Q:$Q,'BD Factoraje'!$G:$G,'Cartera Semanal Producto'!$A14,'BD Factoraje'!$C:$C,$B$2),0)+CL14-SUMIFS('BD Factoraje'!$R:$R,'BD Factoraje'!$G:$G,'Cartera Semanal Producto'!$A14,'BD Factoraje'!$N:$N,'Cartera Semanal Producto'!CM$1,'BD Factoraje'!$C:$C,$B$2)</f>
        <v>0</v>
      </c>
      <c r="CN14" s="11">
        <f>IF('Cartera Semanal Producto'!$A14='Cartera Semanal Producto'!CN$1,-SUMIFS('BD Factoraje'!$Q:$Q,'BD Factoraje'!$G:$G,'Cartera Semanal Producto'!$A14,'BD Factoraje'!$C:$C,$B$2),0)+CM14-SUMIFS('BD Factoraje'!$R:$R,'BD Factoraje'!$G:$G,'Cartera Semanal Producto'!$A14,'BD Factoraje'!$N:$N,'Cartera Semanal Producto'!CN$1,'BD Factoraje'!$C:$C,$B$2)</f>
        <v>0</v>
      </c>
      <c r="CO14" s="11">
        <f>IF('Cartera Semanal Producto'!$A14='Cartera Semanal Producto'!CO$1,-SUMIFS('BD Factoraje'!$Q:$Q,'BD Factoraje'!$G:$G,'Cartera Semanal Producto'!$A14,'BD Factoraje'!$C:$C,$B$2),0)+CN14-SUMIFS('BD Factoraje'!$R:$R,'BD Factoraje'!$G:$G,'Cartera Semanal Producto'!$A14,'BD Factoraje'!$N:$N,'Cartera Semanal Producto'!CO$1,'BD Factoraje'!$C:$C,$B$2)</f>
        <v>0</v>
      </c>
      <c r="CP14" s="11">
        <f>IF('Cartera Semanal Producto'!$A14='Cartera Semanal Producto'!CP$1,-SUMIFS('BD Factoraje'!$Q:$Q,'BD Factoraje'!$G:$G,'Cartera Semanal Producto'!$A14,'BD Factoraje'!$C:$C,$B$2),0)+CO14-SUMIFS('BD Factoraje'!$R:$R,'BD Factoraje'!$G:$G,'Cartera Semanal Producto'!$A14,'BD Factoraje'!$N:$N,'Cartera Semanal Producto'!CP$1,'BD Factoraje'!$C:$C,$B$2)</f>
        <v>0</v>
      </c>
      <c r="CQ14" s="11">
        <f>IF('Cartera Semanal Producto'!$A14='Cartera Semanal Producto'!CQ$1,-SUMIFS('BD Factoraje'!$Q:$Q,'BD Factoraje'!$G:$G,'Cartera Semanal Producto'!$A14,'BD Factoraje'!$C:$C,$B$2),0)+CP14-SUMIFS('BD Factoraje'!$R:$R,'BD Factoraje'!$G:$G,'Cartera Semanal Producto'!$A14,'BD Factoraje'!$N:$N,'Cartera Semanal Producto'!CQ$1,'BD Factoraje'!$C:$C,$B$2)</f>
        <v>0</v>
      </c>
      <c r="CR14" s="11">
        <f>IF('Cartera Semanal Producto'!$A14='Cartera Semanal Producto'!CR$1,-SUMIFS('BD Factoraje'!$Q:$Q,'BD Factoraje'!$G:$G,'Cartera Semanal Producto'!$A14,'BD Factoraje'!$C:$C,$B$2),0)+CQ14-SUMIFS('BD Factoraje'!$R:$R,'BD Factoraje'!$G:$G,'Cartera Semanal Producto'!$A14,'BD Factoraje'!$N:$N,'Cartera Semanal Producto'!CR$1,'BD Factoraje'!$C:$C,$B$2)</f>
        <v>0</v>
      </c>
      <c r="CS14" s="11">
        <f>IF('Cartera Semanal Producto'!$A14='Cartera Semanal Producto'!CS$1,-SUMIFS('BD Factoraje'!$Q:$Q,'BD Factoraje'!$G:$G,'Cartera Semanal Producto'!$A14,'BD Factoraje'!$C:$C,$B$2),0)+CR14-SUMIFS('BD Factoraje'!$R:$R,'BD Factoraje'!$G:$G,'Cartera Semanal Producto'!$A14,'BD Factoraje'!$N:$N,'Cartera Semanal Producto'!CS$1,'BD Factoraje'!$C:$C,$B$2)</f>
        <v>0</v>
      </c>
      <c r="CT14" s="11">
        <f>IF('Cartera Semanal Producto'!$A14='Cartera Semanal Producto'!CT$1,-SUMIFS('BD Factoraje'!$Q:$Q,'BD Factoraje'!$G:$G,'Cartera Semanal Producto'!$A14,'BD Factoraje'!$C:$C,$B$2),0)+CS14-SUMIFS('BD Factoraje'!$R:$R,'BD Factoraje'!$G:$G,'Cartera Semanal Producto'!$A14,'BD Factoraje'!$N:$N,'Cartera Semanal Producto'!CT$1,'BD Factoraje'!$C:$C,$B$2)</f>
        <v>0</v>
      </c>
      <c r="CU14" s="11">
        <f>IF('Cartera Semanal Producto'!$A14='Cartera Semanal Producto'!CU$1,-SUMIFS('BD Factoraje'!$Q:$Q,'BD Factoraje'!$G:$G,'Cartera Semanal Producto'!$A14,'BD Factoraje'!$C:$C,$B$2),0)+CT14-SUMIFS('BD Factoraje'!$R:$R,'BD Factoraje'!$G:$G,'Cartera Semanal Producto'!$A14,'BD Factoraje'!$N:$N,'Cartera Semanal Producto'!CU$1,'BD Factoraje'!$C:$C,$B$2)</f>
        <v>0</v>
      </c>
      <c r="CV14" s="11">
        <f>IF('Cartera Semanal Producto'!$A14='Cartera Semanal Producto'!CV$1,-SUMIFS('BD Factoraje'!$Q:$Q,'BD Factoraje'!$G:$G,'Cartera Semanal Producto'!$A14,'BD Factoraje'!$C:$C,$B$2),0)+CU14-SUMIFS('BD Factoraje'!$R:$R,'BD Factoraje'!$G:$G,'Cartera Semanal Producto'!$A14,'BD Factoraje'!$N:$N,'Cartera Semanal Producto'!CV$1,'BD Factoraje'!$C:$C,$B$2)</f>
        <v>0</v>
      </c>
    </row>
    <row r="15" spans="1:100" x14ac:dyDescent="0.25">
      <c r="A15" s="14">
        <v>25</v>
      </c>
      <c r="B15" s="31">
        <f t="shared" si="2"/>
        <v>42540</v>
      </c>
      <c r="C15" s="11">
        <f>IF('Cartera Semanal Producto'!$A15='Cartera Semanal Producto'!C$1,-SUMIFS('BD Factoraje'!$Q:$Q,'BD Factoraje'!$G:$G,'Cartera Semanal Producto'!$A15,'BD Factoraje'!$C:$C,$B$2),0)</f>
        <v>0</v>
      </c>
      <c r="D15" s="11">
        <f>IF('Cartera Semanal Producto'!$A15='Cartera Semanal Producto'!D$1,-SUMIFS('BD Factoraje'!$Q:$Q,'BD Factoraje'!$G:$G,'Cartera Semanal Producto'!$A15,'BD Factoraje'!$C:$C,$B$2),0)+C15-SUMIFS('BD Factoraje'!$R:$R,'BD Factoraje'!$G:$G,'Cartera Semanal Producto'!$A15,'BD Factoraje'!$N:$N,'Cartera Semanal Producto'!D$1,'BD Factoraje'!$C:$C,$B$2)</f>
        <v>0</v>
      </c>
      <c r="E15" s="11">
        <f>IF('Cartera Semanal Producto'!$A15='Cartera Semanal Producto'!E$1,-SUMIFS('BD Factoraje'!$Q:$Q,'BD Factoraje'!$G:$G,'Cartera Semanal Producto'!$A15,'BD Factoraje'!$C:$C,$B$2),0)+D15-SUMIFS('BD Factoraje'!$R:$R,'BD Factoraje'!$G:$G,'Cartera Semanal Producto'!$A15,'BD Factoraje'!$N:$N,'Cartera Semanal Producto'!E$1,'BD Factoraje'!$C:$C,$B$2)</f>
        <v>0</v>
      </c>
      <c r="F15" s="11">
        <f>IF('Cartera Semanal Producto'!$A15='Cartera Semanal Producto'!F$1,-SUMIFS('BD Factoraje'!$Q:$Q,'BD Factoraje'!$G:$G,'Cartera Semanal Producto'!$A15,'BD Factoraje'!$C:$C,$B$2),0)+E15-SUMIFS('BD Factoraje'!$R:$R,'BD Factoraje'!$G:$G,'Cartera Semanal Producto'!$A15,'BD Factoraje'!$N:$N,'Cartera Semanal Producto'!F$1,'BD Factoraje'!$C:$C,$B$2)</f>
        <v>0</v>
      </c>
      <c r="G15" s="11">
        <f>IF('Cartera Semanal Producto'!$A15='Cartera Semanal Producto'!G$1,-SUMIFS('BD Factoraje'!$Q:$Q,'BD Factoraje'!$G:$G,'Cartera Semanal Producto'!$A15,'BD Factoraje'!$C:$C,$B$2),0)+F15-SUMIFS('BD Factoraje'!$R:$R,'BD Factoraje'!$G:$G,'Cartera Semanal Producto'!$A15,'BD Factoraje'!$N:$N,'Cartera Semanal Producto'!G$1,'BD Factoraje'!$C:$C,$B$2)</f>
        <v>0</v>
      </c>
      <c r="H15" s="11">
        <f>IF('Cartera Semanal Producto'!$A15='Cartera Semanal Producto'!H$1,-SUMIFS('BD Factoraje'!$Q:$Q,'BD Factoraje'!$G:$G,'Cartera Semanal Producto'!$A15,'BD Factoraje'!$C:$C,$B$2),0)+G15-SUMIFS('BD Factoraje'!$R:$R,'BD Factoraje'!$G:$G,'Cartera Semanal Producto'!$A15,'BD Factoraje'!$N:$N,'Cartera Semanal Producto'!H$1,'BD Factoraje'!$C:$C,$B$2)</f>
        <v>0</v>
      </c>
      <c r="I15" s="11">
        <f>IF('Cartera Semanal Producto'!$A15='Cartera Semanal Producto'!I$1,-SUMIFS('BD Factoraje'!$Q:$Q,'BD Factoraje'!$G:$G,'Cartera Semanal Producto'!$A15,'BD Factoraje'!$C:$C,$B$2),0)+H15-SUMIFS('BD Factoraje'!$R:$R,'BD Factoraje'!$G:$G,'Cartera Semanal Producto'!$A15,'BD Factoraje'!$N:$N,'Cartera Semanal Producto'!I$1,'BD Factoraje'!$C:$C,$B$2)</f>
        <v>0</v>
      </c>
      <c r="J15" s="11">
        <f>IF('Cartera Semanal Producto'!$A15='Cartera Semanal Producto'!J$1,-SUMIFS('BD Factoraje'!$Q:$Q,'BD Factoraje'!$G:$G,'Cartera Semanal Producto'!$A15,'BD Factoraje'!$C:$C,$B$2),0)+I15-SUMIFS('BD Factoraje'!$R:$R,'BD Factoraje'!$G:$G,'Cartera Semanal Producto'!$A15,'BD Factoraje'!$N:$N,'Cartera Semanal Producto'!J$1,'BD Factoraje'!$C:$C,$B$2)</f>
        <v>0</v>
      </c>
      <c r="K15" s="11">
        <f>IF('Cartera Semanal Producto'!$A15='Cartera Semanal Producto'!K$1,-SUMIFS('BD Factoraje'!$Q:$Q,'BD Factoraje'!$G:$G,'Cartera Semanal Producto'!$A15,'BD Factoraje'!$C:$C,$B$2),0)+J15-SUMIFS('BD Factoraje'!$R:$R,'BD Factoraje'!$G:$G,'Cartera Semanal Producto'!$A15,'BD Factoraje'!$N:$N,'Cartera Semanal Producto'!K$1,'BD Factoraje'!$C:$C,$B$2)</f>
        <v>0</v>
      </c>
      <c r="L15" s="11">
        <f>IF('Cartera Semanal Producto'!$A15='Cartera Semanal Producto'!L$1,-SUMIFS('BD Factoraje'!$Q:$Q,'BD Factoraje'!$G:$G,'Cartera Semanal Producto'!$A15,'BD Factoraje'!$C:$C,$B$2),0)+K15-SUMIFS('BD Factoraje'!$R:$R,'BD Factoraje'!$G:$G,'Cartera Semanal Producto'!$A15,'BD Factoraje'!$N:$N,'Cartera Semanal Producto'!L$1,'BD Factoraje'!$C:$C,$B$2)</f>
        <v>0</v>
      </c>
      <c r="M15" s="11">
        <f>IF('Cartera Semanal Producto'!$A15='Cartera Semanal Producto'!M$1,-SUMIFS('BD Factoraje'!$Q:$Q,'BD Factoraje'!$G:$G,'Cartera Semanal Producto'!$A15,'BD Factoraje'!$C:$C,$B$2),0)+L15-SUMIFS('BD Factoraje'!$R:$R,'BD Factoraje'!$G:$G,'Cartera Semanal Producto'!$A15,'BD Factoraje'!$N:$N,'Cartera Semanal Producto'!M$1,'BD Factoraje'!$C:$C,$B$2)</f>
        <v>0</v>
      </c>
      <c r="N15" s="11">
        <f>IF('Cartera Semanal Producto'!$A15='Cartera Semanal Producto'!N$1,-SUMIFS('BD Factoraje'!$Q:$Q,'BD Factoraje'!$G:$G,'Cartera Semanal Producto'!$A15,'BD Factoraje'!$C:$C,$B$2),0)+M15-SUMIFS('BD Factoraje'!$R:$R,'BD Factoraje'!$G:$G,'Cartera Semanal Producto'!$A15,'BD Factoraje'!$N:$N,'Cartera Semanal Producto'!N$1,'BD Factoraje'!$C:$C,$B$2)</f>
        <v>0</v>
      </c>
      <c r="O15" s="11">
        <f>IF('Cartera Semanal Producto'!$A15='Cartera Semanal Producto'!O$1,-SUMIFS('BD Factoraje'!$Q:$Q,'BD Factoraje'!$G:$G,'Cartera Semanal Producto'!$A15,'BD Factoraje'!$C:$C,$B$2),0)+N15-SUMIFS('BD Factoraje'!$R:$R,'BD Factoraje'!$G:$G,'Cartera Semanal Producto'!$A15,'BD Factoraje'!$N:$N,'Cartera Semanal Producto'!O$1,'BD Factoraje'!$C:$C,$B$2)</f>
        <v>0</v>
      </c>
      <c r="P15" s="11">
        <f>IF('Cartera Semanal Producto'!$A15='Cartera Semanal Producto'!P$1,-SUMIFS('BD Factoraje'!$Q:$Q,'BD Factoraje'!$G:$G,'Cartera Semanal Producto'!$A15,'BD Factoraje'!$C:$C,$B$2),0)+O15-SUMIFS('BD Factoraje'!$R:$R,'BD Factoraje'!$G:$G,'Cartera Semanal Producto'!$A15,'BD Factoraje'!$N:$N,'Cartera Semanal Producto'!P$1,'BD Factoraje'!$C:$C,$B$2)</f>
        <v>0</v>
      </c>
      <c r="Q15" s="11">
        <f>IF('Cartera Semanal Producto'!$A15='Cartera Semanal Producto'!Q$1,-SUMIFS('BD Factoraje'!$Q:$Q,'BD Factoraje'!$G:$G,'Cartera Semanal Producto'!$A15,'BD Factoraje'!$C:$C,$B$2),0)+P15-SUMIFS('BD Factoraje'!$R:$R,'BD Factoraje'!$G:$G,'Cartera Semanal Producto'!$A15,'BD Factoraje'!$N:$N,'Cartera Semanal Producto'!Q$1,'BD Factoraje'!$C:$C,$B$2)</f>
        <v>0</v>
      </c>
      <c r="R15" s="11">
        <f>IF('Cartera Semanal Producto'!$A15='Cartera Semanal Producto'!R$1,-SUMIFS('BD Factoraje'!$Q:$Q,'BD Factoraje'!$G:$G,'Cartera Semanal Producto'!$A15,'BD Factoraje'!$C:$C,$B$2),0)+Q15-SUMIFS('BD Factoraje'!$R:$R,'BD Factoraje'!$G:$G,'Cartera Semanal Producto'!$A15,'BD Factoraje'!$N:$N,'Cartera Semanal Producto'!R$1,'BD Factoraje'!$C:$C,$B$2)</f>
        <v>0</v>
      </c>
      <c r="S15" s="11">
        <f>IF('Cartera Semanal Producto'!$A15='Cartera Semanal Producto'!S$1,-SUMIFS('BD Factoraje'!$Q:$Q,'BD Factoraje'!$G:$G,'Cartera Semanal Producto'!$A15,'BD Factoraje'!$C:$C,$B$2),0)+R15-SUMIFS('BD Factoraje'!$R:$R,'BD Factoraje'!$G:$G,'Cartera Semanal Producto'!$A15,'BD Factoraje'!$N:$N,'Cartera Semanal Producto'!S$1,'BD Factoraje'!$C:$C,$B$2)</f>
        <v>0</v>
      </c>
      <c r="T15" s="11">
        <f>IF('Cartera Semanal Producto'!$A15='Cartera Semanal Producto'!T$1,-SUMIFS('BD Factoraje'!$Q:$Q,'BD Factoraje'!$G:$G,'Cartera Semanal Producto'!$A15,'BD Factoraje'!$C:$C,$B$2),0)+S15-SUMIFS('BD Factoraje'!$R:$R,'BD Factoraje'!$G:$G,'Cartera Semanal Producto'!$A15,'BD Factoraje'!$N:$N,'Cartera Semanal Producto'!T$1,'BD Factoraje'!$C:$C,$B$2)</f>
        <v>0</v>
      </c>
      <c r="U15" s="11">
        <f>IF('Cartera Semanal Producto'!$A15='Cartera Semanal Producto'!U$1,-SUMIFS('BD Factoraje'!$Q:$Q,'BD Factoraje'!$G:$G,'Cartera Semanal Producto'!$A15,'BD Factoraje'!$C:$C,$B$2),0)+T15-SUMIFS('BD Factoraje'!$R:$R,'BD Factoraje'!$G:$G,'Cartera Semanal Producto'!$A15,'BD Factoraje'!$N:$N,'Cartera Semanal Producto'!U$1,'BD Factoraje'!$C:$C,$B$2)</f>
        <v>0</v>
      </c>
      <c r="V15" s="11">
        <f>IF('Cartera Semanal Producto'!$A15='Cartera Semanal Producto'!V$1,-SUMIFS('BD Factoraje'!$Q:$Q,'BD Factoraje'!$G:$G,'Cartera Semanal Producto'!$A15,'BD Factoraje'!$C:$C,$B$2),0)+U15-SUMIFS('BD Factoraje'!$R:$R,'BD Factoraje'!$G:$G,'Cartera Semanal Producto'!$A15,'BD Factoraje'!$N:$N,'Cartera Semanal Producto'!V$1,'BD Factoraje'!$C:$C,$B$2)</f>
        <v>0</v>
      </c>
      <c r="W15" s="11">
        <f>IF('Cartera Semanal Producto'!$A15='Cartera Semanal Producto'!W$1,-SUMIFS('BD Factoraje'!$Q:$Q,'BD Factoraje'!$G:$G,'Cartera Semanal Producto'!$A15,'BD Factoraje'!$C:$C,$B$2),0)+V15-SUMIFS('BD Factoraje'!$R:$R,'BD Factoraje'!$G:$G,'Cartera Semanal Producto'!$A15,'BD Factoraje'!$N:$N,'Cartera Semanal Producto'!W$1,'BD Factoraje'!$C:$C,$B$2)</f>
        <v>0</v>
      </c>
      <c r="X15" s="11">
        <f>IF('Cartera Semanal Producto'!$A15='Cartera Semanal Producto'!X$1,-SUMIFS('BD Factoraje'!$Q:$Q,'BD Factoraje'!$G:$G,'Cartera Semanal Producto'!$A15,'BD Factoraje'!$C:$C,$B$2),0)+W15-SUMIFS('BD Factoraje'!$R:$R,'BD Factoraje'!$G:$G,'Cartera Semanal Producto'!$A15,'BD Factoraje'!$N:$N,'Cartera Semanal Producto'!X$1,'BD Factoraje'!$C:$C,$B$2)</f>
        <v>0</v>
      </c>
      <c r="Y15" s="11">
        <f>IF('Cartera Semanal Producto'!$A15='Cartera Semanal Producto'!Y$1,-SUMIFS('BD Factoraje'!$Q:$Q,'BD Factoraje'!$G:$G,'Cartera Semanal Producto'!$A15,'BD Factoraje'!$C:$C,$B$2),0)+X15-SUMIFS('BD Factoraje'!$R:$R,'BD Factoraje'!$G:$G,'Cartera Semanal Producto'!$A15,'BD Factoraje'!$N:$N,'Cartera Semanal Producto'!Y$1,'BD Factoraje'!$C:$C,$B$2)</f>
        <v>0</v>
      </c>
      <c r="Z15" s="11">
        <f>IF('Cartera Semanal Producto'!$A15='Cartera Semanal Producto'!Z$1,-SUMIFS('BD Factoraje'!$Q:$Q,'BD Factoraje'!$G:$G,'Cartera Semanal Producto'!$A15,'BD Factoraje'!$C:$C,$B$2),0)+Y15-SUMIFS('BD Factoraje'!$R:$R,'BD Factoraje'!$G:$G,'Cartera Semanal Producto'!$A15,'BD Factoraje'!$N:$N,'Cartera Semanal Producto'!Z$1,'BD Factoraje'!$C:$C,$B$2)</f>
        <v>0</v>
      </c>
      <c r="AA15" s="11">
        <f>IF('Cartera Semanal Producto'!$A15='Cartera Semanal Producto'!AA$1,-SUMIFS('BD Factoraje'!$Q:$Q,'BD Factoraje'!$G:$G,'Cartera Semanal Producto'!$A15,'BD Factoraje'!$C:$C,$B$2),0)+Z15-SUMIFS('BD Factoraje'!$R:$R,'BD Factoraje'!$G:$G,'Cartera Semanal Producto'!$A15,'BD Factoraje'!$N:$N,'Cartera Semanal Producto'!AA$1,'BD Factoraje'!$C:$C,$B$2)</f>
        <v>0</v>
      </c>
      <c r="AB15" s="11">
        <f>IF('Cartera Semanal Producto'!$A15='Cartera Semanal Producto'!AB$1,-SUMIFS('BD Factoraje'!$Q:$Q,'BD Factoraje'!$G:$G,'Cartera Semanal Producto'!$A15,'BD Factoraje'!$C:$C,$B$2),0)+AA15-SUMIFS('BD Factoraje'!$R:$R,'BD Factoraje'!$G:$G,'Cartera Semanal Producto'!$A15,'BD Factoraje'!$N:$N,'Cartera Semanal Producto'!AB$1,'BD Factoraje'!$C:$C,$B$2)</f>
        <v>0</v>
      </c>
      <c r="AC15" s="11">
        <f>IF('Cartera Semanal Producto'!$A15='Cartera Semanal Producto'!AC$1,-SUMIFS('BD Factoraje'!$Q:$Q,'BD Factoraje'!$G:$G,'Cartera Semanal Producto'!$A15,'BD Factoraje'!$C:$C,$B$2),0)+AB15-SUMIFS('BD Factoraje'!$R:$R,'BD Factoraje'!$G:$G,'Cartera Semanal Producto'!$A15,'BD Factoraje'!$N:$N,'Cartera Semanal Producto'!AC$1,'BD Factoraje'!$C:$C,$B$2)</f>
        <v>0</v>
      </c>
      <c r="AD15" s="11">
        <f>IF('Cartera Semanal Producto'!$A15='Cartera Semanal Producto'!AD$1,-SUMIFS('BD Factoraje'!$Q:$Q,'BD Factoraje'!$G:$G,'Cartera Semanal Producto'!$A15,'BD Factoraje'!$C:$C,$B$2),0)+AC15-SUMIFS('BD Factoraje'!$R:$R,'BD Factoraje'!$G:$G,'Cartera Semanal Producto'!$A15,'BD Factoraje'!$N:$N,'Cartera Semanal Producto'!AD$1,'BD Factoraje'!$C:$C,$B$2)</f>
        <v>0</v>
      </c>
      <c r="AE15" s="11">
        <f>IF('Cartera Semanal Producto'!$A15='Cartera Semanal Producto'!AE$1,-SUMIFS('BD Factoraje'!$Q:$Q,'BD Factoraje'!$G:$G,'Cartera Semanal Producto'!$A15,'BD Factoraje'!$C:$C,$B$2),0)+AD15-SUMIFS('BD Factoraje'!$R:$R,'BD Factoraje'!$G:$G,'Cartera Semanal Producto'!$A15,'BD Factoraje'!$N:$N,'Cartera Semanal Producto'!AE$1,'BD Factoraje'!$C:$C,$B$2)</f>
        <v>0</v>
      </c>
      <c r="AF15" s="11">
        <f>IF('Cartera Semanal Producto'!$A15='Cartera Semanal Producto'!AF$1,-SUMIFS('BD Factoraje'!$Q:$Q,'BD Factoraje'!$G:$G,'Cartera Semanal Producto'!$A15,'BD Factoraje'!$C:$C,$B$2),0)+AE15-SUMIFS('BD Factoraje'!$R:$R,'BD Factoraje'!$G:$G,'Cartera Semanal Producto'!$A15,'BD Factoraje'!$N:$N,'Cartera Semanal Producto'!AF$1,'BD Factoraje'!$C:$C,$B$2)</f>
        <v>0</v>
      </c>
      <c r="AG15" s="11">
        <f>IF('Cartera Semanal Producto'!$A15='Cartera Semanal Producto'!AG$1,-SUMIFS('BD Factoraje'!$Q:$Q,'BD Factoraje'!$G:$G,'Cartera Semanal Producto'!$A15,'BD Factoraje'!$C:$C,$B$2),0)+AF15-SUMIFS('BD Factoraje'!$R:$R,'BD Factoraje'!$G:$G,'Cartera Semanal Producto'!$A15,'BD Factoraje'!$N:$N,'Cartera Semanal Producto'!AG$1,'BD Factoraje'!$C:$C,$B$2)</f>
        <v>0</v>
      </c>
      <c r="AH15" s="11">
        <f>IF('Cartera Semanal Producto'!$A15='Cartera Semanal Producto'!AH$1,-SUMIFS('BD Factoraje'!$Q:$Q,'BD Factoraje'!$G:$G,'Cartera Semanal Producto'!$A15,'BD Factoraje'!$C:$C,$B$2),0)+AG15-SUMIFS('BD Factoraje'!$R:$R,'BD Factoraje'!$G:$G,'Cartera Semanal Producto'!$A15,'BD Factoraje'!$N:$N,'Cartera Semanal Producto'!AH$1,'BD Factoraje'!$C:$C,$B$2)</f>
        <v>0</v>
      </c>
      <c r="AI15" s="11">
        <f>IF('Cartera Semanal Producto'!$A15='Cartera Semanal Producto'!AI$1,-SUMIFS('BD Factoraje'!$Q:$Q,'BD Factoraje'!$G:$G,'Cartera Semanal Producto'!$A15,'BD Factoraje'!$C:$C,$B$2),0)+AH15-SUMIFS('BD Factoraje'!$R:$R,'BD Factoraje'!$G:$G,'Cartera Semanal Producto'!$A15,'BD Factoraje'!$N:$N,'Cartera Semanal Producto'!AI$1,'BD Factoraje'!$C:$C,$B$2)</f>
        <v>0</v>
      </c>
      <c r="AJ15" s="11">
        <f>IF('Cartera Semanal Producto'!$A15='Cartera Semanal Producto'!AJ$1,-SUMIFS('BD Factoraje'!$Q:$Q,'BD Factoraje'!$G:$G,'Cartera Semanal Producto'!$A15,'BD Factoraje'!$C:$C,$B$2),0)+AI15-SUMIFS('BD Factoraje'!$R:$R,'BD Factoraje'!$G:$G,'Cartera Semanal Producto'!$A15,'BD Factoraje'!$N:$N,'Cartera Semanal Producto'!AJ$1,'BD Factoraje'!$C:$C,$B$2)</f>
        <v>0</v>
      </c>
      <c r="AK15" s="11">
        <f>IF('Cartera Semanal Producto'!$A15='Cartera Semanal Producto'!AK$1,-SUMIFS('BD Factoraje'!$Q:$Q,'BD Factoraje'!$G:$G,'Cartera Semanal Producto'!$A15,'BD Factoraje'!$C:$C,$B$2),0)+AJ15-SUMIFS('BD Factoraje'!$R:$R,'BD Factoraje'!$G:$G,'Cartera Semanal Producto'!$A15,'BD Factoraje'!$N:$N,'Cartera Semanal Producto'!AK$1,'BD Factoraje'!$C:$C,$B$2)</f>
        <v>0</v>
      </c>
      <c r="AL15" s="11">
        <f>IF('Cartera Semanal Producto'!$A15='Cartera Semanal Producto'!AL$1,-SUMIFS('BD Factoraje'!$Q:$Q,'BD Factoraje'!$G:$G,'Cartera Semanal Producto'!$A15,'BD Factoraje'!$C:$C,$B$2),0)+AK15-SUMIFS('BD Factoraje'!$R:$R,'BD Factoraje'!$G:$G,'Cartera Semanal Producto'!$A15,'BD Factoraje'!$N:$N,'Cartera Semanal Producto'!AL$1,'BD Factoraje'!$C:$C,$B$2)</f>
        <v>0</v>
      </c>
      <c r="AM15" s="11">
        <f>IF('Cartera Semanal Producto'!$A15='Cartera Semanal Producto'!AM$1,-SUMIFS('BD Factoraje'!$Q:$Q,'BD Factoraje'!$G:$G,'Cartera Semanal Producto'!$A15,'BD Factoraje'!$C:$C,$B$2),0)+AL15-SUMIFS('BD Factoraje'!$R:$R,'BD Factoraje'!$G:$G,'Cartera Semanal Producto'!$A15,'BD Factoraje'!$N:$N,'Cartera Semanal Producto'!AM$1,'BD Factoraje'!$C:$C,$B$2)</f>
        <v>0</v>
      </c>
      <c r="AN15" s="11">
        <f>IF('Cartera Semanal Producto'!$A15='Cartera Semanal Producto'!AN$1,-SUMIFS('BD Factoraje'!$Q:$Q,'BD Factoraje'!$G:$G,'Cartera Semanal Producto'!$A15,'BD Factoraje'!$C:$C,$B$2),0)+AM15-SUMIFS('BD Factoraje'!$R:$R,'BD Factoraje'!$G:$G,'Cartera Semanal Producto'!$A15,'BD Factoraje'!$N:$N,'Cartera Semanal Producto'!AN$1,'BD Factoraje'!$C:$C,$B$2)</f>
        <v>0</v>
      </c>
      <c r="AO15" s="11">
        <f>IF('Cartera Semanal Producto'!$A15='Cartera Semanal Producto'!AO$1,-SUMIFS('BD Factoraje'!$Q:$Q,'BD Factoraje'!$G:$G,'Cartera Semanal Producto'!$A15,'BD Factoraje'!$C:$C,$B$2),0)+AN15-SUMIFS('BD Factoraje'!$R:$R,'BD Factoraje'!$G:$G,'Cartera Semanal Producto'!$A15,'BD Factoraje'!$N:$N,'Cartera Semanal Producto'!AO$1,'BD Factoraje'!$C:$C,$B$2)</f>
        <v>0</v>
      </c>
      <c r="AP15" s="11">
        <f>IF('Cartera Semanal Producto'!$A15='Cartera Semanal Producto'!AP$1,-SUMIFS('BD Factoraje'!$Q:$Q,'BD Factoraje'!$G:$G,'Cartera Semanal Producto'!$A15,'BD Factoraje'!$C:$C,$B$2),0)+AO15-SUMIFS('BD Factoraje'!$R:$R,'BD Factoraje'!$G:$G,'Cartera Semanal Producto'!$A15,'BD Factoraje'!$N:$N,'Cartera Semanal Producto'!AP$1,'BD Factoraje'!$C:$C,$B$2)</f>
        <v>0</v>
      </c>
      <c r="AQ15" s="11">
        <f>IF('Cartera Semanal Producto'!$A15='Cartera Semanal Producto'!AQ$1,-SUMIFS('BD Factoraje'!$Q:$Q,'BD Factoraje'!$G:$G,'Cartera Semanal Producto'!$A15,'BD Factoraje'!$C:$C,$B$2),0)+AP15-SUMIFS('BD Factoraje'!$R:$R,'BD Factoraje'!$G:$G,'Cartera Semanal Producto'!$A15,'BD Factoraje'!$N:$N,'Cartera Semanal Producto'!AQ$1,'BD Factoraje'!$C:$C,$B$2)</f>
        <v>0</v>
      </c>
      <c r="AR15" s="11">
        <f>IF('Cartera Semanal Producto'!$A15='Cartera Semanal Producto'!AR$1,-SUMIFS('BD Factoraje'!$Q:$Q,'BD Factoraje'!$G:$G,'Cartera Semanal Producto'!$A15,'BD Factoraje'!$C:$C,$B$2),0)+AQ15-SUMIFS('BD Factoraje'!$R:$R,'BD Factoraje'!$G:$G,'Cartera Semanal Producto'!$A15,'BD Factoraje'!$N:$N,'Cartera Semanal Producto'!AR$1,'BD Factoraje'!$C:$C,$B$2)</f>
        <v>0</v>
      </c>
      <c r="AS15" s="11">
        <f>IF('Cartera Semanal Producto'!$A15='Cartera Semanal Producto'!AS$1,-SUMIFS('BD Factoraje'!$Q:$Q,'BD Factoraje'!$G:$G,'Cartera Semanal Producto'!$A15,'BD Factoraje'!$C:$C,$B$2),0)+AR15-SUMIFS('BD Factoraje'!$R:$R,'BD Factoraje'!$G:$G,'Cartera Semanal Producto'!$A15,'BD Factoraje'!$N:$N,'Cartera Semanal Producto'!AS$1,'BD Factoraje'!$C:$C,$B$2)</f>
        <v>0</v>
      </c>
      <c r="AT15" s="11">
        <f>IF('Cartera Semanal Producto'!$A15='Cartera Semanal Producto'!AT$1,-SUMIFS('BD Factoraje'!$Q:$Q,'BD Factoraje'!$G:$G,'Cartera Semanal Producto'!$A15,'BD Factoraje'!$C:$C,$B$2),0)+AS15-SUMIFS('BD Factoraje'!$R:$R,'BD Factoraje'!$G:$G,'Cartera Semanal Producto'!$A15,'BD Factoraje'!$N:$N,'Cartera Semanal Producto'!AT$1,'BD Factoraje'!$C:$C,$B$2)</f>
        <v>0</v>
      </c>
      <c r="AU15" s="11">
        <f>IF('Cartera Semanal Producto'!$A15='Cartera Semanal Producto'!AU$1,-SUMIFS('BD Factoraje'!$Q:$Q,'BD Factoraje'!$G:$G,'Cartera Semanal Producto'!$A15,'BD Factoraje'!$C:$C,$B$2),0)+AT15-SUMIFS('BD Factoraje'!$R:$R,'BD Factoraje'!$G:$G,'Cartera Semanal Producto'!$A15,'BD Factoraje'!$N:$N,'Cartera Semanal Producto'!AU$1,'BD Factoraje'!$C:$C,$B$2)</f>
        <v>0</v>
      </c>
      <c r="AV15" s="11">
        <f>IF('Cartera Semanal Producto'!$A15='Cartera Semanal Producto'!AV$1,-SUMIFS('BD Factoraje'!$Q:$Q,'BD Factoraje'!$G:$G,'Cartera Semanal Producto'!$A15,'BD Factoraje'!$C:$C,$B$2),0)+AU15-SUMIFS('BD Factoraje'!$R:$R,'BD Factoraje'!$G:$G,'Cartera Semanal Producto'!$A15,'BD Factoraje'!$N:$N,'Cartera Semanal Producto'!AV$1,'BD Factoraje'!$C:$C,$B$2)</f>
        <v>0</v>
      </c>
      <c r="AW15" s="11">
        <f>IF('Cartera Semanal Producto'!$A15='Cartera Semanal Producto'!AW$1,-SUMIFS('BD Factoraje'!$Q:$Q,'BD Factoraje'!$G:$G,'Cartera Semanal Producto'!$A15,'BD Factoraje'!$C:$C,$B$2),0)+AV15-SUMIFS('BD Factoraje'!$R:$R,'BD Factoraje'!$G:$G,'Cartera Semanal Producto'!$A15,'BD Factoraje'!$N:$N,'Cartera Semanal Producto'!AW$1,'BD Factoraje'!$C:$C,$B$2)</f>
        <v>0</v>
      </c>
      <c r="AX15" s="11">
        <f>IF('Cartera Semanal Producto'!$A15='Cartera Semanal Producto'!AX$1,-SUMIFS('BD Factoraje'!$Q:$Q,'BD Factoraje'!$G:$G,'Cartera Semanal Producto'!$A15,'BD Factoraje'!$C:$C,$B$2),0)+AW15-SUMIFS('BD Factoraje'!$R:$R,'BD Factoraje'!$G:$G,'Cartera Semanal Producto'!$A15,'BD Factoraje'!$N:$N,'Cartera Semanal Producto'!AX$1,'BD Factoraje'!$C:$C,$B$2)</f>
        <v>0</v>
      </c>
      <c r="AY15" s="11">
        <f>IF('Cartera Semanal Producto'!$A15='Cartera Semanal Producto'!AY$1,-SUMIFS('BD Factoraje'!$Q:$Q,'BD Factoraje'!$G:$G,'Cartera Semanal Producto'!$A15,'BD Factoraje'!$C:$C,$B$2),0)+AX15-SUMIFS('BD Factoraje'!$R:$R,'BD Factoraje'!$G:$G,'Cartera Semanal Producto'!$A15,'BD Factoraje'!$N:$N,'Cartera Semanal Producto'!AY$1,'BD Factoraje'!$C:$C,$B$2)</f>
        <v>0</v>
      </c>
      <c r="AZ15" s="11">
        <f>IF('Cartera Semanal Producto'!$A15='Cartera Semanal Producto'!AZ$1,-SUMIFS('BD Factoraje'!$Q:$Q,'BD Factoraje'!$G:$G,'Cartera Semanal Producto'!$A15,'BD Factoraje'!$C:$C,$B$2),0)+AY15-SUMIFS('BD Factoraje'!$R:$R,'BD Factoraje'!$G:$G,'Cartera Semanal Producto'!$A15,'BD Factoraje'!$N:$N,'Cartera Semanal Producto'!AZ$1,'BD Factoraje'!$C:$C,$B$2)</f>
        <v>0</v>
      </c>
      <c r="BA15" s="11">
        <f>IF('Cartera Semanal Producto'!$A15='Cartera Semanal Producto'!BA$1,-SUMIFS('BD Factoraje'!$Q:$Q,'BD Factoraje'!$G:$G,'Cartera Semanal Producto'!$A15,'BD Factoraje'!$C:$C,$B$2),0)+AZ15-SUMIFS('BD Factoraje'!$R:$R,'BD Factoraje'!$G:$G,'Cartera Semanal Producto'!$A15,'BD Factoraje'!$N:$N,'Cartera Semanal Producto'!BA$1,'BD Factoraje'!$C:$C,$B$2)</f>
        <v>0</v>
      </c>
      <c r="BB15" s="11">
        <f>IF('Cartera Semanal Producto'!$A15='Cartera Semanal Producto'!BB$1,-SUMIFS('BD Factoraje'!$Q:$Q,'BD Factoraje'!$G:$G,'Cartera Semanal Producto'!$A15,'BD Factoraje'!$C:$C,$B$2),0)+BA15-SUMIFS('BD Factoraje'!$R:$R,'BD Factoraje'!$G:$G,'Cartera Semanal Producto'!$A15,'BD Factoraje'!$N:$N,'Cartera Semanal Producto'!BB$1,'BD Factoraje'!$C:$C,$B$2)</f>
        <v>0</v>
      </c>
      <c r="BC15" s="11">
        <f>IF('Cartera Semanal Producto'!$A15='Cartera Semanal Producto'!BC$1,-SUMIFS('BD Factoraje'!$Q:$Q,'BD Factoraje'!$G:$G,'Cartera Semanal Producto'!$A15,'BD Factoraje'!$C:$C,$B$2),0)+BB15-SUMIFS('BD Factoraje'!$R:$R,'BD Factoraje'!$G:$G,'Cartera Semanal Producto'!$A15,'BD Factoraje'!$N:$N,'Cartera Semanal Producto'!BC$1,'BD Factoraje'!$C:$C,$B$2)</f>
        <v>0</v>
      </c>
      <c r="BD15" s="11">
        <f>IF('Cartera Semanal Producto'!$A15='Cartera Semanal Producto'!BD$1,-SUMIFS('BD Factoraje'!$Q:$Q,'BD Factoraje'!$G:$G,'Cartera Semanal Producto'!$A15,'BD Factoraje'!$C:$C,$B$2),0)+BC15-SUMIFS('BD Factoraje'!$R:$R,'BD Factoraje'!$G:$G,'Cartera Semanal Producto'!$A15,'BD Factoraje'!$N:$N,'Cartera Semanal Producto'!BD$1,'BD Factoraje'!$C:$C,$B$2)</f>
        <v>0</v>
      </c>
      <c r="BE15" s="11">
        <f>IF('Cartera Semanal Producto'!$A15='Cartera Semanal Producto'!BE$1,-SUMIFS('BD Factoraje'!$Q:$Q,'BD Factoraje'!$G:$G,'Cartera Semanal Producto'!$A15,'BD Factoraje'!$C:$C,$B$2),0)+BD15-SUMIFS('BD Factoraje'!$R:$R,'BD Factoraje'!$G:$G,'Cartera Semanal Producto'!$A15,'BD Factoraje'!$N:$N,'Cartera Semanal Producto'!BE$1,'BD Factoraje'!$C:$C,$B$2)</f>
        <v>0</v>
      </c>
      <c r="BF15" s="11">
        <f>IF('Cartera Semanal Producto'!$A15='Cartera Semanal Producto'!BF$1,-SUMIFS('BD Factoraje'!$Q:$Q,'BD Factoraje'!$G:$G,'Cartera Semanal Producto'!$A15,'BD Factoraje'!$C:$C,$B$2),0)+BE15-SUMIFS('BD Factoraje'!$R:$R,'BD Factoraje'!$G:$G,'Cartera Semanal Producto'!$A15,'BD Factoraje'!$N:$N,'Cartera Semanal Producto'!BF$1,'BD Factoraje'!$C:$C,$B$2)</f>
        <v>0</v>
      </c>
      <c r="BG15" s="11">
        <f>IF('Cartera Semanal Producto'!$A15='Cartera Semanal Producto'!BG$1,-SUMIFS('BD Factoraje'!$Q:$Q,'BD Factoraje'!$G:$G,'Cartera Semanal Producto'!$A15,'BD Factoraje'!$C:$C,$B$2),0)+BF15-SUMIFS('BD Factoraje'!$R:$R,'BD Factoraje'!$G:$G,'Cartera Semanal Producto'!$A15,'BD Factoraje'!$N:$N,'Cartera Semanal Producto'!BG$1,'BD Factoraje'!$C:$C,$B$2)</f>
        <v>0</v>
      </c>
      <c r="BH15" s="11">
        <f>IF('Cartera Semanal Producto'!$A15='Cartera Semanal Producto'!BH$1,-SUMIFS('BD Factoraje'!$Q:$Q,'BD Factoraje'!$G:$G,'Cartera Semanal Producto'!$A15,'BD Factoraje'!$C:$C,$B$2),0)+BG15-SUMIFS('BD Factoraje'!$R:$R,'BD Factoraje'!$G:$G,'Cartera Semanal Producto'!$A15,'BD Factoraje'!$N:$N,'Cartera Semanal Producto'!BH$1,'BD Factoraje'!$C:$C,$B$2)</f>
        <v>0</v>
      </c>
      <c r="BI15" s="11">
        <f>IF('Cartera Semanal Producto'!$A15='Cartera Semanal Producto'!BI$1,-SUMIFS('BD Factoraje'!$Q:$Q,'BD Factoraje'!$G:$G,'Cartera Semanal Producto'!$A15,'BD Factoraje'!$C:$C,$B$2),0)+BH15-SUMIFS('BD Factoraje'!$R:$R,'BD Factoraje'!$G:$G,'Cartera Semanal Producto'!$A15,'BD Factoraje'!$N:$N,'Cartera Semanal Producto'!BI$1,'BD Factoraje'!$C:$C,$B$2)</f>
        <v>0</v>
      </c>
      <c r="BJ15" s="11">
        <f>IF('Cartera Semanal Producto'!$A15='Cartera Semanal Producto'!BJ$1,-SUMIFS('BD Factoraje'!$Q:$Q,'BD Factoraje'!$G:$G,'Cartera Semanal Producto'!$A15,'BD Factoraje'!$C:$C,$B$2),0)+BI15-SUMIFS('BD Factoraje'!$R:$R,'BD Factoraje'!$G:$G,'Cartera Semanal Producto'!$A15,'BD Factoraje'!$N:$N,'Cartera Semanal Producto'!BJ$1,'BD Factoraje'!$C:$C,$B$2)</f>
        <v>0</v>
      </c>
      <c r="BK15" s="11">
        <f>IF('Cartera Semanal Producto'!$A15='Cartera Semanal Producto'!BK$1,-SUMIFS('BD Factoraje'!$Q:$Q,'BD Factoraje'!$G:$G,'Cartera Semanal Producto'!$A15,'BD Factoraje'!$C:$C,$B$2),0)+BJ15-SUMIFS('BD Factoraje'!$R:$R,'BD Factoraje'!$G:$G,'Cartera Semanal Producto'!$A15,'BD Factoraje'!$N:$N,'Cartera Semanal Producto'!BK$1,'BD Factoraje'!$C:$C,$B$2)</f>
        <v>0</v>
      </c>
      <c r="BL15" s="11">
        <f>IF('Cartera Semanal Producto'!$A15='Cartera Semanal Producto'!BL$1,-SUMIFS('BD Factoraje'!$Q:$Q,'BD Factoraje'!$G:$G,'Cartera Semanal Producto'!$A15,'BD Factoraje'!$C:$C,$B$2),0)+BK15-SUMIFS('BD Factoraje'!$R:$R,'BD Factoraje'!$G:$G,'Cartera Semanal Producto'!$A15,'BD Factoraje'!$N:$N,'Cartera Semanal Producto'!BL$1,'BD Factoraje'!$C:$C,$B$2)</f>
        <v>0</v>
      </c>
      <c r="BM15" s="11">
        <f>IF('Cartera Semanal Producto'!$A15='Cartera Semanal Producto'!BM$1,-SUMIFS('BD Factoraje'!$Q:$Q,'BD Factoraje'!$G:$G,'Cartera Semanal Producto'!$A15,'BD Factoraje'!$C:$C,$B$2),0)+BL15-SUMIFS('BD Factoraje'!$R:$R,'BD Factoraje'!$G:$G,'Cartera Semanal Producto'!$A15,'BD Factoraje'!$N:$N,'Cartera Semanal Producto'!BM$1,'BD Factoraje'!$C:$C,$B$2)</f>
        <v>0</v>
      </c>
      <c r="BN15" s="11">
        <f>IF('Cartera Semanal Producto'!$A15='Cartera Semanal Producto'!BN$1,-SUMIFS('BD Factoraje'!$Q:$Q,'BD Factoraje'!$G:$G,'Cartera Semanal Producto'!$A15,'BD Factoraje'!$C:$C,$B$2),0)+BM15-SUMIFS('BD Factoraje'!$R:$R,'BD Factoraje'!$G:$G,'Cartera Semanal Producto'!$A15,'BD Factoraje'!$N:$N,'Cartera Semanal Producto'!BN$1,'BD Factoraje'!$C:$C,$B$2)</f>
        <v>0</v>
      </c>
      <c r="BO15" s="11">
        <f>IF('Cartera Semanal Producto'!$A15='Cartera Semanal Producto'!BO$1,-SUMIFS('BD Factoraje'!$Q:$Q,'BD Factoraje'!$G:$G,'Cartera Semanal Producto'!$A15,'BD Factoraje'!$C:$C,$B$2),0)+BN15-SUMIFS('BD Factoraje'!$R:$R,'BD Factoraje'!$G:$G,'Cartera Semanal Producto'!$A15,'BD Factoraje'!$N:$N,'Cartera Semanal Producto'!BO$1,'BD Factoraje'!$C:$C,$B$2)</f>
        <v>0</v>
      </c>
      <c r="BP15" s="11">
        <f>IF('Cartera Semanal Producto'!$A15='Cartera Semanal Producto'!BP$1,-SUMIFS('BD Factoraje'!$Q:$Q,'BD Factoraje'!$G:$G,'Cartera Semanal Producto'!$A15,'BD Factoraje'!$C:$C,$B$2),0)+BO15-SUMIFS('BD Factoraje'!$R:$R,'BD Factoraje'!$G:$G,'Cartera Semanal Producto'!$A15,'BD Factoraje'!$N:$N,'Cartera Semanal Producto'!BP$1,'BD Factoraje'!$C:$C,$B$2)</f>
        <v>0</v>
      </c>
      <c r="BQ15" s="11">
        <f>IF('Cartera Semanal Producto'!$A15='Cartera Semanal Producto'!BQ$1,-SUMIFS('BD Factoraje'!$Q:$Q,'BD Factoraje'!$G:$G,'Cartera Semanal Producto'!$A15,'BD Factoraje'!$C:$C,$B$2),0)+BP15-SUMIFS('BD Factoraje'!$R:$R,'BD Factoraje'!$G:$G,'Cartera Semanal Producto'!$A15,'BD Factoraje'!$N:$N,'Cartera Semanal Producto'!BQ$1,'BD Factoraje'!$C:$C,$B$2)</f>
        <v>0</v>
      </c>
      <c r="BR15" s="11">
        <f>IF('Cartera Semanal Producto'!$A15='Cartera Semanal Producto'!BR$1,-SUMIFS('BD Factoraje'!$Q:$Q,'BD Factoraje'!$G:$G,'Cartera Semanal Producto'!$A15,'BD Factoraje'!$C:$C,$B$2),0)+BQ15-SUMIFS('BD Factoraje'!$R:$R,'BD Factoraje'!$G:$G,'Cartera Semanal Producto'!$A15,'BD Factoraje'!$N:$N,'Cartera Semanal Producto'!BR$1,'BD Factoraje'!$C:$C,$B$2)</f>
        <v>0</v>
      </c>
      <c r="BS15" s="11">
        <f>IF('Cartera Semanal Producto'!$A15='Cartera Semanal Producto'!BS$1,-SUMIFS('BD Factoraje'!$Q:$Q,'BD Factoraje'!$G:$G,'Cartera Semanal Producto'!$A15,'BD Factoraje'!$C:$C,$B$2),0)+BR15-SUMIFS('BD Factoraje'!$R:$R,'BD Factoraje'!$G:$G,'Cartera Semanal Producto'!$A15,'BD Factoraje'!$N:$N,'Cartera Semanal Producto'!BS$1,'BD Factoraje'!$C:$C,$B$2)</f>
        <v>0</v>
      </c>
      <c r="BT15" s="11">
        <f>IF('Cartera Semanal Producto'!$A15='Cartera Semanal Producto'!BT$1,-SUMIFS('BD Factoraje'!$Q:$Q,'BD Factoraje'!$G:$G,'Cartera Semanal Producto'!$A15,'BD Factoraje'!$C:$C,$B$2),0)+BS15-SUMIFS('BD Factoraje'!$R:$R,'BD Factoraje'!$G:$G,'Cartera Semanal Producto'!$A15,'BD Factoraje'!$N:$N,'Cartera Semanal Producto'!BT$1,'BD Factoraje'!$C:$C,$B$2)</f>
        <v>0</v>
      </c>
      <c r="BU15" s="11">
        <f>IF('Cartera Semanal Producto'!$A15='Cartera Semanal Producto'!BU$1,-SUMIFS('BD Factoraje'!$Q:$Q,'BD Factoraje'!$G:$G,'Cartera Semanal Producto'!$A15,'BD Factoraje'!$C:$C,$B$2),0)+BT15-SUMIFS('BD Factoraje'!$R:$R,'BD Factoraje'!$G:$G,'Cartera Semanal Producto'!$A15,'BD Factoraje'!$N:$N,'Cartera Semanal Producto'!BU$1,'BD Factoraje'!$C:$C,$B$2)</f>
        <v>0</v>
      </c>
      <c r="BV15" s="11">
        <f>IF('Cartera Semanal Producto'!$A15='Cartera Semanal Producto'!BV$1,-SUMIFS('BD Factoraje'!$Q:$Q,'BD Factoraje'!$G:$G,'Cartera Semanal Producto'!$A15,'BD Factoraje'!$C:$C,$B$2),0)+BU15-SUMIFS('BD Factoraje'!$R:$R,'BD Factoraje'!$G:$G,'Cartera Semanal Producto'!$A15,'BD Factoraje'!$N:$N,'Cartera Semanal Producto'!BV$1,'BD Factoraje'!$C:$C,$B$2)</f>
        <v>0</v>
      </c>
      <c r="BW15" s="11">
        <f>IF('Cartera Semanal Producto'!$A15='Cartera Semanal Producto'!BW$1,-SUMIFS('BD Factoraje'!$Q:$Q,'BD Factoraje'!$G:$G,'Cartera Semanal Producto'!$A15,'BD Factoraje'!$C:$C,$B$2),0)+BV15-SUMIFS('BD Factoraje'!$R:$R,'BD Factoraje'!$G:$G,'Cartera Semanal Producto'!$A15,'BD Factoraje'!$N:$N,'Cartera Semanal Producto'!BW$1,'BD Factoraje'!$C:$C,$B$2)</f>
        <v>0</v>
      </c>
      <c r="BX15" s="11">
        <f>IF('Cartera Semanal Producto'!$A15='Cartera Semanal Producto'!BX$1,-SUMIFS('BD Factoraje'!$Q:$Q,'BD Factoraje'!$G:$G,'Cartera Semanal Producto'!$A15,'BD Factoraje'!$C:$C,$B$2),0)+BW15-SUMIFS('BD Factoraje'!$R:$R,'BD Factoraje'!$G:$G,'Cartera Semanal Producto'!$A15,'BD Factoraje'!$N:$N,'Cartera Semanal Producto'!BX$1,'BD Factoraje'!$C:$C,$B$2)</f>
        <v>0</v>
      </c>
      <c r="BY15" s="11">
        <f>IF('Cartera Semanal Producto'!$A15='Cartera Semanal Producto'!BY$1,-SUMIFS('BD Factoraje'!$Q:$Q,'BD Factoraje'!$G:$G,'Cartera Semanal Producto'!$A15,'BD Factoraje'!$C:$C,$B$2),0)+BX15-SUMIFS('BD Factoraje'!$R:$R,'BD Factoraje'!$G:$G,'Cartera Semanal Producto'!$A15,'BD Factoraje'!$N:$N,'Cartera Semanal Producto'!BY$1,'BD Factoraje'!$C:$C,$B$2)</f>
        <v>0</v>
      </c>
      <c r="BZ15" s="11">
        <f>IF('Cartera Semanal Producto'!$A15='Cartera Semanal Producto'!BZ$1,-SUMIFS('BD Factoraje'!$Q:$Q,'BD Factoraje'!$G:$G,'Cartera Semanal Producto'!$A15,'BD Factoraje'!$C:$C,$B$2),0)+BY15-SUMIFS('BD Factoraje'!$R:$R,'BD Factoraje'!$G:$G,'Cartera Semanal Producto'!$A15,'BD Factoraje'!$N:$N,'Cartera Semanal Producto'!BZ$1,'BD Factoraje'!$C:$C,$B$2)</f>
        <v>0</v>
      </c>
      <c r="CA15" s="11">
        <f>IF('Cartera Semanal Producto'!$A15='Cartera Semanal Producto'!CA$1,-SUMIFS('BD Factoraje'!$Q:$Q,'BD Factoraje'!$G:$G,'Cartera Semanal Producto'!$A15,'BD Factoraje'!$C:$C,$B$2),0)+BZ15-SUMIFS('BD Factoraje'!$R:$R,'BD Factoraje'!$G:$G,'Cartera Semanal Producto'!$A15,'BD Factoraje'!$N:$N,'Cartera Semanal Producto'!CA$1,'BD Factoraje'!$C:$C,$B$2)</f>
        <v>0</v>
      </c>
      <c r="CB15" s="11">
        <f>IF('Cartera Semanal Producto'!$A15='Cartera Semanal Producto'!CB$1,-SUMIFS('BD Factoraje'!$Q:$Q,'BD Factoraje'!$G:$G,'Cartera Semanal Producto'!$A15,'BD Factoraje'!$C:$C,$B$2),0)+CA15-SUMIFS('BD Factoraje'!$R:$R,'BD Factoraje'!$G:$G,'Cartera Semanal Producto'!$A15,'BD Factoraje'!$N:$N,'Cartera Semanal Producto'!CB$1,'BD Factoraje'!$C:$C,$B$2)</f>
        <v>0</v>
      </c>
      <c r="CC15" s="11">
        <f>IF('Cartera Semanal Producto'!$A15='Cartera Semanal Producto'!CC$1,-SUMIFS('BD Factoraje'!$Q:$Q,'BD Factoraje'!$G:$G,'Cartera Semanal Producto'!$A15,'BD Factoraje'!$C:$C,$B$2),0)+CB15-SUMIFS('BD Factoraje'!$R:$R,'BD Factoraje'!$G:$G,'Cartera Semanal Producto'!$A15,'BD Factoraje'!$N:$N,'Cartera Semanal Producto'!CC$1,'BD Factoraje'!$C:$C,$B$2)</f>
        <v>0</v>
      </c>
      <c r="CD15" s="11">
        <f>IF('Cartera Semanal Producto'!$A15='Cartera Semanal Producto'!CD$1,-SUMIFS('BD Factoraje'!$Q:$Q,'BD Factoraje'!$G:$G,'Cartera Semanal Producto'!$A15,'BD Factoraje'!$C:$C,$B$2),0)+CC15-SUMIFS('BD Factoraje'!$R:$R,'BD Factoraje'!$G:$G,'Cartera Semanal Producto'!$A15,'BD Factoraje'!$N:$N,'Cartera Semanal Producto'!CD$1,'BD Factoraje'!$C:$C,$B$2)</f>
        <v>0</v>
      </c>
      <c r="CE15" s="11">
        <f>IF('Cartera Semanal Producto'!$A15='Cartera Semanal Producto'!CE$1,-SUMIFS('BD Factoraje'!$Q:$Q,'BD Factoraje'!$G:$G,'Cartera Semanal Producto'!$A15,'BD Factoraje'!$C:$C,$B$2),0)+CD15-SUMIFS('BD Factoraje'!$R:$R,'BD Factoraje'!$G:$G,'Cartera Semanal Producto'!$A15,'BD Factoraje'!$N:$N,'Cartera Semanal Producto'!CE$1,'BD Factoraje'!$C:$C,$B$2)</f>
        <v>0</v>
      </c>
      <c r="CF15" s="11">
        <f>IF('Cartera Semanal Producto'!$A15='Cartera Semanal Producto'!CF$1,-SUMIFS('BD Factoraje'!$Q:$Q,'BD Factoraje'!$G:$G,'Cartera Semanal Producto'!$A15,'BD Factoraje'!$C:$C,$B$2),0)+CE15-SUMIFS('BD Factoraje'!$R:$R,'BD Factoraje'!$G:$G,'Cartera Semanal Producto'!$A15,'BD Factoraje'!$N:$N,'Cartera Semanal Producto'!CF$1,'BD Factoraje'!$C:$C,$B$2)</f>
        <v>0</v>
      </c>
      <c r="CG15" s="11">
        <f>IF('Cartera Semanal Producto'!$A15='Cartera Semanal Producto'!CG$1,-SUMIFS('BD Factoraje'!$Q:$Q,'BD Factoraje'!$G:$G,'Cartera Semanal Producto'!$A15,'BD Factoraje'!$C:$C,$B$2),0)+CF15-SUMIFS('BD Factoraje'!$R:$R,'BD Factoraje'!$G:$G,'Cartera Semanal Producto'!$A15,'BD Factoraje'!$N:$N,'Cartera Semanal Producto'!CG$1,'BD Factoraje'!$C:$C,$B$2)</f>
        <v>0</v>
      </c>
      <c r="CH15" s="11">
        <f>IF('Cartera Semanal Producto'!$A15='Cartera Semanal Producto'!CH$1,-SUMIFS('BD Factoraje'!$Q:$Q,'BD Factoraje'!$G:$G,'Cartera Semanal Producto'!$A15,'BD Factoraje'!$C:$C,$B$2),0)+CG15-SUMIFS('BD Factoraje'!$R:$R,'BD Factoraje'!$G:$G,'Cartera Semanal Producto'!$A15,'BD Factoraje'!$N:$N,'Cartera Semanal Producto'!CH$1,'BD Factoraje'!$C:$C,$B$2)</f>
        <v>0</v>
      </c>
      <c r="CI15" s="11">
        <f>IF('Cartera Semanal Producto'!$A15='Cartera Semanal Producto'!CI$1,-SUMIFS('BD Factoraje'!$Q:$Q,'BD Factoraje'!$G:$G,'Cartera Semanal Producto'!$A15,'BD Factoraje'!$C:$C,$B$2),0)+CH15-SUMIFS('BD Factoraje'!$R:$R,'BD Factoraje'!$G:$G,'Cartera Semanal Producto'!$A15,'BD Factoraje'!$N:$N,'Cartera Semanal Producto'!CI$1,'BD Factoraje'!$C:$C,$B$2)</f>
        <v>0</v>
      </c>
      <c r="CJ15" s="11">
        <f>IF('Cartera Semanal Producto'!$A15='Cartera Semanal Producto'!CJ$1,-SUMIFS('BD Factoraje'!$Q:$Q,'BD Factoraje'!$G:$G,'Cartera Semanal Producto'!$A15,'BD Factoraje'!$C:$C,$B$2),0)+CI15-SUMIFS('BD Factoraje'!$R:$R,'BD Factoraje'!$G:$G,'Cartera Semanal Producto'!$A15,'BD Factoraje'!$N:$N,'Cartera Semanal Producto'!CJ$1,'BD Factoraje'!$C:$C,$B$2)</f>
        <v>0</v>
      </c>
      <c r="CK15" s="11">
        <f>IF('Cartera Semanal Producto'!$A15='Cartera Semanal Producto'!CK$1,-SUMIFS('BD Factoraje'!$Q:$Q,'BD Factoraje'!$G:$G,'Cartera Semanal Producto'!$A15,'BD Factoraje'!$C:$C,$B$2),0)+CJ15-SUMIFS('BD Factoraje'!$R:$R,'BD Factoraje'!$G:$G,'Cartera Semanal Producto'!$A15,'BD Factoraje'!$N:$N,'Cartera Semanal Producto'!CK$1,'BD Factoraje'!$C:$C,$B$2)</f>
        <v>0</v>
      </c>
      <c r="CL15" s="11">
        <f>IF('Cartera Semanal Producto'!$A15='Cartera Semanal Producto'!CL$1,-SUMIFS('BD Factoraje'!$Q:$Q,'BD Factoraje'!$G:$G,'Cartera Semanal Producto'!$A15,'BD Factoraje'!$C:$C,$B$2),0)+CK15-SUMIFS('BD Factoraje'!$R:$R,'BD Factoraje'!$G:$G,'Cartera Semanal Producto'!$A15,'BD Factoraje'!$N:$N,'Cartera Semanal Producto'!CL$1,'BD Factoraje'!$C:$C,$B$2)</f>
        <v>0</v>
      </c>
      <c r="CM15" s="11">
        <f>IF('Cartera Semanal Producto'!$A15='Cartera Semanal Producto'!CM$1,-SUMIFS('BD Factoraje'!$Q:$Q,'BD Factoraje'!$G:$G,'Cartera Semanal Producto'!$A15,'BD Factoraje'!$C:$C,$B$2),0)+CL15-SUMIFS('BD Factoraje'!$R:$R,'BD Factoraje'!$G:$G,'Cartera Semanal Producto'!$A15,'BD Factoraje'!$N:$N,'Cartera Semanal Producto'!CM$1,'BD Factoraje'!$C:$C,$B$2)</f>
        <v>0</v>
      </c>
      <c r="CN15" s="11">
        <f>IF('Cartera Semanal Producto'!$A15='Cartera Semanal Producto'!CN$1,-SUMIFS('BD Factoraje'!$Q:$Q,'BD Factoraje'!$G:$G,'Cartera Semanal Producto'!$A15,'BD Factoraje'!$C:$C,$B$2),0)+CM15-SUMIFS('BD Factoraje'!$R:$R,'BD Factoraje'!$G:$G,'Cartera Semanal Producto'!$A15,'BD Factoraje'!$N:$N,'Cartera Semanal Producto'!CN$1,'BD Factoraje'!$C:$C,$B$2)</f>
        <v>0</v>
      </c>
      <c r="CO15" s="11">
        <f>IF('Cartera Semanal Producto'!$A15='Cartera Semanal Producto'!CO$1,-SUMIFS('BD Factoraje'!$Q:$Q,'BD Factoraje'!$G:$G,'Cartera Semanal Producto'!$A15,'BD Factoraje'!$C:$C,$B$2),0)+CN15-SUMIFS('BD Factoraje'!$R:$R,'BD Factoraje'!$G:$G,'Cartera Semanal Producto'!$A15,'BD Factoraje'!$N:$N,'Cartera Semanal Producto'!CO$1,'BD Factoraje'!$C:$C,$B$2)</f>
        <v>0</v>
      </c>
      <c r="CP15" s="11">
        <f>IF('Cartera Semanal Producto'!$A15='Cartera Semanal Producto'!CP$1,-SUMIFS('BD Factoraje'!$Q:$Q,'BD Factoraje'!$G:$G,'Cartera Semanal Producto'!$A15,'BD Factoraje'!$C:$C,$B$2),0)+CO15-SUMIFS('BD Factoraje'!$R:$R,'BD Factoraje'!$G:$G,'Cartera Semanal Producto'!$A15,'BD Factoraje'!$N:$N,'Cartera Semanal Producto'!CP$1,'BD Factoraje'!$C:$C,$B$2)</f>
        <v>0</v>
      </c>
      <c r="CQ15" s="11">
        <f>IF('Cartera Semanal Producto'!$A15='Cartera Semanal Producto'!CQ$1,-SUMIFS('BD Factoraje'!$Q:$Q,'BD Factoraje'!$G:$G,'Cartera Semanal Producto'!$A15,'BD Factoraje'!$C:$C,$B$2),0)+CP15-SUMIFS('BD Factoraje'!$R:$R,'BD Factoraje'!$G:$G,'Cartera Semanal Producto'!$A15,'BD Factoraje'!$N:$N,'Cartera Semanal Producto'!CQ$1,'BD Factoraje'!$C:$C,$B$2)</f>
        <v>0</v>
      </c>
      <c r="CR15" s="11">
        <f>IF('Cartera Semanal Producto'!$A15='Cartera Semanal Producto'!CR$1,-SUMIFS('BD Factoraje'!$Q:$Q,'BD Factoraje'!$G:$G,'Cartera Semanal Producto'!$A15,'BD Factoraje'!$C:$C,$B$2),0)+CQ15-SUMIFS('BD Factoraje'!$R:$R,'BD Factoraje'!$G:$G,'Cartera Semanal Producto'!$A15,'BD Factoraje'!$N:$N,'Cartera Semanal Producto'!CR$1,'BD Factoraje'!$C:$C,$B$2)</f>
        <v>0</v>
      </c>
      <c r="CS15" s="11">
        <f>IF('Cartera Semanal Producto'!$A15='Cartera Semanal Producto'!CS$1,-SUMIFS('BD Factoraje'!$Q:$Q,'BD Factoraje'!$G:$G,'Cartera Semanal Producto'!$A15,'BD Factoraje'!$C:$C,$B$2),0)+CR15-SUMIFS('BD Factoraje'!$R:$R,'BD Factoraje'!$G:$G,'Cartera Semanal Producto'!$A15,'BD Factoraje'!$N:$N,'Cartera Semanal Producto'!CS$1,'BD Factoraje'!$C:$C,$B$2)</f>
        <v>0</v>
      </c>
      <c r="CT15" s="11">
        <f>IF('Cartera Semanal Producto'!$A15='Cartera Semanal Producto'!CT$1,-SUMIFS('BD Factoraje'!$Q:$Q,'BD Factoraje'!$G:$G,'Cartera Semanal Producto'!$A15,'BD Factoraje'!$C:$C,$B$2),0)+CS15-SUMIFS('BD Factoraje'!$R:$R,'BD Factoraje'!$G:$G,'Cartera Semanal Producto'!$A15,'BD Factoraje'!$N:$N,'Cartera Semanal Producto'!CT$1,'BD Factoraje'!$C:$C,$B$2)</f>
        <v>0</v>
      </c>
      <c r="CU15" s="11">
        <f>IF('Cartera Semanal Producto'!$A15='Cartera Semanal Producto'!CU$1,-SUMIFS('BD Factoraje'!$Q:$Q,'BD Factoraje'!$G:$G,'Cartera Semanal Producto'!$A15,'BD Factoraje'!$C:$C,$B$2),0)+CT15-SUMIFS('BD Factoraje'!$R:$R,'BD Factoraje'!$G:$G,'Cartera Semanal Producto'!$A15,'BD Factoraje'!$N:$N,'Cartera Semanal Producto'!CU$1,'BD Factoraje'!$C:$C,$B$2)</f>
        <v>0</v>
      </c>
      <c r="CV15" s="11">
        <f>IF('Cartera Semanal Producto'!$A15='Cartera Semanal Producto'!CV$1,-SUMIFS('BD Factoraje'!$Q:$Q,'BD Factoraje'!$G:$G,'Cartera Semanal Producto'!$A15,'BD Factoraje'!$C:$C,$B$2),0)+CU15-SUMIFS('BD Factoraje'!$R:$R,'BD Factoraje'!$G:$G,'Cartera Semanal Producto'!$A15,'BD Factoraje'!$N:$N,'Cartera Semanal Producto'!CV$1,'BD Factoraje'!$C:$C,$B$2)</f>
        <v>0</v>
      </c>
    </row>
    <row r="16" spans="1:100" x14ac:dyDescent="0.25">
      <c r="A16" s="14">
        <v>26</v>
      </c>
      <c r="B16" s="31">
        <f t="shared" si="2"/>
        <v>42547</v>
      </c>
      <c r="C16" s="11">
        <f>IF('Cartera Semanal Producto'!$A16='Cartera Semanal Producto'!C$1,-SUMIFS('BD Factoraje'!$Q:$Q,'BD Factoraje'!$G:$G,'Cartera Semanal Producto'!$A16,'BD Factoraje'!$C:$C,$B$2),0)</f>
        <v>0</v>
      </c>
      <c r="D16" s="11">
        <f>IF('Cartera Semanal Producto'!$A16='Cartera Semanal Producto'!D$1,-SUMIFS('BD Factoraje'!$Q:$Q,'BD Factoraje'!$G:$G,'Cartera Semanal Producto'!$A16,'BD Factoraje'!$C:$C,$B$2),0)+C16-SUMIFS('BD Factoraje'!$R:$R,'BD Factoraje'!$G:$G,'Cartera Semanal Producto'!$A16,'BD Factoraje'!$N:$N,'Cartera Semanal Producto'!D$1,'BD Factoraje'!$C:$C,$B$2)</f>
        <v>0</v>
      </c>
      <c r="E16" s="11">
        <f>IF('Cartera Semanal Producto'!$A16='Cartera Semanal Producto'!E$1,-SUMIFS('BD Factoraje'!$Q:$Q,'BD Factoraje'!$G:$G,'Cartera Semanal Producto'!$A16,'BD Factoraje'!$C:$C,$B$2),0)+D16-SUMIFS('BD Factoraje'!$R:$R,'BD Factoraje'!$G:$G,'Cartera Semanal Producto'!$A16,'BD Factoraje'!$N:$N,'Cartera Semanal Producto'!E$1,'BD Factoraje'!$C:$C,$B$2)</f>
        <v>0</v>
      </c>
      <c r="F16" s="11">
        <f>IF('Cartera Semanal Producto'!$A16='Cartera Semanal Producto'!F$1,-SUMIFS('BD Factoraje'!$Q:$Q,'BD Factoraje'!$G:$G,'Cartera Semanal Producto'!$A16,'BD Factoraje'!$C:$C,$B$2),0)+E16-SUMIFS('BD Factoraje'!$R:$R,'BD Factoraje'!$G:$G,'Cartera Semanal Producto'!$A16,'BD Factoraje'!$N:$N,'Cartera Semanal Producto'!F$1,'BD Factoraje'!$C:$C,$B$2)</f>
        <v>0</v>
      </c>
      <c r="G16" s="11">
        <f>IF('Cartera Semanal Producto'!$A16='Cartera Semanal Producto'!G$1,-SUMIFS('BD Factoraje'!$Q:$Q,'BD Factoraje'!$G:$G,'Cartera Semanal Producto'!$A16,'BD Factoraje'!$C:$C,$B$2),0)+F16-SUMIFS('BD Factoraje'!$R:$R,'BD Factoraje'!$G:$G,'Cartera Semanal Producto'!$A16,'BD Factoraje'!$N:$N,'Cartera Semanal Producto'!G$1,'BD Factoraje'!$C:$C,$B$2)</f>
        <v>0</v>
      </c>
      <c r="H16" s="11">
        <f>IF('Cartera Semanal Producto'!$A16='Cartera Semanal Producto'!H$1,-SUMIFS('BD Factoraje'!$Q:$Q,'BD Factoraje'!$G:$G,'Cartera Semanal Producto'!$A16,'BD Factoraje'!$C:$C,$B$2),0)+G16-SUMIFS('BD Factoraje'!$R:$R,'BD Factoraje'!$G:$G,'Cartera Semanal Producto'!$A16,'BD Factoraje'!$N:$N,'Cartera Semanal Producto'!H$1,'BD Factoraje'!$C:$C,$B$2)</f>
        <v>0</v>
      </c>
      <c r="I16" s="11">
        <f>IF('Cartera Semanal Producto'!$A16='Cartera Semanal Producto'!I$1,-SUMIFS('BD Factoraje'!$Q:$Q,'BD Factoraje'!$G:$G,'Cartera Semanal Producto'!$A16,'BD Factoraje'!$C:$C,$B$2),0)+H16-SUMIFS('BD Factoraje'!$R:$R,'BD Factoraje'!$G:$G,'Cartera Semanal Producto'!$A16,'BD Factoraje'!$N:$N,'Cartera Semanal Producto'!I$1,'BD Factoraje'!$C:$C,$B$2)</f>
        <v>0</v>
      </c>
      <c r="J16" s="11">
        <f>IF('Cartera Semanal Producto'!$A16='Cartera Semanal Producto'!J$1,-SUMIFS('BD Factoraje'!$Q:$Q,'BD Factoraje'!$G:$G,'Cartera Semanal Producto'!$A16,'BD Factoraje'!$C:$C,$B$2),0)+I16-SUMIFS('BD Factoraje'!$R:$R,'BD Factoraje'!$G:$G,'Cartera Semanal Producto'!$A16,'BD Factoraje'!$N:$N,'Cartera Semanal Producto'!J$1,'BD Factoraje'!$C:$C,$B$2)</f>
        <v>0</v>
      </c>
      <c r="K16" s="11">
        <f>IF('Cartera Semanal Producto'!$A16='Cartera Semanal Producto'!K$1,-SUMIFS('BD Factoraje'!$Q:$Q,'BD Factoraje'!$G:$G,'Cartera Semanal Producto'!$A16,'BD Factoraje'!$C:$C,$B$2),0)+J16-SUMIFS('BD Factoraje'!$R:$R,'BD Factoraje'!$G:$G,'Cartera Semanal Producto'!$A16,'BD Factoraje'!$N:$N,'Cartera Semanal Producto'!K$1,'BD Factoraje'!$C:$C,$B$2)</f>
        <v>0</v>
      </c>
      <c r="L16" s="11">
        <f>IF('Cartera Semanal Producto'!$A16='Cartera Semanal Producto'!L$1,-SUMIFS('BD Factoraje'!$Q:$Q,'BD Factoraje'!$G:$G,'Cartera Semanal Producto'!$A16,'BD Factoraje'!$C:$C,$B$2),0)+K16-SUMIFS('BD Factoraje'!$R:$R,'BD Factoraje'!$G:$G,'Cartera Semanal Producto'!$A16,'BD Factoraje'!$N:$N,'Cartera Semanal Producto'!L$1,'BD Factoraje'!$C:$C,$B$2)</f>
        <v>0</v>
      </c>
      <c r="M16" s="11">
        <f>IF('Cartera Semanal Producto'!$A16='Cartera Semanal Producto'!M$1,-SUMIFS('BD Factoraje'!$Q:$Q,'BD Factoraje'!$G:$G,'Cartera Semanal Producto'!$A16,'BD Factoraje'!$C:$C,$B$2),0)+L16-SUMIFS('BD Factoraje'!$R:$R,'BD Factoraje'!$G:$G,'Cartera Semanal Producto'!$A16,'BD Factoraje'!$N:$N,'Cartera Semanal Producto'!M$1,'BD Factoraje'!$C:$C,$B$2)</f>
        <v>0</v>
      </c>
      <c r="N16" s="11">
        <f>IF('Cartera Semanal Producto'!$A16='Cartera Semanal Producto'!N$1,-SUMIFS('BD Factoraje'!$Q:$Q,'BD Factoraje'!$G:$G,'Cartera Semanal Producto'!$A16,'BD Factoraje'!$C:$C,$B$2),0)+M16-SUMIFS('BD Factoraje'!$R:$R,'BD Factoraje'!$G:$G,'Cartera Semanal Producto'!$A16,'BD Factoraje'!$N:$N,'Cartera Semanal Producto'!N$1,'BD Factoraje'!$C:$C,$B$2)</f>
        <v>0</v>
      </c>
      <c r="O16" s="11">
        <f>IF('Cartera Semanal Producto'!$A16='Cartera Semanal Producto'!O$1,-SUMIFS('BD Factoraje'!$Q:$Q,'BD Factoraje'!$G:$G,'Cartera Semanal Producto'!$A16,'BD Factoraje'!$C:$C,$B$2),0)+N16-SUMIFS('BD Factoraje'!$R:$R,'BD Factoraje'!$G:$G,'Cartera Semanal Producto'!$A16,'BD Factoraje'!$N:$N,'Cartera Semanal Producto'!O$1,'BD Factoraje'!$C:$C,$B$2)</f>
        <v>0</v>
      </c>
      <c r="P16" s="11">
        <f>IF('Cartera Semanal Producto'!$A16='Cartera Semanal Producto'!P$1,-SUMIFS('BD Factoraje'!$Q:$Q,'BD Factoraje'!$G:$G,'Cartera Semanal Producto'!$A16,'BD Factoraje'!$C:$C,$B$2),0)+O16-SUMIFS('BD Factoraje'!$R:$R,'BD Factoraje'!$G:$G,'Cartera Semanal Producto'!$A16,'BD Factoraje'!$N:$N,'Cartera Semanal Producto'!P$1,'BD Factoraje'!$C:$C,$B$2)</f>
        <v>0</v>
      </c>
      <c r="Q16" s="11">
        <f>IF('Cartera Semanal Producto'!$A16='Cartera Semanal Producto'!Q$1,-SUMIFS('BD Factoraje'!$Q:$Q,'BD Factoraje'!$G:$G,'Cartera Semanal Producto'!$A16,'BD Factoraje'!$C:$C,$B$2),0)+P16-SUMIFS('BD Factoraje'!$R:$R,'BD Factoraje'!$G:$G,'Cartera Semanal Producto'!$A16,'BD Factoraje'!$N:$N,'Cartera Semanal Producto'!Q$1,'BD Factoraje'!$C:$C,$B$2)</f>
        <v>0</v>
      </c>
      <c r="R16" s="11">
        <f>IF('Cartera Semanal Producto'!$A16='Cartera Semanal Producto'!R$1,-SUMIFS('BD Factoraje'!$Q:$Q,'BD Factoraje'!$G:$G,'Cartera Semanal Producto'!$A16,'BD Factoraje'!$C:$C,$B$2),0)+Q16-SUMIFS('BD Factoraje'!$R:$R,'BD Factoraje'!$G:$G,'Cartera Semanal Producto'!$A16,'BD Factoraje'!$N:$N,'Cartera Semanal Producto'!R$1,'BD Factoraje'!$C:$C,$B$2)</f>
        <v>0</v>
      </c>
      <c r="S16" s="11">
        <f>IF('Cartera Semanal Producto'!$A16='Cartera Semanal Producto'!S$1,-SUMIFS('BD Factoraje'!$Q:$Q,'BD Factoraje'!$G:$G,'Cartera Semanal Producto'!$A16,'BD Factoraje'!$C:$C,$B$2),0)+R16-SUMIFS('BD Factoraje'!$R:$R,'BD Factoraje'!$G:$G,'Cartera Semanal Producto'!$A16,'BD Factoraje'!$N:$N,'Cartera Semanal Producto'!S$1,'BD Factoraje'!$C:$C,$B$2)</f>
        <v>0</v>
      </c>
      <c r="T16" s="11">
        <f>IF('Cartera Semanal Producto'!$A16='Cartera Semanal Producto'!T$1,-SUMIFS('BD Factoraje'!$Q:$Q,'BD Factoraje'!$G:$G,'Cartera Semanal Producto'!$A16,'BD Factoraje'!$C:$C,$B$2),0)+S16-SUMIFS('BD Factoraje'!$R:$R,'BD Factoraje'!$G:$G,'Cartera Semanal Producto'!$A16,'BD Factoraje'!$N:$N,'Cartera Semanal Producto'!T$1,'BD Factoraje'!$C:$C,$B$2)</f>
        <v>0</v>
      </c>
      <c r="U16" s="11">
        <f>IF('Cartera Semanal Producto'!$A16='Cartera Semanal Producto'!U$1,-SUMIFS('BD Factoraje'!$Q:$Q,'BD Factoraje'!$G:$G,'Cartera Semanal Producto'!$A16,'BD Factoraje'!$C:$C,$B$2),0)+T16-SUMIFS('BD Factoraje'!$R:$R,'BD Factoraje'!$G:$G,'Cartera Semanal Producto'!$A16,'BD Factoraje'!$N:$N,'Cartera Semanal Producto'!U$1,'BD Factoraje'!$C:$C,$B$2)</f>
        <v>0</v>
      </c>
      <c r="V16" s="11">
        <f>IF('Cartera Semanal Producto'!$A16='Cartera Semanal Producto'!V$1,-SUMIFS('BD Factoraje'!$Q:$Q,'BD Factoraje'!$G:$G,'Cartera Semanal Producto'!$A16,'BD Factoraje'!$C:$C,$B$2),0)+U16-SUMIFS('BD Factoraje'!$R:$R,'BD Factoraje'!$G:$G,'Cartera Semanal Producto'!$A16,'BD Factoraje'!$N:$N,'Cartera Semanal Producto'!V$1,'BD Factoraje'!$C:$C,$B$2)</f>
        <v>0</v>
      </c>
      <c r="W16" s="11">
        <f>IF('Cartera Semanal Producto'!$A16='Cartera Semanal Producto'!W$1,-SUMIFS('BD Factoraje'!$Q:$Q,'BD Factoraje'!$G:$G,'Cartera Semanal Producto'!$A16,'BD Factoraje'!$C:$C,$B$2),0)+V16-SUMIFS('BD Factoraje'!$R:$R,'BD Factoraje'!$G:$G,'Cartera Semanal Producto'!$A16,'BD Factoraje'!$N:$N,'Cartera Semanal Producto'!W$1,'BD Factoraje'!$C:$C,$B$2)</f>
        <v>0</v>
      </c>
      <c r="X16" s="11">
        <f>IF('Cartera Semanal Producto'!$A16='Cartera Semanal Producto'!X$1,-SUMIFS('BD Factoraje'!$Q:$Q,'BD Factoraje'!$G:$G,'Cartera Semanal Producto'!$A16,'BD Factoraje'!$C:$C,$B$2),0)+W16-SUMIFS('BD Factoraje'!$R:$R,'BD Factoraje'!$G:$G,'Cartera Semanal Producto'!$A16,'BD Factoraje'!$N:$N,'Cartera Semanal Producto'!X$1,'BD Factoraje'!$C:$C,$B$2)</f>
        <v>0</v>
      </c>
      <c r="Y16" s="11">
        <f>IF('Cartera Semanal Producto'!$A16='Cartera Semanal Producto'!Y$1,-SUMIFS('BD Factoraje'!$Q:$Q,'BD Factoraje'!$G:$G,'Cartera Semanal Producto'!$A16,'BD Factoraje'!$C:$C,$B$2),0)+X16-SUMIFS('BD Factoraje'!$R:$R,'BD Factoraje'!$G:$G,'Cartera Semanal Producto'!$A16,'BD Factoraje'!$N:$N,'Cartera Semanal Producto'!Y$1,'BD Factoraje'!$C:$C,$B$2)</f>
        <v>0</v>
      </c>
      <c r="Z16" s="11">
        <f>IF('Cartera Semanal Producto'!$A16='Cartera Semanal Producto'!Z$1,-SUMIFS('BD Factoraje'!$Q:$Q,'BD Factoraje'!$G:$G,'Cartera Semanal Producto'!$A16,'BD Factoraje'!$C:$C,$B$2),0)+Y16-SUMIFS('BD Factoraje'!$R:$R,'BD Factoraje'!$G:$G,'Cartera Semanal Producto'!$A16,'BD Factoraje'!$N:$N,'Cartera Semanal Producto'!Z$1,'BD Factoraje'!$C:$C,$B$2)</f>
        <v>0</v>
      </c>
      <c r="AA16" s="11">
        <f>IF('Cartera Semanal Producto'!$A16='Cartera Semanal Producto'!AA$1,-SUMIFS('BD Factoraje'!$Q:$Q,'BD Factoraje'!$G:$G,'Cartera Semanal Producto'!$A16,'BD Factoraje'!$C:$C,$B$2),0)+Z16-SUMIFS('BD Factoraje'!$R:$R,'BD Factoraje'!$G:$G,'Cartera Semanal Producto'!$A16,'BD Factoraje'!$N:$N,'Cartera Semanal Producto'!AA$1,'BD Factoraje'!$C:$C,$B$2)</f>
        <v>0</v>
      </c>
      <c r="AB16" s="11">
        <f>IF('Cartera Semanal Producto'!$A16='Cartera Semanal Producto'!AB$1,-SUMIFS('BD Factoraje'!$Q:$Q,'BD Factoraje'!$G:$G,'Cartera Semanal Producto'!$A16,'BD Factoraje'!$C:$C,$B$2),0)+AA16-SUMIFS('BD Factoraje'!$R:$R,'BD Factoraje'!$G:$G,'Cartera Semanal Producto'!$A16,'BD Factoraje'!$N:$N,'Cartera Semanal Producto'!AB$1,'BD Factoraje'!$C:$C,$B$2)</f>
        <v>0</v>
      </c>
      <c r="AC16" s="11">
        <f>IF('Cartera Semanal Producto'!$A16='Cartera Semanal Producto'!AC$1,-SUMIFS('BD Factoraje'!$Q:$Q,'BD Factoraje'!$G:$G,'Cartera Semanal Producto'!$A16,'BD Factoraje'!$C:$C,$B$2),0)+AB16-SUMIFS('BD Factoraje'!$R:$R,'BD Factoraje'!$G:$G,'Cartera Semanal Producto'!$A16,'BD Factoraje'!$N:$N,'Cartera Semanal Producto'!AC$1,'BD Factoraje'!$C:$C,$B$2)</f>
        <v>0</v>
      </c>
      <c r="AD16" s="11">
        <f>IF('Cartera Semanal Producto'!$A16='Cartera Semanal Producto'!AD$1,-SUMIFS('BD Factoraje'!$Q:$Q,'BD Factoraje'!$G:$G,'Cartera Semanal Producto'!$A16,'BD Factoraje'!$C:$C,$B$2),0)+AC16-SUMIFS('BD Factoraje'!$R:$R,'BD Factoraje'!$G:$G,'Cartera Semanal Producto'!$A16,'BD Factoraje'!$N:$N,'Cartera Semanal Producto'!AD$1,'BD Factoraje'!$C:$C,$B$2)</f>
        <v>0</v>
      </c>
      <c r="AE16" s="11">
        <f>IF('Cartera Semanal Producto'!$A16='Cartera Semanal Producto'!AE$1,-SUMIFS('BD Factoraje'!$Q:$Q,'BD Factoraje'!$G:$G,'Cartera Semanal Producto'!$A16,'BD Factoraje'!$C:$C,$B$2),0)+AD16-SUMIFS('BD Factoraje'!$R:$R,'BD Factoraje'!$G:$G,'Cartera Semanal Producto'!$A16,'BD Factoraje'!$N:$N,'Cartera Semanal Producto'!AE$1,'BD Factoraje'!$C:$C,$B$2)</f>
        <v>0</v>
      </c>
      <c r="AF16" s="11">
        <f>IF('Cartera Semanal Producto'!$A16='Cartera Semanal Producto'!AF$1,-SUMIFS('BD Factoraje'!$Q:$Q,'BD Factoraje'!$G:$G,'Cartera Semanal Producto'!$A16,'BD Factoraje'!$C:$C,$B$2),0)+AE16-SUMIFS('BD Factoraje'!$R:$R,'BD Factoraje'!$G:$G,'Cartera Semanal Producto'!$A16,'BD Factoraje'!$N:$N,'Cartera Semanal Producto'!AF$1,'BD Factoraje'!$C:$C,$B$2)</f>
        <v>0</v>
      </c>
      <c r="AG16" s="11">
        <f>IF('Cartera Semanal Producto'!$A16='Cartera Semanal Producto'!AG$1,-SUMIFS('BD Factoraje'!$Q:$Q,'BD Factoraje'!$G:$G,'Cartera Semanal Producto'!$A16,'BD Factoraje'!$C:$C,$B$2),0)+AF16-SUMIFS('BD Factoraje'!$R:$R,'BD Factoraje'!$G:$G,'Cartera Semanal Producto'!$A16,'BD Factoraje'!$N:$N,'Cartera Semanal Producto'!AG$1,'BD Factoraje'!$C:$C,$B$2)</f>
        <v>0</v>
      </c>
      <c r="AH16" s="11">
        <f>IF('Cartera Semanal Producto'!$A16='Cartera Semanal Producto'!AH$1,-SUMIFS('BD Factoraje'!$Q:$Q,'BD Factoraje'!$G:$G,'Cartera Semanal Producto'!$A16,'BD Factoraje'!$C:$C,$B$2),0)+AG16-SUMIFS('BD Factoraje'!$R:$R,'BD Factoraje'!$G:$G,'Cartera Semanal Producto'!$A16,'BD Factoraje'!$N:$N,'Cartera Semanal Producto'!AH$1,'BD Factoraje'!$C:$C,$B$2)</f>
        <v>0</v>
      </c>
      <c r="AI16" s="11">
        <f>IF('Cartera Semanal Producto'!$A16='Cartera Semanal Producto'!AI$1,-SUMIFS('BD Factoraje'!$Q:$Q,'BD Factoraje'!$G:$G,'Cartera Semanal Producto'!$A16,'BD Factoraje'!$C:$C,$B$2),0)+AH16-SUMIFS('BD Factoraje'!$R:$R,'BD Factoraje'!$G:$G,'Cartera Semanal Producto'!$A16,'BD Factoraje'!$N:$N,'Cartera Semanal Producto'!AI$1,'BD Factoraje'!$C:$C,$B$2)</f>
        <v>0</v>
      </c>
      <c r="AJ16" s="11">
        <f>IF('Cartera Semanal Producto'!$A16='Cartera Semanal Producto'!AJ$1,-SUMIFS('BD Factoraje'!$Q:$Q,'BD Factoraje'!$G:$G,'Cartera Semanal Producto'!$A16,'BD Factoraje'!$C:$C,$B$2),0)+AI16-SUMIFS('BD Factoraje'!$R:$R,'BD Factoraje'!$G:$G,'Cartera Semanal Producto'!$A16,'BD Factoraje'!$N:$N,'Cartera Semanal Producto'!AJ$1,'BD Factoraje'!$C:$C,$B$2)</f>
        <v>0</v>
      </c>
      <c r="AK16" s="11">
        <f>IF('Cartera Semanal Producto'!$A16='Cartera Semanal Producto'!AK$1,-SUMIFS('BD Factoraje'!$Q:$Q,'BD Factoraje'!$G:$G,'Cartera Semanal Producto'!$A16,'BD Factoraje'!$C:$C,$B$2),0)+AJ16-SUMIFS('BD Factoraje'!$R:$R,'BD Factoraje'!$G:$G,'Cartera Semanal Producto'!$A16,'BD Factoraje'!$N:$N,'Cartera Semanal Producto'!AK$1,'BD Factoraje'!$C:$C,$B$2)</f>
        <v>0</v>
      </c>
      <c r="AL16" s="11">
        <f>IF('Cartera Semanal Producto'!$A16='Cartera Semanal Producto'!AL$1,-SUMIFS('BD Factoraje'!$Q:$Q,'BD Factoraje'!$G:$G,'Cartera Semanal Producto'!$A16,'BD Factoraje'!$C:$C,$B$2),0)+AK16-SUMIFS('BD Factoraje'!$R:$R,'BD Factoraje'!$G:$G,'Cartera Semanal Producto'!$A16,'BD Factoraje'!$N:$N,'Cartera Semanal Producto'!AL$1,'BD Factoraje'!$C:$C,$B$2)</f>
        <v>0</v>
      </c>
      <c r="AM16" s="11">
        <f>IF('Cartera Semanal Producto'!$A16='Cartera Semanal Producto'!AM$1,-SUMIFS('BD Factoraje'!$Q:$Q,'BD Factoraje'!$G:$G,'Cartera Semanal Producto'!$A16,'BD Factoraje'!$C:$C,$B$2),0)+AL16-SUMIFS('BD Factoraje'!$R:$R,'BD Factoraje'!$G:$G,'Cartera Semanal Producto'!$A16,'BD Factoraje'!$N:$N,'Cartera Semanal Producto'!AM$1,'BD Factoraje'!$C:$C,$B$2)</f>
        <v>0</v>
      </c>
      <c r="AN16" s="11">
        <f>IF('Cartera Semanal Producto'!$A16='Cartera Semanal Producto'!AN$1,-SUMIFS('BD Factoraje'!$Q:$Q,'BD Factoraje'!$G:$G,'Cartera Semanal Producto'!$A16,'BD Factoraje'!$C:$C,$B$2),0)+AM16-SUMIFS('BD Factoraje'!$R:$R,'BD Factoraje'!$G:$G,'Cartera Semanal Producto'!$A16,'BD Factoraje'!$N:$N,'Cartera Semanal Producto'!AN$1,'BD Factoraje'!$C:$C,$B$2)</f>
        <v>0</v>
      </c>
      <c r="AO16" s="11">
        <f>IF('Cartera Semanal Producto'!$A16='Cartera Semanal Producto'!AO$1,-SUMIFS('BD Factoraje'!$Q:$Q,'BD Factoraje'!$G:$G,'Cartera Semanal Producto'!$A16,'BD Factoraje'!$C:$C,$B$2),0)+AN16-SUMIFS('BD Factoraje'!$R:$R,'BD Factoraje'!$G:$G,'Cartera Semanal Producto'!$A16,'BD Factoraje'!$N:$N,'Cartera Semanal Producto'!AO$1,'BD Factoraje'!$C:$C,$B$2)</f>
        <v>0</v>
      </c>
      <c r="AP16" s="11">
        <f>IF('Cartera Semanal Producto'!$A16='Cartera Semanal Producto'!AP$1,-SUMIFS('BD Factoraje'!$Q:$Q,'BD Factoraje'!$G:$G,'Cartera Semanal Producto'!$A16,'BD Factoraje'!$C:$C,$B$2),0)+AO16-SUMIFS('BD Factoraje'!$R:$R,'BD Factoraje'!$G:$G,'Cartera Semanal Producto'!$A16,'BD Factoraje'!$N:$N,'Cartera Semanal Producto'!AP$1,'BD Factoraje'!$C:$C,$B$2)</f>
        <v>0</v>
      </c>
      <c r="AQ16" s="11">
        <f>IF('Cartera Semanal Producto'!$A16='Cartera Semanal Producto'!AQ$1,-SUMIFS('BD Factoraje'!$Q:$Q,'BD Factoraje'!$G:$G,'Cartera Semanal Producto'!$A16,'BD Factoraje'!$C:$C,$B$2),0)+AP16-SUMIFS('BD Factoraje'!$R:$R,'BD Factoraje'!$G:$G,'Cartera Semanal Producto'!$A16,'BD Factoraje'!$N:$N,'Cartera Semanal Producto'!AQ$1,'BD Factoraje'!$C:$C,$B$2)</f>
        <v>0</v>
      </c>
      <c r="AR16" s="11">
        <f>IF('Cartera Semanal Producto'!$A16='Cartera Semanal Producto'!AR$1,-SUMIFS('BD Factoraje'!$Q:$Q,'BD Factoraje'!$G:$G,'Cartera Semanal Producto'!$A16,'BD Factoraje'!$C:$C,$B$2),0)+AQ16-SUMIFS('BD Factoraje'!$R:$R,'BD Factoraje'!$G:$G,'Cartera Semanal Producto'!$A16,'BD Factoraje'!$N:$N,'Cartera Semanal Producto'!AR$1,'BD Factoraje'!$C:$C,$B$2)</f>
        <v>0</v>
      </c>
      <c r="AS16" s="11">
        <f>IF('Cartera Semanal Producto'!$A16='Cartera Semanal Producto'!AS$1,-SUMIFS('BD Factoraje'!$Q:$Q,'BD Factoraje'!$G:$G,'Cartera Semanal Producto'!$A16,'BD Factoraje'!$C:$C,$B$2),0)+AR16-SUMIFS('BD Factoraje'!$R:$R,'BD Factoraje'!$G:$G,'Cartera Semanal Producto'!$A16,'BD Factoraje'!$N:$N,'Cartera Semanal Producto'!AS$1,'BD Factoraje'!$C:$C,$B$2)</f>
        <v>0</v>
      </c>
      <c r="AT16" s="11">
        <f>IF('Cartera Semanal Producto'!$A16='Cartera Semanal Producto'!AT$1,-SUMIFS('BD Factoraje'!$Q:$Q,'BD Factoraje'!$G:$G,'Cartera Semanal Producto'!$A16,'BD Factoraje'!$C:$C,$B$2),0)+AS16-SUMIFS('BD Factoraje'!$R:$R,'BD Factoraje'!$G:$G,'Cartera Semanal Producto'!$A16,'BD Factoraje'!$N:$N,'Cartera Semanal Producto'!AT$1,'BD Factoraje'!$C:$C,$B$2)</f>
        <v>0</v>
      </c>
      <c r="AU16" s="11">
        <f>IF('Cartera Semanal Producto'!$A16='Cartera Semanal Producto'!AU$1,-SUMIFS('BD Factoraje'!$Q:$Q,'BD Factoraje'!$G:$G,'Cartera Semanal Producto'!$A16,'BD Factoraje'!$C:$C,$B$2),0)+AT16-SUMIFS('BD Factoraje'!$R:$R,'BD Factoraje'!$G:$G,'Cartera Semanal Producto'!$A16,'BD Factoraje'!$N:$N,'Cartera Semanal Producto'!AU$1,'BD Factoraje'!$C:$C,$B$2)</f>
        <v>0</v>
      </c>
      <c r="AV16" s="11">
        <f>IF('Cartera Semanal Producto'!$A16='Cartera Semanal Producto'!AV$1,-SUMIFS('BD Factoraje'!$Q:$Q,'BD Factoraje'!$G:$G,'Cartera Semanal Producto'!$A16,'BD Factoraje'!$C:$C,$B$2),0)+AU16-SUMIFS('BD Factoraje'!$R:$R,'BD Factoraje'!$G:$G,'Cartera Semanal Producto'!$A16,'BD Factoraje'!$N:$N,'Cartera Semanal Producto'!AV$1,'BD Factoraje'!$C:$C,$B$2)</f>
        <v>0</v>
      </c>
      <c r="AW16" s="11">
        <f>IF('Cartera Semanal Producto'!$A16='Cartera Semanal Producto'!AW$1,-SUMIFS('BD Factoraje'!$Q:$Q,'BD Factoraje'!$G:$G,'Cartera Semanal Producto'!$A16,'BD Factoraje'!$C:$C,$B$2),0)+AV16-SUMIFS('BD Factoraje'!$R:$R,'BD Factoraje'!$G:$G,'Cartera Semanal Producto'!$A16,'BD Factoraje'!$N:$N,'Cartera Semanal Producto'!AW$1,'BD Factoraje'!$C:$C,$B$2)</f>
        <v>0</v>
      </c>
      <c r="AX16" s="11">
        <f>IF('Cartera Semanal Producto'!$A16='Cartera Semanal Producto'!AX$1,-SUMIFS('BD Factoraje'!$Q:$Q,'BD Factoraje'!$G:$G,'Cartera Semanal Producto'!$A16,'BD Factoraje'!$C:$C,$B$2),0)+AW16-SUMIFS('BD Factoraje'!$R:$R,'BD Factoraje'!$G:$G,'Cartera Semanal Producto'!$A16,'BD Factoraje'!$N:$N,'Cartera Semanal Producto'!AX$1,'BD Factoraje'!$C:$C,$B$2)</f>
        <v>0</v>
      </c>
      <c r="AY16" s="11">
        <f>IF('Cartera Semanal Producto'!$A16='Cartera Semanal Producto'!AY$1,-SUMIFS('BD Factoraje'!$Q:$Q,'BD Factoraje'!$G:$G,'Cartera Semanal Producto'!$A16,'BD Factoraje'!$C:$C,$B$2),0)+AX16-SUMIFS('BD Factoraje'!$R:$R,'BD Factoraje'!$G:$G,'Cartera Semanal Producto'!$A16,'BD Factoraje'!$N:$N,'Cartera Semanal Producto'!AY$1,'BD Factoraje'!$C:$C,$B$2)</f>
        <v>0</v>
      </c>
      <c r="AZ16" s="11">
        <f>IF('Cartera Semanal Producto'!$A16='Cartera Semanal Producto'!AZ$1,-SUMIFS('BD Factoraje'!$Q:$Q,'BD Factoraje'!$G:$G,'Cartera Semanal Producto'!$A16,'BD Factoraje'!$C:$C,$B$2),0)+AY16-SUMIFS('BD Factoraje'!$R:$R,'BD Factoraje'!$G:$G,'Cartera Semanal Producto'!$A16,'BD Factoraje'!$N:$N,'Cartera Semanal Producto'!AZ$1,'BD Factoraje'!$C:$C,$B$2)</f>
        <v>0</v>
      </c>
      <c r="BA16" s="11">
        <f>IF('Cartera Semanal Producto'!$A16='Cartera Semanal Producto'!BA$1,-SUMIFS('BD Factoraje'!$Q:$Q,'BD Factoraje'!$G:$G,'Cartera Semanal Producto'!$A16,'BD Factoraje'!$C:$C,$B$2),0)+AZ16-SUMIFS('BD Factoraje'!$R:$R,'BD Factoraje'!$G:$G,'Cartera Semanal Producto'!$A16,'BD Factoraje'!$N:$N,'Cartera Semanal Producto'!BA$1,'BD Factoraje'!$C:$C,$B$2)</f>
        <v>0</v>
      </c>
      <c r="BB16" s="11">
        <f>IF('Cartera Semanal Producto'!$A16='Cartera Semanal Producto'!BB$1,-SUMIFS('BD Factoraje'!$Q:$Q,'BD Factoraje'!$G:$G,'Cartera Semanal Producto'!$A16,'BD Factoraje'!$C:$C,$B$2),0)+BA16-SUMIFS('BD Factoraje'!$R:$R,'BD Factoraje'!$G:$G,'Cartera Semanal Producto'!$A16,'BD Factoraje'!$N:$N,'Cartera Semanal Producto'!BB$1,'BD Factoraje'!$C:$C,$B$2)</f>
        <v>0</v>
      </c>
      <c r="BC16" s="11">
        <f>IF('Cartera Semanal Producto'!$A16='Cartera Semanal Producto'!BC$1,-SUMIFS('BD Factoraje'!$Q:$Q,'BD Factoraje'!$G:$G,'Cartera Semanal Producto'!$A16,'BD Factoraje'!$C:$C,$B$2),0)+BB16-SUMIFS('BD Factoraje'!$R:$R,'BD Factoraje'!$G:$G,'Cartera Semanal Producto'!$A16,'BD Factoraje'!$N:$N,'Cartera Semanal Producto'!BC$1,'BD Factoraje'!$C:$C,$B$2)</f>
        <v>0</v>
      </c>
      <c r="BD16" s="11">
        <f>IF('Cartera Semanal Producto'!$A16='Cartera Semanal Producto'!BD$1,-SUMIFS('BD Factoraje'!$Q:$Q,'BD Factoraje'!$G:$G,'Cartera Semanal Producto'!$A16,'BD Factoraje'!$C:$C,$B$2),0)+BC16-SUMIFS('BD Factoraje'!$R:$R,'BD Factoraje'!$G:$G,'Cartera Semanal Producto'!$A16,'BD Factoraje'!$N:$N,'Cartera Semanal Producto'!BD$1,'BD Factoraje'!$C:$C,$B$2)</f>
        <v>0</v>
      </c>
      <c r="BE16" s="11">
        <f>IF('Cartera Semanal Producto'!$A16='Cartera Semanal Producto'!BE$1,-SUMIFS('BD Factoraje'!$Q:$Q,'BD Factoraje'!$G:$G,'Cartera Semanal Producto'!$A16,'BD Factoraje'!$C:$C,$B$2),0)+BD16-SUMIFS('BD Factoraje'!$R:$R,'BD Factoraje'!$G:$G,'Cartera Semanal Producto'!$A16,'BD Factoraje'!$N:$N,'Cartera Semanal Producto'!BE$1,'BD Factoraje'!$C:$C,$B$2)</f>
        <v>0</v>
      </c>
      <c r="BF16" s="11">
        <f>IF('Cartera Semanal Producto'!$A16='Cartera Semanal Producto'!BF$1,-SUMIFS('BD Factoraje'!$Q:$Q,'BD Factoraje'!$G:$G,'Cartera Semanal Producto'!$A16,'BD Factoraje'!$C:$C,$B$2),0)+BE16-SUMIFS('BD Factoraje'!$R:$R,'BD Factoraje'!$G:$G,'Cartera Semanal Producto'!$A16,'BD Factoraje'!$N:$N,'Cartera Semanal Producto'!BF$1,'BD Factoraje'!$C:$C,$B$2)</f>
        <v>0</v>
      </c>
      <c r="BG16" s="11">
        <f>IF('Cartera Semanal Producto'!$A16='Cartera Semanal Producto'!BG$1,-SUMIFS('BD Factoraje'!$Q:$Q,'BD Factoraje'!$G:$G,'Cartera Semanal Producto'!$A16,'BD Factoraje'!$C:$C,$B$2),0)+BF16-SUMIFS('BD Factoraje'!$R:$R,'BD Factoraje'!$G:$G,'Cartera Semanal Producto'!$A16,'BD Factoraje'!$N:$N,'Cartera Semanal Producto'!BG$1,'BD Factoraje'!$C:$C,$B$2)</f>
        <v>0</v>
      </c>
      <c r="BH16" s="11">
        <f>IF('Cartera Semanal Producto'!$A16='Cartera Semanal Producto'!BH$1,-SUMIFS('BD Factoraje'!$Q:$Q,'BD Factoraje'!$G:$G,'Cartera Semanal Producto'!$A16,'BD Factoraje'!$C:$C,$B$2),0)+BG16-SUMIFS('BD Factoraje'!$R:$R,'BD Factoraje'!$G:$G,'Cartera Semanal Producto'!$A16,'BD Factoraje'!$N:$N,'Cartera Semanal Producto'!BH$1,'BD Factoraje'!$C:$C,$B$2)</f>
        <v>0</v>
      </c>
      <c r="BI16" s="11">
        <f>IF('Cartera Semanal Producto'!$A16='Cartera Semanal Producto'!BI$1,-SUMIFS('BD Factoraje'!$Q:$Q,'BD Factoraje'!$G:$G,'Cartera Semanal Producto'!$A16,'BD Factoraje'!$C:$C,$B$2),0)+BH16-SUMIFS('BD Factoraje'!$R:$R,'BD Factoraje'!$G:$G,'Cartera Semanal Producto'!$A16,'BD Factoraje'!$N:$N,'Cartera Semanal Producto'!BI$1,'BD Factoraje'!$C:$C,$B$2)</f>
        <v>0</v>
      </c>
      <c r="BJ16" s="11">
        <f>IF('Cartera Semanal Producto'!$A16='Cartera Semanal Producto'!BJ$1,-SUMIFS('BD Factoraje'!$Q:$Q,'BD Factoraje'!$G:$G,'Cartera Semanal Producto'!$A16,'BD Factoraje'!$C:$C,$B$2),0)+BI16-SUMIFS('BD Factoraje'!$R:$R,'BD Factoraje'!$G:$G,'Cartera Semanal Producto'!$A16,'BD Factoraje'!$N:$N,'Cartera Semanal Producto'!BJ$1,'BD Factoraje'!$C:$C,$B$2)</f>
        <v>0</v>
      </c>
      <c r="BK16" s="11">
        <f>IF('Cartera Semanal Producto'!$A16='Cartera Semanal Producto'!BK$1,-SUMIFS('BD Factoraje'!$Q:$Q,'BD Factoraje'!$G:$G,'Cartera Semanal Producto'!$A16,'BD Factoraje'!$C:$C,$B$2),0)+BJ16-SUMIFS('BD Factoraje'!$R:$R,'BD Factoraje'!$G:$G,'Cartera Semanal Producto'!$A16,'BD Factoraje'!$N:$N,'Cartera Semanal Producto'!BK$1,'BD Factoraje'!$C:$C,$B$2)</f>
        <v>0</v>
      </c>
      <c r="BL16" s="11">
        <f>IF('Cartera Semanal Producto'!$A16='Cartera Semanal Producto'!BL$1,-SUMIFS('BD Factoraje'!$Q:$Q,'BD Factoraje'!$G:$G,'Cartera Semanal Producto'!$A16,'BD Factoraje'!$C:$C,$B$2),0)+BK16-SUMIFS('BD Factoraje'!$R:$R,'BD Factoraje'!$G:$G,'Cartera Semanal Producto'!$A16,'BD Factoraje'!$N:$N,'Cartera Semanal Producto'!BL$1,'BD Factoraje'!$C:$C,$B$2)</f>
        <v>0</v>
      </c>
      <c r="BM16" s="11">
        <f>IF('Cartera Semanal Producto'!$A16='Cartera Semanal Producto'!BM$1,-SUMIFS('BD Factoraje'!$Q:$Q,'BD Factoraje'!$G:$G,'Cartera Semanal Producto'!$A16,'BD Factoraje'!$C:$C,$B$2),0)+BL16-SUMIFS('BD Factoraje'!$R:$R,'BD Factoraje'!$G:$G,'Cartera Semanal Producto'!$A16,'BD Factoraje'!$N:$N,'Cartera Semanal Producto'!BM$1,'BD Factoraje'!$C:$C,$B$2)</f>
        <v>0</v>
      </c>
      <c r="BN16" s="11">
        <f>IF('Cartera Semanal Producto'!$A16='Cartera Semanal Producto'!BN$1,-SUMIFS('BD Factoraje'!$Q:$Q,'BD Factoraje'!$G:$G,'Cartera Semanal Producto'!$A16,'BD Factoraje'!$C:$C,$B$2),0)+BM16-SUMIFS('BD Factoraje'!$R:$R,'BD Factoraje'!$G:$G,'Cartera Semanal Producto'!$A16,'BD Factoraje'!$N:$N,'Cartera Semanal Producto'!BN$1,'BD Factoraje'!$C:$C,$B$2)</f>
        <v>0</v>
      </c>
      <c r="BO16" s="11">
        <f>IF('Cartera Semanal Producto'!$A16='Cartera Semanal Producto'!BO$1,-SUMIFS('BD Factoraje'!$Q:$Q,'BD Factoraje'!$G:$G,'Cartera Semanal Producto'!$A16,'BD Factoraje'!$C:$C,$B$2),0)+BN16-SUMIFS('BD Factoraje'!$R:$R,'BD Factoraje'!$G:$G,'Cartera Semanal Producto'!$A16,'BD Factoraje'!$N:$N,'Cartera Semanal Producto'!BO$1,'BD Factoraje'!$C:$C,$B$2)</f>
        <v>0</v>
      </c>
      <c r="BP16" s="11">
        <f>IF('Cartera Semanal Producto'!$A16='Cartera Semanal Producto'!BP$1,-SUMIFS('BD Factoraje'!$Q:$Q,'BD Factoraje'!$G:$G,'Cartera Semanal Producto'!$A16,'BD Factoraje'!$C:$C,$B$2),0)+BO16-SUMIFS('BD Factoraje'!$R:$R,'BD Factoraje'!$G:$G,'Cartera Semanal Producto'!$A16,'BD Factoraje'!$N:$N,'Cartera Semanal Producto'!BP$1,'BD Factoraje'!$C:$C,$B$2)</f>
        <v>0</v>
      </c>
      <c r="BQ16" s="11">
        <f>IF('Cartera Semanal Producto'!$A16='Cartera Semanal Producto'!BQ$1,-SUMIFS('BD Factoraje'!$Q:$Q,'BD Factoraje'!$G:$G,'Cartera Semanal Producto'!$A16,'BD Factoraje'!$C:$C,$B$2),0)+BP16-SUMIFS('BD Factoraje'!$R:$R,'BD Factoraje'!$G:$G,'Cartera Semanal Producto'!$A16,'BD Factoraje'!$N:$N,'Cartera Semanal Producto'!BQ$1,'BD Factoraje'!$C:$C,$B$2)</f>
        <v>0</v>
      </c>
      <c r="BR16" s="11">
        <f>IF('Cartera Semanal Producto'!$A16='Cartera Semanal Producto'!BR$1,-SUMIFS('BD Factoraje'!$Q:$Q,'BD Factoraje'!$G:$G,'Cartera Semanal Producto'!$A16,'BD Factoraje'!$C:$C,$B$2),0)+BQ16-SUMIFS('BD Factoraje'!$R:$R,'BD Factoraje'!$G:$G,'Cartera Semanal Producto'!$A16,'BD Factoraje'!$N:$N,'Cartera Semanal Producto'!BR$1,'BD Factoraje'!$C:$C,$B$2)</f>
        <v>0</v>
      </c>
      <c r="BS16" s="11">
        <f>IF('Cartera Semanal Producto'!$A16='Cartera Semanal Producto'!BS$1,-SUMIFS('BD Factoraje'!$Q:$Q,'BD Factoraje'!$G:$G,'Cartera Semanal Producto'!$A16,'BD Factoraje'!$C:$C,$B$2),0)+BR16-SUMIFS('BD Factoraje'!$R:$R,'BD Factoraje'!$G:$G,'Cartera Semanal Producto'!$A16,'BD Factoraje'!$N:$N,'Cartera Semanal Producto'!BS$1,'BD Factoraje'!$C:$C,$B$2)</f>
        <v>0</v>
      </c>
      <c r="BT16" s="11">
        <f>IF('Cartera Semanal Producto'!$A16='Cartera Semanal Producto'!BT$1,-SUMIFS('BD Factoraje'!$Q:$Q,'BD Factoraje'!$G:$G,'Cartera Semanal Producto'!$A16,'BD Factoraje'!$C:$C,$B$2),0)+BS16-SUMIFS('BD Factoraje'!$R:$R,'BD Factoraje'!$G:$G,'Cartera Semanal Producto'!$A16,'BD Factoraje'!$N:$N,'Cartera Semanal Producto'!BT$1,'BD Factoraje'!$C:$C,$B$2)</f>
        <v>0</v>
      </c>
      <c r="BU16" s="11">
        <f>IF('Cartera Semanal Producto'!$A16='Cartera Semanal Producto'!BU$1,-SUMIFS('BD Factoraje'!$Q:$Q,'BD Factoraje'!$G:$G,'Cartera Semanal Producto'!$A16,'BD Factoraje'!$C:$C,$B$2),0)+BT16-SUMIFS('BD Factoraje'!$R:$R,'BD Factoraje'!$G:$G,'Cartera Semanal Producto'!$A16,'BD Factoraje'!$N:$N,'Cartera Semanal Producto'!BU$1,'BD Factoraje'!$C:$C,$B$2)</f>
        <v>0</v>
      </c>
      <c r="BV16" s="11">
        <f>IF('Cartera Semanal Producto'!$A16='Cartera Semanal Producto'!BV$1,-SUMIFS('BD Factoraje'!$Q:$Q,'BD Factoraje'!$G:$G,'Cartera Semanal Producto'!$A16,'BD Factoraje'!$C:$C,$B$2),0)+BU16-SUMIFS('BD Factoraje'!$R:$R,'BD Factoraje'!$G:$G,'Cartera Semanal Producto'!$A16,'BD Factoraje'!$N:$N,'Cartera Semanal Producto'!BV$1,'BD Factoraje'!$C:$C,$B$2)</f>
        <v>0</v>
      </c>
      <c r="BW16" s="11">
        <f>IF('Cartera Semanal Producto'!$A16='Cartera Semanal Producto'!BW$1,-SUMIFS('BD Factoraje'!$Q:$Q,'BD Factoraje'!$G:$G,'Cartera Semanal Producto'!$A16,'BD Factoraje'!$C:$C,$B$2),0)+BV16-SUMIFS('BD Factoraje'!$R:$R,'BD Factoraje'!$G:$G,'Cartera Semanal Producto'!$A16,'BD Factoraje'!$N:$N,'Cartera Semanal Producto'!BW$1,'BD Factoraje'!$C:$C,$B$2)</f>
        <v>0</v>
      </c>
      <c r="BX16" s="11">
        <f>IF('Cartera Semanal Producto'!$A16='Cartera Semanal Producto'!BX$1,-SUMIFS('BD Factoraje'!$Q:$Q,'BD Factoraje'!$G:$G,'Cartera Semanal Producto'!$A16,'BD Factoraje'!$C:$C,$B$2),0)+BW16-SUMIFS('BD Factoraje'!$R:$R,'BD Factoraje'!$G:$G,'Cartera Semanal Producto'!$A16,'BD Factoraje'!$N:$N,'Cartera Semanal Producto'!BX$1,'BD Factoraje'!$C:$C,$B$2)</f>
        <v>0</v>
      </c>
      <c r="BY16" s="11">
        <f>IF('Cartera Semanal Producto'!$A16='Cartera Semanal Producto'!BY$1,-SUMIFS('BD Factoraje'!$Q:$Q,'BD Factoraje'!$G:$G,'Cartera Semanal Producto'!$A16,'BD Factoraje'!$C:$C,$B$2),0)+BX16-SUMIFS('BD Factoraje'!$R:$R,'BD Factoraje'!$G:$G,'Cartera Semanal Producto'!$A16,'BD Factoraje'!$N:$N,'Cartera Semanal Producto'!BY$1,'BD Factoraje'!$C:$C,$B$2)</f>
        <v>0</v>
      </c>
      <c r="BZ16" s="11">
        <f>IF('Cartera Semanal Producto'!$A16='Cartera Semanal Producto'!BZ$1,-SUMIFS('BD Factoraje'!$Q:$Q,'BD Factoraje'!$G:$G,'Cartera Semanal Producto'!$A16,'BD Factoraje'!$C:$C,$B$2),0)+BY16-SUMIFS('BD Factoraje'!$R:$R,'BD Factoraje'!$G:$G,'Cartera Semanal Producto'!$A16,'BD Factoraje'!$N:$N,'Cartera Semanal Producto'!BZ$1,'BD Factoraje'!$C:$C,$B$2)</f>
        <v>0</v>
      </c>
      <c r="CA16" s="11">
        <f>IF('Cartera Semanal Producto'!$A16='Cartera Semanal Producto'!CA$1,-SUMIFS('BD Factoraje'!$Q:$Q,'BD Factoraje'!$G:$G,'Cartera Semanal Producto'!$A16,'BD Factoraje'!$C:$C,$B$2),0)+BZ16-SUMIFS('BD Factoraje'!$R:$R,'BD Factoraje'!$G:$G,'Cartera Semanal Producto'!$A16,'BD Factoraje'!$N:$N,'Cartera Semanal Producto'!CA$1,'BD Factoraje'!$C:$C,$B$2)</f>
        <v>0</v>
      </c>
      <c r="CB16" s="11">
        <f>IF('Cartera Semanal Producto'!$A16='Cartera Semanal Producto'!CB$1,-SUMIFS('BD Factoraje'!$Q:$Q,'BD Factoraje'!$G:$G,'Cartera Semanal Producto'!$A16,'BD Factoraje'!$C:$C,$B$2),0)+CA16-SUMIFS('BD Factoraje'!$R:$R,'BD Factoraje'!$G:$G,'Cartera Semanal Producto'!$A16,'BD Factoraje'!$N:$N,'Cartera Semanal Producto'!CB$1,'BD Factoraje'!$C:$C,$B$2)</f>
        <v>0</v>
      </c>
      <c r="CC16" s="11">
        <f>IF('Cartera Semanal Producto'!$A16='Cartera Semanal Producto'!CC$1,-SUMIFS('BD Factoraje'!$Q:$Q,'BD Factoraje'!$G:$G,'Cartera Semanal Producto'!$A16,'BD Factoraje'!$C:$C,$B$2),0)+CB16-SUMIFS('BD Factoraje'!$R:$R,'BD Factoraje'!$G:$G,'Cartera Semanal Producto'!$A16,'BD Factoraje'!$N:$N,'Cartera Semanal Producto'!CC$1,'BD Factoraje'!$C:$C,$B$2)</f>
        <v>0</v>
      </c>
      <c r="CD16" s="11">
        <f>IF('Cartera Semanal Producto'!$A16='Cartera Semanal Producto'!CD$1,-SUMIFS('BD Factoraje'!$Q:$Q,'BD Factoraje'!$G:$G,'Cartera Semanal Producto'!$A16,'BD Factoraje'!$C:$C,$B$2),0)+CC16-SUMIFS('BD Factoraje'!$R:$R,'BD Factoraje'!$G:$G,'Cartera Semanal Producto'!$A16,'BD Factoraje'!$N:$N,'Cartera Semanal Producto'!CD$1,'BD Factoraje'!$C:$C,$B$2)</f>
        <v>0</v>
      </c>
      <c r="CE16" s="11">
        <f>IF('Cartera Semanal Producto'!$A16='Cartera Semanal Producto'!CE$1,-SUMIFS('BD Factoraje'!$Q:$Q,'BD Factoraje'!$G:$G,'Cartera Semanal Producto'!$A16,'BD Factoraje'!$C:$C,$B$2),0)+CD16-SUMIFS('BD Factoraje'!$R:$R,'BD Factoraje'!$G:$G,'Cartera Semanal Producto'!$A16,'BD Factoraje'!$N:$N,'Cartera Semanal Producto'!CE$1,'BD Factoraje'!$C:$C,$B$2)</f>
        <v>0</v>
      </c>
      <c r="CF16" s="11">
        <f>IF('Cartera Semanal Producto'!$A16='Cartera Semanal Producto'!CF$1,-SUMIFS('BD Factoraje'!$Q:$Q,'BD Factoraje'!$G:$G,'Cartera Semanal Producto'!$A16,'BD Factoraje'!$C:$C,$B$2),0)+CE16-SUMIFS('BD Factoraje'!$R:$R,'BD Factoraje'!$G:$G,'Cartera Semanal Producto'!$A16,'BD Factoraje'!$N:$N,'Cartera Semanal Producto'!CF$1,'BD Factoraje'!$C:$C,$B$2)</f>
        <v>0</v>
      </c>
      <c r="CG16" s="11">
        <f>IF('Cartera Semanal Producto'!$A16='Cartera Semanal Producto'!CG$1,-SUMIFS('BD Factoraje'!$Q:$Q,'BD Factoraje'!$G:$G,'Cartera Semanal Producto'!$A16,'BD Factoraje'!$C:$C,$B$2),0)+CF16-SUMIFS('BD Factoraje'!$R:$R,'BD Factoraje'!$G:$G,'Cartera Semanal Producto'!$A16,'BD Factoraje'!$N:$N,'Cartera Semanal Producto'!CG$1,'BD Factoraje'!$C:$C,$B$2)</f>
        <v>0</v>
      </c>
      <c r="CH16" s="11">
        <f>IF('Cartera Semanal Producto'!$A16='Cartera Semanal Producto'!CH$1,-SUMIFS('BD Factoraje'!$Q:$Q,'BD Factoraje'!$G:$G,'Cartera Semanal Producto'!$A16,'BD Factoraje'!$C:$C,$B$2),0)+CG16-SUMIFS('BD Factoraje'!$R:$R,'BD Factoraje'!$G:$G,'Cartera Semanal Producto'!$A16,'BD Factoraje'!$N:$N,'Cartera Semanal Producto'!CH$1,'BD Factoraje'!$C:$C,$B$2)</f>
        <v>0</v>
      </c>
      <c r="CI16" s="11">
        <f>IF('Cartera Semanal Producto'!$A16='Cartera Semanal Producto'!CI$1,-SUMIFS('BD Factoraje'!$Q:$Q,'BD Factoraje'!$G:$G,'Cartera Semanal Producto'!$A16,'BD Factoraje'!$C:$C,$B$2),0)+CH16-SUMIFS('BD Factoraje'!$R:$R,'BD Factoraje'!$G:$G,'Cartera Semanal Producto'!$A16,'BD Factoraje'!$N:$N,'Cartera Semanal Producto'!CI$1,'BD Factoraje'!$C:$C,$B$2)</f>
        <v>0</v>
      </c>
      <c r="CJ16" s="11">
        <f>IF('Cartera Semanal Producto'!$A16='Cartera Semanal Producto'!CJ$1,-SUMIFS('BD Factoraje'!$Q:$Q,'BD Factoraje'!$G:$G,'Cartera Semanal Producto'!$A16,'BD Factoraje'!$C:$C,$B$2),0)+CI16-SUMIFS('BD Factoraje'!$R:$R,'BD Factoraje'!$G:$G,'Cartera Semanal Producto'!$A16,'BD Factoraje'!$N:$N,'Cartera Semanal Producto'!CJ$1,'BD Factoraje'!$C:$C,$B$2)</f>
        <v>0</v>
      </c>
      <c r="CK16" s="11">
        <f>IF('Cartera Semanal Producto'!$A16='Cartera Semanal Producto'!CK$1,-SUMIFS('BD Factoraje'!$Q:$Q,'BD Factoraje'!$G:$G,'Cartera Semanal Producto'!$A16,'BD Factoraje'!$C:$C,$B$2),0)+CJ16-SUMIFS('BD Factoraje'!$R:$R,'BD Factoraje'!$G:$G,'Cartera Semanal Producto'!$A16,'BD Factoraje'!$N:$N,'Cartera Semanal Producto'!CK$1,'BD Factoraje'!$C:$C,$B$2)</f>
        <v>0</v>
      </c>
      <c r="CL16" s="11">
        <f>IF('Cartera Semanal Producto'!$A16='Cartera Semanal Producto'!CL$1,-SUMIFS('BD Factoraje'!$Q:$Q,'BD Factoraje'!$G:$G,'Cartera Semanal Producto'!$A16,'BD Factoraje'!$C:$C,$B$2),0)+CK16-SUMIFS('BD Factoraje'!$R:$R,'BD Factoraje'!$G:$G,'Cartera Semanal Producto'!$A16,'BD Factoraje'!$N:$N,'Cartera Semanal Producto'!CL$1,'BD Factoraje'!$C:$C,$B$2)</f>
        <v>0</v>
      </c>
      <c r="CM16" s="11">
        <f>IF('Cartera Semanal Producto'!$A16='Cartera Semanal Producto'!CM$1,-SUMIFS('BD Factoraje'!$Q:$Q,'BD Factoraje'!$G:$G,'Cartera Semanal Producto'!$A16,'BD Factoraje'!$C:$C,$B$2),0)+CL16-SUMIFS('BD Factoraje'!$R:$R,'BD Factoraje'!$G:$G,'Cartera Semanal Producto'!$A16,'BD Factoraje'!$N:$N,'Cartera Semanal Producto'!CM$1,'BD Factoraje'!$C:$C,$B$2)</f>
        <v>0</v>
      </c>
      <c r="CN16" s="11">
        <f>IF('Cartera Semanal Producto'!$A16='Cartera Semanal Producto'!CN$1,-SUMIFS('BD Factoraje'!$Q:$Q,'BD Factoraje'!$G:$G,'Cartera Semanal Producto'!$A16,'BD Factoraje'!$C:$C,$B$2),0)+CM16-SUMIFS('BD Factoraje'!$R:$R,'BD Factoraje'!$G:$G,'Cartera Semanal Producto'!$A16,'BD Factoraje'!$N:$N,'Cartera Semanal Producto'!CN$1,'BD Factoraje'!$C:$C,$B$2)</f>
        <v>0</v>
      </c>
      <c r="CO16" s="11">
        <f>IF('Cartera Semanal Producto'!$A16='Cartera Semanal Producto'!CO$1,-SUMIFS('BD Factoraje'!$Q:$Q,'BD Factoraje'!$G:$G,'Cartera Semanal Producto'!$A16,'BD Factoraje'!$C:$C,$B$2),0)+CN16-SUMIFS('BD Factoraje'!$R:$R,'BD Factoraje'!$G:$G,'Cartera Semanal Producto'!$A16,'BD Factoraje'!$N:$N,'Cartera Semanal Producto'!CO$1,'BD Factoraje'!$C:$C,$B$2)</f>
        <v>0</v>
      </c>
      <c r="CP16" s="11">
        <f>IF('Cartera Semanal Producto'!$A16='Cartera Semanal Producto'!CP$1,-SUMIFS('BD Factoraje'!$Q:$Q,'BD Factoraje'!$G:$G,'Cartera Semanal Producto'!$A16,'BD Factoraje'!$C:$C,$B$2),0)+CO16-SUMIFS('BD Factoraje'!$R:$R,'BD Factoraje'!$G:$G,'Cartera Semanal Producto'!$A16,'BD Factoraje'!$N:$N,'Cartera Semanal Producto'!CP$1,'BD Factoraje'!$C:$C,$B$2)</f>
        <v>0</v>
      </c>
      <c r="CQ16" s="11">
        <f>IF('Cartera Semanal Producto'!$A16='Cartera Semanal Producto'!CQ$1,-SUMIFS('BD Factoraje'!$Q:$Q,'BD Factoraje'!$G:$G,'Cartera Semanal Producto'!$A16,'BD Factoraje'!$C:$C,$B$2),0)+CP16-SUMIFS('BD Factoraje'!$R:$R,'BD Factoraje'!$G:$G,'Cartera Semanal Producto'!$A16,'BD Factoraje'!$N:$N,'Cartera Semanal Producto'!CQ$1,'BD Factoraje'!$C:$C,$B$2)</f>
        <v>0</v>
      </c>
      <c r="CR16" s="11">
        <f>IF('Cartera Semanal Producto'!$A16='Cartera Semanal Producto'!CR$1,-SUMIFS('BD Factoraje'!$Q:$Q,'BD Factoraje'!$G:$G,'Cartera Semanal Producto'!$A16,'BD Factoraje'!$C:$C,$B$2),0)+CQ16-SUMIFS('BD Factoraje'!$R:$R,'BD Factoraje'!$G:$G,'Cartera Semanal Producto'!$A16,'BD Factoraje'!$N:$N,'Cartera Semanal Producto'!CR$1,'BD Factoraje'!$C:$C,$B$2)</f>
        <v>0</v>
      </c>
      <c r="CS16" s="11">
        <f>IF('Cartera Semanal Producto'!$A16='Cartera Semanal Producto'!CS$1,-SUMIFS('BD Factoraje'!$Q:$Q,'BD Factoraje'!$G:$G,'Cartera Semanal Producto'!$A16,'BD Factoraje'!$C:$C,$B$2),0)+CR16-SUMIFS('BD Factoraje'!$R:$R,'BD Factoraje'!$G:$G,'Cartera Semanal Producto'!$A16,'BD Factoraje'!$N:$N,'Cartera Semanal Producto'!CS$1,'BD Factoraje'!$C:$C,$B$2)</f>
        <v>0</v>
      </c>
      <c r="CT16" s="11">
        <f>IF('Cartera Semanal Producto'!$A16='Cartera Semanal Producto'!CT$1,-SUMIFS('BD Factoraje'!$Q:$Q,'BD Factoraje'!$G:$G,'Cartera Semanal Producto'!$A16,'BD Factoraje'!$C:$C,$B$2),0)+CS16-SUMIFS('BD Factoraje'!$R:$R,'BD Factoraje'!$G:$G,'Cartera Semanal Producto'!$A16,'BD Factoraje'!$N:$N,'Cartera Semanal Producto'!CT$1,'BD Factoraje'!$C:$C,$B$2)</f>
        <v>0</v>
      </c>
      <c r="CU16" s="11">
        <f>IF('Cartera Semanal Producto'!$A16='Cartera Semanal Producto'!CU$1,-SUMIFS('BD Factoraje'!$Q:$Q,'BD Factoraje'!$G:$G,'Cartera Semanal Producto'!$A16,'BD Factoraje'!$C:$C,$B$2),0)+CT16-SUMIFS('BD Factoraje'!$R:$R,'BD Factoraje'!$G:$G,'Cartera Semanal Producto'!$A16,'BD Factoraje'!$N:$N,'Cartera Semanal Producto'!CU$1,'BD Factoraje'!$C:$C,$B$2)</f>
        <v>0</v>
      </c>
      <c r="CV16" s="11">
        <f>IF('Cartera Semanal Producto'!$A16='Cartera Semanal Producto'!CV$1,-SUMIFS('BD Factoraje'!$Q:$Q,'BD Factoraje'!$G:$G,'Cartera Semanal Producto'!$A16,'BD Factoraje'!$C:$C,$B$2),0)+CU16-SUMIFS('BD Factoraje'!$R:$R,'BD Factoraje'!$G:$G,'Cartera Semanal Producto'!$A16,'BD Factoraje'!$N:$N,'Cartera Semanal Producto'!CV$1,'BD Factoraje'!$C:$C,$B$2)</f>
        <v>0</v>
      </c>
    </row>
    <row r="17" spans="1:100" x14ac:dyDescent="0.25">
      <c r="A17" s="14">
        <v>27</v>
      </c>
      <c r="B17" s="31">
        <f t="shared" si="2"/>
        <v>42554</v>
      </c>
      <c r="C17" s="11">
        <f>IF('Cartera Semanal Producto'!$A17='Cartera Semanal Producto'!C$1,-SUMIFS('BD Factoraje'!$Q:$Q,'BD Factoraje'!$G:$G,'Cartera Semanal Producto'!$A17,'BD Factoraje'!$C:$C,$B$2),0)</f>
        <v>0</v>
      </c>
      <c r="D17" s="11">
        <f>IF('Cartera Semanal Producto'!$A17='Cartera Semanal Producto'!D$1,-SUMIFS('BD Factoraje'!$Q:$Q,'BD Factoraje'!$G:$G,'Cartera Semanal Producto'!$A17,'BD Factoraje'!$C:$C,$B$2),0)+C17-SUMIFS('BD Factoraje'!$R:$R,'BD Factoraje'!$G:$G,'Cartera Semanal Producto'!$A17,'BD Factoraje'!$N:$N,'Cartera Semanal Producto'!D$1,'BD Factoraje'!$C:$C,$B$2)</f>
        <v>0</v>
      </c>
      <c r="E17" s="11">
        <f>IF('Cartera Semanal Producto'!$A17='Cartera Semanal Producto'!E$1,-SUMIFS('BD Factoraje'!$Q:$Q,'BD Factoraje'!$G:$G,'Cartera Semanal Producto'!$A17,'BD Factoraje'!$C:$C,$B$2),0)+D17-SUMIFS('BD Factoraje'!$R:$R,'BD Factoraje'!$G:$G,'Cartera Semanal Producto'!$A17,'BD Factoraje'!$N:$N,'Cartera Semanal Producto'!E$1,'BD Factoraje'!$C:$C,$B$2)</f>
        <v>0</v>
      </c>
      <c r="F17" s="11">
        <f>IF('Cartera Semanal Producto'!$A17='Cartera Semanal Producto'!F$1,-SUMIFS('BD Factoraje'!$Q:$Q,'BD Factoraje'!$G:$G,'Cartera Semanal Producto'!$A17,'BD Factoraje'!$C:$C,$B$2),0)+E17-SUMIFS('BD Factoraje'!$R:$R,'BD Factoraje'!$G:$G,'Cartera Semanal Producto'!$A17,'BD Factoraje'!$N:$N,'Cartera Semanal Producto'!F$1,'BD Factoraje'!$C:$C,$B$2)</f>
        <v>0</v>
      </c>
      <c r="G17" s="11">
        <f>IF('Cartera Semanal Producto'!$A17='Cartera Semanal Producto'!G$1,-SUMIFS('BD Factoraje'!$Q:$Q,'BD Factoraje'!$G:$G,'Cartera Semanal Producto'!$A17,'BD Factoraje'!$C:$C,$B$2),0)+F17-SUMIFS('BD Factoraje'!$R:$R,'BD Factoraje'!$G:$G,'Cartera Semanal Producto'!$A17,'BD Factoraje'!$N:$N,'Cartera Semanal Producto'!G$1,'BD Factoraje'!$C:$C,$B$2)</f>
        <v>0</v>
      </c>
      <c r="H17" s="11">
        <f>IF('Cartera Semanal Producto'!$A17='Cartera Semanal Producto'!H$1,-SUMIFS('BD Factoraje'!$Q:$Q,'BD Factoraje'!$G:$G,'Cartera Semanal Producto'!$A17,'BD Factoraje'!$C:$C,$B$2),0)+G17-SUMIFS('BD Factoraje'!$R:$R,'BD Factoraje'!$G:$G,'Cartera Semanal Producto'!$A17,'BD Factoraje'!$N:$N,'Cartera Semanal Producto'!H$1,'BD Factoraje'!$C:$C,$B$2)</f>
        <v>0</v>
      </c>
      <c r="I17" s="11">
        <f>IF('Cartera Semanal Producto'!$A17='Cartera Semanal Producto'!I$1,-SUMIFS('BD Factoraje'!$Q:$Q,'BD Factoraje'!$G:$G,'Cartera Semanal Producto'!$A17,'BD Factoraje'!$C:$C,$B$2),0)+H17-SUMIFS('BD Factoraje'!$R:$R,'BD Factoraje'!$G:$G,'Cartera Semanal Producto'!$A17,'BD Factoraje'!$N:$N,'Cartera Semanal Producto'!I$1,'BD Factoraje'!$C:$C,$B$2)</f>
        <v>0</v>
      </c>
      <c r="J17" s="11">
        <f>IF('Cartera Semanal Producto'!$A17='Cartera Semanal Producto'!J$1,-SUMIFS('BD Factoraje'!$Q:$Q,'BD Factoraje'!$G:$G,'Cartera Semanal Producto'!$A17,'BD Factoraje'!$C:$C,$B$2),0)+I17-SUMIFS('BD Factoraje'!$R:$R,'BD Factoraje'!$G:$G,'Cartera Semanal Producto'!$A17,'BD Factoraje'!$N:$N,'Cartera Semanal Producto'!J$1,'BD Factoraje'!$C:$C,$B$2)</f>
        <v>0</v>
      </c>
      <c r="K17" s="11">
        <f>IF('Cartera Semanal Producto'!$A17='Cartera Semanal Producto'!K$1,-SUMIFS('BD Factoraje'!$Q:$Q,'BD Factoraje'!$G:$G,'Cartera Semanal Producto'!$A17,'BD Factoraje'!$C:$C,$B$2),0)+J17-SUMIFS('BD Factoraje'!$R:$R,'BD Factoraje'!$G:$G,'Cartera Semanal Producto'!$A17,'BD Factoraje'!$N:$N,'Cartera Semanal Producto'!K$1,'BD Factoraje'!$C:$C,$B$2)</f>
        <v>0</v>
      </c>
      <c r="L17" s="11">
        <f>IF('Cartera Semanal Producto'!$A17='Cartera Semanal Producto'!L$1,-SUMIFS('BD Factoraje'!$Q:$Q,'BD Factoraje'!$G:$G,'Cartera Semanal Producto'!$A17,'BD Factoraje'!$C:$C,$B$2),0)+K17-SUMIFS('BD Factoraje'!$R:$R,'BD Factoraje'!$G:$G,'Cartera Semanal Producto'!$A17,'BD Factoraje'!$N:$N,'Cartera Semanal Producto'!L$1,'BD Factoraje'!$C:$C,$B$2)</f>
        <v>0</v>
      </c>
      <c r="M17" s="11">
        <f>IF('Cartera Semanal Producto'!$A17='Cartera Semanal Producto'!M$1,-SUMIFS('BD Factoraje'!$Q:$Q,'BD Factoraje'!$G:$G,'Cartera Semanal Producto'!$A17,'BD Factoraje'!$C:$C,$B$2),0)+L17-SUMIFS('BD Factoraje'!$R:$R,'BD Factoraje'!$G:$G,'Cartera Semanal Producto'!$A17,'BD Factoraje'!$N:$N,'Cartera Semanal Producto'!M$1,'BD Factoraje'!$C:$C,$B$2)</f>
        <v>0</v>
      </c>
      <c r="N17" s="11">
        <f>IF('Cartera Semanal Producto'!$A17='Cartera Semanal Producto'!N$1,-SUMIFS('BD Factoraje'!$Q:$Q,'BD Factoraje'!$G:$G,'Cartera Semanal Producto'!$A17,'BD Factoraje'!$C:$C,$B$2),0)+M17-SUMIFS('BD Factoraje'!$R:$R,'BD Factoraje'!$G:$G,'Cartera Semanal Producto'!$A17,'BD Factoraje'!$N:$N,'Cartera Semanal Producto'!N$1,'BD Factoraje'!$C:$C,$B$2)</f>
        <v>0</v>
      </c>
      <c r="O17" s="11">
        <f>IF('Cartera Semanal Producto'!$A17='Cartera Semanal Producto'!O$1,-SUMIFS('BD Factoraje'!$Q:$Q,'BD Factoraje'!$G:$G,'Cartera Semanal Producto'!$A17,'BD Factoraje'!$C:$C,$B$2),0)+N17-SUMIFS('BD Factoraje'!$R:$R,'BD Factoraje'!$G:$G,'Cartera Semanal Producto'!$A17,'BD Factoraje'!$N:$N,'Cartera Semanal Producto'!O$1,'BD Factoraje'!$C:$C,$B$2)</f>
        <v>0</v>
      </c>
      <c r="P17" s="11">
        <f>IF('Cartera Semanal Producto'!$A17='Cartera Semanal Producto'!P$1,-SUMIFS('BD Factoraje'!$Q:$Q,'BD Factoraje'!$G:$G,'Cartera Semanal Producto'!$A17,'BD Factoraje'!$C:$C,$B$2),0)+O17-SUMIFS('BD Factoraje'!$R:$R,'BD Factoraje'!$G:$G,'Cartera Semanal Producto'!$A17,'BD Factoraje'!$N:$N,'Cartera Semanal Producto'!P$1,'BD Factoraje'!$C:$C,$B$2)</f>
        <v>200000</v>
      </c>
      <c r="Q17" s="11">
        <f>IF('Cartera Semanal Producto'!$A17='Cartera Semanal Producto'!Q$1,-SUMIFS('BD Factoraje'!$Q:$Q,'BD Factoraje'!$G:$G,'Cartera Semanal Producto'!$A17,'BD Factoraje'!$C:$C,$B$2),0)+P17-SUMIFS('BD Factoraje'!$R:$R,'BD Factoraje'!$G:$G,'Cartera Semanal Producto'!$A17,'BD Factoraje'!$N:$N,'Cartera Semanal Producto'!Q$1,'BD Factoraje'!$C:$C,$B$2)</f>
        <v>200000</v>
      </c>
      <c r="R17" s="11">
        <f>IF('Cartera Semanal Producto'!$A17='Cartera Semanal Producto'!R$1,-SUMIFS('BD Factoraje'!$Q:$Q,'BD Factoraje'!$G:$G,'Cartera Semanal Producto'!$A17,'BD Factoraje'!$C:$C,$B$2),0)+Q17-SUMIFS('BD Factoraje'!$R:$R,'BD Factoraje'!$G:$G,'Cartera Semanal Producto'!$A17,'BD Factoraje'!$N:$N,'Cartera Semanal Producto'!R$1,'BD Factoraje'!$C:$C,$B$2)</f>
        <v>200000</v>
      </c>
      <c r="S17" s="11">
        <f>IF('Cartera Semanal Producto'!$A17='Cartera Semanal Producto'!S$1,-SUMIFS('BD Factoraje'!$Q:$Q,'BD Factoraje'!$G:$G,'Cartera Semanal Producto'!$A17,'BD Factoraje'!$C:$C,$B$2),0)+R17-SUMIFS('BD Factoraje'!$R:$R,'BD Factoraje'!$G:$G,'Cartera Semanal Producto'!$A17,'BD Factoraje'!$N:$N,'Cartera Semanal Producto'!S$1,'BD Factoraje'!$C:$C,$B$2)</f>
        <v>200000</v>
      </c>
      <c r="T17" s="11">
        <f>IF('Cartera Semanal Producto'!$A17='Cartera Semanal Producto'!T$1,-SUMIFS('BD Factoraje'!$Q:$Q,'BD Factoraje'!$G:$G,'Cartera Semanal Producto'!$A17,'BD Factoraje'!$C:$C,$B$2),0)+S17-SUMIFS('BD Factoraje'!$R:$R,'BD Factoraje'!$G:$G,'Cartera Semanal Producto'!$A17,'BD Factoraje'!$N:$N,'Cartera Semanal Producto'!T$1,'BD Factoraje'!$C:$C,$B$2)</f>
        <v>200000</v>
      </c>
      <c r="U17" s="11">
        <f>IF('Cartera Semanal Producto'!$A17='Cartera Semanal Producto'!U$1,-SUMIFS('BD Factoraje'!$Q:$Q,'BD Factoraje'!$G:$G,'Cartera Semanal Producto'!$A17,'BD Factoraje'!$C:$C,$B$2),0)+T17-SUMIFS('BD Factoraje'!$R:$R,'BD Factoraje'!$G:$G,'Cartera Semanal Producto'!$A17,'BD Factoraje'!$N:$N,'Cartera Semanal Producto'!U$1,'BD Factoraje'!$C:$C,$B$2)</f>
        <v>200000</v>
      </c>
      <c r="V17" s="11">
        <f>IF('Cartera Semanal Producto'!$A17='Cartera Semanal Producto'!V$1,-SUMIFS('BD Factoraje'!$Q:$Q,'BD Factoraje'!$G:$G,'Cartera Semanal Producto'!$A17,'BD Factoraje'!$C:$C,$B$2),0)+U17-SUMIFS('BD Factoraje'!$R:$R,'BD Factoraje'!$G:$G,'Cartera Semanal Producto'!$A17,'BD Factoraje'!$N:$N,'Cartera Semanal Producto'!V$1,'BD Factoraje'!$C:$C,$B$2)</f>
        <v>200000</v>
      </c>
      <c r="W17" s="11">
        <f>IF('Cartera Semanal Producto'!$A17='Cartera Semanal Producto'!W$1,-SUMIFS('BD Factoraje'!$Q:$Q,'BD Factoraje'!$G:$G,'Cartera Semanal Producto'!$A17,'BD Factoraje'!$C:$C,$B$2),0)+V17-SUMIFS('BD Factoraje'!$R:$R,'BD Factoraje'!$G:$G,'Cartera Semanal Producto'!$A17,'BD Factoraje'!$N:$N,'Cartera Semanal Producto'!W$1,'BD Factoraje'!$C:$C,$B$2)</f>
        <v>200000</v>
      </c>
      <c r="X17" s="11">
        <f>IF('Cartera Semanal Producto'!$A17='Cartera Semanal Producto'!X$1,-SUMIFS('BD Factoraje'!$Q:$Q,'BD Factoraje'!$G:$G,'Cartera Semanal Producto'!$A17,'BD Factoraje'!$C:$C,$B$2),0)+W17-SUMIFS('BD Factoraje'!$R:$R,'BD Factoraje'!$G:$G,'Cartera Semanal Producto'!$A17,'BD Factoraje'!$N:$N,'Cartera Semanal Producto'!X$1,'BD Factoraje'!$C:$C,$B$2)</f>
        <v>200000</v>
      </c>
      <c r="Y17" s="11">
        <f>IF('Cartera Semanal Producto'!$A17='Cartera Semanal Producto'!Y$1,-SUMIFS('BD Factoraje'!$Q:$Q,'BD Factoraje'!$G:$G,'Cartera Semanal Producto'!$A17,'BD Factoraje'!$C:$C,$B$2),0)+X17-SUMIFS('BD Factoraje'!$R:$R,'BD Factoraje'!$G:$G,'Cartera Semanal Producto'!$A17,'BD Factoraje'!$N:$N,'Cartera Semanal Producto'!Y$1,'BD Factoraje'!$C:$C,$B$2)</f>
        <v>200000</v>
      </c>
      <c r="Z17" s="11">
        <f>IF('Cartera Semanal Producto'!$A17='Cartera Semanal Producto'!Z$1,-SUMIFS('BD Factoraje'!$Q:$Q,'BD Factoraje'!$G:$G,'Cartera Semanal Producto'!$A17,'BD Factoraje'!$C:$C,$B$2),0)+Y17-SUMIFS('BD Factoraje'!$R:$R,'BD Factoraje'!$G:$G,'Cartera Semanal Producto'!$A17,'BD Factoraje'!$N:$N,'Cartera Semanal Producto'!Z$1,'BD Factoraje'!$C:$C,$B$2)</f>
        <v>200000</v>
      </c>
      <c r="AA17" s="11">
        <f>IF('Cartera Semanal Producto'!$A17='Cartera Semanal Producto'!AA$1,-SUMIFS('BD Factoraje'!$Q:$Q,'BD Factoraje'!$G:$G,'Cartera Semanal Producto'!$A17,'BD Factoraje'!$C:$C,$B$2),0)+Z17-SUMIFS('BD Factoraje'!$R:$R,'BD Factoraje'!$G:$G,'Cartera Semanal Producto'!$A17,'BD Factoraje'!$N:$N,'Cartera Semanal Producto'!AA$1,'BD Factoraje'!$C:$C,$B$2)</f>
        <v>200000</v>
      </c>
      <c r="AB17" s="11">
        <f>IF('Cartera Semanal Producto'!$A17='Cartera Semanal Producto'!AB$1,-SUMIFS('BD Factoraje'!$Q:$Q,'BD Factoraje'!$G:$G,'Cartera Semanal Producto'!$A17,'BD Factoraje'!$C:$C,$B$2),0)+AA17-SUMIFS('BD Factoraje'!$R:$R,'BD Factoraje'!$G:$G,'Cartera Semanal Producto'!$A17,'BD Factoraje'!$N:$N,'Cartera Semanal Producto'!AB$1,'BD Factoraje'!$C:$C,$B$2)</f>
        <v>0</v>
      </c>
      <c r="AC17" s="11">
        <f>IF('Cartera Semanal Producto'!$A17='Cartera Semanal Producto'!AC$1,-SUMIFS('BD Factoraje'!$Q:$Q,'BD Factoraje'!$G:$G,'Cartera Semanal Producto'!$A17,'BD Factoraje'!$C:$C,$B$2),0)+AB17-SUMIFS('BD Factoraje'!$R:$R,'BD Factoraje'!$G:$G,'Cartera Semanal Producto'!$A17,'BD Factoraje'!$N:$N,'Cartera Semanal Producto'!AC$1,'BD Factoraje'!$C:$C,$B$2)</f>
        <v>0</v>
      </c>
      <c r="AD17" s="11">
        <f>IF('Cartera Semanal Producto'!$A17='Cartera Semanal Producto'!AD$1,-SUMIFS('BD Factoraje'!$Q:$Q,'BD Factoraje'!$G:$G,'Cartera Semanal Producto'!$A17,'BD Factoraje'!$C:$C,$B$2),0)+AC17-SUMIFS('BD Factoraje'!$R:$R,'BD Factoraje'!$G:$G,'Cartera Semanal Producto'!$A17,'BD Factoraje'!$N:$N,'Cartera Semanal Producto'!AD$1,'BD Factoraje'!$C:$C,$B$2)</f>
        <v>0</v>
      </c>
      <c r="AE17" s="11">
        <f>IF('Cartera Semanal Producto'!$A17='Cartera Semanal Producto'!AE$1,-SUMIFS('BD Factoraje'!$Q:$Q,'BD Factoraje'!$G:$G,'Cartera Semanal Producto'!$A17,'BD Factoraje'!$C:$C,$B$2),0)+AD17-SUMIFS('BD Factoraje'!$R:$R,'BD Factoraje'!$G:$G,'Cartera Semanal Producto'!$A17,'BD Factoraje'!$N:$N,'Cartera Semanal Producto'!AE$1,'BD Factoraje'!$C:$C,$B$2)</f>
        <v>0</v>
      </c>
      <c r="AF17" s="11">
        <f>IF('Cartera Semanal Producto'!$A17='Cartera Semanal Producto'!AF$1,-SUMIFS('BD Factoraje'!$Q:$Q,'BD Factoraje'!$G:$G,'Cartera Semanal Producto'!$A17,'BD Factoraje'!$C:$C,$B$2),0)+AE17-SUMIFS('BD Factoraje'!$R:$R,'BD Factoraje'!$G:$G,'Cartera Semanal Producto'!$A17,'BD Factoraje'!$N:$N,'Cartera Semanal Producto'!AF$1,'BD Factoraje'!$C:$C,$B$2)</f>
        <v>0</v>
      </c>
      <c r="AG17" s="11">
        <f>IF('Cartera Semanal Producto'!$A17='Cartera Semanal Producto'!AG$1,-SUMIFS('BD Factoraje'!$Q:$Q,'BD Factoraje'!$G:$G,'Cartera Semanal Producto'!$A17,'BD Factoraje'!$C:$C,$B$2),0)+AF17-SUMIFS('BD Factoraje'!$R:$R,'BD Factoraje'!$G:$G,'Cartera Semanal Producto'!$A17,'BD Factoraje'!$N:$N,'Cartera Semanal Producto'!AG$1,'BD Factoraje'!$C:$C,$B$2)</f>
        <v>0</v>
      </c>
      <c r="AH17" s="11">
        <f>IF('Cartera Semanal Producto'!$A17='Cartera Semanal Producto'!AH$1,-SUMIFS('BD Factoraje'!$Q:$Q,'BD Factoraje'!$G:$G,'Cartera Semanal Producto'!$A17,'BD Factoraje'!$C:$C,$B$2),0)+AG17-SUMIFS('BD Factoraje'!$R:$R,'BD Factoraje'!$G:$G,'Cartera Semanal Producto'!$A17,'BD Factoraje'!$N:$N,'Cartera Semanal Producto'!AH$1,'BD Factoraje'!$C:$C,$B$2)</f>
        <v>0</v>
      </c>
      <c r="AI17" s="11">
        <f>IF('Cartera Semanal Producto'!$A17='Cartera Semanal Producto'!AI$1,-SUMIFS('BD Factoraje'!$Q:$Q,'BD Factoraje'!$G:$G,'Cartera Semanal Producto'!$A17,'BD Factoraje'!$C:$C,$B$2),0)+AH17-SUMIFS('BD Factoraje'!$R:$R,'BD Factoraje'!$G:$G,'Cartera Semanal Producto'!$A17,'BD Factoraje'!$N:$N,'Cartera Semanal Producto'!AI$1,'BD Factoraje'!$C:$C,$B$2)</f>
        <v>0</v>
      </c>
      <c r="AJ17" s="11">
        <f>IF('Cartera Semanal Producto'!$A17='Cartera Semanal Producto'!AJ$1,-SUMIFS('BD Factoraje'!$Q:$Q,'BD Factoraje'!$G:$G,'Cartera Semanal Producto'!$A17,'BD Factoraje'!$C:$C,$B$2),0)+AI17-SUMIFS('BD Factoraje'!$R:$R,'BD Factoraje'!$G:$G,'Cartera Semanal Producto'!$A17,'BD Factoraje'!$N:$N,'Cartera Semanal Producto'!AJ$1,'BD Factoraje'!$C:$C,$B$2)</f>
        <v>0</v>
      </c>
      <c r="AK17" s="11">
        <f>IF('Cartera Semanal Producto'!$A17='Cartera Semanal Producto'!AK$1,-SUMIFS('BD Factoraje'!$Q:$Q,'BD Factoraje'!$G:$G,'Cartera Semanal Producto'!$A17,'BD Factoraje'!$C:$C,$B$2),0)+AJ17-SUMIFS('BD Factoraje'!$R:$R,'BD Factoraje'!$G:$G,'Cartera Semanal Producto'!$A17,'BD Factoraje'!$N:$N,'Cartera Semanal Producto'!AK$1,'BD Factoraje'!$C:$C,$B$2)</f>
        <v>0</v>
      </c>
      <c r="AL17" s="11">
        <f>IF('Cartera Semanal Producto'!$A17='Cartera Semanal Producto'!AL$1,-SUMIFS('BD Factoraje'!$Q:$Q,'BD Factoraje'!$G:$G,'Cartera Semanal Producto'!$A17,'BD Factoraje'!$C:$C,$B$2),0)+AK17-SUMIFS('BD Factoraje'!$R:$R,'BD Factoraje'!$G:$G,'Cartera Semanal Producto'!$A17,'BD Factoraje'!$N:$N,'Cartera Semanal Producto'!AL$1,'BD Factoraje'!$C:$C,$B$2)</f>
        <v>0</v>
      </c>
      <c r="AM17" s="11">
        <f>IF('Cartera Semanal Producto'!$A17='Cartera Semanal Producto'!AM$1,-SUMIFS('BD Factoraje'!$Q:$Q,'BD Factoraje'!$G:$G,'Cartera Semanal Producto'!$A17,'BD Factoraje'!$C:$C,$B$2),0)+AL17-SUMIFS('BD Factoraje'!$R:$R,'BD Factoraje'!$G:$G,'Cartera Semanal Producto'!$A17,'BD Factoraje'!$N:$N,'Cartera Semanal Producto'!AM$1,'BD Factoraje'!$C:$C,$B$2)</f>
        <v>0</v>
      </c>
      <c r="AN17" s="11">
        <f>IF('Cartera Semanal Producto'!$A17='Cartera Semanal Producto'!AN$1,-SUMIFS('BD Factoraje'!$Q:$Q,'BD Factoraje'!$G:$G,'Cartera Semanal Producto'!$A17,'BD Factoraje'!$C:$C,$B$2),0)+AM17-SUMIFS('BD Factoraje'!$R:$R,'BD Factoraje'!$G:$G,'Cartera Semanal Producto'!$A17,'BD Factoraje'!$N:$N,'Cartera Semanal Producto'!AN$1,'BD Factoraje'!$C:$C,$B$2)</f>
        <v>0</v>
      </c>
      <c r="AO17" s="11">
        <f>IF('Cartera Semanal Producto'!$A17='Cartera Semanal Producto'!AO$1,-SUMIFS('BD Factoraje'!$Q:$Q,'BD Factoraje'!$G:$G,'Cartera Semanal Producto'!$A17,'BD Factoraje'!$C:$C,$B$2),0)+AN17-SUMIFS('BD Factoraje'!$R:$R,'BD Factoraje'!$G:$G,'Cartera Semanal Producto'!$A17,'BD Factoraje'!$N:$N,'Cartera Semanal Producto'!AO$1,'BD Factoraje'!$C:$C,$B$2)</f>
        <v>0</v>
      </c>
      <c r="AP17" s="11">
        <f>IF('Cartera Semanal Producto'!$A17='Cartera Semanal Producto'!AP$1,-SUMIFS('BD Factoraje'!$Q:$Q,'BD Factoraje'!$G:$G,'Cartera Semanal Producto'!$A17,'BD Factoraje'!$C:$C,$B$2),0)+AO17-SUMIFS('BD Factoraje'!$R:$R,'BD Factoraje'!$G:$G,'Cartera Semanal Producto'!$A17,'BD Factoraje'!$N:$N,'Cartera Semanal Producto'!AP$1,'BD Factoraje'!$C:$C,$B$2)</f>
        <v>0</v>
      </c>
      <c r="AQ17" s="11">
        <f>IF('Cartera Semanal Producto'!$A17='Cartera Semanal Producto'!AQ$1,-SUMIFS('BD Factoraje'!$Q:$Q,'BD Factoraje'!$G:$G,'Cartera Semanal Producto'!$A17,'BD Factoraje'!$C:$C,$B$2),0)+AP17-SUMIFS('BD Factoraje'!$R:$R,'BD Factoraje'!$G:$G,'Cartera Semanal Producto'!$A17,'BD Factoraje'!$N:$N,'Cartera Semanal Producto'!AQ$1,'BD Factoraje'!$C:$C,$B$2)</f>
        <v>0</v>
      </c>
      <c r="AR17" s="11">
        <f>IF('Cartera Semanal Producto'!$A17='Cartera Semanal Producto'!AR$1,-SUMIFS('BD Factoraje'!$Q:$Q,'BD Factoraje'!$G:$G,'Cartera Semanal Producto'!$A17,'BD Factoraje'!$C:$C,$B$2),0)+AQ17-SUMIFS('BD Factoraje'!$R:$R,'BD Factoraje'!$G:$G,'Cartera Semanal Producto'!$A17,'BD Factoraje'!$N:$N,'Cartera Semanal Producto'!AR$1,'BD Factoraje'!$C:$C,$B$2)</f>
        <v>0</v>
      </c>
      <c r="AS17" s="11">
        <f>IF('Cartera Semanal Producto'!$A17='Cartera Semanal Producto'!AS$1,-SUMIFS('BD Factoraje'!$Q:$Q,'BD Factoraje'!$G:$G,'Cartera Semanal Producto'!$A17,'BD Factoraje'!$C:$C,$B$2),0)+AR17-SUMIFS('BD Factoraje'!$R:$R,'BD Factoraje'!$G:$G,'Cartera Semanal Producto'!$A17,'BD Factoraje'!$N:$N,'Cartera Semanal Producto'!AS$1,'BD Factoraje'!$C:$C,$B$2)</f>
        <v>0</v>
      </c>
      <c r="AT17" s="11">
        <f>IF('Cartera Semanal Producto'!$A17='Cartera Semanal Producto'!AT$1,-SUMIFS('BD Factoraje'!$Q:$Q,'BD Factoraje'!$G:$G,'Cartera Semanal Producto'!$A17,'BD Factoraje'!$C:$C,$B$2),0)+AS17-SUMIFS('BD Factoraje'!$R:$R,'BD Factoraje'!$G:$G,'Cartera Semanal Producto'!$A17,'BD Factoraje'!$N:$N,'Cartera Semanal Producto'!AT$1,'BD Factoraje'!$C:$C,$B$2)</f>
        <v>0</v>
      </c>
      <c r="AU17" s="11">
        <f>IF('Cartera Semanal Producto'!$A17='Cartera Semanal Producto'!AU$1,-SUMIFS('BD Factoraje'!$Q:$Q,'BD Factoraje'!$G:$G,'Cartera Semanal Producto'!$A17,'BD Factoraje'!$C:$C,$B$2),0)+AT17-SUMIFS('BD Factoraje'!$R:$R,'BD Factoraje'!$G:$G,'Cartera Semanal Producto'!$A17,'BD Factoraje'!$N:$N,'Cartera Semanal Producto'!AU$1,'BD Factoraje'!$C:$C,$B$2)</f>
        <v>0</v>
      </c>
      <c r="AV17" s="11">
        <f>IF('Cartera Semanal Producto'!$A17='Cartera Semanal Producto'!AV$1,-SUMIFS('BD Factoraje'!$Q:$Q,'BD Factoraje'!$G:$G,'Cartera Semanal Producto'!$A17,'BD Factoraje'!$C:$C,$B$2),0)+AU17-SUMIFS('BD Factoraje'!$R:$R,'BD Factoraje'!$G:$G,'Cartera Semanal Producto'!$A17,'BD Factoraje'!$N:$N,'Cartera Semanal Producto'!AV$1,'BD Factoraje'!$C:$C,$B$2)</f>
        <v>0</v>
      </c>
      <c r="AW17" s="11">
        <f>IF('Cartera Semanal Producto'!$A17='Cartera Semanal Producto'!AW$1,-SUMIFS('BD Factoraje'!$Q:$Q,'BD Factoraje'!$G:$G,'Cartera Semanal Producto'!$A17,'BD Factoraje'!$C:$C,$B$2),0)+AV17-SUMIFS('BD Factoraje'!$R:$R,'BD Factoraje'!$G:$G,'Cartera Semanal Producto'!$A17,'BD Factoraje'!$N:$N,'Cartera Semanal Producto'!AW$1,'BD Factoraje'!$C:$C,$B$2)</f>
        <v>0</v>
      </c>
      <c r="AX17" s="11">
        <f>IF('Cartera Semanal Producto'!$A17='Cartera Semanal Producto'!AX$1,-SUMIFS('BD Factoraje'!$Q:$Q,'BD Factoraje'!$G:$G,'Cartera Semanal Producto'!$A17,'BD Factoraje'!$C:$C,$B$2),0)+AW17-SUMIFS('BD Factoraje'!$R:$R,'BD Factoraje'!$G:$G,'Cartera Semanal Producto'!$A17,'BD Factoraje'!$N:$N,'Cartera Semanal Producto'!AX$1,'BD Factoraje'!$C:$C,$B$2)</f>
        <v>0</v>
      </c>
      <c r="AY17" s="11">
        <f>IF('Cartera Semanal Producto'!$A17='Cartera Semanal Producto'!AY$1,-SUMIFS('BD Factoraje'!$Q:$Q,'BD Factoraje'!$G:$G,'Cartera Semanal Producto'!$A17,'BD Factoraje'!$C:$C,$B$2),0)+AX17-SUMIFS('BD Factoraje'!$R:$R,'BD Factoraje'!$G:$G,'Cartera Semanal Producto'!$A17,'BD Factoraje'!$N:$N,'Cartera Semanal Producto'!AY$1,'BD Factoraje'!$C:$C,$B$2)</f>
        <v>0</v>
      </c>
      <c r="AZ17" s="11">
        <f>IF('Cartera Semanal Producto'!$A17='Cartera Semanal Producto'!AZ$1,-SUMIFS('BD Factoraje'!$Q:$Q,'BD Factoraje'!$G:$G,'Cartera Semanal Producto'!$A17,'BD Factoraje'!$C:$C,$B$2),0)+AY17-SUMIFS('BD Factoraje'!$R:$R,'BD Factoraje'!$G:$G,'Cartera Semanal Producto'!$A17,'BD Factoraje'!$N:$N,'Cartera Semanal Producto'!AZ$1,'BD Factoraje'!$C:$C,$B$2)</f>
        <v>0</v>
      </c>
      <c r="BA17" s="11">
        <f>IF('Cartera Semanal Producto'!$A17='Cartera Semanal Producto'!BA$1,-SUMIFS('BD Factoraje'!$Q:$Q,'BD Factoraje'!$G:$G,'Cartera Semanal Producto'!$A17,'BD Factoraje'!$C:$C,$B$2),0)+AZ17-SUMIFS('BD Factoraje'!$R:$R,'BD Factoraje'!$G:$G,'Cartera Semanal Producto'!$A17,'BD Factoraje'!$N:$N,'Cartera Semanal Producto'!BA$1,'BD Factoraje'!$C:$C,$B$2)</f>
        <v>0</v>
      </c>
      <c r="BB17" s="11">
        <f>IF('Cartera Semanal Producto'!$A17='Cartera Semanal Producto'!BB$1,-SUMIFS('BD Factoraje'!$Q:$Q,'BD Factoraje'!$G:$G,'Cartera Semanal Producto'!$A17,'BD Factoraje'!$C:$C,$B$2),0)+BA17-SUMIFS('BD Factoraje'!$R:$R,'BD Factoraje'!$G:$G,'Cartera Semanal Producto'!$A17,'BD Factoraje'!$N:$N,'Cartera Semanal Producto'!BB$1,'BD Factoraje'!$C:$C,$B$2)</f>
        <v>0</v>
      </c>
      <c r="BC17" s="11">
        <f>IF('Cartera Semanal Producto'!$A17='Cartera Semanal Producto'!BC$1,-SUMIFS('BD Factoraje'!$Q:$Q,'BD Factoraje'!$G:$G,'Cartera Semanal Producto'!$A17,'BD Factoraje'!$C:$C,$B$2),0)+BB17-SUMIFS('BD Factoraje'!$R:$R,'BD Factoraje'!$G:$G,'Cartera Semanal Producto'!$A17,'BD Factoraje'!$N:$N,'Cartera Semanal Producto'!BC$1,'BD Factoraje'!$C:$C,$B$2)</f>
        <v>0</v>
      </c>
      <c r="BD17" s="11">
        <f>IF('Cartera Semanal Producto'!$A17='Cartera Semanal Producto'!BD$1,-SUMIFS('BD Factoraje'!$Q:$Q,'BD Factoraje'!$G:$G,'Cartera Semanal Producto'!$A17,'BD Factoraje'!$C:$C,$B$2),0)+BC17-SUMIFS('BD Factoraje'!$R:$R,'BD Factoraje'!$G:$G,'Cartera Semanal Producto'!$A17,'BD Factoraje'!$N:$N,'Cartera Semanal Producto'!BD$1,'BD Factoraje'!$C:$C,$B$2)</f>
        <v>0</v>
      </c>
      <c r="BE17" s="11">
        <f>IF('Cartera Semanal Producto'!$A17='Cartera Semanal Producto'!BE$1,-SUMIFS('BD Factoraje'!$Q:$Q,'BD Factoraje'!$G:$G,'Cartera Semanal Producto'!$A17,'BD Factoraje'!$C:$C,$B$2),0)+BD17-SUMIFS('BD Factoraje'!$R:$R,'BD Factoraje'!$G:$G,'Cartera Semanal Producto'!$A17,'BD Factoraje'!$N:$N,'Cartera Semanal Producto'!BE$1,'BD Factoraje'!$C:$C,$B$2)</f>
        <v>0</v>
      </c>
      <c r="BF17" s="11">
        <f>IF('Cartera Semanal Producto'!$A17='Cartera Semanal Producto'!BF$1,-SUMIFS('BD Factoraje'!$Q:$Q,'BD Factoraje'!$G:$G,'Cartera Semanal Producto'!$A17,'BD Factoraje'!$C:$C,$B$2),0)+BE17-SUMIFS('BD Factoraje'!$R:$R,'BD Factoraje'!$G:$G,'Cartera Semanal Producto'!$A17,'BD Factoraje'!$N:$N,'Cartera Semanal Producto'!BF$1,'BD Factoraje'!$C:$C,$B$2)</f>
        <v>0</v>
      </c>
      <c r="BG17" s="11">
        <f>IF('Cartera Semanal Producto'!$A17='Cartera Semanal Producto'!BG$1,-SUMIFS('BD Factoraje'!$Q:$Q,'BD Factoraje'!$G:$G,'Cartera Semanal Producto'!$A17,'BD Factoraje'!$C:$C,$B$2),0)+BF17-SUMIFS('BD Factoraje'!$R:$R,'BD Factoraje'!$G:$G,'Cartera Semanal Producto'!$A17,'BD Factoraje'!$N:$N,'Cartera Semanal Producto'!BG$1,'BD Factoraje'!$C:$C,$B$2)</f>
        <v>0</v>
      </c>
      <c r="BH17" s="11">
        <f>IF('Cartera Semanal Producto'!$A17='Cartera Semanal Producto'!BH$1,-SUMIFS('BD Factoraje'!$Q:$Q,'BD Factoraje'!$G:$G,'Cartera Semanal Producto'!$A17,'BD Factoraje'!$C:$C,$B$2),0)+BG17-SUMIFS('BD Factoraje'!$R:$R,'BD Factoraje'!$G:$G,'Cartera Semanal Producto'!$A17,'BD Factoraje'!$N:$N,'Cartera Semanal Producto'!BH$1,'BD Factoraje'!$C:$C,$B$2)</f>
        <v>0</v>
      </c>
      <c r="BI17" s="11">
        <f>IF('Cartera Semanal Producto'!$A17='Cartera Semanal Producto'!BI$1,-SUMIFS('BD Factoraje'!$Q:$Q,'BD Factoraje'!$G:$G,'Cartera Semanal Producto'!$A17,'BD Factoraje'!$C:$C,$B$2),0)+BH17-SUMIFS('BD Factoraje'!$R:$R,'BD Factoraje'!$G:$G,'Cartera Semanal Producto'!$A17,'BD Factoraje'!$N:$N,'Cartera Semanal Producto'!BI$1,'BD Factoraje'!$C:$C,$B$2)</f>
        <v>0</v>
      </c>
      <c r="BJ17" s="11">
        <f>IF('Cartera Semanal Producto'!$A17='Cartera Semanal Producto'!BJ$1,-SUMIFS('BD Factoraje'!$Q:$Q,'BD Factoraje'!$G:$G,'Cartera Semanal Producto'!$A17,'BD Factoraje'!$C:$C,$B$2),0)+BI17-SUMIFS('BD Factoraje'!$R:$R,'BD Factoraje'!$G:$G,'Cartera Semanal Producto'!$A17,'BD Factoraje'!$N:$N,'Cartera Semanal Producto'!BJ$1,'BD Factoraje'!$C:$C,$B$2)</f>
        <v>0</v>
      </c>
      <c r="BK17" s="11">
        <f>IF('Cartera Semanal Producto'!$A17='Cartera Semanal Producto'!BK$1,-SUMIFS('BD Factoraje'!$Q:$Q,'BD Factoraje'!$G:$G,'Cartera Semanal Producto'!$A17,'BD Factoraje'!$C:$C,$B$2),0)+BJ17-SUMIFS('BD Factoraje'!$R:$R,'BD Factoraje'!$G:$G,'Cartera Semanal Producto'!$A17,'BD Factoraje'!$N:$N,'Cartera Semanal Producto'!BK$1,'BD Factoraje'!$C:$C,$B$2)</f>
        <v>0</v>
      </c>
      <c r="BL17" s="11">
        <f>IF('Cartera Semanal Producto'!$A17='Cartera Semanal Producto'!BL$1,-SUMIFS('BD Factoraje'!$Q:$Q,'BD Factoraje'!$G:$G,'Cartera Semanal Producto'!$A17,'BD Factoraje'!$C:$C,$B$2),0)+BK17-SUMIFS('BD Factoraje'!$R:$R,'BD Factoraje'!$G:$G,'Cartera Semanal Producto'!$A17,'BD Factoraje'!$N:$N,'Cartera Semanal Producto'!BL$1,'BD Factoraje'!$C:$C,$B$2)</f>
        <v>0</v>
      </c>
      <c r="BM17" s="11">
        <f>IF('Cartera Semanal Producto'!$A17='Cartera Semanal Producto'!BM$1,-SUMIFS('BD Factoraje'!$Q:$Q,'BD Factoraje'!$G:$G,'Cartera Semanal Producto'!$A17,'BD Factoraje'!$C:$C,$B$2),0)+BL17-SUMIFS('BD Factoraje'!$R:$R,'BD Factoraje'!$G:$G,'Cartera Semanal Producto'!$A17,'BD Factoraje'!$N:$N,'Cartera Semanal Producto'!BM$1,'BD Factoraje'!$C:$C,$B$2)</f>
        <v>0</v>
      </c>
      <c r="BN17" s="11">
        <f>IF('Cartera Semanal Producto'!$A17='Cartera Semanal Producto'!BN$1,-SUMIFS('BD Factoraje'!$Q:$Q,'BD Factoraje'!$G:$G,'Cartera Semanal Producto'!$A17,'BD Factoraje'!$C:$C,$B$2),0)+BM17-SUMIFS('BD Factoraje'!$R:$R,'BD Factoraje'!$G:$G,'Cartera Semanal Producto'!$A17,'BD Factoraje'!$N:$N,'Cartera Semanal Producto'!BN$1,'BD Factoraje'!$C:$C,$B$2)</f>
        <v>0</v>
      </c>
      <c r="BO17" s="11">
        <f>IF('Cartera Semanal Producto'!$A17='Cartera Semanal Producto'!BO$1,-SUMIFS('BD Factoraje'!$Q:$Q,'BD Factoraje'!$G:$G,'Cartera Semanal Producto'!$A17,'BD Factoraje'!$C:$C,$B$2),0)+BN17-SUMIFS('BD Factoraje'!$R:$R,'BD Factoraje'!$G:$G,'Cartera Semanal Producto'!$A17,'BD Factoraje'!$N:$N,'Cartera Semanal Producto'!BO$1,'BD Factoraje'!$C:$C,$B$2)</f>
        <v>0</v>
      </c>
      <c r="BP17" s="11">
        <f>IF('Cartera Semanal Producto'!$A17='Cartera Semanal Producto'!BP$1,-SUMIFS('BD Factoraje'!$Q:$Q,'BD Factoraje'!$G:$G,'Cartera Semanal Producto'!$A17,'BD Factoraje'!$C:$C,$B$2),0)+BO17-SUMIFS('BD Factoraje'!$R:$R,'BD Factoraje'!$G:$G,'Cartera Semanal Producto'!$A17,'BD Factoraje'!$N:$N,'Cartera Semanal Producto'!BP$1,'BD Factoraje'!$C:$C,$B$2)</f>
        <v>0</v>
      </c>
      <c r="BQ17" s="11">
        <f>IF('Cartera Semanal Producto'!$A17='Cartera Semanal Producto'!BQ$1,-SUMIFS('BD Factoraje'!$Q:$Q,'BD Factoraje'!$G:$G,'Cartera Semanal Producto'!$A17,'BD Factoraje'!$C:$C,$B$2),0)+BP17-SUMIFS('BD Factoraje'!$R:$R,'BD Factoraje'!$G:$G,'Cartera Semanal Producto'!$A17,'BD Factoraje'!$N:$N,'Cartera Semanal Producto'!BQ$1,'BD Factoraje'!$C:$C,$B$2)</f>
        <v>0</v>
      </c>
      <c r="BR17" s="11">
        <f>IF('Cartera Semanal Producto'!$A17='Cartera Semanal Producto'!BR$1,-SUMIFS('BD Factoraje'!$Q:$Q,'BD Factoraje'!$G:$G,'Cartera Semanal Producto'!$A17,'BD Factoraje'!$C:$C,$B$2),0)+BQ17-SUMIFS('BD Factoraje'!$R:$R,'BD Factoraje'!$G:$G,'Cartera Semanal Producto'!$A17,'BD Factoraje'!$N:$N,'Cartera Semanal Producto'!BR$1,'BD Factoraje'!$C:$C,$B$2)</f>
        <v>0</v>
      </c>
      <c r="BS17" s="11">
        <f>IF('Cartera Semanal Producto'!$A17='Cartera Semanal Producto'!BS$1,-SUMIFS('BD Factoraje'!$Q:$Q,'BD Factoraje'!$G:$G,'Cartera Semanal Producto'!$A17,'BD Factoraje'!$C:$C,$B$2),0)+BR17-SUMIFS('BD Factoraje'!$R:$R,'BD Factoraje'!$G:$G,'Cartera Semanal Producto'!$A17,'BD Factoraje'!$N:$N,'Cartera Semanal Producto'!BS$1,'BD Factoraje'!$C:$C,$B$2)</f>
        <v>0</v>
      </c>
      <c r="BT17" s="11">
        <f>IF('Cartera Semanal Producto'!$A17='Cartera Semanal Producto'!BT$1,-SUMIFS('BD Factoraje'!$Q:$Q,'BD Factoraje'!$G:$G,'Cartera Semanal Producto'!$A17,'BD Factoraje'!$C:$C,$B$2),0)+BS17-SUMIFS('BD Factoraje'!$R:$R,'BD Factoraje'!$G:$G,'Cartera Semanal Producto'!$A17,'BD Factoraje'!$N:$N,'Cartera Semanal Producto'!BT$1,'BD Factoraje'!$C:$C,$B$2)</f>
        <v>0</v>
      </c>
      <c r="BU17" s="11">
        <f>IF('Cartera Semanal Producto'!$A17='Cartera Semanal Producto'!BU$1,-SUMIFS('BD Factoraje'!$Q:$Q,'BD Factoraje'!$G:$G,'Cartera Semanal Producto'!$A17,'BD Factoraje'!$C:$C,$B$2),0)+BT17-SUMIFS('BD Factoraje'!$R:$R,'BD Factoraje'!$G:$G,'Cartera Semanal Producto'!$A17,'BD Factoraje'!$N:$N,'Cartera Semanal Producto'!BU$1,'BD Factoraje'!$C:$C,$B$2)</f>
        <v>0</v>
      </c>
      <c r="BV17" s="11">
        <f>IF('Cartera Semanal Producto'!$A17='Cartera Semanal Producto'!BV$1,-SUMIFS('BD Factoraje'!$Q:$Q,'BD Factoraje'!$G:$G,'Cartera Semanal Producto'!$A17,'BD Factoraje'!$C:$C,$B$2),0)+BU17-SUMIFS('BD Factoraje'!$R:$R,'BD Factoraje'!$G:$G,'Cartera Semanal Producto'!$A17,'BD Factoraje'!$N:$N,'Cartera Semanal Producto'!BV$1,'BD Factoraje'!$C:$C,$B$2)</f>
        <v>0</v>
      </c>
      <c r="BW17" s="11">
        <f>IF('Cartera Semanal Producto'!$A17='Cartera Semanal Producto'!BW$1,-SUMIFS('BD Factoraje'!$Q:$Q,'BD Factoraje'!$G:$G,'Cartera Semanal Producto'!$A17,'BD Factoraje'!$C:$C,$B$2),0)+BV17-SUMIFS('BD Factoraje'!$R:$R,'BD Factoraje'!$G:$G,'Cartera Semanal Producto'!$A17,'BD Factoraje'!$N:$N,'Cartera Semanal Producto'!BW$1,'BD Factoraje'!$C:$C,$B$2)</f>
        <v>0</v>
      </c>
      <c r="BX17" s="11">
        <f>IF('Cartera Semanal Producto'!$A17='Cartera Semanal Producto'!BX$1,-SUMIFS('BD Factoraje'!$Q:$Q,'BD Factoraje'!$G:$G,'Cartera Semanal Producto'!$A17,'BD Factoraje'!$C:$C,$B$2),0)+BW17-SUMIFS('BD Factoraje'!$R:$R,'BD Factoraje'!$G:$G,'Cartera Semanal Producto'!$A17,'BD Factoraje'!$N:$N,'Cartera Semanal Producto'!BX$1,'BD Factoraje'!$C:$C,$B$2)</f>
        <v>0</v>
      </c>
      <c r="BY17" s="11">
        <f>IF('Cartera Semanal Producto'!$A17='Cartera Semanal Producto'!BY$1,-SUMIFS('BD Factoraje'!$Q:$Q,'BD Factoraje'!$G:$G,'Cartera Semanal Producto'!$A17,'BD Factoraje'!$C:$C,$B$2),0)+BX17-SUMIFS('BD Factoraje'!$R:$R,'BD Factoraje'!$G:$G,'Cartera Semanal Producto'!$A17,'BD Factoraje'!$N:$N,'Cartera Semanal Producto'!BY$1,'BD Factoraje'!$C:$C,$B$2)</f>
        <v>0</v>
      </c>
      <c r="BZ17" s="11">
        <f>IF('Cartera Semanal Producto'!$A17='Cartera Semanal Producto'!BZ$1,-SUMIFS('BD Factoraje'!$Q:$Q,'BD Factoraje'!$G:$G,'Cartera Semanal Producto'!$A17,'BD Factoraje'!$C:$C,$B$2),0)+BY17-SUMIFS('BD Factoraje'!$R:$R,'BD Factoraje'!$G:$G,'Cartera Semanal Producto'!$A17,'BD Factoraje'!$N:$N,'Cartera Semanal Producto'!BZ$1,'BD Factoraje'!$C:$C,$B$2)</f>
        <v>0</v>
      </c>
      <c r="CA17" s="11">
        <f>IF('Cartera Semanal Producto'!$A17='Cartera Semanal Producto'!CA$1,-SUMIFS('BD Factoraje'!$Q:$Q,'BD Factoraje'!$G:$G,'Cartera Semanal Producto'!$A17,'BD Factoraje'!$C:$C,$B$2),0)+BZ17-SUMIFS('BD Factoraje'!$R:$R,'BD Factoraje'!$G:$G,'Cartera Semanal Producto'!$A17,'BD Factoraje'!$N:$N,'Cartera Semanal Producto'!CA$1,'BD Factoraje'!$C:$C,$B$2)</f>
        <v>0</v>
      </c>
      <c r="CB17" s="11">
        <f>IF('Cartera Semanal Producto'!$A17='Cartera Semanal Producto'!CB$1,-SUMIFS('BD Factoraje'!$Q:$Q,'BD Factoraje'!$G:$G,'Cartera Semanal Producto'!$A17,'BD Factoraje'!$C:$C,$B$2),0)+CA17-SUMIFS('BD Factoraje'!$R:$R,'BD Factoraje'!$G:$G,'Cartera Semanal Producto'!$A17,'BD Factoraje'!$N:$N,'Cartera Semanal Producto'!CB$1,'BD Factoraje'!$C:$C,$B$2)</f>
        <v>0</v>
      </c>
      <c r="CC17" s="11">
        <f>IF('Cartera Semanal Producto'!$A17='Cartera Semanal Producto'!CC$1,-SUMIFS('BD Factoraje'!$Q:$Q,'BD Factoraje'!$G:$G,'Cartera Semanal Producto'!$A17,'BD Factoraje'!$C:$C,$B$2),0)+CB17-SUMIFS('BD Factoraje'!$R:$R,'BD Factoraje'!$G:$G,'Cartera Semanal Producto'!$A17,'BD Factoraje'!$N:$N,'Cartera Semanal Producto'!CC$1,'BD Factoraje'!$C:$C,$B$2)</f>
        <v>0</v>
      </c>
      <c r="CD17" s="11">
        <f>IF('Cartera Semanal Producto'!$A17='Cartera Semanal Producto'!CD$1,-SUMIFS('BD Factoraje'!$Q:$Q,'BD Factoraje'!$G:$G,'Cartera Semanal Producto'!$A17,'BD Factoraje'!$C:$C,$B$2),0)+CC17-SUMIFS('BD Factoraje'!$R:$R,'BD Factoraje'!$G:$G,'Cartera Semanal Producto'!$A17,'BD Factoraje'!$N:$N,'Cartera Semanal Producto'!CD$1,'BD Factoraje'!$C:$C,$B$2)</f>
        <v>0</v>
      </c>
      <c r="CE17" s="11">
        <f>IF('Cartera Semanal Producto'!$A17='Cartera Semanal Producto'!CE$1,-SUMIFS('BD Factoraje'!$Q:$Q,'BD Factoraje'!$G:$G,'Cartera Semanal Producto'!$A17,'BD Factoraje'!$C:$C,$B$2),0)+CD17-SUMIFS('BD Factoraje'!$R:$R,'BD Factoraje'!$G:$G,'Cartera Semanal Producto'!$A17,'BD Factoraje'!$N:$N,'Cartera Semanal Producto'!CE$1,'BD Factoraje'!$C:$C,$B$2)</f>
        <v>0</v>
      </c>
      <c r="CF17" s="11">
        <f>IF('Cartera Semanal Producto'!$A17='Cartera Semanal Producto'!CF$1,-SUMIFS('BD Factoraje'!$Q:$Q,'BD Factoraje'!$G:$G,'Cartera Semanal Producto'!$A17,'BD Factoraje'!$C:$C,$B$2),0)+CE17-SUMIFS('BD Factoraje'!$R:$R,'BD Factoraje'!$G:$G,'Cartera Semanal Producto'!$A17,'BD Factoraje'!$N:$N,'Cartera Semanal Producto'!CF$1,'BD Factoraje'!$C:$C,$B$2)</f>
        <v>0</v>
      </c>
      <c r="CG17" s="11">
        <f>IF('Cartera Semanal Producto'!$A17='Cartera Semanal Producto'!CG$1,-SUMIFS('BD Factoraje'!$Q:$Q,'BD Factoraje'!$G:$G,'Cartera Semanal Producto'!$A17,'BD Factoraje'!$C:$C,$B$2),0)+CF17-SUMIFS('BD Factoraje'!$R:$R,'BD Factoraje'!$G:$G,'Cartera Semanal Producto'!$A17,'BD Factoraje'!$N:$N,'Cartera Semanal Producto'!CG$1,'BD Factoraje'!$C:$C,$B$2)</f>
        <v>0</v>
      </c>
      <c r="CH17" s="11">
        <f>IF('Cartera Semanal Producto'!$A17='Cartera Semanal Producto'!CH$1,-SUMIFS('BD Factoraje'!$Q:$Q,'BD Factoraje'!$G:$G,'Cartera Semanal Producto'!$A17,'BD Factoraje'!$C:$C,$B$2),0)+CG17-SUMIFS('BD Factoraje'!$R:$R,'BD Factoraje'!$G:$G,'Cartera Semanal Producto'!$A17,'BD Factoraje'!$N:$N,'Cartera Semanal Producto'!CH$1,'BD Factoraje'!$C:$C,$B$2)</f>
        <v>0</v>
      </c>
      <c r="CI17" s="11">
        <f>IF('Cartera Semanal Producto'!$A17='Cartera Semanal Producto'!CI$1,-SUMIFS('BD Factoraje'!$Q:$Q,'BD Factoraje'!$G:$G,'Cartera Semanal Producto'!$A17,'BD Factoraje'!$C:$C,$B$2),0)+CH17-SUMIFS('BD Factoraje'!$R:$R,'BD Factoraje'!$G:$G,'Cartera Semanal Producto'!$A17,'BD Factoraje'!$N:$N,'Cartera Semanal Producto'!CI$1,'BD Factoraje'!$C:$C,$B$2)</f>
        <v>0</v>
      </c>
      <c r="CJ17" s="11">
        <f>IF('Cartera Semanal Producto'!$A17='Cartera Semanal Producto'!CJ$1,-SUMIFS('BD Factoraje'!$Q:$Q,'BD Factoraje'!$G:$G,'Cartera Semanal Producto'!$A17,'BD Factoraje'!$C:$C,$B$2),0)+CI17-SUMIFS('BD Factoraje'!$R:$R,'BD Factoraje'!$G:$G,'Cartera Semanal Producto'!$A17,'BD Factoraje'!$N:$N,'Cartera Semanal Producto'!CJ$1,'BD Factoraje'!$C:$C,$B$2)</f>
        <v>0</v>
      </c>
      <c r="CK17" s="11">
        <f>IF('Cartera Semanal Producto'!$A17='Cartera Semanal Producto'!CK$1,-SUMIFS('BD Factoraje'!$Q:$Q,'BD Factoraje'!$G:$G,'Cartera Semanal Producto'!$A17,'BD Factoraje'!$C:$C,$B$2),0)+CJ17-SUMIFS('BD Factoraje'!$R:$R,'BD Factoraje'!$G:$G,'Cartera Semanal Producto'!$A17,'BD Factoraje'!$N:$N,'Cartera Semanal Producto'!CK$1,'BD Factoraje'!$C:$C,$B$2)</f>
        <v>0</v>
      </c>
      <c r="CL17" s="11">
        <f>IF('Cartera Semanal Producto'!$A17='Cartera Semanal Producto'!CL$1,-SUMIFS('BD Factoraje'!$Q:$Q,'BD Factoraje'!$G:$G,'Cartera Semanal Producto'!$A17,'BD Factoraje'!$C:$C,$B$2),0)+CK17-SUMIFS('BD Factoraje'!$R:$R,'BD Factoraje'!$G:$G,'Cartera Semanal Producto'!$A17,'BD Factoraje'!$N:$N,'Cartera Semanal Producto'!CL$1,'BD Factoraje'!$C:$C,$B$2)</f>
        <v>0</v>
      </c>
      <c r="CM17" s="11">
        <f>IF('Cartera Semanal Producto'!$A17='Cartera Semanal Producto'!CM$1,-SUMIFS('BD Factoraje'!$Q:$Q,'BD Factoraje'!$G:$G,'Cartera Semanal Producto'!$A17,'BD Factoraje'!$C:$C,$B$2),0)+CL17-SUMIFS('BD Factoraje'!$R:$R,'BD Factoraje'!$G:$G,'Cartera Semanal Producto'!$A17,'BD Factoraje'!$N:$N,'Cartera Semanal Producto'!CM$1,'BD Factoraje'!$C:$C,$B$2)</f>
        <v>0</v>
      </c>
      <c r="CN17" s="11">
        <f>IF('Cartera Semanal Producto'!$A17='Cartera Semanal Producto'!CN$1,-SUMIFS('BD Factoraje'!$Q:$Q,'BD Factoraje'!$G:$G,'Cartera Semanal Producto'!$A17,'BD Factoraje'!$C:$C,$B$2),0)+CM17-SUMIFS('BD Factoraje'!$R:$R,'BD Factoraje'!$G:$G,'Cartera Semanal Producto'!$A17,'BD Factoraje'!$N:$N,'Cartera Semanal Producto'!CN$1,'BD Factoraje'!$C:$C,$B$2)</f>
        <v>0</v>
      </c>
      <c r="CO17" s="11">
        <f>IF('Cartera Semanal Producto'!$A17='Cartera Semanal Producto'!CO$1,-SUMIFS('BD Factoraje'!$Q:$Q,'BD Factoraje'!$G:$G,'Cartera Semanal Producto'!$A17,'BD Factoraje'!$C:$C,$B$2),0)+CN17-SUMIFS('BD Factoraje'!$R:$R,'BD Factoraje'!$G:$G,'Cartera Semanal Producto'!$A17,'BD Factoraje'!$N:$N,'Cartera Semanal Producto'!CO$1,'BD Factoraje'!$C:$C,$B$2)</f>
        <v>0</v>
      </c>
      <c r="CP17" s="11">
        <f>IF('Cartera Semanal Producto'!$A17='Cartera Semanal Producto'!CP$1,-SUMIFS('BD Factoraje'!$Q:$Q,'BD Factoraje'!$G:$G,'Cartera Semanal Producto'!$A17,'BD Factoraje'!$C:$C,$B$2),0)+CO17-SUMIFS('BD Factoraje'!$R:$R,'BD Factoraje'!$G:$G,'Cartera Semanal Producto'!$A17,'BD Factoraje'!$N:$N,'Cartera Semanal Producto'!CP$1,'BD Factoraje'!$C:$C,$B$2)</f>
        <v>0</v>
      </c>
      <c r="CQ17" s="11">
        <f>IF('Cartera Semanal Producto'!$A17='Cartera Semanal Producto'!CQ$1,-SUMIFS('BD Factoraje'!$Q:$Q,'BD Factoraje'!$G:$G,'Cartera Semanal Producto'!$A17,'BD Factoraje'!$C:$C,$B$2),0)+CP17-SUMIFS('BD Factoraje'!$R:$R,'BD Factoraje'!$G:$G,'Cartera Semanal Producto'!$A17,'BD Factoraje'!$N:$N,'Cartera Semanal Producto'!CQ$1,'BD Factoraje'!$C:$C,$B$2)</f>
        <v>0</v>
      </c>
      <c r="CR17" s="11">
        <f>IF('Cartera Semanal Producto'!$A17='Cartera Semanal Producto'!CR$1,-SUMIFS('BD Factoraje'!$Q:$Q,'BD Factoraje'!$G:$G,'Cartera Semanal Producto'!$A17,'BD Factoraje'!$C:$C,$B$2),0)+CQ17-SUMIFS('BD Factoraje'!$R:$R,'BD Factoraje'!$G:$G,'Cartera Semanal Producto'!$A17,'BD Factoraje'!$N:$N,'Cartera Semanal Producto'!CR$1,'BD Factoraje'!$C:$C,$B$2)</f>
        <v>0</v>
      </c>
      <c r="CS17" s="11">
        <f>IF('Cartera Semanal Producto'!$A17='Cartera Semanal Producto'!CS$1,-SUMIFS('BD Factoraje'!$Q:$Q,'BD Factoraje'!$G:$G,'Cartera Semanal Producto'!$A17,'BD Factoraje'!$C:$C,$B$2),0)+CR17-SUMIFS('BD Factoraje'!$R:$R,'BD Factoraje'!$G:$G,'Cartera Semanal Producto'!$A17,'BD Factoraje'!$N:$N,'Cartera Semanal Producto'!CS$1,'BD Factoraje'!$C:$C,$B$2)</f>
        <v>0</v>
      </c>
      <c r="CT17" s="11">
        <f>IF('Cartera Semanal Producto'!$A17='Cartera Semanal Producto'!CT$1,-SUMIFS('BD Factoraje'!$Q:$Q,'BD Factoraje'!$G:$G,'Cartera Semanal Producto'!$A17,'BD Factoraje'!$C:$C,$B$2),0)+CS17-SUMIFS('BD Factoraje'!$R:$R,'BD Factoraje'!$G:$G,'Cartera Semanal Producto'!$A17,'BD Factoraje'!$N:$N,'Cartera Semanal Producto'!CT$1,'BD Factoraje'!$C:$C,$B$2)</f>
        <v>0</v>
      </c>
      <c r="CU17" s="11">
        <f>IF('Cartera Semanal Producto'!$A17='Cartera Semanal Producto'!CU$1,-SUMIFS('BD Factoraje'!$Q:$Q,'BD Factoraje'!$G:$G,'Cartera Semanal Producto'!$A17,'BD Factoraje'!$C:$C,$B$2),0)+CT17-SUMIFS('BD Factoraje'!$R:$R,'BD Factoraje'!$G:$G,'Cartera Semanal Producto'!$A17,'BD Factoraje'!$N:$N,'Cartera Semanal Producto'!CU$1,'BD Factoraje'!$C:$C,$B$2)</f>
        <v>0</v>
      </c>
      <c r="CV17" s="11">
        <f>IF('Cartera Semanal Producto'!$A17='Cartera Semanal Producto'!CV$1,-SUMIFS('BD Factoraje'!$Q:$Q,'BD Factoraje'!$G:$G,'Cartera Semanal Producto'!$A17,'BD Factoraje'!$C:$C,$B$2),0)+CU17-SUMIFS('BD Factoraje'!$R:$R,'BD Factoraje'!$G:$G,'Cartera Semanal Producto'!$A17,'BD Factoraje'!$N:$N,'Cartera Semanal Producto'!CV$1,'BD Factoraje'!$C:$C,$B$2)</f>
        <v>0</v>
      </c>
    </row>
    <row r="18" spans="1:100" x14ac:dyDescent="0.25">
      <c r="A18" s="14">
        <v>28</v>
      </c>
      <c r="B18" s="31">
        <f t="shared" si="2"/>
        <v>42561</v>
      </c>
      <c r="C18" s="11">
        <f>IF('Cartera Semanal Producto'!$A18='Cartera Semanal Producto'!C$1,-SUMIFS('BD Factoraje'!$Q:$Q,'BD Factoraje'!$G:$G,'Cartera Semanal Producto'!$A18,'BD Factoraje'!$C:$C,$B$2),0)</f>
        <v>0</v>
      </c>
      <c r="D18" s="11">
        <f>IF('Cartera Semanal Producto'!$A18='Cartera Semanal Producto'!D$1,-SUMIFS('BD Factoraje'!$Q:$Q,'BD Factoraje'!$G:$G,'Cartera Semanal Producto'!$A18,'BD Factoraje'!$C:$C,$B$2),0)+C18-SUMIFS('BD Factoraje'!$R:$R,'BD Factoraje'!$G:$G,'Cartera Semanal Producto'!$A18,'BD Factoraje'!$N:$N,'Cartera Semanal Producto'!D$1,'BD Factoraje'!$C:$C,$B$2)</f>
        <v>0</v>
      </c>
      <c r="E18" s="11">
        <f>IF('Cartera Semanal Producto'!$A18='Cartera Semanal Producto'!E$1,-SUMIFS('BD Factoraje'!$Q:$Q,'BD Factoraje'!$G:$G,'Cartera Semanal Producto'!$A18,'BD Factoraje'!$C:$C,$B$2),0)+D18-SUMIFS('BD Factoraje'!$R:$R,'BD Factoraje'!$G:$G,'Cartera Semanal Producto'!$A18,'BD Factoraje'!$N:$N,'Cartera Semanal Producto'!E$1,'BD Factoraje'!$C:$C,$B$2)</f>
        <v>0</v>
      </c>
      <c r="F18" s="11">
        <f>IF('Cartera Semanal Producto'!$A18='Cartera Semanal Producto'!F$1,-SUMIFS('BD Factoraje'!$Q:$Q,'BD Factoraje'!$G:$G,'Cartera Semanal Producto'!$A18,'BD Factoraje'!$C:$C,$B$2),0)+E18-SUMIFS('BD Factoraje'!$R:$R,'BD Factoraje'!$G:$G,'Cartera Semanal Producto'!$A18,'BD Factoraje'!$N:$N,'Cartera Semanal Producto'!F$1,'BD Factoraje'!$C:$C,$B$2)</f>
        <v>0</v>
      </c>
      <c r="G18" s="11">
        <f>IF('Cartera Semanal Producto'!$A18='Cartera Semanal Producto'!G$1,-SUMIFS('BD Factoraje'!$Q:$Q,'BD Factoraje'!$G:$G,'Cartera Semanal Producto'!$A18,'BD Factoraje'!$C:$C,$B$2),0)+F18-SUMIFS('BD Factoraje'!$R:$R,'BD Factoraje'!$G:$G,'Cartera Semanal Producto'!$A18,'BD Factoraje'!$N:$N,'Cartera Semanal Producto'!G$1,'BD Factoraje'!$C:$C,$B$2)</f>
        <v>0</v>
      </c>
      <c r="H18" s="11">
        <f>IF('Cartera Semanal Producto'!$A18='Cartera Semanal Producto'!H$1,-SUMIFS('BD Factoraje'!$Q:$Q,'BD Factoraje'!$G:$G,'Cartera Semanal Producto'!$A18,'BD Factoraje'!$C:$C,$B$2),0)+G18-SUMIFS('BD Factoraje'!$R:$R,'BD Factoraje'!$G:$G,'Cartera Semanal Producto'!$A18,'BD Factoraje'!$N:$N,'Cartera Semanal Producto'!H$1,'BD Factoraje'!$C:$C,$B$2)</f>
        <v>0</v>
      </c>
      <c r="I18" s="11">
        <f>IF('Cartera Semanal Producto'!$A18='Cartera Semanal Producto'!I$1,-SUMIFS('BD Factoraje'!$Q:$Q,'BD Factoraje'!$G:$G,'Cartera Semanal Producto'!$A18,'BD Factoraje'!$C:$C,$B$2),0)+H18-SUMIFS('BD Factoraje'!$R:$R,'BD Factoraje'!$G:$G,'Cartera Semanal Producto'!$A18,'BD Factoraje'!$N:$N,'Cartera Semanal Producto'!I$1,'BD Factoraje'!$C:$C,$B$2)</f>
        <v>0</v>
      </c>
      <c r="J18" s="11">
        <f>IF('Cartera Semanal Producto'!$A18='Cartera Semanal Producto'!J$1,-SUMIFS('BD Factoraje'!$Q:$Q,'BD Factoraje'!$G:$G,'Cartera Semanal Producto'!$A18,'BD Factoraje'!$C:$C,$B$2),0)+I18-SUMIFS('BD Factoraje'!$R:$R,'BD Factoraje'!$G:$G,'Cartera Semanal Producto'!$A18,'BD Factoraje'!$N:$N,'Cartera Semanal Producto'!J$1,'BD Factoraje'!$C:$C,$B$2)</f>
        <v>0</v>
      </c>
      <c r="K18" s="11">
        <f>IF('Cartera Semanal Producto'!$A18='Cartera Semanal Producto'!K$1,-SUMIFS('BD Factoraje'!$Q:$Q,'BD Factoraje'!$G:$G,'Cartera Semanal Producto'!$A18,'BD Factoraje'!$C:$C,$B$2),0)+J18-SUMIFS('BD Factoraje'!$R:$R,'BD Factoraje'!$G:$G,'Cartera Semanal Producto'!$A18,'BD Factoraje'!$N:$N,'Cartera Semanal Producto'!K$1,'BD Factoraje'!$C:$C,$B$2)</f>
        <v>0</v>
      </c>
      <c r="L18" s="11">
        <f>IF('Cartera Semanal Producto'!$A18='Cartera Semanal Producto'!L$1,-SUMIFS('BD Factoraje'!$Q:$Q,'BD Factoraje'!$G:$G,'Cartera Semanal Producto'!$A18,'BD Factoraje'!$C:$C,$B$2),0)+K18-SUMIFS('BD Factoraje'!$R:$R,'BD Factoraje'!$G:$G,'Cartera Semanal Producto'!$A18,'BD Factoraje'!$N:$N,'Cartera Semanal Producto'!L$1,'BD Factoraje'!$C:$C,$B$2)</f>
        <v>0</v>
      </c>
      <c r="M18" s="11">
        <f>IF('Cartera Semanal Producto'!$A18='Cartera Semanal Producto'!M$1,-SUMIFS('BD Factoraje'!$Q:$Q,'BD Factoraje'!$G:$G,'Cartera Semanal Producto'!$A18,'BD Factoraje'!$C:$C,$B$2),0)+L18-SUMIFS('BD Factoraje'!$R:$R,'BD Factoraje'!$G:$G,'Cartera Semanal Producto'!$A18,'BD Factoraje'!$N:$N,'Cartera Semanal Producto'!M$1,'BD Factoraje'!$C:$C,$B$2)</f>
        <v>0</v>
      </c>
      <c r="N18" s="11">
        <f>IF('Cartera Semanal Producto'!$A18='Cartera Semanal Producto'!N$1,-SUMIFS('BD Factoraje'!$Q:$Q,'BD Factoraje'!$G:$G,'Cartera Semanal Producto'!$A18,'BD Factoraje'!$C:$C,$B$2),0)+M18-SUMIFS('BD Factoraje'!$R:$R,'BD Factoraje'!$G:$G,'Cartera Semanal Producto'!$A18,'BD Factoraje'!$N:$N,'Cartera Semanal Producto'!N$1,'BD Factoraje'!$C:$C,$B$2)</f>
        <v>0</v>
      </c>
      <c r="O18" s="11">
        <f>IF('Cartera Semanal Producto'!$A18='Cartera Semanal Producto'!O$1,-SUMIFS('BD Factoraje'!$Q:$Q,'BD Factoraje'!$G:$G,'Cartera Semanal Producto'!$A18,'BD Factoraje'!$C:$C,$B$2),0)+N18-SUMIFS('BD Factoraje'!$R:$R,'BD Factoraje'!$G:$G,'Cartera Semanal Producto'!$A18,'BD Factoraje'!$N:$N,'Cartera Semanal Producto'!O$1,'BD Factoraje'!$C:$C,$B$2)</f>
        <v>0</v>
      </c>
      <c r="P18" s="11">
        <f>IF('Cartera Semanal Producto'!$A18='Cartera Semanal Producto'!P$1,-SUMIFS('BD Factoraje'!$Q:$Q,'BD Factoraje'!$G:$G,'Cartera Semanal Producto'!$A18,'BD Factoraje'!$C:$C,$B$2),0)+O18-SUMIFS('BD Factoraje'!$R:$R,'BD Factoraje'!$G:$G,'Cartera Semanal Producto'!$A18,'BD Factoraje'!$N:$N,'Cartera Semanal Producto'!P$1,'BD Factoraje'!$C:$C,$B$2)</f>
        <v>0</v>
      </c>
      <c r="Q18" s="11">
        <f>IF('Cartera Semanal Producto'!$A18='Cartera Semanal Producto'!Q$1,-SUMIFS('BD Factoraje'!$Q:$Q,'BD Factoraje'!$G:$G,'Cartera Semanal Producto'!$A18,'BD Factoraje'!$C:$C,$B$2),0)+P18-SUMIFS('BD Factoraje'!$R:$R,'BD Factoraje'!$G:$G,'Cartera Semanal Producto'!$A18,'BD Factoraje'!$N:$N,'Cartera Semanal Producto'!Q$1,'BD Factoraje'!$C:$C,$B$2)</f>
        <v>0</v>
      </c>
      <c r="R18" s="11">
        <f>IF('Cartera Semanal Producto'!$A18='Cartera Semanal Producto'!R$1,-SUMIFS('BD Factoraje'!$Q:$Q,'BD Factoraje'!$G:$G,'Cartera Semanal Producto'!$A18,'BD Factoraje'!$C:$C,$B$2),0)+Q18-SUMIFS('BD Factoraje'!$R:$R,'BD Factoraje'!$G:$G,'Cartera Semanal Producto'!$A18,'BD Factoraje'!$N:$N,'Cartera Semanal Producto'!R$1,'BD Factoraje'!$C:$C,$B$2)</f>
        <v>0</v>
      </c>
      <c r="S18" s="11">
        <f>IF('Cartera Semanal Producto'!$A18='Cartera Semanal Producto'!S$1,-SUMIFS('BD Factoraje'!$Q:$Q,'BD Factoraje'!$G:$G,'Cartera Semanal Producto'!$A18,'BD Factoraje'!$C:$C,$B$2),0)+R18-SUMIFS('BD Factoraje'!$R:$R,'BD Factoraje'!$G:$G,'Cartera Semanal Producto'!$A18,'BD Factoraje'!$N:$N,'Cartera Semanal Producto'!S$1,'BD Factoraje'!$C:$C,$B$2)</f>
        <v>0</v>
      </c>
      <c r="T18" s="11">
        <f>IF('Cartera Semanal Producto'!$A18='Cartera Semanal Producto'!T$1,-SUMIFS('BD Factoraje'!$Q:$Q,'BD Factoraje'!$G:$G,'Cartera Semanal Producto'!$A18,'BD Factoraje'!$C:$C,$B$2),0)+S18-SUMIFS('BD Factoraje'!$R:$R,'BD Factoraje'!$G:$G,'Cartera Semanal Producto'!$A18,'BD Factoraje'!$N:$N,'Cartera Semanal Producto'!T$1,'BD Factoraje'!$C:$C,$B$2)</f>
        <v>0</v>
      </c>
      <c r="U18" s="11">
        <f>IF('Cartera Semanal Producto'!$A18='Cartera Semanal Producto'!U$1,-SUMIFS('BD Factoraje'!$Q:$Q,'BD Factoraje'!$G:$G,'Cartera Semanal Producto'!$A18,'BD Factoraje'!$C:$C,$B$2),0)+T18-SUMIFS('BD Factoraje'!$R:$R,'BD Factoraje'!$G:$G,'Cartera Semanal Producto'!$A18,'BD Factoraje'!$N:$N,'Cartera Semanal Producto'!U$1,'BD Factoraje'!$C:$C,$B$2)</f>
        <v>0</v>
      </c>
      <c r="V18" s="11">
        <f>IF('Cartera Semanal Producto'!$A18='Cartera Semanal Producto'!V$1,-SUMIFS('BD Factoraje'!$Q:$Q,'BD Factoraje'!$G:$G,'Cartera Semanal Producto'!$A18,'BD Factoraje'!$C:$C,$B$2),0)+U18-SUMIFS('BD Factoraje'!$R:$R,'BD Factoraje'!$G:$G,'Cartera Semanal Producto'!$A18,'BD Factoraje'!$N:$N,'Cartera Semanal Producto'!V$1,'BD Factoraje'!$C:$C,$B$2)</f>
        <v>0</v>
      </c>
      <c r="W18" s="11">
        <f>IF('Cartera Semanal Producto'!$A18='Cartera Semanal Producto'!W$1,-SUMIFS('BD Factoraje'!$Q:$Q,'BD Factoraje'!$G:$G,'Cartera Semanal Producto'!$A18,'BD Factoraje'!$C:$C,$B$2),0)+V18-SUMIFS('BD Factoraje'!$R:$R,'BD Factoraje'!$G:$G,'Cartera Semanal Producto'!$A18,'BD Factoraje'!$N:$N,'Cartera Semanal Producto'!W$1,'BD Factoraje'!$C:$C,$B$2)</f>
        <v>0</v>
      </c>
      <c r="X18" s="11">
        <f>IF('Cartera Semanal Producto'!$A18='Cartera Semanal Producto'!X$1,-SUMIFS('BD Factoraje'!$Q:$Q,'BD Factoraje'!$G:$G,'Cartera Semanal Producto'!$A18,'BD Factoraje'!$C:$C,$B$2),0)+W18-SUMIFS('BD Factoraje'!$R:$R,'BD Factoraje'!$G:$G,'Cartera Semanal Producto'!$A18,'BD Factoraje'!$N:$N,'Cartera Semanal Producto'!X$1,'BD Factoraje'!$C:$C,$B$2)</f>
        <v>0</v>
      </c>
      <c r="Y18" s="11">
        <f>IF('Cartera Semanal Producto'!$A18='Cartera Semanal Producto'!Y$1,-SUMIFS('BD Factoraje'!$Q:$Q,'BD Factoraje'!$G:$G,'Cartera Semanal Producto'!$A18,'BD Factoraje'!$C:$C,$B$2),0)+X18-SUMIFS('BD Factoraje'!$R:$R,'BD Factoraje'!$G:$G,'Cartera Semanal Producto'!$A18,'BD Factoraje'!$N:$N,'Cartera Semanal Producto'!Y$1,'BD Factoraje'!$C:$C,$B$2)</f>
        <v>0</v>
      </c>
      <c r="Z18" s="11">
        <f>IF('Cartera Semanal Producto'!$A18='Cartera Semanal Producto'!Z$1,-SUMIFS('BD Factoraje'!$Q:$Q,'BD Factoraje'!$G:$G,'Cartera Semanal Producto'!$A18,'BD Factoraje'!$C:$C,$B$2),0)+Y18-SUMIFS('BD Factoraje'!$R:$R,'BD Factoraje'!$G:$G,'Cartera Semanal Producto'!$A18,'BD Factoraje'!$N:$N,'Cartera Semanal Producto'!Z$1,'BD Factoraje'!$C:$C,$B$2)</f>
        <v>0</v>
      </c>
      <c r="AA18" s="11">
        <f>IF('Cartera Semanal Producto'!$A18='Cartera Semanal Producto'!AA$1,-SUMIFS('BD Factoraje'!$Q:$Q,'BD Factoraje'!$G:$G,'Cartera Semanal Producto'!$A18,'BD Factoraje'!$C:$C,$B$2),0)+Z18-SUMIFS('BD Factoraje'!$R:$R,'BD Factoraje'!$G:$G,'Cartera Semanal Producto'!$A18,'BD Factoraje'!$N:$N,'Cartera Semanal Producto'!AA$1,'BD Factoraje'!$C:$C,$B$2)</f>
        <v>0</v>
      </c>
      <c r="AB18" s="11">
        <f>IF('Cartera Semanal Producto'!$A18='Cartera Semanal Producto'!AB$1,-SUMIFS('BD Factoraje'!$Q:$Q,'BD Factoraje'!$G:$G,'Cartera Semanal Producto'!$A18,'BD Factoraje'!$C:$C,$B$2),0)+AA18-SUMIFS('BD Factoraje'!$R:$R,'BD Factoraje'!$G:$G,'Cartera Semanal Producto'!$A18,'BD Factoraje'!$N:$N,'Cartera Semanal Producto'!AB$1,'BD Factoraje'!$C:$C,$B$2)</f>
        <v>0</v>
      </c>
      <c r="AC18" s="11">
        <f>IF('Cartera Semanal Producto'!$A18='Cartera Semanal Producto'!AC$1,-SUMIFS('BD Factoraje'!$Q:$Q,'BD Factoraje'!$G:$G,'Cartera Semanal Producto'!$A18,'BD Factoraje'!$C:$C,$B$2),0)+AB18-SUMIFS('BD Factoraje'!$R:$R,'BD Factoraje'!$G:$G,'Cartera Semanal Producto'!$A18,'BD Factoraje'!$N:$N,'Cartera Semanal Producto'!AC$1,'BD Factoraje'!$C:$C,$B$2)</f>
        <v>0</v>
      </c>
      <c r="AD18" s="11">
        <f>IF('Cartera Semanal Producto'!$A18='Cartera Semanal Producto'!AD$1,-SUMIFS('BD Factoraje'!$Q:$Q,'BD Factoraje'!$G:$G,'Cartera Semanal Producto'!$A18,'BD Factoraje'!$C:$C,$B$2),0)+AC18-SUMIFS('BD Factoraje'!$R:$R,'BD Factoraje'!$G:$G,'Cartera Semanal Producto'!$A18,'BD Factoraje'!$N:$N,'Cartera Semanal Producto'!AD$1,'BD Factoraje'!$C:$C,$B$2)</f>
        <v>0</v>
      </c>
      <c r="AE18" s="11">
        <f>IF('Cartera Semanal Producto'!$A18='Cartera Semanal Producto'!AE$1,-SUMIFS('BD Factoraje'!$Q:$Q,'BD Factoraje'!$G:$G,'Cartera Semanal Producto'!$A18,'BD Factoraje'!$C:$C,$B$2),0)+AD18-SUMIFS('BD Factoraje'!$R:$R,'BD Factoraje'!$G:$G,'Cartera Semanal Producto'!$A18,'BD Factoraje'!$N:$N,'Cartera Semanal Producto'!AE$1,'BD Factoraje'!$C:$C,$B$2)</f>
        <v>0</v>
      </c>
      <c r="AF18" s="11">
        <f>IF('Cartera Semanal Producto'!$A18='Cartera Semanal Producto'!AF$1,-SUMIFS('BD Factoraje'!$Q:$Q,'BD Factoraje'!$G:$G,'Cartera Semanal Producto'!$A18,'BD Factoraje'!$C:$C,$B$2),0)+AE18-SUMIFS('BD Factoraje'!$R:$R,'BD Factoraje'!$G:$G,'Cartera Semanal Producto'!$A18,'BD Factoraje'!$N:$N,'Cartera Semanal Producto'!AF$1,'BD Factoraje'!$C:$C,$B$2)</f>
        <v>0</v>
      </c>
      <c r="AG18" s="11">
        <f>IF('Cartera Semanal Producto'!$A18='Cartera Semanal Producto'!AG$1,-SUMIFS('BD Factoraje'!$Q:$Q,'BD Factoraje'!$G:$G,'Cartera Semanal Producto'!$A18,'BD Factoraje'!$C:$C,$B$2),0)+AF18-SUMIFS('BD Factoraje'!$R:$R,'BD Factoraje'!$G:$G,'Cartera Semanal Producto'!$A18,'BD Factoraje'!$N:$N,'Cartera Semanal Producto'!AG$1,'BD Factoraje'!$C:$C,$B$2)</f>
        <v>0</v>
      </c>
      <c r="AH18" s="11">
        <f>IF('Cartera Semanal Producto'!$A18='Cartera Semanal Producto'!AH$1,-SUMIFS('BD Factoraje'!$Q:$Q,'BD Factoraje'!$G:$G,'Cartera Semanal Producto'!$A18,'BD Factoraje'!$C:$C,$B$2),0)+AG18-SUMIFS('BD Factoraje'!$R:$R,'BD Factoraje'!$G:$G,'Cartera Semanal Producto'!$A18,'BD Factoraje'!$N:$N,'Cartera Semanal Producto'!AH$1,'BD Factoraje'!$C:$C,$B$2)</f>
        <v>0</v>
      </c>
      <c r="AI18" s="11">
        <f>IF('Cartera Semanal Producto'!$A18='Cartera Semanal Producto'!AI$1,-SUMIFS('BD Factoraje'!$Q:$Q,'BD Factoraje'!$G:$G,'Cartera Semanal Producto'!$A18,'BD Factoraje'!$C:$C,$B$2),0)+AH18-SUMIFS('BD Factoraje'!$R:$R,'BD Factoraje'!$G:$G,'Cartera Semanal Producto'!$A18,'BD Factoraje'!$N:$N,'Cartera Semanal Producto'!AI$1,'BD Factoraje'!$C:$C,$B$2)</f>
        <v>0</v>
      </c>
      <c r="AJ18" s="11">
        <f>IF('Cartera Semanal Producto'!$A18='Cartera Semanal Producto'!AJ$1,-SUMIFS('BD Factoraje'!$Q:$Q,'BD Factoraje'!$G:$G,'Cartera Semanal Producto'!$A18,'BD Factoraje'!$C:$C,$B$2),0)+AI18-SUMIFS('BD Factoraje'!$R:$R,'BD Factoraje'!$G:$G,'Cartera Semanal Producto'!$A18,'BD Factoraje'!$N:$N,'Cartera Semanal Producto'!AJ$1,'BD Factoraje'!$C:$C,$B$2)</f>
        <v>0</v>
      </c>
      <c r="AK18" s="11">
        <f>IF('Cartera Semanal Producto'!$A18='Cartera Semanal Producto'!AK$1,-SUMIFS('BD Factoraje'!$Q:$Q,'BD Factoraje'!$G:$G,'Cartera Semanal Producto'!$A18,'BD Factoraje'!$C:$C,$B$2),0)+AJ18-SUMIFS('BD Factoraje'!$R:$R,'BD Factoraje'!$G:$G,'Cartera Semanal Producto'!$A18,'BD Factoraje'!$N:$N,'Cartera Semanal Producto'!AK$1,'BD Factoraje'!$C:$C,$B$2)</f>
        <v>0</v>
      </c>
      <c r="AL18" s="11">
        <f>IF('Cartera Semanal Producto'!$A18='Cartera Semanal Producto'!AL$1,-SUMIFS('BD Factoraje'!$Q:$Q,'BD Factoraje'!$G:$G,'Cartera Semanal Producto'!$A18,'BD Factoraje'!$C:$C,$B$2),0)+AK18-SUMIFS('BD Factoraje'!$R:$R,'BD Factoraje'!$G:$G,'Cartera Semanal Producto'!$A18,'BD Factoraje'!$N:$N,'Cartera Semanal Producto'!AL$1,'BD Factoraje'!$C:$C,$B$2)</f>
        <v>0</v>
      </c>
      <c r="AM18" s="11">
        <f>IF('Cartera Semanal Producto'!$A18='Cartera Semanal Producto'!AM$1,-SUMIFS('BD Factoraje'!$Q:$Q,'BD Factoraje'!$G:$G,'Cartera Semanal Producto'!$A18,'BD Factoraje'!$C:$C,$B$2),0)+AL18-SUMIFS('BD Factoraje'!$R:$R,'BD Factoraje'!$G:$G,'Cartera Semanal Producto'!$A18,'BD Factoraje'!$N:$N,'Cartera Semanal Producto'!AM$1,'BD Factoraje'!$C:$C,$B$2)</f>
        <v>0</v>
      </c>
      <c r="AN18" s="11">
        <f>IF('Cartera Semanal Producto'!$A18='Cartera Semanal Producto'!AN$1,-SUMIFS('BD Factoraje'!$Q:$Q,'BD Factoraje'!$G:$G,'Cartera Semanal Producto'!$A18,'BD Factoraje'!$C:$C,$B$2),0)+AM18-SUMIFS('BD Factoraje'!$R:$R,'BD Factoraje'!$G:$G,'Cartera Semanal Producto'!$A18,'BD Factoraje'!$N:$N,'Cartera Semanal Producto'!AN$1,'BD Factoraje'!$C:$C,$B$2)</f>
        <v>0</v>
      </c>
      <c r="AO18" s="11">
        <f>IF('Cartera Semanal Producto'!$A18='Cartera Semanal Producto'!AO$1,-SUMIFS('BD Factoraje'!$Q:$Q,'BD Factoraje'!$G:$G,'Cartera Semanal Producto'!$A18,'BD Factoraje'!$C:$C,$B$2),0)+AN18-SUMIFS('BD Factoraje'!$R:$R,'BD Factoraje'!$G:$G,'Cartera Semanal Producto'!$A18,'BD Factoraje'!$N:$N,'Cartera Semanal Producto'!AO$1,'BD Factoraje'!$C:$C,$B$2)</f>
        <v>0</v>
      </c>
      <c r="AP18" s="11">
        <f>IF('Cartera Semanal Producto'!$A18='Cartera Semanal Producto'!AP$1,-SUMIFS('BD Factoraje'!$Q:$Q,'BD Factoraje'!$G:$G,'Cartera Semanal Producto'!$A18,'BD Factoraje'!$C:$C,$B$2),0)+AO18-SUMIFS('BD Factoraje'!$R:$R,'BD Factoraje'!$G:$G,'Cartera Semanal Producto'!$A18,'BD Factoraje'!$N:$N,'Cartera Semanal Producto'!AP$1,'BD Factoraje'!$C:$C,$B$2)</f>
        <v>0</v>
      </c>
      <c r="AQ18" s="11">
        <f>IF('Cartera Semanal Producto'!$A18='Cartera Semanal Producto'!AQ$1,-SUMIFS('BD Factoraje'!$Q:$Q,'BD Factoraje'!$G:$G,'Cartera Semanal Producto'!$A18,'BD Factoraje'!$C:$C,$B$2),0)+AP18-SUMIFS('BD Factoraje'!$R:$R,'BD Factoraje'!$G:$G,'Cartera Semanal Producto'!$A18,'BD Factoraje'!$N:$N,'Cartera Semanal Producto'!AQ$1,'BD Factoraje'!$C:$C,$B$2)</f>
        <v>0</v>
      </c>
      <c r="AR18" s="11">
        <f>IF('Cartera Semanal Producto'!$A18='Cartera Semanal Producto'!AR$1,-SUMIFS('BD Factoraje'!$Q:$Q,'BD Factoraje'!$G:$G,'Cartera Semanal Producto'!$A18,'BD Factoraje'!$C:$C,$B$2),0)+AQ18-SUMIFS('BD Factoraje'!$R:$R,'BD Factoraje'!$G:$G,'Cartera Semanal Producto'!$A18,'BD Factoraje'!$N:$N,'Cartera Semanal Producto'!AR$1,'BD Factoraje'!$C:$C,$B$2)</f>
        <v>0</v>
      </c>
      <c r="AS18" s="11">
        <f>IF('Cartera Semanal Producto'!$A18='Cartera Semanal Producto'!AS$1,-SUMIFS('BD Factoraje'!$Q:$Q,'BD Factoraje'!$G:$G,'Cartera Semanal Producto'!$A18,'BD Factoraje'!$C:$C,$B$2),0)+AR18-SUMIFS('BD Factoraje'!$R:$R,'BD Factoraje'!$G:$G,'Cartera Semanal Producto'!$A18,'BD Factoraje'!$N:$N,'Cartera Semanal Producto'!AS$1,'BD Factoraje'!$C:$C,$B$2)</f>
        <v>0</v>
      </c>
      <c r="AT18" s="11">
        <f>IF('Cartera Semanal Producto'!$A18='Cartera Semanal Producto'!AT$1,-SUMIFS('BD Factoraje'!$Q:$Q,'BD Factoraje'!$G:$G,'Cartera Semanal Producto'!$A18,'BD Factoraje'!$C:$C,$B$2),0)+AS18-SUMIFS('BD Factoraje'!$R:$R,'BD Factoraje'!$G:$G,'Cartera Semanal Producto'!$A18,'BD Factoraje'!$N:$N,'Cartera Semanal Producto'!AT$1,'BD Factoraje'!$C:$C,$B$2)</f>
        <v>0</v>
      </c>
      <c r="AU18" s="11">
        <f>IF('Cartera Semanal Producto'!$A18='Cartera Semanal Producto'!AU$1,-SUMIFS('BD Factoraje'!$Q:$Q,'BD Factoraje'!$G:$G,'Cartera Semanal Producto'!$A18,'BD Factoraje'!$C:$C,$B$2),0)+AT18-SUMIFS('BD Factoraje'!$R:$R,'BD Factoraje'!$G:$G,'Cartera Semanal Producto'!$A18,'BD Factoraje'!$N:$N,'Cartera Semanal Producto'!AU$1,'BD Factoraje'!$C:$C,$B$2)</f>
        <v>0</v>
      </c>
      <c r="AV18" s="11">
        <f>IF('Cartera Semanal Producto'!$A18='Cartera Semanal Producto'!AV$1,-SUMIFS('BD Factoraje'!$Q:$Q,'BD Factoraje'!$G:$G,'Cartera Semanal Producto'!$A18,'BD Factoraje'!$C:$C,$B$2),0)+AU18-SUMIFS('BD Factoraje'!$R:$R,'BD Factoraje'!$G:$G,'Cartera Semanal Producto'!$A18,'BD Factoraje'!$N:$N,'Cartera Semanal Producto'!AV$1,'BD Factoraje'!$C:$C,$B$2)</f>
        <v>0</v>
      </c>
      <c r="AW18" s="11">
        <f>IF('Cartera Semanal Producto'!$A18='Cartera Semanal Producto'!AW$1,-SUMIFS('BD Factoraje'!$Q:$Q,'BD Factoraje'!$G:$G,'Cartera Semanal Producto'!$A18,'BD Factoraje'!$C:$C,$B$2),0)+AV18-SUMIFS('BD Factoraje'!$R:$R,'BD Factoraje'!$G:$G,'Cartera Semanal Producto'!$A18,'BD Factoraje'!$N:$N,'Cartera Semanal Producto'!AW$1,'BD Factoraje'!$C:$C,$B$2)</f>
        <v>0</v>
      </c>
      <c r="AX18" s="11">
        <f>IF('Cartera Semanal Producto'!$A18='Cartera Semanal Producto'!AX$1,-SUMIFS('BD Factoraje'!$Q:$Q,'BD Factoraje'!$G:$G,'Cartera Semanal Producto'!$A18,'BD Factoraje'!$C:$C,$B$2),0)+AW18-SUMIFS('BD Factoraje'!$R:$R,'BD Factoraje'!$G:$G,'Cartera Semanal Producto'!$A18,'BD Factoraje'!$N:$N,'Cartera Semanal Producto'!AX$1,'BD Factoraje'!$C:$C,$B$2)</f>
        <v>0</v>
      </c>
      <c r="AY18" s="11">
        <f>IF('Cartera Semanal Producto'!$A18='Cartera Semanal Producto'!AY$1,-SUMIFS('BD Factoraje'!$Q:$Q,'BD Factoraje'!$G:$G,'Cartera Semanal Producto'!$A18,'BD Factoraje'!$C:$C,$B$2),0)+AX18-SUMIFS('BD Factoraje'!$R:$R,'BD Factoraje'!$G:$G,'Cartera Semanal Producto'!$A18,'BD Factoraje'!$N:$N,'Cartera Semanal Producto'!AY$1,'BD Factoraje'!$C:$C,$B$2)</f>
        <v>0</v>
      </c>
      <c r="AZ18" s="11">
        <f>IF('Cartera Semanal Producto'!$A18='Cartera Semanal Producto'!AZ$1,-SUMIFS('BD Factoraje'!$Q:$Q,'BD Factoraje'!$G:$G,'Cartera Semanal Producto'!$A18,'BD Factoraje'!$C:$C,$B$2),0)+AY18-SUMIFS('BD Factoraje'!$R:$R,'BD Factoraje'!$G:$G,'Cartera Semanal Producto'!$A18,'BD Factoraje'!$N:$N,'Cartera Semanal Producto'!AZ$1,'BD Factoraje'!$C:$C,$B$2)</f>
        <v>0</v>
      </c>
      <c r="BA18" s="11">
        <f>IF('Cartera Semanal Producto'!$A18='Cartera Semanal Producto'!BA$1,-SUMIFS('BD Factoraje'!$Q:$Q,'BD Factoraje'!$G:$G,'Cartera Semanal Producto'!$A18,'BD Factoraje'!$C:$C,$B$2),0)+AZ18-SUMIFS('BD Factoraje'!$R:$R,'BD Factoraje'!$G:$G,'Cartera Semanal Producto'!$A18,'BD Factoraje'!$N:$N,'Cartera Semanal Producto'!BA$1,'BD Factoraje'!$C:$C,$B$2)</f>
        <v>0</v>
      </c>
      <c r="BB18" s="11">
        <f>IF('Cartera Semanal Producto'!$A18='Cartera Semanal Producto'!BB$1,-SUMIFS('BD Factoraje'!$Q:$Q,'BD Factoraje'!$G:$G,'Cartera Semanal Producto'!$A18,'BD Factoraje'!$C:$C,$B$2),0)+BA18-SUMIFS('BD Factoraje'!$R:$R,'BD Factoraje'!$G:$G,'Cartera Semanal Producto'!$A18,'BD Factoraje'!$N:$N,'Cartera Semanal Producto'!BB$1,'BD Factoraje'!$C:$C,$B$2)</f>
        <v>0</v>
      </c>
      <c r="BC18" s="11">
        <f>IF('Cartera Semanal Producto'!$A18='Cartera Semanal Producto'!BC$1,-SUMIFS('BD Factoraje'!$Q:$Q,'BD Factoraje'!$G:$G,'Cartera Semanal Producto'!$A18,'BD Factoraje'!$C:$C,$B$2),0)+BB18-SUMIFS('BD Factoraje'!$R:$R,'BD Factoraje'!$G:$G,'Cartera Semanal Producto'!$A18,'BD Factoraje'!$N:$N,'Cartera Semanal Producto'!BC$1,'BD Factoraje'!$C:$C,$B$2)</f>
        <v>0</v>
      </c>
      <c r="BD18" s="11">
        <f>IF('Cartera Semanal Producto'!$A18='Cartera Semanal Producto'!BD$1,-SUMIFS('BD Factoraje'!$Q:$Q,'BD Factoraje'!$G:$G,'Cartera Semanal Producto'!$A18,'BD Factoraje'!$C:$C,$B$2),0)+BC18-SUMIFS('BD Factoraje'!$R:$R,'BD Factoraje'!$G:$G,'Cartera Semanal Producto'!$A18,'BD Factoraje'!$N:$N,'Cartera Semanal Producto'!BD$1,'BD Factoraje'!$C:$C,$B$2)</f>
        <v>0</v>
      </c>
      <c r="BE18" s="11">
        <f>IF('Cartera Semanal Producto'!$A18='Cartera Semanal Producto'!BE$1,-SUMIFS('BD Factoraje'!$Q:$Q,'BD Factoraje'!$G:$G,'Cartera Semanal Producto'!$A18,'BD Factoraje'!$C:$C,$B$2),0)+BD18-SUMIFS('BD Factoraje'!$R:$R,'BD Factoraje'!$G:$G,'Cartera Semanal Producto'!$A18,'BD Factoraje'!$N:$N,'Cartera Semanal Producto'!BE$1,'BD Factoraje'!$C:$C,$B$2)</f>
        <v>0</v>
      </c>
      <c r="BF18" s="11">
        <f>IF('Cartera Semanal Producto'!$A18='Cartera Semanal Producto'!BF$1,-SUMIFS('BD Factoraje'!$Q:$Q,'BD Factoraje'!$G:$G,'Cartera Semanal Producto'!$A18,'BD Factoraje'!$C:$C,$B$2),0)+BE18-SUMIFS('BD Factoraje'!$R:$R,'BD Factoraje'!$G:$G,'Cartera Semanal Producto'!$A18,'BD Factoraje'!$N:$N,'Cartera Semanal Producto'!BF$1,'BD Factoraje'!$C:$C,$B$2)</f>
        <v>0</v>
      </c>
      <c r="BG18" s="11">
        <f>IF('Cartera Semanal Producto'!$A18='Cartera Semanal Producto'!BG$1,-SUMIFS('BD Factoraje'!$Q:$Q,'BD Factoraje'!$G:$G,'Cartera Semanal Producto'!$A18,'BD Factoraje'!$C:$C,$B$2),0)+BF18-SUMIFS('BD Factoraje'!$R:$R,'BD Factoraje'!$G:$G,'Cartera Semanal Producto'!$A18,'BD Factoraje'!$N:$N,'Cartera Semanal Producto'!BG$1,'BD Factoraje'!$C:$C,$B$2)</f>
        <v>0</v>
      </c>
      <c r="BH18" s="11">
        <f>IF('Cartera Semanal Producto'!$A18='Cartera Semanal Producto'!BH$1,-SUMIFS('BD Factoraje'!$Q:$Q,'BD Factoraje'!$G:$G,'Cartera Semanal Producto'!$A18,'BD Factoraje'!$C:$C,$B$2),0)+BG18-SUMIFS('BD Factoraje'!$R:$R,'BD Factoraje'!$G:$G,'Cartera Semanal Producto'!$A18,'BD Factoraje'!$N:$N,'Cartera Semanal Producto'!BH$1,'BD Factoraje'!$C:$C,$B$2)</f>
        <v>0</v>
      </c>
      <c r="BI18" s="11">
        <f>IF('Cartera Semanal Producto'!$A18='Cartera Semanal Producto'!BI$1,-SUMIFS('BD Factoraje'!$Q:$Q,'BD Factoraje'!$G:$G,'Cartera Semanal Producto'!$A18,'BD Factoraje'!$C:$C,$B$2),0)+BH18-SUMIFS('BD Factoraje'!$R:$R,'BD Factoraje'!$G:$G,'Cartera Semanal Producto'!$A18,'BD Factoraje'!$N:$N,'Cartera Semanal Producto'!BI$1,'BD Factoraje'!$C:$C,$B$2)</f>
        <v>0</v>
      </c>
      <c r="BJ18" s="11">
        <f>IF('Cartera Semanal Producto'!$A18='Cartera Semanal Producto'!BJ$1,-SUMIFS('BD Factoraje'!$Q:$Q,'BD Factoraje'!$G:$G,'Cartera Semanal Producto'!$A18,'BD Factoraje'!$C:$C,$B$2),0)+BI18-SUMIFS('BD Factoraje'!$R:$R,'BD Factoraje'!$G:$G,'Cartera Semanal Producto'!$A18,'BD Factoraje'!$N:$N,'Cartera Semanal Producto'!BJ$1,'BD Factoraje'!$C:$C,$B$2)</f>
        <v>0</v>
      </c>
      <c r="BK18" s="11">
        <f>IF('Cartera Semanal Producto'!$A18='Cartera Semanal Producto'!BK$1,-SUMIFS('BD Factoraje'!$Q:$Q,'BD Factoraje'!$G:$G,'Cartera Semanal Producto'!$A18,'BD Factoraje'!$C:$C,$B$2),0)+BJ18-SUMIFS('BD Factoraje'!$R:$R,'BD Factoraje'!$G:$G,'Cartera Semanal Producto'!$A18,'BD Factoraje'!$N:$N,'Cartera Semanal Producto'!BK$1,'BD Factoraje'!$C:$C,$B$2)</f>
        <v>0</v>
      </c>
      <c r="BL18" s="11">
        <f>IF('Cartera Semanal Producto'!$A18='Cartera Semanal Producto'!BL$1,-SUMIFS('BD Factoraje'!$Q:$Q,'BD Factoraje'!$G:$G,'Cartera Semanal Producto'!$A18,'BD Factoraje'!$C:$C,$B$2),0)+BK18-SUMIFS('BD Factoraje'!$R:$R,'BD Factoraje'!$G:$G,'Cartera Semanal Producto'!$A18,'BD Factoraje'!$N:$N,'Cartera Semanal Producto'!BL$1,'BD Factoraje'!$C:$C,$B$2)</f>
        <v>0</v>
      </c>
      <c r="BM18" s="11">
        <f>IF('Cartera Semanal Producto'!$A18='Cartera Semanal Producto'!BM$1,-SUMIFS('BD Factoraje'!$Q:$Q,'BD Factoraje'!$G:$G,'Cartera Semanal Producto'!$A18,'BD Factoraje'!$C:$C,$B$2),0)+BL18-SUMIFS('BD Factoraje'!$R:$R,'BD Factoraje'!$G:$G,'Cartera Semanal Producto'!$A18,'BD Factoraje'!$N:$N,'Cartera Semanal Producto'!BM$1,'BD Factoraje'!$C:$C,$B$2)</f>
        <v>0</v>
      </c>
      <c r="BN18" s="11">
        <f>IF('Cartera Semanal Producto'!$A18='Cartera Semanal Producto'!BN$1,-SUMIFS('BD Factoraje'!$Q:$Q,'BD Factoraje'!$G:$G,'Cartera Semanal Producto'!$A18,'BD Factoraje'!$C:$C,$B$2),0)+BM18-SUMIFS('BD Factoraje'!$R:$R,'BD Factoraje'!$G:$G,'Cartera Semanal Producto'!$A18,'BD Factoraje'!$N:$N,'Cartera Semanal Producto'!BN$1,'BD Factoraje'!$C:$C,$B$2)</f>
        <v>0</v>
      </c>
      <c r="BO18" s="11">
        <f>IF('Cartera Semanal Producto'!$A18='Cartera Semanal Producto'!BO$1,-SUMIFS('BD Factoraje'!$Q:$Q,'BD Factoraje'!$G:$G,'Cartera Semanal Producto'!$A18,'BD Factoraje'!$C:$C,$B$2),0)+BN18-SUMIFS('BD Factoraje'!$R:$R,'BD Factoraje'!$G:$G,'Cartera Semanal Producto'!$A18,'BD Factoraje'!$N:$N,'Cartera Semanal Producto'!BO$1,'BD Factoraje'!$C:$C,$B$2)</f>
        <v>0</v>
      </c>
      <c r="BP18" s="11">
        <f>IF('Cartera Semanal Producto'!$A18='Cartera Semanal Producto'!BP$1,-SUMIFS('BD Factoraje'!$Q:$Q,'BD Factoraje'!$G:$G,'Cartera Semanal Producto'!$A18,'BD Factoraje'!$C:$C,$B$2),0)+BO18-SUMIFS('BD Factoraje'!$R:$R,'BD Factoraje'!$G:$G,'Cartera Semanal Producto'!$A18,'BD Factoraje'!$N:$N,'Cartera Semanal Producto'!BP$1,'BD Factoraje'!$C:$C,$B$2)</f>
        <v>0</v>
      </c>
      <c r="BQ18" s="11">
        <f>IF('Cartera Semanal Producto'!$A18='Cartera Semanal Producto'!BQ$1,-SUMIFS('BD Factoraje'!$Q:$Q,'BD Factoraje'!$G:$G,'Cartera Semanal Producto'!$A18,'BD Factoraje'!$C:$C,$B$2),0)+BP18-SUMIFS('BD Factoraje'!$R:$R,'BD Factoraje'!$G:$G,'Cartera Semanal Producto'!$A18,'BD Factoraje'!$N:$N,'Cartera Semanal Producto'!BQ$1,'BD Factoraje'!$C:$C,$B$2)</f>
        <v>0</v>
      </c>
      <c r="BR18" s="11">
        <f>IF('Cartera Semanal Producto'!$A18='Cartera Semanal Producto'!BR$1,-SUMIFS('BD Factoraje'!$Q:$Q,'BD Factoraje'!$G:$G,'Cartera Semanal Producto'!$A18,'BD Factoraje'!$C:$C,$B$2),0)+BQ18-SUMIFS('BD Factoraje'!$R:$R,'BD Factoraje'!$G:$G,'Cartera Semanal Producto'!$A18,'BD Factoraje'!$N:$N,'Cartera Semanal Producto'!BR$1,'BD Factoraje'!$C:$C,$B$2)</f>
        <v>0</v>
      </c>
      <c r="BS18" s="11">
        <f>IF('Cartera Semanal Producto'!$A18='Cartera Semanal Producto'!BS$1,-SUMIFS('BD Factoraje'!$Q:$Q,'BD Factoraje'!$G:$G,'Cartera Semanal Producto'!$A18,'BD Factoraje'!$C:$C,$B$2),0)+BR18-SUMIFS('BD Factoraje'!$R:$R,'BD Factoraje'!$G:$G,'Cartera Semanal Producto'!$A18,'BD Factoraje'!$N:$N,'Cartera Semanal Producto'!BS$1,'BD Factoraje'!$C:$C,$B$2)</f>
        <v>0</v>
      </c>
      <c r="BT18" s="11">
        <f>IF('Cartera Semanal Producto'!$A18='Cartera Semanal Producto'!BT$1,-SUMIFS('BD Factoraje'!$Q:$Q,'BD Factoraje'!$G:$G,'Cartera Semanal Producto'!$A18,'BD Factoraje'!$C:$C,$B$2),0)+BS18-SUMIFS('BD Factoraje'!$R:$R,'BD Factoraje'!$G:$G,'Cartera Semanal Producto'!$A18,'BD Factoraje'!$N:$N,'Cartera Semanal Producto'!BT$1,'BD Factoraje'!$C:$C,$B$2)</f>
        <v>0</v>
      </c>
      <c r="BU18" s="11">
        <f>IF('Cartera Semanal Producto'!$A18='Cartera Semanal Producto'!BU$1,-SUMIFS('BD Factoraje'!$Q:$Q,'BD Factoraje'!$G:$G,'Cartera Semanal Producto'!$A18,'BD Factoraje'!$C:$C,$B$2),0)+BT18-SUMIFS('BD Factoraje'!$R:$R,'BD Factoraje'!$G:$G,'Cartera Semanal Producto'!$A18,'BD Factoraje'!$N:$N,'Cartera Semanal Producto'!BU$1,'BD Factoraje'!$C:$C,$B$2)</f>
        <v>0</v>
      </c>
      <c r="BV18" s="11">
        <f>IF('Cartera Semanal Producto'!$A18='Cartera Semanal Producto'!BV$1,-SUMIFS('BD Factoraje'!$Q:$Q,'BD Factoraje'!$G:$G,'Cartera Semanal Producto'!$A18,'BD Factoraje'!$C:$C,$B$2),0)+BU18-SUMIFS('BD Factoraje'!$R:$R,'BD Factoraje'!$G:$G,'Cartera Semanal Producto'!$A18,'BD Factoraje'!$N:$N,'Cartera Semanal Producto'!BV$1,'BD Factoraje'!$C:$C,$B$2)</f>
        <v>0</v>
      </c>
      <c r="BW18" s="11">
        <f>IF('Cartera Semanal Producto'!$A18='Cartera Semanal Producto'!BW$1,-SUMIFS('BD Factoraje'!$Q:$Q,'BD Factoraje'!$G:$G,'Cartera Semanal Producto'!$A18,'BD Factoraje'!$C:$C,$B$2),0)+BV18-SUMIFS('BD Factoraje'!$R:$R,'BD Factoraje'!$G:$G,'Cartera Semanal Producto'!$A18,'BD Factoraje'!$N:$N,'Cartera Semanal Producto'!BW$1,'BD Factoraje'!$C:$C,$B$2)</f>
        <v>0</v>
      </c>
      <c r="BX18" s="11">
        <f>IF('Cartera Semanal Producto'!$A18='Cartera Semanal Producto'!BX$1,-SUMIFS('BD Factoraje'!$Q:$Q,'BD Factoraje'!$G:$G,'Cartera Semanal Producto'!$A18,'BD Factoraje'!$C:$C,$B$2),0)+BW18-SUMIFS('BD Factoraje'!$R:$R,'BD Factoraje'!$G:$G,'Cartera Semanal Producto'!$A18,'BD Factoraje'!$N:$N,'Cartera Semanal Producto'!BX$1,'BD Factoraje'!$C:$C,$B$2)</f>
        <v>0</v>
      </c>
      <c r="BY18" s="11">
        <f>IF('Cartera Semanal Producto'!$A18='Cartera Semanal Producto'!BY$1,-SUMIFS('BD Factoraje'!$Q:$Q,'BD Factoraje'!$G:$G,'Cartera Semanal Producto'!$A18,'BD Factoraje'!$C:$C,$B$2),0)+BX18-SUMIFS('BD Factoraje'!$R:$R,'BD Factoraje'!$G:$G,'Cartera Semanal Producto'!$A18,'BD Factoraje'!$N:$N,'Cartera Semanal Producto'!BY$1,'BD Factoraje'!$C:$C,$B$2)</f>
        <v>0</v>
      </c>
      <c r="BZ18" s="11">
        <f>IF('Cartera Semanal Producto'!$A18='Cartera Semanal Producto'!BZ$1,-SUMIFS('BD Factoraje'!$Q:$Q,'BD Factoraje'!$G:$G,'Cartera Semanal Producto'!$A18,'BD Factoraje'!$C:$C,$B$2),0)+BY18-SUMIFS('BD Factoraje'!$R:$R,'BD Factoraje'!$G:$G,'Cartera Semanal Producto'!$A18,'BD Factoraje'!$N:$N,'Cartera Semanal Producto'!BZ$1,'BD Factoraje'!$C:$C,$B$2)</f>
        <v>0</v>
      </c>
      <c r="CA18" s="11">
        <f>IF('Cartera Semanal Producto'!$A18='Cartera Semanal Producto'!CA$1,-SUMIFS('BD Factoraje'!$Q:$Q,'BD Factoraje'!$G:$G,'Cartera Semanal Producto'!$A18,'BD Factoraje'!$C:$C,$B$2),0)+BZ18-SUMIFS('BD Factoraje'!$R:$R,'BD Factoraje'!$G:$G,'Cartera Semanal Producto'!$A18,'BD Factoraje'!$N:$N,'Cartera Semanal Producto'!CA$1,'BD Factoraje'!$C:$C,$B$2)</f>
        <v>0</v>
      </c>
      <c r="CB18" s="11">
        <f>IF('Cartera Semanal Producto'!$A18='Cartera Semanal Producto'!CB$1,-SUMIFS('BD Factoraje'!$Q:$Q,'BD Factoraje'!$G:$G,'Cartera Semanal Producto'!$A18,'BD Factoraje'!$C:$C,$B$2),0)+CA18-SUMIFS('BD Factoraje'!$R:$R,'BD Factoraje'!$G:$G,'Cartera Semanal Producto'!$A18,'BD Factoraje'!$N:$N,'Cartera Semanal Producto'!CB$1,'BD Factoraje'!$C:$C,$B$2)</f>
        <v>0</v>
      </c>
      <c r="CC18" s="11">
        <f>IF('Cartera Semanal Producto'!$A18='Cartera Semanal Producto'!CC$1,-SUMIFS('BD Factoraje'!$Q:$Q,'BD Factoraje'!$G:$G,'Cartera Semanal Producto'!$A18,'BD Factoraje'!$C:$C,$B$2),0)+CB18-SUMIFS('BD Factoraje'!$R:$R,'BD Factoraje'!$G:$G,'Cartera Semanal Producto'!$A18,'BD Factoraje'!$N:$N,'Cartera Semanal Producto'!CC$1,'BD Factoraje'!$C:$C,$B$2)</f>
        <v>0</v>
      </c>
      <c r="CD18" s="11">
        <f>IF('Cartera Semanal Producto'!$A18='Cartera Semanal Producto'!CD$1,-SUMIFS('BD Factoraje'!$Q:$Q,'BD Factoraje'!$G:$G,'Cartera Semanal Producto'!$A18,'BD Factoraje'!$C:$C,$B$2),0)+CC18-SUMIFS('BD Factoraje'!$R:$R,'BD Factoraje'!$G:$G,'Cartera Semanal Producto'!$A18,'BD Factoraje'!$N:$N,'Cartera Semanal Producto'!CD$1,'BD Factoraje'!$C:$C,$B$2)</f>
        <v>0</v>
      </c>
      <c r="CE18" s="11">
        <f>IF('Cartera Semanal Producto'!$A18='Cartera Semanal Producto'!CE$1,-SUMIFS('BD Factoraje'!$Q:$Q,'BD Factoraje'!$G:$G,'Cartera Semanal Producto'!$A18,'BD Factoraje'!$C:$C,$B$2),0)+CD18-SUMIFS('BD Factoraje'!$R:$R,'BD Factoraje'!$G:$G,'Cartera Semanal Producto'!$A18,'BD Factoraje'!$N:$N,'Cartera Semanal Producto'!CE$1,'BD Factoraje'!$C:$C,$B$2)</f>
        <v>0</v>
      </c>
      <c r="CF18" s="11">
        <f>IF('Cartera Semanal Producto'!$A18='Cartera Semanal Producto'!CF$1,-SUMIFS('BD Factoraje'!$Q:$Q,'BD Factoraje'!$G:$G,'Cartera Semanal Producto'!$A18,'BD Factoraje'!$C:$C,$B$2),0)+CE18-SUMIFS('BD Factoraje'!$R:$R,'BD Factoraje'!$G:$G,'Cartera Semanal Producto'!$A18,'BD Factoraje'!$N:$N,'Cartera Semanal Producto'!CF$1,'BD Factoraje'!$C:$C,$B$2)</f>
        <v>0</v>
      </c>
      <c r="CG18" s="11">
        <f>IF('Cartera Semanal Producto'!$A18='Cartera Semanal Producto'!CG$1,-SUMIFS('BD Factoraje'!$Q:$Q,'BD Factoraje'!$G:$G,'Cartera Semanal Producto'!$A18,'BD Factoraje'!$C:$C,$B$2),0)+CF18-SUMIFS('BD Factoraje'!$R:$R,'BD Factoraje'!$G:$G,'Cartera Semanal Producto'!$A18,'BD Factoraje'!$N:$N,'Cartera Semanal Producto'!CG$1,'BD Factoraje'!$C:$C,$B$2)</f>
        <v>0</v>
      </c>
      <c r="CH18" s="11">
        <f>IF('Cartera Semanal Producto'!$A18='Cartera Semanal Producto'!CH$1,-SUMIFS('BD Factoraje'!$Q:$Q,'BD Factoraje'!$G:$G,'Cartera Semanal Producto'!$A18,'BD Factoraje'!$C:$C,$B$2),0)+CG18-SUMIFS('BD Factoraje'!$R:$R,'BD Factoraje'!$G:$G,'Cartera Semanal Producto'!$A18,'BD Factoraje'!$N:$N,'Cartera Semanal Producto'!CH$1,'BD Factoraje'!$C:$C,$B$2)</f>
        <v>0</v>
      </c>
      <c r="CI18" s="11">
        <f>IF('Cartera Semanal Producto'!$A18='Cartera Semanal Producto'!CI$1,-SUMIFS('BD Factoraje'!$Q:$Q,'BD Factoraje'!$G:$G,'Cartera Semanal Producto'!$A18,'BD Factoraje'!$C:$C,$B$2),0)+CH18-SUMIFS('BD Factoraje'!$R:$R,'BD Factoraje'!$G:$G,'Cartera Semanal Producto'!$A18,'BD Factoraje'!$N:$N,'Cartera Semanal Producto'!CI$1,'BD Factoraje'!$C:$C,$B$2)</f>
        <v>0</v>
      </c>
      <c r="CJ18" s="11">
        <f>IF('Cartera Semanal Producto'!$A18='Cartera Semanal Producto'!CJ$1,-SUMIFS('BD Factoraje'!$Q:$Q,'BD Factoraje'!$G:$G,'Cartera Semanal Producto'!$A18,'BD Factoraje'!$C:$C,$B$2),0)+CI18-SUMIFS('BD Factoraje'!$R:$R,'BD Factoraje'!$G:$G,'Cartera Semanal Producto'!$A18,'BD Factoraje'!$N:$N,'Cartera Semanal Producto'!CJ$1,'BD Factoraje'!$C:$C,$B$2)</f>
        <v>0</v>
      </c>
      <c r="CK18" s="11">
        <f>IF('Cartera Semanal Producto'!$A18='Cartera Semanal Producto'!CK$1,-SUMIFS('BD Factoraje'!$Q:$Q,'BD Factoraje'!$G:$G,'Cartera Semanal Producto'!$A18,'BD Factoraje'!$C:$C,$B$2),0)+CJ18-SUMIFS('BD Factoraje'!$R:$R,'BD Factoraje'!$G:$G,'Cartera Semanal Producto'!$A18,'BD Factoraje'!$N:$N,'Cartera Semanal Producto'!CK$1,'BD Factoraje'!$C:$C,$B$2)</f>
        <v>0</v>
      </c>
      <c r="CL18" s="11">
        <f>IF('Cartera Semanal Producto'!$A18='Cartera Semanal Producto'!CL$1,-SUMIFS('BD Factoraje'!$Q:$Q,'BD Factoraje'!$G:$G,'Cartera Semanal Producto'!$A18,'BD Factoraje'!$C:$C,$B$2),0)+CK18-SUMIFS('BD Factoraje'!$R:$R,'BD Factoraje'!$G:$G,'Cartera Semanal Producto'!$A18,'BD Factoraje'!$N:$N,'Cartera Semanal Producto'!CL$1,'BD Factoraje'!$C:$C,$B$2)</f>
        <v>0</v>
      </c>
      <c r="CM18" s="11">
        <f>IF('Cartera Semanal Producto'!$A18='Cartera Semanal Producto'!CM$1,-SUMIFS('BD Factoraje'!$Q:$Q,'BD Factoraje'!$G:$G,'Cartera Semanal Producto'!$A18,'BD Factoraje'!$C:$C,$B$2),0)+CL18-SUMIFS('BD Factoraje'!$R:$R,'BD Factoraje'!$G:$G,'Cartera Semanal Producto'!$A18,'BD Factoraje'!$N:$N,'Cartera Semanal Producto'!CM$1,'BD Factoraje'!$C:$C,$B$2)</f>
        <v>0</v>
      </c>
      <c r="CN18" s="11">
        <f>IF('Cartera Semanal Producto'!$A18='Cartera Semanal Producto'!CN$1,-SUMIFS('BD Factoraje'!$Q:$Q,'BD Factoraje'!$G:$G,'Cartera Semanal Producto'!$A18,'BD Factoraje'!$C:$C,$B$2),0)+CM18-SUMIFS('BD Factoraje'!$R:$R,'BD Factoraje'!$G:$G,'Cartera Semanal Producto'!$A18,'BD Factoraje'!$N:$N,'Cartera Semanal Producto'!CN$1,'BD Factoraje'!$C:$C,$B$2)</f>
        <v>0</v>
      </c>
      <c r="CO18" s="11">
        <f>IF('Cartera Semanal Producto'!$A18='Cartera Semanal Producto'!CO$1,-SUMIFS('BD Factoraje'!$Q:$Q,'BD Factoraje'!$G:$G,'Cartera Semanal Producto'!$A18,'BD Factoraje'!$C:$C,$B$2),0)+CN18-SUMIFS('BD Factoraje'!$R:$R,'BD Factoraje'!$G:$G,'Cartera Semanal Producto'!$A18,'BD Factoraje'!$N:$N,'Cartera Semanal Producto'!CO$1,'BD Factoraje'!$C:$C,$B$2)</f>
        <v>0</v>
      </c>
      <c r="CP18" s="11">
        <f>IF('Cartera Semanal Producto'!$A18='Cartera Semanal Producto'!CP$1,-SUMIFS('BD Factoraje'!$Q:$Q,'BD Factoraje'!$G:$G,'Cartera Semanal Producto'!$A18,'BD Factoraje'!$C:$C,$B$2),0)+CO18-SUMIFS('BD Factoraje'!$R:$R,'BD Factoraje'!$G:$G,'Cartera Semanal Producto'!$A18,'BD Factoraje'!$N:$N,'Cartera Semanal Producto'!CP$1,'BD Factoraje'!$C:$C,$B$2)</f>
        <v>0</v>
      </c>
      <c r="CQ18" s="11">
        <f>IF('Cartera Semanal Producto'!$A18='Cartera Semanal Producto'!CQ$1,-SUMIFS('BD Factoraje'!$Q:$Q,'BD Factoraje'!$G:$G,'Cartera Semanal Producto'!$A18,'BD Factoraje'!$C:$C,$B$2),0)+CP18-SUMIFS('BD Factoraje'!$R:$R,'BD Factoraje'!$G:$G,'Cartera Semanal Producto'!$A18,'BD Factoraje'!$N:$N,'Cartera Semanal Producto'!CQ$1,'BD Factoraje'!$C:$C,$B$2)</f>
        <v>0</v>
      </c>
      <c r="CR18" s="11">
        <f>IF('Cartera Semanal Producto'!$A18='Cartera Semanal Producto'!CR$1,-SUMIFS('BD Factoraje'!$Q:$Q,'BD Factoraje'!$G:$G,'Cartera Semanal Producto'!$A18,'BD Factoraje'!$C:$C,$B$2),0)+CQ18-SUMIFS('BD Factoraje'!$R:$R,'BD Factoraje'!$G:$G,'Cartera Semanal Producto'!$A18,'BD Factoraje'!$N:$N,'Cartera Semanal Producto'!CR$1,'BD Factoraje'!$C:$C,$B$2)</f>
        <v>0</v>
      </c>
      <c r="CS18" s="11">
        <f>IF('Cartera Semanal Producto'!$A18='Cartera Semanal Producto'!CS$1,-SUMIFS('BD Factoraje'!$Q:$Q,'BD Factoraje'!$G:$G,'Cartera Semanal Producto'!$A18,'BD Factoraje'!$C:$C,$B$2),0)+CR18-SUMIFS('BD Factoraje'!$R:$R,'BD Factoraje'!$G:$G,'Cartera Semanal Producto'!$A18,'BD Factoraje'!$N:$N,'Cartera Semanal Producto'!CS$1,'BD Factoraje'!$C:$C,$B$2)</f>
        <v>0</v>
      </c>
      <c r="CT18" s="11">
        <f>IF('Cartera Semanal Producto'!$A18='Cartera Semanal Producto'!CT$1,-SUMIFS('BD Factoraje'!$Q:$Q,'BD Factoraje'!$G:$G,'Cartera Semanal Producto'!$A18,'BD Factoraje'!$C:$C,$B$2),0)+CS18-SUMIFS('BD Factoraje'!$R:$R,'BD Factoraje'!$G:$G,'Cartera Semanal Producto'!$A18,'BD Factoraje'!$N:$N,'Cartera Semanal Producto'!CT$1,'BD Factoraje'!$C:$C,$B$2)</f>
        <v>0</v>
      </c>
      <c r="CU18" s="11">
        <f>IF('Cartera Semanal Producto'!$A18='Cartera Semanal Producto'!CU$1,-SUMIFS('BD Factoraje'!$Q:$Q,'BD Factoraje'!$G:$G,'Cartera Semanal Producto'!$A18,'BD Factoraje'!$C:$C,$B$2),0)+CT18-SUMIFS('BD Factoraje'!$R:$R,'BD Factoraje'!$G:$G,'Cartera Semanal Producto'!$A18,'BD Factoraje'!$N:$N,'Cartera Semanal Producto'!CU$1,'BD Factoraje'!$C:$C,$B$2)</f>
        <v>0</v>
      </c>
      <c r="CV18" s="11">
        <f>IF('Cartera Semanal Producto'!$A18='Cartera Semanal Producto'!CV$1,-SUMIFS('BD Factoraje'!$Q:$Q,'BD Factoraje'!$G:$G,'Cartera Semanal Producto'!$A18,'BD Factoraje'!$C:$C,$B$2),0)+CU18-SUMIFS('BD Factoraje'!$R:$R,'BD Factoraje'!$G:$G,'Cartera Semanal Producto'!$A18,'BD Factoraje'!$N:$N,'Cartera Semanal Producto'!CV$1,'BD Factoraje'!$C:$C,$B$2)</f>
        <v>0</v>
      </c>
    </row>
    <row r="19" spans="1:100" x14ac:dyDescent="0.25">
      <c r="A19" s="14">
        <v>29</v>
      </c>
      <c r="B19" s="31">
        <f t="shared" si="2"/>
        <v>42568</v>
      </c>
      <c r="C19" s="11">
        <f>IF('Cartera Semanal Producto'!$A19='Cartera Semanal Producto'!C$1,-SUMIFS('BD Factoraje'!$Q:$Q,'BD Factoraje'!$G:$G,'Cartera Semanal Producto'!$A19,'BD Factoraje'!$C:$C,$B$2),0)</f>
        <v>0</v>
      </c>
      <c r="D19" s="11">
        <f>IF('Cartera Semanal Producto'!$A19='Cartera Semanal Producto'!D$1,-SUMIFS('BD Factoraje'!$Q:$Q,'BD Factoraje'!$G:$G,'Cartera Semanal Producto'!$A19,'BD Factoraje'!$C:$C,$B$2),0)+C19-SUMIFS('BD Factoraje'!$R:$R,'BD Factoraje'!$G:$G,'Cartera Semanal Producto'!$A19,'BD Factoraje'!$N:$N,'Cartera Semanal Producto'!D$1,'BD Factoraje'!$C:$C,$B$2)</f>
        <v>0</v>
      </c>
      <c r="E19" s="11">
        <f>IF('Cartera Semanal Producto'!$A19='Cartera Semanal Producto'!E$1,-SUMIFS('BD Factoraje'!$Q:$Q,'BD Factoraje'!$G:$G,'Cartera Semanal Producto'!$A19,'BD Factoraje'!$C:$C,$B$2),0)+D19-SUMIFS('BD Factoraje'!$R:$R,'BD Factoraje'!$G:$G,'Cartera Semanal Producto'!$A19,'BD Factoraje'!$N:$N,'Cartera Semanal Producto'!E$1,'BD Factoraje'!$C:$C,$B$2)</f>
        <v>0</v>
      </c>
      <c r="F19" s="11">
        <f>IF('Cartera Semanal Producto'!$A19='Cartera Semanal Producto'!F$1,-SUMIFS('BD Factoraje'!$Q:$Q,'BD Factoraje'!$G:$G,'Cartera Semanal Producto'!$A19,'BD Factoraje'!$C:$C,$B$2),0)+E19-SUMIFS('BD Factoraje'!$R:$R,'BD Factoraje'!$G:$G,'Cartera Semanal Producto'!$A19,'BD Factoraje'!$N:$N,'Cartera Semanal Producto'!F$1,'BD Factoraje'!$C:$C,$B$2)</f>
        <v>0</v>
      </c>
      <c r="G19" s="11">
        <f>IF('Cartera Semanal Producto'!$A19='Cartera Semanal Producto'!G$1,-SUMIFS('BD Factoraje'!$Q:$Q,'BD Factoraje'!$G:$G,'Cartera Semanal Producto'!$A19,'BD Factoraje'!$C:$C,$B$2),0)+F19-SUMIFS('BD Factoraje'!$R:$R,'BD Factoraje'!$G:$G,'Cartera Semanal Producto'!$A19,'BD Factoraje'!$N:$N,'Cartera Semanal Producto'!G$1,'BD Factoraje'!$C:$C,$B$2)</f>
        <v>0</v>
      </c>
      <c r="H19" s="11">
        <f>IF('Cartera Semanal Producto'!$A19='Cartera Semanal Producto'!H$1,-SUMIFS('BD Factoraje'!$Q:$Q,'BD Factoraje'!$G:$G,'Cartera Semanal Producto'!$A19,'BD Factoraje'!$C:$C,$B$2),0)+G19-SUMIFS('BD Factoraje'!$R:$R,'BD Factoraje'!$G:$G,'Cartera Semanal Producto'!$A19,'BD Factoraje'!$N:$N,'Cartera Semanal Producto'!H$1,'BD Factoraje'!$C:$C,$B$2)</f>
        <v>0</v>
      </c>
      <c r="I19" s="11">
        <f>IF('Cartera Semanal Producto'!$A19='Cartera Semanal Producto'!I$1,-SUMIFS('BD Factoraje'!$Q:$Q,'BD Factoraje'!$G:$G,'Cartera Semanal Producto'!$A19,'BD Factoraje'!$C:$C,$B$2),0)+H19-SUMIFS('BD Factoraje'!$R:$R,'BD Factoraje'!$G:$G,'Cartera Semanal Producto'!$A19,'BD Factoraje'!$N:$N,'Cartera Semanal Producto'!I$1,'BD Factoraje'!$C:$C,$B$2)</f>
        <v>0</v>
      </c>
      <c r="J19" s="11">
        <f>IF('Cartera Semanal Producto'!$A19='Cartera Semanal Producto'!J$1,-SUMIFS('BD Factoraje'!$Q:$Q,'BD Factoraje'!$G:$G,'Cartera Semanal Producto'!$A19,'BD Factoraje'!$C:$C,$B$2),0)+I19-SUMIFS('BD Factoraje'!$R:$R,'BD Factoraje'!$G:$G,'Cartera Semanal Producto'!$A19,'BD Factoraje'!$N:$N,'Cartera Semanal Producto'!J$1,'BD Factoraje'!$C:$C,$B$2)</f>
        <v>0</v>
      </c>
      <c r="K19" s="11">
        <f>IF('Cartera Semanal Producto'!$A19='Cartera Semanal Producto'!K$1,-SUMIFS('BD Factoraje'!$Q:$Q,'BD Factoraje'!$G:$G,'Cartera Semanal Producto'!$A19,'BD Factoraje'!$C:$C,$B$2),0)+J19-SUMIFS('BD Factoraje'!$R:$R,'BD Factoraje'!$G:$G,'Cartera Semanal Producto'!$A19,'BD Factoraje'!$N:$N,'Cartera Semanal Producto'!K$1,'BD Factoraje'!$C:$C,$B$2)</f>
        <v>0</v>
      </c>
      <c r="L19" s="11">
        <f>IF('Cartera Semanal Producto'!$A19='Cartera Semanal Producto'!L$1,-SUMIFS('BD Factoraje'!$Q:$Q,'BD Factoraje'!$G:$G,'Cartera Semanal Producto'!$A19,'BD Factoraje'!$C:$C,$B$2),0)+K19-SUMIFS('BD Factoraje'!$R:$R,'BD Factoraje'!$G:$G,'Cartera Semanal Producto'!$A19,'BD Factoraje'!$N:$N,'Cartera Semanal Producto'!L$1,'BD Factoraje'!$C:$C,$B$2)</f>
        <v>0</v>
      </c>
      <c r="M19" s="11">
        <f>IF('Cartera Semanal Producto'!$A19='Cartera Semanal Producto'!M$1,-SUMIFS('BD Factoraje'!$Q:$Q,'BD Factoraje'!$G:$G,'Cartera Semanal Producto'!$A19,'BD Factoraje'!$C:$C,$B$2),0)+L19-SUMIFS('BD Factoraje'!$R:$R,'BD Factoraje'!$G:$G,'Cartera Semanal Producto'!$A19,'BD Factoraje'!$N:$N,'Cartera Semanal Producto'!M$1,'BD Factoraje'!$C:$C,$B$2)</f>
        <v>0</v>
      </c>
      <c r="N19" s="11">
        <f>IF('Cartera Semanal Producto'!$A19='Cartera Semanal Producto'!N$1,-SUMIFS('BD Factoraje'!$Q:$Q,'BD Factoraje'!$G:$G,'Cartera Semanal Producto'!$A19,'BD Factoraje'!$C:$C,$B$2),0)+M19-SUMIFS('BD Factoraje'!$R:$R,'BD Factoraje'!$G:$G,'Cartera Semanal Producto'!$A19,'BD Factoraje'!$N:$N,'Cartera Semanal Producto'!N$1,'BD Factoraje'!$C:$C,$B$2)</f>
        <v>0</v>
      </c>
      <c r="O19" s="11">
        <f>IF('Cartera Semanal Producto'!$A19='Cartera Semanal Producto'!O$1,-SUMIFS('BD Factoraje'!$Q:$Q,'BD Factoraje'!$G:$G,'Cartera Semanal Producto'!$A19,'BD Factoraje'!$C:$C,$B$2),0)+N19-SUMIFS('BD Factoraje'!$R:$R,'BD Factoraje'!$G:$G,'Cartera Semanal Producto'!$A19,'BD Factoraje'!$N:$N,'Cartera Semanal Producto'!O$1,'BD Factoraje'!$C:$C,$B$2)</f>
        <v>0</v>
      </c>
      <c r="P19" s="11">
        <f>IF('Cartera Semanal Producto'!$A19='Cartera Semanal Producto'!P$1,-SUMIFS('BD Factoraje'!$Q:$Q,'BD Factoraje'!$G:$G,'Cartera Semanal Producto'!$A19,'BD Factoraje'!$C:$C,$B$2),0)+O19-SUMIFS('BD Factoraje'!$R:$R,'BD Factoraje'!$G:$G,'Cartera Semanal Producto'!$A19,'BD Factoraje'!$N:$N,'Cartera Semanal Producto'!P$1,'BD Factoraje'!$C:$C,$B$2)</f>
        <v>0</v>
      </c>
      <c r="Q19" s="11">
        <f>IF('Cartera Semanal Producto'!$A19='Cartera Semanal Producto'!Q$1,-SUMIFS('BD Factoraje'!$Q:$Q,'BD Factoraje'!$G:$G,'Cartera Semanal Producto'!$A19,'BD Factoraje'!$C:$C,$B$2),0)+P19-SUMIFS('BD Factoraje'!$R:$R,'BD Factoraje'!$G:$G,'Cartera Semanal Producto'!$A19,'BD Factoraje'!$N:$N,'Cartera Semanal Producto'!Q$1,'BD Factoraje'!$C:$C,$B$2)</f>
        <v>0</v>
      </c>
      <c r="R19" s="11">
        <f>IF('Cartera Semanal Producto'!$A19='Cartera Semanal Producto'!R$1,-SUMIFS('BD Factoraje'!$Q:$Q,'BD Factoraje'!$G:$G,'Cartera Semanal Producto'!$A19,'BD Factoraje'!$C:$C,$B$2),0)+Q19-SUMIFS('BD Factoraje'!$R:$R,'BD Factoraje'!$G:$G,'Cartera Semanal Producto'!$A19,'BD Factoraje'!$N:$N,'Cartera Semanal Producto'!R$1,'BD Factoraje'!$C:$C,$B$2)</f>
        <v>0</v>
      </c>
      <c r="S19" s="11">
        <f>IF('Cartera Semanal Producto'!$A19='Cartera Semanal Producto'!S$1,-SUMIFS('BD Factoraje'!$Q:$Q,'BD Factoraje'!$G:$G,'Cartera Semanal Producto'!$A19,'BD Factoraje'!$C:$C,$B$2),0)+R19-SUMIFS('BD Factoraje'!$R:$R,'BD Factoraje'!$G:$G,'Cartera Semanal Producto'!$A19,'BD Factoraje'!$N:$N,'Cartera Semanal Producto'!S$1,'BD Factoraje'!$C:$C,$B$2)</f>
        <v>0</v>
      </c>
      <c r="T19" s="11">
        <f>IF('Cartera Semanal Producto'!$A19='Cartera Semanal Producto'!T$1,-SUMIFS('BD Factoraje'!$Q:$Q,'BD Factoraje'!$G:$G,'Cartera Semanal Producto'!$A19,'BD Factoraje'!$C:$C,$B$2),0)+S19-SUMIFS('BD Factoraje'!$R:$R,'BD Factoraje'!$G:$G,'Cartera Semanal Producto'!$A19,'BD Factoraje'!$N:$N,'Cartera Semanal Producto'!T$1,'BD Factoraje'!$C:$C,$B$2)</f>
        <v>0</v>
      </c>
      <c r="U19" s="11">
        <f>IF('Cartera Semanal Producto'!$A19='Cartera Semanal Producto'!U$1,-SUMIFS('BD Factoraje'!$Q:$Q,'BD Factoraje'!$G:$G,'Cartera Semanal Producto'!$A19,'BD Factoraje'!$C:$C,$B$2),0)+T19-SUMIFS('BD Factoraje'!$R:$R,'BD Factoraje'!$G:$G,'Cartera Semanal Producto'!$A19,'BD Factoraje'!$N:$N,'Cartera Semanal Producto'!U$1,'BD Factoraje'!$C:$C,$B$2)</f>
        <v>0</v>
      </c>
      <c r="V19" s="11">
        <f>IF('Cartera Semanal Producto'!$A19='Cartera Semanal Producto'!V$1,-SUMIFS('BD Factoraje'!$Q:$Q,'BD Factoraje'!$G:$G,'Cartera Semanal Producto'!$A19,'BD Factoraje'!$C:$C,$B$2),0)+U19-SUMIFS('BD Factoraje'!$R:$R,'BD Factoraje'!$G:$G,'Cartera Semanal Producto'!$A19,'BD Factoraje'!$N:$N,'Cartera Semanal Producto'!V$1,'BD Factoraje'!$C:$C,$B$2)</f>
        <v>0</v>
      </c>
      <c r="W19" s="11">
        <f>IF('Cartera Semanal Producto'!$A19='Cartera Semanal Producto'!W$1,-SUMIFS('BD Factoraje'!$Q:$Q,'BD Factoraje'!$G:$G,'Cartera Semanal Producto'!$A19,'BD Factoraje'!$C:$C,$B$2),0)+V19-SUMIFS('BD Factoraje'!$R:$R,'BD Factoraje'!$G:$G,'Cartera Semanal Producto'!$A19,'BD Factoraje'!$N:$N,'Cartera Semanal Producto'!W$1,'BD Factoraje'!$C:$C,$B$2)</f>
        <v>0</v>
      </c>
      <c r="X19" s="11">
        <f>IF('Cartera Semanal Producto'!$A19='Cartera Semanal Producto'!X$1,-SUMIFS('BD Factoraje'!$Q:$Q,'BD Factoraje'!$G:$G,'Cartera Semanal Producto'!$A19,'BD Factoraje'!$C:$C,$B$2),0)+W19-SUMIFS('BD Factoraje'!$R:$R,'BD Factoraje'!$G:$G,'Cartera Semanal Producto'!$A19,'BD Factoraje'!$N:$N,'Cartera Semanal Producto'!X$1,'BD Factoraje'!$C:$C,$B$2)</f>
        <v>0</v>
      </c>
      <c r="Y19" s="11">
        <f>IF('Cartera Semanal Producto'!$A19='Cartera Semanal Producto'!Y$1,-SUMIFS('BD Factoraje'!$Q:$Q,'BD Factoraje'!$G:$G,'Cartera Semanal Producto'!$A19,'BD Factoraje'!$C:$C,$B$2),0)+X19-SUMIFS('BD Factoraje'!$R:$R,'BD Factoraje'!$G:$G,'Cartera Semanal Producto'!$A19,'BD Factoraje'!$N:$N,'Cartera Semanal Producto'!Y$1,'BD Factoraje'!$C:$C,$B$2)</f>
        <v>0</v>
      </c>
      <c r="Z19" s="11">
        <f>IF('Cartera Semanal Producto'!$A19='Cartera Semanal Producto'!Z$1,-SUMIFS('BD Factoraje'!$Q:$Q,'BD Factoraje'!$G:$G,'Cartera Semanal Producto'!$A19,'BD Factoraje'!$C:$C,$B$2),0)+Y19-SUMIFS('BD Factoraje'!$R:$R,'BD Factoraje'!$G:$G,'Cartera Semanal Producto'!$A19,'BD Factoraje'!$N:$N,'Cartera Semanal Producto'!Z$1,'BD Factoraje'!$C:$C,$B$2)</f>
        <v>0</v>
      </c>
      <c r="AA19" s="11">
        <f>IF('Cartera Semanal Producto'!$A19='Cartera Semanal Producto'!AA$1,-SUMIFS('BD Factoraje'!$Q:$Q,'BD Factoraje'!$G:$G,'Cartera Semanal Producto'!$A19,'BD Factoraje'!$C:$C,$B$2),0)+Z19-SUMIFS('BD Factoraje'!$R:$R,'BD Factoraje'!$G:$G,'Cartera Semanal Producto'!$A19,'BD Factoraje'!$N:$N,'Cartera Semanal Producto'!AA$1,'BD Factoraje'!$C:$C,$B$2)</f>
        <v>0</v>
      </c>
      <c r="AB19" s="11">
        <f>IF('Cartera Semanal Producto'!$A19='Cartera Semanal Producto'!AB$1,-SUMIFS('BD Factoraje'!$Q:$Q,'BD Factoraje'!$G:$G,'Cartera Semanal Producto'!$A19,'BD Factoraje'!$C:$C,$B$2),0)+AA19-SUMIFS('BD Factoraje'!$R:$R,'BD Factoraje'!$G:$G,'Cartera Semanal Producto'!$A19,'BD Factoraje'!$N:$N,'Cartera Semanal Producto'!AB$1,'BD Factoraje'!$C:$C,$B$2)</f>
        <v>0</v>
      </c>
      <c r="AC19" s="11">
        <f>IF('Cartera Semanal Producto'!$A19='Cartera Semanal Producto'!AC$1,-SUMIFS('BD Factoraje'!$Q:$Q,'BD Factoraje'!$G:$G,'Cartera Semanal Producto'!$A19,'BD Factoraje'!$C:$C,$B$2),0)+AB19-SUMIFS('BD Factoraje'!$R:$R,'BD Factoraje'!$G:$G,'Cartera Semanal Producto'!$A19,'BD Factoraje'!$N:$N,'Cartera Semanal Producto'!AC$1,'BD Factoraje'!$C:$C,$B$2)</f>
        <v>0</v>
      </c>
      <c r="AD19" s="11">
        <f>IF('Cartera Semanal Producto'!$A19='Cartera Semanal Producto'!AD$1,-SUMIFS('BD Factoraje'!$Q:$Q,'BD Factoraje'!$G:$G,'Cartera Semanal Producto'!$A19,'BD Factoraje'!$C:$C,$B$2),0)+AC19-SUMIFS('BD Factoraje'!$R:$R,'BD Factoraje'!$G:$G,'Cartera Semanal Producto'!$A19,'BD Factoraje'!$N:$N,'Cartera Semanal Producto'!AD$1,'BD Factoraje'!$C:$C,$B$2)</f>
        <v>0</v>
      </c>
      <c r="AE19" s="11">
        <f>IF('Cartera Semanal Producto'!$A19='Cartera Semanal Producto'!AE$1,-SUMIFS('BD Factoraje'!$Q:$Q,'BD Factoraje'!$G:$G,'Cartera Semanal Producto'!$A19,'BD Factoraje'!$C:$C,$B$2),0)+AD19-SUMIFS('BD Factoraje'!$R:$R,'BD Factoraje'!$G:$G,'Cartera Semanal Producto'!$A19,'BD Factoraje'!$N:$N,'Cartera Semanal Producto'!AE$1,'BD Factoraje'!$C:$C,$B$2)</f>
        <v>0</v>
      </c>
      <c r="AF19" s="11">
        <f>IF('Cartera Semanal Producto'!$A19='Cartera Semanal Producto'!AF$1,-SUMIFS('BD Factoraje'!$Q:$Q,'BD Factoraje'!$G:$G,'Cartera Semanal Producto'!$A19,'BD Factoraje'!$C:$C,$B$2),0)+AE19-SUMIFS('BD Factoraje'!$R:$R,'BD Factoraje'!$G:$G,'Cartera Semanal Producto'!$A19,'BD Factoraje'!$N:$N,'Cartera Semanal Producto'!AF$1,'BD Factoraje'!$C:$C,$B$2)</f>
        <v>0</v>
      </c>
      <c r="AG19" s="11">
        <f>IF('Cartera Semanal Producto'!$A19='Cartera Semanal Producto'!AG$1,-SUMIFS('BD Factoraje'!$Q:$Q,'BD Factoraje'!$G:$G,'Cartera Semanal Producto'!$A19,'BD Factoraje'!$C:$C,$B$2),0)+AF19-SUMIFS('BD Factoraje'!$R:$R,'BD Factoraje'!$G:$G,'Cartera Semanal Producto'!$A19,'BD Factoraje'!$N:$N,'Cartera Semanal Producto'!AG$1,'BD Factoraje'!$C:$C,$B$2)</f>
        <v>0</v>
      </c>
      <c r="AH19" s="11">
        <f>IF('Cartera Semanal Producto'!$A19='Cartera Semanal Producto'!AH$1,-SUMIFS('BD Factoraje'!$Q:$Q,'BD Factoraje'!$G:$G,'Cartera Semanal Producto'!$A19,'BD Factoraje'!$C:$C,$B$2),0)+AG19-SUMIFS('BD Factoraje'!$R:$R,'BD Factoraje'!$G:$G,'Cartera Semanal Producto'!$A19,'BD Factoraje'!$N:$N,'Cartera Semanal Producto'!AH$1,'BD Factoraje'!$C:$C,$B$2)</f>
        <v>0</v>
      </c>
      <c r="AI19" s="11">
        <f>IF('Cartera Semanal Producto'!$A19='Cartera Semanal Producto'!AI$1,-SUMIFS('BD Factoraje'!$Q:$Q,'BD Factoraje'!$G:$G,'Cartera Semanal Producto'!$A19,'BD Factoraje'!$C:$C,$B$2),0)+AH19-SUMIFS('BD Factoraje'!$R:$R,'BD Factoraje'!$G:$G,'Cartera Semanal Producto'!$A19,'BD Factoraje'!$N:$N,'Cartera Semanal Producto'!AI$1,'BD Factoraje'!$C:$C,$B$2)</f>
        <v>0</v>
      </c>
      <c r="AJ19" s="11">
        <f>IF('Cartera Semanal Producto'!$A19='Cartera Semanal Producto'!AJ$1,-SUMIFS('BD Factoraje'!$Q:$Q,'BD Factoraje'!$G:$G,'Cartera Semanal Producto'!$A19,'BD Factoraje'!$C:$C,$B$2),0)+AI19-SUMIFS('BD Factoraje'!$R:$R,'BD Factoraje'!$G:$G,'Cartera Semanal Producto'!$A19,'BD Factoraje'!$N:$N,'Cartera Semanal Producto'!AJ$1,'BD Factoraje'!$C:$C,$B$2)</f>
        <v>0</v>
      </c>
      <c r="AK19" s="11">
        <f>IF('Cartera Semanal Producto'!$A19='Cartera Semanal Producto'!AK$1,-SUMIFS('BD Factoraje'!$Q:$Q,'BD Factoraje'!$G:$G,'Cartera Semanal Producto'!$A19,'BD Factoraje'!$C:$C,$B$2),0)+AJ19-SUMIFS('BD Factoraje'!$R:$R,'BD Factoraje'!$G:$G,'Cartera Semanal Producto'!$A19,'BD Factoraje'!$N:$N,'Cartera Semanal Producto'!AK$1,'BD Factoraje'!$C:$C,$B$2)</f>
        <v>0</v>
      </c>
      <c r="AL19" s="11">
        <f>IF('Cartera Semanal Producto'!$A19='Cartera Semanal Producto'!AL$1,-SUMIFS('BD Factoraje'!$Q:$Q,'BD Factoraje'!$G:$G,'Cartera Semanal Producto'!$A19,'BD Factoraje'!$C:$C,$B$2),0)+AK19-SUMIFS('BD Factoraje'!$R:$R,'BD Factoraje'!$G:$G,'Cartera Semanal Producto'!$A19,'BD Factoraje'!$N:$N,'Cartera Semanal Producto'!AL$1,'BD Factoraje'!$C:$C,$B$2)</f>
        <v>0</v>
      </c>
      <c r="AM19" s="11">
        <f>IF('Cartera Semanal Producto'!$A19='Cartera Semanal Producto'!AM$1,-SUMIFS('BD Factoraje'!$Q:$Q,'BD Factoraje'!$G:$G,'Cartera Semanal Producto'!$A19,'BD Factoraje'!$C:$C,$B$2),0)+AL19-SUMIFS('BD Factoraje'!$R:$R,'BD Factoraje'!$G:$G,'Cartera Semanal Producto'!$A19,'BD Factoraje'!$N:$N,'Cartera Semanal Producto'!AM$1,'BD Factoraje'!$C:$C,$B$2)</f>
        <v>0</v>
      </c>
      <c r="AN19" s="11">
        <f>IF('Cartera Semanal Producto'!$A19='Cartera Semanal Producto'!AN$1,-SUMIFS('BD Factoraje'!$Q:$Q,'BD Factoraje'!$G:$G,'Cartera Semanal Producto'!$A19,'BD Factoraje'!$C:$C,$B$2),0)+AM19-SUMIFS('BD Factoraje'!$R:$R,'BD Factoraje'!$G:$G,'Cartera Semanal Producto'!$A19,'BD Factoraje'!$N:$N,'Cartera Semanal Producto'!AN$1,'BD Factoraje'!$C:$C,$B$2)</f>
        <v>0</v>
      </c>
      <c r="AO19" s="11">
        <f>IF('Cartera Semanal Producto'!$A19='Cartera Semanal Producto'!AO$1,-SUMIFS('BD Factoraje'!$Q:$Q,'BD Factoraje'!$G:$G,'Cartera Semanal Producto'!$A19,'BD Factoraje'!$C:$C,$B$2),0)+AN19-SUMIFS('BD Factoraje'!$R:$R,'BD Factoraje'!$G:$G,'Cartera Semanal Producto'!$A19,'BD Factoraje'!$N:$N,'Cartera Semanal Producto'!AO$1,'BD Factoraje'!$C:$C,$B$2)</f>
        <v>0</v>
      </c>
      <c r="AP19" s="11">
        <f>IF('Cartera Semanal Producto'!$A19='Cartera Semanal Producto'!AP$1,-SUMIFS('BD Factoraje'!$Q:$Q,'BD Factoraje'!$G:$G,'Cartera Semanal Producto'!$A19,'BD Factoraje'!$C:$C,$B$2),0)+AO19-SUMIFS('BD Factoraje'!$R:$R,'BD Factoraje'!$G:$G,'Cartera Semanal Producto'!$A19,'BD Factoraje'!$N:$N,'Cartera Semanal Producto'!AP$1,'BD Factoraje'!$C:$C,$B$2)</f>
        <v>0</v>
      </c>
      <c r="AQ19" s="11">
        <f>IF('Cartera Semanal Producto'!$A19='Cartera Semanal Producto'!AQ$1,-SUMIFS('BD Factoraje'!$Q:$Q,'BD Factoraje'!$G:$G,'Cartera Semanal Producto'!$A19,'BD Factoraje'!$C:$C,$B$2),0)+AP19-SUMIFS('BD Factoraje'!$R:$R,'BD Factoraje'!$G:$G,'Cartera Semanal Producto'!$A19,'BD Factoraje'!$N:$N,'Cartera Semanal Producto'!AQ$1,'BD Factoraje'!$C:$C,$B$2)</f>
        <v>0</v>
      </c>
      <c r="AR19" s="11">
        <f>IF('Cartera Semanal Producto'!$A19='Cartera Semanal Producto'!AR$1,-SUMIFS('BD Factoraje'!$Q:$Q,'BD Factoraje'!$G:$G,'Cartera Semanal Producto'!$A19,'BD Factoraje'!$C:$C,$B$2),0)+AQ19-SUMIFS('BD Factoraje'!$R:$R,'BD Factoraje'!$G:$G,'Cartera Semanal Producto'!$A19,'BD Factoraje'!$N:$N,'Cartera Semanal Producto'!AR$1,'BD Factoraje'!$C:$C,$B$2)</f>
        <v>0</v>
      </c>
      <c r="AS19" s="11">
        <f>IF('Cartera Semanal Producto'!$A19='Cartera Semanal Producto'!AS$1,-SUMIFS('BD Factoraje'!$Q:$Q,'BD Factoraje'!$G:$G,'Cartera Semanal Producto'!$A19,'BD Factoraje'!$C:$C,$B$2),0)+AR19-SUMIFS('BD Factoraje'!$R:$R,'BD Factoraje'!$G:$G,'Cartera Semanal Producto'!$A19,'BD Factoraje'!$N:$N,'Cartera Semanal Producto'!AS$1,'BD Factoraje'!$C:$C,$B$2)</f>
        <v>0</v>
      </c>
      <c r="AT19" s="11">
        <f>IF('Cartera Semanal Producto'!$A19='Cartera Semanal Producto'!AT$1,-SUMIFS('BD Factoraje'!$Q:$Q,'BD Factoraje'!$G:$G,'Cartera Semanal Producto'!$A19,'BD Factoraje'!$C:$C,$B$2),0)+AS19-SUMIFS('BD Factoraje'!$R:$R,'BD Factoraje'!$G:$G,'Cartera Semanal Producto'!$A19,'BD Factoraje'!$N:$N,'Cartera Semanal Producto'!AT$1,'BD Factoraje'!$C:$C,$B$2)</f>
        <v>0</v>
      </c>
      <c r="AU19" s="11">
        <f>IF('Cartera Semanal Producto'!$A19='Cartera Semanal Producto'!AU$1,-SUMIFS('BD Factoraje'!$Q:$Q,'BD Factoraje'!$G:$G,'Cartera Semanal Producto'!$A19,'BD Factoraje'!$C:$C,$B$2),0)+AT19-SUMIFS('BD Factoraje'!$R:$R,'BD Factoraje'!$G:$G,'Cartera Semanal Producto'!$A19,'BD Factoraje'!$N:$N,'Cartera Semanal Producto'!AU$1,'BD Factoraje'!$C:$C,$B$2)</f>
        <v>0</v>
      </c>
      <c r="AV19" s="11">
        <f>IF('Cartera Semanal Producto'!$A19='Cartera Semanal Producto'!AV$1,-SUMIFS('BD Factoraje'!$Q:$Q,'BD Factoraje'!$G:$G,'Cartera Semanal Producto'!$A19,'BD Factoraje'!$C:$C,$B$2),0)+AU19-SUMIFS('BD Factoraje'!$R:$R,'BD Factoraje'!$G:$G,'Cartera Semanal Producto'!$A19,'BD Factoraje'!$N:$N,'Cartera Semanal Producto'!AV$1,'BD Factoraje'!$C:$C,$B$2)</f>
        <v>0</v>
      </c>
      <c r="AW19" s="11">
        <f>IF('Cartera Semanal Producto'!$A19='Cartera Semanal Producto'!AW$1,-SUMIFS('BD Factoraje'!$Q:$Q,'BD Factoraje'!$G:$G,'Cartera Semanal Producto'!$A19,'BD Factoraje'!$C:$C,$B$2),0)+AV19-SUMIFS('BD Factoraje'!$R:$R,'BD Factoraje'!$G:$G,'Cartera Semanal Producto'!$A19,'BD Factoraje'!$N:$N,'Cartera Semanal Producto'!AW$1,'BD Factoraje'!$C:$C,$B$2)</f>
        <v>0</v>
      </c>
      <c r="AX19" s="11">
        <f>IF('Cartera Semanal Producto'!$A19='Cartera Semanal Producto'!AX$1,-SUMIFS('BD Factoraje'!$Q:$Q,'BD Factoraje'!$G:$G,'Cartera Semanal Producto'!$A19,'BD Factoraje'!$C:$C,$B$2),0)+AW19-SUMIFS('BD Factoraje'!$R:$R,'BD Factoraje'!$G:$G,'Cartera Semanal Producto'!$A19,'BD Factoraje'!$N:$N,'Cartera Semanal Producto'!AX$1,'BD Factoraje'!$C:$C,$B$2)</f>
        <v>0</v>
      </c>
      <c r="AY19" s="11">
        <f>IF('Cartera Semanal Producto'!$A19='Cartera Semanal Producto'!AY$1,-SUMIFS('BD Factoraje'!$Q:$Q,'BD Factoraje'!$G:$G,'Cartera Semanal Producto'!$A19,'BD Factoraje'!$C:$C,$B$2),0)+AX19-SUMIFS('BD Factoraje'!$R:$R,'BD Factoraje'!$G:$G,'Cartera Semanal Producto'!$A19,'BD Factoraje'!$N:$N,'Cartera Semanal Producto'!AY$1,'BD Factoraje'!$C:$C,$B$2)</f>
        <v>0</v>
      </c>
      <c r="AZ19" s="11">
        <f>IF('Cartera Semanal Producto'!$A19='Cartera Semanal Producto'!AZ$1,-SUMIFS('BD Factoraje'!$Q:$Q,'BD Factoraje'!$G:$G,'Cartera Semanal Producto'!$A19,'BD Factoraje'!$C:$C,$B$2),0)+AY19-SUMIFS('BD Factoraje'!$R:$R,'BD Factoraje'!$G:$G,'Cartera Semanal Producto'!$A19,'BD Factoraje'!$N:$N,'Cartera Semanal Producto'!AZ$1,'BD Factoraje'!$C:$C,$B$2)</f>
        <v>0</v>
      </c>
      <c r="BA19" s="11">
        <f>IF('Cartera Semanal Producto'!$A19='Cartera Semanal Producto'!BA$1,-SUMIFS('BD Factoraje'!$Q:$Q,'BD Factoraje'!$G:$G,'Cartera Semanal Producto'!$A19,'BD Factoraje'!$C:$C,$B$2),0)+AZ19-SUMIFS('BD Factoraje'!$R:$R,'BD Factoraje'!$G:$G,'Cartera Semanal Producto'!$A19,'BD Factoraje'!$N:$N,'Cartera Semanal Producto'!BA$1,'BD Factoraje'!$C:$C,$B$2)</f>
        <v>0</v>
      </c>
      <c r="BB19" s="11">
        <f>IF('Cartera Semanal Producto'!$A19='Cartera Semanal Producto'!BB$1,-SUMIFS('BD Factoraje'!$Q:$Q,'BD Factoraje'!$G:$G,'Cartera Semanal Producto'!$A19,'BD Factoraje'!$C:$C,$B$2),0)+BA19-SUMIFS('BD Factoraje'!$R:$R,'BD Factoraje'!$G:$G,'Cartera Semanal Producto'!$A19,'BD Factoraje'!$N:$N,'Cartera Semanal Producto'!BB$1,'BD Factoraje'!$C:$C,$B$2)</f>
        <v>0</v>
      </c>
      <c r="BC19" s="11">
        <f>IF('Cartera Semanal Producto'!$A19='Cartera Semanal Producto'!BC$1,-SUMIFS('BD Factoraje'!$Q:$Q,'BD Factoraje'!$G:$G,'Cartera Semanal Producto'!$A19,'BD Factoraje'!$C:$C,$B$2),0)+BB19-SUMIFS('BD Factoraje'!$R:$R,'BD Factoraje'!$G:$G,'Cartera Semanal Producto'!$A19,'BD Factoraje'!$N:$N,'Cartera Semanal Producto'!BC$1,'BD Factoraje'!$C:$C,$B$2)</f>
        <v>0</v>
      </c>
      <c r="BD19" s="11">
        <f>IF('Cartera Semanal Producto'!$A19='Cartera Semanal Producto'!BD$1,-SUMIFS('BD Factoraje'!$Q:$Q,'BD Factoraje'!$G:$G,'Cartera Semanal Producto'!$A19,'BD Factoraje'!$C:$C,$B$2),0)+BC19-SUMIFS('BD Factoraje'!$R:$R,'BD Factoraje'!$G:$G,'Cartera Semanal Producto'!$A19,'BD Factoraje'!$N:$N,'Cartera Semanal Producto'!BD$1,'BD Factoraje'!$C:$C,$B$2)</f>
        <v>0</v>
      </c>
      <c r="BE19" s="11">
        <f>IF('Cartera Semanal Producto'!$A19='Cartera Semanal Producto'!BE$1,-SUMIFS('BD Factoraje'!$Q:$Q,'BD Factoraje'!$G:$G,'Cartera Semanal Producto'!$A19,'BD Factoraje'!$C:$C,$B$2),0)+BD19-SUMIFS('BD Factoraje'!$R:$R,'BD Factoraje'!$G:$G,'Cartera Semanal Producto'!$A19,'BD Factoraje'!$N:$N,'Cartera Semanal Producto'!BE$1,'BD Factoraje'!$C:$C,$B$2)</f>
        <v>0</v>
      </c>
      <c r="BF19" s="11">
        <f>IF('Cartera Semanal Producto'!$A19='Cartera Semanal Producto'!BF$1,-SUMIFS('BD Factoraje'!$Q:$Q,'BD Factoraje'!$G:$G,'Cartera Semanal Producto'!$A19,'BD Factoraje'!$C:$C,$B$2),0)+BE19-SUMIFS('BD Factoraje'!$R:$R,'BD Factoraje'!$G:$G,'Cartera Semanal Producto'!$A19,'BD Factoraje'!$N:$N,'Cartera Semanal Producto'!BF$1,'BD Factoraje'!$C:$C,$B$2)</f>
        <v>0</v>
      </c>
      <c r="BG19" s="11">
        <f>IF('Cartera Semanal Producto'!$A19='Cartera Semanal Producto'!BG$1,-SUMIFS('BD Factoraje'!$Q:$Q,'BD Factoraje'!$G:$G,'Cartera Semanal Producto'!$A19,'BD Factoraje'!$C:$C,$B$2),0)+BF19-SUMIFS('BD Factoraje'!$R:$R,'BD Factoraje'!$G:$G,'Cartera Semanal Producto'!$A19,'BD Factoraje'!$N:$N,'Cartera Semanal Producto'!BG$1,'BD Factoraje'!$C:$C,$B$2)</f>
        <v>0</v>
      </c>
      <c r="BH19" s="11">
        <f>IF('Cartera Semanal Producto'!$A19='Cartera Semanal Producto'!BH$1,-SUMIFS('BD Factoraje'!$Q:$Q,'BD Factoraje'!$G:$G,'Cartera Semanal Producto'!$A19,'BD Factoraje'!$C:$C,$B$2),0)+BG19-SUMIFS('BD Factoraje'!$R:$R,'BD Factoraje'!$G:$G,'Cartera Semanal Producto'!$A19,'BD Factoraje'!$N:$N,'Cartera Semanal Producto'!BH$1,'BD Factoraje'!$C:$C,$B$2)</f>
        <v>0</v>
      </c>
      <c r="BI19" s="11">
        <f>IF('Cartera Semanal Producto'!$A19='Cartera Semanal Producto'!BI$1,-SUMIFS('BD Factoraje'!$Q:$Q,'BD Factoraje'!$G:$G,'Cartera Semanal Producto'!$A19,'BD Factoraje'!$C:$C,$B$2),0)+BH19-SUMIFS('BD Factoraje'!$R:$R,'BD Factoraje'!$G:$G,'Cartera Semanal Producto'!$A19,'BD Factoraje'!$N:$N,'Cartera Semanal Producto'!BI$1,'BD Factoraje'!$C:$C,$B$2)</f>
        <v>0</v>
      </c>
      <c r="BJ19" s="11">
        <f>IF('Cartera Semanal Producto'!$A19='Cartera Semanal Producto'!BJ$1,-SUMIFS('BD Factoraje'!$Q:$Q,'BD Factoraje'!$G:$G,'Cartera Semanal Producto'!$A19,'BD Factoraje'!$C:$C,$B$2),0)+BI19-SUMIFS('BD Factoraje'!$R:$R,'BD Factoraje'!$G:$G,'Cartera Semanal Producto'!$A19,'BD Factoraje'!$N:$N,'Cartera Semanal Producto'!BJ$1,'BD Factoraje'!$C:$C,$B$2)</f>
        <v>0</v>
      </c>
      <c r="BK19" s="11">
        <f>IF('Cartera Semanal Producto'!$A19='Cartera Semanal Producto'!BK$1,-SUMIFS('BD Factoraje'!$Q:$Q,'BD Factoraje'!$G:$G,'Cartera Semanal Producto'!$A19,'BD Factoraje'!$C:$C,$B$2),0)+BJ19-SUMIFS('BD Factoraje'!$R:$R,'BD Factoraje'!$G:$G,'Cartera Semanal Producto'!$A19,'BD Factoraje'!$N:$N,'Cartera Semanal Producto'!BK$1,'BD Factoraje'!$C:$C,$B$2)</f>
        <v>0</v>
      </c>
      <c r="BL19" s="11">
        <f>IF('Cartera Semanal Producto'!$A19='Cartera Semanal Producto'!BL$1,-SUMIFS('BD Factoraje'!$Q:$Q,'BD Factoraje'!$G:$G,'Cartera Semanal Producto'!$A19,'BD Factoraje'!$C:$C,$B$2),0)+BK19-SUMIFS('BD Factoraje'!$R:$R,'BD Factoraje'!$G:$G,'Cartera Semanal Producto'!$A19,'BD Factoraje'!$N:$N,'Cartera Semanal Producto'!BL$1,'BD Factoraje'!$C:$C,$B$2)</f>
        <v>0</v>
      </c>
      <c r="BM19" s="11">
        <f>IF('Cartera Semanal Producto'!$A19='Cartera Semanal Producto'!BM$1,-SUMIFS('BD Factoraje'!$Q:$Q,'BD Factoraje'!$G:$G,'Cartera Semanal Producto'!$A19,'BD Factoraje'!$C:$C,$B$2),0)+BL19-SUMIFS('BD Factoraje'!$R:$R,'BD Factoraje'!$G:$G,'Cartera Semanal Producto'!$A19,'BD Factoraje'!$N:$N,'Cartera Semanal Producto'!BM$1,'BD Factoraje'!$C:$C,$B$2)</f>
        <v>0</v>
      </c>
      <c r="BN19" s="11">
        <f>IF('Cartera Semanal Producto'!$A19='Cartera Semanal Producto'!BN$1,-SUMIFS('BD Factoraje'!$Q:$Q,'BD Factoraje'!$G:$G,'Cartera Semanal Producto'!$A19,'BD Factoraje'!$C:$C,$B$2),0)+BM19-SUMIFS('BD Factoraje'!$R:$R,'BD Factoraje'!$G:$G,'Cartera Semanal Producto'!$A19,'BD Factoraje'!$N:$N,'Cartera Semanal Producto'!BN$1,'BD Factoraje'!$C:$C,$B$2)</f>
        <v>0</v>
      </c>
      <c r="BO19" s="11">
        <f>IF('Cartera Semanal Producto'!$A19='Cartera Semanal Producto'!BO$1,-SUMIFS('BD Factoraje'!$Q:$Q,'BD Factoraje'!$G:$G,'Cartera Semanal Producto'!$A19,'BD Factoraje'!$C:$C,$B$2),0)+BN19-SUMIFS('BD Factoraje'!$R:$R,'BD Factoraje'!$G:$G,'Cartera Semanal Producto'!$A19,'BD Factoraje'!$N:$N,'Cartera Semanal Producto'!BO$1,'BD Factoraje'!$C:$C,$B$2)</f>
        <v>0</v>
      </c>
      <c r="BP19" s="11">
        <f>IF('Cartera Semanal Producto'!$A19='Cartera Semanal Producto'!BP$1,-SUMIFS('BD Factoraje'!$Q:$Q,'BD Factoraje'!$G:$G,'Cartera Semanal Producto'!$A19,'BD Factoraje'!$C:$C,$B$2),0)+BO19-SUMIFS('BD Factoraje'!$R:$R,'BD Factoraje'!$G:$G,'Cartera Semanal Producto'!$A19,'BD Factoraje'!$N:$N,'Cartera Semanal Producto'!BP$1,'BD Factoraje'!$C:$C,$B$2)</f>
        <v>0</v>
      </c>
      <c r="BQ19" s="11">
        <f>IF('Cartera Semanal Producto'!$A19='Cartera Semanal Producto'!BQ$1,-SUMIFS('BD Factoraje'!$Q:$Q,'BD Factoraje'!$G:$G,'Cartera Semanal Producto'!$A19,'BD Factoraje'!$C:$C,$B$2),0)+BP19-SUMIFS('BD Factoraje'!$R:$R,'BD Factoraje'!$G:$G,'Cartera Semanal Producto'!$A19,'BD Factoraje'!$N:$N,'Cartera Semanal Producto'!BQ$1,'BD Factoraje'!$C:$C,$B$2)</f>
        <v>0</v>
      </c>
      <c r="BR19" s="11">
        <f>IF('Cartera Semanal Producto'!$A19='Cartera Semanal Producto'!BR$1,-SUMIFS('BD Factoraje'!$Q:$Q,'BD Factoraje'!$G:$G,'Cartera Semanal Producto'!$A19,'BD Factoraje'!$C:$C,$B$2),0)+BQ19-SUMIFS('BD Factoraje'!$R:$R,'BD Factoraje'!$G:$G,'Cartera Semanal Producto'!$A19,'BD Factoraje'!$N:$N,'Cartera Semanal Producto'!BR$1,'BD Factoraje'!$C:$C,$B$2)</f>
        <v>0</v>
      </c>
      <c r="BS19" s="11">
        <f>IF('Cartera Semanal Producto'!$A19='Cartera Semanal Producto'!BS$1,-SUMIFS('BD Factoraje'!$Q:$Q,'BD Factoraje'!$G:$G,'Cartera Semanal Producto'!$A19,'BD Factoraje'!$C:$C,$B$2),0)+BR19-SUMIFS('BD Factoraje'!$R:$R,'BD Factoraje'!$G:$G,'Cartera Semanal Producto'!$A19,'BD Factoraje'!$N:$N,'Cartera Semanal Producto'!BS$1,'BD Factoraje'!$C:$C,$B$2)</f>
        <v>0</v>
      </c>
      <c r="BT19" s="11">
        <f>IF('Cartera Semanal Producto'!$A19='Cartera Semanal Producto'!BT$1,-SUMIFS('BD Factoraje'!$Q:$Q,'BD Factoraje'!$G:$G,'Cartera Semanal Producto'!$A19,'BD Factoraje'!$C:$C,$B$2),0)+BS19-SUMIFS('BD Factoraje'!$R:$R,'BD Factoraje'!$G:$G,'Cartera Semanal Producto'!$A19,'BD Factoraje'!$N:$N,'Cartera Semanal Producto'!BT$1,'BD Factoraje'!$C:$C,$B$2)</f>
        <v>0</v>
      </c>
      <c r="BU19" s="11">
        <f>IF('Cartera Semanal Producto'!$A19='Cartera Semanal Producto'!BU$1,-SUMIFS('BD Factoraje'!$Q:$Q,'BD Factoraje'!$G:$G,'Cartera Semanal Producto'!$A19,'BD Factoraje'!$C:$C,$B$2),0)+BT19-SUMIFS('BD Factoraje'!$R:$R,'BD Factoraje'!$G:$G,'Cartera Semanal Producto'!$A19,'BD Factoraje'!$N:$N,'Cartera Semanal Producto'!BU$1,'BD Factoraje'!$C:$C,$B$2)</f>
        <v>0</v>
      </c>
      <c r="BV19" s="11">
        <f>IF('Cartera Semanal Producto'!$A19='Cartera Semanal Producto'!BV$1,-SUMIFS('BD Factoraje'!$Q:$Q,'BD Factoraje'!$G:$G,'Cartera Semanal Producto'!$A19,'BD Factoraje'!$C:$C,$B$2),0)+BU19-SUMIFS('BD Factoraje'!$R:$R,'BD Factoraje'!$G:$G,'Cartera Semanal Producto'!$A19,'BD Factoraje'!$N:$N,'Cartera Semanal Producto'!BV$1,'BD Factoraje'!$C:$C,$B$2)</f>
        <v>0</v>
      </c>
      <c r="BW19" s="11">
        <f>IF('Cartera Semanal Producto'!$A19='Cartera Semanal Producto'!BW$1,-SUMIFS('BD Factoraje'!$Q:$Q,'BD Factoraje'!$G:$G,'Cartera Semanal Producto'!$A19,'BD Factoraje'!$C:$C,$B$2),0)+BV19-SUMIFS('BD Factoraje'!$R:$R,'BD Factoraje'!$G:$G,'Cartera Semanal Producto'!$A19,'BD Factoraje'!$N:$N,'Cartera Semanal Producto'!BW$1,'BD Factoraje'!$C:$C,$B$2)</f>
        <v>0</v>
      </c>
      <c r="BX19" s="11">
        <f>IF('Cartera Semanal Producto'!$A19='Cartera Semanal Producto'!BX$1,-SUMIFS('BD Factoraje'!$Q:$Q,'BD Factoraje'!$G:$G,'Cartera Semanal Producto'!$A19,'BD Factoraje'!$C:$C,$B$2),0)+BW19-SUMIFS('BD Factoraje'!$R:$R,'BD Factoraje'!$G:$G,'Cartera Semanal Producto'!$A19,'BD Factoraje'!$N:$N,'Cartera Semanal Producto'!BX$1,'BD Factoraje'!$C:$C,$B$2)</f>
        <v>0</v>
      </c>
      <c r="BY19" s="11">
        <f>IF('Cartera Semanal Producto'!$A19='Cartera Semanal Producto'!BY$1,-SUMIFS('BD Factoraje'!$Q:$Q,'BD Factoraje'!$G:$G,'Cartera Semanal Producto'!$A19,'BD Factoraje'!$C:$C,$B$2),0)+BX19-SUMIFS('BD Factoraje'!$R:$R,'BD Factoraje'!$G:$G,'Cartera Semanal Producto'!$A19,'BD Factoraje'!$N:$N,'Cartera Semanal Producto'!BY$1,'BD Factoraje'!$C:$C,$B$2)</f>
        <v>0</v>
      </c>
      <c r="BZ19" s="11">
        <f>IF('Cartera Semanal Producto'!$A19='Cartera Semanal Producto'!BZ$1,-SUMIFS('BD Factoraje'!$Q:$Q,'BD Factoraje'!$G:$G,'Cartera Semanal Producto'!$A19,'BD Factoraje'!$C:$C,$B$2),0)+BY19-SUMIFS('BD Factoraje'!$R:$R,'BD Factoraje'!$G:$G,'Cartera Semanal Producto'!$A19,'BD Factoraje'!$N:$N,'Cartera Semanal Producto'!BZ$1,'BD Factoraje'!$C:$C,$B$2)</f>
        <v>0</v>
      </c>
      <c r="CA19" s="11">
        <f>IF('Cartera Semanal Producto'!$A19='Cartera Semanal Producto'!CA$1,-SUMIFS('BD Factoraje'!$Q:$Q,'BD Factoraje'!$G:$G,'Cartera Semanal Producto'!$A19,'BD Factoraje'!$C:$C,$B$2),0)+BZ19-SUMIFS('BD Factoraje'!$R:$R,'BD Factoraje'!$G:$G,'Cartera Semanal Producto'!$A19,'BD Factoraje'!$N:$N,'Cartera Semanal Producto'!CA$1,'BD Factoraje'!$C:$C,$B$2)</f>
        <v>0</v>
      </c>
      <c r="CB19" s="11">
        <f>IF('Cartera Semanal Producto'!$A19='Cartera Semanal Producto'!CB$1,-SUMIFS('BD Factoraje'!$Q:$Q,'BD Factoraje'!$G:$G,'Cartera Semanal Producto'!$A19,'BD Factoraje'!$C:$C,$B$2),0)+CA19-SUMIFS('BD Factoraje'!$R:$R,'BD Factoraje'!$G:$G,'Cartera Semanal Producto'!$A19,'BD Factoraje'!$N:$N,'Cartera Semanal Producto'!CB$1,'BD Factoraje'!$C:$C,$B$2)</f>
        <v>0</v>
      </c>
      <c r="CC19" s="11">
        <f>IF('Cartera Semanal Producto'!$A19='Cartera Semanal Producto'!CC$1,-SUMIFS('BD Factoraje'!$Q:$Q,'BD Factoraje'!$G:$G,'Cartera Semanal Producto'!$A19,'BD Factoraje'!$C:$C,$B$2),0)+CB19-SUMIFS('BD Factoraje'!$R:$R,'BD Factoraje'!$G:$G,'Cartera Semanal Producto'!$A19,'BD Factoraje'!$N:$N,'Cartera Semanal Producto'!CC$1,'BD Factoraje'!$C:$C,$B$2)</f>
        <v>0</v>
      </c>
      <c r="CD19" s="11">
        <f>IF('Cartera Semanal Producto'!$A19='Cartera Semanal Producto'!CD$1,-SUMIFS('BD Factoraje'!$Q:$Q,'BD Factoraje'!$G:$G,'Cartera Semanal Producto'!$A19,'BD Factoraje'!$C:$C,$B$2),0)+CC19-SUMIFS('BD Factoraje'!$R:$R,'BD Factoraje'!$G:$G,'Cartera Semanal Producto'!$A19,'BD Factoraje'!$N:$N,'Cartera Semanal Producto'!CD$1,'BD Factoraje'!$C:$C,$B$2)</f>
        <v>0</v>
      </c>
      <c r="CE19" s="11">
        <f>IF('Cartera Semanal Producto'!$A19='Cartera Semanal Producto'!CE$1,-SUMIFS('BD Factoraje'!$Q:$Q,'BD Factoraje'!$G:$G,'Cartera Semanal Producto'!$A19,'BD Factoraje'!$C:$C,$B$2),0)+CD19-SUMIFS('BD Factoraje'!$R:$R,'BD Factoraje'!$G:$G,'Cartera Semanal Producto'!$A19,'BD Factoraje'!$N:$N,'Cartera Semanal Producto'!CE$1,'BD Factoraje'!$C:$C,$B$2)</f>
        <v>0</v>
      </c>
      <c r="CF19" s="11">
        <f>IF('Cartera Semanal Producto'!$A19='Cartera Semanal Producto'!CF$1,-SUMIFS('BD Factoraje'!$Q:$Q,'BD Factoraje'!$G:$G,'Cartera Semanal Producto'!$A19,'BD Factoraje'!$C:$C,$B$2),0)+CE19-SUMIFS('BD Factoraje'!$R:$R,'BD Factoraje'!$G:$G,'Cartera Semanal Producto'!$A19,'BD Factoraje'!$N:$N,'Cartera Semanal Producto'!CF$1,'BD Factoraje'!$C:$C,$B$2)</f>
        <v>0</v>
      </c>
      <c r="CG19" s="11">
        <f>IF('Cartera Semanal Producto'!$A19='Cartera Semanal Producto'!CG$1,-SUMIFS('BD Factoraje'!$Q:$Q,'BD Factoraje'!$G:$G,'Cartera Semanal Producto'!$A19,'BD Factoraje'!$C:$C,$B$2),0)+CF19-SUMIFS('BD Factoraje'!$R:$R,'BD Factoraje'!$G:$G,'Cartera Semanal Producto'!$A19,'BD Factoraje'!$N:$N,'Cartera Semanal Producto'!CG$1,'BD Factoraje'!$C:$C,$B$2)</f>
        <v>0</v>
      </c>
      <c r="CH19" s="11">
        <f>IF('Cartera Semanal Producto'!$A19='Cartera Semanal Producto'!CH$1,-SUMIFS('BD Factoraje'!$Q:$Q,'BD Factoraje'!$G:$G,'Cartera Semanal Producto'!$A19,'BD Factoraje'!$C:$C,$B$2),0)+CG19-SUMIFS('BD Factoraje'!$R:$R,'BD Factoraje'!$G:$G,'Cartera Semanal Producto'!$A19,'BD Factoraje'!$N:$N,'Cartera Semanal Producto'!CH$1,'BD Factoraje'!$C:$C,$B$2)</f>
        <v>0</v>
      </c>
      <c r="CI19" s="11">
        <f>IF('Cartera Semanal Producto'!$A19='Cartera Semanal Producto'!CI$1,-SUMIFS('BD Factoraje'!$Q:$Q,'BD Factoraje'!$G:$G,'Cartera Semanal Producto'!$A19,'BD Factoraje'!$C:$C,$B$2),0)+CH19-SUMIFS('BD Factoraje'!$R:$R,'BD Factoraje'!$G:$G,'Cartera Semanal Producto'!$A19,'BD Factoraje'!$N:$N,'Cartera Semanal Producto'!CI$1,'BD Factoraje'!$C:$C,$B$2)</f>
        <v>0</v>
      </c>
      <c r="CJ19" s="11">
        <f>IF('Cartera Semanal Producto'!$A19='Cartera Semanal Producto'!CJ$1,-SUMIFS('BD Factoraje'!$Q:$Q,'BD Factoraje'!$G:$G,'Cartera Semanal Producto'!$A19,'BD Factoraje'!$C:$C,$B$2),0)+CI19-SUMIFS('BD Factoraje'!$R:$R,'BD Factoraje'!$G:$G,'Cartera Semanal Producto'!$A19,'BD Factoraje'!$N:$N,'Cartera Semanal Producto'!CJ$1,'BD Factoraje'!$C:$C,$B$2)</f>
        <v>0</v>
      </c>
      <c r="CK19" s="11">
        <f>IF('Cartera Semanal Producto'!$A19='Cartera Semanal Producto'!CK$1,-SUMIFS('BD Factoraje'!$Q:$Q,'BD Factoraje'!$G:$G,'Cartera Semanal Producto'!$A19,'BD Factoraje'!$C:$C,$B$2),0)+CJ19-SUMIFS('BD Factoraje'!$R:$R,'BD Factoraje'!$G:$G,'Cartera Semanal Producto'!$A19,'BD Factoraje'!$N:$N,'Cartera Semanal Producto'!CK$1,'BD Factoraje'!$C:$C,$B$2)</f>
        <v>0</v>
      </c>
      <c r="CL19" s="11">
        <f>IF('Cartera Semanal Producto'!$A19='Cartera Semanal Producto'!CL$1,-SUMIFS('BD Factoraje'!$Q:$Q,'BD Factoraje'!$G:$G,'Cartera Semanal Producto'!$A19,'BD Factoraje'!$C:$C,$B$2),0)+CK19-SUMIFS('BD Factoraje'!$R:$R,'BD Factoraje'!$G:$G,'Cartera Semanal Producto'!$A19,'BD Factoraje'!$N:$N,'Cartera Semanal Producto'!CL$1,'BD Factoraje'!$C:$C,$B$2)</f>
        <v>0</v>
      </c>
      <c r="CM19" s="11">
        <f>IF('Cartera Semanal Producto'!$A19='Cartera Semanal Producto'!CM$1,-SUMIFS('BD Factoraje'!$Q:$Q,'BD Factoraje'!$G:$G,'Cartera Semanal Producto'!$A19,'BD Factoraje'!$C:$C,$B$2),0)+CL19-SUMIFS('BD Factoraje'!$R:$R,'BD Factoraje'!$G:$G,'Cartera Semanal Producto'!$A19,'BD Factoraje'!$N:$N,'Cartera Semanal Producto'!CM$1,'BD Factoraje'!$C:$C,$B$2)</f>
        <v>0</v>
      </c>
      <c r="CN19" s="11">
        <f>IF('Cartera Semanal Producto'!$A19='Cartera Semanal Producto'!CN$1,-SUMIFS('BD Factoraje'!$Q:$Q,'BD Factoraje'!$G:$G,'Cartera Semanal Producto'!$A19,'BD Factoraje'!$C:$C,$B$2),0)+CM19-SUMIFS('BD Factoraje'!$R:$R,'BD Factoraje'!$G:$G,'Cartera Semanal Producto'!$A19,'BD Factoraje'!$N:$N,'Cartera Semanal Producto'!CN$1,'BD Factoraje'!$C:$C,$B$2)</f>
        <v>0</v>
      </c>
      <c r="CO19" s="11">
        <f>IF('Cartera Semanal Producto'!$A19='Cartera Semanal Producto'!CO$1,-SUMIFS('BD Factoraje'!$Q:$Q,'BD Factoraje'!$G:$G,'Cartera Semanal Producto'!$A19,'BD Factoraje'!$C:$C,$B$2),0)+CN19-SUMIFS('BD Factoraje'!$R:$R,'BD Factoraje'!$G:$G,'Cartera Semanal Producto'!$A19,'BD Factoraje'!$N:$N,'Cartera Semanal Producto'!CO$1,'BD Factoraje'!$C:$C,$B$2)</f>
        <v>0</v>
      </c>
      <c r="CP19" s="11">
        <f>IF('Cartera Semanal Producto'!$A19='Cartera Semanal Producto'!CP$1,-SUMIFS('BD Factoraje'!$Q:$Q,'BD Factoraje'!$G:$G,'Cartera Semanal Producto'!$A19,'BD Factoraje'!$C:$C,$B$2),0)+CO19-SUMIFS('BD Factoraje'!$R:$R,'BD Factoraje'!$G:$G,'Cartera Semanal Producto'!$A19,'BD Factoraje'!$N:$N,'Cartera Semanal Producto'!CP$1,'BD Factoraje'!$C:$C,$B$2)</f>
        <v>0</v>
      </c>
      <c r="CQ19" s="11">
        <f>IF('Cartera Semanal Producto'!$A19='Cartera Semanal Producto'!CQ$1,-SUMIFS('BD Factoraje'!$Q:$Q,'BD Factoraje'!$G:$G,'Cartera Semanal Producto'!$A19,'BD Factoraje'!$C:$C,$B$2),0)+CP19-SUMIFS('BD Factoraje'!$R:$R,'BD Factoraje'!$G:$G,'Cartera Semanal Producto'!$A19,'BD Factoraje'!$N:$N,'Cartera Semanal Producto'!CQ$1,'BD Factoraje'!$C:$C,$B$2)</f>
        <v>0</v>
      </c>
      <c r="CR19" s="11">
        <f>IF('Cartera Semanal Producto'!$A19='Cartera Semanal Producto'!CR$1,-SUMIFS('BD Factoraje'!$Q:$Q,'BD Factoraje'!$G:$G,'Cartera Semanal Producto'!$A19,'BD Factoraje'!$C:$C,$B$2),0)+CQ19-SUMIFS('BD Factoraje'!$R:$R,'BD Factoraje'!$G:$G,'Cartera Semanal Producto'!$A19,'BD Factoraje'!$N:$N,'Cartera Semanal Producto'!CR$1,'BD Factoraje'!$C:$C,$B$2)</f>
        <v>0</v>
      </c>
      <c r="CS19" s="11">
        <f>IF('Cartera Semanal Producto'!$A19='Cartera Semanal Producto'!CS$1,-SUMIFS('BD Factoraje'!$Q:$Q,'BD Factoraje'!$G:$G,'Cartera Semanal Producto'!$A19,'BD Factoraje'!$C:$C,$B$2),0)+CR19-SUMIFS('BD Factoraje'!$R:$R,'BD Factoraje'!$G:$G,'Cartera Semanal Producto'!$A19,'BD Factoraje'!$N:$N,'Cartera Semanal Producto'!CS$1,'BD Factoraje'!$C:$C,$B$2)</f>
        <v>0</v>
      </c>
      <c r="CT19" s="11">
        <f>IF('Cartera Semanal Producto'!$A19='Cartera Semanal Producto'!CT$1,-SUMIFS('BD Factoraje'!$Q:$Q,'BD Factoraje'!$G:$G,'Cartera Semanal Producto'!$A19,'BD Factoraje'!$C:$C,$B$2),0)+CS19-SUMIFS('BD Factoraje'!$R:$R,'BD Factoraje'!$G:$G,'Cartera Semanal Producto'!$A19,'BD Factoraje'!$N:$N,'Cartera Semanal Producto'!CT$1,'BD Factoraje'!$C:$C,$B$2)</f>
        <v>0</v>
      </c>
      <c r="CU19" s="11">
        <f>IF('Cartera Semanal Producto'!$A19='Cartera Semanal Producto'!CU$1,-SUMIFS('BD Factoraje'!$Q:$Q,'BD Factoraje'!$G:$G,'Cartera Semanal Producto'!$A19,'BD Factoraje'!$C:$C,$B$2),0)+CT19-SUMIFS('BD Factoraje'!$R:$R,'BD Factoraje'!$G:$G,'Cartera Semanal Producto'!$A19,'BD Factoraje'!$N:$N,'Cartera Semanal Producto'!CU$1,'BD Factoraje'!$C:$C,$B$2)</f>
        <v>0</v>
      </c>
      <c r="CV19" s="11">
        <f>IF('Cartera Semanal Producto'!$A19='Cartera Semanal Producto'!CV$1,-SUMIFS('BD Factoraje'!$Q:$Q,'BD Factoraje'!$G:$G,'Cartera Semanal Producto'!$A19,'BD Factoraje'!$C:$C,$B$2),0)+CU19-SUMIFS('BD Factoraje'!$R:$R,'BD Factoraje'!$G:$G,'Cartera Semanal Producto'!$A19,'BD Factoraje'!$N:$N,'Cartera Semanal Producto'!CV$1,'BD Factoraje'!$C:$C,$B$2)</f>
        <v>0</v>
      </c>
    </row>
    <row r="20" spans="1:100" x14ac:dyDescent="0.25">
      <c r="A20" s="14">
        <v>30</v>
      </c>
      <c r="B20" s="31">
        <f t="shared" si="2"/>
        <v>42575</v>
      </c>
      <c r="C20" s="11">
        <f>IF('Cartera Semanal Producto'!$A20='Cartera Semanal Producto'!C$1,-SUMIFS('BD Factoraje'!$Q:$Q,'BD Factoraje'!$G:$G,'Cartera Semanal Producto'!$A20,'BD Factoraje'!$C:$C,$B$2),0)</f>
        <v>0</v>
      </c>
      <c r="D20" s="11">
        <f>IF('Cartera Semanal Producto'!$A20='Cartera Semanal Producto'!D$1,-SUMIFS('BD Factoraje'!$Q:$Q,'BD Factoraje'!$G:$G,'Cartera Semanal Producto'!$A20,'BD Factoraje'!$C:$C,$B$2),0)+C20-SUMIFS('BD Factoraje'!$R:$R,'BD Factoraje'!$G:$G,'Cartera Semanal Producto'!$A20,'BD Factoraje'!$N:$N,'Cartera Semanal Producto'!D$1,'BD Factoraje'!$C:$C,$B$2)</f>
        <v>0</v>
      </c>
      <c r="E20" s="11">
        <f>IF('Cartera Semanal Producto'!$A20='Cartera Semanal Producto'!E$1,-SUMIFS('BD Factoraje'!$Q:$Q,'BD Factoraje'!$G:$G,'Cartera Semanal Producto'!$A20,'BD Factoraje'!$C:$C,$B$2),0)+D20-SUMIFS('BD Factoraje'!$R:$R,'BD Factoraje'!$G:$G,'Cartera Semanal Producto'!$A20,'BD Factoraje'!$N:$N,'Cartera Semanal Producto'!E$1,'BD Factoraje'!$C:$C,$B$2)</f>
        <v>0</v>
      </c>
      <c r="F20" s="11">
        <f>IF('Cartera Semanal Producto'!$A20='Cartera Semanal Producto'!F$1,-SUMIFS('BD Factoraje'!$Q:$Q,'BD Factoraje'!$G:$G,'Cartera Semanal Producto'!$A20,'BD Factoraje'!$C:$C,$B$2),0)+E20-SUMIFS('BD Factoraje'!$R:$R,'BD Factoraje'!$G:$G,'Cartera Semanal Producto'!$A20,'BD Factoraje'!$N:$N,'Cartera Semanal Producto'!F$1,'BD Factoraje'!$C:$C,$B$2)</f>
        <v>0</v>
      </c>
      <c r="G20" s="11">
        <f>IF('Cartera Semanal Producto'!$A20='Cartera Semanal Producto'!G$1,-SUMIFS('BD Factoraje'!$Q:$Q,'BD Factoraje'!$G:$G,'Cartera Semanal Producto'!$A20,'BD Factoraje'!$C:$C,$B$2),0)+F20-SUMIFS('BD Factoraje'!$R:$R,'BD Factoraje'!$G:$G,'Cartera Semanal Producto'!$A20,'BD Factoraje'!$N:$N,'Cartera Semanal Producto'!G$1,'BD Factoraje'!$C:$C,$B$2)</f>
        <v>0</v>
      </c>
      <c r="H20" s="11">
        <f>IF('Cartera Semanal Producto'!$A20='Cartera Semanal Producto'!H$1,-SUMIFS('BD Factoraje'!$Q:$Q,'BD Factoraje'!$G:$G,'Cartera Semanal Producto'!$A20,'BD Factoraje'!$C:$C,$B$2),0)+G20-SUMIFS('BD Factoraje'!$R:$R,'BD Factoraje'!$G:$G,'Cartera Semanal Producto'!$A20,'BD Factoraje'!$N:$N,'Cartera Semanal Producto'!H$1,'BD Factoraje'!$C:$C,$B$2)</f>
        <v>0</v>
      </c>
      <c r="I20" s="11">
        <f>IF('Cartera Semanal Producto'!$A20='Cartera Semanal Producto'!I$1,-SUMIFS('BD Factoraje'!$Q:$Q,'BD Factoraje'!$G:$G,'Cartera Semanal Producto'!$A20,'BD Factoraje'!$C:$C,$B$2),0)+H20-SUMIFS('BD Factoraje'!$R:$R,'BD Factoraje'!$G:$G,'Cartera Semanal Producto'!$A20,'BD Factoraje'!$N:$N,'Cartera Semanal Producto'!I$1,'BD Factoraje'!$C:$C,$B$2)</f>
        <v>0</v>
      </c>
      <c r="J20" s="11">
        <f>IF('Cartera Semanal Producto'!$A20='Cartera Semanal Producto'!J$1,-SUMIFS('BD Factoraje'!$Q:$Q,'BD Factoraje'!$G:$G,'Cartera Semanal Producto'!$A20,'BD Factoraje'!$C:$C,$B$2),0)+I20-SUMIFS('BD Factoraje'!$R:$R,'BD Factoraje'!$G:$G,'Cartera Semanal Producto'!$A20,'BD Factoraje'!$N:$N,'Cartera Semanal Producto'!J$1,'BD Factoraje'!$C:$C,$B$2)</f>
        <v>0</v>
      </c>
      <c r="K20" s="11">
        <f>IF('Cartera Semanal Producto'!$A20='Cartera Semanal Producto'!K$1,-SUMIFS('BD Factoraje'!$Q:$Q,'BD Factoraje'!$G:$G,'Cartera Semanal Producto'!$A20,'BD Factoraje'!$C:$C,$B$2),0)+J20-SUMIFS('BD Factoraje'!$R:$R,'BD Factoraje'!$G:$G,'Cartera Semanal Producto'!$A20,'BD Factoraje'!$N:$N,'Cartera Semanal Producto'!K$1,'BD Factoraje'!$C:$C,$B$2)</f>
        <v>0</v>
      </c>
      <c r="L20" s="11">
        <f>IF('Cartera Semanal Producto'!$A20='Cartera Semanal Producto'!L$1,-SUMIFS('BD Factoraje'!$Q:$Q,'BD Factoraje'!$G:$G,'Cartera Semanal Producto'!$A20,'BD Factoraje'!$C:$C,$B$2),0)+K20-SUMIFS('BD Factoraje'!$R:$R,'BD Factoraje'!$G:$G,'Cartera Semanal Producto'!$A20,'BD Factoraje'!$N:$N,'Cartera Semanal Producto'!L$1,'BD Factoraje'!$C:$C,$B$2)</f>
        <v>0</v>
      </c>
      <c r="M20" s="11">
        <f>IF('Cartera Semanal Producto'!$A20='Cartera Semanal Producto'!M$1,-SUMIFS('BD Factoraje'!$Q:$Q,'BD Factoraje'!$G:$G,'Cartera Semanal Producto'!$A20,'BD Factoraje'!$C:$C,$B$2),0)+L20-SUMIFS('BD Factoraje'!$R:$R,'BD Factoraje'!$G:$G,'Cartera Semanal Producto'!$A20,'BD Factoraje'!$N:$N,'Cartera Semanal Producto'!M$1,'BD Factoraje'!$C:$C,$B$2)</f>
        <v>0</v>
      </c>
      <c r="N20" s="11">
        <f>IF('Cartera Semanal Producto'!$A20='Cartera Semanal Producto'!N$1,-SUMIFS('BD Factoraje'!$Q:$Q,'BD Factoraje'!$G:$G,'Cartera Semanal Producto'!$A20,'BD Factoraje'!$C:$C,$B$2),0)+M20-SUMIFS('BD Factoraje'!$R:$R,'BD Factoraje'!$G:$G,'Cartera Semanal Producto'!$A20,'BD Factoraje'!$N:$N,'Cartera Semanal Producto'!N$1,'BD Factoraje'!$C:$C,$B$2)</f>
        <v>0</v>
      </c>
      <c r="O20" s="11">
        <f>IF('Cartera Semanal Producto'!$A20='Cartera Semanal Producto'!O$1,-SUMIFS('BD Factoraje'!$Q:$Q,'BD Factoraje'!$G:$G,'Cartera Semanal Producto'!$A20,'BD Factoraje'!$C:$C,$B$2),0)+N20-SUMIFS('BD Factoraje'!$R:$R,'BD Factoraje'!$G:$G,'Cartera Semanal Producto'!$A20,'BD Factoraje'!$N:$N,'Cartera Semanal Producto'!O$1,'BD Factoraje'!$C:$C,$B$2)</f>
        <v>0</v>
      </c>
      <c r="P20" s="11">
        <f>IF('Cartera Semanal Producto'!$A20='Cartera Semanal Producto'!P$1,-SUMIFS('BD Factoraje'!$Q:$Q,'BD Factoraje'!$G:$G,'Cartera Semanal Producto'!$A20,'BD Factoraje'!$C:$C,$B$2),0)+O20-SUMIFS('BD Factoraje'!$R:$R,'BD Factoraje'!$G:$G,'Cartera Semanal Producto'!$A20,'BD Factoraje'!$N:$N,'Cartera Semanal Producto'!P$1,'BD Factoraje'!$C:$C,$B$2)</f>
        <v>0</v>
      </c>
      <c r="Q20" s="11">
        <f>IF('Cartera Semanal Producto'!$A20='Cartera Semanal Producto'!Q$1,-SUMIFS('BD Factoraje'!$Q:$Q,'BD Factoraje'!$G:$G,'Cartera Semanal Producto'!$A20,'BD Factoraje'!$C:$C,$B$2),0)+P20-SUMIFS('BD Factoraje'!$R:$R,'BD Factoraje'!$G:$G,'Cartera Semanal Producto'!$A20,'BD Factoraje'!$N:$N,'Cartera Semanal Producto'!Q$1,'BD Factoraje'!$C:$C,$B$2)</f>
        <v>0</v>
      </c>
      <c r="R20" s="11">
        <f>IF('Cartera Semanal Producto'!$A20='Cartera Semanal Producto'!R$1,-SUMIFS('BD Factoraje'!$Q:$Q,'BD Factoraje'!$G:$G,'Cartera Semanal Producto'!$A20,'BD Factoraje'!$C:$C,$B$2),0)+Q20-SUMIFS('BD Factoraje'!$R:$R,'BD Factoraje'!$G:$G,'Cartera Semanal Producto'!$A20,'BD Factoraje'!$N:$N,'Cartera Semanal Producto'!R$1,'BD Factoraje'!$C:$C,$B$2)</f>
        <v>0</v>
      </c>
      <c r="S20" s="11">
        <f>IF('Cartera Semanal Producto'!$A20='Cartera Semanal Producto'!S$1,-SUMIFS('BD Factoraje'!$Q:$Q,'BD Factoraje'!$G:$G,'Cartera Semanal Producto'!$A20,'BD Factoraje'!$C:$C,$B$2),0)+R20-SUMIFS('BD Factoraje'!$R:$R,'BD Factoraje'!$G:$G,'Cartera Semanal Producto'!$A20,'BD Factoraje'!$N:$N,'Cartera Semanal Producto'!S$1,'BD Factoraje'!$C:$C,$B$2)</f>
        <v>0</v>
      </c>
      <c r="T20" s="11">
        <f>IF('Cartera Semanal Producto'!$A20='Cartera Semanal Producto'!T$1,-SUMIFS('BD Factoraje'!$Q:$Q,'BD Factoraje'!$G:$G,'Cartera Semanal Producto'!$A20,'BD Factoraje'!$C:$C,$B$2),0)+S20-SUMIFS('BD Factoraje'!$R:$R,'BD Factoraje'!$G:$G,'Cartera Semanal Producto'!$A20,'BD Factoraje'!$N:$N,'Cartera Semanal Producto'!T$1,'BD Factoraje'!$C:$C,$B$2)</f>
        <v>0</v>
      </c>
      <c r="U20" s="11">
        <f>IF('Cartera Semanal Producto'!$A20='Cartera Semanal Producto'!U$1,-SUMIFS('BD Factoraje'!$Q:$Q,'BD Factoraje'!$G:$G,'Cartera Semanal Producto'!$A20,'BD Factoraje'!$C:$C,$B$2),0)+T20-SUMIFS('BD Factoraje'!$R:$R,'BD Factoraje'!$G:$G,'Cartera Semanal Producto'!$A20,'BD Factoraje'!$N:$N,'Cartera Semanal Producto'!U$1,'BD Factoraje'!$C:$C,$B$2)</f>
        <v>0</v>
      </c>
      <c r="V20" s="11">
        <f>IF('Cartera Semanal Producto'!$A20='Cartera Semanal Producto'!V$1,-SUMIFS('BD Factoraje'!$Q:$Q,'BD Factoraje'!$G:$G,'Cartera Semanal Producto'!$A20,'BD Factoraje'!$C:$C,$B$2),0)+U20-SUMIFS('BD Factoraje'!$R:$R,'BD Factoraje'!$G:$G,'Cartera Semanal Producto'!$A20,'BD Factoraje'!$N:$N,'Cartera Semanal Producto'!V$1,'BD Factoraje'!$C:$C,$B$2)</f>
        <v>0</v>
      </c>
      <c r="W20" s="11">
        <f>IF('Cartera Semanal Producto'!$A20='Cartera Semanal Producto'!W$1,-SUMIFS('BD Factoraje'!$Q:$Q,'BD Factoraje'!$G:$G,'Cartera Semanal Producto'!$A20,'BD Factoraje'!$C:$C,$B$2),0)+V20-SUMIFS('BD Factoraje'!$R:$R,'BD Factoraje'!$G:$G,'Cartera Semanal Producto'!$A20,'BD Factoraje'!$N:$N,'Cartera Semanal Producto'!W$1,'BD Factoraje'!$C:$C,$B$2)</f>
        <v>0</v>
      </c>
      <c r="X20" s="11">
        <f>IF('Cartera Semanal Producto'!$A20='Cartera Semanal Producto'!X$1,-SUMIFS('BD Factoraje'!$Q:$Q,'BD Factoraje'!$G:$G,'Cartera Semanal Producto'!$A20,'BD Factoraje'!$C:$C,$B$2),0)+W20-SUMIFS('BD Factoraje'!$R:$R,'BD Factoraje'!$G:$G,'Cartera Semanal Producto'!$A20,'BD Factoraje'!$N:$N,'Cartera Semanal Producto'!X$1,'BD Factoraje'!$C:$C,$B$2)</f>
        <v>0</v>
      </c>
      <c r="Y20" s="11">
        <f>IF('Cartera Semanal Producto'!$A20='Cartera Semanal Producto'!Y$1,-SUMIFS('BD Factoraje'!$Q:$Q,'BD Factoraje'!$G:$G,'Cartera Semanal Producto'!$A20,'BD Factoraje'!$C:$C,$B$2),0)+X20-SUMIFS('BD Factoraje'!$R:$R,'BD Factoraje'!$G:$G,'Cartera Semanal Producto'!$A20,'BD Factoraje'!$N:$N,'Cartera Semanal Producto'!Y$1,'BD Factoraje'!$C:$C,$B$2)</f>
        <v>0</v>
      </c>
      <c r="Z20" s="11">
        <f>IF('Cartera Semanal Producto'!$A20='Cartera Semanal Producto'!Z$1,-SUMIFS('BD Factoraje'!$Q:$Q,'BD Factoraje'!$G:$G,'Cartera Semanal Producto'!$A20,'BD Factoraje'!$C:$C,$B$2),0)+Y20-SUMIFS('BD Factoraje'!$R:$R,'BD Factoraje'!$G:$G,'Cartera Semanal Producto'!$A20,'BD Factoraje'!$N:$N,'Cartera Semanal Producto'!Z$1,'BD Factoraje'!$C:$C,$B$2)</f>
        <v>0</v>
      </c>
      <c r="AA20" s="11">
        <f>IF('Cartera Semanal Producto'!$A20='Cartera Semanal Producto'!AA$1,-SUMIFS('BD Factoraje'!$Q:$Q,'BD Factoraje'!$G:$G,'Cartera Semanal Producto'!$A20,'BD Factoraje'!$C:$C,$B$2),0)+Z20-SUMIFS('BD Factoraje'!$R:$R,'BD Factoraje'!$G:$G,'Cartera Semanal Producto'!$A20,'BD Factoraje'!$N:$N,'Cartera Semanal Producto'!AA$1,'BD Factoraje'!$C:$C,$B$2)</f>
        <v>0</v>
      </c>
      <c r="AB20" s="11">
        <f>IF('Cartera Semanal Producto'!$A20='Cartera Semanal Producto'!AB$1,-SUMIFS('BD Factoraje'!$Q:$Q,'BD Factoraje'!$G:$G,'Cartera Semanal Producto'!$A20,'BD Factoraje'!$C:$C,$B$2),0)+AA20-SUMIFS('BD Factoraje'!$R:$R,'BD Factoraje'!$G:$G,'Cartera Semanal Producto'!$A20,'BD Factoraje'!$N:$N,'Cartera Semanal Producto'!AB$1,'BD Factoraje'!$C:$C,$B$2)</f>
        <v>0</v>
      </c>
      <c r="AC20" s="11">
        <f>IF('Cartera Semanal Producto'!$A20='Cartera Semanal Producto'!AC$1,-SUMIFS('BD Factoraje'!$Q:$Q,'BD Factoraje'!$G:$G,'Cartera Semanal Producto'!$A20,'BD Factoraje'!$C:$C,$B$2),0)+AB20-SUMIFS('BD Factoraje'!$R:$R,'BD Factoraje'!$G:$G,'Cartera Semanal Producto'!$A20,'BD Factoraje'!$N:$N,'Cartera Semanal Producto'!AC$1,'BD Factoraje'!$C:$C,$B$2)</f>
        <v>0</v>
      </c>
      <c r="AD20" s="11">
        <f>IF('Cartera Semanal Producto'!$A20='Cartera Semanal Producto'!AD$1,-SUMIFS('BD Factoraje'!$Q:$Q,'BD Factoraje'!$G:$G,'Cartera Semanal Producto'!$A20,'BD Factoraje'!$C:$C,$B$2),0)+AC20-SUMIFS('BD Factoraje'!$R:$R,'BD Factoraje'!$G:$G,'Cartera Semanal Producto'!$A20,'BD Factoraje'!$N:$N,'Cartera Semanal Producto'!AD$1,'BD Factoraje'!$C:$C,$B$2)</f>
        <v>0</v>
      </c>
      <c r="AE20" s="11">
        <f>IF('Cartera Semanal Producto'!$A20='Cartera Semanal Producto'!AE$1,-SUMIFS('BD Factoraje'!$Q:$Q,'BD Factoraje'!$G:$G,'Cartera Semanal Producto'!$A20,'BD Factoraje'!$C:$C,$B$2),0)+AD20-SUMIFS('BD Factoraje'!$R:$R,'BD Factoraje'!$G:$G,'Cartera Semanal Producto'!$A20,'BD Factoraje'!$N:$N,'Cartera Semanal Producto'!AE$1,'BD Factoraje'!$C:$C,$B$2)</f>
        <v>0</v>
      </c>
      <c r="AF20" s="11">
        <f>IF('Cartera Semanal Producto'!$A20='Cartera Semanal Producto'!AF$1,-SUMIFS('BD Factoraje'!$Q:$Q,'BD Factoraje'!$G:$G,'Cartera Semanal Producto'!$A20,'BD Factoraje'!$C:$C,$B$2),0)+AE20-SUMIFS('BD Factoraje'!$R:$R,'BD Factoraje'!$G:$G,'Cartera Semanal Producto'!$A20,'BD Factoraje'!$N:$N,'Cartera Semanal Producto'!AF$1,'BD Factoraje'!$C:$C,$B$2)</f>
        <v>0</v>
      </c>
      <c r="AG20" s="11">
        <f>IF('Cartera Semanal Producto'!$A20='Cartera Semanal Producto'!AG$1,-SUMIFS('BD Factoraje'!$Q:$Q,'BD Factoraje'!$G:$G,'Cartera Semanal Producto'!$A20,'BD Factoraje'!$C:$C,$B$2),0)+AF20-SUMIFS('BD Factoraje'!$R:$R,'BD Factoraje'!$G:$G,'Cartera Semanal Producto'!$A20,'BD Factoraje'!$N:$N,'Cartera Semanal Producto'!AG$1,'BD Factoraje'!$C:$C,$B$2)</f>
        <v>0</v>
      </c>
      <c r="AH20" s="11">
        <f>IF('Cartera Semanal Producto'!$A20='Cartera Semanal Producto'!AH$1,-SUMIFS('BD Factoraje'!$Q:$Q,'BD Factoraje'!$G:$G,'Cartera Semanal Producto'!$A20,'BD Factoraje'!$C:$C,$B$2),0)+AG20-SUMIFS('BD Factoraje'!$R:$R,'BD Factoraje'!$G:$G,'Cartera Semanal Producto'!$A20,'BD Factoraje'!$N:$N,'Cartera Semanal Producto'!AH$1,'BD Factoraje'!$C:$C,$B$2)</f>
        <v>0</v>
      </c>
      <c r="AI20" s="11">
        <f>IF('Cartera Semanal Producto'!$A20='Cartera Semanal Producto'!AI$1,-SUMIFS('BD Factoraje'!$Q:$Q,'BD Factoraje'!$G:$G,'Cartera Semanal Producto'!$A20,'BD Factoraje'!$C:$C,$B$2),0)+AH20-SUMIFS('BD Factoraje'!$R:$R,'BD Factoraje'!$G:$G,'Cartera Semanal Producto'!$A20,'BD Factoraje'!$N:$N,'Cartera Semanal Producto'!AI$1,'BD Factoraje'!$C:$C,$B$2)</f>
        <v>0</v>
      </c>
      <c r="AJ20" s="11">
        <f>IF('Cartera Semanal Producto'!$A20='Cartera Semanal Producto'!AJ$1,-SUMIFS('BD Factoraje'!$Q:$Q,'BD Factoraje'!$G:$G,'Cartera Semanal Producto'!$A20,'BD Factoraje'!$C:$C,$B$2),0)+AI20-SUMIFS('BD Factoraje'!$R:$R,'BD Factoraje'!$G:$G,'Cartera Semanal Producto'!$A20,'BD Factoraje'!$N:$N,'Cartera Semanal Producto'!AJ$1,'BD Factoraje'!$C:$C,$B$2)</f>
        <v>0</v>
      </c>
      <c r="AK20" s="11">
        <f>IF('Cartera Semanal Producto'!$A20='Cartera Semanal Producto'!AK$1,-SUMIFS('BD Factoraje'!$Q:$Q,'BD Factoraje'!$G:$G,'Cartera Semanal Producto'!$A20,'BD Factoraje'!$C:$C,$B$2),0)+AJ20-SUMIFS('BD Factoraje'!$R:$R,'BD Factoraje'!$G:$G,'Cartera Semanal Producto'!$A20,'BD Factoraje'!$N:$N,'Cartera Semanal Producto'!AK$1,'BD Factoraje'!$C:$C,$B$2)</f>
        <v>0</v>
      </c>
      <c r="AL20" s="11">
        <f>IF('Cartera Semanal Producto'!$A20='Cartera Semanal Producto'!AL$1,-SUMIFS('BD Factoraje'!$Q:$Q,'BD Factoraje'!$G:$G,'Cartera Semanal Producto'!$A20,'BD Factoraje'!$C:$C,$B$2),0)+AK20-SUMIFS('BD Factoraje'!$R:$R,'BD Factoraje'!$G:$G,'Cartera Semanal Producto'!$A20,'BD Factoraje'!$N:$N,'Cartera Semanal Producto'!AL$1,'BD Factoraje'!$C:$C,$B$2)</f>
        <v>0</v>
      </c>
      <c r="AM20" s="11">
        <f>IF('Cartera Semanal Producto'!$A20='Cartera Semanal Producto'!AM$1,-SUMIFS('BD Factoraje'!$Q:$Q,'BD Factoraje'!$G:$G,'Cartera Semanal Producto'!$A20,'BD Factoraje'!$C:$C,$B$2),0)+AL20-SUMIFS('BD Factoraje'!$R:$R,'BD Factoraje'!$G:$G,'Cartera Semanal Producto'!$A20,'BD Factoraje'!$N:$N,'Cartera Semanal Producto'!AM$1,'BD Factoraje'!$C:$C,$B$2)</f>
        <v>0</v>
      </c>
      <c r="AN20" s="11">
        <f>IF('Cartera Semanal Producto'!$A20='Cartera Semanal Producto'!AN$1,-SUMIFS('BD Factoraje'!$Q:$Q,'BD Factoraje'!$G:$G,'Cartera Semanal Producto'!$A20,'BD Factoraje'!$C:$C,$B$2),0)+AM20-SUMIFS('BD Factoraje'!$R:$R,'BD Factoraje'!$G:$G,'Cartera Semanal Producto'!$A20,'BD Factoraje'!$N:$N,'Cartera Semanal Producto'!AN$1,'BD Factoraje'!$C:$C,$B$2)</f>
        <v>0</v>
      </c>
      <c r="AO20" s="11">
        <f>IF('Cartera Semanal Producto'!$A20='Cartera Semanal Producto'!AO$1,-SUMIFS('BD Factoraje'!$Q:$Q,'BD Factoraje'!$G:$G,'Cartera Semanal Producto'!$A20,'BD Factoraje'!$C:$C,$B$2),0)+AN20-SUMIFS('BD Factoraje'!$R:$R,'BD Factoraje'!$G:$G,'Cartera Semanal Producto'!$A20,'BD Factoraje'!$N:$N,'Cartera Semanal Producto'!AO$1,'BD Factoraje'!$C:$C,$B$2)</f>
        <v>0</v>
      </c>
      <c r="AP20" s="11">
        <f>IF('Cartera Semanal Producto'!$A20='Cartera Semanal Producto'!AP$1,-SUMIFS('BD Factoraje'!$Q:$Q,'BD Factoraje'!$G:$G,'Cartera Semanal Producto'!$A20,'BD Factoraje'!$C:$C,$B$2),0)+AO20-SUMIFS('BD Factoraje'!$R:$R,'BD Factoraje'!$G:$G,'Cartera Semanal Producto'!$A20,'BD Factoraje'!$N:$N,'Cartera Semanal Producto'!AP$1,'BD Factoraje'!$C:$C,$B$2)</f>
        <v>0</v>
      </c>
      <c r="AQ20" s="11">
        <f>IF('Cartera Semanal Producto'!$A20='Cartera Semanal Producto'!AQ$1,-SUMIFS('BD Factoraje'!$Q:$Q,'BD Factoraje'!$G:$G,'Cartera Semanal Producto'!$A20,'BD Factoraje'!$C:$C,$B$2),0)+AP20-SUMIFS('BD Factoraje'!$R:$R,'BD Factoraje'!$G:$G,'Cartera Semanal Producto'!$A20,'BD Factoraje'!$N:$N,'Cartera Semanal Producto'!AQ$1,'BD Factoraje'!$C:$C,$B$2)</f>
        <v>0</v>
      </c>
      <c r="AR20" s="11">
        <f>IF('Cartera Semanal Producto'!$A20='Cartera Semanal Producto'!AR$1,-SUMIFS('BD Factoraje'!$Q:$Q,'BD Factoraje'!$G:$G,'Cartera Semanal Producto'!$A20,'BD Factoraje'!$C:$C,$B$2),0)+AQ20-SUMIFS('BD Factoraje'!$R:$R,'BD Factoraje'!$G:$G,'Cartera Semanal Producto'!$A20,'BD Factoraje'!$N:$N,'Cartera Semanal Producto'!AR$1,'BD Factoraje'!$C:$C,$B$2)</f>
        <v>0</v>
      </c>
      <c r="AS20" s="11">
        <f>IF('Cartera Semanal Producto'!$A20='Cartera Semanal Producto'!AS$1,-SUMIFS('BD Factoraje'!$Q:$Q,'BD Factoraje'!$G:$G,'Cartera Semanal Producto'!$A20,'BD Factoraje'!$C:$C,$B$2),0)+AR20-SUMIFS('BD Factoraje'!$R:$R,'BD Factoraje'!$G:$G,'Cartera Semanal Producto'!$A20,'BD Factoraje'!$N:$N,'Cartera Semanal Producto'!AS$1,'BD Factoraje'!$C:$C,$B$2)</f>
        <v>0</v>
      </c>
      <c r="AT20" s="11">
        <f>IF('Cartera Semanal Producto'!$A20='Cartera Semanal Producto'!AT$1,-SUMIFS('BD Factoraje'!$Q:$Q,'BD Factoraje'!$G:$G,'Cartera Semanal Producto'!$A20,'BD Factoraje'!$C:$C,$B$2),0)+AS20-SUMIFS('BD Factoraje'!$R:$R,'BD Factoraje'!$G:$G,'Cartera Semanal Producto'!$A20,'BD Factoraje'!$N:$N,'Cartera Semanal Producto'!AT$1,'BD Factoraje'!$C:$C,$B$2)</f>
        <v>0</v>
      </c>
      <c r="AU20" s="11">
        <f>IF('Cartera Semanal Producto'!$A20='Cartera Semanal Producto'!AU$1,-SUMIFS('BD Factoraje'!$Q:$Q,'BD Factoraje'!$G:$G,'Cartera Semanal Producto'!$A20,'BD Factoraje'!$C:$C,$B$2),0)+AT20-SUMIFS('BD Factoraje'!$R:$R,'BD Factoraje'!$G:$G,'Cartera Semanal Producto'!$A20,'BD Factoraje'!$N:$N,'Cartera Semanal Producto'!AU$1,'BD Factoraje'!$C:$C,$B$2)</f>
        <v>0</v>
      </c>
      <c r="AV20" s="11">
        <f>IF('Cartera Semanal Producto'!$A20='Cartera Semanal Producto'!AV$1,-SUMIFS('BD Factoraje'!$Q:$Q,'BD Factoraje'!$G:$G,'Cartera Semanal Producto'!$A20,'BD Factoraje'!$C:$C,$B$2),0)+AU20-SUMIFS('BD Factoraje'!$R:$R,'BD Factoraje'!$G:$G,'Cartera Semanal Producto'!$A20,'BD Factoraje'!$N:$N,'Cartera Semanal Producto'!AV$1,'BD Factoraje'!$C:$C,$B$2)</f>
        <v>0</v>
      </c>
      <c r="AW20" s="11">
        <f>IF('Cartera Semanal Producto'!$A20='Cartera Semanal Producto'!AW$1,-SUMIFS('BD Factoraje'!$Q:$Q,'BD Factoraje'!$G:$G,'Cartera Semanal Producto'!$A20,'BD Factoraje'!$C:$C,$B$2),0)+AV20-SUMIFS('BD Factoraje'!$R:$R,'BD Factoraje'!$G:$G,'Cartera Semanal Producto'!$A20,'BD Factoraje'!$N:$N,'Cartera Semanal Producto'!AW$1,'BD Factoraje'!$C:$C,$B$2)</f>
        <v>0</v>
      </c>
      <c r="AX20" s="11">
        <f>IF('Cartera Semanal Producto'!$A20='Cartera Semanal Producto'!AX$1,-SUMIFS('BD Factoraje'!$Q:$Q,'BD Factoraje'!$G:$G,'Cartera Semanal Producto'!$A20,'BD Factoraje'!$C:$C,$B$2),0)+AW20-SUMIFS('BD Factoraje'!$R:$R,'BD Factoraje'!$G:$G,'Cartera Semanal Producto'!$A20,'BD Factoraje'!$N:$N,'Cartera Semanal Producto'!AX$1,'BD Factoraje'!$C:$C,$B$2)</f>
        <v>0</v>
      </c>
      <c r="AY20" s="11">
        <f>IF('Cartera Semanal Producto'!$A20='Cartera Semanal Producto'!AY$1,-SUMIFS('BD Factoraje'!$Q:$Q,'BD Factoraje'!$G:$G,'Cartera Semanal Producto'!$A20,'BD Factoraje'!$C:$C,$B$2),0)+AX20-SUMIFS('BD Factoraje'!$R:$R,'BD Factoraje'!$G:$G,'Cartera Semanal Producto'!$A20,'BD Factoraje'!$N:$N,'Cartera Semanal Producto'!AY$1,'BD Factoraje'!$C:$C,$B$2)</f>
        <v>0</v>
      </c>
      <c r="AZ20" s="11">
        <f>IF('Cartera Semanal Producto'!$A20='Cartera Semanal Producto'!AZ$1,-SUMIFS('BD Factoraje'!$Q:$Q,'BD Factoraje'!$G:$G,'Cartera Semanal Producto'!$A20,'BD Factoraje'!$C:$C,$B$2),0)+AY20-SUMIFS('BD Factoraje'!$R:$R,'BD Factoraje'!$G:$G,'Cartera Semanal Producto'!$A20,'BD Factoraje'!$N:$N,'Cartera Semanal Producto'!AZ$1,'BD Factoraje'!$C:$C,$B$2)</f>
        <v>0</v>
      </c>
      <c r="BA20" s="11">
        <f>IF('Cartera Semanal Producto'!$A20='Cartera Semanal Producto'!BA$1,-SUMIFS('BD Factoraje'!$Q:$Q,'BD Factoraje'!$G:$G,'Cartera Semanal Producto'!$A20,'BD Factoraje'!$C:$C,$B$2),0)+AZ20-SUMIFS('BD Factoraje'!$R:$R,'BD Factoraje'!$G:$G,'Cartera Semanal Producto'!$A20,'BD Factoraje'!$N:$N,'Cartera Semanal Producto'!BA$1,'BD Factoraje'!$C:$C,$B$2)</f>
        <v>0</v>
      </c>
      <c r="BB20" s="11">
        <f>IF('Cartera Semanal Producto'!$A20='Cartera Semanal Producto'!BB$1,-SUMIFS('BD Factoraje'!$Q:$Q,'BD Factoraje'!$G:$G,'Cartera Semanal Producto'!$A20,'BD Factoraje'!$C:$C,$B$2),0)+BA20-SUMIFS('BD Factoraje'!$R:$R,'BD Factoraje'!$G:$G,'Cartera Semanal Producto'!$A20,'BD Factoraje'!$N:$N,'Cartera Semanal Producto'!BB$1,'BD Factoraje'!$C:$C,$B$2)</f>
        <v>0</v>
      </c>
      <c r="BC20" s="11">
        <f>IF('Cartera Semanal Producto'!$A20='Cartera Semanal Producto'!BC$1,-SUMIFS('BD Factoraje'!$Q:$Q,'BD Factoraje'!$G:$G,'Cartera Semanal Producto'!$A20,'BD Factoraje'!$C:$C,$B$2),0)+BB20-SUMIFS('BD Factoraje'!$R:$R,'BD Factoraje'!$G:$G,'Cartera Semanal Producto'!$A20,'BD Factoraje'!$N:$N,'Cartera Semanal Producto'!BC$1,'BD Factoraje'!$C:$C,$B$2)</f>
        <v>0</v>
      </c>
      <c r="BD20" s="11">
        <f>IF('Cartera Semanal Producto'!$A20='Cartera Semanal Producto'!BD$1,-SUMIFS('BD Factoraje'!$Q:$Q,'BD Factoraje'!$G:$G,'Cartera Semanal Producto'!$A20,'BD Factoraje'!$C:$C,$B$2),0)+BC20-SUMIFS('BD Factoraje'!$R:$R,'BD Factoraje'!$G:$G,'Cartera Semanal Producto'!$A20,'BD Factoraje'!$N:$N,'Cartera Semanal Producto'!BD$1,'BD Factoraje'!$C:$C,$B$2)</f>
        <v>0</v>
      </c>
      <c r="BE20" s="11">
        <f>IF('Cartera Semanal Producto'!$A20='Cartera Semanal Producto'!BE$1,-SUMIFS('BD Factoraje'!$Q:$Q,'BD Factoraje'!$G:$G,'Cartera Semanal Producto'!$A20,'BD Factoraje'!$C:$C,$B$2),0)+BD20-SUMIFS('BD Factoraje'!$R:$R,'BD Factoraje'!$G:$G,'Cartera Semanal Producto'!$A20,'BD Factoraje'!$N:$N,'Cartera Semanal Producto'!BE$1,'BD Factoraje'!$C:$C,$B$2)</f>
        <v>0</v>
      </c>
      <c r="BF20" s="11">
        <f>IF('Cartera Semanal Producto'!$A20='Cartera Semanal Producto'!BF$1,-SUMIFS('BD Factoraje'!$Q:$Q,'BD Factoraje'!$G:$G,'Cartera Semanal Producto'!$A20,'BD Factoraje'!$C:$C,$B$2),0)+BE20-SUMIFS('BD Factoraje'!$R:$R,'BD Factoraje'!$G:$G,'Cartera Semanal Producto'!$A20,'BD Factoraje'!$N:$N,'Cartera Semanal Producto'!BF$1,'BD Factoraje'!$C:$C,$B$2)</f>
        <v>0</v>
      </c>
      <c r="BG20" s="11">
        <f>IF('Cartera Semanal Producto'!$A20='Cartera Semanal Producto'!BG$1,-SUMIFS('BD Factoraje'!$Q:$Q,'BD Factoraje'!$G:$G,'Cartera Semanal Producto'!$A20,'BD Factoraje'!$C:$C,$B$2),0)+BF20-SUMIFS('BD Factoraje'!$R:$R,'BD Factoraje'!$G:$G,'Cartera Semanal Producto'!$A20,'BD Factoraje'!$N:$N,'Cartera Semanal Producto'!BG$1,'BD Factoraje'!$C:$C,$B$2)</f>
        <v>0</v>
      </c>
      <c r="BH20" s="11">
        <f>IF('Cartera Semanal Producto'!$A20='Cartera Semanal Producto'!BH$1,-SUMIFS('BD Factoraje'!$Q:$Q,'BD Factoraje'!$G:$G,'Cartera Semanal Producto'!$A20,'BD Factoraje'!$C:$C,$B$2),0)+BG20-SUMIFS('BD Factoraje'!$R:$R,'BD Factoraje'!$G:$G,'Cartera Semanal Producto'!$A20,'BD Factoraje'!$N:$N,'Cartera Semanal Producto'!BH$1,'BD Factoraje'!$C:$C,$B$2)</f>
        <v>0</v>
      </c>
      <c r="BI20" s="11">
        <f>IF('Cartera Semanal Producto'!$A20='Cartera Semanal Producto'!BI$1,-SUMIFS('BD Factoraje'!$Q:$Q,'BD Factoraje'!$G:$G,'Cartera Semanal Producto'!$A20,'BD Factoraje'!$C:$C,$B$2),0)+BH20-SUMIFS('BD Factoraje'!$R:$R,'BD Factoraje'!$G:$G,'Cartera Semanal Producto'!$A20,'BD Factoraje'!$N:$N,'Cartera Semanal Producto'!BI$1,'BD Factoraje'!$C:$C,$B$2)</f>
        <v>0</v>
      </c>
      <c r="BJ20" s="11">
        <f>IF('Cartera Semanal Producto'!$A20='Cartera Semanal Producto'!BJ$1,-SUMIFS('BD Factoraje'!$Q:$Q,'BD Factoraje'!$G:$G,'Cartera Semanal Producto'!$A20,'BD Factoraje'!$C:$C,$B$2),0)+BI20-SUMIFS('BD Factoraje'!$R:$R,'BD Factoraje'!$G:$G,'Cartera Semanal Producto'!$A20,'BD Factoraje'!$N:$N,'Cartera Semanal Producto'!BJ$1,'BD Factoraje'!$C:$C,$B$2)</f>
        <v>0</v>
      </c>
      <c r="BK20" s="11">
        <f>IF('Cartera Semanal Producto'!$A20='Cartera Semanal Producto'!BK$1,-SUMIFS('BD Factoraje'!$Q:$Q,'BD Factoraje'!$G:$G,'Cartera Semanal Producto'!$A20,'BD Factoraje'!$C:$C,$B$2),0)+BJ20-SUMIFS('BD Factoraje'!$R:$R,'BD Factoraje'!$G:$G,'Cartera Semanal Producto'!$A20,'BD Factoraje'!$N:$N,'Cartera Semanal Producto'!BK$1,'BD Factoraje'!$C:$C,$B$2)</f>
        <v>0</v>
      </c>
      <c r="BL20" s="11">
        <f>IF('Cartera Semanal Producto'!$A20='Cartera Semanal Producto'!BL$1,-SUMIFS('BD Factoraje'!$Q:$Q,'BD Factoraje'!$G:$G,'Cartera Semanal Producto'!$A20,'BD Factoraje'!$C:$C,$B$2),0)+BK20-SUMIFS('BD Factoraje'!$R:$R,'BD Factoraje'!$G:$G,'Cartera Semanal Producto'!$A20,'BD Factoraje'!$N:$N,'Cartera Semanal Producto'!BL$1,'BD Factoraje'!$C:$C,$B$2)</f>
        <v>0</v>
      </c>
      <c r="BM20" s="11">
        <f>IF('Cartera Semanal Producto'!$A20='Cartera Semanal Producto'!BM$1,-SUMIFS('BD Factoraje'!$Q:$Q,'BD Factoraje'!$G:$G,'Cartera Semanal Producto'!$A20,'BD Factoraje'!$C:$C,$B$2),0)+BL20-SUMIFS('BD Factoraje'!$R:$R,'BD Factoraje'!$G:$G,'Cartera Semanal Producto'!$A20,'BD Factoraje'!$N:$N,'Cartera Semanal Producto'!BM$1,'BD Factoraje'!$C:$C,$B$2)</f>
        <v>0</v>
      </c>
      <c r="BN20" s="11">
        <f>IF('Cartera Semanal Producto'!$A20='Cartera Semanal Producto'!BN$1,-SUMIFS('BD Factoraje'!$Q:$Q,'BD Factoraje'!$G:$G,'Cartera Semanal Producto'!$A20,'BD Factoraje'!$C:$C,$B$2),0)+BM20-SUMIFS('BD Factoraje'!$R:$R,'BD Factoraje'!$G:$G,'Cartera Semanal Producto'!$A20,'BD Factoraje'!$N:$N,'Cartera Semanal Producto'!BN$1,'BD Factoraje'!$C:$C,$B$2)</f>
        <v>0</v>
      </c>
      <c r="BO20" s="11">
        <f>IF('Cartera Semanal Producto'!$A20='Cartera Semanal Producto'!BO$1,-SUMIFS('BD Factoraje'!$Q:$Q,'BD Factoraje'!$G:$G,'Cartera Semanal Producto'!$A20,'BD Factoraje'!$C:$C,$B$2),0)+BN20-SUMIFS('BD Factoraje'!$R:$R,'BD Factoraje'!$G:$G,'Cartera Semanal Producto'!$A20,'BD Factoraje'!$N:$N,'Cartera Semanal Producto'!BO$1,'BD Factoraje'!$C:$C,$B$2)</f>
        <v>0</v>
      </c>
      <c r="BP20" s="11">
        <f>IF('Cartera Semanal Producto'!$A20='Cartera Semanal Producto'!BP$1,-SUMIFS('BD Factoraje'!$Q:$Q,'BD Factoraje'!$G:$G,'Cartera Semanal Producto'!$A20,'BD Factoraje'!$C:$C,$B$2),0)+BO20-SUMIFS('BD Factoraje'!$R:$R,'BD Factoraje'!$G:$G,'Cartera Semanal Producto'!$A20,'BD Factoraje'!$N:$N,'Cartera Semanal Producto'!BP$1,'BD Factoraje'!$C:$C,$B$2)</f>
        <v>0</v>
      </c>
      <c r="BQ20" s="11">
        <f>IF('Cartera Semanal Producto'!$A20='Cartera Semanal Producto'!BQ$1,-SUMIFS('BD Factoraje'!$Q:$Q,'BD Factoraje'!$G:$G,'Cartera Semanal Producto'!$A20,'BD Factoraje'!$C:$C,$B$2),0)+BP20-SUMIFS('BD Factoraje'!$R:$R,'BD Factoraje'!$G:$G,'Cartera Semanal Producto'!$A20,'BD Factoraje'!$N:$N,'Cartera Semanal Producto'!BQ$1,'BD Factoraje'!$C:$C,$B$2)</f>
        <v>0</v>
      </c>
      <c r="BR20" s="11">
        <f>IF('Cartera Semanal Producto'!$A20='Cartera Semanal Producto'!BR$1,-SUMIFS('BD Factoraje'!$Q:$Q,'BD Factoraje'!$G:$G,'Cartera Semanal Producto'!$A20,'BD Factoraje'!$C:$C,$B$2),0)+BQ20-SUMIFS('BD Factoraje'!$R:$R,'BD Factoraje'!$G:$G,'Cartera Semanal Producto'!$A20,'BD Factoraje'!$N:$N,'Cartera Semanal Producto'!BR$1,'BD Factoraje'!$C:$C,$B$2)</f>
        <v>0</v>
      </c>
      <c r="BS20" s="11">
        <f>IF('Cartera Semanal Producto'!$A20='Cartera Semanal Producto'!BS$1,-SUMIFS('BD Factoraje'!$Q:$Q,'BD Factoraje'!$G:$G,'Cartera Semanal Producto'!$A20,'BD Factoraje'!$C:$C,$B$2),0)+BR20-SUMIFS('BD Factoraje'!$R:$R,'BD Factoraje'!$G:$G,'Cartera Semanal Producto'!$A20,'BD Factoraje'!$N:$N,'Cartera Semanal Producto'!BS$1,'BD Factoraje'!$C:$C,$B$2)</f>
        <v>0</v>
      </c>
      <c r="BT20" s="11">
        <f>IF('Cartera Semanal Producto'!$A20='Cartera Semanal Producto'!BT$1,-SUMIFS('BD Factoraje'!$Q:$Q,'BD Factoraje'!$G:$G,'Cartera Semanal Producto'!$A20,'BD Factoraje'!$C:$C,$B$2),0)+BS20-SUMIFS('BD Factoraje'!$R:$R,'BD Factoraje'!$G:$G,'Cartera Semanal Producto'!$A20,'BD Factoraje'!$N:$N,'Cartera Semanal Producto'!BT$1,'BD Factoraje'!$C:$C,$B$2)</f>
        <v>0</v>
      </c>
      <c r="BU20" s="11">
        <f>IF('Cartera Semanal Producto'!$A20='Cartera Semanal Producto'!BU$1,-SUMIFS('BD Factoraje'!$Q:$Q,'BD Factoraje'!$G:$G,'Cartera Semanal Producto'!$A20,'BD Factoraje'!$C:$C,$B$2),0)+BT20-SUMIFS('BD Factoraje'!$R:$R,'BD Factoraje'!$G:$G,'Cartera Semanal Producto'!$A20,'BD Factoraje'!$N:$N,'Cartera Semanal Producto'!BU$1,'BD Factoraje'!$C:$C,$B$2)</f>
        <v>0</v>
      </c>
      <c r="BV20" s="11">
        <f>IF('Cartera Semanal Producto'!$A20='Cartera Semanal Producto'!BV$1,-SUMIFS('BD Factoraje'!$Q:$Q,'BD Factoraje'!$G:$G,'Cartera Semanal Producto'!$A20,'BD Factoraje'!$C:$C,$B$2),0)+BU20-SUMIFS('BD Factoraje'!$R:$R,'BD Factoraje'!$G:$G,'Cartera Semanal Producto'!$A20,'BD Factoraje'!$N:$N,'Cartera Semanal Producto'!BV$1,'BD Factoraje'!$C:$C,$B$2)</f>
        <v>0</v>
      </c>
      <c r="BW20" s="11">
        <f>IF('Cartera Semanal Producto'!$A20='Cartera Semanal Producto'!BW$1,-SUMIFS('BD Factoraje'!$Q:$Q,'BD Factoraje'!$G:$G,'Cartera Semanal Producto'!$A20,'BD Factoraje'!$C:$C,$B$2),0)+BV20-SUMIFS('BD Factoraje'!$R:$R,'BD Factoraje'!$G:$G,'Cartera Semanal Producto'!$A20,'BD Factoraje'!$N:$N,'Cartera Semanal Producto'!BW$1,'BD Factoraje'!$C:$C,$B$2)</f>
        <v>0</v>
      </c>
      <c r="BX20" s="11">
        <f>IF('Cartera Semanal Producto'!$A20='Cartera Semanal Producto'!BX$1,-SUMIFS('BD Factoraje'!$Q:$Q,'BD Factoraje'!$G:$G,'Cartera Semanal Producto'!$A20,'BD Factoraje'!$C:$C,$B$2),0)+BW20-SUMIFS('BD Factoraje'!$R:$R,'BD Factoraje'!$G:$G,'Cartera Semanal Producto'!$A20,'BD Factoraje'!$N:$N,'Cartera Semanal Producto'!BX$1,'BD Factoraje'!$C:$C,$B$2)</f>
        <v>0</v>
      </c>
      <c r="BY20" s="11">
        <f>IF('Cartera Semanal Producto'!$A20='Cartera Semanal Producto'!BY$1,-SUMIFS('BD Factoraje'!$Q:$Q,'BD Factoraje'!$G:$G,'Cartera Semanal Producto'!$A20,'BD Factoraje'!$C:$C,$B$2),0)+BX20-SUMIFS('BD Factoraje'!$R:$R,'BD Factoraje'!$G:$G,'Cartera Semanal Producto'!$A20,'BD Factoraje'!$N:$N,'Cartera Semanal Producto'!BY$1,'BD Factoraje'!$C:$C,$B$2)</f>
        <v>0</v>
      </c>
      <c r="BZ20" s="11">
        <f>IF('Cartera Semanal Producto'!$A20='Cartera Semanal Producto'!BZ$1,-SUMIFS('BD Factoraje'!$Q:$Q,'BD Factoraje'!$G:$G,'Cartera Semanal Producto'!$A20,'BD Factoraje'!$C:$C,$B$2),0)+BY20-SUMIFS('BD Factoraje'!$R:$R,'BD Factoraje'!$G:$G,'Cartera Semanal Producto'!$A20,'BD Factoraje'!$N:$N,'Cartera Semanal Producto'!BZ$1,'BD Factoraje'!$C:$C,$B$2)</f>
        <v>0</v>
      </c>
      <c r="CA20" s="11">
        <f>IF('Cartera Semanal Producto'!$A20='Cartera Semanal Producto'!CA$1,-SUMIFS('BD Factoraje'!$Q:$Q,'BD Factoraje'!$G:$G,'Cartera Semanal Producto'!$A20,'BD Factoraje'!$C:$C,$B$2),0)+BZ20-SUMIFS('BD Factoraje'!$R:$R,'BD Factoraje'!$G:$G,'Cartera Semanal Producto'!$A20,'BD Factoraje'!$N:$N,'Cartera Semanal Producto'!CA$1,'BD Factoraje'!$C:$C,$B$2)</f>
        <v>0</v>
      </c>
      <c r="CB20" s="11">
        <f>IF('Cartera Semanal Producto'!$A20='Cartera Semanal Producto'!CB$1,-SUMIFS('BD Factoraje'!$Q:$Q,'BD Factoraje'!$G:$G,'Cartera Semanal Producto'!$A20,'BD Factoraje'!$C:$C,$B$2),0)+CA20-SUMIFS('BD Factoraje'!$R:$R,'BD Factoraje'!$G:$G,'Cartera Semanal Producto'!$A20,'BD Factoraje'!$N:$N,'Cartera Semanal Producto'!CB$1,'BD Factoraje'!$C:$C,$B$2)</f>
        <v>0</v>
      </c>
      <c r="CC20" s="11">
        <f>IF('Cartera Semanal Producto'!$A20='Cartera Semanal Producto'!CC$1,-SUMIFS('BD Factoraje'!$Q:$Q,'BD Factoraje'!$G:$G,'Cartera Semanal Producto'!$A20,'BD Factoraje'!$C:$C,$B$2),0)+CB20-SUMIFS('BD Factoraje'!$R:$R,'BD Factoraje'!$G:$G,'Cartera Semanal Producto'!$A20,'BD Factoraje'!$N:$N,'Cartera Semanal Producto'!CC$1,'BD Factoraje'!$C:$C,$B$2)</f>
        <v>0</v>
      </c>
      <c r="CD20" s="11">
        <f>IF('Cartera Semanal Producto'!$A20='Cartera Semanal Producto'!CD$1,-SUMIFS('BD Factoraje'!$Q:$Q,'BD Factoraje'!$G:$G,'Cartera Semanal Producto'!$A20,'BD Factoraje'!$C:$C,$B$2),0)+CC20-SUMIFS('BD Factoraje'!$R:$R,'BD Factoraje'!$G:$G,'Cartera Semanal Producto'!$A20,'BD Factoraje'!$N:$N,'Cartera Semanal Producto'!CD$1,'BD Factoraje'!$C:$C,$B$2)</f>
        <v>0</v>
      </c>
      <c r="CE20" s="11">
        <f>IF('Cartera Semanal Producto'!$A20='Cartera Semanal Producto'!CE$1,-SUMIFS('BD Factoraje'!$Q:$Q,'BD Factoraje'!$G:$G,'Cartera Semanal Producto'!$A20,'BD Factoraje'!$C:$C,$B$2),0)+CD20-SUMIFS('BD Factoraje'!$R:$R,'BD Factoraje'!$G:$G,'Cartera Semanal Producto'!$A20,'BD Factoraje'!$N:$N,'Cartera Semanal Producto'!CE$1,'BD Factoraje'!$C:$C,$B$2)</f>
        <v>0</v>
      </c>
      <c r="CF20" s="11">
        <f>IF('Cartera Semanal Producto'!$A20='Cartera Semanal Producto'!CF$1,-SUMIFS('BD Factoraje'!$Q:$Q,'BD Factoraje'!$G:$G,'Cartera Semanal Producto'!$A20,'BD Factoraje'!$C:$C,$B$2),0)+CE20-SUMIFS('BD Factoraje'!$R:$R,'BD Factoraje'!$G:$G,'Cartera Semanal Producto'!$A20,'BD Factoraje'!$N:$N,'Cartera Semanal Producto'!CF$1,'BD Factoraje'!$C:$C,$B$2)</f>
        <v>0</v>
      </c>
      <c r="CG20" s="11">
        <f>IF('Cartera Semanal Producto'!$A20='Cartera Semanal Producto'!CG$1,-SUMIFS('BD Factoraje'!$Q:$Q,'BD Factoraje'!$G:$G,'Cartera Semanal Producto'!$A20,'BD Factoraje'!$C:$C,$B$2),0)+CF20-SUMIFS('BD Factoraje'!$R:$R,'BD Factoraje'!$G:$G,'Cartera Semanal Producto'!$A20,'BD Factoraje'!$N:$N,'Cartera Semanal Producto'!CG$1,'BD Factoraje'!$C:$C,$B$2)</f>
        <v>0</v>
      </c>
      <c r="CH20" s="11">
        <f>IF('Cartera Semanal Producto'!$A20='Cartera Semanal Producto'!CH$1,-SUMIFS('BD Factoraje'!$Q:$Q,'BD Factoraje'!$G:$G,'Cartera Semanal Producto'!$A20,'BD Factoraje'!$C:$C,$B$2),0)+CG20-SUMIFS('BD Factoraje'!$R:$R,'BD Factoraje'!$G:$G,'Cartera Semanal Producto'!$A20,'BD Factoraje'!$N:$N,'Cartera Semanal Producto'!CH$1,'BD Factoraje'!$C:$C,$B$2)</f>
        <v>0</v>
      </c>
      <c r="CI20" s="11">
        <f>IF('Cartera Semanal Producto'!$A20='Cartera Semanal Producto'!CI$1,-SUMIFS('BD Factoraje'!$Q:$Q,'BD Factoraje'!$G:$G,'Cartera Semanal Producto'!$A20,'BD Factoraje'!$C:$C,$B$2),0)+CH20-SUMIFS('BD Factoraje'!$R:$R,'BD Factoraje'!$G:$G,'Cartera Semanal Producto'!$A20,'BD Factoraje'!$N:$N,'Cartera Semanal Producto'!CI$1,'BD Factoraje'!$C:$C,$B$2)</f>
        <v>0</v>
      </c>
      <c r="CJ20" s="11">
        <f>IF('Cartera Semanal Producto'!$A20='Cartera Semanal Producto'!CJ$1,-SUMIFS('BD Factoraje'!$Q:$Q,'BD Factoraje'!$G:$G,'Cartera Semanal Producto'!$A20,'BD Factoraje'!$C:$C,$B$2),0)+CI20-SUMIFS('BD Factoraje'!$R:$R,'BD Factoraje'!$G:$G,'Cartera Semanal Producto'!$A20,'BD Factoraje'!$N:$N,'Cartera Semanal Producto'!CJ$1,'BD Factoraje'!$C:$C,$B$2)</f>
        <v>0</v>
      </c>
      <c r="CK20" s="11">
        <f>IF('Cartera Semanal Producto'!$A20='Cartera Semanal Producto'!CK$1,-SUMIFS('BD Factoraje'!$Q:$Q,'BD Factoraje'!$G:$G,'Cartera Semanal Producto'!$A20,'BD Factoraje'!$C:$C,$B$2),0)+CJ20-SUMIFS('BD Factoraje'!$R:$R,'BD Factoraje'!$G:$G,'Cartera Semanal Producto'!$A20,'BD Factoraje'!$N:$N,'Cartera Semanal Producto'!CK$1,'BD Factoraje'!$C:$C,$B$2)</f>
        <v>0</v>
      </c>
      <c r="CL20" s="11">
        <f>IF('Cartera Semanal Producto'!$A20='Cartera Semanal Producto'!CL$1,-SUMIFS('BD Factoraje'!$Q:$Q,'BD Factoraje'!$G:$G,'Cartera Semanal Producto'!$A20,'BD Factoraje'!$C:$C,$B$2),0)+CK20-SUMIFS('BD Factoraje'!$R:$R,'BD Factoraje'!$G:$G,'Cartera Semanal Producto'!$A20,'BD Factoraje'!$N:$N,'Cartera Semanal Producto'!CL$1,'BD Factoraje'!$C:$C,$B$2)</f>
        <v>0</v>
      </c>
      <c r="CM20" s="11">
        <f>IF('Cartera Semanal Producto'!$A20='Cartera Semanal Producto'!CM$1,-SUMIFS('BD Factoraje'!$Q:$Q,'BD Factoraje'!$G:$G,'Cartera Semanal Producto'!$A20,'BD Factoraje'!$C:$C,$B$2),0)+CL20-SUMIFS('BD Factoraje'!$R:$R,'BD Factoraje'!$G:$G,'Cartera Semanal Producto'!$A20,'BD Factoraje'!$N:$N,'Cartera Semanal Producto'!CM$1,'BD Factoraje'!$C:$C,$B$2)</f>
        <v>0</v>
      </c>
      <c r="CN20" s="11">
        <f>IF('Cartera Semanal Producto'!$A20='Cartera Semanal Producto'!CN$1,-SUMIFS('BD Factoraje'!$Q:$Q,'BD Factoraje'!$G:$G,'Cartera Semanal Producto'!$A20,'BD Factoraje'!$C:$C,$B$2),0)+CM20-SUMIFS('BD Factoraje'!$R:$R,'BD Factoraje'!$G:$G,'Cartera Semanal Producto'!$A20,'BD Factoraje'!$N:$N,'Cartera Semanal Producto'!CN$1,'BD Factoraje'!$C:$C,$B$2)</f>
        <v>0</v>
      </c>
      <c r="CO20" s="11">
        <f>IF('Cartera Semanal Producto'!$A20='Cartera Semanal Producto'!CO$1,-SUMIFS('BD Factoraje'!$Q:$Q,'BD Factoraje'!$G:$G,'Cartera Semanal Producto'!$A20,'BD Factoraje'!$C:$C,$B$2),0)+CN20-SUMIFS('BD Factoraje'!$R:$R,'BD Factoraje'!$G:$G,'Cartera Semanal Producto'!$A20,'BD Factoraje'!$N:$N,'Cartera Semanal Producto'!CO$1,'BD Factoraje'!$C:$C,$B$2)</f>
        <v>0</v>
      </c>
      <c r="CP20" s="11">
        <f>IF('Cartera Semanal Producto'!$A20='Cartera Semanal Producto'!CP$1,-SUMIFS('BD Factoraje'!$Q:$Q,'BD Factoraje'!$G:$G,'Cartera Semanal Producto'!$A20,'BD Factoraje'!$C:$C,$B$2),0)+CO20-SUMIFS('BD Factoraje'!$R:$R,'BD Factoraje'!$G:$G,'Cartera Semanal Producto'!$A20,'BD Factoraje'!$N:$N,'Cartera Semanal Producto'!CP$1,'BD Factoraje'!$C:$C,$B$2)</f>
        <v>0</v>
      </c>
      <c r="CQ20" s="11">
        <f>IF('Cartera Semanal Producto'!$A20='Cartera Semanal Producto'!CQ$1,-SUMIFS('BD Factoraje'!$Q:$Q,'BD Factoraje'!$G:$G,'Cartera Semanal Producto'!$A20,'BD Factoraje'!$C:$C,$B$2),0)+CP20-SUMIFS('BD Factoraje'!$R:$R,'BD Factoraje'!$G:$G,'Cartera Semanal Producto'!$A20,'BD Factoraje'!$N:$N,'Cartera Semanal Producto'!CQ$1,'BD Factoraje'!$C:$C,$B$2)</f>
        <v>0</v>
      </c>
      <c r="CR20" s="11">
        <f>IF('Cartera Semanal Producto'!$A20='Cartera Semanal Producto'!CR$1,-SUMIFS('BD Factoraje'!$Q:$Q,'BD Factoraje'!$G:$G,'Cartera Semanal Producto'!$A20,'BD Factoraje'!$C:$C,$B$2),0)+CQ20-SUMIFS('BD Factoraje'!$R:$R,'BD Factoraje'!$G:$G,'Cartera Semanal Producto'!$A20,'BD Factoraje'!$N:$N,'Cartera Semanal Producto'!CR$1,'BD Factoraje'!$C:$C,$B$2)</f>
        <v>0</v>
      </c>
      <c r="CS20" s="11">
        <f>IF('Cartera Semanal Producto'!$A20='Cartera Semanal Producto'!CS$1,-SUMIFS('BD Factoraje'!$Q:$Q,'BD Factoraje'!$G:$G,'Cartera Semanal Producto'!$A20,'BD Factoraje'!$C:$C,$B$2),0)+CR20-SUMIFS('BD Factoraje'!$R:$R,'BD Factoraje'!$G:$G,'Cartera Semanal Producto'!$A20,'BD Factoraje'!$N:$N,'Cartera Semanal Producto'!CS$1,'BD Factoraje'!$C:$C,$B$2)</f>
        <v>0</v>
      </c>
      <c r="CT20" s="11">
        <f>IF('Cartera Semanal Producto'!$A20='Cartera Semanal Producto'!CT$1,-SUMIFS('BD Factoraje'!$Q:$Q,'BD Factoraje'!$G:$G,'Cartera Semanal Producto'!$A20,'BD Factoraje'!$C:$C,$B$2),0)+CS20-SUMIFS('BD Factoraje'!$R:$R,'BD Factoraje'!$G:$G,'Cartera Semanal Producto'!$A20,'BD Factoraje'!$N:$N,'Cartera Semanal Producto'!CT$1,'BD Factoraje'!$C:$C,$B$2)</f>
        <v>0</v>
      </c>
      <c r="CU20" s="11">
        <f>IF('Cartera Semanal Producto'!$A20='Cartera Semanal Producto'!CU$1,-SUMIFS('BD Factoraje'!$Q:$Q,'BD Factoraje'!$G:$G,'Cartera Semanal Producto'!$A20,'BD Factoraje'!$C:$C,$B$2),0)+CT20-SUMIFS('BD Factoraje'!$R:$R,'BD Factoraje'!$G:$G,'Cartera Semanal Producto'!$A20,'BD Factoraje'!$N:$N,'Cartera Semanal Producto'!CU$1,'BD Factoraje'!$C:$C,$B$2)</f>
        <v>0</v>
      </c>
      <c r="CV20" s="11">
        <f>IF('Cartera Semanal Producto'!$A20='Cartera Semanal Producto'!CV$1,-SUMIFS('BD Factoraje'!$Q:$Q,'BD Factoraje'!$G:$G,'Cartera Semanal Producto'!$A20,'BD Factoraje'!$C:$C,$B$2),0)+CU20-SUMIFS('BD Factoraje'!$R:$R,'BD Factoraje'!$G:$G,'Cartera Semanal Producto'!$A20,'BD Factoraje'!$N:$N,'Cartera Semanal Producto'!CV$1,'BD Factoraje'!$C:$C,$B$2)</f>
        <v>0</v>
      </c>
    </row>
    <row r="21" spans="1:100" x14ac:dyDescent="0.25">
      <c r="A21" s="14">
        <v>31</v>
      </c>
      <c r="B21" s="31">
        <f t="shared" si="2"/>
        <v>42582</v>
      </c>
      <c r="C21" s="11">
        <f>IF('Cartera Semanal Producto'!$A21='Cartera Semanal Producto'!C$1,-SUMIFS('BD Factoraje'!$Q:$Q,'BD Factoraje'!$G:$G,'Cartera Semanal Producto'!$A21,'BD Factoraje'!$C:$C,$B$2),0)</f>
        <v>0</v>
      </c>
      <c r="D21" s="11">
        <f>IF('Cartera Semanal Producto'!$A21='Cartera Semanal Producto'!D$1,-SUMIFS('BD Factoraje'!$Q:$Q,'BD Factoraje'!$G:$G,'Cartera Semanal Producto'!$A21,'BD Factoraje'!$C:$C,$B$2),0)+C21-SUMIFS('BD Factoraje'!$R:$R,'BD Factoraje'!$G:$G,'Cartera Semanal Producto'!$A21,'BD Factoraje'!$N:$N,'Cartera Semanal Producto'!D$1,'BD Factoraje'!$C:$C,$B$2)</f>
        <v>0</v>
      </c>
      <c r="E21" s="11">
        <f>IF('Cartera Semanal Producto'!$A21='Cartera Semanal Producto'!E$1,-SUMIFS('BD Factoraje'!$Q:$Q,'BD Factoraje'!$G:$G,'Cartera Semanal Producto'!$A21,'BD Factoraje'!$C:$C,$B$2),0)+D21-SUMIFS('BD Factoraje'!$R:$R,'BD Factoraje'!$G:$G,'Cartera Semanal Producto'!$A21,'BD Factoraje'!$N:$N,'Cartera Semanal Producto'!E$1,'BD Factoraje'!$C:$C,$B$2)</f>
        <v>0</v>
      </c>
      <c r="F21" s="11">
        <f>IF('Cartera Semanal Producto'!$A21='Cartera Semanal Producto'!F$1,-SUMIFS('BD Factoraje'!$Q:$Q,'BD Factoraje'!$G:$G,'Cartera Semanal Producto'!$A21,'BD Factoraje'!$C:$C,$B$2),0)+E21-SUMIFS('BD Factoraje'!$R:$R,'BD Factoraje'!$G:$G,'Cartera Semanal Producto'!$A21,'BD Factoraje'!$N:$N,'Cartera Semanal Producto'!F$1,'BD Factoraje'!$C:$C,$B$2)</f>
        <v>0</v>
      </c>
      <c r="G21" s="11">
        <f>IF('Cartera Semanal Producto'!$A21='Cartera Semanal Producto'!G$1,-SUMIFS('BD Factoraje'!$Q:$Q,'BD Factoraje'!$G:$G,'Cartera Semanal Producto'!$A21,'BD Factoraje'!$C:$C,$B$2),0)+F21-SUMIFS('BD Factoraje'!$R:$R,'BD Factoraje'!$G:$G,'Cartera Semanal Producto'!$A21,'BD Factoraje'!$N:$N,'Cartera Semanal Producto'!G$1,'BD Factoraje'!$C:$C,$B$2)</f>
        <v>0</v>
      </c>
      <c r="H21" s="11">
        <f>IF('Cartera Semanal Producto'!$A21='Cartera Semanal Producto'!H$1,-SUMIFS('BD Factoraje'!$Q:$Q,'BD Factoraje'!$G:$G,'Cartera Semanal Producto'!$A21,'BD Factoraje'!$C:$C,$B$2),0)+G21-SUMIFS('BD Factoraje'!$R:$R,'BD Factoraje'!$G:$G,'Cartera Semanal Producto'!$A21,'BD Factoraje'!$N:$N,'Cartera Semanal Producto'!H$1,'BD Factoraje'!$C:$C,$B$2)</f>
        <v>0</v>
      </c>
      <c r="I21" s="11">
        <f>IF('Cartera Semanal Producto'!$A21='Cartera Semanal Producto'!I$1,-SUMIFS('BD Factoraje'!$Q:$Q,'BD Factoraje'!$G:$G,'Cartera Semanal Producto'!$A21,'BD Factoraje'!$C:$C,$B$2),0)+H21-SUMIFS('BD Factoraje'!$R:$R,'BD Factoraje'!$G:$G,'Cartera Semanal Producto'!$A21,'BD Factoraje'!$N:$N,'Cartera Semanal Producto'!I$1,'BD Factoraje'!$C:$C,$B$2)</f>
        <v>0</v>
      </c>
      <c r="J21" s="11">
        <f>IF('Cartera Semanal Producto'!$A21='Cartera Semanal Producto'!J$1,-SUMIFS('BD Factoraje'!$Q:$Q,'BD Factoraje'!$G:$G,'Cartera Semanal Producto'!$A21,'BD Factoraje'!$C:$C,$B$2),0)+I21-SUMIFS('BD Factoraje'!$R:$R,'BD Factoraje'!$G:$G,'Cartera Semanal Producto'!$A21,'BD Factoraje'!$N:$N,'Cartera Semanal Producto'!J$1,'BD Factoraje'!$C:$C,$B$2)</f>
        <v>0</v>
      </c>
      <c r="K21" s="11">
        <f>IF('Cartera Semanal Producto'!$A21='Cartera Semanal Producto'!K$1,-SUMIFS('BD Factoraje'!$Q:$Q,'BD Factoraje'!$G:$G,'Cartera Semanal Producto'!$A21,'BD Factoraje'!$C:$C,$B$2),0)+J21-SUMIFS('BD Factoraje'!$R:$R,'BD Factoraje'!$G:$G,'Cartera Semanal Producto'!$A21,'BD Factoraje'!$N:$N,'Cartera Semanal Producto'!K$1,'BD Factoraje'!$C:$C,$B$2)</f>
        <v>0</v>
      </c>
      <c r="L21" s="11">
        <f>IF('Cartera Semanal Producto'!$A21='Cartera Semanal Producto'!L$1,-SUMIFS('BD Factoraje'!$Q:$Q,'BD Factoraje'!$G:$G,'Cartera Semanal Producto'!$A21,'BD Factoraje'!$C:$C,$B$2),0)+K21-SUMIFS('BD Factoraje'!$R:$R,'BD Factoraje'!$G:$G,'Cartera Semanal Producto'!$A21,'BD Factoraje'!$N:$N,'Cartera Semanal Producto'!L$1,'BD Factoraje'!$C:$C,$B$2)</f>
        <v>0</v>
      </c>
      <c r="M21" s="11">
        <f>IF('Cartera Semanal Producto'!$A21='Cartera Semanal Producto'!M$1,-SUMIFS('BD Factoraje'!$Q:$Q,'BD Factoraje'!$G:$G,'Cartera Semanal Producto'!$A21,'BD Factoraje'!$C:$C,$B$2),0)+L21-SUMIFS('BD Factoraje'!$R:$R,'BD Factoraje'!$G:$G,'Cartera Semanal Producto'!$A21,'BD Factoraje'!$N:$N,'Cartera Semanal Producto'!M$1,'BD Factoraje'!$C:$C,$B$2)</f>
        <v>0</v>
      </c>
      <c r="N21" s="11">
        <f>IF('Cartera Semanal Producto'!$A21='Cartera Semanal Producto'!N$1,-SUMIFS('BD Factoraje'!$Q:$Q,'BD Factoraje'!$G:$G,'Cartera Semanal Producto'!$A21,'BD Factoraje'!$C:$C,$B$2),0)+M21-SUMIFS('BD Factoraje'!$R:$R,'BD Factoraje'!$G:$G,'Cartera Semanal Producto'!$A21,'BD Factoraje'!$N:$N,'Cartera Semanal Producto'!N$1,'BD Factoraje'!$C:$C,$B$2)</f>
        <v>0</v>
      </c>
      <c r="O21" s="11">
        <f>IF('Cartera Semanal Producto'!$A21='Cartera Semanal Producto'!O$1,-SUMIFS('BD Factoraje'!$Q:$Q,'BD Factoraje'!$G:$G,'Cartera Semanal Producto'!$A21,'BD Factoraje'!$C:$C,$B$2),0)+N21-SUMIFS('BD Factoraje'!$R:$R,'BD Factoraje'!$G:$G,'Cartera Semanal Producto'!$A21,'BD Factoraje'!$N:$N,'Cartera Semanal Producto'!O$1,'BD Factoraje'!$C:$C,$B$2)</f>
        <v>0</v>
      </c>
      <c r="P21" s="11">
        <f>IF('Cartera Semanal Producto'!$A21='Cartera Semanal Producto'!P$1,-SUMIFS('BD Factoraje'!$Q:$Q,'BD Factoraje'!$G:$G,'Cartera Semanal Producto'!$A21,'BD Factoraje'!$C:$C,$B$2),0)+O21-SUMIFS('BD Factoraje'!$R:$R,'BD Factoraje'!$G:$G,'Cartera Semanal Producto'!$A21,'BD Factoraje'!$N:$N,'Cartera Semanal Producto'!P$1,'BD Factoraje'!$C:$C,$B$2)</f>
        <v>0</v>
      </c>
      <c r="Q21" s="11">
        <f>IF('Cartera Semanal Producto'!$A21='Cartera Semanal Producto'!Q$1,-SUMIFS('BD Factoraje'!$Q:$Q,'BD Factoraje'!$G:$G,'Cartera Semanal Producto'!$A21,'BD Factoraje'!$C:$C,$B$2),0)+P21-SUMIFS('BD Factoraje'!$R:$R,'BD Factoraje'!$G:$G,'Cartera Semanal Producto'!$A21,'BD Factoraje'!$N:$N,'Cartera Semanal Producto'!Q$1,'BD Factoraje'!$C:$C,$B$2)</f>
        <v>0</v>
      </c>
      <c r="R21" s="11">
        <f>IF('Cartera Semanal Producto'!$A21='Cartera Semanal Producto'!R$1,-SUMIFS('BD Factoraje'!$Q:$Q,'BD Factoraje'!$G:$G,'Cartera Semanal Producto'!$A21,'BD Factoraje'!$C:$C,$B$2),0)+Q21-SUMIFS('BD Factoraje'!$R:$R,'BD Factoraje'!$G:$G,'Cartera Semanal Producto'!$A21,'BD Factoraje'!$N:$N,'Cartera Semanal Producto'!R$1,'BD Factoraje'!$C:$C,$B$2)</f>
        <v>0</v>
      </c>
      <c r="S21" s="11">
        <f>IF('Cartera Semanal Producto'!$A21='Cartera Semanal Producto'!S$1,-SUMIFS('BD Factoraje'!$Q:$Q,'BD Factoraje'!$G:$G,'Cartera Semanal Producto'!$A21,'BD Factoraje'!$C:$C,$B$2),0)+R21-SUMIFS('BD Factoraje'!$R:$R,'BD Factoraje'!$G:$G,'Cartera Semanal Producto'!$A21,'BD Factoraje'!$N:$N,'Cartera Semanal Producto'!S$1,'BD Factoraje'!$C:$C,$B$2)</f>
        <v>0</v>
      </c>
      <c r="T21" s="11">
        <f>IF('Cartera Semanal Producto'!$A21='Cartera Semanal Producto'!T$1,-SUMIFS('BD Factoraje'!$Q:$Q,'BD Factoraje'!$G:$G,'Cartera Semanal Producto'!$A21,'BD Factoraje'!$C:$C,$B$2),0)+S21-SUMIFS('BD Factoraje'!$R:$R,'BD Factoraje'!$G:$G,'Cartera Semanal Producto'!$A21,'BD Factoraje'!$N:$N,'Cartera Semanal Producto'!T$1,'BD Factoraje'!$C:$C,$B$2)</f>
        <v>0</v>
      </c>
      <c r="U21" s="11">
        <f>IF('Cartera Semanal Producto'!$A21='Cartera Semanal Producto'!U$1,-SUMIFS('BD Factoraje'!$Q:$Q,'BD Factoraje'!$G:$G,'Cartera Semanal Producto'!$A21,'BD Factoraje'!$C:$C,$B$2),0)+T21-SUMIFS('BD Factoraje'!$R:$R,'BD Factoraje'!$G:$G,'Cartera Semanal Producto'!$A21,'BD Factoraje'!$N:$N,'Cartera Semanal Producto'!U$1,'BD Factoraje'!$C:$C,$B$2)</f>
        <v>0</v>
      </c>
      <c r="V21" s="11">
        <f>IF('Cartera Semanal Producto'!$A21='Cartera Semanal Producto'!V$1,-SUMIFS('BD Factoraje'!$Q:$Q,'BD Factoraje'!$G:$G,'Cartera Semanal Producto'!$A21,'BD Factoraje'!$C:$C,$B$2),0)+U21-SUMIFS('BD Factoraje'!$R:$R,'BD Factoraje'!$G:$G,'Cartera Semanal Producto'!$A21,'BD Factoraje'!$N:$N,'Cartera Semanal Producto'!V$1,'BD Factoraje'!$C:$C,$B$2)</f>
        <v>0</v>
      </c>
      <c r="W21" s="11">
        <f>IF('Cartera Semanal Producto'!$A21='Cartera Semanal Producto'!W$1,-SUMIFS('BD Factoraje'!$Q:$Q,'BD Factoraje'!$G:$G,'Cartera Semanal Producto'!$A21,'BD Factoraje'!$C:$C,$B$2),0)+V21-SUMIFS('BD Factoraje'!$R:$R,'BD Factoraje'!$G:$G,'Cartera Semanal Producto'!$A21,'BD Factoraje'!$N:$N,'Cartera Semanal Producto'!W$1,'BD Factoraje'!$C:$C,$B$2)</f>
        <v>0</v>
      </c>
      <c r="X21" s="11">
        <f>IF('Cartera Semanal Producto'!$A21='Cartera Semanal Producto'!X$1,-SUMIFS('BD Factoraje'!$Q:$Q,'BD Factoraje'!$G:$G,'Cartera Semanal Producto'!$A21,'BD Factoraje'!$C:$C,$B$2),0)+W21-SUMIFS('BD Factoraje'!$R:$R,'BD Factoraje'!$G:$G,'Cartera Semanal Producto'!$A21,'BD Factoraje'!$N:$N,'Cartera Semanal Producto'!X$1,'BD Factoraje'!$C:$C,$B$2)</f>
        <v>0</v>
      </c>
      <c r="Y21" s="11">
        <f>IF('Cartera Semanal Producto'!$A21='Cartera Semanal Producto'!Y$1,-SUMIFS('BD Factoraje'!$Q:$Q,'BD Factoraje'!$G:$G,'Cartera Semanal Producto'!$A21,'BD Factoraje'!$C:$C,$B$2),0)+X21-SUMIFS('BD Factoraje'!$R:$R,'BD Factoraje'!$G:$G,'Cartera Semanal Producto'!$A21,'BD Factoraje'!$N:$N,'Cartera Semanal Producto'!Y$1,'BD Factoraje'!$C:$C,$B$2)</f>
        <v>0</v>
      </c>
      <c r="Z21" s="11">
        <f>IF('Cartera Semanal Producto'!$A21='Cartera Semanal Producto'!Z$1,-SUMIFS('BD Factoraje'!$Q:$Q,'BD Factoraje'!$G:$G,'Cartera Semanal Producto'!$A21,'BD Factoraje'!$C:$C,$B$2),0)+Y21-SUMIFS('BD Factoraje'!$R:$R,'BD Factoraje'!$G:$G,'Cartera Semanal Producto'!$A21,'BD Factoraje'!$N:$N,'Cartera Semanal Producto'!Z$1,'BD Factoraje'!$C:$C,$B$2)</f>
        <v>0</v>
      </c>
      <c r="AA21" s="11">
        <f>IF('Cartera Semanal Producto'!$A21='Cartera Semanal Producto'!AA$1,-SUMIFS('BD Factoraje'!$Q:$Q,'BD Factoraje'!$G:$G,'Cartera Semanal Producto'!$A21,'BD Factoraje'!$C:$C,$B$2),0)+Z21-SUMIFS('BD Factoraje'!$R:$R,'BD Factoraje'!$G:$G,'Cartera Semanal Producto'!$A21,'BD Factoraje'!$N:$N,'Cartera Semanal Producto'!AA$1,'BD Factoraje'!$C:$C,$B$2)</f>
        <v>0</v>
      </c>
      <c r="AB21" s="11">
        <f>IF('Cartera Semanal Producto'!$A21='Cartera Semanal Producto'!AB$1,-SUMIFS('BD Factoraje'!$Q:$Q,'BD Factoraje'!$G:$G,'Cartera Semanal Producto'!$A21,'BD Factoraje'!$C:$C,$B$2),0)+AA21-SUMIFS('BD Factoraje'!$R:$R,'BD Factoraje'!$G:$G,'Cartera Semanal Producto'!$A21,'BD Factoraje'!$N:$N,'Cartera Semanal Producto'!AB$1,'BD Factoraje'!$C:$C,$B$2)</f>
        <v>0</v>
      </c>
      <c r="AC21" s="11">
        <f>IF('Cartera Semanal Producto'!$A21='Cartera Semanal Producto'!AC$1,-SUMIFS('BD Factoraje'!$Q:$Q,'BD Factoraje'!$G:$G,'Cartera Semanal Producto'!$A21,'BD Factoraje'!$C:$C,$B$2),0)+AB21-SUMIFS('BD Factoraje'!$R:$R,'BD Factoraje'!$G:$G,'Cartera Semanal Producto'!$A21,'BD Factoraje'!$N:$N,'Cartera Semanal Producto'!AC$1,'BD Factoraje'!$C:$C,$B$2)</f>
        <v>0</v>
      </c>
      <c r="AD21" s="11">
        <f>IF('Cartera Semanal Producto'!$A21='Cartera Semanal Producto'!AD$1,-SUMIFS('BD Factoraje'!$Q:$Q,'BD Factoraje'!$G:$G,'Cartera Semanal Producto'!$A21,'BD Factoraje'!$C:$C,$B$2),0)+AC21-SUMIFS('BD Factoraje'!$R:$R,'BD Factoraje'!$G:$G,'Cartera Semanal Producto'!$A21,'BD Factoraje'!$N:$N,'Cartera Semanal Producto'!AD$1,'BD Factoraje'!$C:$C,$B$2)</f>
        <v>0</v>
      </c>
      <c r="AE21" s="11">
        <f>IF('Cartera Semanal Producto'!$A21='Cartera Semanal Producto'!AE$1,-SUMIFS('BD Factoraje'!$Q:$Q,'BD Factoraje'!$G:$G,'Cartera Semanal Producto'!$A21,'BD Factoraje'!$C:$C,$B$2),0)+AD21-SUMIFS('BD Factoraje'!$R:$R,'BD Factoraje'!$G:$G,'Cartera Semanal Producto'!$A21,'BD Factoraje'!$N:$N,'Cartera Semanal Producto'!AE$1,'BD Factoraje'!$C:$C,$B$2)</f>
        <v>0</v>
      </c>
      <c r="AF21" s="11">
        <f>IF('Cartera Semanal Producto'!$A21='Cartera Semanal Producto'!AF$1,-SUMIFS('BD Factoraje'!$Q:$Q,'BD Factoraje'!$G:$G,'Cartera Semanal Producto'!$A21,'BD Factoraje'!$C:$C,$B$2),0)+AE21-SUMIFS('BD Factoraje'!$R:$R,'BD Factoraje'!$G:$G,'Cartera Semanal Producto'!$A21,'BD Factoraje'!$N:$N,'Cartera Semanal Producto'!AF$1,'BD Factoraje'!$C:$C,$B$2)</f>
        <v>0</v>
      </c>
      <c r="AG21" s="11">
        <f>IF('Cartera Semanal Producto'!$A21='Cartera Semanal Producto'!AG$1,-SUMIFS('BD Factoraje'!$Q:$Q,'BD Factoraje'!$G:$G,'Cartera Semanal Producto'!$A21,'BD Factoraje'!$C:$C,$B$2),0)+AF21-SUMIFS('BD Factoraje'!$R:$R,'BD Factoraje'!$G:$G,'Cartera Semanal Producto'!$A21,'BD Factoraje'!$N:$N,'Cartera Semanal Producto'!AG$1,'BD Factoraje'!$C:$C,$B$2)</f>
        <v>0</v>
      </c>
      <c r="AH21" s="11">
        <f>IF('Cartera Semanal Producto'!$A21='Cartera Semanal Producto'!AH$1,-SUMIFS('BD Factoraje'!$Q:$Q,'BD Factoraje'!$G:$G,'Cartera Semanal Producto'!$A21,'BD Factoraje'!$C:$C,$B$2),0)+AG21-SUMIFS('BD Factoraje'!$R:$R,'BD Factoraje'!$G:$G,'Cartera Semanal Producto'!$A21,'BD Factoraje'!$N:$N,'Cartera Semanal Producto'!AH$1,'BD Factoraje'!$C:$C,$B$2)</f>
        <v>0</v>
      </c>
      <c r="AI21" s="11">
        <f>IF('Cartera Semanal Producto'!$A21='Cartera Semanal Producto'!AI$1,-SUMIFS('BD Factoraje'!$Q:$Q,'BD Factoraje'!$G:$G,'Cartera Semanal Producto'!$A21,'BD Factoraje'!$C:$C,$B$2),0)+AH21-SUMIFS('BD Factoraje'!$R:$R,'BD Factoraje'!$G:$G,'Cartera Semanal Producto'!$A21,'BD Factoraje'!$N:$N,'Cartera Semanal Producto'!AI$1,'BD Factoraje'!$C:$C,$B$2)</f>
        <v>0</v>
      </c>
      <c r="AJ21" s="11">
        <f>IF('Cartera Semanal Producto'!$A21='Cartera Semanal Producto'!AJ$1,-SUMIFS('BD Factoraje'!$Q:$Q,'BD Factoraje'!$G:$G,'Cartera Semanal Producto'!$A21,'BD Factoraje'!$C:$C,$B$2),0)+AI21-SUMIFS('BD Factoraje'!$R:$R,'BD Factoraje'!$G:$G,'Cartera Semanal Producto'!$A21,'BD Factoraje'!$N:$N,'Cartera Semanal Producto'!AJ$1,'BD Factoraje'!$C:$C,$B$2)</f>
        <v>0</v>
      </c>
      <c r="AK21" s="11">
        <f>IF('Cartera Semanal Producto'!$A21='Cartera Semanal Producto'!AK$1,-SUMIFS('BD Factoraje'!$Q:$Q,'BD Factoraje'!$G:$G,'Cartera Semanal Producto'!$A21,'BD Factoraje'!$C:$C,$B$2),0)+AJ21-SUMIFS('BD Factoraje'!$R:$R,'BD Factoraje'!$G:$G,'Cartera Semanal Producto'!$A21,'BD Factoraje'!$N:$N,'Cartera Semanal Producto'!AK$1,'BD Factoraje'!$C:$C,$B$2)</f>
        <v>0</v>
      </c>
      <c r="AL21" s="11">
        <f>IF('Cartera Semanal Producto'!$A21='Cartera Semanal Producto'!AL$1,-SUMIFS('BD Factoraje'!$Q:$Q,'BD Factoraje'!$G:$G,'Cartera Semanal Producto'!$A21,'BD Factoraje'!$C:$C,$B$2),0)+AK21-SUMIFS('BD Factoraje'!$R:$R,'BD Factoraje'!$G:$G,'Cartera Semanal Producto'!$A21,'BD Factoraje'!$N:$N,'Cartera Semanal Producto'!AL$1,'BD Factoraje'!$C:$C,$B$2)</f>
        <v>0</v>
      </c>
      <c r="AM21" s="11">
        <f>IF('Cartera Semanal Producto'!$A21='Cartera Semanal Producto'!AM$1,-SUMIFS('BD Factoraje'!$Q:$Q,'BD Factoraje'!$G:$G,'Cartera Semanal Producto'!$A21,'BD Factoraje'!$C:$C,$B$2),0)+AL21-SUMIFS('BD Factoraje'!$R:$R,'BD Factoraje'!$G:$G,'Cartera Semanal Producto'!$A21,'BD Factoraje'!$N:$N,'Cartera Semanal Producto'!AM$1,'BD Factoraje'!$C:$C,$B$2)</f>
        <v>0</v>
      </c>
      <c r="AN21" s="11">
        <f>IF('Cartera Semanal Producto'!$A21='Cartera Semanal Producto'!AN$1,-SUMIFS('BD Factoraje'!$Q:$Q,'BD Factoraje'!$G:$G,'Cartera Semanal Producto'!$A21,'BD Factoraje'!$C:$C,$B$2),0)+AM21-SUMIFS('BD Factoraje'!$R:$R,'BD Factoraje'!$G:$G,'Cartera Semanal Producto'!$A21,'BD Factoraje'!$N:$N,'Cartera Semanal Producto'!AN$1,'BD Factoraje'!$C:$C,$B$2)</f>
        <v>0</v>
      </c>
      <c r="AO21" s="11">
        <f>IF('Cartera Semanal Producto'!$A21='Cartera Semanal Producto'!AO$1,-SUMIFS('BD Factoraje'!$Q:$Q,'BD Factoraje'!$G:$G,'Cartera Semanal Producto'!$A21,'BD Factoraje'!$C:$C,$B$2),0)+AN21-SUMIFS('BD Factoraje'!$R:$R,'BD Factoraje'!$G:$G,'Cartera Semanal Producto'!$A21,'BD Factoraje'!$N:$N,'Cartera Semanal Producto'!AO$1,'BD Factoraje'!$C:$C,$B$2)</f>
        <v>0</v>
      </c>
      <c r="AP21" s="11">
        <f>IF('Cartera Semanal Producto'!$A21='Cartera Semanal Producto'!AP$1,-SUMIFS('BD Factoraje'!$Q:$Q,'BD Factoraje'!$G:$G,'Cartera Semanal Producto'!$A21,'BD Factoraje'!$C:$C,$B$2),0)+AO21-SUMIFS('BD Factoraje'!$R:$R,'BD Factoraje'!$G:$G,'Cartera Semanal Producto'!$A21,'BD Factoraje'!$N:$N,'Cartera Semanal Producto'!AP$1,'BD Factoraje'!$C:$C,$B$2)</f>
        <v>0</v>
      </c>
      <c r="AQ21" s="11">
        <f>IF('Cartera Semanal Producto'!$A21='Cartera Semanal Producto'!AQ$1,-SUMIFS('BD Factoraje'!$Q:$Q,'BD Factoraje'!$G:$G,'Cartera Semanal Producto'!$A21,'BD Factoraje'!$C:$C,$B$2),0)+AP21-SUMIFS('BD Factoraje'!$R:$R,'BD Factoraje'!$G:$G,'Cartera Semanal Producto'!$A21,'BD Factoraje'!$N:$N,'Cartera Semanal Producto'!AQ$1,'BD Factoraje'!$C:$C,$B$2)</f>
        <v>0</v>
      </c>
      <c r="AR21" s="11">
        <f>IF('Cartera Semanal Producto'!$A21='Cartera Semanal Producto'!AR$1,-SUMIFS('BD Factoraje'!$Q:$Q,'BD Factoraje'!$G:$G,'Cartera Semanal Producto'!$A21,'BD Factoraje'!$C:$C,$B$2),0)+AQ21-SUMIFS('BD Factoraje'!$R:$R,'BD Factoraje'!$G:$G,'Cartera Semanal Producto'!$A21,'BD Factoraje'!$N:$N,'Cartera Semanal Producto'!AR$1,'BD Factoraje'!$C:$C,$B$2)</f>
        <v>0</v>
      </c>
      <c r="AS21" s="11">
        <f>IF('Cartera Semanal Producto'!$A21='Cartera Semanal Producto'!AS$1,-SUMIFS('BD Factoraje'!$Q:$Q,'BD Factoraje'!$G:$G,'Cartera Semanal Producto'!$A21,'BD Factoraje'!$C:$C,$B$2),0)+AR21-SUMIFS('BD Factoraje'!$R:$R,'BD Factoraje'!$G:$G,'Cartera Semanal Producto'!$A21,'BD Factoraje'!$N:$N,'Cartera Semanal Producto'!AS$1,'BD Factoraje'!$C:$C,$B$2)</f>
        <v>0</v>
      </c>
      <c r="AT21" s="11">
        <f>IF('Cartera Semanal Producto'!$A21='Cartera Semanal Producto'!AT$1,-SUMIFS('BD Factoraje'!$Q:$Q,'BD Factoraje'!$G:$G,'Cartera Semanal Producto'!$A21,'BD Factoraje'!$C:$C,$B$2),0)+AS21-SUMIFS('BD Factoraje'!$R:$R,'BD Factoraje'!$G:$G,'Cartera Semanal Producto'!$A21,'BD Factoraje'!$N:$N,'Cartera Semanal Producto'!AT$1,'BD Factoraje'!$C:$C,$B$2)</f>
        <v>0</v>
      </c>
      <c r="AU21" s="11">
        <f>IF('Cartera Semanal Producto'!$A21='Cartera Semanal Producto'!AU$1,-SUMIFS('BD Factoraje'!$Q:$Q,'BD Factoraje'!$G:$G,'Cartera Semanal Producto'!$A21,'BD Factoraje'!$C:$C,$B$2),0)+AT21-SUMIFS('BD Factoraje'!$R:$R,'BD Factoraje'!$G:$G,'Cartera Semanal Producto'!$A21,'BD Factoraje'!$N:$N,'Cartera Semanal Producto'!AU$1,'BD Factoraje'!$C:$C,$B$2)</f>
        <v>0</v>
      </c>
      <c r="AV21" s="11">
        <f>IF('Cartera Semanal Producto'!$A21='Cartera Semanal Producto'!AV$1,-SUMIFS('BD Factoraje'!$Q:$Q,'BD Factoraje'!$G:$G,'Cartera Semanal Producto'!$A21,'BD Factoraje'!$C:$C,$B$2),0)+AU21-SUMIFS('BD Factoraje'!$R:$R,'BD Factoraje'!$G:$G,'Cartera Semanal Producto'!$A21,'BD Factoraje'!$N:$N,'Cartera Semanal Producto'!AV$1,'BD Factoraje'!$C:$C,$B$2)</f>
        <v>0</v>
      </c>
      <c r="AW21" s="11">
        <f>IF('Cartera Semanal Producto'!$A21='Cartera Semanal Producto'!AW$1,-SUMIFS('BD Factoraje'!$Q:$Q,'BD Factoraje'!$G:$G,'Cartera Semanal Producto'!$A21,'BD Factoraje'!$C:$C,$B$2),0)+AV21-SUMIFS('BD Factoraje'!$R:$R,'BD Factoraje'!$G:$G,'Cartera Semanal Producto'!$A21,'BD Factoraje'!$N:$N,'Cartera Semanal Producto'!AW$1,'BD Factoraje'!$C:$C,$B$2)</f>
        <v>0</v>
      </c>
      <c r="AX21" s="11">
        <f>IF('Cartera Semanal Producto'!$A21='Cartera Semanal Producto'!AX$1,-SUMIFS('BD Factoraje'!$Q:$Q,'BD Factoraje'!$G:$G,'Cartera Semanal Producto'!$A21,'BD Factoraje'!$C:$C,$B$2),0)+AW21-SUMIFS('BD Factoraje'!$R:$R,'BD Factoraje'!$G:$G,'Cartera Semanal Producto'!$A21,'BD Factoraje'!$N:$N,'Cartera Semanal Producto'!AX$1,'BD Factoraje'!$C:$C,$B$2)</f>
        <v>0</v>
      </c>
      <c r="AY21" s="11">
        <f>IF('Cartera Semanal Producto'!$A21='Cartera Semanal Producto'!AY$1,-SUMIFS('BD Factoraje'!$Q:$Q,'BD Factoraje'!$G:$G,'Cartera Semanal Producto'!$A21,'BD Factoraje'!$C:$C,$B$2),0)+AX21-SUMIFS('BD Factoraje'!$R:$R,'BD Factoraje'!$G:$G,'Cartera Semanal Producto'!$A21,'BD Factoraje'!$N:$N,'Cartera Semanal Producto'!AY$1,'BD Factoraje'!$C:$C,$B$2)</f>
        <v>0</v>
      </c>
      <c r="AZ21" s="11">
        <f>IF('Cartera Semanal Producto'!$A21='Cartera Semanal Producto'!AZ$1,-SUMIFS('BD Factoraje'!$Q:$Q,'BD Factoraje'!$G:$G,'Cartera Semanal Producto'!$A21,'BD Factoraje'!$C:$C,$B$2),0)+AY21-SUMIFS('BD Factoraje'!$R:$R,'BD Factoraje'!$G:$G,'Cartera Semanal Producto'!$A21,'BD Factoraje'!$N:$N,'Cartera Semanal Producto'!AZ$1,'BD Factoraje'!$C:$C,$B$2)</f>
        <v>0</v>
      </c>
      <c r="BA21" s="11">
        <f>IF('Cartera Semanal Producto'!$A21='Cartera Semanal Producto'!BA$1,-SUMIFS('BD Factoraje'!$Q:$Q,'BD Factoraje'!$G:$G,'Cartera Semanal Producto'!$A21,'BD Factoraje'!$C:$C,$B$2),0)+AZ21-SUMIFS('BD Factoraje'!$R:$R,'BD Factoraje'!$G:$G,'Cartera Semanal Producto'!$A21,'BD Factoraje'!$N:$N,'Cartera Semanal Producto'!BA$1,'BD Factoraje'!$C:$C,$B$2)</f>
        <v>0</v>
      </c>
      <c r="BB21" s="11">
        <f>IF('Cartera Semanal Producto'!$A21='Cartera Semanal Producto'!BB$1,-SUMIFS('BD Factoraje'!$Q:$Q,'BD Factoraje'!$G:$G,'Cartera Semanal Producto'!$A21,'BD Factoraje'!$C:$C,$B$2),0)+BA21-SUMIFS('BD Factoraje'!$R:$R,'BD Factoraje'!$G:$G,'Cartera Semanal Producto'!$A21,'BD Factoraje'!$N:$N,'Cartera Semanal Producto'!BB$1,'BD Factoraje'!$C:$C,$B$2)</f>
        <v>0</v>
      </c>
      <c r="BC21" s="11">
        <f>IF('Cartera Semanal Producto'!$A21='Cartera Semanal Producto'!BC$1,-SUMIFS('BD Factoraje'!$Q:$Q,'BD Factoraje'!$G:$G,'Cartera Semanal Producto'!$A21,'BD Factoraje'!$C:$C,$B$2),0)+BB21-SUMIFS('BD Factoraje'!$R:$R,'BD Factoraje'!$G:$G,'Cartera Semanal Producto'!$A21,'BD Factoraje'!$N:$N,'Cartera Semanal Producto'!BC$1,'BD Factoraje'!$C:$C,$B$2)</f>
        <v>0</v>
      </c>
      <c r="BD21" s="11">
        <f>IF('Cartera Semanal Producto'!$A21='Cartera Semanal Producto'!BD$1,-SUMIFS('BD Factoraje'!$Q:$Q,'BD Factoraje'!$G:$G,'Cartera Semanal Producto'!$A21,'BD Factoraje'!$C:$C,$B$2),0)+BC21-SUMIFS('BD Factoraje'!$R:$R,'BD Factoraje'!$G:$G,'Cartera Semanal Producto'!$A21,'BD Factoraje'!$N:$N,'Cartera Semanal Producto'!BD$1,'BD Factoraje'!$C:$C,$B$2)</f>
        <v>0</v>
      </c>
      <c r="BE21" s="11">
        <f>IF('Cartera Semanal Producto'!$A21='Cartera Semanal Producto'!BE$1,-SUMIFS('BD Factoraje'!$Q:$Q,'BD Factoraje'!$G:$G,'Cartera Semanal Producto'!$A21,'BD Factoraje'!$C:$C,$B$2),0)+BD21-SUMIFS('BD Factoraje'!$R:$R,'BD Factoraje'!$G:$G,'Cartera Semanal Producto'!$A21,'BD Factoraje'!$N:$N,'Cartera Semanal Producto'!BE$1,'BD Factoraje'!$C:$C,$B$2)</f>
        <v>0</v>
      </c>
      <c r="BF21" s="11">
        <f>IF('Cartera Semanal Producto'!$A21='Cartera Semanal Producto'!BF$1,-SUMIFS('BD Factoraje'!$Q:$Q,'BD Factoraje'!$G:$G,'Cartera Semanal Producto'!$A21,'BD Factoraje'!$C:$C,$B$2),0)+BE21-SUMIFS('BD Factoraje'!$R:$R,'BD Factoraje'!$G:$G,'Cartera Semanal Producto'!$A21,'BD Factoraje'!$N:$N,'Cartera Semanal Producto'!BF$1,'BD Factoraje'!$C:$C,$B$2)</f>
        <v>0</v>
      </c>
      <c r="BG21" s="11">
        <f>IF('Cartera Semanal Producto'!$A21='Cartera Semanal Producto'!BG$1,-SUMIFS('BD Factoraje'!$Q:$Q,'BD Factoraje'!$G:$G,'Cartera Semanal Producto'!$A21,'BD Factoraje'!$C:$C,$B$2),0)+BF21-SUMIFS('BD Factoraje'!$R:$R,'BD Factoraje'!$G:$G,'Cartera Semanal Producto'!$A21,'BD Factoraje'!$N:$N,'Cartera Semanal Producto'!BG$1,'BD Factoraje'!$C:$C,$B$2)</f>
        <v>0</v>
      </c>
      <c r="BH21" s="11">
        <f>IF('Cartera Semanal Producto'!$A21='Cartera Semanal Producto'!BH$1,-SUMIFS('BD Factoraje'!$Q:$Q,'BD Factoraje'!$G:$G,'Cartera Semanal Producto'!$A21,'BD Factoraje'!$C:$C,$B$2),0)+BG21-SUMIFS('BD Factoraje'!$R:$R,'BD Factoraje'!$G:$G,'Cartera Semanal Producto'!$A21,'BD Factoraje'!$N:$N,'Cartera Semanal Producto'!BH$1,'BD Factoraje'!$C:$C,$B$2)</f>
        <v>0</v>
      </c>
      <c r="BI21" s="11">
        <f>IF('Cartera Semanal Producto'!$A21='Cartera Semanal Producto'!BI$1,-SUMIFS('BD Factoraje'!$Q:$Q,'BD Factoraje'!$G:$G,'Cartera Semanal Producto'!$A21,'BD Factoraje'!$C:$C,$B$2),0)+BH21-SUMIFS('BD Factoraje'!$R:$R,'BD Factoraje'!$G:$G,'Cartera Semanal Producto'!$A21,'BD Factoraje'!$N:$N,'Cartera Semanal Producto'!BI$1,'BD Factoraje'!$C:$C,$B$2)</f>
        <v>0</v>
      </c>
      <c r="BJ21" s="11">
        <f>IF('Cartera Semanal Producto'!$A21='Cartera Semanal Producto'!BJ$1,-SUMIFS('BD Factoraje'!$Q:$Q,'BD Factoraje'!$G:$G,'Cartera Semanal Producto'!$A21,'BD Factoraje'!$C:$C,$B$2),0)+BI21-SUMIFS('BD Factoraje'!$R:$R,'BD Factoraje'!$G:$G,'Cartera Semanal Producto'!$A21,'BD Factoraje'!$N:$N,'Cartera Semanal Producto'!BJ$1,'BD Factoraje'!$C:$C,$B$2)</f>
        <v>0</v>
      </c>
      <c r="BK21" s="11">
        <f>IF('Cartera Semanal Producto'!$A21='Cartera Semanal Producto'!BK$1,-SUMIFS('BD Factoraje'!$Q:$Q,'BD Factoraje'!$G:$G,'Cartera Semanal Producto'!$A21,'BD Factoraje'!$C:$C,$B$2),0)+BJ21-SUMIFS('BD Factoraje'!$R:$R,'BD Factoraje'!$G:$G,'Cartera Semanal Producto'!$A21,'BD Factoraje'!$N:$N,'Cartera Semanal Producto'!BK$1,'BD Factoraje'!$C:$C,$B$2)</f>
        <v>0</v>
      </c>
      <c r="BL21" s="11">
        <f>IF('Cartera Semanal Producto'!$A21='Cartera Semanal Producto'!BL$1,-SUMIFS('BD Factoraje'!$Q:$Q,'BD Factoraje'!$G:$G,'Cartera Semanal Producto'!$A21,'BD Factoraje'!$C:$C,$B$2),0)+BK21-SUMIFS('BD Factoraje'!$R:$R,'BD Factoraje'!$G:$G,'Cartera Semanal Producto'!$A21,'BD Factoraje'!$N:$N,'Cartera Semanal Producto'!BL$1,'BD Factoraje'!$C:$C,$B$2)</f>
        <v>0</v>
      </c>
      <c r="BM21" s="11">
        <f>IF('Cartera Semanal Producto'!$A21='Cartera Semanal Producto'!BM$1,-SUMIFS('BD Factoraje'!$Q:$Q,'BD Factoraje'!$G:$G,'Cartera Semanal Producto'!$A21,'BD Factoraje'!$C:$C,$B$2),0)+BL21-SUMIFS('BD Factoraje'!$R:$R,'BD Factoraje'!$G:$G,'Cartera Semanal Producto'!$A21,'BD Factoraje'!$N:$N,'Cartera Semanal Producto'!BM$1,'BD Factoraje'!$C:$C,$B$2)</f>
        <v>0</v>
      </c>
      <c r="BN21" s="11">
        <f>IF('Cartera Semanal Producto'!$A21='Cartera Semanal Producto'!BN$1,-SUMIFS('BD Factoraje'!$Q:$Q,'BD Factoraje'!$G:$G,'Cartera Semanal Producto'!$A21,'BD Factoraje'!$C:$C,$B$2),0)+BM21-SUMIFS('BD Factoraje'!$R:$R,'BD Factoraje'!$G:$G,'Cartera Semanal Producto'!$A21,'BD Factoraje'!$N:$N,'Cartera Semanal Producto'!BN$1,'BD Factoraje'!$C:$C,$B$2)</f>
        <v>0</v>
      </c>
      <c r="BO21" s="11">
        <f>IF('Cartera Semanal Producto'!$A21='Cartera Semanal Producto'!BO$1,-SUMIFS('BD Factoraje'!$Q:$Q,'BD Factoraje'!$G:$G,'Cartera Semanal Producto'!$A21,'BD Factoraje'!$C:$C,$B$2),0)+BN21-SUMIFS('BD Factoraje'!$R:$R,'BD Factoraje'!$G:$G,'Cartera Semanal Producto'!$A21,'BD Factoraje'!$N:$N,'Cartera Semanal Producto'!BO$1,'BD Factoraje'!$C:$C,$B$2)</f>
        <v>0</v>
      </c>
      <c r="BP21" s="11">
        <f>IF('Cartera Semanal Producto'!$A21='Cartera Semanal Producto'!BP$1,-SUMIFS('BD Factoraje'!$Q:$Q,'BD Factoraje'!$G:$G,'Cartera Semanal Producto'!$A21,'BD Factoraje'!$C:$C,$B$2),0)+BO21-SUMIFS('BD Factoraje'!$R:$R,'BD Factoraje'!$G:$G,'Cartera Semanal Producto'!$A21,'BD Factoraje'!$N:$N,'Cartera Semanal Producto'!BP$1,'BD Factoraje'!$C:$C,$B$2)</f>
        <v>0</v>
      </c>
      <c r="BQ21" s="11">
        <f>IF('Cartera Semanal Producto'!$A21='Cartera Semanal Producto'!BQ$1,-SUMIFS('BD Factoraje'!$Q:$Q,'BD Factoraje'!$G:$G,'Cartera Semanal Producto'!$A21,'BD Factoraje'!$C:$C,$B$2),0)+BP21-SUMIFS('BD Factoraje'!$R:$R,'BD Factoraje'!$G:$G,'Cartera Semanal Producto'!$A21,'BD Factoraje'!$N:$N,'Cartera Semanal Producto'!BQ$1,'BD Factoraje'!$C:$C,$B$2)</f>
        <v>0</v>
      </c>
      <c r="BR21" s="11">
        <f>IF('Cartera Semanal Producto'!$A21='Cartera Semanal Producto'!BR$1,-SUMIFS('BD Factoraje'!$Q:$Q,'BD Factoraje'!$G:$G,'Cartera Semanal Producto'!$A21,'BD Factoraje'!$C:$C,$B$2),0)+BQ21-SUMIFS('BD Factoraje'!$R:$R,'BD Factoraje'!$G:$G,'Cartera Semanal Producto'!$A21,'BD Factoraje'!$N:$N,'Cartera Semanal Producto'!BR$1,'BD Factoraje'!$C:$C,$B$2)</f>
        <v>0</v>
      </c>
      <c r="BS21" s="11">
        <f>IF('Cartera Semanal Producto'!$A21='Cartera Semanal Producto'!BS$1,-SUMIFS('BD Factoraje'!$Q:$Q,'BD Factoraje'!$G:$G,'Cartera Semanal Producto'!$A21,'BD Factoraje'!$C:$C,$B$2),0)+BR21-SUMIFS('BD Factoraje'!$R:$R,'BD Factoraje'!$G:$G,'Cartera Semanal Producto'!$A21,'BD Factoraje'!$N:$N,'Cartera Semanal Producto'!BS$1,'BD Factoraje'!$C:$C,$B$2)</f>
        <v>0</v>
      </c>
      <c r="BT21" s="11">
        <f>IF('Cartera Semanal Producto'!$A21='Cartera Semanal Producto'!BT$1,-SUMIFS('BD Factoraje'!$Q:$Q,'BD Factoraje'!$G:$G,'Cartera Semanal Producto'!$A21,'BD Factoraje'!$C:$C,$B$2),0)+BS21-SUMIFS('BD Factoraje'!$R:$R,'BD Factoraje'!$G:$G,'Cartera Semanal Producto'!$A21,'BD Factoraje'!$N:$N,'Cartera Semanal Producto'!BT$1,'BD Factoraje'!$C:$C,$B$2)</f>
        <v>0</v>
      </c>
      <c r="BU21" s="11">
        <f>IF('Cartera Semanal Producto'!$A21='Cartera Semanal Producto'!BU$1,-SUMIFS('BD Factoraje'!$Q:$Q,'BD Factoraje'!$G:$G,'Cartera Semanal Producto'!$A21,'BD Factoraje'!$C:$C,$B$2),0)+BT21-SUMIFS('BD Factoraje'!$R:$R,'BD Factoraje'!$G:$G,'Cartera Semanal Producto'!$A21,'BD Factoraje'!$N:$N,'Cartera Semanal Producto'!BU$1,'BD Factoraje'!$C:$C,$B$2)</f>
        <v>0</v>
      </c>
      <c r="BV21" s="11">
        <f>IF('Cartera Semanal Producto'!$A21='Cartera Semanal Producto'!BV$1,-SUMIFS('BD Factoraje'!$Q:$Q,'BD Factoraje'!$G:$G,'Cartera Semanal Producto'!$A21,'BD Factoraje'!$C:$C,$B$2),0)+BU21-SUMIFS('BD Factoraje'!$R:$R,'BD Factoraje'!$G:$G,'Cartera Semanal Producto'!$A21,'BD Factoraje'!$N:$N,'Cartera Semanal Producto'!BV$1,'BD Factoraje'!$C:$C,$B$2)</f>
        <v>0</v>
      </c>
      <c r="BW21" s="11">
        <f>IF('Cartera Semanal Producto'!$A21='Cartera Semanal Producto'!BW$1,-SUMIFS('BD Factoraje'!$Q:$Q,'BD Factoraje'!$G:$G,'Cartera Semanal Producto'!$A21,'BD Factoraje'!$C:$C,$B$2),0)+BV21-SUMIFS('BD Factoraje'!$R:$R,'BD Factoraje'!$G:$G,'Cartera Semanal Producto'!$A21,'BD Factoraje'!$N:$N,'Cartera Semanal Producto'!BW$1,'BD Factoraje'!$C:$C,$B$2)</f>
        <v>0</v>
      </c>
      <c r="BX21" s="11">
        <f>IF('Cartera Semanal Producto'!$A21='Cartera Semanal Producto'!BX$1,-SUMIFS('BD Factoraje'!$Q:$Q,'BD Factoraje'!$G:$G,'Cartera Semanal Producto'!$A21,'BD Factoraje'!$C:$C,$B$2),0)+BW21-SUMIFS('BD Factoraje'!$R:$R,'BD Factoraje'!$G:$G,'Cartera Semanal Producto'!$A21,'BD Factoraje'!$N:$N,'Cartera Semanal Producto'!BX$1,'BD Factoraje'!$C:$C,$B$2)</f>
        <v>0</v>
      </c>
      <c r="BY21" s="11">
        <f>IF('Cartera Semanal Producto'!$A21='Cartera Semanal Producto'!BY$1,-SUMIFS('BD Factoraje'!$Q:$Q,'BD Factoraje'!$G:$G,'Cartera Semanal Producto'!$A21,'BD Factoraje'!$C:$C,$B$2),0)+BX21-SUMIFS('BD Factoraje'!$R:$R,'BD Factoraje'!$G:$G,'Cartera Semanal Producto'!$A21,'BD Factoraje'!$N:$N,'Cartera Semanal Producto'!BY$1,'BD Factoraje'!$C:$C,$B$2)</f>
        <v>0</v>
      </c>
      <c r="BZ21" s="11">
        <f>IF('Cartera Semanal Producto'!$A21='Cartera Semanal Producto'!BZ$1,-SUMIFS('BD Factoraje'!$Q:$Q,'BD Factoraje'!$G:$G,'Cartera Semanal Producto'!$A21,'BD Factoraje'!$C:$C,$B$2),0)+BY21-SUMIFS('BD Factoraje'!$R:$R,'BD Factoraje'!$G:$G,'Cartera Semanal Producto'!$A21,'BD Factoraje'!$N:$N,'Cartera Semanal Producto'!BZ$1,'BD Factoraje'!$C:$C,$B$2)</f>
        <v>0</v>
      </c>
      <c r="CA21" s="11">
        <f>IF('Cartera Semanal Producto'!$A21='Cartera Semanal Producto'!CA$1,-SUMIFS('BD Factoraje'!$Q:$Q,'BD Factoraje'!$G:$G,'Cartera Semanal Producto'!$A21,'BD Factoraje'!$C:$C,$B$2),0)+BZ21-SUMIFS('BD Factoraje'!$R:$R,'BD Factoraje'!$G:$G,'Cartera Semanal Producto'!$A21,'BD Factoraje'!$N:$N,'Cartera Semanal Producto'!CA$1,'BD Factoraje'!$C:$C,$B$2)</f>
        <v>0</v>
      </c>
      <c r="CB21" s="11">
        <f>IF('Cartera Semanal Producto'!$A21='Cartera Semanal Producto'!CB$1,-SUMIFS('BD Factoraje'!$Q:$Q,'BD Factoraje'!$G:$G,'Cartera Semanal Producto'!$A21,'BD Factoraje'!$C:$C,$B$2),0)+CA21-SUMIFS('BD Factoraje'!$R:$R,'BD Factoraje'!$G:$G,'Cartera Semanal Producto'!$A21,'BD Factoraje'!$N:$N,'Cartera Semanal Producto'!CB$1,'BD Factoraje'!$C:$C,$B$2)</f>
        <v>0</v>
      </c>
      <c r="CC21" s="11">
        <f>IF('Cartera Semanal Producto'!$A21='Cartera Semanal Producto'!CC$1,-SUMIFS('BD Factoraje'!$Q:$Q,'BD Factoraje'!$G:$G,'Cartera Semanal Producto'!$A21,'BD Factoraje'!$C:$C,$B$2),0)+CB21-SUMIFS('BD Factoraje'!$R:$R,'BD Factoraje'!$G:$G,'Cartera Semanal Producto'!$A21,'BD Factoraje'!$N:$N,'Cartera Semanal Producto'!CC$1,'BD Factoraje'!$C:$C,$B$2)</f>
        <v>0</v>
      </c>
      <c r="CD21" s="11">
        <f>IF('Cartera Semanal Producto'!$A21='Cartera Semanal Producto'!CD$1,-SUMIFS('BD Factoraje'!$Q:$Q,'BD Factoraje'!$G:$G,'Cartera Semanal Producto'!$A21,'BD Factoraje'!$C:$C,$B$2),0)+CC21-SUMIFS('BD Factoraje'!$R:$R,'BD Factoraje'!$G:$G,'Cartera Semanal Producto'!$A21,'BD Factoraje'!$N:$N,'Cartera Semanal Producto'!CD$1,'BD Factoraje'!$C:$C,$B$2)</f>
        <v>0</v>
      </c>
      <c r="CE21" s="11">
        <f>IF('Cartera Semanal Producto'!$A21='Cartera Semanal Producto'!CE$1,-SUMIFS('BD Factoraje'!$Q:$Q,'BD Factoraje'!$G:$G,'Cartera Semanal Producto'!$A21,'BD Factoraje'!$C:$C,$B$2),0)+CD21-SUMIFS('BD Factoraje'!$R:$R,'BD Factoraje'!$G:$G,'Cartera Semanal Producto'!$A21,'BD Factoraje'!$N:$N,'Cartera Semanal Producto'!CE$1,'BD Factoraje'!$C:$C,$B$2)</f>
        <v>0</v>
      </c>
      <c r="CF21" s="11">
        <f>IF('Cartera Semanal Producto'!$A21='Cartera Semanal Producto'!CF$1,-SUMIFS('BD Factoraje'!$Q:$Q,'BD Factoraje'!$G:$G,'Cartera Semanal Producto'!$A21,'BD Factoraje'!$C:$C,$B$2),0)+CE21-SUMIFS('BD Factoraje'!$R:$R,'BD Factoraje'!$G:$G,'Cartera Semanal Producto'!$A21,'BD Factoraje'!$N:$N,'Cartera Semanal Producto'!CF$1,'BD Factoraje'!$C:$C,$B$2)</f>
        <v>0</v>
      </c>
      <c r="CG21" s="11">
        <f>IF('Cartera Semanal Producto'!$A21='Cartera Semanal Producto'!CG$1,-SUMIFS('BD Factoraje'!$Q:$Q,'BD Factoraje'!$G:$G,'Cartera Semanal Producto'!$A21,'BD Factoraje'!$C:$C,$B$2),0)+CF21-SUMIFS('BD Factoraje'!$R:$R,'BD Factoraje'!$G:$G,'Cartera Semanal Producto'!$A21,'BD Factoraje'!$N:$N,'Cartera Semanal Producto'!CG$1,'BD Factoraje'!$C:$C,$B$2)</f>
        <v>0</v>
      </c>
      <c r="CH21" s="11">
        <f>IF('Cartera Semanal Producto'!$A21='Cartera Semanal Producto'!CH$1,-SUMIFS('BD Factoraje'!$Q:$Q,'BD Factoraje'!$G:$G,'Cartera Semanal Producto'!$A21,'BD Factoraje'!$C:$C,$B$2),0)+CG21-SUMIFS('BD Factoraje'!$R:$R,'BD Factoraje'!$G:$G,'Cartera Semanal Producto'!$A21,'BD Factoraje'!$N:$N,'Cartera Semanal Producto'!CH$1,'BD Factoraje'!$C:$C,$B$2)</f>
        <v>0</v>
      </c>
      <c r="CI21" s="11">
        <f>IF('Cartera Semanal Producto'!$A21='Cartera Semanal Producto'!CI$1,-SUMIFS('BD Factoraje'!$Q:$Q,'BD Factoraje'!$G:$G,'Cartera Semanal Producto'!$A21,'BD Factoraje'!$C:$C,$B$2),0)+CH21-SUMIFS('BD Factoraje'!$R:$R,'BD Factoraje'!$G:$G,'Cartera Semanal Producto'!$A21,'BD Factoraje'!$N:$N,'Cartera Semanal Producto'!CI$1,'BD Factoraje'!$C:$C,$B$2)</f>
        <v>0</v>
      </c>
      <c r="CJ21" s="11">
        <f>IF('Cartera Semanal Producto'!$A21='Cartera Semanal Producto'!CJ$1,-SUMIFS('BD Factoraje'!$Q:$Q,'BD Factoraje'!$G:$G,'Cartera Semanal Producto'!$A21,'BD Factoraje'!$C:$C,$B$2),0)+CI21-SUMIFS('BD Factoraje'!$R:$R,'BD Factoraje'!$G:$G,'Cartera Semanal Producto'!$A21,'BD Factoraje'!$N:$N,'Cartera Semanal Producto'!CJ$1,'BD Factoraje'!$C:$C,$B$2)</f>
        <v>0</v>
      </c>
      <c r="CK21" s="11">
        <f>IF('Cartera Semanal Producto'!$A21='Cartera Semanal Producto'!CK$1,-SUMIFS('BD Factoraje'!$Q:$Q,'BD Factoraje'!$G:$G,'Cartera Semanal Producto'!$A21,'BD Factoraje'!$C:$C,$B$2),0)+CJ21-SUMIFS('BD Factoraje'!$R:$R,'BD Factoraje'!$G:$G,'Cartera Semanal Producto'!$A21,'BD Factoraje'!$N:$N,'Cartera Semanal Producto'!CK$1,'BD Factoraje'!$C:$C,$B$2)</f>
        <v>0</v>
      </c>
      <c r="CL21" s="11">
        <f>IF('Cartera Semanal Producto'!$A21='Cartera Semanal Producto'!CL$1,-SUMIFS('BD Factoraje'!$Q:$Q,'BD Factoraje'!$G:$G,'Cartera Semanal Producto'!$A21,'BD Factoraje'!$C:$C,$B$2),0)+CK21-SUMIFS('BD Factoraje'!$R:$R,'BD Factoraje'!$G:$G,'Cartera Semanal Producto'!$A21,'BD Factoraje'!$N:$N,'Cartera Semanal Producto'!CL$1,'BD Factoraje'!$C:$C,$B$2)</f>
        <v>0</v>
      </c>
      <c r="CM21" s="11">
        <f>IF('Cartera Semanal Producto'!$A21='Cartera Semanal Producto'!CM$1,-SUMIFS('BD Factoraje'!$Q:$Q,'BD Factoraje'!$G:$G,'Cartera Semanal Producto'!$A21,'BD Factoraje'!$C:$C,$B$2),0)+CL21-SUMIFS('BD Factoraje'!$R:$R,'BD Factoraje'!$G:$G,'Cartera Semanal Producto'!$A21,'BD Factoraje'!$N:$N,'Cartera Semanal Producto'!CM$1,'BD Factoraje'!$C:$C,$B$2)</f>
        <v>0</v>
      </c>
      <c r="CN21" s="11">
        <f>IF('Cartera Semanal Producto'!$A21='Cartera Semanal Producto'!CN$1,-SUMIFS('BD Factoraje'!$Q:$Q,'BD Factoraje'!$G:$G,'Cartera Semanal Producto'!$A21,'BD Factoraje'!$C:$C,$B$2),0)+CM21-SUMIFS('BD Factoraje'!$R:$R,'BD Factoraje'!$G:$G,'Cartera Semanal Producto'!$A21,'BD Factoraje'!$N:$N,'Cartera Semanal Producto'!CN$1,'BD Factoraje'!$C:$C,$B$2)</f>
        <v>0</v>
      </c>
      <c r="CO21" s="11">
        <f>IF('Cartera Semanal Producto'!$A21='Cartera Semanal Producto'!CO$1,-SUMIFS('BD Factoraje'!$Q:$Q,'BD Factoraje'!$G:$G,'Cartera Semanal Producto'!$A21,'BD Factoraje'!$C:$C,$B$2),0)+CN21-SUMIFS('BD Factoraje'!$R:$R,'BD Factoraje'!$G:$G,'Cartera Semanal Producto'!$A21,'BD Factoraje'!$N:$N,'Cartera Semanal Producto'!CO$1,'BD Factoraje'!$C:$C,$B$2)</f>
        <v>0</v>
      </c>
      <c r="CP21" s="11">
        <f>IF('Cartera Semanal Producto'!$A21='Cartera Semanal Producto'!CP$1,-SUMIFS('BD Factoraje'!$Q:$Q,'BD Factoraje'!$G:$G,'Cartera Semanal Producto'!$A21,'BD Factoraje'!$C:$C,$B$2),0)+CO21-SUMIFS('BD Factoraje'!$R:$R,'BD Factoraje'!$G:$G,'Cartera Semanal Producto'!$A21,'BD Factoraje'!$N:$N,'Cartera Semanal Producto'!CP$1,'BD Factoraje'!$C:$C,$B$2)</f>
        <v>0</v>
      </c>
      <c r="CQ21" s="11">
        <f>IF('Cartera Semanal Producto'!$A21='Cartera Semanal Producto'!CQ$1,-SUMIFS('BD Factoraje'!$Q:$Q,'BD Factoraje'!$G:$G,'Cartera Semanal Producto'!$A21,'BD Factoraje'!$C:$C,$B$2),0)+CP21-SUMIFS('BD Factoraje'!$R:$R,'BD Factoraje'!$G:$G,'Cartera Semanal Producto'!$A21,'BD Factoraje'!$N:$N,'Cartera Semanal Producto'!CQ$1,'BD Factoraje'!$C:$C,$B$2)</f>
        <v>0</v>
      </c>
      <c r="CR21" s="11">
        <f>IF('Cartera Semanal Producto'!$A21='Cartera Semanal Producto'!CR$1,-SUMIFS('BD Factoraje'!$Q:$Q,'BD Factoraje'!$G:$G,'Cartera Semanal Producto'!$A21,'BD Factoraje'!$C:$C,$B$2),0)+CQ21-SUMIFS('BD Factoraje'!$R:$R,'BD Factoraje'!$G:$G,'Cartera Semanal Producto'!$A21,'BD Factoraje'!$N:$N,'Cartera Semanal Producto'!CR$1,'BD Factoraje'!$C:$C,$B$2)</f>
        <v>0</v>
      </c>
      <c r="CS21" s="11">
        <f>IF('Cartera Semanal Producto'!$A21='Cartera Semanal Producto'!CS$1,-SUMIFS('BD Factoraje'!$Q:$Q,'BD Factoraje'!$G:$G,'Cartera Semanal Producto'!$A21,'BD Factoraje'!$C:$C,$B$2),0)+CR21-SUMIFS('BD Factoraje'!$R:$R,'BD Factoraje'!$G:$G,'Cartera Semanal Producto'!$A21,'BD Factoraje'!$N:$N,'Cartera Semanal Producto'!CS$1,'BD Factoraje'!$C:$C,$B$2)</f>
        <v>0</v>
      </c>
      <c r="CT21" s="11">
        <f>IF('Cartera Semanal Producto'!$A21='Cartera Semanal Producto'!CT$1,-SUMIFS('BD Factoraje'!$Q:$Q,'BD Factoraje'!$G:$G,'Cartera Semanal Producto'!$A21,'BD Factoraje'!$C:$C,$B$2),0)+CS21-SUMIFS('BD Factoraje'!$R:$R,'BD Factoraje'!$G:$G,'Cartera Semanal Producto'!$A21,'BD Factoraje'!$N:$N,'Cartera Semanal Producto'!CT$1,'BD Factoraje'!$C:$C,$B$2)</f>
        <v>0</v>
      </c>
      <c r="CU21" s="11">
        <f>IF('Cartera Semanal Producto'!$A21='Cartera Semanal Producto'!CU$1,-SUMIFS('BD Factoraje'!$Q:$Q,'BD Factoraje'!$G:$G,'Cartera Semanal Producto'!$A21,'BD Factoraje'!$C:$C,$B$2),0)+CT21-SUMIFS('BD Factoraje'!$R:$R,'BD Factoraje'!$G:$G,'Cartera Semanal Producto'!$A21,'BD Factoraje'!$N:$N,'Cartera Semanal Producto'!CU$1,'BD Factoraje'!$C:$C,$B$2)</f>
        <v>0</v>
      </c>
      <c r="CV21" s="11">
        <f>IF('Cartera Semanal Producto'!$A21='Cartera Semanal Producto'!CV$1,-SUMIFS('BD Factoraje'!$Q:$Q,'BD Factoraje'!$G:$G,'Cartera Semanal Producto'!$A21,'BD Factoraje'!$C:$C,$B$2),0)+CU21-SUMIFS('BD Factoraje'!$R:$R,'BD Factoraje'!$G:$G,'Cartera Semanal Producto'!$A21,'BD Factoraje'!$N:$N,'Cartera Semanal Producto'!CV$1,'BD Factoraje'!$C:$C,$B$2)</f>
        <v>0</v>
      </c>
    </row>
    <row r="22" spans="1:100" x14ac:dyDescent="0.25">
      <c r="A22" s="14">
        <v>32</v>
      </c>
      <c r="B22" s="31">
        <f t="shared" si="2"/>
        <v>42589</v>
      </c>
      <c r="C22" s="11">
        <f>IF('Cartera Semanal Producto'!$A22='Cartera Semanal Producto'!C$1,-SUMIFS('BD Factoraje'!$Q:$Q,'BD Factoraje'!$G:$G,'Cartera Semanal Producto'!$A22,'BD Factoraje'!$C:$C,$B$2),0)</f>
        <v>0</v>
      </c>
      <c r="D22" s="11">
        <f>IF('Cartera Semanal Producto'!$A22='Cartera Semanal Producto'!D$1,-SUMIFS('BD Factoraje'!$Q:$Q,'BD Factoraje'!$G:$G,'Cartera Semanal Producto'!$A22,'BD Factoraje'!$C:$C,$B$2),0)+C22-SUMIFS('BD Factoraje'!$R:$R,'BD Factoraje'!$G:$G,'Cartera Semanal Producto'!$A22,'BD Factoraje'!$N:$N,'Cartera Semanal Producto'!D$1,'BD Factoraje'!$C:$C,$B$2)</f>
        <v>0</v>
      </c>
      <c r="E22" s="11">
        <f>IF('Cartera Semanal Producto'!$A22='Cartera Semanal Producto'!E$1,-SUMIFS('BD Factoraje'!$Q:$Q,'BD Factoraje'!$G:$G,'Cartera Semanal Producto'!$A22,'BD Factoraje'!$C:$C,$B$2),0)+D22-SUMIFS('BD Factoraje'!$R:$R,'BD Factoraje'!$G:$G,'Cartera Semanal Producto'!$A22,'BD Factoraje'!$N:$N,'Cartera Semanal Producto'!E$1,'BD Factoraje'!$C:$C,$B$2)</f>
        <v>0</v>
      </c>
      <c r="F22" s="11">
        <f>IF('Cartera Semanal Producto'!$A22='Cartera Semanal Producto'!F$1,-SUMIFS('BD Factoraje'!$Q:$Q,'BD Factoraje'!$G:$G,'Cartera Semanal Producto'!$A22,'BD Factoraje'!$C:$C,$B$2),0)+E22-SUMIFS('BD Factoraje'!$R:$R,'BD Factoraje'!$G:$G,'Cartera Semanal Producto'!$A22,'BD Factoraje'!$N:$N,'Cartera Semanal Producto'!F$1,'BD Factoraje'!$C:$C,$B$2)</f>
        <v>0</v>
      </c>
      <c r="G22" s="11">
        <f>IF('Cartera Semanal Producto'!$A22='Cartera Semanal Producto'!G$1,-SUMIFS('BD Factoraje'!$Q:$Q,'BD Factoraje'!$G:$G,'Cartera Semanal Producto'!$A22,'BD Factoraje'!$C:$C,$B$2),0)+F22-SUMIFS('BD Factoraje'!$R:$R,'BD Factoraje'!$G:$G,'Cartera Semanal Producto'!$A22,'BD Factoraje'!$N:$N,'Cartera Semanal Producto'!G$1,'BD Factoraje'!$C:$C,$B$2)</f>
        <v>0</v>
      </c>
      <c r="H22" s="11">
        <f>IF('Cartera Semanal Producto'!$A22='Cartera Semanal Producto'!H$1,-SUMIFS('BD Factoraje'!$Q:$Q,'BD Factoraje'!$G:$G,'Cartera Semanal Producto'!$A22,'BD Factoraje'!$C:$C,$B$2),0)+G22-SUMIFS('BD Factoraje'!$R:$R,'BD Factoraje'!$G:$G,'Cartera Semanal Producto'!$A22,'BD Factoraje'!$N:$N,'Cartera Semanal Producto'!H$1,'BD Factoraje'!$C:$C,$B$2)</f>
        <v>0</v>
      </c>
      <c r="I22" s="11">
        <f>IF('Cartera Semanal Producto'!$A22='Cartera Semanal Producto'!I$1,-SUMIFS('BD Factoraje'!$Q:$Q,'BD Factoraje'!$G:$G,'Cartera Semanal Producto'!$A22,'BD Factoraje'!$C:$C,$B$2),0)+H22-SUMIFS('BD Factoraje'!$R:$R,'BD Factoraje'!$G:$G,'Cartera Semanal Producto'!$A22,'BD Factoraje'!$N:$N,'Cartera Semanal Producto'!I$1,'BD Factoraje'!$C:$C,$B$2)</f>
        <v>0</v>
      </c>
      <c r="J22" s="11">
        <f>IF('Cartera Semanal Producto'!$A22='Cartera Semanal Producto'!J$1,-SUMIFS('BD Factoraje'!$Q:$Q,'BD Factoraje'!$G:$G,'Cartera Semanal Producto'!$A22,'BD Factoraje'!$C:$C,$B$2),0)+I22-SUMIFS('BD Factoraje'!$R:$R,'BD Factoraje'!$G:$G,'Cartera Semanal Producto'!$A22,'BD Factoraje'!$N:$N,'Cartera Semanal Producto'!J$1,'BD Factoraje'!$C:$C,$B$2)</f>
        <v>0</v>
      </c>
      <c r="K22" s="11">
        <f>IF('Cartera Semanal Producto'!$A22='Cartera Semanal Producto'!K$1,-SUMIFS('BD Factoraje'!$Q:$Q,'BD Factoraje'!$G:$G,'Cartera Semanal Producto'!$A22,'BD Factoraje'!$C:$C,$B$2),0)+J22-SUMIFS('BD Factoraje'!$R:$R,'BD Factoraje'!$G:$G,'Cartera Semanal Producto'!$A22,'BD Factoraje'!$N:$N,'Cartera Semanal Producto'!K$1,'BD Factoraje'!$C:$C,$B$2)</f>
        <v>0</v>
      </c>
      <c r="L22" s="11">
        <f>IF('Cartera Semanal Producto'!$A22='Cartera Semanal Producto'!L$1,-SUMIFS('BD Factoraje'!$Q:$Q,'BD Factoraje'!$G:$G,'Cartera Semanal Producto'!$A22,'BD Factoraje'!$C:$C,$B$2),0)+K22-SUMIFS('BD Factoraje'!$R:$R,'BD Factoraje'!$G:$G,'Cartera Semanal Producto'!$A22,'BD Factoraje'!$N:$N,'Cartera Semanal Producto'!L$1,'BD Factoraje'!$C:$C,$B$2)</f>
        <v>0</v>
      </c>
      <c r="M22" s="11">
        <f>IF('Cartera Semanal Producto'!$A22='Cartera Semanal Producto'!M$1,-SUMIFS('BD Factoraje'!$Q:$Q,'BD Factoraje'!$G:$G,'Cartera Semanal Producto'!$A22,'BD Factoraje'!$C:$C,$B$2),0)+L22-SUMIFS('BD Factoraje'!$R:$R,'BD Factoraje'!$G:$G,'Cartera Semanal Producto'!$A22,'BD Factoraje'!$N:$N,'Cartera Semanal Producto'!M$1,'BD Factoraje'!$C:$C,$B$2)</f>
        <v>0</v>
      </c>
      <c r="N22" s="11">
        <f>IF('Cartera Semanal Producto'!$A22='Cartera Semanal Producto'!N$1,-SUMIFS('BD Factoraje'!$Q:$Q,'BD Factoraje'!$G:$G,'Cartera Semanal Producto'!$A22,'BD Factoraje'!$C:$C,$B$2),0)+M22-SUMIFS('BD Factoraje'!$R:$R,'BD Factoraje'!$G:$G,'Cartera Semanal Producto'!$A22,'BD Factoraje'!$N:$N,'Cartera Semanal Producto'!N$1,'BD Factoraje'!$C:$C,$B$2)</f>
        <v>0</v>
      </c>
      <c r="O22" s="11">
        <f>IF('Cartera Semanal Producto'!$A22='Cartera Semanal Producto'!O$1,-SUMIFS('BD Factoraje'!$Q:$Q,'BD Factoraje'!$G:$G,'Cartera Semanal Producto'!$A22,'BD Factoraje'!$C:$C,$B$2),0)+N22-SUMIFS('BD Factoraje'!$R:$R,'BD Factoraje'!$G:$G,'Cartera Semanal Producto'!$A22,'BD Factoraje'!$N:$N,'Cartera Semanal Producto'!O$1,'BD Factoraje'!$C:$C,$B$2)</f>
        <v>0</v>
      </c>
      <c r="P22" s="11">
        <f>IF('Cartera Semanal Producto'!$A22='Cartera Semanal Producto'!P$1,-SUMIFS('BD Factoraje'!$Q:$Q,'BD Factoraje'!$G:$G,'Cartera Semanal Producto'!$A22,'BD Factoraje'!$C:$C,$B$2),0)+O22-SUMIFS('BD Factoraje'!$R:$R,'BD Factoraje'!$G:$G,'Cartera Semanal Producto'!$A22,'BD Factoraje'!$N:$N,'Cartera Semanal Producto'!P$1,'BD Factoraje'!$C:$C,$B$2)</f>
        <v>0</v>
      </c>
      <c r="Q22" s="11">
        <f>IF('Cartera Semanal Producto'!$A22='Cartera Semanal Producto'!Q$1,-SUMIFS('BD Factoraje'!$Q:$Q,'BD Factoraje'!$G:$G,'Cartera Semanal Producto'!$A22,'BD Factoraje'!$C:$C,$B$2),0)+P22-SUMIFS('BD Factoraje'!$R:$R,'BD Factoraje'!$G:$G,'Cartera Semanal Producto'!$A22,'BD Factoraje'!$N:$N,'Cartera Semanal Producto'!Q$1,'BD Factoraje'!$C:$C,$B$2)</f>
        <v>0</v>
      </c>
      <c r="R22" s="11">
        <f>IF('Cartera Semanal Producto'!$A22='Cartera Semanal Producto'!R$1,-SUMIFS('BD Factoraje'!$Q:$Q,'BD Factoraje'!$G:$G,'Cartera Semanal Producto'!$A22,'BD Factoraje'!$C:$C,$B$2),0)+Q22-SUMIFS('BD Factoraje'!$R:$R,'BD Factoraje'!$G:$G,'Cartera Semanal Producto'!$A22,'BD Factoraje'!$N:$N,'Cartera Semanal Producto'!R$1,'BD Factoraje'!$C:$C,$B$2)</f>
        <v>0</v>
      </c>
      <c r="S22" s="11">
        <f>IF('Cartera Semanal Producto'!$A22='Cartera Semanal Producto'!S$1,-SUMIFS('BD Factoraje'!$Q:$Q,'BD Factoraje'!$G:$G,'Cartera Semanal Producto'!$A22,'BD Factoraje'!$C:$C,$B$2),0)+R22-SUMIFS('BD Factoraje'!$R:$R,'BD Factoraje'!$G:$G,'Cartera Semanal Producto'!$A22,'BD Factoraje'!$N:$N,'Cartera Semanal Producto'!S$1,'BD Factoraje'!$C:$C,$B$2)</f>
        <v>0</v>
      </c>
      <c r="T22" s="11">
        <f>IF('Cartera Semanal Producto'!$A22='Cartera Semanal Producto'!T$1,-SUMIFS('BD Factoraje'!$Q:$Q,'BD Factoraje'!$G:$G,'Cartera Semanal Producto'!$A22,'BD Factoraje'!$C:$C,$B$2),0)+S22-SUMIFS('BD Factoraje'!$R:$R,'BD Factoraje'!$G:$G,'Cartera Semanal Producto'!$A22,'BD Factoraje'!$N:$N,'Cartera Semanal Producto'!T$1,'BD Factoraje'!$C:$C,$B$2)</f>
        <v>0</v>
      </c>
      <c r="U22" s="11">
        <f>IF('Cartera Semanal Producto'!$A22='Cartera Semanal Producto'!U$1,-SUMIFS('BD Factoraje'!$Q:$Q,'BD Factoraje'!$G:$G,'Cartera Semanal Producto'!$A22,'BD Factoraje'!$C:$C,$B$2),0)+T22-SUMIFS('BD Factoraje'!$R:$R,'BD Factoraje'!$G:$G,'Cartera Semanal Producto'!$A22,'BD Factoraje'!$N:$N,'Cartera Semanal Producto'!U$1,'BD Factoraje'!$C:$C,$B$2)</f>
        <v>0</v>
      </c>
      <c r="V22" s="11">
        <f>IF('Cartera Semanal Producto'!$A22='Cartera Semanal Producto'!V$1,-SUMIFS('BD Factoraje'!$Q:$Q,'BD Factoraje'!$G:$G,'Cartera Semanal Producto'!$A22,'BD Factoraje'!$C:$C,$B$2),0)+U22-SUMIFS('BD Factoraje'!$R:$R,'BD Factoraje'!$G:$G,'Cartera Semanal Producto'!$A22,'BD Factoraje'!$N:$N,'Cartera Semanal Producto'!V$1,'BD Factoraje'!$C:$C,$B$2)</f>
        <v>0</v>
      </c>
      <c r="W22" s="11">
        <f>IF('Cartera Semanal Producto'!$A22='Cartera Semanal Producto'!W$1,-SUMIFS('BD Factoraje'!$Q:$Q,'BD Factoraje'!$G:$G,'Cartera Semanal Producto'!$A22,'BD Factoraje'!$C:$C,$B$2),0)+V22-SUMIFS('BD Factoraje'!$R:$R,'BD Factoraje'!$G:$G,'Cartera Semanal Producto'!$A22,'BD Factoraje'!$N:$N,'Cartera Semanal Producto'!W$1,'BD Factoraje'!$C:$C,$B$2)</f>
        <v>0</v>
      </c>
      <c r="X22" s="11">
        <f>IF('Cartera Semanal Producto'!$A22='Cartera Semanal Producto'!X$1,-SUMIFS('BD Factoraje'!$Q:$Q,'BD Factoraje'!$G:$G,'Cartera Semanal Producto'!$A22,'BD Factoraje'!$C:$C,$B$2),0)+W22-SUMIFS('BD Factoraje'!$R:$R,'BD Factoraje'!$G:$G,'Cartera Semanal Producto'!$A22,'BD Factoraje'!$N:$N,'Cartera Semanal Producto'!X$1,'BD Factoraje'!$C:$C,$B$2)</f>
        <v>0</v>
      </c>
      <c r="Y22" s="11">
        <f>IF('Cartera Semanal Producto'!$A22='Cartera Semanal Producto'!Y$1,-SUMIFS('BD Factoraje'!$Q:$Q,'BD Factoraje'!$G:$G,'Cartera Semanal Producto'!$A22,'BD Factoraje'!$C:$C,$B$2),0)+X22-SUMIFS('BD Factoraje'!$R:$R,'BD Factoraje'!$G:$G,'Cartera Semanal Producto'!$A22,'BD Factoraje'!$N:$N,'Cartera Semanal Producto'!Y$1,'BD Factoraje'!$C:$C,$B$2)</f>
        <v>0</v>
      </c>
      <c r="Z22" s="11">
        <f>IF('Cartera Semanal Producto'!$A22='Cartera Semanal Producto'!Z$1,-SUMIFS('BD Factoraje'!$Q:$Q,'BD Factoraje'!$G:$G,'Cartera Semanal Producto'!$A22,'BD Factoraje'!$C:$C,$B$2),0)+Y22-SUMIFS('BD Factoraje'!$R:$R,'BD Factoraje'!$G:$G,'Cartera Semanal Producto'!$A22,'BD Factoraje'!$N:$N,'Cartera Semanal Producto'!Z$1,'BD Factoraje'!$C:$C,$B$2)</f>
        <v>0</v>
      </c>
      <c r="AA22" s="11">
        <f>IF('Cartera Semanal Producto'!$A22='Cartera Semanal Producto'!AA$1,-SUMIFS('BD Factoraje'!$Q:$Q,'BD Factoraje'!$G:$G,'Cartera Semanal Producto'!$A22,'BD Factoraje'!$C:$C,$B$2),0)+Z22-SUMIFS('BD Factoraje'!$R:$R,'BD Factoraje'!$G:$G,'Cartera Semanal Producto'!$A22,'BD Factoraje'!$N:$N,'Cartera Semanal Producto'!AA$1,'BD Factoraje'!$C:$C,$B$2)</f>
        <v>0</v>
      </c>
      <c r="AB22" s="11">
        <f>IF('Cartera Semanal Producto'!$A22='Cartera Semanal Producto'!AB$1,-SUMIFS('BD Factoraje'!$Q:$Q,'BD Factoraje'!$G:$G,'Cartera Semanal Producto'!$A22,'BD Factoraje'!$C:$C,$B$2),0)+AA22-SUMIFS('BD Factoraje'!$R:$R,'BD Factoraje'!$G:$G,'Cartera Semanal Producto'!$A22,'BD Factoraje'!$N:$N,'Cartera Semanal Producto'!AB$1,'BD Factoraje'!$C:$C,$B$2)</f>
        <v>0</v>
      </c>
      <c r="AC22" s="11">
        <f>IF('Cartera Semanal Producto'!$A22='Cartera Semanal Producto'!AC$1,-SUMIFS('BD Factoraje'!$Q:$Q,'BD Factoraje'!$G:$G,'Cartera Semanal Producto'!$A22,'BD Factoraje'!$C:$C,$B$2),0)+AB22-SUMIFS('BD Factoraje'!$R:$R,'BD Factoraje'!$G:$G,'Cartera Semanal Producto'!$A22,'BD Factoraje'!$N:$N,'Cartera Semanal Producto'!AC$1,'BD Factoraje'!$C:$C,$B$2)</f>
        <v>0</v>
      </c>
      <c r="AD22" s="11">
        <f>IF('Cartera Semanal Producto'!$A22='Cartera Semanal Producto'!AD$1,-SUMIFS('BD Factoraje'!$Q:$Q,'BD Factoraje'!$G:$G,'Cartera Semanal Producto'!$A22,'BD Factoraje'!$C:$C,$B$2),0)+AC22-SUMIFS('BD Factoraje'!$R:$R,'BD Factoraje'!$G:$G,'Cartera Semanal Producto'!$A22,'BD Factoraje'!$N:$N,'Cartera Semanal Producto'!AD$1,'BD Factoraje'!$C:$C,$B$2)</f>
        <v>0</v>
      </c>
      <c r="AE22" s="11">
        <f>IF('Cartera Semanal Producto'!$A22='Cartera Semanal Producto'!AE$1,-SUMIFS('BD Factoraje'!$Q:$Q,'BD Factoraje'!$G:$G,'Cartera Semanal Producto'!$A22,'BD Factoraje'!$C:$C,$B$2),0)+AD22-SUMIFS('BD Factoraje'!$R:$R,'BD Factoraje'!$G:$G,'Cartera Semanal Producto'!$A22,'BD Factoraje'!$N:$N,'Cartera Semanal Producto'!AE$1,'BD Factoraje'!$C:$C,$B$2)</f>
        <v>0</v>
      </c>
      <c r="AF22" s="11">
        <f>IF('Cartera Semanal Producto'!$A22='Cartera Semanal Producto'!AF$1,-SUMIFS('BD Factoraje'!$Q:$Q,'BD Factoraje'!$G:$G,'Cartera Semanal Producto'!$A22,'BD Factoraje'!$C:$C,$B$2),0)+AE22-SUMIFS('BD Factoraje'!$R:$R,'BD Factoraje'!$G:$G,'Cartera Semanal Producto'!$A22,'BD Factoraje'!$N:$N,'Cartera Semanal Producto'!AF$1,'BD Factoraje'!$C:$C,$B$2)</f>
        <v>0</v>
      </c>
      <c r="AG22" s="11">
        <f>IF('Cartera Semanal Producto'!$A22='Cartera Semanal Producto'!AG$1,-SUMIFS('BD Factoraje'!$Q:$Q,'BD Factoraje'!$G:$G,'Cartera Semanal Producto'!$A22,'BD Factoraje'!$C:$C,$B$2),0)+AF22-SUMIFS('BD Factoraje'!$R:$R,'BD Factoraje'!$G:$G,'Cartera Semanal Producto'!$A22,'BD Factoraje'!$N:$N,'Cartera Semanal Producto'!AG$1,'BD Factoraje'!$C:$C,$B$2)</f>
        <v>0</v>
      </c>
      <c r="AH22" s="11">
        <f>IF('Cartera Semanal Producto'!$A22='Cartera Semanal Producto'!AH$1,-SUMIFS('BD Factoraje'!$Q:$Q,'BD Factoraje'!$G:$G,'Cartera Semanal Producto'!$A22,'BD Factoraje'!$C:$C,$B$2),0)+AG22-SUMIFS('BD Factoraje'!$R:$R,'BD Factoraje'!$G:$G,'Cartera Semanal Producto'!$A22,'BD Factoraje'!$N:$N,'Cartera Semanal Producto'!AH$1,'BD Factoraje'!$C:$C,$B$2)</f>
        <v>0</v>
      </c>
      <c r="AI22" s="11">
        <f>IF('Cartera Semanal Producto'!$A22='Cartera Semanal Producto'!AI$1,-SUMIFS('BD Factoraje'!$Q:$Q,'BD Factoraje'!$G:$G,'Cartera Semanal Producto'!$A22,'BD Factoraje'!$C:$C,$B$2),0)+AH22-SUMIFS('BD Factoraje'!$R:$R,'BD Factoraje'!$G:$G,'Cartera Semanal Producto'!$A22,'BD Factoraje'!$N:$N,'Cartera Semanal Producto'!AI$1,'BD Factoraje'!$C:$C,$B$2)</f>
        <v>0</v>
      </c>
      <c r="AJ22" s="11">
        <f>IF('Cartera Semanal Producto'!$A22='Cartera Semanal Producto'!AJ$1,-SUMIFS('BD Factoraje'!$Q:$Q,'BD Factoraje'!$G:$G,'Cartera Semanal Producto'!$A22,'BD Factoraje'!$C:$C,$B$2),0)+AI22-SUMIFS('BD Factoraje'!$R:$R,'BD Factoraje'!$G:$G,'Cartera Semanal Producto'!$A22,'BD Factoraje'!$N:$N,'Cartera Semanal Producto'!AJ$1,'BD Factoraje'!$C:$C,$B$2)</f>
        <v>0</v>
      </c>
      <c r="AK22" s="11">
        <f>IF('Cartera Semanal Producto'!$A22='Cartera Semanal Producto'!AK$1,-SUMIFS('BD Factoraje'!$Q:$Q,'BD Factoraje'!$G:$G,'Cartera Semanal Producto'!$A22,'BD Factoraje'!$C:$C,$B$2),0)+AJ22-SUMIFS('BD Factoraje'!$R:$R,'BD Factoraje'!$G:$G,'Cartera Semanal Producto'!$A22,'BD Factoraje'!$N:$N,'Cartera Semanal Producto'!AK$1,'BD Factoraje'!$C:$C,$B$2)</f>
        <v>0</v>
      </c>
      <c r="AL22" s="11">
        <f>IF('Cartera Semanal Producto'!$A22='Cartera Semanal Producto'!AL$1,-SUMIFS('BD Factoraje'!$Q:$Q,'BD Factoraje'!$G:$G,'Cartera Semanal Producto'!$A22,'BD Factoraje'!$C:$C,$B$2),0)+AK22-SUMIFS('BD Factoraje'!$R:$R,'BD Factoraje'!$G:$G,'Cartera Semanal Producto'!$A22,'BD Factoraje'!$N:$N,'Cartera Semanal Producto'!AL$1,'BD Factoraje'!$C:$C,$B$2)</f>
        <v>0</v>
      </c>
      <c r="AM22" s="11">
        <f>IF('Cartera Semanal Producto'!$A22='Cartera Semanal Producto'!AM$1,-SUMIFS('BD Factoraje'!$Q:$Q,'BD Factoraje'!$G:$G,'Cartera Semanal Producto'!$A22,'BD Factoraje'!$C:$C,$B$2),0)+AL22-SUMIFS('BD Factoraje'!$R:$R,'BD Factoraje'!$G:$G,'Cartera Semanal Producto'!$A22,'BD Factoraje'!$N:$N,'Cartera Semanal Producto'!AM$1,'BD Factoraje'!$C:$C,$B$2)</f>
        <v>0</v>
      </c>
      <c r="AN22" s="11">
        <f>IF('Cartera Semanal Producto'!$A22='Cartera Semanal Producto'!AN$1,-SUMIFS('BD Factoraje'!$Q:$Q,'BD Factoraje'!$G:$G,'Cartera Semanal Producto'!$A22,'BD Factoraje'!$C:$C,$B$2),0)+AM22-SUMIFS('BD Factoraje'!$R:$R,'BD Factoraje'!$G:$G,'Cartera Semanal Producto'!$A22,'BD Factoraje'!$N:$N,'Cartera Semanal Producto'!AN$1,'BD Factoraje'!$C:$C,$B$2)</f>
        <v>0</v>
      </c>
      <c r="AO22" s="11">
        <f>IF('Cartera Semanal Producto'!$A22='Cartera Semanal Producto'!AO$1,-SUMIFS('BD Factoraje'!$Q:$Q,'BD Factoraje'!$G:$G,'Cartera Semanal Producto'!$A22,'BD Factoraje'!$C:$C,$B$2),0)+AN22-SUMIFS('BD Factoraje'!$R:$R,'BD Factoraje'!$G:$G,'Cartera Semanal Producto'!$A22,'BD Factoraje'!$N:$N,'Cartera Semanal Producto'!AO$1,'BD Factoraje'!$C:$C,$B$2)</f>
        <v>0</v>
      </c>
      <c r="AP22" s="11">
        <f>IF('Cartera Semanal Producto'!$A22='Cartera Semanal Producto'!AP$1,-SUMIFS('BD Factoraje'!$Q:$Q,'BD Factoraje'!$G:$G,'Cartera Semanal Producto'!$A22,'BD Factoraje'!$C:$C,$B$2),0)+AO22-SUMIFS('BD Factoraje'!$R:$R,'BD Factoraje'!$G:$G,'Cartera Semanal Producto'!$A22,'BD Factoraje'!$N:$N,'Cartera Semanal Producto'!AP$1,'BD Factoraje'!$C:$C,$B$2)</f>
        <v>0</v>
      </c>
      <c r="AQ22" s="11">
        <f>IF('Cartera Semanal Producto'!$A22='Cartera Semanal Producto'!AQ$1,-SUMIFS('BD Factoraje'!$Q:$Q,'BD Factoraje'!$G:$G,'Cartera Semanal Producto'!$A22,'BD Factoraje'!$C:$C,$B$2),0)+AP22-SUMIFS('BD Factoraje'!$R:$R,'BD Factoraje'!$G:$G,'Cartera Semanal Producto'!$A22,'BD Factoraje'!$N:$N,'Cartera Semanal Producto'!AQ$1,'BD Factoraje'!$C:$C,$B$2)</f>
        <v>0</v>
      </c>
      <c r="AR22" s="11">
        <f>IF('Cartera Semanal Producto'!$A22='Cartera Semanal Producto'!AR$1,-SUMIFS('BD Factoraje'!$Q:$Q,'BD Factoraje'!$G:$G,'Cartera Semanal Producto'!$A22,'BD Factoraje'!$C:$C,$B$2),0)+AQ22-SUMIFS('BD Factoraje'!$R:$R,'BD Factoraje'!$G:$G,'Cartera Semanal Producto'!$A22,'BD Factoraje'!$N:$N,'Cartera Semanal Producto'!AR$1,'BD Factoraje'!$C:$C,$B$2)</f>
        <v>0</v>
      </c>
      <c r="AS22" s="11">
        <f>IF('Cartera Semanal Producto'!$A22='Cartera Semanal Producto'!AS$1,-SUMIFS('BD Factoraje'!$Q:$Q,'BD Factoraje'!$G:$G,'Cartera Semanal Producto'!$A22,'BD Factoraje'!$C:$C,$B$2),0)+AR22-SUMIFS('BD Factoraje'!$R:$R,'BD Factoraje'!$G:$G,'Cartera Semanal Producto'!$A22,'BD Factoraje'!$N:$N,'Cartera Semanal Producto'!AS$1,'BD Factoraje'!$C:$C,$B$2)</f>
        <v>0</v>
      </c>
      <c r="AT22" s="11">
        <f>IF('Cartera Semanal Producto'!$A22='Cartera Semanal Producto'!AT$1,-SUMIFS('BD Factoraje'!$Q:$Q,'BD Factoraje'!$G:$G,'Cartera Semanal Producto'!$A22,'BD Factoraje'!$C:$C,$B$2),0)+AS22-SUMIFS('BD Factoraje'!$R:$R,'BD Factoraje'!$G:$G,'Cartera Semanal Producto'!$A22,'BD Factoraje'!$N:$N,'Cartera Semanal Producto'!AT$1,'BD Factoraje'!$C:$C,$B$2)</f>
        <v>0</v>
      </c>
      <c r="AU22" s="11">
        <f>IF('Cartera Semanal Producto'!$A22='Cartera Semanal Producto'!AU$1,-SUMIFS('BD Factoraje'!$Q:$Q,'BD Factoraje'!$G:$G,'Cartera Semanal Producto'!$A22,'BD Factoraje'!$C:$C,$B$2),0)+AT22-SUMIFS('BD Factoraje'!$R:$R,'BD Factoraje'!$G:$G,'Cartera Semanal Producto'!$A22,'BD Factoraje'!$N:$N,'Cartera Semanal Producto'!AU$1,'BD Factoraje'!$C:$C,$B$2)</f>
        <v>0</v>
      </c>
      <c r="AV22" s="11">
        <f>IF('Cartera Semanal Producto'!$A22='Cartera Semanal Producto'!AV$1,-SUMIFS('BD Factoraje'!$Q:$Q,'BD Factoraje'!$G:$G,'Cartera Semanal Producto'!$A22,'BD Factoraje'!$C:$C,$B$2),0)+AU22-SUMIFS('BD Factoraje'!$R:$R,'BD Factoraje'!$G:$G,'Cartera Semanal Producto'!$A22,'BD Factoraje'!$N:$N,'Cartera Semanal Producto'!AV$1,'BD Factoraje'!$C:$C,$B$2)</f>
        <v>0</v>
      </c>
      <c r="AW22" s="11">
        <f>IF('Cartera Semanal Producto'!$A22='Cartera Semanal Producto'!AW$1,-SUMIFS('BD Factoraje'!$Q:$Q,'BD Factoraje'!$G:$G,'Cartera Semanal Producto'!$A22,'BD Factoraje'!$C:$C,$B$2),0)+AV22-SUMIFS('BD Factoraje'!$R:$R,'BD Factoraje'!$G:$G,'Cartera Semanal Producto'!$A22,'BD Factoraje'!$N:$N,'Cartera Semanal Producto'!AW$1,'BD Factoraje'!$C:$C,$B$2)</f>
        <v>0</v>
      </c>
      <c r="AX22" s="11">
        <f>IF('Cartera Semanal Producto'!$A22='Cartera Semanal Producto'!AX$1,-SUMIFS('BD Factoraje'!$Q:$Q,'BD Factoraje'!$G:$G,'Cartera Semanal Producto'!$A22,'BD Factoraje'!$C:$C,$B$2),0)+AW22-SUMIFS('BD Factoraje'!$R:$R,'BD Factoraje'!$G:$G,'Cartera Semanal Producto'!$A22,'BD Factoraje'!$N:$N,'Cartera Semanal Producto'!AX$1,'BD Factoraje'!$C:$C,$B$2)</f>
        <v>0</v>
      </c>
      <c r="AY22" s="11">
        <f>IF('Cartera Semanal Producto'!$A22='Cartera Semanal Producto'!AY$1,-SUMIFS('BD Factoraje'!$Q:$Q,'BD Factoraje'!$G:$G,'Cartera Semanal Producto'!$A22,'BD Factoraje'!$C:$C,$B$2),0)+AX22-SUMIFS('BD Factoraje'!$R:$R,'BD Factoraje'!$G:$G,'Cartera Semanal Producto'!$A22,'BD Factoraje'!$N:$N,'Cartera Semanal Producto'!AY$1,'BD Factoraje'!$C:$C,$B$2)</f>
        <v>0</v>
      </c>
      <c r="AZ22" s="11">
        <f>IF('Cartera Semanal Producto'!$A22='Cartera Semanal Producto'!AZ$1,-SUMIFS('BD Factoraje'!$Q:$Q,'BD Factoraje'!$G:$G,'Cartera Semanal Producto'!$A22,'BD Factoraje'!$C:$C,$B$2),0)+AY22-SUMIFS('BD Factoraje'!$R:$R,'BD Factoraje'!$G:$G,'Cartera Semanal Producto'!$A22,'BD Factoraje'!$N:$N,'Cartera Semanal Producto'!AZ$1,'BD Factoraje'!$C:$C,$B$2)</f>
        <v>0</v>
      </c>
      <c r="BA22" s="11">
        <f>IF('Cartera Semanal Producto'!$A22='Cartera Semanal Producto'!BA$1,-SUMIFS('BD Factoraje'!$Q:$Q,'BD Factoraje'!$G:$G,'Cartera Semanal Producto'!$A22,'BD Factoraje'!$C:$C,$B$2),0)+AZ22-SUMIFS('BD Factoraje'!$R:$R,'BD Factoraje'!$G:$G,'Cartera Semanal Producto'!$A22,'BD Factoraje'!$N:$N,'Cartera Semanal Producto'!BA$1,'BD Factoraje'!$C:$C,$B$2)</f>
        <v>0</v>
      </c>
      <c r="BB22" s="11">
        <f>IF('Cartera Semanal Producto'!$A22='Cartera Semanal Producto'!BB$1,-SUMIFS('BD Factoraje'!$Q:$Q,'BD Factoraje'!$G:$G,'Cartera Semanal Producto'!$A22,'BD Factoraje'!$C:$C,$B$2),0)+BA22-SUMIFS('BD Factoraje'!$R:$R,'BD Factoraje'!$G:$G,'Cartera Semanal Producto'!$A22,'BD Factoraje'!$N:$N,'Cartera Semanal Producto'!BB$1,'BD Factoraje'!$C:$C,$B$2)</f>
        <v>0</v>
      </c>
      <c r="BC22" s="11">
        <f>IF('Cartera Semanal Producto'!$A22='Cartera Semanal Producto'!BC$1,-SUMIFS('BD Factoraje'!$Q:$Q,'BD Factoraje'!$G:$G,'Cartera Semanal Producto'!$A22,'BD Factoraje'!$C:$C,$B$2),0)+BB22-SUMIFS('BD Factoraje'!$R:$R,'BD Factoraje'!$G:$G,'Cartera Semanal Producto'!$A22,'BD Factoraje'!$N:$N,'Cartera Semanal Producto'!BC$1,'BD Factoraje'!$C:$C,$B$2)</f>
        <v>0</v>
      </c>
      <c r="BD22" s="11">
        <f>IF('Cartera Semanal Producto'!$A22='Cartera Semanal Producto'!BD$1,-SUMIFS('BD Factoraje'!$Q:$Q,'BD Factoraje'!$G:$G,'Cartera Semanal Producto'!$A22,'BD Factoraje'!$C:$C,$B$2),0)+BC22-SUMIFS('BD Factoraje'!$R:$R,'BD Factoraje'!$G:$G,'Cartera Semanal Producto'!$A22,'BD Factoraje'!$N:$N,'Cartera Semanal Producto'!BD$1,'BD Factoraje'!$C:$C,$B$2)</f>
        <v>0</v>
      </c>
      <c r="BE22" s="11">
        <f>IF('Cartera Semanal Producto'!$A22='Cartera Semanal Producto'!BE$1,-SUMIFS('BD Factoraje'!$Q:$Q,'BD Factoraje'!$G:$G,'Cartera Semanal Producto'!$A22,'BD Factoraje'!$C:$C,$B$2),0)+BD22-SUMIFS('BD Factoraje'!$R:$R,'BD Factoraje'!$G:$G,'Cartera Semanal Producto'!$A22,'BD Factoraje'!$N:$N,'Cartera Semanal Producto'!BE$1,'BD Factoraje'!$C:$C,$B$2)</f>
        <v>0</v>
      </c>
      <c r="BF22" s="11">
        <f>IF('Cartera Semanal Producto'!$A22='Cartera Semanal Producto'!BF$1,-SUMIFS('BD Factoraje'!$Q:$Q,'BD Factoraje'!$G:$G,'Cartera Semanal Producto'!$A22,'BD Factoraje'!$C:$C,$B$2),0)+BE22-SUMIFS('BD Factoraje'!$R:$R,'BD Factoraje'!$G:$G,'Cartera Semanal Producto'!$A22,'BD Factoraje'!$N:$N,'Cartera Semanal Producto'!BF$1,'BD Factoraje'!$C:$C,$B$2)</f>
        <v>0</v>
      </c>
      <c r="BG22" s="11">
        <f>IF('Cartera Semanal Producto'!$A22='Cartera Semanal Producto'!BG$1,-SUMIFS('BD Factoraje'!$Q:$Q,'BD Factoraje'!$G:$G,'Cartera Semanal Producto'!$A22,'BD Factoraje'!$C:$C,$B$2),0)+BF22-SUMIFS('BD Factoraje'!$R:$R,'BD Factoraje'!$G:$G,'Cartera Semanal Producto'!$A22,'BD Factoraje'!$N:$N,'Cartera Semanal Producto'!BG$1,'BD Factoraje'!$C:$C,$B$2)</f>
        <v>0</v>
      </c>
      <c r="BH22" s="11">
        <f>IF('Cartera Semanal Producto'!$A22='Cartera Semanal Producto'!BH$1,-SUMIFS('BD Factoraje'!$Q:$Q,'BD Factoraje'!$G:$G,'Cartera Semanal Producto'!$A22,'BD Factoraje'!$C:$C,$B$2),0)+BG22-SUMIFS('BD Factoraje'!$R:$R,'BD Factoraje'!$G:$G,'Cartera Semanal Producto'!$A22,'BD Factoraje'!$N:$N,'Cartera Semanal Producto'!BH$1,'BD Factoraje'!$C:$C,$B$2)</f>
        <v>0</v>
      </c>
      <c r="BI22" s="11">
        <f>IF('Cartera Semanal Producto'!$A22='Cartera Semanal Producto'!BI$1,-SUMIFS('BD Factoraje'!$Q:$Q,'BD Factoraje'!$G:$G,'Cartera Semanal Producto'!$A22,'BD Factoraje'!$C:$C,$B$2),0)+BH22-SUMIFS('BD Factoraje'!$R:$R,'BD Factoraje'!$G:$G,'Cartera Semanal Producto'!$A22,'BD Factoraje'!$N:$N,'Cartera Semanal Producto'!BI$1,'BD Factoraje'!$C:$C,$B$2)</f>
        <v>0</v>
      </c>
      <c r="BJ22" s="11">
        <f>IF('Cartera Semanal Producto'!$A22='Cartera Semanal Producto'!BJ$1,-SUMIFS('BD Factoraje'!$Q:$Q,'BD Factoraje'!$G:$G,'Cartera Semanal Producto'!$A22,'BD Factoraje'!$C:$C,$B$2),0)+BI22-SUMIFS('BD Factoraje'!$R:$R,'BD Factoraje'!$G:$G,'Cartera Semanal Producto'!$A22,'BD Factoraje'!$N:$N,'Cartera Semanal Producto'!BJ$1,'BD Factoraje'!$C:$C,$B$2)</f>
        <v>0</v>
      </c>
      <c r="BK22" s="11">
        <f>IF('Cartera Semanal Producto'!$A22='Cartera Semanal Producto'!BK$1,-SUMIFS('BD Factoraje'!$Q:$Q,'BD Factoraje'!$G:$G,'Cartera Semanal Producto'!$A22,'BD Factoraje'!$C:$C,$B$2),0)+BJ22-SUMIFS('BD Factoraje'!$R:$R,'BD Factoraje'!$G:$G,'Cartera Semanal Producto'!$A22,'BD Factoraje'!$N:$N,'Cartera Semanal Producto'!BK$1,'BD Factoraje'!$C:$C,$B$2)</f>
        <v>0</v>
      </c>
      <c r="BL22" s="11">
        <f>IF('Cartera Semanal Producto'!$A22='Cartera Semanal Producto'!BL$1,-SUMIFS('BD Factoraje'!$Q:$Q,'BD Factoraje'!$G:$G,'Cartera Semanal Producto'!$A22,'BD Factoraje'!$C:$C,$B$2),0)+BK22-SUMIFS('BD Factoraje'!$R:$R,'BD Factoraje'!$G:$G,'Cartera Semanal Producto'!$A22,'BD Factoraje'!$N:$N,'Cartera Semanal Producto'!BL$1,'BD Factoraje'!$C:$C,$B$2)</f>
        <v>0</v>
      </c>
      <c r="BM22" s="11">
        <f>IF('Cartera Semanal Producto'!$A22='Cartera Semanal Producto'!BM$1,-SUMIFS('BD Factoraje'!$Q:$Q,'BD Factoraje'!$G:$G,'Cartera Semanal Producto'!$A22,'BD Factoraje'!$C:$C,$B$2),0)+BL22-SUMIFS('BD Factoraje'!$R:$R,'BD Factoraje'!$G:$G,'Cartera Semanal Producto'!$A22,'BD Factoraje'!$N:$N,'Cartera Semanal Producto'!BM$1,'BD Factoraje'!$C:$C,$B$2)</f>
        <v>0</v>
      </c>
      <c r="BN22" s="11">
        <f>IF('Cartera Semanal Producto'!$A22='Cartera Semanal Producto'!BN$1,-SUMIFS('BD Factoraje'!$Q:$Q,'BD Factoraje'!$G:$G,'Cartera Semanal Producto'!$A22,'BD Factoraje'!$C:$C,$B$2),0)+BM22-SUMIFS('BD Factoraje'!$R:$R,'BD Factoraje'!$G:$G,'Cartera Semanal Producto'!$A22,'BD Factoraje'!$N:$N,'Cartera Semanal Producto'!BN$1,'BD Factoraje'!$C:$C,$B$2)</f>
        <v>0</v>
      </c>
      <c r="BO22" s="11">
        <f>IF('Cartera Semanal Producto'!$A22='Cartera Semanal Producto'!BO$1,-SUMIFS('BD Factoraje'!$Q:$Q,'BD Factoraje'!$G:$G,'Cartera Semanal Producto'!$A22,'BD Factoraje'!$C:$C,$B$2),0)+BN22-SUMIFS('BD Factoraje'!$R:$R,'BD Factoraje'!$G:$G,'Cartera Semanal Producto'!$A22,'BD Factoraje'!$N:$N,'Cartera Semanal Producto'!BO$1,'BD Factoraje'!$C:$C,$B$2)</f>
        <v>0</v>
      </c>
      <c r="BP22" s="11">
        <f>IF('Cartera Semanal Producto'!$A22='Cartera Semanal Producto'!BP$1,-SUMIFS('BD Factoraje'!$Q:$Q,'BD Factoraje'!$G:$G,'Cartera Semanal Producto'!$A22,'BD Factoraje'!$C:$C,$B$2),0)+BO22-SUMIFS('BD Factoraje'!$R:$R,'BD Factoraje'!$G:$G,'Cartera Semanal Producto'!$A22,'BD Factoraje'!$N:$N,'Cartera Semanal Producto'!BP$1,'BD Factoraje'!$C:$C,$B$2)</f>
        <v>0</v>
      </c>
      <c r="BQ22" s="11">
        <f>IF('Cartera Semanal Producto'!$A22='Cartera Semanal Producto'!BQ$1,-SUMIFS('BD Factoraje'!$Q:$Q,'BD Factoraje'!$G:$G,'Cartera Semanal Producto'!$A22,'BD Factoraje'!$C:$C,$B$2),0)+BP22-SUMIFS('BD Factoraje'!$R:$R,'BD Factoraje'!$G:$G,'Cartera Semanal Producto'!$A22,'BD Factoraje'!$N:$N,'Cartera Semanal Producto'!BQ$1,'BD Factoraje'!$C:$C,$B$2)</f>
        <v>0</v>
      </c>
      <c r="BR22" s="11">
        <f>IF('Cartera Semanal Producto'!$A22='Cartera Semanal Producto'!BR$1,-SUMIFS('BD Factoraje'!$Q:$Q,'BD Factoraje'!$G:$G,'Cartera Semanal Producto'!$A22,'BD Factoraje'!$C:$C,$B$2),0)+BQ22-SUMIFS('BD Factoraje'!$R:$R,'BD Factoraje'!$G:$G,'Cartera Semanal Producto'!$A22,'BD Factoraje'!$N:$N,'Cartera Semanal Producto'!BR$1,'BD Factoraje'!$C:$C,$B$2)</f>
        <v>0</v>
      </c>
      <c r="BS22" s="11">
        <f>IF('Cartera Semanal Producto'!$A22='Cartera Semanal Producto'!BS$1,-SUMIFS('BD Factoraje'!$Q:$Q,'BD Factoraje'!$G:$G,'Cartera Semanal Producto'!$A22,'BD Factoraje'!$C:$C,$B$2),0)+BR22-SUMIFS('BD Factoraje'!$R:$R,'BD Factoraje'!$G:$G,'Cartera Semanal Producto'!$A22,'BD Factoraje'!$N:$N,'Cartera Semanal Producto'!BS$1,'BD Factoraje'!$C:$C,$B$2)</f>
        <v>0</v>
      </c>
      <c r="BT22" s="11">
        <f>IF('Cartera Semanal Producto'!$A22='Cartera Semanal Producto'!BT$1,-SUMIFS('BD Factoraje'!$Q:$Q,'BD Factoraje'!$G:$G,'Cartera Semanal Producto'!$A22,'BD Factoraje'!$C:$C,$B$2),0)+BS22-SUMIFS('BD Factoraje'!$R:$R,'BD Factoraje'!$G:$G,'Cartera Semanal Producto'!$A22,'BD Factoraje'!$N:$N,'Cartera Semanal Producto'!BT$1,'BD Factoraje'!$C:$C,$B$2)</f>
        <v>0</v>
      </c>
      <c r="BU22" s="11">
        <f>IF('Cartera Semanal Producto'!$A22='Cartera Semanal Producto'!BU$1,-SUMIFS('BD Factoraje'!$Q:$Q,'BD Factoraje'!$G:$G,'Cartera Semanal Producto'!$A22,'BD Factoraje'!$C:$C,$B$2),0)+BT22-SUMIFS('BD Factoraje'!$R:$R,'BD Factoraje'!$G:$G,'Cartera Semanal Producto'!$A22,'BD Factoraje'!$N:$N,'Cartera Semanal Producto'!BU$1,'BD Factoraje'!$C:$C,$B$2)</f>
        <v>0</v>
      </c>
      <c r="BV22" s="11">
        <f>IF('Cartera Semanal Producto'!$A22='Cartera Semanal Producto'!BV$1,-SUMIFS('BD Factoraje'!$Q:$Q,'BD Factoraje'!$G:$G,'Cartera Semanal Producto'!$A22,'BD Factoraje'!$C:$C,$B$2),0)+BU22-SUMIFS('BD Factoraje'!$R:$R,'BD Factoraje'!$G:$G,'Cartera Semanal Producto'!$A22,'BD Factoraje'!$N:$N,'Cartera Semanal Producto'!BV$1,'BD Factoraje'!$C:$C,$B$2)</f>
        <v>0</v>
      </c>
      <c r="BW22" s="11">
        <f>IF('Cartera Semanal Producto'!$A22='Cartera Semanal Producto'!BW$1,-SUMIFS('BD Factoraje'!$Q:$Q,'BD Factoraje'!$G:$G,'Cartera Semanal Producto'!$A22,'BD Factoraje'!$C:$C,$B$2),0)+BV22-SUMIFS('BD Factoraje'!$R:$R,'BD Factoraje'!$G:$G,'Cartera Semanal Producto'!$A22,'BD Factoraje'!$N:$N,'Cartera Semanal Producto'!BW$1,'BD Factoraje'!$C:$C,$B$2)</f>
        <v>0</v>
      </c>
      <c r="BX22" s="11">
        <f>IF('Cartera Semanal Producto'!$A22='Cartera Semanal Producto'!BX$1,-SUMIFS('BD Factoraje'!$Q:$Q,'BD Factoraje'!$G:$G,'Cartera Semanal Producto'!$A22,'BD Factoraje'!$C:$C,$B$2),0)+BW22-SUMIFS('BD Factoraje'!$R:$R,'BD Factoraje'!$G:$G,'Cartera Semanal Producto'!$A22,'BD Factoraje'!$N:$N,'Cartera Semanal Producto'!BX$1,'BD Factoraje'!$C:$C,$B$2)</f>
        <v>0</v>
      </c>
      <c r="BY22" s="11">
        <f>IF('Cartera Semanal Producto'!$A22='Cartera Semanal Producto'!BY$1,-SUMIFS('BD Factoraje'!$Q:$Q,'BD Factoraje'!$G:$G,'Cartera Semanal Producto'!$A22,'BD Factoraje'!$C:$C,$B$2),0)+BX22-SUMIFS('BD Factoraje'!$R:$R,'BD Factoraje'!$G:$G,'Cartera Semanal Producto'!$A22,'BD Factoraje'!$N:$N,'Cartera Semanal Producto'!BY$1,'BD Factoraje'!$C:$C,$B$2)</f>
        <v>0</v>
      </c>
      <c r="BZ22" s="11">
        <f>IF('Cartera Semanal Producto'!$A22='Cartera Semanal Producto'!BZ$1,-SUMIFS('BD Factoraje'!$Q:$Q,'BD Factoraje'!$G:$G,'Cartera Semanal Producto'!$A22,'BD Factoraje'!$C:$C,$B$2),0)+BY22-SUMIFS('BD Factoraje'!$R:$R,'BD Factoraje'!$G:$G,'Cartera Semanal Producto'!$A22,'BD Factoraje'!$N:$N,'Cartera Semanal Producto'!BZ$1,'BD Factoraje'!$C:$C,$B$2)</f>
        <v>0</v>
      </c>
      <c r="CA22" s="11">
        <f>IF('Cartera Semanal Producto'!$A22='Cartera Semanal Producto'!CA$1,-SUMIFS('BD Factoraje'!$Q:$Q,'BD Factoraje'!$G:$G,'Cartera Semanal Producto'!$A22,'BD Factoraje'!$C:$C,$B$2),0)+BZ22-SUMIFS('BD Factoraje'!$R:$R,'BD Factoraje'!$G:$G,'Cartera Semanal Producto'!$A22,'BD Factoraje'!$N:$N,'Cartera Semanal Producto'!CA$1,'BD Factoraje'!$C:$C,$B$2)</f>
        <v>0</v>
      </c>
      <c r="CB22" s="11">
        <f>IF('Cartera Semanal Producto'!$A22='Cartera Semanal Producto'!CB$1,-SUMIFS('BD Factoraje'!$Q:$Q,'BD Factoraje'!$G:$G,'Cartera Semanal Producto'!$A22,'BD Factoraje'!$C:$C,$B$2),0)+CA22-SUMIFS('BD Factoraje'!$R:$R,'BD Factoraje'!$G:$G,'Cartera Semanal Producto'!$A22,'BD Factoraje'!$N:$N,'Cartera Semanal Producto'!CB$1,'BD Factoraje'!$C:$C,$B$2)</f>
        <v>0</v>
      </c>
      <c r="CC22" s="11">
        <f>IF('Cartera Semanal Producto'!$A22='Cartera Semanal Producto'!CC$1,-SUMIFS('BD Factoraje'!$Q:$Q,'BD Factoraje'!$G:$G,'Cartera Semanal Producto'!$A22,'BD Factoraje'!$C:$C,$B$2),0)+CB22-SUMIFS('BD Factoraje'!$R:$R,'BD Factoraje'!$G:$G,'Cartera Semanal Producto'!$A22,'BD Factoraje'!$N:$N,'Cartera Semanal Producto'!CC$1,'BD Factoraje'!$C:$C,$B$2)</f>
        <v>0</v>
      </c>
      <c r="CD22" s="11">
        <f>IF('Cartera Semanal Producto'!$A22='Cartera Semanal Producto'!CD$1,-SUMIFS('BD Factoraje'!$Q:$Q,'BD Factoraje'!$G:$G,'Cartera Semanal Producto'!$A22,'BD Factoraje'!$C:$C,$B$2),0)+CC22-SUMIFS('BD Factoraje'!$R:$R,'BD Factoraje'!$G:$G,'Cartera Semanal Producto'!$A22,'BD Factoraje'!$N:$N,'Cartera Semanal Producto'!CD$1,'BD Factoraje'!$C:$C,$B$2)</f>
        <v>0</v>
      </c>
      <c r="CE22" s="11">
        <f>IF('Cartera Semanal Producto'!$A22='Cartera Semanal Producto'!CE$1,-SUMIFS('BD Factoraje'!$Q:$Q,'BD Factoraje'!$G:$G,'Cartera Semanal Producto'!$A22,'BD Factoraje'!$C:$C,$B$2),0)+CD22-SUMIFS('BD Factoraje'!$R:$R,'BD Factoraje'!$G:$G,'Cartera Semanal Producto'!$A22,'BD Factoraje'!$N:$N,'Cartera Semanal Producto'!CE$1,'BD Factoraje'!$C:$C,$B$2)</f>
        <v>0</v>
      </c>
      <c r="CF22" s="11">
        <f>IF('Cartera Semanal Producto'!$A22='Cartera Semanal Producto'!CF$1,-SUMIFS('BD Factoraje'!$Q:$Q,'BD Factoraje'!$G:$G,'Cartera Semanal Producto'!$A22,'BD Factoraje'!$C:$C,$B$2),0)+CE22-SUMIFS('BD Factoraje'!$R:$R,'BD Factoraje'!$G:$G,'Cartera Semanal Producto'!$A22,'BD Factoraje'!$N:$N,'Cartera Semanal Producto'!CF$1,'BD Factoraje'!$C:$C,$B$2)</f>
        <v>0</v>
      </c>
      <c r="CG22" s="11">
        <f>IF('Cartera Semanal Producto'!$A22='Cartera Semanal Producto'!CG$1,-SUMIFS('BD Factoraje'!$Q:$Q,'BD Factoraje'!$G:$G,'Cartera Semanal Producto'!$A22,'BD Factoraje'!$C:$C,$B$2),0)+CF22-SUMIFS('BD Factoraje'!$R:$R,'BD Factoraje'!$G:$G,'Cartera Semanal Producto'!$A22,'BD Factoraje'!$N:$N,'Cartera Semanal Producto'!CG$1,'BD Factoraje'!$C:$C,$B$2)</f>
        <v>0</v>
      </c>
      <c r="CH22" s="11">
        <f>IF('Cartera Semanal Producto'!$A22='Cartera Semanal Producto'!CH$1,-SUMIFS('BD Factoraje'!$Q:$Q,'BD Factoraje'!$G:$G,'Cartera Semanal Producto'!$A22,'BD Factoraje'!$C:$C,$B$2),0)+CG22-SUMIFS('BD Factoraje'!$R:$R,'BD Factoraje'!$G:$G,'Cartera Semanal Producto'!$A22,'BD Factoraje'!$N:$N,'Cartera Semanal Producto'!CH$1,'BD Factoraje'!$C:$C,$B$2)</f>
        <v>0</v>
      </c>
      <c r="CI22" s="11">
        <f>IF('Cartera Semanal Producto'!$A22='Cartera Semanal Producto'!CI$1,-SUMIFS('BD Factoraje'!$Q:$Q,'BD Factoraje'!$G:$G,'Cartera Semanal Producto'!$A22,'BD Factoraje'!$C:$C,$B$2),0)+CH22-SUMIFS('BD Factoraje'!$R:$R,'BD Factoraje'!$G:$G,'Cartera Semanal Producto'!$A22,'BD Factoraje'!$N:$N,'Cartera Semanal Producto'!CI$1,'BD Factoraje'!$C:$C,$B$2)</f>
        <v>0</v>
      </c>
      <c r="CJ22" s="11">
        <f>IF('Cartera Semanal Producto'!$A22='Cartera Semanal Producto'!CJ$1,-SUMIFS('BD Factoraje'!$Q:$Q,'BD Factoraje'!$G:$G,'Cartera Semanal Producto'!$A22,'BD Factoraje'!$C:$C,$B$2),0)+CI22-SUMIFS('BD Factoraje'!$R:$R,'BD Factoraje'!$G:$G,'Cartera Semanal Producto'!$A22,'BD Factoraje'!$N:$N,'Cartera Semanal Producto'!CJ$1,'BD Factoraje'!$C:$C,$B$2)</f>
        <v>0</v>
      </c>
      <c r="CK22" s="11">
        <f>IF('Cartera Semanal Producto'!$A22='Cartera Semanal Producto'!CK$1,-SUMIFS('BD Factoraje'!$Q:$Q,'BD Factoraje'!$G:$G,'Cartera Semanal Producto'!$A22,'BD Factoraje'!$C:$C,$B$2),0)+CJ22-SUMIFS('BD Factoraje'!$R:$R,'BD Factoraje'!$G:$G,'Cartera Semanal Producto'!$A22,'BD Factoraje'!$N:$N,'Cartera Semanal Producto'!CK$1,'BD Factoraje'!$C:$C,$B$2)</f>
        <v>0</v>
      </c>
      <c r="CL22" s="11">
        <f>IF('Cartera Semanal Producto'!$A22='Cartera Semanal Producto'!CL$1,-SUMIFS('BD Factoraje'!$Q:$Q,'BD Factoraje'!$G:$G,'Cartera Semanal Producto'!$A22,'BD Factoraje'!$C:$C,$B$2),0)+CK22-SUMIFS('BD Factoraje'!$R:$R,'BD Factoraje'!$G:$G,'Cartera Semanal Producto'!$A22,'BD Factoraje'!$N:$N,'Cartera Semanal Producto'!CL$1,'BD Factoraje'!$C:$C,$B$2)</f>
        <v>0</v>
      </c>
      <c r="CM22" s="11">
        <f>IF('Cartera Semanal Producto'!$A22='Cartera Semanal Producto'!CM$1,-SUMIFS('BD Factoraje'!$Q:$Q,'BD Factoraje'!$G:$G,'Cartera Semanal Producto'!$A22,'BD Factoraje'!$C:$C,$B$2),0)+CL22-SUMIFS('BD Factoraje'!$R:$R,'BD Factoraje'!$G:$G,'Cartera Semanal Producto'!$A22,'BD Factoraje'!$N:$N,'Cartera Semanal Producto'!CM$1,'BD Factoraje'!$C:$C,$B$2)</f>
        <v>0</v>
      </c>
      <c r="CN22" s="11">
        <f>IF('Cartera Semanal Producto'!$A22='Cartera Semanal Producto'!CN$1,-SUMIFS('BD Factoraje'!$Q:$Q,'BD Factoraje'!$G:$G,'Cartera Semanal Producto'!$A22,'BD Factoraje'!$C:$C,$B$2),0)+CM22-SUMIFS('BD Factoraje'!$R:$R,'BD Factoraje'!$G:$G,'Cartera Semanal Producto'!$A22,'BD Factoraje'!$N:$N,'Cartera Semanal Producto'!CN$1,'BD Factoraje'!$C:$C,$B$2)</f>
        <v>0</v>
      </c>
      <c r="CO22" s="11">
        <f>IF('Cartera Semanal Producto'!$A22='Cartera Semanal Producto'!CO$1,-SUMIFS('BD Factoraje'!$Q:$Q,'BD Factoraje'!$G:$G,'Cartera Semanal Producto'!$A22,'BD Factoraje'!$C:$C,$B$2),0)+CN22-SUMIFS('BD Factoraje'!$R:$R,'BD Factoraje'!$G:$G,'Cartera Semanal Producto'!$A22,'BD Factoraje'!$N:$N,'Cartera Semanal Producto'!CO$1,'BD Factoraje'!$C:$C,$B$2)</f>
        <v>0</v>
      </c>
      <c r="CP22" s="11">
        <f>IF('Cartera Semanal Producto'!$A22='Cartera Semanal Producto'!CP$1,-SUMIFS('BD Factoraje'!$Q:$Q,'BD Factoraje'!$G:$G,'Cartera Semanal Producto'!$A22,'BD Factoraje'!$C:$C,$B$2),0)+CO22-SUMIFS('BD Factoraje'!$R:$R,'BD Factoraje'!$G:$G,'Cartera Semanal Producto'!$A22,'BD Factoraje'!$N:$N,'Cartera Semanal Producto'!CP$1,'BD Factoraje'!$C:$C,$B$2)</f>
        <v>0</v>
      </c>
      <c r="CQ22" s="11">
        <f>IF('Cartera Semanal Producto'!$A22='Cartera Semanal Producto'!CQ$1,-SUMIFS('BD Factoraje'!$Q:$Q,'BD Factoraje'!$G:$G,'Cartera Semanal Producto'!$A22,'BD Factoraje'!$C:$C,$B$2),0)+CP22-SUMIFS('BD Factoraje'!$R:$R,'BD Factoraje'!$G:$G,'Cartera Semanal Producto'!$A22,'BD Factoraje'!$N:$N,'Cartera Semanal Producto'!CQ$1,'BD Factoraje'!$C:$C,$B$2)</f>
        <v>0</v>
      </c>
      <c r="CR22" s="11">
        <f>IF('Cartera Semanal Producto'!$A22='Cartera Semanal Producto'!CR$1,-SUMIFS('BD Factoraje'!$Q:$Q,'BD Factoraje'!$G:$G,'Cartera Semanal Producto'!$A22,'BD Factoraje'!$C:$C,$B$2),0)+CQ22-SUMIFS('BD Factoraje'!$R:$R,'BD Factoraje'!$G:$G,'Cartera Semanal Producto'!$A22,'BD Factoraje'!$N:$N,'Cartera Semanal Producto'!CR$1,'BD Factoraje'!$C:$C,$B$2)</f>
        <v>0</v>
      </c>
      <c r="CS22" s="11">
        <f>IF('Cartera Semanal Producto'!$A22='Cartera Semanal Producto'!CS$1,-SUMIFS('BD Factoraje'!$Q:$Q,'BD Factoraje'!$G:$G,'Cartera Semanal Producto'!$A22,'BD Factoraje'!$C:$C,$B$2),0)+CR22-SUMIFS('BD Factoraje'!$R:$R,'BD Factoraje'!$G:$G,'Cartera Semanal Producto'!$A22,'BD Factoraje'!$N:$N,'Cartera Semanal Producto'!CS$1,'BD Factoraje'!$C:$C,$B$2)</f>
        <v>0</v>
      </c>
      <c r="CT22" s="11">
        <f>IF('Cartera Semanal Producto'!$A22='Cartera Semanal Producto'!CT$1,-SUMIFS('BD Factoraje'!$Q:$Q,'BD Factoraje'!$G:$G,'Cartera Semanal Producto'!$A22,'BD Factoraje'!$C:$C,$B$2),0)+CS22-SUMIFS('BD Factoraje'!$R:$R,'BD Factoraje'!$G:$G,'Cartera Semanal Producto'!$A22,'BD Factoraje'!$N:$N,'Cartera Semanal Producto'!CT$1,'BD Factoraje'!$C:$C,$B$2)</f>
        <v>0</v>
      </c>
      <c r="CU22" s="11">
        <f>IF('Cartera Semanal Producto'!$A22='Cartera Semanal Producto'!CU$1,-SUMIFS('BD Factoraje'!$Q:$Q,'BD Factoraje'!$G:$G,'Cartera Semanal Producto'!$A22,'BD Factoraje'!$C:$C,$B$2),0)+CT22-SUMIFS('BD Factoraje'!$R:$R,'BD Factoraje'!$G:$G,'Cartera Semanal Producto'!$A22,'BD Factoraje'!$N:$N,'Cartera Semanal Producto'!CU$1,'BD Factoraje'!$C:$C,$B$2)</f>
        <v>0</v>
      </c>
      <c r="CV22" s="11">
        <f>IF('Cartera Semanal Producto'!$A22='Cartera Semanal Producto'!CV$1,-SUMIFS('BD Factoraje'!$Q:$Q,'BD Factoraje'!$G:$G,'Cartera Semanal Producto'!$A22,'BD Factoraje'!$C:$C,$B$2),0)+CU22-SUMIFS('BD Factoraje'!$R:$R,'BD Factoraje'!$G:$G,'Cartera Semanal Producto'!$A22,'BD Factoraje'!$N:$N,'Cartera Semanal Producto'!CV$1,'BD Factoraje'!$C:$C,$B$2)</f>
        <v>0</v>
      </c>
    </row>
    <row r="23" spans="1:100" x14ac:dyDescent="0.25">
      <c r="A23" s="14">
        <v>33</v>
      </c>
      <c r="B23" s="31">
        <f t="shared" si="2"/>
        <v>42596</v>
      </c>
      <c r="C23" s="11">
        <f>IF('Cartera Semanal Producto'!$A23='Cartera Semanal Producto'!C$1,-SUMIFS('BD Factoraje'!$Q:$Q,'BD Factoraje'!$G:$G,'Cartera Semanal Producto'!$A23,'BD Factoraje'!$C:$C,$B$2),0)</f>
        <v>0</v>
      </c>
      <c r="D23" s="11">
        <f>IF('Cartera Semanal Producto'!$A23='Cartera Semanal Producto'!D$1,-SUMIFS('BD Factoraje'!$Q:$Q,'BD Factoraje'!$G:$G,'Cartera Semanal Producto'!$A23,'BD Factoraje'!$C:$C,$B$2),0)+C23-SUMIFS('BD Factoraje'!$R:$R,'BD Factoraje'!$G:$G,'Cartera Semanal Producto'!$A23,'BD Factoraje'!$N:$N,'Cartera Semanal Producto'!D$1,'BD Factoraje'!$C:$C,$B$2)</f>
        <v>0</v>
      </c>
      <c r="E23" s="11">
        <f>IF('Cartera Semanal Producto'!$A23='Cartera Semanal Producto'!E$1,-SUMIFS('BD Factoraje'!$Q:$Q,'BD Factoraje'!$G:$G,'Cartera Semanal Producto'!$A23,'BD Factoraje'!$C:$C,$B$2),0)+D23-SUMIFS('BD Factoraje'!$R:$R,'BD Factoraje'!$G:$G,'Cartera Semanal Producto'!$A23,'BD Factoraje'!$N:$N,'Cartera Semanal Producto'!E$1,'BD Factoraje'!$C:$C,$B$2)</f>
        <v>0</v>
      </c>
      <c r="F23" s="11">
        <f>IF('Cartera Semanal Producto'!$A23='Cartera Semanal Producto'!F$1,-SUMIFS('BD Factoraje'!$Q:$Q,'BD Factoraje'!$G:$G,'Cartera Semanal Producto'!$A23,'BD Factoraje'!$C:$C,$B$2),0)+E23-SUMIFS('BD Factoraje'!$R:$R,'BD Factoraje'!$G:$G,'Cartera Semanal Producto'!$A23,'BD Factoraje'!$N:$N,'Cartera Semanal Producto'!F$1,'BD Factoraje'!$C:$C,$B$2)</f>
        <v>0</v>
      </c>
      <c r="G23" s="11">
        <f>IF('Cartera Semanal Producto'!$A23='Cartera Semanal Producto'!G$1,-SUMIFS('BD Factoraje'!$Q:$Q,'BD Factoraje'!$G:$G,'Cartera Semanal Producto'!$A23,'BD Factoraje'!$C:$C,$B$2),0)+F23-SUMIFS('BD Factoraje'!$R:$R,'BD Factoraje'!$G:$G,'Cartera Semanal Producto'!$A23,'BD Factoraje'!$N:$N,'Cartera Semanal Producto'!G$1,'BD Factoraje'!$C:$C,$B$2)</f>
        <v>0</v>
      </c>
      <c r="H23" s="11">
        <f>IF('Cartera Semanal Producto'!$A23='Cartera Semanal Producto'!H$1,-SUMIFS('BD Factoraje'!$Q:$Q,'BD Factoraje'!$G:$G,'Cartera Semanal Producto'!$A23,'BD Factoraje'!$C:$C,$B$2),0)+G23-SUMIFS('BD Factoraje'!$R:$R,'BD Factoraje'!$G:$G,'Cartera Semanal Producto'!$A23,'BD Factoraje'!$N:$N,'Cartera Semanal Producto'!H$1,'BD Factoraje'!$C:$C,$B$2)</f>
        <v>0</v>
      </c>
      <c r="I23" s="11">
        <f>IF('Cartera Semanal Producto'!$A23='Cartera Semanal Producto'!I$1,-SUMIFS('BD Factoraje'!$Q:$Q,'BD Factoraje'!$G:$G,'Cartera Semanal Producto'!$A23,'BD Factoraje'!$C:$C,$B$2),0)+H23-SUMIFS('BD Factoraje'!$R:$R,'BD Factoraje'!$G:$G,'Cartera Semanal Producto'!$A23,'BD Factoraje'!$N:$N,'Cartera Semanal Producto'!I$1,'BD Factoraje'!$C:$C,$B$2)</f>
        <v>0</v>
      </c>
      <c r="J23" s="11">
        <f>IF('Cartera Semanal Producto'!$A23='Cartera Semanal Producto'!J$1,-SUMIFS('BD Factoraje'!$Q:$Q,'BD Factoraje'!$G:$G,'Cartera Semanal Producto'!$A23,'BD Factoraje'!$C:$C,$B$2),0)+I23-SUMIFS('BD Factoraje'!$R:$R,'BD Factoraje'!$G:$G,'Cartera Semanal Producto'!$A23,'BD Factoraje'!$N:$N,'Cartera Semanal Producto'!J$1,'BD Factoraje'!$C:$C,$B$2)</f>
        <v>0</v>
      </c>
      <c r="K23" s="11">
        <f>IF('Cartera Semanal Producto'!$A23='Cartera Semanal Producto'!K$1,-SUMIFS('BD Factoraje'!$Q:$Q,'BD Factoraje'!$G:$G,'Cartera Semanal Producto'!$A23,'BD Factoraje'!$C:$C,$B$2),0)+J23-SUMIFS('BD Factoraje'!$R:$R,'BD Factoraje'!$G:$G,'Cartera Semanal Producto'!$A23,'BD Factoraje'!$N:$N,'Cartera Semanal Producto'!K$1,'BD Factoraje'!$C:$C,$B$2)</f>
        <v>0</v>
      </c>
      <c r="L23" s="11">
        <f>IF('Cartera Semanal Producto'!$A23='Cartera Semanal Producto'!L$1,-SUMIFS('BD Factoraje'!$Q:$Q,'BD Factoraje'!$G:$G,'Cartera Semanal Producto'!$A23,'BD Factoraje'!$C:$C,$B$2),0)+K23-SUMIFS('BD Factoraje'!$R:$R,'BD Factoraje'!$G:$G,'Cartera Semanal Producto'!$A23,'BD Factoraje'!$N:$N,'Cartera Semanal Producto'!L$1,'BD Factoraje'!$C:$C,$B$2)</f>
        <v>0</v>
      </c>
      <c r="M23" s="11">
        <f>IF('Cartera Semanal Producto'!$A23='Cartera Semanal Producto'!M$1,-SUMIFS('BD Factoraje'!$Q:$Q,'BD Factoraje'!$G:$G,'Cartera Semanal Producto'!$A23,'BD Factoraje'!$C:$C,$B$2),0)+L23-SUMIFS('BD Factoraje'!$R:$R,'BD Factoraje'!$G:$G,'Cartera Semanal Producto'!$A23,'BD Factoraje'!$N:$N,'Cartera Semanal Producto'!M$1,'BD Factoraje'!$C:$C,$B$2)</f>
        <v>0</v>
      </c>
      <c r="N23" s="11">
        <f>IF('Cartera Semanal Producto'!$A23='Cartera Semanal Producto'!N$1,-SUMIFS('BD Factoraje'!$Q:$Q,'BD Factoraje'!$G:$G,'Cartera Semanal Producto'!$A23,'BD Factoraje'!$C:$C,$B$2),0)+M23-SUMIFS('BD Factoraje'!$R:$R,'BD Factoraje'!$G:$G,'Cartera Semanal Producto'!$A23,'BD Factoraje'!$N:$N,'Cartera Semanal Producto'!N$1,'BD Factoraje'!$C:$C,$B$2)</f>
        <v>0</v>
      </c>
      <c r="O23" s="11">
        <f>IF('Cartera Semanal Producto'!$A23='Cartera Semanal Producto'!O$1,-SUMIFS('BD Factoraje'!$Q:$Q,'BD Factoraje'!$G:$G,'Cartera Semanal Producto'!$A23,'BD Factoraje'!$C:$C,$B$2),0)+N23-SUMIFS('BD Factoraje'!$R:$R,'BD Factoraje'!$G:$G,'Cartera Semanal Producto'!$A23,'BD Factoraje'!$N:$N,'Cartera Semanal Producto'!O$1,'BD Factoraje'!$C:$C,$B$2)</f>
        <v>0</v>
      </c>
      <c r="P23" s="11">
        <f>IF('Cartera Semanal Producto'!$A23='Cartera Semanal Producto'!P$1,-SUMIFS('BD Factoraje'!$Q:$Q,'BD Factoraje'!$G:$G,'Cartera Semanal Producto'!$A23,'BD Factoraje'!$C:$C,$B$2),0)+O23-SUMIFS('BD Factoraje'!$R:$R,'BD Factoraje'!$G:$G,'Cartera Semanal Producto'!$A23,'BD Factoraje'!$N:$N,'Cartera Semanal Producto'!P$1,'BD Factoraje'!$C:$C,$B$2)</f>
        <v>0</v>
      </c>
      <c r="Q23" s="11">
        <f>IF('Cartera Semanal Producto'!$A23='Cartera Semanal Producto'!Q$1,-SUMIFS('BD Factoraje'!$Q:$Q,'BD Factoraje'!$G:$G,'Cartera Semanal Producto'!$A23,'BD Factoraje'!$C:$C,$B$2),0)+P23-SUMIFS('BD Factoraje'!$R:$R,'BD Factoraje'!$G:$G,'Cartera Semanal Producto'!$A23,'BD Factoraje'!$N:$N,'Cartera Semanal Producto'!Q$1,'BD Factoraje'!$C:$C,$B$2)</f>
        <v>0</v>
      </c>
      <c r="R23" s="11">
        <f>IF('Cartera Semanal Producto'!$A23='Cartera Semanal Producto'!R$1,-SUMIFS('BD Factoraje'!$Q:$Q,'BD Factoraje'!$G:$G,'Cartera Semanal Producto'!$A23,'BD Factoraje'!$C:$C,$B$2),0)+Q23-SUMIFS('BD Factoraje'!$R:$R,'BD Factoraje'!$G:$G,'Cartera Semanal Producto'!$A23,'BD Factoraje'!$N:$N,'Cartera Semanal Producto'!R$1,'BD Factoraje'!$C:$C,$B$2)</f>
        <v>0</v>
      </c>
      <c r="S23" s="11">
        <f>IF('Cartera Semanal Producto'!$A23='Cartera Semanal Producto'!S$1,-SUMIFS('BD Factoraje'!$Q:$Q,'BD Factoraje'!$G:$G,'Cartera Semanal Producto'!$A23,'BD Factoraje'!$C:$C,$B$2),0)+R23-SUMIFS('BD Factoraje'!$R:$R,'BD Factoraje'!$G:$G,'Cartera Semanal Producto'!$A23,'BD Factoraje'!$N:$N,'Cartera Semanal Producto'!S$1,'BD Factoraje'!$C:$C,$B$2)</f>
        <v>0</v>
      </c>
      <c r="T23" s="11">
        <f>IF('Cartera Semanal Producto'!$A23='Cartera Semanal Producto'!T$1,-SUMIFS('BD Factoraje'!$Q:$Q,'BD Factoraje'!$G:$G,'Cartera Semanal Producto'!$A23,'BD Factoraje'!$C:$C,$B$2),0)+S23-SUMIFS('BD Factoraje'!$R:$R,'BD Factoraje'!$G:$G,'Cartera Semanal Producto'!$A23,'BD Factoraje'!$N:$N,'Cartera Semanal Producto'!T$1,'BD Factoraje'!$C:$C,$B$2)</f>
        <v>0</v>
      </c>
      <c r="U23" s="11">
        <f>IF('Cartera Semanal Producto'!$A23='Cartera Semanal Producto'!U$1,-SUMIFS('BD Factoraje'!$Q:$Q,'BD Factoraje'!$G:$G,'Cartera Semanal Producto'!$A23,'BD Factoraje'!$C:$C,$B$2),0)+T23-SUMIFS('BD Factoraje'!$R:$R,'BD Factoraje'!$G:$G,'Cartera Semanal Producto'!$A23,'BD Factoraje'!$N:$N,'Cartera Semanal Producto'!U$1,'BD Factoraje'!$C:$C,$B$2)</f>
        <v>0</v>
      </c>
      <c r="V23" s="11">
        <f>IF('Cartera Semanal Producto'!$A23='Cartera Semanal Producto'!V$1,-SUMIFS('BD Factoraje'!$Q:$Q,'BD Factoraje'!$G:$G,'Cartera Semanal Producto'!$A23,'BD Factoraje'!$C:$C,$B$2),0)+U23-SUMIFS('BD Factoraje'!$R:$R,'BD Factoraje'!$G:$G,'Cartera Semanal Producto'!$A23,'BD Factoraje'!$N:$N,'Cartera Semanal Producto'!V$1,'BD Factoraje'!$C:$C,$B$2)</f>
        <v>0</v>
      </c>
      <c r="W23" s="11">
        <f>IF('Cartera Semanal Producto'!$A23='Cartera Semanal Producto'!W$1,-SUMIFS('BD Factoraje'!$Q:$Q,'BD Factoraje'!$G:$G,'Cartera Semanal Producto'!$A23,'BD Factoraje'!$C:$C,$B$2),0)+V23-SUMIFS('BD Factoraje'!$R:$R,'BD Factoraje'!$G:$G,'Cartera Semanal Producto'!$A23,'BD Factoraje'!$N:$N,'Cartera Semanal Producto'!W$1,'BD Factoraje'!$C:$C,$B$2)</f>
        <v>0</v>
      </c>
      <c r="X23" s="11">
        <f>IF('Cartera Semanal Producto'!$A23='Cartera Semanal Producto'!X$1,-SUMIFS('BD Factoraje'!$Q:$Q,'BD Factoraje'!$G:$G,'Cartera Semanal Producto'!$A23,'BD Factoraje'!$C:$C,$B$2),0)+W23-SUMIFS('BD Factoraje'!$R:$R,'BD Factoraje'!$G:$G,'Cartera Semanal Producto'!$A23,'BD Factoraje'!$N:$N,'Cartera Semanal Producto'!X$1,'BD Factoraje'!$C:$C,$B$2)</f>
        <v>0</v>
      </c>
      <c r="Y23" s="11">
        <f>IF('Cartera Semanal Producto'!$A23='Cartera Semanal Producto'!Y$1,-SUMIFS('BD Factoraje'!$Q:$Q,'BD Factoraje'!$G:$G,'Cartera Semanal Producto'!$A23,'BD Factoraje'!$C:$C,$B$2),0)+X23-SUMIFS('BD Factoraje'!$R:$R,'BD Factoraje'!$G:$G,'Cartera Semanal Producto'!$A23,'BD Factoraje'!$N:$N,'Cartera Semanal Producto'!Y$1,'BD Factoraje'!$C:$C,$B$2)</f>
        <v>0</v>
      </c>
      <c r="Z23" s="11">
        <f>IF('Cartera Semanal Producto'!$A23='Cartera Semanal Producto'!Z$1,-SUMIFS('BD Factoraje'!$Q:$Q,'BD Factoraje'!$G:$G,'Cartera Semanal Producto'!$A23,'BD Factoraje'!$C:$C,$B$2),0)+Y23-SUMIFS('BD Factoraje'!$R:$R,'BD Factoraje'!$G:$G,'Cartera Semanal Producto'!$A23,'BD Factoraje'!$N:$N,'Cartera Semanal Producto'!Z$1,'BD Factoraje'!$C:$C,$B$2)</f>
        <v>0</v>
      </c>
      <c r="AA23" s="11">
        <f>IF('Cartera Semanal Producto'!$A23='Cartera Semanal Producto'!AA$1,-SUMIFS('BD Factoraje'!$Q:$Q,'BD Factoraje'!$G:$G,'Cartera Semanal Producto'!$A23,'BD Factoraje'!$C:$C,$B$2),0)+Z23-SUMIFS('BD Factoraje'!$R:$R,'BD Factoraje'!$G:$G,'Cartera Semanal Producto'!$A23,'BD Factoraje'!$N:$N,'Cartera Semanal Producto'!AA$1,'BD Factoraje'!$C:$C,$B$2)</f>
        <v>0</v>
      </c>
      <c r="AB23" s="11">
        <f>IF('Cartera Semanal Producto'!$A23='Cartera Semanal Producto'!AB$1,-SUMIFS('BD Factoraje'!$Q:$Q,'BD Factoraje'!$G:$G,'Cartera Semanal Producto'!$A23,'BD Factoraje'!$C:$C,$B$2),0)+AA23-SUMIFS('BD Factoraje'!$R:$R,'BD Factoraje'!$G:$G,'Cartera Semanal Producto'!$A23,'BD Factoraje'!$N:$N,'Cartera Semanal Producto'!AB$1,'BD Factoraje'!$C:$C,$B$2)</f>
        <v>0</v>
      </c>
      <c r="AC23" s="11">
        <f>IF('Cartera Semanal Producto'!$A23='Cartera Semanal Producto'!AC$1,-SUMIFS('BD Factoraje'!$Q:$Q,'BD Factoraje'!$G:$G,'Cartera Semanal Producto'!$A23,'BD Factoraje'!$C:$C,$B$2),0)+AB23-SUMIFS('BD Factoraje'!$R:$R,'BD Factoraje'!$G:$G,'Cartera Semanal Producto'!$A23,'BD Factoraje'!$N:$N,'Cartera Semanal Producto'!AC$1,'BD Factoraje'!$C:$C,$B$2)</f>
        <v>0</v>
      </c>
      <c r="AD23" s="11">
        <f>IF('Cartera Semanal Producto'!$A23='Cartera Semanal Producto'!AD$1,-SUMIFS('BD Factoraje'!$Q:$Q,'BD Factoraje'!$G:$G,'Cartera Semanal Producto'!$A23,'BD Factoraje'!$C:$C,$B$2),0)+AC23-SUMIFS('BD Factoraje'!$R:$R,'BD Factoraje'!$G:$G,'Cartera Semanal Producto'!$A23,'BD Factoraje'!$N:$N,'Cartera Semanal Producto'!AD$1,'BD Factoraje'!$C:$C,$B$2)</f>
        <v>0</v>
      </c>
      <c r="AE23" s="11">
        <f>IF('Cartera Semanal Producto'!$A23='Cartera Semanal Producto'!AE$1,-SUMIFS('BD Factoraje'!$Q:$Q,'BD Factoraje'!$G:$G,'Cartera Semanal Producto'!$A23,'BD Factoraje'!$C:$C,$B$2),0)+AD23-SUMIFS('BD Factoraje'!$R:$R,'BD Factoraje'!$G:$G,'Cartera Semanal Producto'!$A23,'BD Factoraje'!$N:$N,'Cartera Semanal Producto'!AE$1,'BD Factoraje'!$C:$C,$B$2)</f>
        <v>0</v>
      </c>
      <c r="AF23" s="11">
        <f>IF('Cartera Semanal Producto'!$A23='Cartera Semanal Producto'!AF$1,-SUMIFS('BD Factoraje'!$Q:$Q,'BD Factoraje'!$G:$G,'Cartera Semanal Producto'!$A23,'BD Factoraje'!$C:$C,$B$2),0)+AE23-SUMIFS('BD Factoraje'!$R:$R,'BD Factoraje'!$G:$G,'Cartera Semanal Producto'!$A23,'BD Factoraje'!$N:$N,'Cartera Semanal Producto'!AF$1,'BD Factoraje'!$C:$C,$B$2)</f>
        <v>0</v>
      </c>
      <c r="AG23" s="11">
        <f>IF('Cartera Semanal Producto'!$A23='Cartera Semanal Producto'!AG$1,-SUMIFS('BD Factoraje'!$Q:$Q,'BD Factoraje'!$G:$G,'Cartera Semanal Producto'!$A23,'BD Factoraje'!$C:$C,$B$2),0)+AF23-SUMIFS('BD Factoraje'!$R:$R,'BD Factoraje'!$G:$G,'Cartera Semanal Producto'!$A23,'BD Factoraje'!$N:$N,'Cartera Semanal Producto'!AG$1,'BD Factoraje'!$C:$C,$B$2)</f>
        <v>0</v>
      </c>
      <c r="AH23" s="11">
        <f>IF('Cartera Semanal Producto'!$A23='Cartera Semanal Producto'!AH$1,-SUMIFS('BD Factoraje'!$Q:$Q,'BD Factoraje'!$G:$G,'Cartera Semanal Producto'!$A23,'BD Factoraje'!$C:$C,$B$2),0)+AG23-SUMIFS('BD Factoraje'!$R:$R,'BD Factoraje'!$G:$G,'Cartera Semanal Producto'!$A23,'BD Factoraje'!$N:$N,'Cartera Semanal Producto'!AH$1,'BD Factoraje'!$C:$C,$B$2)</f>
        <v>0</v>
      </c>
      <c r="AI23" s="11">
        <f>IF('Cartera Semanal Producto'!$A23='Cartera Semanal Producto'!AI$1,-SUMIFS('BD Factoraje'!$Q:$Q,'BD Factoraje'!$G:$G,'Cartera Semanal Producto'!$A23,'BD Factoraje'!$C:$C,$B$2),0)+AH23-SUMIFS('BD Factoraje'!$R:$R,'BD Factoraje'!$G:$G,'Cartera Semanal Producto'!$A23,'BD Factoraje'!$N:$N,'Cartera Semanal Producto'!AI$1,'BD Factoraje'!$C:$C,$B$2)</f>
        <v>0</v>
      </c>
      <c r="AJ23" s="11">
        <f>IF('Cartera Semanal Producto'!$A23='Cartera Semanal Producto'!AJ$1,-SUMIFS('BD Factoraje'!$Q:$Q,'BD Factoraje'!$G:$G,'Cartera Semanal Producto'!$A23,'BD Factoraje'!$C:$C,$B$2),0)+AI23-SUMIFS('BD Factoraje'!$R:$R,'BD Factoraje'!$G:$G,'Cartera Semanal Producto'!$A23,'BD Factoraje'!$N:$N,'Cartera Semanal Producto'!AJ$1,'BD Factoraje'!$C:$C,$B$2)</f>
        <v>0</v>
      </c>
      <c r="AK23" s="11">
        <f>IF('Cartera Semanal Producto'!$A23='Cartera Semanal Producto'!AK$1,-SUMIFS('BD Factoraje'!$Q:$Q,'BD Factoraje'!$G:$G,'Cartera Semanal Producto'!$A23,'BD Factoraje'!$C:$C,$B$2),0)+AJ23-SUMIFS('BD Factoraje'!$R:$R,'BD Factoraje'!$G:$G,'Cartera Semanal Producto'!$A23,'BD Factoraje'!$N:$N,'Cartera Semanal Producto'!AK$1,'BD Factoraje'!$C:$C,$B$2)</f>
        <v>0</v>
      </c>
      <c r="AL23" s="11">
        <f>IF('Cartera Semanal Producto'!$A23='Cartera Semanal Producto'!AL$1,-SUMIFS('BD Factoraje'!$Q:$Q,'BD Factoraje'!$G:$G,'Cartera Semanal Producto'!$A23,'BD Factoraje'!$C:$C,$B$2),0)+AK23-SUMIFS('BD Factoraje'!$R:$R,'BD Factoraje'!$G:$G,'Cartera Semanal Producto'!$A23,'BD Factoraje'!$N:$N,'Cartera Semanal Producto'!AL$1,'BD Factoraje'!$C:$C,$B$2)</f>
        <v>0</v>
      </c>
      <c r="AM23" s="11">
        <f>IF('Cartera Semanal Producto'!$A23='Cartera Semanal Producto'!AM$1,-SUMIFS('BD Factoraje'!$Q:$Q,'BD Factoraje'!$G:$G,'Cartera Semanal Producto'!$A23,'BD Factoraje'!$C:$C,$B$2),0)+AL23-SUMIFS('BD Factoraje'!$R:$R,'BD Factoraje'!$G:$G,'Cartera Semanal Producto'!$A23,'BD Factoraje'!$N:$N,'Cartera Semanal Producto'!AM$1,'BD Factoraje'!$C:$C,$B$2)</f>
        <v>0</v>
      </c>
      <c r="AN23" s="11">
        <f>IF('Cartera Semanal Producto'!$A23='Cartera Semanal Producto'!AN$1,-SUMIFS('BD Factoraje'!$Q:$Q,'BD Factoraje'!$G:$G,'Cartera Semanal Producto'!$A23,'BD Factoraje'!$C:$C,$B$2),0)+AM23-SUMIFS('BD Factoraje'!$R:$R,'BD Factoraje'!$G:$G,'Cartera Semanal Producto'!$A23,'BD Factoraje'!$N:$N,'Cartera Semanal Producto'!AN$1,'BD Factoraje'!$C:$C,$B$2)</f>
        <v>0</v>
      </c>
      <c r="AO23" s="11">
        <f>IF('Cartera Semanal Producto'!$A23='Cartera Semanal Producto'!AO$1,-SUMIFS('BD Factoraje'!$Q:$Q,'BD Factoraje'!$G:$G,'Cartera Semanal Producto'!$A23,'BD Factoraje'!$C:$C,$B$2),0)+AN23-SUMIFS('BD Factoraje'!$R:$R,'BD Factoraje'!$G:$G,'Cartera Semanal Producto'!$A23,'BD Factoraje'!$N:$N,'Cartera Semanal Producto'!AO$1,'BD Factoraje'!$C:$C,$B$2)</f>
        <v>0</v>
      </c>
      <c r="AP23" s="11">
        <f>IF('Cartera Semanal Producto'!$A23='Cartera Semanal Producto'!AP$1,-SUMIFS('BD Factoraje'!$Q:$Q,'BD Factoraje'!$G:$G,'Cartera Semanal Producto'!$A23,'BD Factoraje'!$C:$C,$B$2),0)+AO23-SUMIFS('BD Factoraje'!$R:$R,'BD Factoraje'!$G:$G,'Cartera Semanal Producto'!$A23,'BD Factoraje'!$N:$N,'Cartera Semanal Producto'!AP$1,'BD Factoraje'!$C:$C,$B$2)</f>
        <v>0</v>
      </c>
      <c r="AQ23" s="11">
        <f>IF('Cartera Semanal Producto'!$A23='Cartera Semanal Producto'!AQ$1,-SUMIFS('BD Factoraje'!$Q:$Q,'BD Factoraje'!$G:$G,'Cartera Semanal Producto'!$A23,'BD Factoraje'!$C:$C,$B$2),0)+AP23-SUMIFS('BD Factoraje'!$R:$R,'BD Factoraje'!$G:$G,'Cartera Semanal Producto'!$A23,'BD Factoraje'!$N:$N,'Cartera Semanal Producto'!AQ$1,'BD Factoraje'!$C:$C,$B$2)</f>
        <v>0</v>
      </c>
      <c r="AR23" s="11">
        <f>IF('Cartera Semanal Producto'!$A23='Cartera Semanal Producto'!AR$1,-SUMIFS('BD Factoraje'!$Q:$Q,'BD Factoraje'!$G:$G,'Cartera Semanal Producto'!$A23,'BD Factoraje'!$C:$C,$B$2),0)+AQ23-SUMIFS('BD Factoraje'!$R:$R,'BD Factoraje'!$G:$G,'Cartera Semanal Producto'!$A23,'BD Factoraje'!$N:$N,'Cartera Semanal Producto'!AR$1,'BD Factoraje'!$C:$C,$B$2)</f>
        <v>0</v>
      </c>
      <c r="AS23" s="11">
        <f>IF('Cartera Semanal Producto'!$A23='Cartera Semanal Producto'!AS$1,-SUMIFS('BD Factoraje'!$Q:$Q,'BD Factoraje'!$G:$G,'Cartera Semanal Producto'!$A23,'BD Factoraje'!$C:$C,$B$2),0)+AR23-SUMIFS('BD Factoraje'!$R:$R,'BD Factoraje'!$G:$G,'Cartera Semanal Producto'!$A23,'BD Factoraje'!$N:$N,'Cartera Semanal Producto'!AS$1,'BD Factoraje'!$C:$C,$B$2)</f>
        <v>0</v>
      </c>
      <c r="AT23" s="11">
        <f>IF('Cartera Semanal Producto'!$A23='Cartera Semanal Producto'!AT$1,-SUMIFS('BD Factoraje'!$Q:$Q,'BD Factoraje'!$G:$G,'Cartera Semanal Producto'!$A23,'BD Factoraje'!$C:$C,$B$2),0)+AS23-SUMIFS('BD Factoraje'!$R:$R,'BD Factoraje'!$G:$G,'Cartera Semanal Producto'!$A23,'BD Factoraje'!$N:$N,'Cartera Semanal Producto'!AT$1,'BD Factoraje'!$C:$C,$B$2)</f>
        <v>0</v>
      </c>
      <c r="AU23" s="11">
        <f>IF('Cartera Semanal Producto'!$A23='Cartera Semanal Producto'!AU$1,-SUMIFS('BD Factoraje'!$Q:$Q,'BD Factoraje'!$G:$G,'Cartera Semanal Producto'!$A23,'BD Factoraje'!$C:$C,$B$2),0)+AT23-SUMIFS('BD Factoraje'!$R:$R,'BD Factoraje'!$G:$G,'Cartera Semanal Producto'!$A23,'BD Factoraje'!$N:$N,'Cartera Semanal Producto'!AU$1,'BD Factoraje'!$C:$C,$B$2)</f>
        <v>0</v>
      </c>
      <c r="AV23" s="11">
        <f>IF('Cartera Semanal Producto'!$A23='Cartera Semanal Producto'!AV$1,-SUMIFS('BD Factoraje'!$Q:$Q,'BD Factoraje'!$G:$G,'Cartera Semanal Producto'!$A23,'BD Factoraje'!$C:$C,$B$2),0)+AU23-SUMIFS('BD Factoraje'!$R:$R,'BD Factoraje'!$G:$G,'Cartera Semanal Producto'!$A23,'BD Factoraje'!$N:$N,'Cartera Semanal Producto'!AV$1,'BD Factoraje'!$C:$C,$B$2)</f>
        <v>0</v>
      </c>
      <c r="AW23" s="11">
        <f>IF('Cartera Semanal Producto'!$A23='Cartera Semanal Producto'!AW$1,-SUMIFS('BD Factoraje'!$Q:$Q,'BD Factoraje'!$G:$G,'Cartera Semanal Producto'!$A23,'BD Factoraje'!$C:$C,$B$2),0)+AV23-SUMIFS('BD Factoraje'!$R:$R,'BD Factoraje'!$G:$G,'Cartera Semanal Producto'!$A23,'BD Factoraje'!$N:$N,'Cartera Semanal Producto'!AW$1,'BD Factoraje'!$C:$C,$B$2)</f>
        <v>0</v>
      </c>
      <c r="AX23" s="11">
        <f>IF('Cartera Semanal Producto'!$A23='Cartera Semanal Producto'!AX$1,-SUMIFS('BD Factoraje'!$Q:$Q,'BD Factoraje'!$G:$G,'Cartera Semanal Producto'!$A23,'BD Factoraje'!$C:$C,$B$2),0)+AW23-SUMIFS('BD Factoraje'!$R:$R,'BD Factoraje'!$G:$G,'Cartera Semanal Producto'!$A23,'BD Factoraje'!$N:$N,'Cartera Semanal Producto'!AX$1,'BD Factoraje'!$C:$C,$B$2)</f>
        <v>0</v>
      </c>
      <c r="AY23" s="11">
        <f>IF('Cartera Semanal Producto'!$A23='Cartera Semanal Producto'!AY$1,-SUMIFS('BD Factoraje'!$Q:$Q,'BD Factoraje'!$G:$G,'Cartera Semanal Producto'!$A23,'BD Factoraje'!$C:$C,$B$2),0)+AX23-SUMIFS('BD Factoraje'!$R:$R,'BD Factoraje'!$G:$G,'Cartera Semanal Producto'!$A23,'BD Factoraje'!$N:$N,'Cartera Semanal Producto'!AY$1,'BD Factoraje'!$C:$C,$B$2)</f>
        <v>0</v>
      </c>
      <c r="AZ23" s="11">
        <f>IF('Cartera Semanal Producto'!$A23='Cartera Semanal Producto'!AZ$1,-SUMIFS('BD Factoraje'!$Q:$Q,'BD Factoraje'!$G:$G,'Cartera Semanal Producto'!$A23,'BD Factoraje'!$C:$C,$B$2),0)+AY23-SUMIFS('BD Factoraje'!$R:$R,'BD Factoraje'!$G:$G,'Cartera Semanal Producto'!$A23,'BD Factoraje'!$N:$N,'Cartera Semanal Producto'!AZ$1,'BD Factoraje'!$C:$C,$B$2)</f>
        <v>0</v>
      </c>
      <c r="BA23" s="11">
        <f>IF('Cartera Semanal Producto'!$A23='Cartera Semanal Producto'!BA$1,-SUMIFS('BD Factoraje'!$Q:$Q,'BD Factoraje'!$G:$G,'Cartera Semanal Producto'!$A23,'BD Factoraje'!$C:$C,$B$2),0)+AZ23-SUMIFS('BD Factoraje'!$R:$R,'BD Factoraje'!$G:$G,'Cartera Semanal Producto'!$A23,'BD Factoraje'!$N:$N,'Cartera Semanal Producto'!BA$1,'BD Factoraje'!$C:$C,$B$2)</f>
        <v>0</v>
      </c>
      <c r="BB23" s="11">
        <f>IF('Cartera Semanal Producto'!$A23='Cartera Semanal Producto'!BB$1,-SUMIFS('BD Factoraje'!$Q:$Q,'BD Factoraje'!$G:$G,'Cartera Semanal Producto'!$A23,'BD Factoraje'!$C:$C,$B$2),0)+BA23-SUMIFS('BD Factoraje'!$R:$R,'BD Factoraje'!$G:$G,'Cartera Semanal Producto'!$A23,'BD Factoraje'!$N:$N,'Cartera Semanal Producto'!BB$1,'BD Factoraje'!$C:$C,$B$2)</f>
        <v>0</v>
      </c>
      <c r="BC23" s="11">
        <f>IF('Cartera Semanal Producto'!$A23='Cartera Semanal Producto'!BC$1,-SUMIFS('BD Factoraje'!$Q:$Q,'BD Factoraje'!$G:$G,'Cartera Semanal Producto'!$A23,'BD Factoraje'!$C:$C,$B$2),0)+BB23-SUMIFS('BD Factoraje'!$R:$R,'BD Factoraje'!$G:$G,'Cartera Semanal Producto'!$A23,'BD Factoraje'!$N:$N,'Cartera Semanal Producto'!BC$1,'BD Factoraje'!$C:$C,$B$2)</f>
        <v>0</v>
      </c>
      <c r="BD23" s="11">
        <f>IF('Cartera Semanal Producto'!$A23='Cartera Semanal Producto'!BD$1,-SUMIFS('BD Factoraje'!$Q:$Q,'BD Factoraje'!$G:$G,'Cartera Semanal Producto'!$A23,'BD Factoraje'!$C:$C,$B$2),0)+BC23-SUMIFS('BD Factoraje'!$R:$R,'BD Factoraje'!$G:$G,'Cartera Semanal Producto'!$A23,'BD Factoraje'!$N:$N,'Cartera Semanal Producto'!BD$1,'BD Factoraje'!$C:$C,$B$2)</f>
        <v>0</v>
      </c>
      <c r="BE23" s="11">
        <f>IF('Cartera Semanal Producto'!$A23='Cartera Semanal Producto'!BE$1,-SUMIFS('BD Factoraje'!$Q:$Q,'BD Factoraje'!$G:$G,'Cartera Semanal Producto'!$A23,'BD Factoraje'!$C:$C,$B$2),0)+BD23-SUMIFS('BD Factoraje'!$R:$R,'BD Factoraje'!$G:$G,'Cartera Semanal Producto'!$A23,'BD Factoraje'!$N:$N,'Cartera Semanal Producto'!BE$1,'BD Factoraje'!$C:$C,$B$2)</f>
        <v>0</v>
      </c>
      <c r="BF23" s="11">
        <f>IF('Cartera Semanal Producto'!$A23='Cartera Semanal Producto'!BF$1,-SUMIFS('BD Factoraje'!$Q:$Q,'BD Factoraje'!$G:$G,'Cartera Semanal Producto'!$A23,'BD Factoraje'!$C:$C,$B$2),0)+BE23-SUMIFS('BD Factoraje'!$R:$R,'BD Factoraje'!$G:$G,'Cartera Semanal Producto'!$A23,'BD Factoraje'!$N:$N,'Cartera Semanal Producto'!BF$1,'BD Factoraje'!$C:$C,$B$2)</f>
        <v>0</v>
      </c>
      <c r="BG23" s="11">
        <f>IF('Cartera Semanal Producto'!$A23='Cartera Semanal Producto'!BG$1,-SUMIFS('BD Factoraje'!$Q:$Q,'BD Factoraje'!$G:$G,'Cartera Semanal Producto'!$A23,'BD Factoraje'!$C:$C,$B$2),0)+BF23-SUMIFS('BD Factoraje'!$R:$R,'BD Factoraje'!$G:$G,'Cartera Semanal Producto'!$A23,'BD Factoraje'!$N:$N,'Cartera Semanal Producto'!BG$1,'BD Factoraje'!$C:$C,$B$2)</f>
        <v>0</v>
      </c>
      <c r="BH23" s="11">
        <f>IF('Cartera Semanal Producto'!$A23='Cartera Semanal Producto'!BH$1,-SUMIFS('BD Factoraje'!$Q:$Q,'BD Factoraje'!$G:$G,'Cartera Semanal Producto'!$A23,'BD Factoraje'!$C:$C,$B$2),0)+BG23-SUMIFS('BD Factoraje'!$R:$R,'BD Factoraje'!$G:$G,'Cartera Semanal Producto'!$A23,'BD Factoraje'!$N:$N,'Cartera Semanal Producto'!BH$1,'BD Factoraje'!$C:$C,$B$2)</f>
        <v>0</v>
      </c>
      <c r="BI23" s="11">
        <f>IF('Cartera Semanal Producto'!$A23='Cartera Semanal Producto'!BI$1,-SUMIFS('BD Factoraje'!$Q:$Q,'BD Factoraje'!$G:$G,'Cartera Semanal Producto'!$A23,'BD Factoraje'!$C:$C,$B$2),0)+BH23-SUMIFS('BD Factoraje'!$R:$R,'BD Factoraje'!$G:$G,'Cartera Semanal Producto'!$A23,'BD Factoraje'!$N:$N,'Cartera Semanal Producto'!BI$1,'BD Factoraje'!$C:$C,$B$2)</f>
        <v>0</v>
      </c>
      <c r="BJ23" s="11">
        <f>IF('Cartera Semanal Producto'!$A23='Cartera Semanal Producto'!BJ$1,-SUMIFS('BD Factoraje'!$Q:$Q,'BD Factoraje'!$G:$G,'Cartera Semanal Producto'!$A23,'BD Factoraje'!$C:$C,$B$2),0)+BI23-SUMIFS('BD Factoraje'!$R:$R,'BD Factoraje'!$G:$G,'Cartera Semanal Producto'!$A23,'BD Factoraje'!$N:$N,'Cartera Semanal Producto'!BJ$1,'BD Factoraje'!$C:$C,$B$2)</f>
        <v>0</v>
      </c>
      <c r="BK23" s="11">
        <f>IF('Cartera Semanal Producto'!$A23='Cartera Semanal Producto'!BK$1,-SUMIFS('BD Factoraje'!$Q:$Q,'BD Factoraje'!$G:$G,'Cartera Semanal Producto'!$A23,'BD Factoraje'!$C:$C,$B$2),0)+BJ23-SUMIFS('BD Factoraje'!$R:$R,'BD Factoraje'!$G:$G,'Cartera Semanal Producto'!$A23,'BD Factoraje'!$N:$N,'Cartera Semanal Producto'!BK$1,'BD Factoraje'!$C:$C,$B$2)</f>
        <v>0</v>
      </c>
      <c r="BL23" s="11">
        <f>IF('Cartera Semanal Producto'!$A23='Cartera Semanal Producto'!BL$1,-SUMIFS('BD Factoraje'!$Q:$Q,'BD Factoraje'!$G:$G,'Cartera Semanal Producto'!$A23,'BD Factoraje'!$C:$C,$B$2),0)+BK23-SUMIFS('BD Factoraje'!$R:$R,'BD Factoraje'!$G:$G,'Cartera Semanal Producto'!$A23,'BD Factoraje'!$N:$N,'Cartera Semanal Producto'!BL$1,'BD Factoraje'!$C:$C,$B$2)</f>
        <v>0</v>
      </c>
      <c r="BM23" s="11">
        <f>IF('Cartera Semanal Producto'!$A23='Cartera Semanal Producto'!BM$1,-SUMIFS('BD Factoraje'!$Q:$Q,'BD Factoraje'!$G:$G,'Cartera Semanal Producto'!$A23,'BD Factoraje'!$C:$C,$B$2),0)+BL23-SUMIFS('BD Factoraje'!$R:$R,'BD Factoraje'!$G:$G,'Cartera Semanal Producto'!$A23,'BD Factoraje'!$N:$N,'Cartera Semanal Producto'!BM$1,'BD Factoraje'!$C:$C,$B$2)</f>
        <v>0</v>
      </c>
      <c r="BN23" s="11">
        <f>IF('Cartera Semanal Producto'!$A23='Cartera Semanal Producto'!BN$1,-SUMIFS('BD Factoraje'!$Q:$Q,'BD Factoraje'!$G:$G,'Cartera Semanal Producto'!$A23,'BD Factoraje'!$C:$C,$B$2),0)+BM23-SUMIFS('BD Factoraje'!$R:$R,'BD Factoraje'!$G:$G,'Cartera Semanal Producto'!$A23,'BD Factoraje'!$N:$N,'Cartera Semanal Producto'!BN$1,'BD Factoraje'!$C:$C,$B$2)</f>
        <v>0</v>
      </c>
      <c r="BO23" s="11">
        <f>IF('Cartera Semanal Producto'!$A23='Cartera Semanal Producto'!BO$1,-SUMIFS('BD Factoraje'!$Q:$Q,'BD Factoraje'!$G:$G,'Cartera Semanal Producto'!$A23,'BD Factoraje'!$C:$C,$B$2),0)+BN23-SUMIFS('BD Factoraje'!$R:$R,'BD Factoraje'!$G:$G,'Cartera Semanal Producto'!$A23,'BD Factoraje'!$N:$N,'Cartera Semanal Producto'!BO$1,'BD Factoraje'!$C:$C,$B$2)</f>
        <v>0</v>
      </c>
      <c r="BP23" s="11">
        <f>IF('Cartera Semanal Producto'!$A23='Cartera Semanal Producto'!BP$1,-SUMIFS('BD Factoraje'!$Q:$Q,'BD Factoraje'!$G:$G,'Cartera Semanal Producto'!$A23,'BD Factoraje'!$C:$C,$B$2),0)+BO23-SUMIFS('BD Factoraje'!$R:$R,'BD Factoraje'!$G:$G,'Cartera Semanal Producto'!$A23,'BD Factoraje'!$N:$N,'Cartera Semanal Producto'!BP$1,'BD Factoraje'!$C:$C,$B$2)</f>
        <v>0</v>
      </c>
      <c r="BQ23" s="11">
        <f>IF('Cartera Semanal Producto'!$A23='Cartera Semanal Producto'!BQ$1,-SUMIFS('BD Factoraje'!$Q:$Q,'BD Factoraje'!$G:$G,'Cartera Semanal Producto'!$A23,'BD Factoraje'!$C:$C,$B$2),0)+BP23-SUMIFS('BD Factoraje'!$R:$R,'BD Factoraje'!$G:$G,'Cartera Semanal Producto'!$A23,'BD Factoraje'!$N:$N,'Cartera Semanal Producto'!BQ$1,'BD Factoraje'!$C:$C,$B$2)</f>
        <v>0</v>
      </c>
      <c r="BR23" s="11">
        <f>IF('Cartera Semanal Producto'!$A23='Cartera Semanal Producto'!BR$1,-SUMIFS('BD Factoraje'!$Q:$Q,'BD Factoraje'!$G:$G,'Cartera Semanal Producto'!$A23,'BD Factoraje'!$C:$C,$B$2),0)+BQ23-SUMIFS('BD Factoraje'!$R:$R,'BD Factoraje'!$G:$G,'Cartera Semanal Producto'!$A23,'BD Factoraje'!$N:$N,'Cartera Semanal Producto'!BR$1,'BD Factoraje'!$C:$C,$B$2)</f>
        <v>0</v>
      </c>
      <c r="BS23" s="11">
        <f>IF('Cartera Semanal Producto'!$A23='Cartera Semanal Producto'!BS$1,-SUMIFS('BD Factoraje'!$Q:$Q,'BD Factoraje'!$G:$G,'Cartera Semanal Producto'!$A23,'BD Factoraje'!$C:$C,$B$2),0)+BR23-SUMIFS('BD Factoraje'!$R:$R,'BD Factoraje'!$G:$G,'Cartera Semanal Producto'!$A23,'BD Factoraje'!$N:$N,'Cartera Semanal Producto'!BS$1,'BD Factoraje'!$C:$C,$B$2)</f>
        <v>0</v>
      </c>
      <c r="BT23" s="11">
        <f>IF('Cartera Semanal Producto'!$A23='Cartera Semanal Producto'!BT$1,-SUMIFS('BD Factoraje'!$Q:$Q,'BD Factoraje'!$G:$G,'Cartera Semanal Producto'!$A23,'BD Factoraje'!$C:$C,$B$2),0)+BS23-SUMIFS('BD Factoraje'!$R:$R,'BD Factoraje'!$G:$G,'Cartera Semanal Producto'!$A23,'BD Factoraje'!$N:$N,'Cartera Semanal Producto'!BT$1,'BD Factoraje'!$C:$C,$B$2)</f>
        <v>0</v>
      </c>
      <c r="BU23" s="11">
        <f>IF('Cartera Semanal Producto'!$A23='Cartera Semanal Producto'!BU$1,-SUMIFS('BD Factoraje'!$Q:$Q,'BD Factoraje'!$G:$G,'Cartera Semanal Producto'!$A23,'BD Factoraje'!$C:$C,$B$2),0)+BT23-SUMIFS('BD Factoraje'!$R:$R,'BD Factoraje'!$G:$G,'Cartera Semanal Producto'!$A23,'BD Factoraje'!$N:$N,'Cartera Semanal Producto'!BU$1,'BD Factoraje'!$C:$C,$B$2)</f>
        <v>0</v>
      </c>
      <c r="BV23" s="11">
        <f>IF('Cartera Semanal Producto'!$A23='Cartera Semanal Producto'!BV$1,-SUMIFS('BD Factoraje'!$Q:$Q,'BD Factoraje'!$G:$G,'Cartera Semanal Producto'!$A23,'BD Factoraje'!$C:$C,$B$2),0)+BU23-SUMIFS('BD Factoraje'!$R:$R,'BD Factoraje'!$G:$G,'Cartera Semanal Producto'!$A23,'BD Factoraje'!$N:$N,'Cartera Semanal Producto'!BV$1,'BD Factoraje'!$C:$C,$B$2)</f>
        <v>0</v>
      </c>
      <c r="BW23" s="11">
        <f>IF('Cartera Semanal Producto'!$A23='Cartera Semanal Producto'!BW$1,-SUMIFS('BD Factoraje'!$Q:$Q,'BD Factoraje'!$G:$G,'Cartera Semanal Producto'!$A23,'BD Factoraje'!$C:$C,$B$2),0)+BV23-SUMIFS('BD Factoraje'!$R:$R,'BD Factoraje'!$G:$G,'Cartera Semanal Producto'!$A23,'BD Factoraje'!$N:$N,'Cartera Semanal Producto'!BW$1,'BD Factoraje'!$C:$C,$B$2)</f>
        <v>0</v>
      </c>
      <c r="BX23" s="11">
        <f>IF('Cartera Semanal Producto'!$A23='Cartera Semanal Producto'!BX$1,-SUMIFS('BD Factoraje'!$Q:$Q,'BD Factoraje'!$G:$G,'Cartera Semanal Producto'!$A23,'BD Factoraje'!$C:$C,$B$2),0)+BW23-SUMIFS('BD Factoraje'!$R:$R,'BD Factoraje'!$G:$G,'Cartera Semanal Producto'!$A23,'BD Factoraje'!$N:$N,'Cartera Semanal Producto'!BX$1,'BD Factoraje'!$C:$C,$B$2)</f>
        <v>0</v>
      </c>
      <c r="BY23" s="11">
        <f>IF('Cartera Semanal Producto'!$A23='Cartera Semanal Producto'!BY$1,-SUMIFS('BD Factoraje'!$Q:$Q,'BD Factoraje'!$G:$G,'Cartera Semanal Producto'!$A23,'BD Factoraje'!$C:$C,$B$2),0)+BX23-SUMIFS('BD Factoraje'!$R:$R,'BD Factoraje'!$G:$G,'Cartera Semanal Producto'!$A23,'BD Factoraje'!$N:$N,'Cartera Semanal Producto'!BY$1,'BD Factoraje'!$C:$C,$B$2)</f>
        <v>0</v>
      </c>
      <c r="BZ23" s="11">
        <f>IF('Cartera Semanal Producto'!$A23='Cartera Semanal Producto'!BZ$1,-SUMIFS('BD Factoraje'!$Q:$Q,'BD Factoraje'!$G:$G,'Cartera Semanal Producto'!$A23,'BD Factoraje'!$C:$C,$B$2),0)+BY23-SUMIFS('BD Factoraje'!$R:$R,'BD Factoraje'!$G:$G,'Cartera Semanal Producto'!$A23,'BD Factoraje'!$N:$N,'Cartera Semanal Producto'!BZ$1,'BD Factoraje'!$C:$C,$B$2)</f>
        <v>0</v>
      </c>
      <c r="CA23" s="11">
        <f>IF('Cartera Semanal Producto'!$A23='Cartera Semanal Producto'!CA$1,-SUMIFS('BD Factoraje'!$Q:$Q,'BD Factoraje'!$G:$G,'Cartera Semanal Producto'!$A23,'BD Factoraje'!$C:$C,$B$2),0)+BZ23-SUMIFS('BD Factoraje'!$R:$R,'BD Factoraje'!$G:$G,'Cartera Semanal Producto'!$A23,'BD Factoraje'!$N:$N,'Cartera Semanal Producto'!CA$1,'BD Factoraje'!$C:$C,$B$2)</f>
        <v>0</v>
      </c>
      <c r="CB23" s="11">
        <f>IF('Cartera Semanal Producto'!$A23='Cartera Semanal Producto'!CB$1,-SUMIFS('BD Factoraje'!$Q:$Q,'BD Factoraje'!$G:$G,'Cartera Semanal Producto'!$A23,'BD Factoraje'!$C:$C,$B$2),0)+CA23-SUMIFS('BD Factoraje'!$R:$R,'BD Factoraje'!$G:$G,'Cartera Semanal Producto'!$A23,'BD Factoraje'!$N:$N,'Cartera Semanal Producto'!CB$1,'BD Factoraje'!$C:$C,$B$2)</f>
        <v>0</v>
      </c>
      <c r="CC23" s="11">
        <f>IF('Cartera Semanal Producto'!$A23='Cartera Semanal Producto'!CC$1,-SUMIFS('BD Factoraje'!$Q:$Q,'BD Factoraje'!$G:$G,'Cartera Semanal Producto'!$A23,'BD Factoraje'!$C:$C,$B$2),0)+CB23-SUMIFS('BD Factoraje'!$R:$R,'BD Factoraje'!$G:$G,'Cartera Semanal Producto'!$A23,'BD Factoraje'!$N:$N,'Cartera Semanal Producto'!CC$1,'BD Factoraje'!$C:$C,$B$2)</f>
        <v>0</v>
      </c>
      <c r="CD23" s="11">
        <f>IF('Cartera Semanal Producto'!$A23='Cartera Semanal Producto'!CD$1,-SUMIFS('BD Factoraje'!$Q:$Q,'BD Factoraje'!$G:$G,'Cartera Semanal Producto'!$A23,'BD Factoraje'!$C:$C,$B$2),0)+CC23-SUMIFS('BD Factoraje'!$R:$R,'BD Factoraje'!$G:$G,'Cartera Semanal Producto'!$A23,'BD Factoraje'!$N:$N,'Cartera Semanal Producto'!CD$1,'BD Factoraje'!$C:$C,$B$2)</f>
        <v>0</v>
      </c>
      <c r="CE23" s="11">
        <f>IF('Cartera Semanal Producto'!$A23='Cartera Semanal Producto'!CE$1,-SUMIFS('BD Factoraje'!$Q:$Q,'BD Factoraje'!$G:$G,'Cartera Semanal Producto'!$A23,'BD Factoraje'!$C:$C,$B$2),0)+CD23-SUMIFS('BD Factoraje'!$R:$R,'BD Factoraje'!$G:$G,'Cartera Semanal Producto'!$A23,'BD Factoraje'!$N:$N,'Cartera Semanal Producto'!CE$1,'BD Factoraje'!$C:$C,$B$2)</f>
        <v>0</v>
      </c>
      <c r="CF23" s="11">
        <f>IF('Cartera Semanal Producto'!$A23='Cartera Semanal Producto'!CF$1,-SUMIFS('BD Factoraje'!$Q:$Q,'BD Factoraje'!$G:$G,'Cartera Semanal Producto'!$A23,'BD Factoraje'!$C:$C,$B$2),0)+CE23-SUMIFS('BD Factoraje'!$R:$R,'BD Factoraje'!$G:$G,'Cartera Semanal Producto'!$A23,'BD Factoraje'!$N:$N,'Cartera Semanal Producto'!CF$1,'BD Factoraje'!$C:$C,$B$2)</f>
        <v>0</v>
      </c>
      <c r="CG23" s="11">
        <f>IF('Cartera Semanal Producto'!$A23='Cartera Semanal Producto'!CG$1,-SUMIFS('BD Factoraje'!$Q:$Q,'BD Factoraje'!$G:$G,'Cartera Semanal Producto'!$A23,'BD Factoraje'!$C:$C,$B$2),0)+CF23-SUMIFS('BD Factoraje'!$R:$R,'BD Factoraje'!$G:$G,'Cartera Semanal Producto'!$A23,'BD Factoraje'!$N:$N,'Cartera Semanal Producto'!CG$1,'BD Factoraje'!$C:$C,$B$2)</f>
        <v>0</v>
      </c>
      <c r="CH23" s="11">
        <f>IF('Cartera Semanal Producto'!$A23='Cartera Semanal Producto'!CH$1,-SUMIFS('BD Factoraje'!$Q:$Q,'BD Factoraje'!$G:$G,'Cartera Semanal Producto'!$A23,'BD Factoraje'!$C:$C,$B$2),0)+CG23-SUMIFS('BD Factoraje'!$R:$R,'BD Factoraje'!$G:$G,'Cartera Semanal Producto'!$A23,'BD Factoraje'!$N:$N,'Cartera Semanal Producto'!CH$1,'BD Factoraje'!$C:$C,$B$2)</f>
        <v>0</v>
      </c>
      <c r="CI23" s="11">
        <f>IF('Cartera Semanal Producto'!$A23='Cartera Semanal Producto'!CI$1,-SUMIFS('BD Factoraje'!$Q:$Q,'BD Factoraje'!$G:$G,'Cartera Semanal Producto'!$A23,'BD Factoraje'!$C:$C,$B$2),0)+CH23-SUMIFS('BD Factoraje'!$R:$R,'BD Factoraje'!$G:$G,'Cartera Semanal Producto'!$A23,'BD Factoraje'!$N:$N,'Cartera Semanal Producto'!CI$1,'BD Factoraje'!$C:$C,$B$2)</f>
        <v>0</v>
      </c>
      <c r="CJ23" s="11">
        <f>IF('Cartera Semanal Producto'!$A23='Cartera Semanal Producto'!CJ$1,-SUMIFS('BD Factoraje'!$Q:$Q,'BD Factoraje'!$G:$G,'Cartera Semanal Producto'!$A23,'BD Factoraje'!$C:$C,$B$2),0)+CI23-SUMIFS('BD Factoraje'!$R:$R,'BD Factoraje'!$G:$G,'Cartera Semanal Producto'!$A23,'BD Factoraje'!$N:$N,'Cartera Semanal Producto'!CJ$1,'BD Factoraje'!$C:$C,$B$2)</f>
        <v>0</v>
      </c>
      <c r="CK23" s="11">
        <f>IF('Cartera Semanal Producto'!$A23='Cartera Semanal Producto'!CK$1,-SUMIFS('BD Factoraje'!$Q:$Q,'BD Factoraje'!$G:$G,'Cartera Semanal Producto'!$A23,'BD Factoraje'!$C:$C,$B$2),0)+CJ23-SUMIFS('BD Factoraje'!$R:$R,'BD Factoraje'!$G:$G,'Cartera Semanal Producto'!$A23,'BD Factoraje'!$N:$N,'Cartera Semanal Producto'!CK$1,'BD Factoraje'!$C:$C,$B$2)</f>
        <v>0</v>
      </c>
      <c r="CL23" s="11">
        <f>IF('Cartera Semanal Producto'!$A23='Cartera Semanal Producto'!CL$1,-SUMIFS('BD Factoraje'!$Q:$Q,'BD Factoraje'!$G:$G,'Cartera Semanal Producto'!$A23,'BD Factoraje'!$C:$C,$B$2),0)+CK23-SUMIFS('BD Factoraje'!$R:$R,'BD Factoraje'!$G:$G,'Cartera Semanal Producto'!$A23,'BD Factoraje'!$N:$N,'Cartera Semanal Producto'!CL$1,'BD Factoraje'!$C:$C,$B$2)</f>
        <v>0</v>
      </c>
      <c r="CM23" s="11">
        <f>IF('Cartera Semanal Producto'!$A23='Cartera Semanal Producto'!CM$1,-SUMIFS('BD Factoraje'!$Q:$Q,'BD Factoraje'!$G:$G,'Cartera Semanal Producto'!$A23,'BD Factoraje'!$C:$C,$B$2),0)+CL23-SUMIFS('BD Factoraje'!$R:$R,'BD Factoraje'!$G:$G,'Cartera Semanal Producto'!$A23,'BD Factoraje'!$N:$N,'Cartera Semanal Producto'!CM$1,'BD Factoraje'!$C:$C,$B$2)</f>
        <v>0</v>
      </c>
      <c r="CN23" s="11">
        <f>IF('Cartera Semanal Producto'!$A23='Cartera Semanal Producto'!CN$1,-SUMIFS('BD Factoraje'!$Q:$Q,'BD Factoraje'!$G:$G,'Cartera Semanal Producto'!$A23,'BD Factoraje'!$C:$C,$B$2),0)+CM23-SUMIFS('BD Factoraje'!$R:$R,'BD Factoraje'!$G:$G,'Cartera Semanal Producto'!$A23,'BD Factoraje'!$N:$N,'Cartera Semanal Producto'!CN$1,'BD Factoraje'!$C:$C,$B$2)</f>
        <v>0</v>
      </c>
      <c r="CO23" s="11">
        <f>IF('Cartera Semanal Producto'!$A23='Cartera Semanal Producto'!CO$1,-SUMIFS('BD Factoraje'!$Q:$Q,'BD Factoraje'!$G:$G,'Cartera Semanal Producto'!$A23,'BD Factoraje'!$C:$C,$B$2),0)+CN23-SUMIFS('BD Factoraje'!$R:$R,'BD Factoraje'!$G:$G,'Cartera Semanal Producto'!$A23,'BD Factoraje'!$N:$N,'Cartera Semanal Producto'!CO$1,'BD Factoraje'!$C:$C,$B$2)</f>
        <v>0</v>
      </c>
      <c r="CP23" s="11">
        <f>IF('Cartera Semanal Producto'!$A23='Cartera Semanal Producto'!CP$1,-SUMIFS('BD Factoraje'!$Q:$Q,'BD Factoraje'!$G:$G,'Cartera Semanal Producto'!$A23,'BD Factoraje'!$C:$C,$B$2),0)+CO23-SUMIFS('BD Factoraje'!$R:$R,'BD Factoraje'!$G:$G,'Cartera Semanal Producto'!$A23,'BD Factoraje'!$N:$N,'Cartera Semanal Producto'!CP$1,'BD Factoraje'!$C:$C,$B$2)</f>
        <v>0</v>
      </c>
      <c r="CQ23" s="11">
        <f>IF('Cartera Semanal Producto'!$A23='Cartera Semanal Producto'!CQ$1,-SUMIFS('BD Factoraje'!$Q:$Q,'BD Factoraje'!$G:$G,'Cartera Semanal Producto'!$A23,'BD Factoraje'!$C:$C,$B$2),0)+CP23-SUMIFS('BD Factoraje'!$R:$R,'BD Factoraje'!$G:$G,'Cartera Semanal Producto'!$A23,'BD Factoraje'!$N:$N,'Cartera Semanal Producto'!CQ$1,'BD Factoraje'!$C:$C,$B$2)</f>
        <v>0</v>
      </c>
      <c r="CR23" s="11">
        <f>IF('Cartera Semanal Producto'!$A23='Cartera Semanal Producto'!CR$1,-SUMIFS('BD Factoraje'!$Q:$Q,'BD Factoraje'!$G:$G,'Cartera Semanal Producto'!$A23,'BD Factoraje'!$C:$C,$B$2),0)+CQ23-SUMIFS('BD Factoraje'!$R:$R,'BD Factoraje'!$G:$G,'Cartera Semanal Producto'!$A23,'BD Factoraje'!$N:$N,'Cartera Semanal Producto'!CR$1,'BD Factoraje'!$C:$C,$B$2)</f>
        <v>0</v>
      </c>
      <c r="CS23" s="11">
        <f>IF('Cartera Semanal Producto'!$A23='Cartera Semanal Producto'!CS$1,-SUMIFS('BD Factoraje'!$Q:$Q,'BD Factoraje'!$G:$G,'Cartera Semanal Producto'!$A23,'BD Factoraje'!$C:$C,$B$2),0)+CR23-SUMIFS('BD Factoraje'!$R:$R,'BD Factoraje'!$G:$G,'Cartera Semanal Producto'!$A23,'BD Factoraje'!$N:$N,'Cartera Semanal Producto'!CS$1,'BD Factoraje'!$C:$C,$B$2)</f>
        <v>0</v>
      </c>
      <c r="CT23" s="11">
        <f>IF('Cartera Semanal Producto'!$A23='Cartera Semanal Producto'!CT$1,-SUMIFS('BD Factoraje'!$Q:$Q,'BD Factoraje'!$G:$G,'Cartera Semanal Producto'!$A23,'BD Factoraje'!$C:$C,$B$2),0)+CS23-SUMIFS('BD Factoraje'!$R:$R,'BD Factoraje'!$G:$G,'Cartera Semanal Producto'!$A23,'BD Factoraje'!$N:$N,'Cartera Semanal Producto'!CT$1,'BD Factoraje'!$C:$C,$B$2)</f>
        <v>0</v>
      </c>
      <c r="CU23" s="11">
        <f>IF('Cartera Semanal Producto'!$A23='Cartera Semanal Producto'!CU$1,-SUMIFS('BD Factoraje'!$Q:$Q,'BD Factoraje'!$G:$G,'Cartera Semanal Producto'!$A23,'BD Factoraje'!$C:$C,$B$2),0)+CT23-SUMIFS('BD Factoraje'!$R:$R,'BD Factoraje'!$G:$G,'Cartera Semanal Producto'!$A23,'BD Factoraje'!$N:$N,'Cartera Semanal Producto'!CU$1,'BD Factoraje'!$C:$C,$B$2)</f>
        <v>0</v>
      </c>
      <c r="CV23" s="11">
        <f>IF('Cartera Semanal Producto'!$A23='Cartera Semanal Producto'!CV$1,-SUMIFS('BD Factoraje'!$Q:$Q,'BD Factoraje'!$G:$G,'Cartera Semanal Producto'!$A23,'BD Factoraje'!$C:$C,$B$2),0)+CU23-SUMIFS('BD Factoraje'!$R:$R,'BD Factoraje'!$G:$G,'Cartera Semanal Producto'!$A23,'BD Factoraje'!$N:$N,'Cartera Semanal Producto'!CV$1,'BD Factoraje'!$C:$C,$B$2)</f>
        <v>0</v>
      </c>
    </row>
    <row r="24" spans="1:100" x14ac:dyDescent="0.25">
      <c r="A24" s="14">
        <v>34</v>
      </c>
      <c r="B24" s="31">
        <f t="shared" si="2"/>
        <v>42603</v>
      </c>
      <c r="C24" s="11">
        <f>IF('Cartera Semanal Producto'!$A24='Cartera Semanal Producto'!C$1,-SUMIFS('BD Factoraje'!$Q:$Q,'BD Factoraje'!$G:$G,'Cartera Semanal Producto'!$A24,'BD Factoraje'!$C:$C,$B$2),0)</f>
        <v>0</v>
      </c>
      <c r="D24" s="11">
        <f>IF('Cartera Semanal Producto'!$A24='Cartera Semanal Producto'!D$1,-SUMIFS('BD Factoraje'!$Q:$Q,'BD Factoraje'!$G:$G,'Cartera Semanal Producto'!$A24,'BD Factoraje'!$C:$C,$B$2),0)+C24-SUMIFS('BD Factoraje'!$R:$R,'BD Factoraje'!$G:$G,'Cartera Semanal Producto'!$A24,'BD Factoraje'!$N:$N,'Cartera Semanal Producto'!D$1,'BD Factoraje'!$C:$C,$B$2)</f>
        <v>0</v>
      </c>
      <c r="E24" s="11">
        <f>IF('Cartera Semanal Producto'!$A24='Cartera Semanal Producto'!E$1,-SUMIFS('BD Factoraje'!$Q:$Q,'BD Factoraje'!$G:$G,'Cartera Semanal Producto'!$A24,'BD Factoraje'!$C:$C,$B$2),0)+D24-SUMIFS('BD Factoraje'!$R:$R,'BD Factoraje'!$G:$G,'Cartera Semanal Producto'!$A24,'BD Factoraje'!$N:$N,'Cartera Semanal Producto'!E$1,'BD Factoraje'!$C:$C,$B$2)</f>
        <v>0</v>
      </c>
      <c r="F24" s="11">
        <f>IF('Cartera Semanal Producto'!$A24='Cartera Semanal Producto'!F$1,-SUMIFS('BD Factoraje'!$Q:$Q,'BD Factoraje'!$G:$G,'Cartera Semanal Producto'!$A24,'BD Factoraje'!$C:$C,$B$2),0)+E24-SUMIFS('BD Factoraje'!$R:$R,'BD Factoraje'!$G:$G,'Cartera Semanal Producto'!$A24,'BD Factoraje'!$N:$N,'Cartera Semanal Producto'!F$1,'BD Factoraje'!$C:$C,$B$2)</f>
        <v>0</v>
      </c>
      <c r="G24" s="11">
        <f>IF('Cartera Semanal Producto'!$A24='Cartera Semanal Producto'!G$1,-SUMIFS('BD Factoraje'!$Q:$Q,'BD Factoraje'!$G:$G,'Cartera Semanal Producto'!$A24,'BD Factoraje'!$C:$C,$B$2),0)+F24-SUMIFS('BD Factoraje'!$R:$R,'BD Factoraje'!$G:$G,'Cartera Semanal Producto'!$A24,'BD Factoraje'!$N:$N,'Cartera Semanal Producto'!G$1,'BD Factoraje'!$C:$C,$B$2)</f>
        <v>0</v>
      </c>
      <c r="H24" s="11">
        <f>IF('Cartera Semanal Producto'!$A24='Cartera Semanal Producto'!H$1,-SUMIFS('BD Factoraje'!$Q:$Q,'BD Factoraje'!$G:$G,'Cartera Semanal Producto'!$A24,'BD Factoraje'!$C:$C,$B$2),0)+G24-SUMIFS('BD Factoraje'!$R:$R,'BD Factoraje'!$G:$G,'Cartera Semanal Producto'!$A24,'BD Factoraje'!$N:$N,'Cartera Semanal Producto'!H$1,'BD Factoraje'!$C:$C,$B$2)</f>
        <v>0</v>
      </c>
      <c r="I24" s="11">
        <f>IF('Cartera Semanal Producto'!$A24='Cartera Semanal Producto'!I$1,-SUMIFS('BD Factoraje'!$Q:$Q,'BD Factoraje'!$G:$G,'Cartera Semanal Producto'!$A24,'BD Factoraje'!$C:$C,$B$2),0)+H24-SUMIFS('BD Factoraje'!$R:$R,'BD Factoraje'!$G:$G,'Cartera Semanal Producto'!$A24,'BD Factoraje'!$N:$N,'Cartera Semanal Producto'!I$1,'BD Factoraje'!$C:$C,$B$2)</f>
        <v>0</v>
      </c>
      <c r="J24" s="11">
        <f>IF('Cartera Semanal Producto'!$A24='Cartera Semanal Producto'!J$1,-SUMIFS('BD Factoraje'!$Q:$Q,'BD Factoraje'!$G:$G,'Cartera Semanal Producto'!$A24,'BD Factoraje'!$C:$C,$B$2),0)+I24-SUMIFS('BD Factoraje'!$R:$R,'BD Factoraje'!$G:$G,'Cartera Semanal Producto'!$A24,'BD Factoraje'!$N:$N,'Cartera Semanal Producto'!J$1,'BD Factoraje'!$C:$C,$B$2)</f>
        <v>0</v>
      </c>
      <c r="K24" s="11">
        <f>IF('Cartera Semanal Producto'!$A24='Cartera Semanal Producto'!K$1,-SUMIFS('BD Factoraje'!$Q:$Q,'BD Factoraje'!$G:$G,'Cartera Semanal Producto'!$A24,'BD Factoraje'!$C:$C,$B$2),0)+J24-SUMIFS('BD Factoraje'!$R:$R,'BD Factoraje'!$G:$G,'Cartera Semanal Producto'!$A24,'BD Factoraje'!$N:$N,'Cartera Semanal Producto'!K$1,'BD Factoraje'!$C:$C,$B$2)</f>
        <v>0</v>
      </c>
      <c r="L24" s="11">
        <f>IF('Cartera Semanal Producto'!$A24='Cartera Semanal Producto'!L$1,-SUMIFS('BD Factoraje'!$Q:$Q,'BD Factoraje'!$G:$G,'Cartera Semanal Producto'!$A24,'BD Factoraje'!$C:$C,$B$2),0)+K24-SUMIFS('BD Factoraje'!$R:$R,'BD Factoraje'!$G:$G,'Cartera Semanal Producto'!$A24,'BD Factoraje'!$N:$N,'Cartera Semanal Producto'!L$1,'BD Factoraje'!$C:$C,$B$2)</f>
        <v>0</v>
      </c>
      <c r="M24" s="11">
        <f>IF('Cartera Semanal Producto'!$A24='Cartera Semanal Producto'!M$1,-SUMIFS('BD Factoraje'!$Q:$Q,'BD Factoraje'!$G:$G,'Cartera Semanal Producto'!$A24,'BD Factoraje'!$C:$C,$B$2),0)+L24-SUMIFS('BD Factoraje'!$R:$R,'BD Factoraje'!$G:$G,'Cartera Semanal Producto'!$A24,'BD Factoraje'!$N:$N,'Cartera Semanal Producto'!M$1,'BD Factoraje'!$C:$C,$B$2)</f>
        <v>0</v>
      </c>
      <c r="N24" s="11">
        <f>IF('Cartera Semanal Producto'!$A24='Cartera Semanal Producto'!N$1,-SUMIFS('BD Factoraje'!$Q:$Q,'BD Factoraje'!$G:$G,'Cartera Semanal Producto'!$A24,'BD Factoraje'!$C:$C,$B$2),0)+M24-SUMIFS('BD Factoraje'!$R:$R,'BD Factoraje'!$G:$G,'Cartera Semanal Producto'!$A24,'BD Factoraje'!$N:$N,'Cartera Semanal Producto'!N$1,'BD Factoraje'!$C:$C,$B$2)</f>
        <v>0</v>
      </c>
      <c r="O24" s="11">
        <f>IF('Cartera Semanal Producto'!$A24='Cartera Semanal Producto'!O$1,-SUMIFS('BD Factoraje'!$Q:$Q,'BD Factoraje'!$G:$G,'Cartera Semanal Producto'!$A24,'BD Factoraje'!$C:$C,$B$2),0)+N24-SUMIFS('BD Factoraje'!$R:$R,'BD Factoraje'!$G:$G,'Cartera Semanal Producto'!$A24,'BD Factoraje'!$N:$N,'Cartera Semanal Producto'!O$1,'BD Factoraje'!$C:$C,$B$2)</f>
        <v>0</v>
      </c>
      <c r="P24" s="11">
        <f>IF('Cartera Semanal Producto'!$A24='Cartera Semanal Producto'!P$1,-SUMIFS('BD Factoraje'!$Q:$Q,'BD Factoraje'!$G:$G,'Cartera Semanal Producto'!$A24,'BD Factoraje'!$C:$C,$B$2),0)+O24-SUMIFS('BD Factoraje'!$R:$R,'BD Factoraje'!$G:$G,'Cartera Semanal Producto'!$A24,'BD Factoraje'!$N:$N,'Cartera Semanal Producto'!P$1,'BD Factoraje'!$C:$C,$B$2)</f>
        <v>0</v>
      </c>
      <c r="Q24" s="11">
        <f>IF('Cartera Semanal Producto'!$A24='Cartera Semanal Producto'!Q$1,-SUMIFS('BD Factoraje'!$Q:$Q,'BD Factoraje'!$G:$G,'Cartera Semanal Producto'!$A24,'BD Factoraje'!$C:$C,$B$2),0)+P24-SUMIFS('BD Factoraje'!$R:$R,'BD Factoraje'!$G:$G,'Cartera Semanal Producto'!$A24,'BD Factoraje'!$N:$N,'Cartera Semanal Producto'!Q$1,'BD Factoraje'!$C:$C,$B$2)</f>
        <v>0</v>
      </c>
      <c r="R24" s="11">
        <f>IF('Cartera Semanal Producto'!$A24='Cartera Semanal Producto'!R$1,-SUMIFS('BD Factoraje'!$Q:$Q,'BD Factoraje'!$G:$G,'Cartera Semanal Producto'!$A24,'BD Factoraje'!$C:$C,$B$2),0)+Q24-SUMIFS('BD Factoraje'!$R:$R,'BD Factoraje'!$G:$G,'Cartera Semanal Producto'!$A24,'BD Factoraje'!$N:$N,'Cartera Semanal Producto'!R$1,'BD Factoraje'!$C:$C,$B$2)</f>
        <v>0</v>
      </c>
      <c r="S24" s="11">
        <f>IF('Cartera Semanal Producto'!$A24='Cartera Semanal Producto'!S$1,-SUMIFS('BD Factoraje'!$Q:$Q,'BD Factoraje'!$G:$G,'Cartera Semanal Producto'!$A24,'BD Factoraje'!$C:$C,$B$2),0)+R24-SUMIFS('BD Factoraje'!$R:$R,'BD Factoraje'!$G:$G,'Cartera Semanal Producto'!$A24,'BD Factoraje'!$N:$N,'Cartera Semanal Producto'!S$1,'BD Factoraje'!$C:$C,$B$2)</f>
        <v>0</v>
      </c>
      <c r="T24" s="11">
        <f>IF('Cartera Semanal Producto'!$A24='Cartera Semanal Producto'!T$1,-SUMIFS('BD Factoraje'!$Q:$Q,'BD Factoraje'!$G:$G,'Cartera Semanal Producto'!$A24,'BD Factoraje'!$C:$C,$B$2),0)+S24-SUMIFS('BD Factoraje'!$R:$R,'BD Factoraje'!$G:$G,'Cartera Semanal Producto'!$A24,'BD Factoraje'!$N:$N,'Cartera Semanal Producto'!T$1,'BD Factoraje'!$C:$C,$B$2)</f>
        <v>0</v>
      </c>
      <c r="U24" s="11">
        <f>IF('Cartera Semanal Producto'!$A24='Cartera Semanal Producto'!U$1,-SUMIFS('BD Factoraje'!$Q:$Q,'BD Factoraje'!$G:$G,'Cartera Semanal Producto'!$A24,'BD Factoraje'!$C:$C,$B$2),0)+T24-SUMIFS('BD Factoraje'!$R:$R,'BD Factoraje'!$G:$G,'Cartera Semanal Producto'!$A24,'BD Factoraje'!$N:$N,'Cartera Semanal Producto'!U$1,'BD Factoraje'!$C:$C,$B$2)</f>
        <v>0</v>
      </c>
      <c r="V24" s="11">
        <f>IF('Cartera Semanal Producto'!$A24='Cartera Semanal Producto'!V$1,-SUMIFS('BD Factoraje'!$Q:$Q,'BD Factoraje'!$G:$G,'Cartera Semanal Producto'!$A24,'BD Factoraje'!$C:$C,$B$2),0)+U24-SUMIFS('BD Factoraje'!$R:$R,'BD Factoraje'!$G:$G,'Cartera Semanal Producto'!$A24,'BD Factoraje'!$N:$N,'Cartera Semanal Producto'!V$1,'BD Factoraje'!$C:$C,$B$2)</f>
        <v>0</v>
      </c>
      <c r="W24" s="11">
        <f>IF('Cartera Semanal Producto'!$A24='Cartera Semanal Producto'!W$1,-SUMIFS('BD Factoraje'!$Q:$Q,'BD Factoraje'!$G:$G,'Cartera Semanal Producto'!$A24,'BD Factoraje'!$C:$C,$B$2),0)+V24-SUMIFS('BD Factoraje'!$R:$R,'BD Factoraje'!$G:$G,'Cartera Semanal Producto'!$A24,'BD Factoraje'!$N:$N,'Cartera Semanal Producto'!W$1,'BD Factoraje'!$C:$C,$B$2)</f>
        <v>200000</v>
      </c>
      <c r="X24" s="11">
        <f>IF('Cartera Semanal Producto'!$A24='Cartera Semanal Producto'!X$1,-SUMIFS('BD Factoraje'!$Q:$Q,'BD Factoraje'!$G:$G,'Cartera Semanal Producto'!$A24,'BD Factoraje'!$C:$C,$B$2),0)+W24-SUMIFS('BD Factoraje'!$R:$R,'BD Factoraje'!$G:$G,'Cartera Semanal Producto'!$A24,'BD Factoraje'!$N:$N,'Cartera Semanal Producto'!X$1,'BD Factoraje'!$C:$C,$B$2)</f>
        <v>200000</v>
      </c>
      <c r="Y24" s="11">
        <f>IF('Cartera Semanal Producto'!$A24='Cartera Semanal Producto'!Y$1,-SUMIFS('BD Factoraje'!$Q:$Q,'BD Factoraje'!$G:$G,'Cartera Semanal Producto'!$A24,'BD Factoraje'!$C:$C,$B$2),0)+X24-SUMIFS('BD Factoraje'!$R:$R,'BD Factoraje'!$G:$G,'Cartera Semanal Producto'!$A24,'BD Factoraje'!$N:$N,'Cartera Semanal Producto'!Y$1,'BD Factoraje'!$C:$C,$B$2)</f>
        <v>200000</v>
      </c>
      <c r="Z24" s="11">
        <f>IF('Cartera Semanal Producto'!$A24='Cartera Semanal Producto'!Z$1,-SUMIFS('BD Factoraje'!$Q:$Q,'BD Factoraje'!$G:$G,'Cartera Semanal Producto'!$A24,'BD Factoraje'!$C:$C,$B$2),0)+Y24-SUMIFS('BD Factoraje'!$R:$R,'BD Factoraje'!$G:$G,'Cartera Semanal Producto'!$A24,'BD Factoraje'!$N:$N,'Cartera Semanal Producto'!Z$1,'BD Factoraje'!$C:$C,$B$2)</f>
        <v>0</v>
      </c>
      <c r="AA24" s="11">
        <f>IF('Cartera Semanal Producto'!$A24='Cartera Semanal Producto'!AA$1,-SUMIFS('BD Factoraje'!$Q:$Q,'BD Factoraje'!$G:$G,'Cartera Semanal Producto'!$A24,'BD Factoraje'!$C:$C,$B$2),0)+Z24-SUMIFS('BD Factoraje'!$R:$R,'BD Factoraje'!$G:$G,'Cartera Semanal Producto'!$A24,'BD Factoraje'!$N:$N,'Cartera Semanal Producto'!AA$1,'BD Factoraje'!$C:$C,$B$2)</f>
        <v>0</v>
      </c>
      <c r="AB24" s="11">
        <f>IF('Cartera Semanal Producto'!$A24='Cartera Semanal Producto'!AB$1,-SUMIFS('BD Factoraje'!$Q:$Q,'BD Factoraje'!$G:$G,'Cartera Semanal Producto'!$A24,'BD Factoraje'!$C:$C,$B$2),0)+AA24-SUMIFS('BD Factoraje'!$R:$R,'BD Factoraje'!$G:$G,'Cartera Semanal Producto'!$A24,'BD Factoraje'!$N:$N,'Cartera Semanal Producto'!AB$1,'BD Factoraje'!$C:$C,$B$2)</f>
        <v>0</v>
      </c>
      <c r="AC24" s="11">
        <f>IF('Cartera Semanal Producto'!$A24='Cartera Semanal Producto'!AC$1,-SUMIFS('BD Factoraje'!$Q:$Q,'BD Factoraje'!$G:$G,'Cartera Semanal Producto'!$A24,'BD Factoraje'!$C:$C,$B$2),0)+AB24-SUMIFS('BD Factoraje'!$R:$R,'BD Factoraje'!$G:$G,'Cartera Semanal Producto'!$A24,'BD Factoraje'!$N:$N,'Cartera Semanal Producto'!AC$1,'BD Factoraje'!$C:$C,$B$2)</f>
        <v>0</v>
      </c>
      <c r="AD24" s="11">
        <f>IF('Cartera Semanal Producto'!$A24='Cartera Semanal Producto'!AD$1,-SUMIFS('BD Factoraje'!$Q:$Q,'BD Factoraje'!$G:$G,'Cartera Semanal Producto'!$A24,'BD Factoraje'!$C:$C,$B$2),0)+AC24-SUMIFS('BD Factoraje'!$R:$R,'BD Factoraje'!$G:$G,'Cartera Semanal Producto'!$A24,'BD Factoraje'!$N:$N,'Cartera Semanal Producto'!AD$1,'BD Factoraje'!$C:$C,$B$2)</f>
        <v>0</v>
      </c>
      <c r="AE24" s="11">
        <f>IF('Cartera Semanal Producto'!$A24='Cartera Semanal Producto'!AE$1,-SUMIFS('BD Factoraje'!$Q:$Q,'BD Factoraje'!$G:$G,'Cartera Semanal Producto'!$A24,'BD Factoraje'!$C:$C,$B$2),0)+AD24-SUMIFS('BD Factoraje'!$R:$R,'BD Factoraje'!$G:$G,'Cartera Semanal Producto'!$A24,'BD Factoraje'!$N:$N,'Cartera Semanal Producto'!AE$1,'BD Factoraje'!$C:$C,$B$2)</f>
        <v>0</v>
      </c>
      <c r="AF24" s="11">
        <f>IF('Cartera Semanal Producto'!$A24='Cartera Semanal Producto'!AF$1,-SUMIFS('BD Factoraje'!$Q:$Q,'BD Factoraje'!$G:$G,'Cartera Semanal Producto'!$A24,'BD Factoraje'!$C:$C,$B$2),0)+AE24-SUMIFS('BD Factoraje'!$R:$R,'BD Factoraje'!$G:$G,'Cartera Semanal Producto'!$A24,'BD Factoraje'!$N:$N,'Cartera Semanal Producto'!AF$1,'BD Factoraje'!$C:$C,$B$2)</f>
        <v>0</v>
      </c>
      <c r="AG24" s="11">
        <f>IF('Cartera Semanal Producto'!$A24='Cartera Semanal Producto'!AG$1,-SUMIFS('BD Factoraje'!$Q:$Q,'BD Factoraje'!$G:$G,'Cartera Semanal Producto'!$A24,'BD Factoraje'!$C:$C,$B$2),0)+AF24-SUMIFS('BD Factoraje'!$R:$R,'BD Factoraje'!$G:$G,'Cartera Semanal Producto'!$A24,'BD Factoraje'!$N:$N,'Cartera Semanal Producto'!AG$1,'BD Factoraje'!$C:$C,$B$2)</f>
        <v>0</v>
      </c>
      <c r="AH24" s="11">
        <f>IF('Cartera Semanal Producto'!$A24='Cartera Semanal Producto'!AH$1,-SUMIFS('BD Factoraje'!$Q:$Q,'BD Factoraje'!$G:$G,'Cartera Semanal Producto'!$A24,'BD Factoraje'!$C:$C,$B$2),0)+AG24-SUMIFS('BD Factoraje'!$R:$R,'BD Factoraje'!$G:$G,'Cartera Semanal Producto'!$A24,'BD Factoraje'!$N:$N,'Cartera Semanal Producto'!AH$1,'BD Factoraje'!$C:$C,$B$2)</f>
        <v>0</v>
      </c>
      <c r="AI24" s="11">
        <f>IF('Cartera Semanal Producto'!$A24='Cartera Semanal Producto'!AI$1,-SUMIFS('BD Factoraje'!$Q:$Q,'BD Factoraje'!$G:$G,'Cartera Semanal Producto'!$A24,'BD Factoraje'!$C:$C,$B$2),0)+AH24-SUMIFS('BD Factoraje'!$R:$R,'BD Factoraje'!$G:$G,'Cartera Semanal Producto'!$A24,'BD Factoraje'!$N:$N,'Cartera Semanal Producto'!AI$1,'BD Factoraje'!$C:$C,$B$2)</f>
        <v>0</v>
      </c>
      <c r="AJ24" s="11">
        <f>IF('Cartera Semanal Producto'!$A24='Cartera Semanal Producto'!AJ$1,-SUMIFS('BD Factoraje'!$Q:$Q,'BD Factoraje'!$G:$G,'Cartera Semanal Producto'!$A24,'BD Factoraje'!$C:$C,$B$2),0)+AI24-SUMIFS('BD Factoraje'!$R:$R,'BD Factoraje'!$G:$G,'Cartera Semanal Producto'!$A24,'BD Factoraje'!$N:$N,'Cartera Semanal Producto'!AJ$1,'BD Factoraje'!$C:$C,$B$2)</f>
        <v>0</v>
      </c>
      <c r="AK24" s="11">
        <f>IF('Cartera Semanal Producto'!$A24='Cartera Semanal Producto'!AK$1,-SUMIFS('BD Factoraje'!$Q:$Q,'BD Factoraje'!$G:$G,'Cartera Semanal Producto'!$A24,'BD Factoraje'!$C:$C,$B$2),0)+AJ24-SUMIFS('BD Factoraje'!$R:$R,'BD Factoraje'!$G:$G,'Cartera Semanal Producto'!$A24,'BD Factoraje'!$N:$N,'Cartera Semanal Producto'!AK$1,'BD Factoraje'!$C:$C,$B$2)</f>
        <v>0</v>
      </c>
      <c r="AL24" s="11">
        <f>IF('Cartera Semanal Producto'!$A24='Cartera Semanal Producto'!AL$1,-SUMIFS('BD Factoraje'!$Q:$Q,'BD Factoraje'!$G:$G,'Cartera Semanal Producto'!$A24,'BD Factoraje'!$C:$C,$B$2),0)+AK24-SUMIFS('BD Factoraje'!$R:$R,'BD Factoraje'!$G:$G,'Cartera Semanal Producto'!$A24,'BD Factoraje'!$N:$N,'Cartera Semanal Producto'!AL$1,'BD Factoraje'!$C:$C,$B$2)</f>
        <v>0</v>
      </c>
      <c r="AM24" s="11">
        <f>IF('Cartera Semanal Producto'!$A24='Cartera Semanal Producto'!AM$1,-SUMIFS('BD Factoraje'!$Q:$Q,'BD Factoraje'!$G:$G,'Cartera Semanal Producto'!$A24,'BD Factoraje'!$C:$C,$B$2),0)+AL24-SUMIFS('BD Factoraje'!$R:$R,'BD Factoraje'!$G:$G,'Cartera Semanal Producto'!$A24,'BD Factoraje'!$N:$N,'Cartera Semanal Producto'!AM$1,'BD Factoraje'!$C:$C,$B$2)</f>
        <v>0</v>
      </c>
      <c r="AN24" s="11">
        <f>IF('Cartera Semanal Producto'!$A24='Cartera Semanal Producto'!AN$1,-SUMIFS('BD Factoraje'!$Q:$Q,'BD Factoraje'!$G:$G,'Cartera Semanal Producto'!$A24,'BD Factoraje'!$C:$C,$B$2),0)+AM24-SUMIFS('BD Factoraje'!$R:$R,'BD Factoraje'!$G:$G,'Cartera Semanal Producto'!$A24,'BD Factoraje'!$N:$N,'Cartera Semanal Producto'!AN$1,'BD Factoraje'!$C:$C,$B$2)</f>
        <v>0</v>
      </c>
      <c r="AO24" s="11">
        <f>IF('Cartera Semanal Producto'!$A24='Cartera Semanal Producto'!AO$1,-SUMIFS('BD Factoraje'!$Q:$Q,'BD Factoraje'!$G:$G,'Cartera Semanal Producto'!$A24,'BD Factoraje'!$C:$C,$B$2),0)+AN24-SUMIFS('BD Factoraje'!$R:$R,'BD Factoraje'!$G:$G,'Cartera Semanal Producto'!$A24,'BD Factoraje'!$N:$N,'Cartera Semanal Producto'!AO$1,'BD Factoraje'!$C:$C,$B$2)</f>
        <v>0</v>
      </c>
      <c r="AP24" s="11">
        <f>IF('Cartera Semanal Producto'!$A24='Cartera Semanal Producto'!AP$1,-SUMIFS('BD Factoraje'!$Q:$Q,'BD Factoraje'!$G:$G,'Cartera Semanal Producto'!$A24,'BD Factoraje'!$C:$C,$B$2),0)+AO24-SUMIFS('BD Factoraje'!$R:$R,'BD Factoraje'!$G:$G,'Cartera Semanal Producto'!$A24,'BD Factoraje'!$N:$N,'Cartera Semanal Producto'!AP$1,'BD Factoraje'!$C:$C,$B$2)</f>
        <v>0</v>
      </c>
      <c r="AQ24" s="11">
        <f>IF('Cartera Semanal Producto'!$A24='Cartera Semanal Producto'!AQ$1,-SUMIFS('BD Factoraje'!$Q:$Q,'BD Factoraje'!$G:$G,'Cartera Semanal Producto'!$A24,'BD Factoraje'!$C:$C,$B$2),0)+AP24-SUMIFS('BD Factoraje'!$R:$R,'BD Factoraje'!$G:$G,'Cartera Semanal Producto'!$A24,'BD Factoraje'!$N:$N,'Cartera Semanal Producto'!AQ$1,'BD Factoraje'!$C:$C,$B$2)</f>
        <v>0</v>
      </c>
      <c r="AR24" s="11">
        <f>IF('Cartera Semanal Producto'!$A24='Cartera Semanal Producto'!AR$1,-SUMIFS('BD Factoraje'!$Q:$Q,'BD Factoraje'!$G:$G,'Cartera Semanal Producto'!$A24,'BD Factoraje'!$C:$C,$B$2),0)+AQ24-SUMIFS('BD Factoraje'!$R:$R,'BD Factoraje'!$G:$G,'Cartera Semanal Producto'!$A24,'BD Factoraje'!$N:$N,'Cartera Semanal Producto'!AR$1,'BD Factoraje'!$C:$C,$B$2)</f>
        <v>0</v>
      </c>
      <c r="AS24" s="11">
        <f>IF('Cartera Semanal Producto'!$A24='Cartera Semanal Producto'!AS$1,-SUMIFS('BD Factoraje'!$Q:$Q,'BD Factoraje'!$G:$G,'Cartera Semanal Producto'!$A24,'BD Factoraje'!$C:$C,$B$2),0)+AR24-SUMIFS('BD Factoraje'!$R:$R,'BD Factoraje'!$G:$G,'Cartera Semanal Producto'!$A24,'BD Factoraje'!$N:$N,'Cartera Semanal Producto'!AS$1,'BD Factoraje'!$C:$C,$B$2)</f>
        <v>0</v>
      </c>
      <c r="AT24" s="11">
        <f>IF('Cartera Semanal Producto'!$A24='Cartera Semanal Producto'!AT$1,-SUMIFS('BD Factoraje'!$Q:$Q,'BD Factoraje'!$G:$G,'Cartera Semanal Producto'!$A24,'BD Factoraje'!$C:$C,$B$2),0)+AS24-SUMIFS('BD Factoraje'!$R:$R,'BD Factoraje'!$G:$G,'Cartera Semanal Producto'!$A24,'BD Factoraje'!$N:$N,'Cartera Semanal Producto'!AT$1,'BD Factoraje'!$C:$C,$B$2)</f>
        <v>0</v>
      </c>
      <c r="AU24" s="11">
        <f>IF('Cartera Semanal Producto'!$A24='Cartera Semanal Producto'!AU$1,-SUMIFS('BD Factoraje'!$Q:$Q,'BD Factoraje'!$G:$G,'Cartera Semanal Producto'!$A24,'BD Factoraje'!$C:$C,$B$2),0)+AT24-SUMIFS('BD Factoraje'!$R:$R,'BD Factoraje'!$G:$G,'Cartera Semanal Producto'!$A24,'BD Factoraje'!$N:$N,'Cartera Semanal Producto'!AU$1,'BD Factoraje'!$C:$C,$B$2)</f>
        <v>0</v>
      </c>
      <c r="AV24" s="11">
        <f>IF('Cartera Semanal Producto'!$A24='Cartera Semanal Producto'!AV$1,-SUMIFS('BD Factoraje'!$Q:$Q,'BD Factoraje'!$G:$G,'Cartera Semanal Producto'!$A24,'BD Factoraje'!$C:$C,$B$2),0)+AU24-SUMIFS('BD Factoraje'!$R:$R,'BD Factoraje'!$G:$G,'Cartera Semanal Producto'!$A24,'BD Factoraje'!$N:$N,'Cartera Semanal Producto'!AV$1,'BD Factoraje'!$C:$C,$B$2)</f>
        <v>0</v>
      </c>
      <c r="AW24" s="11">
        <f>IF('Cartera Semanal Producto'!$A24='Cartera Semanal Producto'!AW$1,-SUMIFS('BD Factoraje'!$Q:$Q,'BD Factoraje'!$G:$G,'Cartera Semanal Producto'!$A24,'BD Factoraje'!$C:$C,$B$2),0)+AV24-SUMIFS('BD Factoraje'!$R:$R,'BD Factoraje'!$G:$G,'Cartera Semanal Producto'!$A24,'BD Factoraje'!$N:$N,'Cartera Semanal Producto'!AW$1,'BD Factoraje'!$C:$C,$B$2)</f>
        <v>0</v>
      </c>
      <c r="AX24" s="11">
        <f>IF('Cartera Semanal Producto'!$A24='Cartera Semanal Producto'!AX$1,-SUMIFS('BD Factoraje'!$Q:$Q,'BD Factoraje'!$G:$G,'Cartera Semanal Producto'!$A24,'BD Factoraje'!$C:$C,$B$2),0)+AW24-SUMIFS('BD Factoraje'!$R:$R,'BD Factoraje'!$G:$G,'Cartera Semanal Producto'!$A24,'BD Factoraje'!$N:$N,'Cartera Semanal Producto'!AX$1,'BD Factoraje'!$C:$C,$B$2)</f>
        <v>0</v>
      </c>
      <c r="AY24" s="11">
        <f>IF('Cartera Semanal Producto'!$A24='Cartera Semanal Producto'!AY$1,-SUMIFS('BD Factoraje'!$Q:$Q,'BD Factoraje'!$G:$G,'Cartera Semanal Producto'!$A24,'BD Factoraje'!$C:$C,$B$2),0)+AX24-SUMIFS('BD Factoraje'!$R:$R,'BD Factoraje'!$G:$G,'Cartera Semanal Producto'!$A24,'BD Factoraje'!$N:$N,'Cartera Semanal Producto'!AY$1,'BD Factoraje'!$C:$C,$B$2)</f>
        <v>0</v>
      </c>
      <c r="AZ24" s="11">
        <f>IF('Cartera Semanal Producto'!$A24='Cartera Semanal Producto'!AZ$1,-SUMIFS('BD Factoraje'!$Q:$Q,'BD Factoraje'!$G:$G,'Cartera Semanal Producto'!$A24,'BD Factoraje'!$C:$C,$B$2),0)+AY24-SUMIFS('BD Factoraje'!$R:$R,'BD Factoraje'!$G:$G,'Cartera Semanal Producto'!$A24,'BD Factoraje'!$N:$N,'Cartera Semanal Producto'!AZ$1,'BD Factoraje'!$C:$C,$B$2)</f>
        <v>0</v>
      </c>
      <c r="BA24" s="11">
        <f>IF('Cartera Semanal Producto'!$A24='Cartera Semanal Producto'!BA$1,-SUMIFS('BD Factoraje'!$Q:$Q,'BD Factoraje'!$G:$G,'Cartera Semanal Producto'!$A24,'BD Factoraje'!$C:$C,$B$2),0)+AZ24-SUMIFS('BD Factoraje'!$R:$R,'BD Factoraje'!$G:$G,'Cartera Semanal Producto'!$A24,'BD Factoraje'!$N:$N,'Cartera Semanal Producto'!BA$1,'BD Factoraje'!$C:$C,$B$2)</f>
        <v>0</v>
      </c>
      <c r="BB24" s="11">
        <f>IF('Cartera Semanal Producto'!$A24='Cartera Semanal Producto'!BB$1,-SUMIFS('BD Factoraje'!$Q:$Q,'BD Factoraje'!$G:$G,'Cartera Semanal Producto'!$A24,'BD Factoraje'!$C:$C,$B$2),0)+BA24-SUMIFS('BD Factoraje'!$R:$R,'BD Factoraje'!$G:$G,'Cartera Semanal Producto'!$A24,'BD Factoraje'!$N:$N,'Cartera Semanal Producto'!BB$1,'BD Factoraje'!$C:$C,$B$2)</f>
        <v>0</v>
      </c>
      <c r="BC24" s="11">
        <f>IF('Cartera Semanal Producto'!$A24='Cartera Semanal Producto'!BC$1,-SUMIFS('BD Factoraje'!$Q:$Q,'BD Factoraje'!$G:$G,'Cartera Semanal Producto'!$A24,'BD Factoraje'!$C:$C,$B$2),0)+BB24-SUMIFS('BD Factoraje'!$R:$R,'BD Factoraje'!$G:$G,'Cartera Semanal Producto'!$A24,'BD Factoraje'!$N:$N,'Cartera Semanal Producto'!BC$1,'BD Factoraje'!$C:$C,$B$2)</f>
        <v>0</v>
      </c>
      <c r="BD24" s="11">
        <f>IF('Cartera Semanal Producto'!$A24='Cartera Semanal Producto'!BD$1,-SUMIFS('BD Factoraje'!$Q:$Q,'BD Factoraje'!$G:$G,'Cartera Semanal Producto'!$A24,'BD Factoraje'!$C:$C,$B$2),0)+BC24-SUMIFS('BD Factoraje'!$R:$R,'BD Factoraje'!$G:$G,'Cartera Semanal Producto'!$A24,'BD Factoraje'!$N:$N,'Cartera Semanal Producto'!BD$1,'BD Factoraje'!$C:$C,$B$2)</f>
        <v>0</v>
      </c>
      <c r="BE24" s="11">
        <f>IF('Cartera Semanal Producto'!$A24='Cartera Semanal Producto'!BE$1,-SUMIFS('BD Factoraje'!$Q:$Q,'BD Factoraje'!$G:$G,'Cartera Semanal Producto'!$A24,'BD Factoraje'!$C:$C,$B$2),0)+BD24-SUMIFS('BD Factoraje'!$R:$R,'BD Factoraje'!$G:$G,'Cartera Semanal Producto'!$A24,'BD Factoraje'!$N:$N,'Cartera Semanal Producto'!BE$1,'BD Factoraje'!$C:$C,$B$2)</f>
        <v>0</v>
      </c>
      <c r="BF24" s="11">
        <f>IF('Cartera Semanal Producto'!$A24='Cartera Semanal Producto'!BF$1,-SUMIFS('BD Factoraje'!$Q:$Q,'BD Factoraje'!$G:$G,'Cartera Semanal Producto'!$A24,'BD Factoraje'!$C:$C,$B$2),0)+BE24-SUMIFS('BD Factoraje'!$R:$R,'BD Factoraje'!$G:$G,'Cartera Semanal Producto'!$A24,'BD Factoraje'!$N:$N,'Cartera Semanal Producto'!BF$1,'BD Factoraje'!$C:$C,$B$2)</f>
        <v>0</v>
      </c>
      <c r="BG24" s="11">
        <f>IF('Cartera Semanal Producto'!$A24='Cartera Semanal Producto'!BG$1,-SUMIFS('BD Factoraje'!$Q:$Q,'BD Factoraje'!$G:$G,'Cartera Semanal Producto'!$A24,'BD Factoraje'!$C:$C,$B$2),0)+BF24-SUMIFS('BD Factoraje'!$R:$R,'BD Factoraje'!$G:$G,'Cartera Semanal Producto'!$A24,'BD Factoraje'!$N:$N,'Cartera Semanal Producto'!BG$1,'BD Factoraje'!$C:$C,$B$2)</f>
        <v>0</v>
      </c>
      <c r="BH24" s="11">
        <f>IF('Cartera Semanal Producto'!$A24='Cartera Semanal Producto'!BH$1,-SUMIFS('BD Factoraje'!$Q:$Q,'BD Factoraje'!$G:$G,'Cartera Semanal Producto'!$A24,'BD Factoraje'!$C:$C,$B$2),0)+BG24-SUMIFS('BD Factoraje'!$R:$R,'BD Factoraje'!$G:$G,'Cartera Semanal Producto'!$A24,'BD Factoraje'!$N:$N,'Cartera Semanal Producto'!BH$1,'BD Factoraje'!$C:$C,$B$2)</f>
        <v>0</v>
      </c>
      <c r="BI24" s="11">
        <f>IF('Cartera Semanal Producto'!$A24='Cartera Semanal Producto'!BI$1,-SUMIFS('BD Factoraje'!$Q:$Q,'BD Factoraje'!$G:$G,'Cartera Semanal Producto'!$A24,'BD Factoraje'!$C:$C,$B$2),0)+BH24-SUMIFS('BD Factoraje'!$R:$R,'BD Factoraje'!$G:$G,'Cartera Semanal Producto'!$A24,'BD Factoraje'!$N:$N,'Cartera Semanal Producto'!BI$1,'BD Factoraje'!$C:$C,$B$2)</f>
        <v>0</v>
      </c>
      <c r="BJ24" s="11">
        <f>IF('Cartera Semanal Producto'!$A24='Cartera Semanal Producto'!BJ$1,-SUMIFS('BD Factoraje'!$Q:$Q,'BD Factoraje'!$G:$G,'Cartera Semanal Producto'!$A24,'BD Factoraje'!$C:$C,$B$2),0)+BI24-SUMIFS('BD Factoraje'!$R:$R,'BD Factoraje'!$G:$G,'Cartera Semanal Producto'!$A24,'BD Factoraje'!$N:$N,'Cartera Semanal Producto'!BJ$1,'BD Factoraje'!$C:$C,$B$2)</f>
        <v>0</v>
      </c>
      <c r="BK24" s="11">
        <f>IF('Cartera Semanal Producto'!$A24='Cartera Semanal Producto'!BK$1,-SUMIFS('BD Factoraje'!$Q:$Q,'BD Factoraje'!$G:$G,'Cartera Semanal Producto'!$A24,'BD Factoraje'!$C:$C,$B$2),0)+BJ24-SUMIFS('BD Factoraje'!$R:$R,'BD Factoraje'!$G:$G,'Cartera Semanal Producto'!$A24,'BD Factoraje'!$N:$N,'Cartera Semanal Producto'!BK$1,'BD Factoraje'!$C:$C,$B$2)</f>
        <v>0</v>
      </c>
      <c r="BL24" s="11">
        <f>IF('Cartera Semanal Producto'!$A24='Cartera Semanal Producto'!BL$1,-SUMIFS('BD Factoraje'!$Q:$Q,'BD Factoraje'!$G:$G,'Cartera Semanal Producto'!$A24,'BD Factoraje'!$C:$C,$B$2),0)+BK24-SUMIFS('BD Factoraje'!$R:$R,'BD Factoraje'!$G:$G,'Cartera Semanal Producto'!$A24,'BD Factoraje'!$N:$N,'Cartera Semanal Producto'!BL$1,'BD Factoraje'!$C:$C,$B$2)</f>
        <v>0</v>
      </c>
      <c r="BM24" s="11">
        <f>IF('Cartera Semanal Producto'!$A24='Cartera Semanal Producto'!BM$1,-SUMIFS('BD Factoraje'!$Q:$Q,'BD Factoraje'!$G:$G,'Cartera Semanal Producto'!$A24,'BD Factoraje'!$C:$C,$B$2),0)+BL24-SUMIFS('BD Factoraje'!$R:$R,'BD Factoraje'!$G:$G,'Cartera Semanal Producto'!$A24,'BD Factoraje'!$N:$N,'Cartera Semanal Producto'!BM$1,'BD Factoraje'!$C:$C,$B$2)</f>
        <v>0</v>
      </c>
      <c r="BN24" s="11">
        <f>IF('Cartera Semanal Producto'!$A24='Cartera Semanal Producto'!BN$1,-SUMIFS('BD Factoraje'!$Q:$Q,'BD Factoraje'!$G:$G,'Cartera Semanal Producto'!$A24,'BD Factoraje'!$C:$C,$B$2),0)+BM24-SUMIFS('BD Factoraje'!$R:$R,'BD Factoraje'!$G:$G,'Cartera Semanal Producto'!$A24,'BD Factoraje'!$N:$N,'Cartera Semanal Producto'!BN$1,'BD Factoraje'!$C:$C,$B$2)</f>
        <v>0</v>
      </c>
      <c r="BO24" s="11">
        <f>IF('Cartera Semanal Producto'!$A24='Cartera Semanal Producto'!BO$1,-SUMIFS('BD Factoraje'!$Q:$Q,'BD Factoraje'!$G:$G,'Cartera Semanal Producto'!$A24,'BD Factoraje'!$C:$C,$B$2),0)+BN24-SUMIFS('BD Factoraje'!$R:$R,'BD Factoraje'!$G:$G,'Cartera Semanal Producto'!$A24,'BD Factoraje'!$N:$N,'Cartera Semanal Producto'!BO$1,'BD Factoraje'!$C:$C,$B$2)</f>
        <v>0</v>
      </c>
      <c r="BP24" s="11">
        <f>IF('Cartera Semanal Producto'!$A24='Cartera Semanal Producto'!BP$1,-SUMIFS('BD Factoraje'!$Q:$Q,'BD Factoraje'!$G:$G,'Cartera Semanal Producto'!$A24,'BD Factoraje'!$C:$C,$B$2),0)+BO24-SUMIFS('BD Factoraje'!$R:$R,'BD Factoraje'!$G:$G,'Cartera Semanal Producto'!$A24,'BD Factoraje'!$N:$N,'Cartera Semanal Producto'!BP$1,'BD Factoraje'!$C:$C,$B$2)</f>
        <v>0</v>
      </c>
      <c r="BQ24" s="11">
        <f>IF('Cartera Semanal Producto'!$A24='Cartera Semanal Producto'!BQ$1,-SUMIFS('BD Factoraje'!$Q:$Q,'BD Factoraje'!$G:$G,'Cartera Semanal Producto'!$A24,'BD Factoraje'!$C:$C,$B$2),0)+BP24-SUMIFS('BD Factoraje'!$R:$R,'BD Factoraje'!$G:$G,'Cartera Semanal Producto'!$A24,'BD Factoraje'!$N:$N,'Cartera Semanal Producto'!BQ$1,'BD Factoraje'!$C:$C,$B$2)</f>
        <v>0</v>
      </c>
      <c r="BR24" s="11">
        <f>IF('Cartera Semanal Producto'!$A24='Cartera Semanal Producto'!BR$1,-SUMIFS('BD Factoraje'!$Q:$Q,'BD Factoraje'!$G:$G,'Cartera Semanal Producto'!$A24,'BD Factoraje'!$C:$C,$B$2),0)+BQ24-SUMIFS('BD Factoraje'!$R:$R,'BD Factoraje'!$G:$G,'Cartera Semanal Producto'!$A24,'BD Factoraje'!$N:$N,'Cartera Semanal Producto'!BR$1,'BD Factoraje'!$C:$C,$B$2)</f>
        <v>0</v>
      </c>
      <c r="BS24" s="11">
        <f>IF('Cartera Semanal Producto'!$A24='Cartera Semanal Producto'!BS$1,-SUMIFS('BD Factoraje'!$Q:$Q,'BD Factoraje'!$G:$G,'Cartera Semanal Producto'!$A24,'BD Factoraje'!$C:$C,$B$2),0)+BR24-SUMIFS('BD Factoraje'!$R:$R,'BD Factoraje'!$G:$G,'Cartera Semanal Producto'!$A24,'BD Factoraje'!$N:$N,'Cartera Semanal Producto'!BS$1,'BD Factoraje'!$C:$C,$B$2)</f>
        <v>0</v>
      </c>
      <c r="BT24" s="11">
        <f>IF('Cartera Semanal Producto'!$A24='Cartera Semanal Producto'!BT$1,-SUMIFS('BD Factoraje'!$Q:$Q,'BD Factoraje'!$G:$G,'Cartera Semanal Producto'!$A24,'BD Factoraje'!$C:$C,$B$2),0)+BS24-SUMIFS('BD Factoraje'!$R:$R,'BD Factoraje'!$G:$G,'Cartera Semanal Producto'!$A24,'BD Factoraje'!$N:$N,'Cartera Semanal Producto'!BT$1,'BD Factoraje'!$C:$C,$B$2)</f>
        <v>0</v>
      </c>
      <c r="BU24" s="11">
        <f>IF('Cartera Semanal Producto'!$A24='Cartera Semanal Producto'!BU$1,-SUMIFS('BD Factoraje'!$Q:$Q,'BD Factoraje'!$G:$G,'Cartera Semanal Producto'!$A24,'BD Factoraje'!$C:$C,$B$2),0)+BT24-SUMIFS('BD Factoraje'!$R:$R,'BD Factoraje'!$G:$G,'Cartera Semanal Producto'!$A24,'BD Factoraje'!$N:$N,'Cartera Semanal Producto'!BU$1,'BD Factoraje'!$C:$C,$B$2)</f>
        <v>0</v>
      </c>
      <c r="BV24" s="11">
        <f>IF('Cartera Semanal Producto'!$A24='Cartera Semanal Producto'!BV$1,-SUMIFS('BD Factoraje'!$Q:$Q,'BD Factoraje'!$G:$G,'Cartera Semanal Producto'!$A24,'BD Factoraje'!$C:$C,$B$2),0)+BU24-SUMIFS('BD Factoraje'!$R:$R,'BD Factoraje'!$G:$G,'Cartera Semanal Producto'!$A24,'BD Factoraje'!$N:$N,'Cartera Semanal Producto'!BV$1,'BD Factoraje'!$C:$C,$B$2)</f>
        <v>0</v>
      </c>
      <c r="BW24" s="11">
        <f>IF('Cartera Semanal Producto'!$A24='Cartera Semanal Producto'!BW$1,-SUMIFS('BD Factoraje'!$Q:$Q,'BD Factoraje'!$G:$G,'Cartera Semanal Producto'!$A24,'BD Factoraje'!$C:$C,$B$2),0)+BV24-SUMIFS('BD Factoraje'!$R:$R,'BD Factoraje'!$G:$G,'Cartera Semanal Producto'!$A24,'BD Factoraje'!$N:$N,'Cartera Semanal Producto'!BW$1,'BD Factoraje'!$C:$C,$B$2)</f>
        <v>0</v>
      </c>
      <c r="BX24" s="11">
        <f>IF('Cartera Semanal Producto'!$A24='Cartera Semanal Producto'!BX$1,-SUMIFS('BD Factoraje'!$Q:$Q,'BD Factoraje'!$G:$G,'Cartera Semanal Producto'!$A24,'BD Factoraje'!$C:$C,$B$2),0)+BW24-SUMIFS('BD Factoraje'!$R:$R,'BD Factoraje'!$G:$G,'Cartera Semanal Producto'!$A24,'BD Factoraje'!$N:$N,'Cartera Semanal Producto'!BX$1,'BD Factoraje'!$C:$C,$B$2)</f>
        <v>0</v>
      </c>
      <c r="BY24" s="11">
        <f>IF('Cartera Semanal Producto'!$A24='Cartera Semanal Producto'!BY$1,-SUMIFS('BD Factoraje'!$Q:$Q,'BD Factoraje'!$G:$G,'Cartera Semanal Producto'!$A24,'BD Factoraje'!$C:$C,$B$2),0)+BX24-SUMIFS('BD Factoraje'!$R:$R,'BD Factoraje'!$G:$G,'Cartera Semanal Producto'!$A24,'BD Factoraje'!$N:$N,'Cartera Semanal Producto'!BY$1,'BD Factoraje'!$C:$C,$B$2)</f>
        <v>0</v>
      </c>
      <c r="BZ24" s="11">
        <f>IF('Cartera Semanal Producto'!$A24='Cartera Semanal Producto'!BZ$1,-SUMIFS('BD Factoraje'!$Q:$Q,'BD Factoraje'!$G:$G,'Cartera Semanal Producto'!$A24,'BD Factoraje'!$C:$C,$B$2),0)+BY24-SUMIFS('BD Factoraje'!$R:$R,'BD Factoraje'!$G:$G,'Cartera Semanal Producto'!$A24,'BD Factoraje'!$N:$N,'Cartera Semanal Producto'!BZ$1,'BD Factoraje'!$C:$C,$B$2)</f>
        <v>0</v>
      </c>
      <c r="CA24" s="11">
        <f>IF('Cartera Semanal Producto'!$A24='Cartera Semanal Producto'!CA$1,-SUMIFS('BD Factoraje'!$Q:$Q,'BD Factoraje'!$G:$G,'Cartera Semanal Producto'!$A24,'BD Factoraje'!$C:$C,$B$2),0)+BZ24-SUMIFS('BD Factoraje'!$R:$R,'BD Factoraje'!$G:$G,'Cartera Semanal Producto'!$A24,'BD Factoraje'!$N:$N,'Cartera Semanal Producto'!CA$1,'BD Factoraje'!$C:$C,$B$2)</f>
        <v>0</v>
      </c>
      <c r="CB24" s="11">
        <f>IF('Cartera Semanal Producto'!$A24='Cartera Semanal Producto'!CB$1,-SUMIFS('BD Factoraje'!$Q:$Q,'BD Factoraje'!$G:$G,'Cartera Semanal Producto'!$A24,'BD Factoraje'!$C:$C,$B$2),0)+CA24-SUMIFS('BD Factoraje'!$R:$R,'BD Factoraje'!$G:$G,'Cartera Semanal Producto'!$A24,'BD Factoraje'!$N:$N,'Cartera Semanal Producto'!CB$1,'BD Factoraje'!$C:$C,$B$2)</f>
        <v>0</v>
      </c>
      <c r="CC24" s="11">
        <f>IF('Cartera Semanal Producto'!$A24='Cartera Semanal Producto'!CC$1,-SUMIFS('BD Factoraje'!$Q:$Q,'BD Factoraje'!$G:$G,'Cartera Semanal Producto'!$A24,'BD Factoraje'!$C:$C,$B$2),0)+CB24-SUMIFS('BD Factoraje'!$R:$R,'BD Factoraje'!$G:$G,'Cartera Semanal Producto'!$A24,'BD Factoraje'!$N:$N,'Cartera Semanal Producto'!CC$1,'BD Factoraje'!$C:$C,$B$2)</f>
        <v>0</v>
      </c>
      <c r="CD24" s="11">
        <f>IF('Cartera Semanal Producto'!$A24='Cartera Semanal Producto'!CD$1,-SUMIFS('BD Factoraje'!$Q:$Q,'BD Factoraje'!$G:$G,'Cartera Semanal Producto'!$A24,'BD Factoraje'!$C:$C,$B$2),0)+CC24-SUMIFS('BD Factoraje'!$R:$R,'BD Factoraje'!$G:$G,'Cartera Semanal Producto'!$A24,'BD Factoraje'!$N:$N,'Cartera Semanal Producto'!CD$1,'BD Factoraje'!$C:$C,$B$2)</f>
        <v>0</v>
      </c>
      <c r="CE24" s="11">
        <f>IF('Cartera Semanal Producto'!$A24='Cartera Semanal Producto'!CE$1,-SUMIFS('BD Factoraje'!$Q:$Q,'BD Factoraje'!$G:$G,'Cartera Semanal Producto'!$A24,'BD Factoraje'!$C:$C,$B$2),0)+CD24-SUMIFS('BD Factoraje'!$R:$R,'BD Factoraje'!$G:$G,'Cartera Semanal Producto'!$A24,'BD Factoraje'!$N:$N,'Cartera Semanal Producto'!CE$1,'BD Factoraje'!$C:$C,$B$2)</f>
        <v>0</v>
      </c>
      <c r="CF24" s="11">
        <f>IF('Cartera Semanal Producto'!$A24='Cartera Semanal Producto'!CF$1,-SUMIFS('BD Factoraje'!$Q:$Q,'BD Factoraje'!$G:$G,'Cartera Semanal Producto'!$A24,'BD Factoraje'!$C:$C,$B$2),0)+CE24-SUMIFS('BD Factoraje'!$R:$R,'BD Factoraje'!$G:$G,'Cartera Semanal Producto'!$A24,'BD Factoraje'!$N:$N,'Cartera Semanal Producto'!CF$1,'BD Factoraje'!$C:$C,$B$2)</f>
        <v>0</v>
      </c>
      <c r="CG24" s="11">
        <f>IF('Cartera Semanal Producto'!$A24='Cartera Semanal Producto'!CG$1,-SUMIFS('BD Factoraje'!$Q:$Q,'BD Factoraje'!$G:$G,'Cartera Semanal Producto'!$A24,'BD Factoraje'!$C:$C,$B$2),0)+CF24-SUMIFS('BD Factoraje'!$R:$R,'BD Factoraje'!$G:$G,'Cartera Semanal Producto'!$A24,'BD Factoraje'!$N:$N,'Cartera Semanal Producto'!CG$1,'BD Factoraje'!$C:$C,$B$2)</f>
        <v>0</v>
      </c>
      <c r="CH24" s="11">
        <f>IF('Cartera Semanal Producto'!$A24='Cartera Semanal Producto'!CH$1,-SUMIFS('BD Factoraje'!$Q:$Q,'BD Factoraje'!$G:$G,'Cartera Semanal Producto'!$A24,'BD Factoraje'!$C:$C,$B$2),0)+CG24-SUMIFS('BD Factoraje'!$R:$R,'BD Factoraje'!$G:$G,'Cartera Semanal Producto'!$A24,'BD Factoraje'!$N:$N,'Cartera Semanal Producto'!CH$1,'BD Factoraje'!$C:$C,$B$2)</f>
        <v>0</v>
      </c>
      <c r="CI24" s="11">
        <f>IF('Cartera Semanal Producto'!$A24='Cartera Semanal Producto'!CI$1,-SUMIFS('BD Factoraje'!$Q:$Q,'BD Factoraje'!$G:$G,'Cartera Semanal Producto'!$A24,'BD Factoraje'!$C:$C,$B$2),0)+CH24-SUMIFS('BD Factoraje'!$R:$R,'BD Factoraje'!$G:$G,'Cartera Semanal Producto'!$A24,'BD Factoraje'!$N:$N,'Cartera Semanal Producto'!CI$1,'BD Factoraje'!$C:$C,$B$2)</f>
        <v>0</v>
      </c>
      <c r="CJ24" s="11">
        <f>IF('Cartera Semanal Producto'!$A24='Cartera Semanal Producto'!CJ$1,-SUMIFS('BD Factoraje'!$Q:$Q,'BD Factoraje'!$G:$G,'Cartera Semanal Producto'!$A24,'BD Factoraje'!$C:$C,$B$2),0)+CI24-SUMIFS('BD Factoraje'!$R:$R,'BD Factoraje'!$G:$G,'Cartera Semanal Producto'!$A24,'BD Factoraje'!$N:$N,'Cartera Semanal Producto'!CJ$1,'BD Factoraje'!$C:$C,$B$2)</f>
        <v>0</v>
      </c>
      <c r="CK24" s="11">
        <f>IF('Cartera Semanal Producto'!$A24='Cartera Semanal Producto'!CK$1,-SUMIFS('BD Factoraje'!$Q:$Q,'BD Factoraje'!$G:$G,'Cartera Semanal Producto'!$A24,'BD Factoraje'!$C:$C,$B$2),0)+CJ24-SUMIFS('BD Factoraje'!$R:$R,'BD Factoraje'!$G:$G,'Cartera Semanal Producto'!$A24,'BD Factoraje'!$N:$N,'Cartera Semanal Producto'!CK$1,'BD Factoraje'!$C:$C,$B$2)</f>
        <v>0</v>
      </c>
      <c r="CL24" s="11">
        <f>IF('Cartera Semanal Producto'!$A24='Cartera Semanal Producto'!CL$1,-SUMIFS('BD Factoraje'!$Q:$Q,'BD Factoraje'!$G:$G,'Cartera Semanal Producto'!$A24,'BD Factoraje'!$C:$C,$B$2),0)+CK24-SUMIFS('BD Factoraje'!$R:$R,'BD Factoraje'!$G:$G,'Cartera Semanal Producto'!$A24,'BD Factoraje'!$N:$N,'Cartera Semanal Producto'!CL$1,'BD Factoraje'!$C:$C,$B$2)</f>
        <v>0</v>
      </c>
      <c r="CM24" s="11">
        <f>IF('Cartera Semanal Producto'!$A24='Cartera Semanal Producto'!CM$1,-SUMIFS('BD Factoraje'!$Q:$Q,'BD Factoraje'!$G:$G,'Cartera Semanal Producto'!$A24,'BD Factoraje'!$C:$C,$B$2),0)+CL24-SUMIFS('BD Factoraje'!$R:$R,'BD Factoraje'!$G:$G,'Cartera Semanal Producto'!$A24,'BD Factoraje'!$N:$N,'Cartera Semanal Producto'!CM$1,'BD Factoraje'!$C:$C,$B$2)</f>
        <v>0</v>
      </c>
      <c r="CN24" s="11">
        <f>IF('Cartera Semanal Producto'!$A24='Cartera Semanal Producto'!CN$1,-SUMIFS('BD Factoraje'!$Q:$Q,'BD Factoraje'!$G:$G,'Cartera Semanal Producto'!$A24,'BD Factoraje'!$C:$C,$B$2),0)+CM24-SUMIFS('BD Factoraje'!$R:$R,'BD Factoraje'!$G:$G,'Cartera Semanal Producto'!$A24,'BD Factoraje'!$N:$N,'Cartera Semanal Producto'!CN$1,'BD Factoraje'!$C:$C,$B$2)</f>
        <v>0</v>
      </c>
      <c r="CO24" s="11">
        <f>IF('Cartera Semanal Producto'!$A24='Cartera Semanal Producto'!CO$1,-SUMIFS('BD Factoraje'!$Q:$Q,'BD Factoraje'!$G:$G,'Cartera Semanal Producto'!$A24,'BD Factoraje'!$C:$C,$B$2),0)+CN24-SUMIFS('BD Factoraje'!$R:$R,'BD Factoraje'!$G:$G,'Cartera Semanal Producto'!$A24,'BD Factoraje'!$N:$N,'Cartera Semanal Producto'!CO$1,'BD Factoraje'!$C:$C,$B$2)</f>
        <v>0</v>
      </c>
      <c r="CP24" s="11">
        <f>IF('Cartera Semanal Producto'!$A24='Cartera Semanal Producto'!CP$1,-SUMIFS('BD Factoraje'!$Q:$Q,'BD Factoraje'!$G:$G,'Cartera Semanal Producto'!$A24,'BD Factoraje'!$C:$C,$B$2),0)+CO24-SUMIFS('BD Factoraje'!$R:$R,'BD Factoraje'!$G:$G,'Cartera Semanal Producto'!$A24,'BD Factoraje'!$N:$N,'Cartera Semanal Producto'!CP$1,'BD Factoraje'!$C:$C,$B$2)</f>
        <v>0</v>
      </c>
      <c r="CQ24" s="11">
        <f>IF('Cartera Semanal Producto'!$A24='Cartera Semanal Producto'!CQ$1,-SUMIFS('BD Factoraje'!$Q:$Q,'BD Factoraje'!$G:$G,'Cartera Semanal Producto'!$A24,'BD Factoraje'!$C:$C,$B$2),0)+CP24-SUMIFS('BD Factoraje'!$R:$R,'BD Factoraje'!$G:$G,'Cartera Semanal Producto'!$A24,'BD Factoraje'!$N:$N,'Cartera Semanal Producto'!CQ$1,'BD Factoraje'!$C:$C,$B$2)</f>
        <v>0</v>
      </c>
      <c r="CR24" s="11">
        <f>IF('Cartera Semanal Producto'!$A24='Cartera Semanal Producto'!CR$1,-SUMIFS('BD Factoraje'!$Q:$Q,'BD Factoraje'!$G:$G,'Cartera Semanal Producto'!$A24,'BD Factoraje'!$C:$C,$B$2),0)+CQ24-SUMIFS('BD Factoraje'!$R:$R,'BD Factoraje'!$G:$G,'Cartera Semanal Producto'!$A24,'BD Factoraje'!$N:$N,'Cartera Semanal Producto'!CR$1,'BD Factoraje'!$C:$C,$B$2)</f>
        <v>0</v>
      </c>
      <c r="CS24" s="11">
        <f>IF('Cartera Semanal Producto'!$A24='Cartera Semanal Producto'!CS$1,-SUMIFS('BD Factoraje'!$Q:$Q,'BD Factoraje'!$G:$G,'Cartera Semanal Producto'!$A24,'BD Factoraje'!$C:$C,$B$2),0)+CR24-SUMIFS('BD Factoraje'!$R:$R,'BD Factoraje'!$G:$G,'Cartera Semanal Producto'!$A24,'BD Factoraje'!$N:$N,'Cartera Semanal Producto'!CS$1,'BD Factoraje'!$C:$C,$B$2)</f>
        <v>0</v>
      </c>
      <c r="CT24" s="11">
        <f>IF('Cartera Semanal Producto'!$A24='Cartera Semanal Producto'!CT$1,-SUMIFS('BD Factoraje'!$Q:$Q,'BD Factoraje'!$G:$G,'Cartera Semanal Producto'!$A24,'BD Factoraje'!$C:$C,$B$2),0)+CS24-SUMIFS('BD Factoraje'!$R:$R,'BD Factoraje'!$G:$G,'Cartera Semanal Producto'!$A24,'BD Factoraje'!$N:$N,'Cartera Semanal Producto'!CT$1,'BD Factoraje'!$C:$C,$B$2)</f>
        <v>0</v>
      </c>
      <c r="CU24" s="11">
        <f>IF('Cartera Semanal Producto'!$A24='Cartera Semanal Producto'!CU$1,-SUMIFS('BD Factoraje'!$Q:$Q,'BD Factoraje'!$G:$G,'Cartera Semanal Producto'!$A24,'BD Factoraje'!$C:$C,$B$2),0)+CT24-SUMIFS('BD Factoraje'!$R:$R,'BD Factoraje'!$G:$G,'Cartera Semanal Producto'!$A24,'BD Factoraje'!$N:$N,'Cartera Semanal Producto'!CU$1,'BD Factoraje'!$C:$C,$B$2)</f>
        <v>0</v>
      </c>
      <c r="CV24" s="11">
        <f>IF('Cartera Semanal Producto'!$A24='Cartera Semanal Producto'!CV$1,-SUMIFS('BD Factoraje'!$Q:$Q,'BD Factoraje'!$G:$G,'Cartera Semanal Producto'!$A24,'BD Factoraje'!$C:$C,$B$2),0)+CU24-SUMIFS('BD Factoraje'!$R:$R,'BD Factoraje'!$G:$G,'Cartera Semanal Producto'!$A24,'BD Factoraje'!$N:$N,'Cartera Semanal Producto'!CV$1,'BD Factoraje'!$C:$C,$B$2)</f>
        <v>0</v>
      </c>
    </row>
    <row r="25" spans="1:100" x14ac:dyDescent="0.25">
      <c r="A25" s="14">
        <v>35</v>
      </c>
      <c r="B25" s="31">
        <f t="shared" si="2"/>
        <v>42610</v>
      </c>
      <c r="C25" s="11">
        <f>IF('Cartera Semanal Producto'!$A25='Cartera Semanal Producto'!C$1,-SUMIFS('BD Factoraje'!$Q:$Q,'BD Factoraje'!$G:$G,'Cartera Semanal Producto'!$A25,'BD Factoraje'!$C:$C,$B$2),0)</f>
        <v>0</v>
      </c>
      <c r="D25" s="11">
        <f>IF('Cartera Semanal Producto'!$A25='Cartera Semanal Producto'!D$1,-SUMIFS('BD Factoraje'!$Q:$Q,'BD Factoraje'!$G:$G,'Cartera Semanal Producto'!$A25,'BD Factoraje'!$C:$C,$B$2),0)+C25-SUMIFS('BD Factoraje'!$R:$R,'BD Factoraje'!$G:$G,'Cartera Semanal Producto'!$A25,'BD Factoraje'!$N:$N,'Cartera Semanal Producto'!D$1,'BD Factoraje'!$C:$C,$B$2)</f>
        <v>0</v>
      </c>
      <c r="E25" s="11">
        <f>IF('Cartera Semanal Producto'!$A25='Cartera Semanal Producto'!E$1,-SUMIFS('BD Factoraje'!$Q:$Q,'BD Factoraje'!$G:$G,'Cartera Semanal Producto'!$A25,'BD Factoraje'!$C:$C,$B$2),0)+D25-SUMIFS('BD Factoraje'!$R:$R,'BD Factoraje'!$G:$G,'Cartera Semanal Producto'!$A25,'BD Factoraje'!$N:$N,'Cartera Semanal Producto'!E$1,'BD Factoraje'!$C:$C,$B$2)</f>
        <v>0</v>
      </c>
      <c r="F25" s="11">
        <f>IF('Cartera Semanal Producto'!$A25='Cartera Semanal Producto'!F$1,-SUMIFS('BD Factoraje'!$Q:$Q,'BD Factoraje'!$G:$G,'Cartera Semanal Producto'!$A25,'BD Factoraje'!$C:$C,$B$2),0)+E25-SUMIFS('BD Factoraje'!$R:$R,'BD Factoraje'!$G:$G,'Cartera Semanal Producto'!$A25,'BD Factoraje'!$N:$N,'Cartera Semanal Producto'!F$1,'BD Factoraje'!$C:$C,$B$2)</f>
        <v>0</v>
      </c>
      <c r="G25" s="11">
        <f>IF('Cartera Semanal Producto'!$A25='Cartera Semanal Producto'!G$1,-SUMIFS('BD Factoraje'!$Q:$Q,'BD Factoraje'!$G:$G,'Cartera Semanal Producto'!$A25,'BD Factoraje'!$C:$C,$B$2),0)+F25-SUMIFS('BD Factoraje'!$R:$R,'BD Factoraje'!$G:$G,'Cartera Semanal Producto'!$A25,'BD Factoraje'!$N:$N,'Cartera Semanal Producto'!G$1,'BD Factoraje'!$C:$C,$B$2)</f>
        <v>0</v>
      </c>
      <c r="H25" s="11">
        <f>IF('Cartera Semanal Producto'!$A25='Cartera Semanal Producto'!H$1,-SUMIFS('BD Factoraje'!$Q:$Q,'BD Factoraje'!$G:$G,'Cartera Semanal Producto'!$A25,'BD Factoraje'!$C:$C,$B$2),0)+G25-SUMIFS('BD Factoraje'!$R:$R,'BD Factoraje'!$G:$G,'Cartera Semanal Producto'!$A25,'BD Factoraje'!$N:$N,'Cartera Semanal Producto'!H$1,'BD Factoraje'!$C:$C,$B$2)</f>
        <v>0</v>
      </c>
      <c r="I25" s="11">
        <f>IF('Cartera Semanal Producto'!$A25='Cartera Semanal Producto'!I$1,-SUMIFS('BD Factoraje'!$Q:$Q,'BD Factoraje'!$G:$G,'Cartera Semanal Producto'!$A25,'BD Factoraje'!$C:$C,$B$2),0)+H25-SUMIFS('BD Factoraje'!$R:$R,'BD Factoraje'!$G:$G,'Cartera Semanal Producto'!$A25,'BD Factoraje'!$N:$N,'Cartera Semanal Producto'!I$1,'BD Factoraje'!$C:$C,$B$2)</f>
        <v>0</v>
      </c>
      <c r="J25" s="11">
        <f>IF('Cartera Semanal Producto'!$A25='Cartera Semanal Producto'!J$1,-SUMIFS('BD Factoraje'!$Q:$Q,'BD Factoraje'!$G:$G,'Cartera Semanal Producto'!$A25,'BD Factoraje'!$C:$C,$B$2),0)+I25-SUMIFS('BD Factoraje'!$R:$R,'BD Factoraje'!$G:$G,'Cartera Semanal Producto'!$A25,'BD Factoraje'!$N:$N,'Cartera Semanal Producto'!J$1,'BD Factoraje'!$C:$C,$B$2)</f>
        <v>0</v>
      </c>
      <c r="K25" s="11">
        <f>IF('Cartera Semanal Producto'!$A25='Cartera Semanal Producto'!K$1,-SUMIFS('BD Factoraje'!$Q:$Q,'BD Factoraje'!$G:$G,'Cartera Semanal Producto'!$A25,'BD Factoraje'!$C:$C,$B$2),0)+J25-SUMIFS('BD Factoraje'!$R:$R,'BD Factoraje'!$G:$G,'Cartera Semanal Producto'!$A25,'BD Factoraje'!$N:$N,'Cartera Semanal Producto'!K$1,'BD Factoraje'!$C:$C,$B$2)</f>
        <v>0</v>
      </c>
      <c r="L25" s="11">
        <f>IF('Cartera Semanal Producto'!$A25='Cartera Semanal Producto'!L$1,-SUMIFS('BD Factoraje'!$Q:$Q,'BD Factoraje'!$G:$G,'Cartera Semanal Producto'!$A25,'BD Factoraje'!$C:$C,$B$2),0)+K25-SUMIFS('BD Factoraje'!$R:$R,'BD Factoraje'!$G:$G,'Cartera Semanal Producto'!$A25,'BD Factoraje'!$N:$N,'Cartera Semanal Producto'!L$1,'BD Factoraje'!$C:$C,$B$2)</f>
        <v>0</v>
      </c>
      <c r="M25" s="11">
        <f>IF('Cartera Semanal Producto'!$A25='Cartera Semanal Producto'!M$1,-SUMIFS('BD Factoraje'!$Q:$Q,'BD Factoraje'!$G:$G,'Cartera Semanal Producto'!$A25,'BD Factoraje'!$C:$C,$B$2),0)+L25-SUMIFS('BD Factoraje'!$R:$R,'BD Factoraje'!$G:$G,'Cartera Semanal Producto'!$A25,'BD Factoraje'!$N:$N,'Cartera Semanal Producto'!M$1,'BD Factoraje'!$C:$C,$B$2)</f>
        <v>0</v>
      </c>
      <c r="N25" s="11">
        <f>IF('Cartera Semanal Producto'!$A25='Cartera Semanal Producto'!N$1,-SUMIFS('BD Factoraje'!$Q:$Q,'BD Factoraje'!$G:$G,'Cartera Semanal Producto'!$A25,'BD Factoraje'!$C:$C,$B$2),0)+M25-SUMIFS('BD Factoraje'!$R:$R,'BD Factoraje'!$G:$G,'Cartera Semanal Producto'!$A25,'BD Factoraje'!$N:$N,'Cartera Semanal Producto'!N$1,'BD Factoraje'!$C:$C,$B$2)</f>
        <v>0</v>
      </c>
      <c r="O25" s="11">
        <f>IF('Cartera Semanal Producto'!$A25='Cartera Semanal Producto'!O$1,-SUMIFS('BD Factoraje'!$Q:$Q,'BD Factoraje'!$G:$G,'Cartera Semanal Producto'!$A25,'BD Factoraje'!$C:$C,$B$2),0)+N25-SUMIFS('BD Factoraje'!$R:$R,'BD Factoraje'!$G:$G,'Cartera Semanal Producto'!$A25,'BD Factoraje'!$N:$N,'Cartera Semanal Producto'!O$1,'BD Factoraje'!$C:$C,$B$2)</f>
        <v>0</v>
      </c>
      <c r="P25" s="11">
        <f>IF('Cartera Semanal Producto'!$A25='Cartera Semanal Producto'!P$1,-SUMIFS('BD Factoraje'!$Q:$Q,'BD Factoraje'!$G:$G,'Cartera Semanal Producto'!$A25,'BD Factoraje'!$C:$C,$B$2),0)+O25-SUMIFS('BD Factoraje'!$R:$R,'BD Factoraje'!$G:$G,'Cartera Semanal Producto'!$A25,'BD Factoraje'!$N:$N,'Cartera Semanal Producto'!P$1,'BD Factoraje'!$C:$C,$B$2)</f>
        <v>0</v>
      </c>
      <c r="Q25" s="11">
        <f>IF('Cartera Semanal Producto'!$A25='Cartera Semanal Producto'!Q$1,-SUMIFS('BD Factoraje'!$Q:$Q,'BD Factoraje'!$G:$G,'Cartera Semanal Producto'!$A25,'BD Factoraje'!$C:$C,$B$2),0)+P25-SUMIFS('BD Factoraje'!$R:$R,'BD Factoraje'!$G:$G,'Cartera Semanal Producto'!$A25,'BD Factoraje'!$N:$N,'Cartera Semanal Producto'!Q$1,'BD Factoraje'!$C:$C,$B$2)</f>
        <v>0</v>
      </c>
      <c r="R25" s="11">
        <f>IF('Cartera Semanal Producto'!$A25='Cartera Semanal Producto'!R$1,-SUMIFS('BD Factoraje'!$Q:$Q,'BD Factoraje'!$G:$G,'Cartera Semanal Producto'!$A25,'BD Factoraje'!$C:$C,$B$2),0)+Q25-SUMIFS('BD Factoraje'!$R:$R,'BD Factoraje'!$G:$G,'Cartera Semanal Producto'!$A25,'BD Factoraje'!$N:$N,'Cartera Semanal Producto'!R$1,'BD Factoraje'!$C:$C,$B$2)</f>
        <v>0</v>
      </c>
      <c r="S25" s="11">
        <f>IF('Cartera Semanal Producto'!$A25='Cartera Semanal Producto'!S$1,-SUMIFS('BD Factoraje'!$Q:$Q,'BD Factoraje'!$G:$G,'Cartera Semanal Producto'!$A25,'BD Factoraje'!$C:$C,$B$2),0)+R25-SUMIFS('BD Factoraje'!$R:$R,'BD Factoraje'!$G:$G,'Cartera Semanal Producto'!$A25,'BD Factoraje'!$N:$N,'Cartera Semanal Producto'!S$1,'BD Factoraje'!$C:$C,$B$2)</f>
        <v>0</v>
      </c>
      <c r="T25" s="11">
        <f>IF('Cartera Semanal Producto'!$A25='Cartera Semanal Producto'!T$1,-SUMIFS('BD Factoraje'!$Q:$Q,'BD Factoraje'!$G:$G,'Cartera Semanal Producto'!$A25,'BD Factoraje'!$C:$C,$B$2),0)+S25-SUMIFS('BD Factoraje'!$R:$R,'BD Factoraje'!$G:$G,'Cartera Semanal Producto'!$A25,'BD Factoraje'!$N:$N,'Cartera Semanal Producto'!T$1,'BD Factoraje'!$C:$C,$B$2)</f>
        <v>0</v>
      </c>
      <c r="U25" s="11">
        <f>IF('Cartera Semanal Producto'!$A25='Cartera Semanal Producto'!U$1,-SUMIFS('BD Factoraje'!$Q:$Q,'BD Factoraje'!$G:$G,'Cartera Semanal Producto'!$A25,'BD Factoraje'!$C:$C,$B$2),0)+T25-SUMIFS('BD Factoraje'!$R:$R,'BD Factoraje'!$G:$G,'Cartera Semanal Producto'!$A25,'BD Factoraje'!$N:$N,'Cartera Semanal Producto'!U$1,'BD Factoraje'!$C:$C,$B$2)</f>
        <v>0</v>
      </c>
      <c r="V25" s="11">
        <f>IF('Cartera Semanal Producto'!$A25='Cartera Semanal Producto'!V$1,-SUMIFS('BD Factoraje'!$Q:$Q,'BD Factoraje'!$G:$G,'Cartera Semanal Producto'!$A25,'BD Factoraje'!$C:$C,$B$2),0)+U25-SUMIFS('BD Factoraje'!$R:$R,'BD Factoraje'!$G:$G,'Cartera Semanal Producto'!$A25,'BD Factoraje'!$N:$N,'Cartera Semanal Producto'!V$1,'BD Factoraje'!$C:$C,$B$2)</f>
        <v>0</v>
      </c>
      <c r="W25" s="11">
        <f>IF('Cartera Semanal Producto'!$A25='Cartera Semanal Producto'!W$1,-SUMIFS('BD Factoraje'!$Q:$Q,'BD Factoraje'!$G:$G,'Cartera Semanal Producto'!$A25,'BD Factoraje'!$C:$C,$B$2),0)+V25-SUMIFS('BD Factoraje'!$R:$R,'BD Factoraje'!$G:$G,'Cartera Semanal Producto'!$A25,'BD Factoraje'!$N:$N,'Cartera Semanal Producto'!W$1,'BD Factoraje'!$C:$C,$B$2)</f>
        <v>0</v>
      </c>
      <c r="X25" s="11">
        <f>IF('Cartera Semanal Producto'!$A25='Cartera Semanal Producto'!X$1,-SUMIFS('BD Factoraje'!$Q:$Q,'BD Factoraje'!$G:$G,'Cartera Semanal Producto'!$A25,'BD Factoraje'!$C:$C,$B$2),0)+W25-SUMIFS('BD Factoraje'!$R:$R,'BD Factoraje'!$G:$G,'Cartera Semanal Producto'!$A25,'BD Factoraje'!$N:$N,'Cartera Semanal Producto'!X$1,'BD Factoraje'!$C:$C,$B$2)</f>
        <v>0</v>
      </c>
      <c r="Y25" s="11">
        <f>IF('Cartera Semanal Producto'!$A25='Cartera Semanal Producto'!Y$1,-SUMIFS('BD Factoraje'!$Q:$Q,'BD Factoraje'!$G:$G,'Cartera Semanal Producto'!$A25,'BD Factoraje'!$C:$C,$B$2),0)+X25-SUMIFS('BD Factoraje'!$R:$R,'BD Factoraje'!$G:$G,'Cartera Semanal Producto'!$A25,'BD Factoraje'!$N:$N,'Cartera Semanal Producto'!Y$1,'BD Factoraje'!$C:$C,$B$2)</f>
        <v>0</v>
      </c>
      <c r="Z25" s="11">
        <f>IF('Cartera Semanal Producto'!$A25='Cartera Semanal Producto'!Z$1,-SUMIFS('BD Factoraje'!$Q:$Q,'BD Factoraje'!$G:$G,'Cartera Semanal Producto'!$A25,'BD Factoraje'!$C:$C,$B$2),0)+Y25-SUMIFS('BD Factoraje'!$R:$R,'BD Factoraje'!$G:$G,'Cartera Semanal Producto'!$A25,'BD Factoraje'!$N:$N,'Cartera Semanal Producto'!Z$1,'BD Factoraje'!$C:$C,$B$2)</f>
        <v>0</v>
      </c>
      <c r="AA25" s="11">
        <f>IF('Cartera Semanal Producto'!$A25='Cartera Semanal Producto'!AA$1,-SUMIFS('BD Factoraje'!$Q:$Q,'BD Factoraje'!$G:$G,'Cartera Semanal Producto'!$A25,'BD Factoraje'!$C:$C,$B$2),0)+Z25-SUMIFS('BD Factoraje'!$R:$R,'BD Factoraje'!$G:$G,'Cartera Semanal Producto'!$A25,'BD Factoraje'!$N:$N,'Cartera Semanal Producto'!AA$1,'BD Factoraje'!$C:$C,$B$2)</f>
        <v>0</v>
      </c>
      <c r="AB25" s="11">
        <f>IF('Cartera Semanal Producto'!$A25='Cartera Semanal Producto'!AB$1,-SUMIFS('BD Factoraje'!$Q:$Q,'BD Factoraje'!$G:$G,'Cartera Semanal Producto'!$A25,'BD Factoraje'!$C:$C,$B$2),0)+AA25-SUMIFS('BD Factoraje'!$R:$R,'BD Factoraje'!$G:$G,'Cartera Semanal Producto'!$A25,'BD Factoraje'!$N:$N,'Cartera Semanal Producto'!AB$1,'BD Factoraje'!$C:$C,$B$2)</f>
        <v>0</v>
      </c>
      <c r="AC25" s="11">
        <f>IF('Cartera Semanal Producto'!$A25='Cartera Semanal Producto'!AC$1,-SUMIFS('BD Factoraje'!$Q:$Q,'BD Factoraje'!$G:$G,'Cartera Semanal Producto'!$A25,'BD Factoraje'!$C:$C,$B$2),0)+AB25-SUMIFS('BD Factoraje'!$R:$R,'BD Factoraje'!$G:$G,'Cartera Semanal Producto'!$A25,'BD Factoraje'!$N:$N,'Cartera Semanal Producto'!AC$1,'BD Factoraje'!$C:$C,$B$2)</f>
        <v>0</v>
      </c>
      <c r="AD25" s="11">
        <f>IF('Cartera Semanal Producto'!$A25='Cartera Semanal Producto'!AD$1,-SUMIFS('BD Factoraje'!$Q:$Q,'BD Factoraje'!$G:$G,'Cartera Semanal Producto'!$A25,'BD Factoraje'!$C:$C,$B$2),0)+AC25-SUMIFS('BD Factoraje'!$R:$R,'BD Factoraje'!$G:$G,'Cartera Semanal Producto'!$A25,'BD Factoraje'!$N:$N,'Cartera Semanal Producto'!AD$1,'BD Factoraje'!$C:$C,$B$2)</f>
        <v>0</v>
      </c>
      <c r="AE25" s="11">
        <f>IF('Cartera Semanal Producto'!$A25='Cartera Semanal Producto'!AE$1,-SUMIFS('BD Factoraje'!$Q:$Q,'BD Factoraje'!$G:$G,'Cartera Semanal Producto'!$A25,'BD Factoraje'!$C:$C,$B$2),0)+AD25-SUMIFS('BD Factoraje'!$R:$R,'BD Factoraje'!$G:$G,'Cartera Semanal Producto'!$A25,'BD Factoraje'!$N:$N,'Cartera Semanal Producto'!AE$1,'BD Factoraje'!$C:$C,$B$2)</f>
        <v>0</v>
      </c>
      <c r="AF25" s="11">
        <f>IF('Cartera Semanal Producto'!$A25='Cartera Semanal Producto'!AF$1,-SUMIFS('BD Factoraje'!$Q:$Q,'BD Factoraje'!$G:$G,'Cartera Semanal Producto'!$A25,'BD Factoraje'!$C:$C,$B$2),0)+AE25-SUMIFS('BD Factoraje'!$R:$R,'BD Factoraje'!$G:$G,'Cartera Semanal Producto'!$A25,'BD Factoraje'!$N:$N,'Cartera Semanal Producto'!AF$1,'BD Factoraje'!$C:$C,$B$2)</f>
        <v>0</v>
      </c>
      <c r="AG25" s="11">
        <f>IF('Cartera Semanal Producto'!$A25='Cartera Semanal Producto'!AG$1,-SUMIFS('BD Factoraje'!$Q:$Q,'BD Factoraje'!$G:$G,'Cartera Semanal Producto'!$A25,'BD Factoraje'!$C:$C,$B$2),0)+AF25-SUMIFS('BD Factoraje'!$R:$R,'BD Factoraje'!$G:$G,'Cartera Semanal Producto'!$A25,'BD Factoraje'!$N:$N,'Cartera Semanal Producto'!AG$1,'BD Factoraje'!$C:$C,$B$2)</f>
        <v>0</v>
      </c>
      <c r="AH25" s="11">
        <f>IF('Cartera Semanal Producto'!$A25='Cartera Semanal Producto'!AH$1,-SUMIFS('BD Factoraje'!$Q:$Q,'BD Factoraje'!$G:$G,'Cartera Semanal Producto'!$A25,'BD Factoraje'!$C:$C,$B$2),0)+AG25-SUMIFS('BD Factoraje'!$R:$R,'BD Factoraje'!$G:$G,'Cartera Semanal Producto'!$A25,'BD Factoraje'!$N:$N,'Cartera Semanal Producto'!AH$1,'BD Factoraje'!$C:$C,$B$2)</f>
        <v>0</v>
      </c>
      <c r="AI25" s="11">
        <f>IF('Cartera Semanal Producto'!$A25='Cartera Semanal Producto'!AI$1,-SUMIFS('BD Factoraje'!$Q:$Q,'BD Factoraje'!$G:$G,'Cartera Semanal Producto'!$A25,'BD Factoraje'!$C:$C,$B$2),0)+AH25-SUMIFS('BD Factoraje'!$R:$R,'BD Factoraje'!$G:$G,'Cartera Semanal Producto'!$A25,'BD Factoraje'!$N:$N,'Cartera Semanal Producto'!AI$1,'BD Factoraje'!$C:$C,$B$2)</f>
        <v>0</v>
      </c>
      <c r="AJ25" s="11">
        <f>IF('Cartera Semanal Producto'!$A25='Cartera Semanal Producto'!AJ$1,-SUMIFS('BD Factoraje'!$Q:$Q,'BD Factoraje'!$G:$G,'Cartera Semanal Producto'!$A25,'BD Factoraje'!$C:$C,$B$2),0)+AI25-SUMIFS('BD Factoraje'!$R:$R,'BD Factoraje'!$G:$G,'Cartera Semanal Producto'!$A25,'BD Factoraje'!$N:$N,'Cartera Semanal Producto'!AJ$1,'BD Factoraje'!$C:$C,$B$2)</f>
        <v>0</v>
      </c>
      <c r="AK25" s="11">
        <f>IF('Cartera Semanal Producto'!$A25='Cartera Semanal Producto'!AK$1,-SUMIFS('BD Factoraje'!$Q:$Q,'BD Factoraje'!$G:$G,'Cartera Semanal Producto'!$A25,'BD Factoraje'!$C:$C,$B$2),0)+AJ25-SUMIFS('BD Factoraje'!$R:$R,'BD Factoraje'!$G:$G,'Cartera Semanal Producto'!$A25,'BD Factoraje'!$N:$N,'Cartera Semanal Producto'!AK$1,'BD Factoraje'!$C:$C,$B$2)</f>
        <v>0</v>
      </c>
      <c r="AL25" s="11">
        <f>IF('Cartera Semanal Producto'!$A25='Cartera Semanal Producto'!AL$1,-SUMIFS('BD Factoraje'!$Q:$Q,'BD Factoraje'!$G:$G,'Cartera Semanal Producto'!$A25,'BD Factoraje'!$C:$C,$B$2),0)+AK25-SUMIFS('BD Factoraje'!$R:$R,'BD Factoraje'!$G:$G,'Cartera Semanal Producto'!$A25,'BD Factoraje'!$N:$N,'Cartera Semanal Producto'!AL$1,'BD Factoraje'!$C:$C,$B$2)</f>
        <v>0</v>
      </c>
      <c r="AM25" s="11">
        <f>IF('Cartera Semanal Producto'!$A25='Cartera Semanal Producto'!AM$1,-SUMIFS('BD Factoraje'!$Q:$Q,'BD Factoraje'!$G:$G,'Cartera Semanal Producto'!$A25,'BD Factoraje'!$C:$C,$B$2),0)+AL25-SUMIFS('BD Factoraje'!$R:$R,'BD Factoraje'!$G:$G,'Cartera Semanal Producto'!$A25,'BD Factoraje'!$N:$N,'Cartera Semanal Producto'!AM$1,'BD Factoraje'!$C:$C,$B$2)</f>
        <v>0</v>
      </c>
      <c r="AN25" s="11">
        <f>IF('Cartera Semanal Producto'!$A25='Cartera Semanal Producto'!AN$1,-SUMIFS('BD Factoraje'!$Q:$Q,'BD Factoraje'!$G:$G,'Cartera Semanal Producto'!$A25,'BD Factoraje'!$C:$C,$B$2),0)+AM25-SUMIFS('BD Factoraje'!$R:$R,'BD Factoraje'!$G:$G,'Cartera Semanal Producto'!$A25,'BD Factoraje'!$N:$N,'Cartera Semanal Producto'!AN$1,'BD Factoraje'!$C:$C,$B$2)</f>
        <v>0</v>
      </c>
      <c r="AO25" s="11">
        <f>IF('Cartera Semanal Producto'!$A25='Cartera Semanal Producto'!AO$1,-SUMIFS('BD Factoraje'!$Q:$Q,'BD Factoraje'!$G:$G,'Cartera Semanal Producto'!$A25,'BD Factoraje'!$C:$C,$B$2),0)+AN25-SUMIFS('BD Factoraje'!$R:$R,'BD Factoraje'!$G:$G,'Cartera Semanal Producto'!$A25,'BD Factoraje'!$N:$N,'Cartera Semanal Producto'!AO$1,'BD Factoraje'!$C:$C,$B$2)</f>
        <v>0</v>
      </c>
      <c r="AP25" s="11">
        <f>IF('Cartera Semanal Producto'!$A25='Cartera Semanal Producto'!AP$1,-SUMIFS('BD Factoraje'!$Q:$Q,'BD Factoraje'!$G:$G,'Cartera Semanal Producto'!$A25,'BD Factoraje'!$C:$C,$B$2),0)+AO25-SUMIFS('BD Factoraje'!$R:$R,'BD Factoraje'!$G:$G,'Cartera Semanal Producto'!$A25,'BD Factoraje'!$N:$N,'Cartera Semanal Producto'!AP$1,'BD Factoraje'!$C:$C,$B$2)</f>
        <v>0</v>
      </c>
      <c r="AQ25" s="11">
        <f>IF('Cartera Semanal Producto'!$A25='Cartera Semanal Producto'!AQ$1,-SUMIFS('BD Factoraje'!$Q:$Q,'BD Factoraje'!$G:$G,'Cartera Semanal Producto'!$A25,'BD Factoraje'!$C:$C,$B$2),0)+AP25-SUMIFS('BD Factoraje'!$R:$R,'BD Factoraje'!$G:$G,'Cartera Semanal Producto'!$A25,'BD Factoraje'!$N:$N,'Cartera Semanal Producto'!AQ$1,'BD Factoraje'!$C:$C,$B$2)</f>
        <v>0</v>
      </c>
      <c r="AR25" s="11">
        <f>IF('Cartera Semanal Producto'!$A25='Cartera Semanal Producto'!AR$1,-SUMIFS('BD Factoraje'!$Q:$Q,'BD Factoraje'!$G:$G,'Cartera Semanal Producto'!$A25,'BD Factoraje'!$C:$C,$B$2),0)+AQ25-SUMIFS('BD Factoraje'!$R:$R,'BD Factoraje'!$G:$G,'Cartera Semanal Producto'!$A25,'BD Factoraje'!$N:$N,'Cartera Semanal Producto'!AR$1,'BD Factoraje'!$C:$C,$B$2)</f>
        <v>0</v>
      </c>
      <c r="AS25" s="11">
        <f>IF('Cartera Semanal Producto'!$A25='Cartera Semanal Producto'!AS$1,-SUMIFS('BD Factoraje'!$Q:$Q,'BD Factoraje'!$G:$G,'Cartera Semanal Producto'!$A25,'BD Factoraje'!$C:$C,$B$2),0)+AR25-SUMIFS('BD Factoraje'!$R:$R,'BD Factoraje'!$G:$G,'Cartera Semanal Producto'!$A25,'BD Factoraje'!$N:$N,'Cartera Semanal Producto'!AS$1,'BD Factoraje'!$C:$C,$B$2)</f>
        <v>0</v>
      </c>
      <c r="AT25" s="11">
        <f>IF('Cartera Semanal Producto'!$A25='Cartera Semanal Producto'!AT$1,-SUMIFS('BD Factoraje'!$Q:$Q,'BD Factoraje'!$G:$G,'Cartera Semanal Producto'!$A25,'BD Factoraje'!$C:$C,$B$2),0)+AS25-SUMIFS('BD Factoraje'!$R:$R,'BD Factoraje'!$G:$G,'Cartera Semanal Producto'!$A25,'BD Factoraje'!$N:$N,'Cartera Semanal Producto'!AT$1,'BD Factoraje'!$C:$C,$B$2)</f>
        <v>0</v>
      </c>
      <c r="AU25" s="11">
        <f>IF('Cartera Semanal Producto'!$A25='Cartera Semanal Producto'!AU$1,-SUMIFS('BD Factoraje'!$Q:$Q,'BD Factoraje'!$G:$G,'Cartera Semanal Producto'!$A25,'BD Factoraje'!$C:$C,$B$2),0)+AT25-SUMIFS('BD Factoraje'!$R:$R,'BD Factoraje'!$G:$G,'Cartera Semanal Producto'!$A25,'BD Factoraje'!$N:$N,'Cartera Semanal Producto'!AU$1,'BD Factoraje'!$C:$C,$B$2)</f>
        <v>0</v>
      </c>
      <c r="AV25" s="11">
        <f>IF('Cartera Semanal Producto'!$A25='Cartera Semanal Producto'!AV$1,-SUMIFS('BD Factoraje'!$Q:$Q,'BD Factoraje'!$G:$G,'Cartera Semanal Producto'!$A25,'BD Factoraje'!$C:$C,$B$2),0)+AU25-SUMIFS('BD Factoraje'!$R:$R,'BD Factoraje'!$G:$G,'Cartera Semanal Producto'!$A25,'BD Factoraje'!$N:$N,'Cartera Semanal Producto'!AV$1,'BD Factoraje'!$C:$C,$B$2)</f>
        <v>0</v>
      </c>
      <c r="AW25" s="11">
        <f>IF('Cartera Semanal Producto'!$A25='Cartera Semanal Producto'!AW$1,-SUMIFS('BD Factoraje'!$Q:$Q,'BD Factoraje'!$G:$G,'Cartera Semanal Producto'!$A25,'BD Factoraje'!$C:$C,$B$2),0)+AV25-SUMIFS('BD Factoraje'!$R:$R,'BD Factoraje'!$G:$G,'Cartera Semanal Producto'!$A25,'BD Factoraje'!$N:$N,'Cartera Semanal Producto'!AW$1,'BD Factoraje'!$C:$C,$B$2)</f>
        <v>0</v>
      </c>
      <c r="AX25" s="11">
        <f>IF('Cartera Semanal Producto'!$A25='Cartera Semanal Producto'!AX$1,-SUMIFS('BD Factoraje'!$Q:$Q,'BD Factoraje'!$G:$G,'Cartera Semanal Producto'!$A25,'BD Factoraje'!$C:$C,$B$2),0)+AW25-SUMIFS('BD Factoraje'!$R:$R,'BD Factoraje'!$G:$G,'Cartera Semanal Producto'!$A25,'BD Factoraje'!$N:$N,'Cartera Semanal Producto'!AX$1,'BD Factoraje'!$C:$C,$B$2)</f>
        <v>0</v>
      </c>
      <c r="AY25" s="11">
        <f>IF('Cartera Semanal Producto'!$A25='Cartera Semanal Producto'!AY$1,-SUMIFS('BD Factoraje'!$Q:$Q,'BD Factoraje'!$G:$G,'Cartera Semanal Producto'!$A25,'BD Factoraje'!$C:$C,$B$2),0)+AX25-SUMIFS('BD Factoraje'!$R:$R,'BD Factoraje'!$G:$G,'Cartera Semanal Producto'!$A25,'BD Factoraje'!$N:$N,'Cartera Semanal Producto'!AY$1,'BD Factoraje'!$C:$C,$B$2)</f>
        <v>0</v>
      </c>
      <c r="AZ25" s="11">
        <f>IF('Cartera Semanal Producto'!$A25='Cartera Semanal Producto'!AZ$1,-SUMIFS('BD Factoraje'!$Q:$Q,'BD Factoraje'!$G:$G,'Cartera Semanal Producto'!$A25,'BD Factoraje'!$C:$C,$B$2),0)+AY25-SUMIFS('BD Factoraje'!$R:$R,'BD Factoraje'!$G:$G,'Cartera Semanal Producto'!$A25,'BD Factoraje'!$N:$N,'Cartera Semanal Producto'!AZ$1,'BD Factoraje'!$C:$C,$B$2)</f>
        <v>0</v>
      </c>
      <c r="BA25" s="11">
        <f>IF('Cartera Semanal Producto'!$A25='Cartera Semanal Producto'!BA$1,-SUMIFS('BD Factoraje'!$Q:$Q,'BD Factoraje'!$G:$G,'Cartera Semanal Producto'!$A25,'BD Factoraje'!$C:$C,$B$2),0)+AZ25-SUMIFS('BD Factoraje'!$R:$R,'BD Factoraje'!$G:$G,'Cartera Semanal Producto'!$A25,'BD Factoraje'!$N:$N,'Cartera Semanal Producto'!BA$1,'BD Factoraje'!$C:$C,$B$2)</f>
        <v>0</v>
      </c>
      <c r="BB25" s="11">
        <f>IF('Cartera Semanal Producto'!$A25='Cartera Semanal Producto'!BB$1,-SUMIFS('BD Factoraje'!$Q:$Q,'BD Factoraje'!$G:$G,'Cartera Semanal Producto'!$A25,'BD Factoraje'!$C:$C,$B$2),0)+BA25-SUMIFS('BD Factoraje'!$R:$R,'BD Factoraje'!$G:$G,'Cartera Semanal Producto'!$A25,'BD Factoraje'!$N:$N,'Cartera Semanal Producto'!BB$1,'BD Factoraje'!$C:$C,$B$2)</f>
        <v>0</v>
      </c>
      <c r="BC25" s="11">
        <f>IF('Cartera Semanal Producto'!$A25='Cartera Semanal Producto'!BC$1,-SUMIFS('BD Factoraje'!$Q:$Q,'BD Factoraje'!$G:$G,'Cartera Semanal Producto'!$A25,'BD Factoraje'!$C:$C,$B$2),0)+BB25-SUMIFS('BD Factoraje'!$R:$R,'BD Factoraje'!$G:$G,'Cartera Semanal Producto'!$A25,'BD Factoraje'!$N:$N,'Cartera Semanal Producto'!BC$1,'BD Factoraje'!$C:$C,$B$2)</f>
        <v>0</v>
      </c>
      <c r="BD25" s="11">
        <f>IF('Cartera Semanal Producto'!$A25='Cartera Semanal Producto'!BD$1,-SUMIFS('BD Factoraje'!$Q:$Q,'BD Factoraje'!$G:$G,'Cartera Semanal Producto'!$A25,'BD Factoraje'!$C:$C,$B$2),0)+BC25-SUMIFS('BD Factoraje'!$R:$R,'BD Factoraje'!$G:$G,'Cartera Semanal Producto'!$A25,'BD Factoraje'!$N:$N,'Cartera Semanal Producto'!BD$1,'BD Factoraje'!$C:$C,$B$2)</f>
        <v>0</v>
      </c>
      <c r="BE25" s="11">
        <f>IF('Cartera Semanal Producto'!$A25='Cartera Semanal Producto'!BE$1,-SUMIFS('BD Factoraje'!$Q:$Q,'BD Factoraje'!$G:$G,'Cartera Semanal Producto'!$A25,'BD Factoraje'!$C:$C,$B$2),0)+BD25-SUMIFS('BD Factoraje'!$R:$R,'BD Factoraje'!$G:$G,'Cartera Semanal Producto'!$A25,'BD Factoraje'!$N:$N,'Cartera Semanal Producto'!BE$1,'BD Factoraje'!$C:$C,$B$2)</f>
        <v>0</v>
      </c>
      <c r="BF25" s="11">
        <f>IF('Cartera Semanal Producto'!$A25='Cartera Semanal Producto'!BF$1,-SUMIFS('BD Factoraje'!$Q:$Q,'BD Factoraje'!$G:$G,'Cartera Semanal Producto'!$A25,'BD Factoraje'!$C:$C,$B$2),0)+BE25-SUMIFS('BD Factoraje'!$R:$R,'BD Factoraje'!$G:$G,'Cartera Semanal Producto'!$A25,'BD Factoraje'!$N:$N,'Cartera Semanal Producto'!BF$1,'BD Factoraje'!$C:$C,$B$2)</f>
        <v>0</v>
      </c>
      <c r="BG25" s="11">
        <f>IF('Cartera Semanal Producto'!$A25='Cartera Semanal Producto'!BG$1,-SUMIFS('BD Factoraje'!$Q:$Q,'BD Factoraje'!$G:$G,'Cartera Semanal Producto'!$A25,'BD Factoraje'!$C:$C,$B$2),0)+BF25-SUMIFS('BD Factoraje'!$R:$R,'BD Factoraje'!$G:$G,'Cartera Semanal Producto'!$A25,'BD Factoraje'!$N:$N,'Cartera Semanal Producto'!BG$1,'BD Factoraje'!$C:$C,$B$2)</f>
        <v>0</v>
      </c>
      <c r="BH25" s="11">
        <f>IF('Cartera Semanal Producto'!$A25='Cartera Semanal Producto'!BH$1,-SUMIFS('BD Factoraje'!$Q:$Q,'BD Factoraje'!$G:$G,'Cartera Semanal Producto'!$A25,'BD Factoraje'!$C:$C,$B$2),0)+BG25-SUMIFS('BD Factoraje'!$R:$R,'BD Factoraje'!$G:$G,'Cartera Semanal Producto'!$A25,'BD Factoraje'!$N:$N,'Cartera Semanal Producto'!BH$1,'BD Factoraje'!$C:$C,$B$2)</f>
        <v>0</v>
      </c>
      <c r="BI25" s="11">
        <f>IF('Cartera Semanal Producto'!$A25='Cartera Semanal Producto'!BI$1,-SUMIFS('BD Factoraje'!$Q:$Q,'BD Factoraje'!$G:$G,'Cartera Semanal Producto'!$A25,'BD Factoraje'!$C:$C,$B$2),0)+BH25-SUMIFS('BD Factoraje'!$R:$R,'BD Factoraje'!$G:$G,'Cartera Semanal Producto'!$A25,'BD Factoraje'!$N:$N,'Cartera Semanal Producto'!BI$1,'BD Factoraje'!$C:$C,$B$2)</f>
        <v>0</v>
      </c>
      <c r="BJ25" s="11">
        <f>IF('Cartera Semanal Producto'!$A25='Cartera Semanal Producto'!BJ$1,-SUMIFS('BD Factoraje'!$Q:$Q,'BD Factoraje'!$G:$G,'Cartera Semanal Producto'!$A25,'BD Factoraje'!$C:$C,$B$2),0)+BI25-SUMIFS('BD Factoraje'!$R:$R,'BD Factoraje'!$G:$G,'Cartera Semanal Producto'!$A25,'BD Factoraje'!$N:$N,'Cartera Semanal Producto'!BJ$1,'BD Factoraje'!$C:$C,$B$2)</f>
        <v>0</v>
      </c>
      <c r="BK25" s="11">
        <f>IF('Cartera Semanal Producto'!$A25='Cartera Semanal Producto'!BK$1,-SUMIFS('BD Factoraje'!$Q:$Q,'BD Factoraje'!$G:$G,'Cartera Semanal Producto'!$A25,'BD Factoraje'!$C:$C,$B$2),0)+BJ25-SUMIFS('BD Factoraje'!$R:$R,'BD Factoraje'!$G:$G,'Cartera Semanal Producto'!$A25,'BD Factoraje'!$N:$N,'Cartera Semanal Producto'!BK$1,'BD Factoraje'!$C:$C,$B$2)</f>
        <v>0</v>
      </c>
      <c r="BL25" s="11">
        <f>IF('Cartera Semanal Producto'!$A25='Cartera Semanal Producto'!BL$1,-SUMIFS('BD Factoraje'!$Q:$Q,'BD Factoraje'!$G:$G,'Cartera Semanal Producto'!$A25,'BD Factoraje'!$C:$C,$B$2),0)+BK25-SUMIFS('BD Factoraje'!$R:$R,'BD Factoraje'!$G:$G,'Cartera Semanal Producto'!$A25,'BD Factoraje'!$N:$N,'Cartera Semanal Producto'!BL$1,'BD Factoraje'!$C:$C,$B$2)</f>
        <v>0</v>
      </c>
      <c r="BM25" s="11">
        <f>IF('Cartera Semanal Producto'!$A25='Cartera Semanal Producto'!BM$1,-SUMIFS('BD Factoraje'!$Q:$Q,'BD Factoraje'!$G:$G,'Cartera Semanal Producto'!$A25,'BD Factoraje'!$C:$C,$B$2),0)+BL25-SUMIFS('BD Factoraje'!$R:$R,'BD Factoraje'!$G:$G,'Cartera Semanal Producto'!$A25,'BD Factoraje'!$N:$N,'Cartera Semanal Producto'!BM$1,'BD Factoraje'!$C:$C,$B$2)</f>
        <v>0</v>
      </c>
      <c r="BN25" s="11">
        <f>IF('Cartera Semanal Producto'!$A25='Cartera Semanal Producto'!BN$1,-SUMIFS('BD Factoraje'!$Q:$Q,'BD Factoraje'!$G:$G,'Cartera Semanal Producto'!$A25,'BD Factoraje'!$C:$C,$B$2),0)+BM25-SUMIFS('BD Factoraje'!$R:$R,'BD Factoraje'!$G:$G,'Cartera Semanal Producto'!$A25,'BD Factoraje'!$N:$N,'Cartera Semanal Producto'!BN$1,'BD Factoraje'!$C:$C,$B$2)</f>
        <v>0</v>
      </c>
      <c r="BO25" s="11">
        <f>IF('Cartera Semanal Producto'!$A25='Cartera Semanal Producto'!BO$1,-SUMIFS('BD Factoraje'!$Q:$Q,'BD Factoraje'!$G:$G,'Cartera Semanal Producto'!$A25,'BD Factoraje'!$C:$C,$B$2),0)+BN25-SUMIFS('BD Factoraje'!$R:$R,'BD Factoraje'!$G:$G,'Cartera Semanal Producto'!$A25,'BD Factoraje'!$N:$N,'Cartera Semanal Producto'!BO$1,'BD Factoraje'!$C:$C,$B$2)</f>
        <v>0</v>
      </c>
      <c r="BP25" s="11">
        <f>IF('Cartera Semanal Producto'!$A25='Cartera Semanal Producto'!BP$1,-SUMIFS('BD Factoraje'!$Q:$Q,'BD Factoraje'!$G:$G,'Cartera Semanal Producto'!$A25,'BD Factoraje'!$C:$C,$B$2),0)+BO25-SUMIFS('BD Factoraje'!$R:$R,'BD Factoraje'!$G:$G,'Cartera Semanal Producto'!$A25,'BD Factoraje'!$N:$N,'Cartera Semanal Producto'!BP$1,'BD Factoraje'!$C:$C,$B$2)</f>
        <v>0</v>
      </c>
      <c r="BQ25" s="11">
        <f>IF('Cartera Semanal Producto'!$A25='Cartera Semanal Producto'!BQ$1,-SUMIFS('BD Factoraje'!$Q:$Q,'BD Factoraje'!$G:$G,'Cartera Semanal Producto'!$A25,'BD Factoraje'!$C:$C,$B$2),0)+BP25-SUMIFS('BD Factoraje'!$R:$R,'BD Factoraje'!$G:$G,'Cartera Semanal Producto'!$A25,'BD Factoraje'!$N:$N,'Cartera Semanal Producto'!BQ$1,'BD Factoraje'!$C:$C,$B$2)</f>
        <v>0</v>
      </c>
      <c r="BR25" s="11">
        <f>IF('Cartera Semanal Producto'!$A25='Cartera Semanal Producto'!BR$1,-SUMIFS('BD Factoraje'!$Q:$Q,'BD Factoraje'!$G:$G,'Cartera Semanal Producto'!$A25,'BD Factoraje'!$C:$C,$B$2),0)+BQ25-SUMIFS('BD Factoraje'!$R:$R,'BD Factoraje'!$G:$G,'Cartera Semanal Producto'!$A25,'BD Factoraje'!$N:$N,'Cartera Semanal Producto'!BR$1,'BD Factoraje'!$C:$C,$B$2)</f>
        <v>0</v>
      </c>
      <c r="BS25" s="11">
        <f>IF('Cartera Semanal Producto'!$A25='Cartera Semanal Producto'!BS$1,-SUMIFS('BD Factoraje'!$Q:$Q,'BD Factoraje'!$G:$G,'Cartera Semanal Producto'!$A25,'BD Factoraje'!$C:$C,$B$2),0)+BR25-SUMIFS('BD Factoraje'!$R:$R,'BD Factoraje'!$G:$G,'Cartera Semanal Producto'!$A25,'BD Factoraje'!$N:$N,'Cartera Semanal Producto'!BS$1,'BD Factoraje'!$C:$C,$B$2)</f>
        <v>0</v>
      </c>
      <c r="BT25" s="11">
        <f>IF('Cartera Semanal Producto'!$A25='Cartera Semanal Producto'!BT$1,-SUMIFS('BD Factoraje'!$Q:$Q,'BD Factoraje'!$G:$G,'Cartera Semanal Producto'!$A25,'BD Factoraje'!$C:$C,$B$2),0)+BS25-SUMIFS('BD Factoraje'!$R:$R,'BD Factoraje'!$G:$G,'Cartera Semanal Producto'!$A25,'BD Factoraje'!$N:$N,'Cartera Semanal Producto'!BT$1,'BD Factoraje'!$C:$C,$B$2)</f>
        <v>0</v>
      </c>
      <c r="BU25" s="11">
        <f>IF('Cartera Semanal Producto'!$A25='Cartera Semanal Producto'!BU$1,-SUMIFS('BD Factoraje'!$Q:$Q,'BD Factoraje'!$G:$G,'Cartera Semanal Producto'!$A25,'BD Factoraje'!$C:$C,$B$2),0)+BT25-SUMIFS('BD Factoraje'!$R:$R,'BD Factoraje'!$G:$G,'Cartera Semanal Producto'!$A25,'BD Factoraje'!$N:$N,'Cartera Semanal Producto'!BU$1,'BD Factoraje'!$C:$C,$B$2)</f>
        <v>0</v>
      </c>
      <c r="BV25" s="11">
        <f>IF('Cartera Semanal Producto'!$A25='Cartera Semanal Producto'!BV$1,-SUMIFS('BD Factoraje'!$Q:$Q,'BD Factoraje'!$G:$G,'Cartera Semanal Producto'!$A25,'BD Factoraje'!$C:$C,$B$2),0)+BU25-SUMIFS('BD Factoraje'!$R:$R,'BD Factoraje'!$G:$G,'Cartera Semanal Producto'!$A25,'BD Factoraje'!$N:$N,'Cartera Semanal Producto'!BV$1,'BD Factoraje'!$C:$C,$B$2)</f>
        <v>0</v>
      </c>
      <c r="BW25" s="11">
        <f>IF('Cartera Semanal Producto'!$A25='Cartera Semanal Producto'!BW$1,-SUMIFS('BD Factoraje'!$Q:$Q,'BD Factoraje'!$G:$G,'Cartera Semanal Producto'!$A25,'BD Factoraje'!$C:$C,$B$2),0)+BV25-SUMIFS('BD Factoraje'!$R:$R,'BD Factoraje'!$G:$G,'Cartera Semanal Producto'!$A25,'BD Factoraje'!$N:$N,'Cartera Semanal Producto'!BW$1,'BD Factoraje'!$C:$C,$B$2)</f>
        <v>0</v>
      </c>
      <c r="BX25" s="11">
        <f>IF('Cartera Semanal Producto'!$A25='Cartera Semanal Producto'!BX$1,-SUMIFS('BD Factoraje'!$Q:$Q,'BD Factoraje'!$G:$G,'Cartera Semanal Producto'!$A25,'BD Factoraje'!$C:$C,$B$2),0)+BW25-SUMIFS('BD Factoraje'!$R:$R,'BD Factoraje'!$G:$G,'Cartera Semanal Producto'!$A25,'BD Factoraje'!$N:$N,'Cartera Semanal Producto'!BX$1,'BD Factoraje'!$C:$C,$B$2)</f>
        <v>0</v>
      </c>
      <c r="BY25" s="11">
        <f>IF('Cartera Semanal Producto'!$A25='Cartera Semanal Producto'!BY$1,-SUMIFS('BD Factoraje'!$Q:$Q,'BD Factoraje'!$G:$G,'Cartera Semanal Producto'!$A25,'BD Factoraje'!$C:$C,$B$2),0)+BX25-SUMIFS('BD Factoraje'!$R:$R,'BD Factoraje'!$G:$G,'Cartera Semanal Producto'!$A25,'BD Factoraje'!$N:$N,'Cartera Semanal Producto'!BY$1,'BD Factoraje'!$C:$C,$B$2)</f>
        <v>0</v>
      </c>
      <c r="BZ25" s="11">
        <f>IF('Cartera Semanal Producto'!$A25='Cartera Semanal Producto'!BZ$1,-SUMIFS('BD Factoraje'!$Q:$Q,'BD Factoraje'!$G:$G,'Cartera Semanal Producto'!$A25,'BD Factoraje'!$C:$C,$B$2),0)+BY25-SUMIFS('BD Factoraje'!$R:$R,'BD Factoraje'!$G:$G,'Cartera Semanal Producto'!$A25,'BD Factoraje'!$N:$N,'Cartera Semanal Producto'!BZ$1,'BD Factoraje'!$C:$C,$B$2)</f>
        <v>0</v>
      </c>
      <c r="CA25" s="11">
        <f>IF('Cartera Semanal Producto'!$A25='Cartera Semanal Producto'!CA$1,-SUMIFS('BD Factoraje'!$Q:$Q,'BD Factoraje'!$G:$G,'Cartera Semanal Producto'!$A25,'BD Factoraje'!$C:$C,$B$2),0)+BZ25-SUMIFS('BD Factoraje'!$R:$R,'BD Factoraje'!$G:$G,'Cartera Semanal Producto'!$A25,'BD Factoraje'!$N:$N,'Cartera Semanal Producto'!CA$1,'BD Factoraje'!$C:$C,$B$2)</f>
        <v>0</v>
      </c>
      <c r="CB25" s="11">
        <f>IF('Cartera Semanal Producto'!$A25='Cartera Semanal Producto'!CB$1,-SUMIFS('BD Factoraje'!$Q:$Q,'BD Factoraje'!$G:$G,'Cartera Semanal Producto'!$A25,'BD Factoraje'!$C:$C,$B$2),0)+CA25-SUMIFS('BD Factoraje'!$R:$R,'BD Factoraje'!$G:$G,'Cartera Semanal Producto'!$A25,'BD Factoraje'!$N:$N,'Cartera Semanal Producto'!CB$1,'BD Factoraje'!$C:$C,$B$2)</f>
        <v>0</v>
      </c>
      <c r="CC25" s="11">
        <f>IF('Cartera Semanal Producto'!$A25='Cartera Semanal Producto'!CC$1,-SUMIFS('BD Factoraje'!$Q:$Q,'BD Factoraje'!$G:$G,'Cartera Semanal Producto'!$A25,'BD Factoraje'!$C:$C,$B$2),0)+CB25-SUMIFS('BD Factoraje'!$R:$R,'BD Factoraje'!$G:$G,'Cartera Semanal Producto'!$A25,'BD Factoraje'!$N:$N,'Cartera Semanal Producto'!CC$1,'BD Factoraje'!$C:$C,$B$2)</f>
        <v>0</v>
      </c>
      <c r="CD25" s="11">
        <f>IF('Cartera Semanal Producto'!$A25='Cartera Semanal Producto'!CD$1,-SUMIFS('BD Factoraje'!$Q:$Q,'BD Factoraje'!$G:$G,'Cartera Semanal Producto'!$A25,'BD Factoraje'!$C:$C,$B$2),0)+CC25-SUMIFS('BD Factoraje'!$R:$R,'BD Factoraje'!$G:$G,'Cartera Semanal Producto'!$A25,'BD Factoraje'!$N:$N,'Cartera Semanal Producto'!CD$1,'BD Factoraje'!$C:$C,$B$2)</f>
        <v>0</v>
      </c>
      <c r="CE25" s="11">
        <f>IF('Cartera Semanal Producto'!$A25='Cartera Semanal Producto'!CE$1,-SUMIFS('BD Factoraje'!$Q:$Q,'BD Factoraje'!$G:$G,'Cartera Semanal Producto'!$A25,'BD Factoraje'!$C:$C,$B$2),0)+CD25-SUMIFS('BD Factoraje'!$R:$R,'BD Factoraje'!$G:$G,'Cartera Semanal Producto'!$A25,'BD Factoraje'!$N:$N,'Cartera Semanal Producto'!CE$1,'BD Factoraje'!$C:$C,$B$2)</f>
        <v>0</v>
      </c>
      <c r="CF25" s="11">
        <f>IF('Cartera Semanal Producto'!$A25='Cartera Semanal Producto'!CF$1,-SUMIFS('BD Factoraje'!$Q:$Q,'BD Factoraje'!$G:$G,'Cartera Semanal Producto'!$A25,'BD Factoraje'!$C:$C,$B$2),0)+CE25-SUMIFS('BD Factoraje'!$R:$R,'BD Factoraje'!$G:$G,'Cartera Semanal Producto'!$A25,'BD Factoraje'!$N:$N,'Cartera Semanal Producto'!CF$1,'BD Factoraje'!$C:$C,$B$2)</f>
        <v>0</v>
      </c>
      <c r="CG25" s="11">
        <f>IF('Cartera Semanal Producto'!$A25='Cartera Semanal Producto'!CG$1,-SUMIFS('BD Factoraje'!$Q:$Q,'BD Factoraje'!$G:$G,'Cartera Semanal Producto'!$A25,'BD Factoraje'!$C:$C,$B$2),0)+CF25-SUMIFS('BD Factoraje'!$R:$R,'BD Factoraje'!$G:$G,'Cartera Semanal Producto'!$A25,'BD Factoraje'!$N:$N,'Cartera Semanal Producto'!CG$1,'BD Factoraje'!$C:$C,$B$2)</f>
        <v>0</v>
      </c>
      <c r="CH25" s="11">
        <f>IF('Cartera Semanal Producto'!$A25='Cartera Semanal Producto'!CH$1,-SUMIFS('BD Factoraje'!$Q:$Q,'BD Factoraje'!$G:$G,'Cartera Semanal Producto'!$A25,'BD Factoraje'!$C:$C,$B$2),0)+CG25-SUMIFS('BD Factoraje'!$R:$R,'BD Factoraje'!$G:$G,'Cartera Semanal Producto'!$A25,'BD Factoraje'!$N:$N,'Cartera Semanal Producto'!CH$1,'BD Factoraje'!$C:$C,$B$2)</f>
        <v>0</v>
      </c>
      <c r="CI25" s="11">
        <f>IF('Cartera Semanal Producto'!$A25='Cartera Semanal Producto'!CI$1,-SUMIFS('BD Factoraje'!$Q:$Q,'BD Factoraje'!$G:$G,'Cartera Semanal Producto'!$A25,'BD Factoraje'!$C:$C,$B$2),0)+CH25-SUMIFS('BD Factoraje'!$R:$R,'BD Factoraje'!$G:$G,'Cartera Semanal Producto'!$A25,'BD Factoraje'!$N:$N,'Cartera Semanal Producto'!CI$1,'BD Factoraje'!$C:$C,$B$2)</f>
        <v>0</v>
      </c>
      <c r="CJ25" s="11">
        <f>IF('Cartera Semanal Producto'!$A25='Cartera Semanal Producto'!CJ$1,-SUMIFS('BD Factoraje'!$Q:$Q,'BD Factoraje'!$G:$G,'Cartera Semanal Producto'!$A25,'BD Factoraje'!$C:$C,$B$2),0)+CI25-SUMIFS('BD Factoraje'!$R:$R,'BD Factoraje'!$G:$G,'Cartera Semanal Producto'!$A25,'BD Factoraje'!$N:$N,'Cartera Semanal Producto'!CJ$1,'BD Factoraje'!$C:$C,$B$2)</f>
        <v>0</v>
      </c>
      <c r="CK25" s="11">
        <f>IF('Cartera Semanal Producto'!$A25='Cartera Semanal Producto'!CK$1,-SUMIFS('BD Factoraje'!$Q:$Q,'BD Factoraje'!$G:$G,'Cartera Semanal Producto'!$A25,'BD Factoraje'!$C:$C,$B$2),0)+CJ25-SUMIFS('BD Factoraje'!$R:$R,'BD Factoraje'!$G:$G,'Cartera Semanal Producto'!$A25,'BD Factoraje'!$N:$N,'Cartera Semanal Producto'!CK$1,'BD Factoraje'!$C:$C,$B$2)</f>
        <v>0</v>
      </c>
      <c r="CL25" s="11">
        <f>IF('Cartera Semanal Producto'!$A25='Cartera Semanal Producto'!CL$1,-SUMIFS('BD Factoraje'!$Q:$Q,'BD Factoraje'!$G:$G,'Cartera Semanal Producto'!$A25,'BD Factoraje'!$C:$C,$B$2),0)+CK25-SUMIFS('BD Factoraje'!$R:$R,'BD Factoraje'!$G:$G,'Cartera Semanal Producto'!$A25,'BD Factoraje'!$N:$N,'Cartera Semanal Producto'!CL$1,'BD Factoraje'!$C:$C,$B$2)</f>
        <v>0</v>
      </c>
      <c r="CM25" s="11">
        <f>IF('Cartera Semanal Producto'!$A25='Cartera Semanal Producto'!CM$1,-SUMIFS('BD Factoraje'!$Q:$Q,'BD Factoraje'!$G:$G,'Cartera Semanal Producto'!$A25,'BD Factoraje'!$C:$C,$B$2),0)+CL25-SUMIFS('BD Factoraje'!$R:$R,'BD Factoraje'!$G:$G,'Cartera Semanal Producto'!$A25,'BD Factoraje'!$N:$N,'Cartera Semanal Producto'!CM$1,'BD Factoraje'!$C:$C,$B$2)</f>
        <v>0</v>
      </c>
      <c r="CN25" s="11">
        <f>IF('Cartera Semanal Producto'!$A25='Cartera Semanal Producto'!CN$1,-SUMIFS('BD Factoraje'!$Q:$Q,'BD Factoraje'!$G:$G,'Cartera Semanal Producto'!$A25,'BD Factoraje'!$C:$C,$B$2),0)+CM25-SUMIFS('BD Factoraje'!$R:$R,'BD Factoraje'!$G:$G,'Cartera Semanal Producto'!$A25,'BD Factoraje'!$N:$N,'Cartera Semanal Producto'!CN$1,'BD Factoraje'!$C:$C,$B$2)</f>
        <v>0</v>
      </c>
      <c r="CO25" s="11">
        <f>IF('Cartera Semanal Producto'!$A25='Cartera Semanal Producto'!CO$1,-SUMIFS('BD Factoraje'!$Q:$Q,'BD Factoraje'!$G:$G,'Cartera Semanal Producto'!$A25,'BD Factoraje'!$C:$C,$B$2),0)+CN25-SUMIFS('BD Factoraje'!$R:$R,'BD Factoraje'!$G:$G,'Cartera Semanal Producto'!$A25,'BD Factoraje'!$N:$N,'Cartera Semanal Producto'!CO$1,'BD Factoraje'!$C:$C,$B$2)</f>
        <v>0</v>
      </c>
      <c r="CP25" s="11">
        <f>IF('Cartera Semanal Producto'!$A25='Cartera Semanal Producto'!CP$1,-SUMIFS('BD Factoraje'!$Q:$Q,'BD Factoraje'!$G:$G,'Cartera Semanal Producto'!$A25,'BD Factoraje'!$C:$C,$B$2),0)+CO25-SUMIFS('BD Factoraje'!$R:$R,'BD Factoraje'!$G:$G,'Cartera Semanal Producto'!$A25,'BD Factoraje'!$N:$N,'Cartera Semanal Producto'!CP$1,'BD Factoraje'!$C:$C,$B$2)</f>
        <v>0</v>
      </c>
      <c r="CQ25" s="11">
        <f>IF('Cartera Semanal Producto'!$A25='Cartera Semanal Producto'!CQ$1,-SUMIFS('BD Factoraje'!$Q:$Q,'BD Factoraje'!$G:$G,'Cartera Semanal Producto'!$A25,'BD Factoraje'!$C:$C,$B$2),0)+CP25-SUMIFS('BD Factoraje'!$R:$R,'BD Factoraje'!$G:$G,'Cartera Semanal Producto'!$A25,'BD Factoraje'!$N:$N,'Cartera Semanal Producto'!CQ$1,'BD Factoraje'!$C:$C,$B$2)</f>
        <v>0</v>
      </c>
      <c r="CR25" s="11">
        <f>IF('Cartera Semanal Producto'!$A25='Cartera Semanal Producto'!CR$1,-SUMIFS('BD Factoraje'!$Q:$Q,'BD Factoraje'!$G:$G,'Cartera Semanal Producto'!$A25,'BD Factoraje'!$C:$C,$B$2),0)+CQ25-SUMIFS('BD Factoraje'!$R:$R,'BD Factoraje'!$G:$G,'Cartera Semanal Producto'!$A25,'BD Factoraje'!$N:$N,'Cartera Semanal Producto'!CR$1,'BD Factoraje'!$C:$C,$B$2)</f>
        <v>0</v>
      </c>
      <c r="CS25" s="11">
        <f>IF('Cartera Semanal Producto'!$A25='Cartera Semanal Producto'!CS$1,-SUMIFS('BD Factoraje'!$Q:$Q,'BD Factoraje'!$G:$G,'Cartera Semanal Producto'!$A25,'BD Factoraje'!$C:$C,$B$2),0)+CR25-SUMIFS('BD Factoraje'!$R:$R,'BD Factoraje'!$G:$G,'Cartera Semanal Producto'!$A25,'BD Factoraje'!$N:$N,'Cartera Semanal Producto'!CS$1,'BD Factoraje'!$C:$C,$B$2)</f>
        <v>0</v>
      </c>
      <c r="CT25" s="11">
        <f>IF('Cartera Semanal Producto'!$A25='Cartera Semanal Producto'!CT$1,-SUMIFS('BD Factoraje'!$Q:$Q,'BD Factoraje'!$G:$G,'Cartera Semanal Producto'!$A25,'BD Factoraje'!$C:$C,$B$2),0)+CS25-SUMIFS('BD Factoraje'!$R:$R,'BD Factoraje'!$G:$G,'Cartera Semanal Producto'!$A25,'BD Factoraje'!$N:$N,'Cartera Semanal Producto'!CT$1,'BD Factoraje'!$C:$C,$B$2)</f>
        <v>0</v>
      </c>
      <c r="CU25" s="11">
        <f>IF('Cartera Semanal Producto'!$A25='Cartera Semanal Producto'!CU$1,-SUMIFS('BD Factoraje'!$Q:$Q,'BD Factoraje'!$G:$G,'Cartera Semanal Producto'!$A25,'BD Factoraje'!$C:$C,$B$2),0)+CT25-SUMIFS('BD Factoraje'!$R:$R,'BD Factoraje'!$G:$G,'Cartera Semanal Producto'!$A25,'BD Factoraje'!$N:$N,'Cartera Semanal Producto'!CU$1,'BD Factoraje'!$C:$C,$B$2)</f>
        <v>0</v>
      </c>
      <c r="CV25" s="11">
        <f>IF('Cartera Semanal Producto'!$A25='Cartera Semanal Producto'!CV$1,-SUMIFS('BD Factoraje'!$Q:$Q,'BD Factoraje'!$G:$G,'Cartera Semanal Producto'!$A25,'BD Factoraje'!$C:$C,$B$2),0)+CU25-SUMIFS('BD Factoraje'!$R:$R,'BD Factoraje'!$G:$G,'Cartera Semanal Producto'!$A25,'BD Factoraje'!$N:$N,'Cartera Semanal Producto'!CV$1,'BD Factoraje'!$C:$C,$B$2)</f>
        <v>0</v>
      </c>
    </row>
    <row r="26" spans="1:100" x14ac:dyDescent="0.25">
      <c r="A26" s="14">
        <v>36</v>
      </c>
      <c r="B26" s="31">
        <f t="shared" si="2"/>
        <v>42617</v>
      </c>
      <c r="C26" s="11">
        <f>IF('Cartera Semanal Producto'!$A26='Cartera Semanal Producto'!C$1,-SUMIFS('BD Factoraje'!$Q:$Q,'BD Factoraje'!$G:$G,'Cartera Semanal Producto'!$A26,'BD Factoraje'!$C:$C,$B$2),0)</f>
        <v>0</v>
      </c>
      <c r="D26" s="11">
        <f>IF('Cartera Semanal Producto'!$A26='Cartera Semanal Producto'!D$1,-SUMIFS('BD Factoraje'!$Q:$Q,'BD Factoraje'!$G:$G,'Cartera Semanal Producto'!$A26,'BD Factoraje'!$C:$C,$B$2),0)+C26-SUMIFS('BD Factoraje'!$R:$R,'BD Factoraje'!$G:$G,'Cartera Semanal Producto'!$A26,'BD Factoraje'!$N:$N,'Cartera Semanal Producto'!D$1,'BD Factoraje'!$C:$C,$B$2)</f>
        <v>0</v>
      </c>
      <c r="E26" s="11">
        <f>IF('Cartera Semanal Producto'!$A26='Cartera Semanal Producto'!E$1,-SUMIFS('BD Factoraje'!$Q:$Q,'BD Factoraje'!$G:$G,'Cartera Semanal Producto'!$A26,'BD Factoraje'!$C:$C,$B$2),0)+D26-SUMIFS('BD Factoraje'!$R:$R,'BD Factoraje'!$G:$G,'Cartera Semanal Producto'!$A26,'BD Factoraje'!$N:$N,'Cartera Semanal Producto'!E$1,'BD Factoraje'!$C:$C,$B$2)</f>
        <v>0</v>
      </c>
      <c r="F26" s="11">
        <f>IF('Cartera Semanal Producto'!$A26='Cartera Semanal Producto'!F$1,-SUMIFS('BD Factoraje'!$Q:$Q,'BD Factoraje'!$G:$G,'Cartera Semanal Producto'!$A26,'BD Factoraje'!$C:$C,$B$2),0)+E26-SUMIFS('BD Factoraje'!$R:$R,'BD Factoraje'!$G:$G,'Cartera Semanal Producto'!$A26,'BD Factoraje'!$N:$N,'Cartera Semanal Producto'!F$1,'BD Factoraje'!$C:$C,$B$2)</f>
        <v>0</v>
      </c>
      <c r="G26" s="11">
        <f>IF('Cartera Semanal Producto'!$A26='Cartera Semanal Producto'!G$1,-SUMIFS('BD Factoraje'!$Q:$Q,'BD Factoraje'!$G:$G,'Cartera Semanal Producto'!$A26,'BD Factoraje'!$C:$C,$B$2),0)+F26-SUMIFS('BD Factoraje'!$R:$R,'BD Factoraje'!$G:$G,'Cartera Semanal Producto'!$A26,'BD Factoraje'!$N:$N,'Cartera Semanal Producto'!G$1,'BD Factoraje'!$C:$C,$B$2)</f>
        <v>0</v>
      </c>
      <c r="H26" s="11">
        <f>IF('Cartera Semanal Producto'!$A26='Cartera Semanal Producto'!H$1,-SUMIFS('BD Factoraje'!$Q:$Q,'BD Factoraje'!$G:$G,'Cartera Semanal Producto'!$A26,'BD Factoraje'!$C:$C,$B$2),0)+G26-SUMIFS('BD Factoraje'!$R:$R,'BD Factoraje'!$G:$G,'Cartera Semanal Producto'!$A26,'BD Factoraje'!$N:$N,'Cartera Semanal Producto'!H$1,'BD Factoraje'!$C:$C,$B$2)</f>
        <v>0</v>
      </c>
      <c r="I26" s="11">
        <f>IF('Cartera Semanal Producto'!$A26='Cartera Semanal Producto'!I$1,-SUMIFS('BD Factoraje'!$Q:$Q,'BD Factoraje'!$G:$G,'Cartera Semanal Producto'!$A26,'BD Factoraje'!$C:$C,$B$2),0)+H26-SUMIFS('BD Factoraje'!$R:$R,'BD Factoraje'!$G:$G,'Cartera Semanal Producto'!$A26,'BD Factoraje'!$N:$N,'Cartera Semanal Producto'!I$1,'BD Factoraje'!$C:$C,$B$2)</f>
        <v>0</v>
      </c>
      <c r="J26" s="11">
        <f>IF('Cartera Semanal Producto'!$A26='Cartera Semanal Producto'!J$1,-SUMIFS('BD Factoraje'!$Q:$Q,'BD Factoraje'!$G:$G,'Cartera Semanal Producto'!$A26,'BD Factoraje'!$C:$C,$B$2),0)+I26-SUMIFS('BD Factoraje'!$R:$R,'BD Factoraje'!$G:$G,'Cartera Semanal Producto'!$A26,'BD Factoraje'!$N:$N,'Cartera Semanal Producto'!J$1,'BD Factoraje'!$C:$C,$B$2)</f>
        <v>0</v>
      </c>
      <c r="K26" s="11">
        <f>IF('Cartera Semanal Producto'!$A26='Cartera Semanal Producto'!K$1,-SUMIFS('BD Factoraje'!$Q:$Q,'BD Factoraje'!$G:$G,'Cartera Semanal Producto'!$A26,'BD Factoraje'!$C:$C,$B$2),0)+J26-SUMIFS('BD Factoraje'!$R:$R,'BD Factoraje'!$G:$G,'Cartera Semanal Producto'!$A26,'BD Factoraje'!$N:$N,'Cartera Semanal Producto'!K$1,'BD Factoraje'!$C:$C,$B$2)</f>
        <v>0</v>
      </c>
      <c r="L26" s="11">
        <f>IF('Cartera Semanal Producto'!$A26='Cartera Semanal Producto'!L$1,-SUMIFS('BD Factoraje'!$Q:$Q,'BD Factoraje'!$G:$G,'Cartera Semanal Producto'!$A26,'BD Factoraje'!$C:$C,$B$2),0)+K26-SUMIFS('BD Factoraje'!$R:$R,'BD Factoraje'!$G:$G,'Cartera Semanal Producto'!$A26,'BD Factoraje'!$N:$N,'Cartera Semanal Producto'!L$1,'BD Factoraje'!$C:$C,$B$2)</f>
        <v>0</v>
      </c>
      <c r="M26" s="11">
        <f>IF('Cartera Semanal Producto'!$A26='Cartera Semanal Producto'!M$1,-SUMIFS('BD Factoraje'!$Q:$Q,'BD Factoraje'!$G:$G,'Cartera Semanal Producto'!$A26,'BD Factoraje'!$C:$C,$B$2),0)+L26-SUMIFS('BD Factoraje'!$R:$R,'BD Factoraje'!$G:$G,'Cartera Semanal Producto'!$A26,'BD Factoraje'!$N:$N,'Cartera Semanal Producto'!M$1,'BD Factoraje'!$C:$C,$B$2)</f>
        <v>0</v>
      </c>
      <c r="N26" s="11">
        <f>IF('Cartera Semanal Producto'!$A26='Cartera Semanal Producto'!N$1,-SUMIFS('BD Factoraje'!$Q:$Q,'BD Factoraje'!$G:$G,'Cartera Semanal Producto'!$A26,'BD Factoraje'!$C:$C,$B$2),0)+M26-SUMIFS('BD Factoraje'!$R:$R,'BD Factoraje'!$G:$G,'Cartera Semanal Producto'!$A26,'BD Factoraje'!$N:$N,'Cartera Semanal Producto'!N$1,'BD Factoraje'!$C:$C,$B$2)</f>
        <v>0</v>
      </c>
      <c r="O26" s="11">
        <f>IF('Cartera Semanal Producto'!$A26='Cartera Semanal Producto'!O$1,-SUMIFS('BD Factoraje'!$Q:$Q,'BD Factoraje'!$G:$G,'Cartera Semanal Producto'!$A26,'BD Factoraje'!$C:$C,$B$2),0)+N26-SUMIFS('BD Factoraje'!$R:$R,'BD Factoraje'!$G:$G,'Cartera Semanal Producto'!$A26,'BD Factoraje'!$N:$N,'Cartera Semanal Producto'!O$1,'BD Factoraje'!$C:$C,$B$2)</f>
        <v>0</v>
      </c>
      <c r="P26" s="11">
        <f>IF('Cartera Semanal Producto'!$A26='Cartera Semanal Producto'!P$1,-SUMIFS('BD Factoraje'!$Q:$Q,'BD Factoraje'!$G:$G,'Cartera Semanal Producto'!$A26,'BD Factoraje'!$C:$C,$B$2),0)+O26-SUMIFS('BD Factoraje'!$R:$R,'BD Factoraje'!$G:$G,'Cartera Semanal Producto'!$A26,'BD Factoraje'!$N:$N,'Cartera Semanal Producto'!P$1,'BD Factoraje'!$C:$C,$B$2)</f>
        <v>0</v>
      </c>
      <c r="Q26" s="11">
        <f>IF('Cartera Semanal Producto'!$A26='Cartera Semanal Producto'!Q$1,-SUMIFS('BD Factoraje'!$Q:$Q,'BD Factoraje'!$G:$G,'Cartera Semanal Producto'!$A26,'BD Factoraje'!$C:$C,$B$2),0)+P26-SUMIFS('BD Factoraje'!$R:$R,'BD Factoraje'!$G:$G,'Cartera Semanal Producto'!$A26,'BD Factoraje'!$N:$N,'Cartera Semanal Producto'!Q$1,'BD Factoraje'!$C:$C,$B$2)</f>
        <v>0</v>
      </c>
      <c r="R26" s="11">
        <f>IF('Cartera Semanal Producto'!$A26='Cartera Semanal Producto'!R$1,-SUMIFS('BD Factoraje'!$Q:$Q,'BD Factoraje'!$G:$G,'Cartera Semanal Producto'!$A26,'BD Factoraje'!$C:$C,$B$2),0)+Q26-SUMIFS('BD Factoraje'!$R:$R,'BD Factoraje'!$G:$G,'Cartera Semanal Producto'!$A26,'BD Factoraje'!$N:$N,'Cartera Semanal Producto'!R$1,'BD Factoraje'!$C:$C,$B$2)</f>
        <v>0</v>
      </c>
      <c r="S26" s="11">
        <f>IF('Cartera Semanal Producto'!$A26='Cartera Semanal Producto'!S$1,-SUMIFS('BD Factoraje'!$Q:$Q,'BD Factoraje'!$G:$G,'Cartera Semanal Producto'!$A26,'BD Factoraje'!$C:$C,$B$2),0)+R26-SUMIFS('BD Factoraje'!$R:$R,'BD Factoraje'!$G:$G,'Cartera Semanal Producto'!$A26,'BD Factoraje'!$N:$N,'Cartera Semanal Producto'!S$1,'BD Factoraje'!$C:$C,$B$2)</f>
        <v>0</v>
      </c>
      <c r="T26" s="11">
        <f>IF('Cartera Semanal Producto'!$A26='Cartera Semanal Producto'!T$1,-SUMIFS('BD Factoraje'!$Q:$Q,'BD Factoraje'!$G:$G,'Cartera Semanal Producto'!$A26,'BD Factoraje'!$C:$C,$B$2),0)+S26-SUMIFS('BD Factoraje'!$R:$R,'BD Factoraje'!$G:$G,'Cartera Semanal Producto'!$A26,'BD Factoraje'!$N:$N,'Cartera Semanal Producto'!T$1,'BD Factoraje'!$C:$C,$B$2)</f>
        <v>0</v>
      </c>
      <c r="U26" s="11">
        <f>IF('Cartera Semanal Producto'!$A26='Cartera Semanal Producto'!U$1,-SUMIFS('BD Factoraje'!$Q:$Q,'BD Factoraje'!$G:$G,'Cartera Semanal Producto'!$A26,'BD Factoraje'!$C:$C,$B$2),0)+T26-SUMIFS('BD Factoraje'!$R:$R,'BD Factoraje'!$G:$G,'Cartera Semanal Producto'!$A26,'BD Factoraje'!$N:$N,'Cartera Semanal Producto'!U$1,'BD Factoraje'!$C:$C,$B$2)</f>
        <v>0</v>
      </c>
      <c r="V26" s="11">
        <f>IF('Cartera Semanal Producto'!$A26='Cartera Semanal Producto'!V$1,-SUMIFS('BD Factoraje'!$Q:$Q,'BD Factoraje'!$G:$G,'Cartera Semanal Producto'!$A26,'BD Factoraje'!$C:$C,$B$2),0)+U26-SUMIFS('BD Factoraje'!$R:$R,'BD Factoraje'!$G:$G,'Cartera Semanal Producto'!$A26,'BD Factoraje'!$N:$N,'Cartera Semanal Producto'!V$1,'BD Factoraje'!$C:$C,$B$2)</f>
        <v>0</v>
      </c>
      <c r="W26" s="11">
        <f>IF('Cartera Semanal Producto'!$A26='Cartera Semanal Producto'!W$1,-SUMIFS('BD Factoraje'!$Q:$Q,'BD Factoraje'!$G:$G,'Cartera Semanal Producto'!$A26,'BD Factoraje'!$C:$C,$B$2),0)+V26-SUMIFS('BD Factoraje'!$R:$R,'BD Factoraje'!$G:$G,'Cartera Semanal Producto'!$A26,'BD Factoraje'!$N:$N,'Cartera Semanal Producto'!W$1,'BD Factoraje'!$C:$C,$B$2)</f>
        <v>0</v>
      </c>
      <c r="X26" s="11">
        <f>IF('Cartera Semanal Producto'!$A26='Cartera Semanal Producto'!X$1,-SUMIFS('BD Factoraje'!$Q:$Q,'BD Factoraje'!$G:$G,'Cartera Semanal Producto'!$A26,'BD Factoraje'!$C:$C,$B$2),0)+W26-SUMIFS('BD Factoraje'!$R:$R,'BD Factoraje'!$G:$G,'Cartera Semanal Producto'!$A26,'BD Factoraje'!$N:$N,'Cartera Semanal Producto'!X$1,'BD Factoraje'!$C:$C,$B$2)</f>
        <v>0</v>
      </c>
      <c r="Y26" s="11">
        <f>IF('Cartera Semanal Producto'!$A26='Cartera Semanal Producto'!Y$1,-SUMIFS('BD Factoraje'!$Q:$Q,'BD Factoraje'!$G:$G,'Cartera Semanal Producto'!$A26,'BD Factoraje'!$C:$C,$B$2),0)+X26-SUMIFS('BD Factoraje'!$R:$R,'BD Factoraje'!$G:$G,'Cartera Semanal Producto'!$A26,'BD Factoraje'!$N:$N,'Cartera Semanal Producto'!Y$1,'BD Factoraje'!$C:$C,$B$2)</f>
        <v>0</v>
      </c>
      <c r="Z26" s="11">
        <f>IF('Cartera Semanal Producto'!$A26='Cartera Semanal Producto'!Z$1,-SUMIFS('BD Factoraje'!$Q:$Q,'BD Factoraje'!$G:$G,'Cartera Semanal Producto'!$A26,'BD Factoraje'!$C:$C,$B$2),0)+Y26-SUMIFS('BD Factoraje'!$R:$R,'BD Factoraje'!$G:$G,'Cartera Semanal Producto'!$A26,'BD Factoraje'!$N:$N,'Cartera Semanal Producto'!Z$1,'BD Factoraje'!$C:$C,$B$2)</f>
        <v>0</v>
      </c>
      <c r="AA26" s="11">
        <f>IF('Cartera Semanal Producto'!$A26='Cartera Semanal Producto'!AA$1,-SUMIFS('BD Factoraje'!$Q:$Q,'BD Factoraje'!$G:$G,'Cartera Semanal Producto'!$A26,'BD Factoraje'!$C:$C,$B$2),0)+Z26-SUMIFS('BD Factoraje'!$R:$R,'BD Factoraje'!$G:$G,'Cartera Semanal Producto'!$A26,'BD Factoraje'!$N:$N,'Cartera Semanal Producto'!AA$1,'BD Factoraje'!$C:$C,$B$2)</f>
        <v>0</v>
      </c>
      <c r="AB26" s="11">
        <f>IF('Cartera Semanal Producto'!$A26='Cartera Semanal Producto'!AB$1,-SUMIFS('BD Factoraje'!$Q:$Q,'BD Factoraje'!$G:$G,'Cartera Semanal Producto'!$A26,'BD Factoraje'!$C:$C,$B$2),0)+AA26-SUMIFS('BD Factoraje'!$R:$R,'BD Factoraje'!$G:$G,'Cartera Semanal Producto'!$A26,'BD Factoraje'!$N:$N,'Cartera Semanal Producto'!AB$1,'BD Factoraje'!$C:$C,$B$2)</f>
        <v>0</v>
      </c>
      <c r="AC26" s="11">
        <f>IF('Cartera Semanal Producto'!$A26='Cartera Semanal Producto'!AC$1,-SUMIFS('BD Factoraje'!$Q:$Q,'BD Factoraje'!$G:$G,'Cartera Semanal Producto'!$A26,'BD Factoraje'!$C:$C,$B$2),0)+AB26-SUMIFS('BD Factoraje'!$R:$R,'BD Factoraje'!$G:$G,'Cartera Semanal Producto'!$A26,'BD Factoraje'!$N:$N,'Cartera Semanal Producto'!AC$1,'BD Factoraje'!$C:$C,$B$2)</f>
        <v>0</v>
      </c>
      <c r="AD26" s="11">
        <f>IF('Cartera Semanal Producto'!$A26='Cartera Semanal Producto'!AD$1,-SUMIFS('BD Factoraje'!$Q:$Q,'BD Factoraje'!$G:$G,'Cartera Semanal Producto'!$A26,'BD Factoraje'!$C:$C,$B$2),0)+AC26-SUMIFS('BD Factoraje'!$R:$R,'BD Factoraje'!$G:$G,'Cartera Semanal Producto'!$A26,'BD Factoraje'!$N:$N,'Cartera Semanal Producto'!AD$1,'BD Factoraje'!$C:$C,$B$2)</f>
        <v>0</v>
      </c>
      <c r="AE26" s="11">
        <f>IF('Cartera Semanal Producto'!$A26='Cartera Semanal Producto'!AE$1,-SUMIFS('BD Factoraje'!$Q:$Q,'BD Factoraje'!$G:$G,'Cartera Semanal Producto'!$A26,'BD Factoraje'!$C:$C,$B$2),0)+AD26-SUMIFS('BD Factoraje'!$R:$R,'BD Factoraje'!$G:$G,'Cartera Semanal Producto'!$A26,'BD Factoraje'!$N:$N,'Cartera Semanal Producto'!AE$1,'BD Factoraje'!$C:$C,$B$2)</f>
        <v>0</v>
      </c>
      <c r="AF26" s="11">
        <f>IF('Cartera Semanal Producto'!$A26='Cartera Semanal Producto'!AF$1,-SUMIFS('BD Factoraje'!$Q:$Q,'BD Factoraje'!$G:$G,'Cartera Semanal Producto'!$A26,'BD Factoraje'!$C:$C,$B$2),0)+AE26-SUMIFS('BD Factoraje'!$R:$R,'BD Factoraje'!$G:$G,'Cartera Semanal Producto'!$A26,'BD Factoraje'!$N:$N,'Cartera Semanal Producto'!AF$1,'BD Factoraje'!$C:$C,$B$2)</f>
        <v>0</v>
      </c>
      <c r="AG26" s="11">
        <f>IF('Cartera Semanal Producto'!$A26='Cartera Semanal Producto'!AG$1,-SUMIFS('BD Factoraje'!$Q:$Q,'BD Factoraje'!$G:$G,'Cartera Semanal Producto'!$A26,'BD Factoraje'!$C:$C,$B$2),0)+AF26-SUMIFS('BD Factoraje'!$R:$R,'BD Factoraje'!$G:$G,'Cartera Semanal Producto'!$A26,'BD Factoraje'!$N:$N,'Cartera Semanal Producto'!AG$1,'BD Factoraje'!$C:$C,$B$2)</f>
        <v>0</v>
      </c>
      <c r="AH26" s="11">
        <f>IF('Cartera Semanal Producto'!$A26='Cartera Semanal Producto'!AH$1,-SUMIFS('BD Factoraje'!$Q:$Q,'BD Factoraje'!$G:$G,'Cartera Semanal Producto'!$A26,'BD Factoraje'!$C:$C,$B$2),0)+AG26-SUMIFS('BD Factoraje'!$R:$R,'BD Factoraje'!$G:$G,'Cartera Semanal Producto'!$A26,'BD Factoraje'!$N:$N,'Cartera Semanal Producto'!AH$1,'BD Factoraje'!$C:$C,$B$2)</f>
        <v>0</v>
      </c>
      <c r="AI26" s="11">
        <f>IF('Cartera Semanal Producto'!$A26='Cartera Semanal Producto'!AI$1,-SUMIFS('BD Factoraje'!$Q:$Q,'BD Factoraje'!$G:$G,'Cartera Semanal Producto'!$A26,'BD Factoraje'!$C:$C,$B$2),0)+AH26-SUMIFS('BD Factoraje'!$R:$R,'BD Factoraje'!$G:$G,'Cartera Semanal Producto'!$A26,'BD Factoraje'!$N:$N,'Cartera Semanal Producto'!AI$1,'BD Factoraje'!$C:$C,$B$2)</f>
        <v>0</v>
      </c>
      <c r="AJ26" s="11">
        <f>IF('Cartera Semanal Producto'!$A26='Cartera Semanal Producto'!AJ$1,-SUMIFS('BD Factoraje'!$Q:$Q,'BD Factoraje'!$G:$G,'Cartera Semanal Producto'!$A26,'BD Factoraje'!$C:$C,$B$2),0)+AI26-SUMIFS('BD Factoraje'!$R:$R,'BD Factoraje'!$G:$G,'Cartera Semanal Producto'!$A26,'BD Factoraje'!$N:$N,'Cartera Semanal Producto'!AJ$1,'BD Factoraje'!$C:$C,$B$2)</f>
        <v>0</v>
      </c>
      <c r="AK26" s="11">
        <f>IF('Cartera Semanal Producto'!$A26='Cartera Semanal Producto'!AK$1,-SUMIFS('BD Factoraje'!$Q:$Q,'BD Factoraje'!$G:$G,'Cartera Semanal Producto'!$A26,'BD Factoraje'!$C:$C,$B$2),0)+AJ26-SUMIFS('BD Factoraje'!$R:$R,'BD Factoraje'!$G:$G,'Cartera Semanal Producto'!$A26,'BD Factoraje'!$N:$N,'Cartera Semanal Producto'!AK$1,'BD Factoraje'!$C:$C,$B$2)</f>
        <v>0</v>
      </c>
      <c r="AL26" s="11">
        <f>IF('Cartera Semanal Producto'!$A26='Cartera Semanal Producto'!AL$1,-SUMIFS('BD Factoraje'!$Q:$Q,'BD Factoraje'!$G:$G,'Cartera Semanal Producto'!$A26,'BD Factoraje'!$C:$C,$B$2),0)+AK26-SUMIFS('BD Factoraje'!$R:$R,'BD Factoraje'!$G:$G,'Cartera Semanal Producto'!$A26,'BD Factoraje'!$N:$N,'Cartera Semanal Producto'!AL$1,'BD Factoraje'!$C:$C,$B$2)</f>
        <v>0</v>
      </c>
      <c r="AM26" s="11">
        <f>IF('Cartera Semanal Producto'!$A26='Cartera Semanal Producto'!AM$1,-SUMIFS('BD Factoraje'!$Q:$Q,'BD Factoraje'!$G:$G,'Cartera Semanal Producto'!$A26,'BD Factoraje'!$C:$C,$B$2),0)+AL26-SUMIFS('BD Factoraje'!$R:$R,'BD Factoraje'!$G:$G,'Cartera Semanal Producto'!$A26,'BD Factoraje'!$N:$N,'Cartera Semanal Producto'!AM$1,'BD Factoraje'!$C:$C,$B$2)</f>
        <v>0</v>
      </c>
      <c r="AN26" s="11">
        <f>IF('Cartera Semanal Producto'!$A26='Cartera Semanal Producto'!AN$1,-SUMIFS('BD Factoraje'!$Q:$Q,'BD Factoraje'!$G:$G,'Cartera Semanal Producto'!$A26,'BD Factoraje'!$C:$C,$B$2),0)+AM26-SUMIFS('BD Factoraje'!$R:$R,'BD Factoraje'!$G:$G,'Cartera Semanal Producto'!$A26,'BD Factoraje'!$N:$N,'Cartera Semanal Producto'!AN$1,'BD Factoraje'!$C:$C,$B$2)</f>
        <v>0</v>
      </c>
      <c r="AO26" s="11">
        <f>IF('Cartera Semanal Producto'!$A26='Cartera Semanal Producto'!AO$1,-SUMIFS('BD Factoraje'!$Q:$Q,'BD Factoraje'!$G:$G,'Cartera Semanal Producto'!$A26,'BD Factoraje'!$C:$C,$B$2),0)+AN26-SUMIFS('BD Factoraje'!$R:$R,'BD Factoraje'!$G:$G,'Cartera Semanal Producto'!$A26,'BD Factoraje'!$N:$N,'Cartera Semanal Producto'!AO$1,'BD Factoraje'!$C:$C,$B$2)</f>
        <v>0</v>
      </c>
      <c r="AP26" s="11">
        <f>IF('Cartera Semanal Producto'!$A26='Cartera Semanal Producto'!AP$1,-SUMIFS('BD Factoraje'!$Q:$Q,'BD Factoraje'!$G:$G,'Cartera Semanal Producto'!$A26,'BD Factoraje'!$C:$C,$B$2),0)+AO26-SUMIFS('BD Factoraje'!$R:$R,'BD Factoraje'!$G:$G,'Cartera Semanal Producto'!$A26,'BD Factoraje'!$N:$N,'Cartera Semanal Producto'!AP$1,'BD Factoraje'!$C:$C,$B$2)</f>
        <v>0</v>
      </c>
      <c r="AQ26" s="11">
        <f>IF('Cartera Semanal Producto'!$A26='Cartera Semanal Producto'!AQ$1,-SUMIFS('BD Factoraje'!$Q:$Q,'BD Factoraje'!$G:$G,'Cartera Semanal Producto'!$A26,'BD Factoraje'!$C:$C,$B$2),0)+AP26-SUMIFS('BD Factoraje'!$R:$R,'BD Factoraje'!$G:$G,'Cartera Semanal Producto'!$A26,'BD Factoraje'!$N:$N,'Cartera Semanal Producto'!AQ$1,'BD Factoraje'!$C:$C,$B$2)</f>
        <v>0</v>
      </c>
      <c r="AR26" s="11">
        <f>IF('Cartera Semanal Producto'!$A26='Cartera Semanal Producto'!AR$1,-SUMIFS('BD Factoraje'!$Q:$Q,'BD Factoraje'!$G:$G,'Cartera Semanal Producto'!$A26,'BD Factoraje'!$C:$C,$B$2),0)+AQ26-SUMIFS('BD Factoraje'!$R:$R,'BD Factoraje'!$G:$G,'Cartera Semanal Producto'!$A26,'BD Factoraje'!$N:$N,'Cartera Semanal Producto'!AR$1,'BD Factoraje'!$C:$C,$B$2)</f>
        <v>0</v>
      </c>
      <c r="AS26" s="11">
        <f>IF('Cartera Semanal Producto'!$A26='Cartera Semanal Producto'!AS$1,-SUMIFS('BD Factoraje'!$Q:$Q,'BD Factoraje'!$G:$G,'Cartera Semanal Producto'!$A26,'BD Factoraje'!$C:$C,$B$2),0)+AR26-SUMIFS('BD Factoraje'!$R:$R,'BD Factoraje'!$G:$G,'Cartera Semanal Producto'!$A26,'BD Factoraje'!$N:$N,'Cartera Semanal Producto'!AS$1,'BD Factoraje'!$C:$C,$B$2)</f>
        <v>0</v>
      </c>
      <c r="AT26" s="11">
        <f>IF('Cartera Semanal Producto'!$A26='Cartera Semanal Producto'!AT$1,-SUMIFS('BD Factoraje'!$Q:$Q,'BD Factoraje'!$G:$G,'Cartera Semanal Producto'!$A26,'BD Factoraje'!$C:$C,$B$2),0)+AS26-SUMIFS('BD Factoraje'!$R:$R,'BD Factoraje'!$G:$G,'Cartera Semanal Producto'!$A26,'BD Factoraje'!$N:$N,'Cartera Semanal Producto'!AT$1,'BD Factoraje'!$C:$C,$B$2)</f>
        <v>0</v>
      </c>
      <c r="AU26" s="11">
        <f>IF('Cartera Semanal Producto'!$A26='Cartera Semanal Producto'!AU$1,-SUMIFS('BD Factoraje'!$Q:$Q,'BD Factoraje'!$G:$G,'Cartera Semanal Producto'!$A26,'BD Factoraje'!$C:$C,$B$2),0)+AT26-SUMIFS('BD Factoraje'!$R:$R,'BD Factoraje'!$G:$G,'Cartera Semanal Producto'!$A26,'BD Factoraje'!$N:$N,'Cartera Semanal Producto'!AU$1,'BD Factoraje'!$C:$C,$B$2)</f>
        <v>0</v>
      </c>
      <c r="AV26" s="11">
        <f>IF('Cartera Semanal Producto'!$A26='Cartera Semanal Producto'!AV$1,-SUMIFS('BD Factoraje'!$Q:$Q,'BD Factoraje'!$G:$G,'Cartera Semanal Producto'!$A26,'BD Factoraje'!$C:$C,$B$2),0)+AU26-SUMIFS('BD Factoraje'!$R:$R,'BD Factoraje'!$G:$G,'Cartera Semanal Producto'!$A26,'BD Factoraje'!$N:$N,'Cartera Semanal Producto'!AV$1,'BD Factoraje'!$C:$C,$B$2)</f>
        <v>0</v>
      </c>
      <c r="AW26" s="11">
        <f>IF('Cartera Semanal Producto'!$A26='Cartera Semanal Producto'!AW$1,-SUMIFS('BD Factoraje'!$Q:$Q,'BD Factoraje'!$G:$G,'Cartera Semanal Producto'!$A26,'BD Factoraje'!$C:$C,$B$2),0)+AV26-SUMIFS('BD Factoraje'!$R:$R,'BD Factoraje'!$G:$G,'Cartera Semanal Producto'!$A26,'BD Factoraje'!$N:$N,'Cartera Semanal Producto'!AW$1,'BD Factoraje'!$C:$C,$B$2)</f>
        <v>0</v>
      </c>
      <c r="AX26" s="11">
        <f>IF('Cartera Semanal Producto'!$A26='Cartera Semanal Producto'!AX$1,-SUMIFS('BD Factoraje'!$Q:$Q,'BD Factoraje'!$G:$G,'Cartera Semanal Producto'!$A26,'BD Factoraje'!$C:$C,$B$2),0)+AW26-SUMIFS('BD Factoraje'!$R:$R,'BD Factoraje'!$G:$G,'Cartera Semanal Producto'!$A26,'BD Factoraje'!$N:$N,'Cartera Semanal Producto'!AX$1,'BD Factoraje'!$C:$C,$B$2)</f>
        <v>0</v>
      </c>
      <c r="AY26" s="11">
        <f>IF('Cartera Semanal Producto'!$A26='Cartera Semanal Producto'!AY$1,-SUMIFS('BD Factoraje'!$Q:$Q,'BD Factoraje'!$G:$G,'Cartera Semanal Producto'!$A26,'BD Factoraje'!$C:$C,$B$2),0)+AX26-SUMIFS('BD Factoraje'!$R:$R,'BD Factoraje'!$G:$G,'Cartera Semanal Producto'!$A26,'BD Factoraje'!$N:$N,'Cartera Semanal Producto'!AY$1,'BD Factoraje'!$C:$C,$B$2)</f>
        <v>0</v>
      </c>
      <c r="AZ26" s="11">
        <f>IF('Cartera Semanal Producto'!$A26='Cartera Semanal Producto'!AZ$1,-SUMIFS('BD Factoraje'!$Q:$Q,'BD Factoraje'!$G:$G,'Cartera Semanal Producto'!$A26,'BD Factoraje'!$C:$C,$B$2),0)+AY26-SUMIFS('BD Factoraje'!$R:$R,'BD Factoraje'!$G:$G,'Cartera Semanal Producto'!$A26,'BD Factoraje'!$N:$N,'Cartera Semanal Producto'!AZ$1,'BD Factoraje'!$C:$C,$B$2)</f>
        <v>0</v>
      </c>
      <c r="BA26" s="11">
        <f>IF('Cartera Semanal Producto'!$A26='Cartera Semanal Producto'!BA$1,-SUMIFS('BD Factoraje'!$Q:$Q,'BD Factoraje'!$G:$G,'Cartera Semanal Producto'!$A26,'BD Factoraje'!$C:$C,$B$2),0)+AZ26-SUMIFS('BD Factoraje'!$R:$R,'BD Factoraje'!$G:$G,'Cartera Semanal Producto'!$A26,'BD Factoraje'!$N:$N,'Cartera Semanal Producto'!BA$1,'BD Factoraje'!$C:$C,$B$2)</f>
        <v>0</v>
      </c>
      <c r="BB26" s="11">
        <f>IF('Cartera Semanal Producto'!$A26='Cartera Semanal Producto'!BB$1,-SUMIFS('BD Factoraje'!$Q:$Q,'BD Factoraje'!$G:$G,'Cartera Semanal Producto'!$A26,'BD Factoraje'!$C:$C,$B$2),0)+BA26-SUMIFS('BD Factoraje'!$R:$R,'BD Factoraje'!$G:$G,'Cartera Semanal Producto'!$A26,'BD Factoraje'!$N:$N,'Cartera Semanal Producto'!BB$1,'BD Factoraje'!$C:$C,$B$2)</f>
        <v>0</v>
      </c>
      <c r="BC26" s="11">
        <f>IF('Cartera Semanal Producto'!$A26='Cartera Semanal Producto'!BC$1,-SUMIFS('BD Factoraje'!$Q:$Q,'BD Factoraje'!$G:$G,'Cartera Semanal Producto'!$A26,'BD Factoraje'!$C:$C,$B$2),0)+BB26-SUMIFS('BD Factoraje'!$R:$R,'BD Factoraje'!$G:$G,'Cartera Semanal Producto'!$A26,'BD Factoraje'!$N:$N,'Cartera Semanal Producto'!BC$1,'BD Factoraje'!$C:$C,$B$2)</f>
        <v>0</v>
      </c>
      <c r="BD26" s="11">
        <f>IF('Cartera Semanal Producto'!$A26='Cartera Semanal Producto'!BD$1,-SUMIFS('BD Factoraje'!$Q:$Q,'BD Factoraje'!$G:$G,'Cartera Semanal Producto'!$A26,'BD Factoraje'!$C:$C,$B$2),0)+BC26-SUMIFS('BD Factoraje'!$R:$R,'BD Factoraje'!$G:$G,'Cartera Semanal Producto'!$A26,'BD Factoraje'!$N:$N,'Cartera Semanal Producto'!BD$1,'BD Factoraje'!$C:$C,$B$2)</f>
        <v>0</v>
      </c>
      <c r="BE26" s="11">
        <f>IF('Cartera Semanal Producto'!$A26='Cartera Semanal Producto'!BE$1,-SUMIFS('BD Factoraje'!$Q:$Q,'BD Factoraje'!$G:$G,'Cartera Semanal Producto'!$A26,'BD Factoraje'!$C:$C,$B$2),0)+BD26-SUMIFS('BD Factoraje'!$R:$R,'BD Factoraje'!$G:$G,'Cartera Semanal Producto'!$A26,'BD Factoraje'!$N:$N,'Cartera Semanal Producto'!BE$1,'BD Factoraje'!$C:$C,$B$2)</f>
        <v>0</v>
      </c>
      <c r="BF26" s="11">
        <f>IF('Cartera Semanal Producto'!$A26='Cartera Semanal Producto'!BF$1,-SUMIFS('BD Factoraje'!$Q:$Q,'BD Factoraje'!$G:$G,'Cartera Semanal Producto'!$A26,'BD Factoraje'!$C:$C,$B$2),0)+BE26-SUMIFS('BD Factoraje'!$R:$R,'BD Factoraje'!$G:$G,'Cartera Semanal Producto'!$A26,'BD Factoraje'!$N:$N,'Cartera Semanal Producto'!BF$1,'BD Factoraje'!$C:$C,$B$2)</f>
        <v>0</v>
      </c>
      <c r="BG26" s="11">
        <f>IF('Cartera Semanal Producto'!$A26='Cartera Semanal Producto'!BG$1,-SUMIFS('BD Factoraje'!$Q:$Q,'BD Factoraje'!$G:$G,'Cartera Semanal Producto'!$A26,'BD Factoraje'!$C:$C,$B$2),0)+BF26-SUMIFS('BD Factoraje'!$R:$R,'BD Factoraje'!$G:$G,'Cartera Semanal Producto'!$A26,'BD Factoraje'!$N:$N,'Cartera Semanal Producto'!BG$1,'BD Factoraje'!$C:$C,$B$2)</f>
        <v>0</v>
      </c>
      <c r="BH26" s="11">
        <f>IF('Cartera Semanal Producto'!$A26='Cartera Semanal Producto'!BH$1,-SUMIFS('BD Factoraje'!$Q:$Q,'BD Factoraje'!$G:$G,'Cartera Semanal Producto'!$A26,'BD Factoraje'!$C:$C,$B$2),0)+BG26-SUMIFS('BD Factoraje'!$R:$R,'BD Factoraje'!$G:$G,'Cartera Semanal Producto'!$A26,'BD Factoraje'!$N:$N,'Cartera Semanal Producto'!BH$1,'BD Factoraje'!$C:$C,$B$2)</f>
        <v>0</v>
      </c>
      <c r="BI26" s="11">
        <f>IF('Cartera Semanal Producto'!$A26='Cartera Semanal Producto'!BI$1,-SUMIFS('BD Factoraje'!$Q:$Q,'BD Factoraje'!$G:$G,'Cartera Semanal Producto'!$A26,'BD Factoraje'!$C:$C,$B$2),0)+BH26-SUMIFS('BD Factoraje'!$R:$R,'BD Factoraje'!$G:$G,'Cartera Semanal Producto'!$A26,'BD Factoraje'!$N:$N,'Cartera Semanal Producto'!BI$1,'BD Factoraje'!$C:$C,$B$2)</f>
        <v>0</v>
      </c>
      <c r="BJ26" s="11">
        <f>IF('Cartera Semanal Producto'!$A26='Cartera Semanal Producto'!BJ$1,-SUMIFS('BD Factoraje'!$Q:$Q,'BD Factoraje'!$G:$G,'Cartera Semanal Producto'!$A26,'BD Factoraje'!$C:$C,$B$2),0)+BI26-SUMIFS('BD Factoraje'!$R:$R,'BD Factoraje'!$G:$G,'Cartera Semanal Producto'!$A26,'BD Factoraje'!$N:$N,'Cartera Semanal Producto'!BJ$1,'BD Factoraje'!$C:$C,$B$2)</f>
        <v>0</v>
      </c>
      <c r="BK26" s="11">
        <f>IF('Cartera Semanal Producto'!$A26='Cartera Semanal Producto'!BK$1,-SUMIFS('BD Factoraje'!$Q:$Q,'BD Factoraje'!$G:$G,'Cartera Semanal Producto'!$A26,'BD Factoraje'!$C:$C,$B$2),0)+BJ26-SUMIFS('BD Factoraje'!$R:$R,'BD Factoraje'!$G:$G,'Cartera Semanal Producto'!$A26,'BD Factoraje'!$N:$N,'Cartera Semanal Producto'!BK$1,'BD Factoraje'!$C:$C,$B$2)</f>
        <v>0</v>
      </c>
      <c r="BL26" s="11">
        <f>IF('Cartera Semanal Producto'!$A26='Cartera Semanal Producto'!BL$1,-SUMIFS('BD Factoraje'!$Q:$Q,'BD Factoraje'!$G:$G,'Cartera Semanal Producto'!$A26,'BD Factoraje'!$C:$C,$B$2),0)+BK26-SUMIFS('BD Factoraje'!$R:$R,'BD Factoraje'!$G:$G,'Cartera Semanal Producto'!$A26,'BD Factoraje'!$N:$N,'Cartera Semanal Producto'!BL$1,'BD Factoraje'!$C:$C,$B$2)</f>
        <v>0</v>
      </c>
      <c r="BM26" s="11">
        <f>IF('Cartera Semanal Producto'!$A26='Cartera Semanal Producto'!BM$1,-SUMIFS('BD Factoraje'!$Q:$Q,'BD Factoraje'!$G:$G,'Cartera Semanal Producto'!$A26,'BD Factoraje'!$C:$C,$B$2),0)+BL26-SUMIFS('BD Factoraje'!$R:$R,'BD Factoraje'!$G:$G,'Cartera Semanal Producto'!$A26,'BD Factoraje'!$N:$N,'Cartera Semanal Producto'!BM$1,'BD Factoraje'!$C:$C,$B$2)</f>
        <v>0</v>
      </c>
      <c r="BN26" s="11">
        <f>IF('Cartera Semanal Producto'!$A26='Cartera Semanal Producto'!BN$1,-SUMIFS('BD Factoraje'!$Q:$Q,'BD Factoraje'!$G:$G,'Cartera Semanal Producto'!$A26,'BD Factoraje'!$C:$C,$B$2),0)+BM26-SUMIFS('BD Factoraje'!$R:$R,'BD Factoraje'!$G:$G,'Cartera Semanal Producto'!$A26,'BD Factoraje'!$N:$N,'Cartera Semanal Producto'!BN$1,'BD Factoraje'!$C:$C,$B$2)</f>
        <v>0</v>
      </c>
      <c r="BO26" s="11">
        <f>IF('Cartera Semanal Producto'!$A26='Cartera Semanal Producto'!BO$1,-SUMIFS('BD Factoraje'!$Q:$Q,'BD Factoraje'!$G:$G,'Cartera Semanal Producto'!$A26,'BD Factoraje'!$C:$C,$B$2),0)+BN26-SUMIFS('BD Factoraje'!$R:$R,'BD Factoraje'!$G:$G,'Cartera Semanal Producto'!$A26,'BD Factoraje'!$N:$N,'Cartera Semanal Producto'!BO$1,'BD Factoraje'!$C:$C,$B$2)</f>
        <v>0</v>
      </c>
      <c r="BP26" s="11">
        <f>IF('Cartera Semanal Producto'!$A26='Cartera Semanal Producto'!BP$1,-SUMIFS('BD Factoraje'!$Q:$Q,'BD Factoraje'!$G:$G,'Cartera Semanal Producto'!$A26,'BD Factoraje'!$C:$C,$B$2),0)+BO26-SUMIFS('BD Factoraje'!$R:$R,'BD Factoraje'!$G:$G,'Cartera Semanal Producto'!$A26,'BD Factoraje'!$N:$N,'Cartera Semanal Producto'!BP$1,'BD Factoraje'!$C:$C,$B$2)</f>
        <v>0</v>
      </c>
      <c r="BQ26" s="11">
        <f>IF('Cartera Semanal Producto'!$A26='Cartera Semanal Producto'!BQ$1,-SUMIFS('BD Factoraje'!$Q:$Q,'BD Factoraje'!$G:$G,'Cartera Semanal Producto'!$A26,'BD Factoraje'!$C:$C,$B$2),0)+BP26-SUMIFS('BD Factoraje'!$R:$R,'BD Factoraje'!$G:$G,'Cartera Semanal Producto'!$A26,'BD Factoraje'!$N:$N,'Cartera Semanal Producto'!BQ$1,'BD Factoraje'!$C:$C,$B$2)</f>
        <v>0</v>
      </c>
      <c r="BR26" s="11">
        <f>IF('Cartera Semanal Producto'!$A26='Cartera Semanal Producto'!BR$1,-SUMIFS('BD Factoraje'!$Q:$Q,'BD Factoraje'!$G:$G,'Cartera Semanal Producto'!$A26,'BD Factoraje'!$C:$C,$B$2),0)+BQ26-SUMIFS('BD Factoraje'!$R:$R,'BD Factoraje'!$G:$G,'Cartera Semanal Producto'!$A26,'BD Factoraje'!$N:$N,'Cartera Semanal Producto'!BR$1,'BD Factoraje'!$C:$C,$B$2)</f>
        <v>0</v>
      </c>
      <c r="BS26" s="11">
        <f>IF('Cartera Semanal Producto'!$A26='Cartera Semanal Producto'!BS$1,-SUMIFS('BD Factoraje'!$Q:$Q,'BD Factoraje'!$G:$G,'Cartera Semanal Producto'!$A26,'BD Factoraje'!$C:$C,$B$2),0)+BR26-SUMIFS('BD Factoraje'!$R:$R,'BD Factoraje'!$G:$G,'Cartera Semanal Producto'!$A26,'BD Factoraje'!$N:$N,'Cartera Semanal Producto'!BS$1,'BD Factoraje'!$C:$C,$B$2)</f>
        <v>0</v>
      </c>
      <c r="BT26" s="11">
        <f>IF('Cartera Semanal Producto'!$A26='Cartera Semanal Producto'!BT$1,-SUMIFS('BD Factoraje'!$Q:$Q,'BD Factoraje'!$G:$G,'Cartera Semanal Producto'!$A26,'BD Factoraje'!$C:$C,$B$2),0)+BS26-SUMIFS('BD Factoraje'!$R:$R,'BD Factoraje'!$G:$G,'Cartera Semanal Producto'!$A26,'BD Factoraje'!$N:$N,'Cartera Semanal Producto'!BT$1,'BD Factoraje'!$C:$C,$B$2)</f>
        <v>0</v>
      </c>
      <c r="BU26" s="11">
        <f>IF('Cartera Semanal Producto'!$A26='Cartera Semanal Producto'!BU$1,-SUMIFS('BD Factoraje'!$Q:$Q,'BD Factoraje'!$G:$G,'Cartera Semanal Producto'!$A26,'BD Factoraje'!$C:$C,$B$2),0)+BT26-SUMIFS('BD Factoraje'!$R:$R,'BD Factoraje'!$G:$G,'Cartera Semanal Producto'!$A26,'BD Factoraje'!$N:$N,'Cartera Semanal Producto'!BU$1,'BD Factoraje'!$C:$C,$B$2)</f>
        <v>0</v>
      </c>
      <c r="BV26" s="11">
        <f>IF('Cartera Semanal Producto'!$A26='Cartera Semanal Producto'!BV$1,-SUMIFS('BD Factoraje'!$Q:$Q,'BD Factoraje'!$G:$G,'Cartera Semanal Producto'!$A26,'BD Factoraje'!$C:$C,$B$2),0)+BU26-SUMIFS('BD Factoraje'!$R:$R,'BD Factoraje'!$G:$G,'Cartera Semanal Producto'!$A26,'BD Factoraje'!$N:$N,'Cartera Semanal Producto'!BV$1,'BD Factoraje'!$C:$C,$B$2)</f>
        <v>0</v>
      </c>
      <c r="BW26" s="11">
        <f>IF('Cartera Semanal Producto'!$A26='Cartera Semanal Producto'!BW$1,-SUMIFS('BD Factoraje'!$Q:$Q,'BD Factoraje'!$G:$G,'Cartera Semanal Producto'!$A26,'BD Factoraje'!$C:$C,$B$2),0)+BV26-SUMIFS('BD Factoraje'!$R:$R,'BD Factoraje'!$G:$G,'Cartera Semanal Producto'!$A26,'BD Factoraje'!$N:$N,'Cartera Semanal Producto'!BW$1,'BD Factoraje'!$C:$C,$B$2)</f>
        <v>0</v>
      </c>
      <c r="BX26" s="11">
        <f>IF('Cartera Semanal Producto'!$A26='Cartera Semanal Producto'!BX$1,-SUMIFS('BD Factoraje'!$Q:$Q,'BD Factoraje'!$G:$G,'Cartera Semanal Producto'!$A26,'BD Factoraje'!$C:$C,$B$2),0)+BW26-SUMIFS('BD Factoraje'!$R:$R,'BD Factoraje'!$G:$G,'Cartera Semanal Producto'!$A26,'BD Factoraje'!$N:$N,'Cartera Semanal Producto'!BX$1,'BD Factoraje'!$C:$C,$B$2)</f>
        <v>0</v>
      </c>
      <c r="BY26" s="11">
        <f>IF('Cartera Semanal Producto'!$A26='Cartera Semanal Producto'!BY$1,-SUMIFS('BD Factoraje'!$Q:$Q,'BD Factoraje'!$G:$G,'Cartera Semanal Producto'!$A26,'BD Factoraje'!$C:$C,$B$2),0)+BX26-SUMIFS('BD Factoraje'!$R:$R,'BD Factoraje'!$G:$G,'Cartera Semanal Producto'!$A26,'BD Factoraje'!$N:$N,'Cartera Semanal Producto'!BY$1,'BD Factoraje'!$C:$C,$B$2)</f>
        <v>0</v>
      </c>
      <c r="BZ26" s="11">
        <f>IF('Cartera Semanal Producto'!$A26='Cartera Semanal Producto'!BZ$1,-SUMIFS('BD Factoraje'!$Q:$Q,'BD Factoraje'!$G:$G,'Cartera Semanal Producto'!$A26,'BD Factoraje'!$C:$C,$B$2),0)+BY26-SUMIFS('BD Factoraje'!$R:$R,'BD Factoraje'!$G:$G,'Cartera Semanal Producto'!$A26,'BD Factoraje'!$N:$N,'Cartera Semanal Producto'!BZ$1,'BD Factoraje'!$C:$C,$B$2)</f>
        <v>0</v>
      </c>
      <c r="CA26" s="11">
        <f>IF('Cartera Semanal Producto'!$A26='Cartera Semanal Producto'!CA$1,-SUMIFS('BD Factoraje'!$Q:$Q,'BD Factoraje'!$G:$G,'Cartera Semanal Producto'!$A26,'BD Factoraje'!$C:$C,$B$2),0)+BZ26-SUMIFS('BD Factoraje'!$R:$R,'BD Factoraje'!$G:$G,'Cartera Semanal Producto'!$A26,'BD Factoraje'!$N:$N,'Cartera Semanal Producto'!CA$1,'BD Factoraje'!$C:$C,$B$2)</f>
        <v>0</v>
      </c>
      <c r="CB26" s="11">
        <f>IF('Cartera Semanal Producto'!$A26='Cartera Semanal Producto'!CB$1,-SUMIFS('BD Factoraje'!$Q:$Q,'BD Factoraje'!$G:$G,'Cartera Semanal Producto'!$A26,'BD Factoraje'!$C:$C,$B$2),0)+CA26-SUMIFS('BD Factoraje'!$R:$R,'BD Factoraje'!$G:$G,'Cartera Semanal Producto'!$A26,'BD Factoraje'!$N:$N,'Cartera Semanal Producto'!CB$1,'BD Factoraje'!$C:$C,$B$2)</f>
        <v>0</v>
      </c>
      <c r="CC26" s="11">
        <f>IF('Cartera Semanal Producto'!$A26='Cartera Semanal Producto'!CC$1,-SUMIFS('BD Factoraje'!$Q:$Q,'BD Factoraje'!$G:$G,'Cartera Semanal Producto'!$A26,'BD Factoraje'!$C:$C,$B$2),0)+CB26-SUMIFS('BD Factoraje'!$R:$R,'BD Factoraje'!$G:$G,'Cartera Semanal Producto'!$A26,'BD Factoraje'!$N:$N,'Cartera Semanal Producto'!CC$1,'BD Factoraje'!$C:$C,$B$2)</f>
        <v>0</v>
      </c>
      <c r="CD26" s="11">
        <f>IF('Cartera Semanal Producto'!$A26='Cartera Semanal Producto'!CD$1,-SUMIFS('BD Factoraje'!$Q:$Q,'BD Factoraje'!$G:$G,'Cartera Semanal Producto'!$A26,'BD Factoraje'!$C:$C,$B$2),0)+CC26-SUMIFS('BD Factoraje'!$R:$R,'BD Factoraje'!$G:$G,'Cartera Semanal Producto'!$A26,'BD Factoraje'!$N:$N,'Cartera Semanal Producto'!CD$1,'BD Factoraje'!$C:$C,$B$2)</f>
        <v>0</v>
      </c>
      <c r="CE26" s="11">
        <f>IF('Cartera Semanal Producto'!$A26='Cartera Semanal Producto'!CE$1,-SUMIFS('BD Factoraje'!$Q:$Q,'BD Factoraje'!$G:$G,'Cartera Semanal Producto'!$A26,'BD Factoraje'!$C:$C,$B$2),0)+CD26-SUMIFS('BD Factoraje'!$R:$R,'BD Factoraje'!$G:$G,'Cartera Semanal Producto'!$A26,'BD Factoraje'!$N:$N,'Cartera Semanal Producto'!CE$1,'BD Factoraje'!$C:$C,$B$2)</f>
        <v>0</v>
      </c>
      <c r="CF26" s="11">
        <f>IF('Cartera Semanal Producto'!$A26='Cartera Semanal Producto'!CF$1,-SUMIFS('BD Factoraje'!$Q:$Q,'BD Factoraje'!$G:$G,'Cartera Semanal Producto'!$A26,'BD Factoraje'!$C:$C,$B$2),0)+CE26-SUMIFS('BD Factoraje'!$R:$R,'BD Factoraje'!$G:$G,'Cartera Semanal Producto'!$A26,'BD Factoraje'!$N:$N,'Cartera Semanal Producto'!CF$1,'BD Factoraje'!$C:$C,$B$2)</f>
        <v>0</v>
      </c>
      <c r="CG26" s="11">
        <f>IF('Cartera Semanal Producto'!$A26='Cartera Semanal Producto'!CG$1,-SUMIFS('BD Factoraje'!$Q:$Q,'BD Factoraje'!$G:$G,'Cartera Semanal Producto'!$A26,'BD Factoraje'!$C:$C,$B$2),0)+CF26-SUMIFS('BD Factoraje'!$R:$R,'BD Factoraje'!$G:$G,'Cartera Semanal Producto'!$A26,'BD Factoraje'!$N:$N,'Cartera Semanal Producto'!CG$1,'BD Factoraje'!$C:$C,$B$2)</f>
        <v>0</v>
      </c>
      <c r="CH26" s="11">
        <f>IF('Cartera Semanal Producto'!$A26='Cartera Semanal Producto'!CH$1,-SUMIFS('BD Factoraje'!$Q:$Q,'BD Factoraje'!$G:$G,'Cartera Semanal Producto'!$A26,'BD Factoraje'!$C:$C,$B$2),0)+CG26-SUMIFS('BD Factoraje'!$R:$R,'BD Factoraje'!$G:$G,'Cartera Semanal Producto'!$A26,'BD Factoraje'!$N:$N,'Cartera Semanal Producto'!CH$1,'BD Factoraje'!$C:$C,$B$2)</f>
        <v>0</v>
      </c>
      <c r="CI26" s="11">
        <f>IF('Cartera Semanal Producto'!$A26='Cartera Semanal Producto'!CI$1,-SUMIFS('BD Factoraje'!$Q:$Q,'BD Factoraje'!$G:$G,'Cartera Semanal Producto'!$A26,'BD Factoraje'!$C:$C,$B$2),0)+CH26-SUMIFS('BD Factoraje'!$R:$R,'BD Factoraje'!$G:$G,'Cartera Semanal Producto'!$A26,'BD Factoraje'!$N:$N,'Cartera Semanal Producto'!CI$1,'BD Factoraje'!$C:$C,$B$2)</f>
        <v>0</v>
      </c>
      <c r="CJ26" s="11">
        <f>IF('Cartera Semanal Producto'!$A26='Cartera Semanal Producto'!CJ$1,-SUMIFS('BD Factoraje'!$Q:$Q,'BD Factoraje'!$G:$G,'Cartera Semanal Producto'!$A26,'BD Factoraje'!$C:$C,$B$2),0)+CI26-SUMIFS('BD Factoraje'!$R:$R,'BD Factoraje'!$G:$G,'Cartera Semanal Producto'!$A26,'BD Factoraje'!$N:$N,'Cartera Semanal Producto'!CJ$1,'BD Factoraje'!$C:$C,$B$2)</f>
        <v>0</v>
      </c>
      <c r="CK26" s="11">
        <f>IF('Cartera Semanal Producto'!$A26='Cartera Semanal Producto'!CK$1,-SUMIFS('BD Factoraje'!$Q:$Q,'BD Factoraje'!$G:$G,'Cartera Semanal Producto'!$A26,'BD Factoraje'!$C:$C,$B$2),0)+CJ26-SUMIFS('BD Factoraje'!$R:$R,'BD Factoraje'!$G:$G,'Cartera Semanal Producto'!$A26,'BD Factoraje'!$N:$N,'Cartera Semanal Producto'!CK$1,'BD Factoraje'!$C:$C,$B$2)</f>
        <v>0</v>
      </c>
      <c r="CL26" s="11">
        <f>IF('Cartera Semanal Producto'!$A26='Cartera Semanal Producto'!CL$1,-SUMIFS('BD Factoraje'!$Q:$Q,'BD Factoraje'!$G:$G,'Cartera Semanal Producto'!$A26,'BD Factoraje'!$C:$C,$B$2),0)+CK26-SUMIFS('BD Factoraje'!$R:$R,'BD Factoraje'!$G:$G,'Cartera Semanal Producto'!$A26,'BD Factoraje'!$N:$N,'Cartera Semanal Producto'!CL$1,'BD Factoraje'!$C:$C,$B$2)</f>
        <v>0</v>
      </c>
      <c r="CM26" s="11">
        <f>IF('Cartera Semanal Producto'!$A26='Cartera Semanal Producto'!CM$1,-SUMIFS('BD Factoraje'!$Q:$Q,'BD Factoraje'!$G:$G,'Cartera Semanal Producto'!$A26,'BD Factoraje'!$C:$C,$B$2),0)+CL26-SUMIFS('BD Factoraje'!$R:$R,'BD Factoraje'!$G:$G,'Cartera Semanal Producto'!$A26,'BD Factoraje'!$N:$N,'Cartera Semanal Producto'!CM$1,'BD Factoraje'!$C:$C,$B$2)</f>
        <v>0</v>
      </c>
      <c r="CN26" s="11">
        <f>IF('Cartera Semanal Producto'!$A26='Cartera Semanal Producto'!CN$1,-SUMIFS('BD Factoraje'!$Q:$Q,'BD Factoraje'!$G:$G,'Cartera Semanal Producto'!$A26,'BD Factoraje'!$C:$C,$B$2),0)+CM26-SUMIFS('BD Factoraje'!$R:$R,'BD Factoraje'!$G:$G,'Cartera Semanal Producto'!$A26,'BD Factoraje'!$N:$N,'Cartera Semanal Producto'!CN$1,'BD Factoraje'!$C:$C,$B$2)</f>
        <v>0</v>
      </c>
      <c r="CO26" s="11">
        <f>IF('Cartera Semanal Producto'!$A26='Cartera Semanal Producto'!CO$1,-SUMIFS('BD Factoraje'!$Q:$Q,'BD Factoraje'!$G:$G,'Cartera Semanal Producto'!$A26,'BD Factoraje'!$C:$C,$B$2),0)+CN26-SUMIFS('BD Factoraje'!$R:$R,'BD Factoraje'!$G:$G,'Cartera Semanal Producto'!$A26,'BD Factoraje'!$N:$N,'Cartera Semanal Producto'!CO$1,'BD Factoraje'!$C:$C,$B$2)</f>
        <v>0</v>
      </c>
      <c r="CP26" s="11">
        <f>IF('Cartera Semanal Producto'!$A26='Cartera Semanal Producto'!CP$1,-SUMIFS('BD Factoraje'!$Q:$Q,'BD Factoraje'!$G:$G,'Cartera Semanal Producto'!$A26,'BD Factoraje'!$C:$C,$B$2),0)+CO26-SUMIFS('BD Factoraje'!$R:$R,'BD Factoraje'!$G:$G,'Cartera Semanal Producto'!$A26,'BD Factoraje'!$N:$N,'Cartera Semanal Producto'!CP$1,'BD Factoraje'!$C:$C,$B$2)</f>
        <v>0</v>
      </c>
      <c r="CQ26" s="11">
        <f>IF('Cartera Semanal Producto'!$A26='Cartera Semanal Producto'!CQ$1,-SUMIFS('BD Factoraje'!$Q:$Q,'BD Factoraje'!$G:$G,'Cartera Semanal Producto'!$A26,'BD Factoraje'!$C:$C,$B$2),0)+CP26-SUMIFS('BD Factoraje'!$R:$R,'BD Factoraje'!$G:$G,'Cartera Semanal Producto'!$A26,'BD Factoraje'!$N:$N,'Cartera Semanal Producto'!CQ$1,'BD Factoraje'!$C:$C,$B$2)</f>
        <v>0</v>
      </c>
      <c r="CR26" s="11">
        <f>IF('Cartera Semanal Producto'!$A26='Cartera Semanal Producto'!CR$1,-SUMIFS('BD Factoraje'!$Q:$Q,'BD Factoraje'!$G:$G,'Cartera Semanal Producto'!$A26,'BD Factoraje'!$C:$C,$B$2),0)+CQ26-SUMIFS('BD Factoraje'!$R:$R,'BD Factoraje'!$G:$G,'Cartera Semanal Producto'!$A26,'BD Factoraje'!$N:$N,'Cartera Semanal Producto'!CR$1,'BD Factoraje'!$C:$C,$B$2)</f>
        <v>0</v>
      </c>
      <c r="CS26" s="11">
        <f>IF('Cartera Semanal Producto'!$A26='Cartera Semanal Producto'!CS$1,-SUMIFS('BD Factoraje'!$Q:$Q,'BD Factoraje'!$G:$G,'Cartera Semanal Producto'!$A26,'BD Factoraje'!$C:$C,$B$2),0)+CR26-SUMIFS('BD Factoraje'!$R:$R,'BD Factoraje'!$G:$G,'Cartera Semanal Producto'!$A26,'BD Factoraje'!$N:$N,'Cartera Semanal Producto'!CS$1,'BD Factoraje'!$C:$C,$B$2)</f>
        <v>0</v>
      </c>
      <c r="CT26" s="11">
        <f>IF('Cartera Semanal Producto'!$A26='Cartera Semanal Producto'!CT$1,-SUMIFS('BD Factoraje'!$Q:$Q,'BD Factoraje'!$G:$G,'Cartera Semanal Producto'!$A26,'BD Factoraje'!$C:$C,$B$2),0)+CS26-SUMIFS('BD Factoraje'!$R:$R,'BD Factoraje'!$G:$G,'Cartera Semanal Producto'!$A26,'BD Factoraje'!$N:$N,'Cartera Semanal Producto'!CT$1,'BD Factoraje'!$C:$C,$B$2)</f>
        <v>0</v>
      </c>
      <c r="CU26" s="11">
        <f>IF('Cartera Semanal Producto'!$A26='Cartera Semanal Producto'!CU$1,-SUMIFS('BD Factoraje'!$Q:$Q,'BD Factoraje'!$G:$G,'Cartera Semanal Producto'!$A26,'BD Factoraje'!$C:$C,$B$2),0)+CT26-SUMIFS('BD Factoraje'!$R:$R,'BD Factoraje'!$G:$G,'Cartera Semanal Producto'!$A26,'BD Factoraje'!$N:$N,'Cartera Semanal Producto'!CU$1,'BD Factoraje'!$C:$C,$B$2)</f>
        <v>0</v>
      </c>
      <c r="CV26" s="11">
        <f>IF('Cartera Semanal Producto'!$A26='Cartera Semanal Producto'!CV$1,-SUMIFS('BD Factoraje'!$Q:$Q,'BD Factoraje'!$G:$G,'Cartera Semanal Producto'!$A26,'BD Factoraje'!$C:$C,$B$2),0)+CU26-SUMIFS('BD Factoraje'!$R:$R,'BD Factoraje'!$G:$G,'Cartera Semanal Producto'!$A26,'BD Factoraje'!$N:$N,'Cartera Semanal Producto'!CV$1,'BD Factoraje'!$C:$C,$B$2)</f>
        <v>0</v>
      </c>
    </row>
    <row r="27" spans="1:100" x14ac:dyDescent="0.25">
      <c r="A27" s="14">
        <v>37</v>
      </c>
      <c r="B27" s="31">
        <f t="shared" si="2"/>
        <v>42624</v>
      </c>
      <c r="C27" s="11">
        <f>IF('Cartera Semanal Producto'!$A27='Cartera Semanal Producto'!C$1,-SUMIFS('BD Factoraje'!$Q:$Q,'BD Factoraje'!$G:$G,'Cartera Semanal Producto'!$A27,'BD Factoraje'!$C:$C,$B$2),0)</f>
        <v>0</v>
      </c>
      <c r="D27" s="11">
        <f>IF('Cartera Semanal Producto'!$A27='Cartera Semanal Producto'!D$1,-SUMIFS('BD Factoraje'!$Q:$Q,'BD Factoraje'!$G:$G,'Cartera Semanal Producto'!$A27,'BD Factoraje'!$C:$C,$B$2),0)+C27-SUMIFS('BD Factoraje'!$R:$R,'BD Factoraje'!$G:$G,'Cartera Semanal Producto'!$A27,'BD Factoraje'!$N:$N,'Cartera Semanal Producto'!D$1,'BD Factoraje'!$C:$C,$B$2)</f>
        <v>0</v>
      </c>
      <c r="E27" s="11">
        <f>IF('Cartera Semanal Producto'!$A27='Cartera Semanal Producto'!E$1,-SUMIFS('BD Factoraje'!$Q:$Q,'BD Factoraje'!$G:$G,'Cartera Semanal Producto'!$A27,'BD Factoraje'!$C:$C,$B$2),0)+D27-SUMIFS('BD Factoraje'!$R:$R,'BD Factoraje'!$G:$G,'Cartera Semanal Producto'!$A27,'BD Factoraje'!$N:$N,'Cartera Semanal Producto'!E$1,'BD Factoraje'!$C:$C,$B$2)</f>
        <v>0</v>
      </c>
      <c r="F27" s="11">
        <f>IF('Cartera Semanal Producto'!$A27='Cartera Semanal Producto'!F$1,-SUMIFS('BD Factoraje'!$Q:$Q,'BD Factoraje'!$G:$G,'Cartera Semanal Producto'!$A27,'BD Factoraje'!$C:$C,$B$2),0)+E27-SUMIFS('BD Factoraje'!$R:$R,'BD Factoraje'!$G:$G,'Cartera Semanal Producto'!$A27,'BD Factoraje'!$N:$N,'Cartera Semanal Producto'!F$1,'BD Factoraje'!$C:$C,$B$2)</f>
        <v>0</v>
      </c>
      <c r="G27" s="11">
        <f>IF('Cartera Semanal Producto'!$A27='Cartera Semanal Producto'!G$1,-SUMIFS('BD Factoraje'!$Q:$Q,'BD Factoraje'!$G:$G,'Cartera Semanal Producto'!$A27,'BD Factoraje'!$C:$C,$B$2),0)+F27-SUMIFS('BD Factoraje'!$R:$R,'BD Factoraje'!$G:$G,'Cartera Semanal Producto'!$A27,'BD Factoraje'!$N:$N,'Cartera Semanal Producto'!G$1,'BD Factoraje'!$C:$C,$B$2)</f>
        <v>0</v>
      </c>
      <c r="H27" s="11">
        <f>IF('Cartera Semanal Producto'!$A27='Cartera Semanal Producto'!H$1,-SUMIFS('BD Factoraje'!$Q:$Q,'BD Factoraje'!$G:$G,'Cartera Semanal Producto'!$A27,'BD Factoraje'!$C:$C,$B$2),0)+G27-SUMIFS('BD Factoraje'!$R:$R,'BD Factoraje'!$G:$G,'Cartera Semanal Producto'!$A27,'BD Factoraje'!$N:$N,'Cartera Semanal Producto'!H$1,'BD Factoraje'!$C:$C,$B$2)</f>
        <v>0</v>
      </c>
      <c r="I27" s="11">
        <f>IF('Cartera Semanal Producto'!$A27='Cartera Semanal Producto'!I$1,-SUMIFS('BD Factoraje'!$Q:$Q,'BD Factoraje'!$G:$G,'Cartera Semanal Producto'!$A27,'BD Factoraje'!$C:$C,$B$2),0)+H27-SUMIFS('BD Factoraje'!$R:$R,'BD Factoraje'!$G:$G,'Cartera Semanal Producto'!$A27,'BD Factoraje'!$N:$N,'Cartera Semanal Producto'!I$1,'BD Factoraje'!$C:$C,$B$2)</f>
        <v>0</v>
      </c>
      <c r="J27" s="11">
        <f>IF('Cartera Semanal Producto'!$A27='Cartera Semanal Producto'!J$1,-SUMIFS('BD Factoraje'!$Q:$Q,'BD Factoraje'!$G:$G,'Cartera Semanal Producto'!$A27,'BD Factoraje'!$C:$C,$B$2),0)+I27-SUMIFS('BD Factoraje'!$R:$R,'BD Factoraje'!$G:$G,'Cartera Semanal Producto'!$A27,'BD Factoraje'!$N:$N,'Cartera Semanal Producto'!J$1,'BD Factoraje'!$C:$C,$B$2)</f>
        <v>0</v>
      </c>
      <c r="K27" s="11">
        <f>IF('Cartera Semanal Producto'!$A27='Cartera Semanal Producto'!K$1,-SUMIFS('BD Factoraje'!$Q:$Q,'BD Factoraje'!$G:$G,'Cartera Semanal Producto'!$A27,'BD Factoraje'!$C:$C,$B$2),0)+J27-SUMIFS('BD Factoraje'!$R:$R,'BD Factoraje'!$G:$G,'Cartera Semanal Producto'!$A27,'BD Factoraje'!$N:$N,'Cartera Semanal Producto'!K$1,'BD Factoraje'!$C:$C,$B$2)</f>
        <v>0</v>
      </c>
      <c r="L27" s="11">
        <f>IF('Cartera Semanal Producto'!$A27='Cartera Semanal Producto'!L$1,-SUMIFS('BD Factoraje'!$Q:$Q,'BD Factoraje'!$G:$G,'Cartera Semanal Producto'!$A27,'BD Factoraje'!$C:$C,$B$2),0)+K27-SUMIFS('BD Factoraje'!$R:$R,'BD Factoraje'!$G:$G,'Cartera Semanal Producto'!$A27,'BD Factoraje'!$N:$N,'Cartera Semanal Producto'!L$1,'BD Factoraje'!$C:$C,$B$2)</f>
        <v>0</v>
      </c>
      <c r="M27" s="11">
        <f>IF('Cartera Semanal Producto'!$A27='Cartera Semanal Producto'!M$1,-SUMIFS('BD Factoraje'!$Q:$Q,'BD Factoraje'!$G:$G,'Cartera Semanal Producto'!$A27,'BD Factoraje'!$C:$C,$B$2),0)+L27-SUMIFS('BD Factoraje'!$R:$R,'BD Factoraje'!$G:$G,'Cartera Semanal Producto'!$A27,'BD Factoraje'!$N:$N,'Cartera Semanal Producto'!M$1,'BD Factoraje'!$C:$C,$B$2)</f>
        <v>0</v>
      </c>
      <c r="N27" s="11">
        <f>IF('Cartera Semanal Producto'!$A27='Cartera Semanal Producto'!N$1,-SUMIFS('BD Factoraje'!$Q:$Q,'BD Factoraje'!$G:$G,'Cartera Semanal Producto'!$A27,'BD Factoraje'!$C:$C,$B$2),0)+M27-SUMIFS('BD Factoraje'!$R:$R,'BD Factoraje'!$G:$G,'Cartera Semanal Producto'!$A27,'BD Factoraje'!$N:$N,'Cartera Semanal Producto'!N$1,'BD Factoraje'!$C:$C,$B$2)</f>
        <v>0</v>
      </c>
      <c r="O27" s="11">
        <f>IF('Cartera Semanal Producto'!$A27='Cartera Semanal Producto'!O$1,-SUMIFS('BD Factoraje'!$Q:$Q,'BD Factoraje'!$G:$G,'Cartera Semanal Producto'!$A27,'BD Factoraje'!$C:$C,$B$2),0)+N27-SUMIFS('BD Factoraje'!$R:$R,'BD Factoraje'!$G:$G,'Cartera Semanal Producto'!$A27,'BD Factoraje'!$N:$N,'Cartera Semanal Producto'!O$1,'BD Factoraje'!$C:$C,$B$2)</f>
        <v>0</v>
      </c>
      <c r="P27" s="11">
        <f>IF('Cartera Semanal Producto'!$A27='Cartera Semanal Producto'!P$1,-SUMIFS('BD Factoraje'!$Q:$Q,'BD Factoraje'!$G:$G,'Cartera Semanal Producto'!$A27,'BD Factoraje'!$C:$C,$B$2),0)+O27-SUMIFS('BD Factoraje'!$R:$R,'BD Factoraje'!$G:$G,'Cartera Semanal Producto'!$A27,'BD Factoraje'!$N:$N,'Cartera Semanal Producto'!P$1,'BD Factoraje'!$C:$C,$B$2)</f>
        <v>0</v>
      </c>
      <c r="Q27" s="11">
        <f>IF('Cartera Semanal Producto'!$A27='Cartera Semanal Producto'!Q$1,-SUMIFS('BD Factoraje'!$Q:$Q,'BD Factoraje'!$G:$G,'Cartera Semanal Producto'!$A27,'BD Factoraje'!$C:$C,$B$2),0)+P27-SUMIFS('BD Factoraje'!$R:$R,'BD Factoraje'!$G:$G,'Cartera Semanal Producto'!$A27,'BD Factoraje'!$N:$N,'Cartera Semanal Producto'!Q$1,'BD Factoraje'!$C:$C,$B$2)</f>
        <v>0</v>
      </c>
      <c r="R27" s="11">
        <f>IF('Cartera Semanal Producto'!$A27='Cartera Semanal Producto'!R$1,-SUMIFS('BD Factoraje'!$Q:$Q,'BD Factoraje'!$G:$G,'Cartera Semanal Producto'!$A27,'BD Factoraje'!$C:$C,$B$2),0)+Q27-SUMIFS('BD Factoraje'!$R:$R,'BD Factoraje'!$G:$G,'Cartera Semanal Producto'!$A27,'BD Factoraje'!$N:$N,'Cartera Semanal Producto'!R$1,'BD Factoraje'!$C:$C,$B$2)</f>
        <v>0</v>
      </c>
      <c r="S27" s="11">
        <f>IF('Cartera Semanal Producto'!$A27='Cartera Semanal Producto'!S$1,-SUMIFS('BD Factoraje'!$Q:$Q,'BD Factoraje'!$G:$G,'Cartera Semanal Producto'!$A27,'BD Factoraje'!$C:$C,$B$2),0)+R27-SUMIFS('BD Factoraje'!$R:$R,'BD Factoraje'!$G:$G,'Cartera Semanal Producto'!$A27,'BD Factoraje'!$N:$N,'Cartera Semanal Producto'!S$1,'BD Factoraje'!$C:$C,$B$2)</f>
        <v>0</v>
      </c>
      <c r="T27" s="11">
        <f>IF('Cartera Semanal Producto'!$A27='Cartera Semanal Producto'!T$1,-SUMIFS('BD Factoraje'!$Q:$Q,'BD Factoraje'!$G:$G,'Cartera Semanal Producto'!$A27,'BD Factoraje'!$C:$C,$B$2),0)+S27-SUMIFS('BD Factoraje'!$R:$R,'BD Factoraje'!$G:$G,'Cartera Semanal Producto'!$A27,'BD Factoraje'!$N:$N,'Cartera Semanal Producto'!T$1,'BD Factoraje'!$C:$C,$B$2)</f>
        <v>0</v>
      </c>
      <c r="U27" s="11">
        <f>IF('Cartera Semanal Producto'!$A27='Cartera Semanal Producto'!U$1,-SUMIFS('BD Factoraje'!$Q:$Q,'BD Factoraje'!$G:$G,'Cartera Semanal Producto'!$A27,'BD Factoraje'!$C:$C,$B$2),0)+T27-SUMIFS('BD Factoraje'!$R:$R,'BD Factoraje'!$G:$G,'Cartera Semanal Producto'!$A27,'BD Factoraje'!$N:$N,'Cartera Semanal Producto'!U$1,'BD Factoraje'!$C:$C,$B$2)</f>
        <v>0</v>
      </c>
      <c r="V27" s="11">
        <f>IF('Cartera Semanal Producto'!$A27='Cartera Semanal Producto'!V$1,-SUMIFS('BD Factoraje'!$Q:$Q,'BD Factoraje'!$G:$G,'Cartera Semanal Producto'!$A27,'BD Factoraje'!$C:$C,$B$2),0)+U27-SUMIFS('BD Factoraje'!$R:$R,'BD Factoraje'!$G:$G,'Cartera Semanal Producto'!$A27,'BD Factoraje'!$N:$N,'Cartera Semanal Producto'!V$1,'BD Factoraje'!$C:$C,$B$2)</f>
        <v>0</v>
      </c>
      <c r="W27" s="11">
        <f>IF('Cartera Semanal Producto'!$A27='Cartera Semanal Producto'!W$1,-SUMIFS('BD Factoraje'!$Q:$Q,'BD Factoraje'!$G:$G,'Cartera Semanal Producto'!$A27,'BD Factoraje'!$C:$C,$B$2),0)+V27-SUMIFS('BD Factoraje'!$R:$R,'BD Factoraje'!$G:$G,'Cartera Semanal Producto'!$A27,'BD Factoraje'!$N:$N,'Cartera Semanal Producto'!W$1,'BD Factoraje'!$C:$C,$B$2)</f>
        <v>0</v>
      </c>
      <c r="X27" s="11">
        <f>IF('Cartera Semanal Producto'!$A27='Cartera Semanal Producto'!X$1,-SUMIFS('BD Factoraje'!$Q:$Q,'BD Factoraje'!$G:$G,'Cartera Semanal Producto'!$A27,'BD Factoraje'!$C:$C,$B$2),0)+W27-SUMIFS('BD Factoraje'!$R:$R,'BD Factoraje'!$G:$G,'Cartera Semanal Producto'!$A27,'BD Factoraje'!$N:$N,'Cartera Semanal Producto'!X$1,'BD Factoraje'!$C:$C,$B$2)</f>
        <v>0</v>
      </c>
      <c r="Y27" s="11">
        <f>IF('Cartera Semanal Producto'!$A27='Cartera Semanal Producto'!Y$1,-SUMIFS('BD Factoraje'!$Q:$Q,'BD Factoraje'!$G:$G,'Cartera Semanal Producto'!$A27,'BD Factoraje'!$C:$C,$B$2),0)+X27-SUMIFS('BD Factoraje'!$R:$R,'BD Factoraje'!$G:$G,'Cartera Semanal Producto'!$A27,'BD Factoraje'!$N:$N,'Cartera Semanal Producto'!Y$1,'BD Factoraje'!$C:$C,$B$2)</f>
        <v>0</v>
      </c>
      <c r="Z27" s="11">
        <f>IF('Cartera Semanal Producto'!$A27='Cartera Semanal Producto'!Z$1,-SUMIFS('BD Factoraje'!$Q:$Q,'BD Factoraje'!$G:$G,'Cartera Semanal Producto'!$A27,'BD Factoraje'!$C:$C,$B$2),0)+Y27-SUMIFS('BD Factoraje'!$R:$R,'BD Factoraje'!$G:$G,'Cartera Semanal Producto'!$A27,'BD Factoraje'!$N:$N,'Cartera Semanal Producto'!Z$1,'BD Factoraje'!$C:$C,$B$2)</f>
        <v>400000</v>
      </c>
      <c r="AA27" s="11">
        <f>IF('Cartera Semanal Producto'!$A27='Cartera Semanal Producto'!AA$1,-SUMIFS('BD Factoraje'!$Q:$Q,'BD Factoraje'!$G:$G,'Cartera Semanal Producto'!$A27,'BD Factoraje'!$C:$C,$B$2),0)+Z27-SUMIFS('BD Factoraje'!$R:$R,'BD Factoraje'!$G:$G,'Cartera Semanal Producto'!$A27,'BD Factoraje'!$N:$N,'Cartera Semanal Producto'!AA$1,'BD Factoraje'!$C:$C,$B$2)</f>
        <v>400000</v>
      </c>
      <c r="AB27" s="11">
        <f>IF('Cartera Semanal Producto'!$A27='Cartera Semanal Producto'!AB$1,-SUMIFS('BD Factoraje'!$Q:$Q,'BD Factoraje'!$G:$G,'Cartera Semanal Producto'!$A27,'BD Factoraje'!$C:$C,$B$2),0)+AA27-SUMIFS('BD Factoraje'!$R:$R,'BD Factoraje'!$G:$G,'Cartera Semanal Producto'!$A27,'BD Factoraje'!$N:$N,'Cartera Semanal Producto'!AB$1,'BD Factoraje'!$C:$C,$B$2)</f>
        <v>300000</v>
      </c>
      <c r="AC27" s="11">
        <f>IF('Cartera Semanal Producto'!$A27='Cartera Semanal Producto'!AC$1,-SUMIFS('BD Factoraje'!$Q:$Q,'BD Factoraje'!$G:$G,'Cartera Semanal Producto'!$A27,'BD Factoraje'!$C:$C,$B$2),0)+AB27-SUMIFS('BD Factoraje'!$R:$R,'BD Factoraje'!$G:$G,'Cartera Semanal Producto'!$A27,'BD Factoraje'!$N:$N,'Cartera Semanal Producto'!AC$1,'BD Factoraje'!$C:$C,$B$2)</f>
        <v>300000</v>
      </c>
      <c r="AD27" s="11">
        <f>IF('Cartera Semanal Producto'!$A27='Cartera Semanal Producto'!AD$1,-SUMIFS('BD Factoraje'!$Q:$Q,'BD Factoraje'!$G:$G,'Cartera Semanal Producto'!$A27,'BD Factoraje'!$C:$C,$B$2),0)+AC27-SUMIFS('BD Factoraje'!$R:$R,'BD Factoraje'!$G:$G,'Cartera Semanal Producto'!$A27,'BD Factoraje'!$N:$N,'Cartera Semanal Producto'!AD$1,'BD Factoraje'!$C:$C,$B$2)</f>
        <v>300000</v>
      </c>
      <c r="AE27" s="11">
        <f>IF('Cartera Semanal Producto'!$A27='Cartera Semanal Producto'!AE$1,-SUMIFS('BD Factoraje'!$Q:$Q,'BD Factoraje'!$G:$G,'Cartera Semanal Producto'!$A27,'BD Factoraje'!$C:$C,$B$2),0)+AD27-SUMIFS('BD Factoraje'!$R:$R,'BD Factoraje'!$G:$G,'Cartera Semanal Producto'!$A27,'BD Factoraje'!$N:$N,'Cartera Semanal Producto'!AE$1,'BD Factoraje'!$C:$C,$B$2)</f>
        <v>300000</v>
      </c>
      <c r="AF27" s="11">
        <f>IF('Cartera Semanal Producto'!$A27='Cartera Semanal Producto'!AF$1,-SUMIFS('BD Factoraje'!$Q:$Q,'BD Factoraje'!$G:$G,'Cartera Semanal Producto'!$A27,'BD Factoraje'!$C:$C,$B$2),0)+AE27-SUMIFS('BD Factoraje'!$R:$R,'BD Factoraje'!$G:$G,'Cartera Semanal Producto'!$A27,'BD Factoraje'!$N:$N,'Cartera Semanal Producto'!AF$1,'BD Factoraje'!$C:$C,$B$2)</f>
        <v>300000</v>
      </c>
      <c r="AG27" s="11">
        <f>IF('Cartera Semanal Producto'!$A27='Cartera Semanal Producto'!AG$1,-SUMIFS('BD Factoraje'!$Q:$Q,'BD Factoraje'!$G:$G,'Cartera Semanal Producto'!$A27,'BD Factoraje'!$C:$C,$B$2),0)+AF27-SUMIFS('BD Factoraje'!$R:$R,'BD Factoraje'!$G:$G,'Cartera Semanal Producto'!$A27,'BD Factoraje'!$N:$N,'Cartera Semanal Producto'!AG$1,'BD Factoraje'!$C:$C,$B$2)</f>
        <v>300000</v>
      </c>
      <c r="AH27" s="11">
        <f>IF('Cartera Semanal Producto'!$A27='Cartera Semanal Producto'!AH$1,-SUMIFS('BD Factoraje'!$Q:$Q,'BD Factoraje'!$G:$G,'Cartera Semanal Producto'!$A27,'BD Factoraje'!$C:$C,$B$2),0)+AG27-SUMIFS('BD Factoraje'!$R:$R,'BD Factoraje'!$G:$G,'Cartera Semanal Producto'!$A27,'BD Factoraje'!$N:$N,'Cartera Semanal Producto'!AH$1,'BD Factoraje'!$C:$C,$B$2)</f>
        <v>300000</v>
      </c>
      <c r="AI27" s="11">
        <f>IF('Cartera Semanal Producto'!$A27='Cartera Semanal Producto'!AI$1,-SUMIFS('BD Factoraje'!$Q:$Q,'BD Factoraje'!$G:$G,'Cartera Semanal Producto'!$A27,'BD Factoraje'!$C:$C,$B$2),0)+AH27-SUMIFS('BD Factoraje'!$R:$R,'BD Factoraje'!$G:$G,'Cartera Semanal Producto'!$A27,'BD Factoraje'!$N:$N,'Cartera Semanal Producto'!AI$1,'BD Factoraje'!$C:$C,$B$2)</f>
        <v>300000</v>
      </c>
      <c r="AJ27" s="11">
        <f>IF('Cartera Semanal Producto'!$A27='Cartera Semanal Producto'!AJ$1,-SUMIFS('BD Factoraje'!$Q:$Q,'BD Factoraje'!$G:$G,'Cartera Semanal Producto'!$A27,'BD Factoraje'!$C:$C,$B$2),0)+AI27-SUMIFS('BD Factoraje'!$R:$R,'BD Factoraje'!$G:$G,'Cartera Semanal Producto'!$A27,'BD Factoraje'!$N:$N,'Cartera Semanal Producto'!AJ$1,'BD Factoraje'!$C:$C,$B$2)</f>
        <v>300000</v>
      </c>
      <c r="AK27" s="11">
        <f>IF('Cartera Semanal Producto'!$A27='Cartera Semanal Producto'!AK$1,-SUMIFS('BD Factoraje'!$Q:$Q,'BD Factoraje'!$G:$G,'Cartera Semanal Producto'!$A27,'BD Factoraje'!$C:$C,$B$2),0)+AJ27-SUMIFS('BD Factoraje'!$R:$R,'BD Factoraje'!$G:$G,'Cartera Semanal Producto'!$A27,'BD Factoraje'!$N:$N,'Cartera Semanal Producto'!AK$1,'BD Factoraje'!$C:$C,$B$2)</f>
        <v>300000</v>
      </c>
      <c r="AL27" s="11">
        <f>IF('Cartera Semanal Producto'!$A27='Cartera Semanal Producto'!AL$1,-SUMIFS('BD Factoraje'!$Q:$Q,'BD Factoraje'!$G:$G,'Cartera Semanal Producto'!$A27,'BD Factoraje'!$C:$C,$B$2),0)+AK27-SUMIFS('BD Factoraje'!$R:$R,'BD Factoraje'!$G:$G,'Cartera Semanal Producto'!$A27,'BD Factoraje'!$N:$N,'Cartera Semanal Producto'!AL$1,'BD Factoraje'!$C:$C,$B$2)</f>
        <v>300000</v>
      </c>
      <c r="AM27" s="11">
        <f>IF('Cartera Semanal Producto'!$A27='Cartera Semanal Producto'!AM$1,-SUMIFS('BD Factoraje'!$Q:$Q,'BD Factoraje'!$G:$G,'Cartera Semanal Producto'!$A27,'BD Factoraje'!$C:$C,$B$2),0)+AL27-SUMIFS('BD Factoraje'!$R:$R,'BD Factoraje'!$G:$G,'Cartera Semanal Producto'!$A27,'BD Factoraje'!$N:$N,'Cartera Semanal Producto'!AM$1,'BD Factoraje'!$C:$C,$B$2)</f>
        <v>300000</v>
      </c>
      <c r="AN27" s="11">
        <f>IF('Cartera Semanal Producto'!$A27='Cartera Semanal Producto'!AN$1,-SUMIFS('BD Factoraje'!$Q:$Q,'BD Factoraje'!$G:$G,'Cartera Semanal Producto'!$A27,'BD Factoraje'!$C:$C,$B$2),0)+AM27-SUMIFS('BD Factoraje'!$R:$R,'BD Factoraje'!$G:$G,'Cartera Semanal Producto'!$A27,'BD Factoraje'!$N:$N,'Cartera Semanal Producto'!AN$1,'BD Factoraje'!$C:$C,$B$2)</f>
        <v>200000</v>
      </c>
      <c r="AO27" s="11">
        <f>IF('Cartera Semanal Producto'!$A27='Cartera Semanal Producto'!AO$1,-SUMIFS('BD Factoraje'!$Q:$Q,'BD Factoraje'!$G:$G,'Cartera Semanal Producto'!$A27,'BD Factoraje'!$C:$C,$B$2),0)+AN27-SUMIFS('BD Factoraje'!$R:$R,'BD Factoraje'!$G:$G,'Cartera Semanal Producto'!$A27,'BD Factoraje'!$N:$N,'Cartera Semanal Producto'!AO$1,'BD Factoraje'!$C:$C,$B$2)</f>
        <v>200000</v>
      </c>
      <c r="AP27" s="11">
        <f>IF('Cartera Semanal Producto'!$A27='Cartera Semanal Producto'!AP$1,-SUMIFS('BD Factoraje'!$Q:$Q,'BD Factoraje'!$G:$G,'Cartera Semanal Producto'!$A27,'BD Factoraje'!$C:$C,$B$2),0)+AO27-SUMIFS('BD Factoraje'!$R:$R,'BD Factoraje'!$G:$G,'Cartera Semanal Producto'!$A27,'BD Factoraje'!$N:$N,'Cartera Semanal Producto'!AP$1,'BD Factoraje'!$C:$C,$B$2)</f>
        <v>0</v>
      </c>
      <c r="AQ27" s="11">
        <f>IF('Cartera Semanal Producto'!$A27='Cartera Semanal Producto'!AQ$1,-SUMIFS('BD Factoraje'!$Q:$Q,'BD Factoraje'!$G:$G,'Cartera Semanal Producto'!$A27,'BD Factoraje'!$C:$C,$B$2),0)+AP27-SUMIFS('BD Factoraje'!$R:$R,'BD Factoraje'!$G:$G,'Cartera Semanal Producto'!$A27,'BD Factoraje'!$N:$N,'Cartera Semanal Producto'!AQ$1,'BD Factoraje'!$C:$C,$B$2)</f>
        <v>0</v>
      </c>
      <c r="AR27" s="11">
        <f>IF('Cartera Semanal Producto'!$A27='Cartera Semanal Producto'!AR$1,-SUMIFS('BD Factoraje'!$Q:$Q,'BD Factoraje'!$G:$G,'Cartera Semanal Producto'!$A27,'BD Factoraje'!$C:$C,$B$2),0)+AQ27-SUMIFS('BD Factoraje'!$R:$R,'BD Factoraje'!$G:$G,'Cartera Semanal Producto'!$A27,'BD Factoraje'!$N:$N,'Cartera Semanal Producto'!AR$1,'BD Factoraje'!$C:$C,$B$2)</f>
        <v>0</v>
      </c>
      <c r="AS27" s="11">
        <f>IF('Cartera Semanal Producto'!$A27='Cartera Semanal Producto'!AS$1,-SUMIFS('BD Factoraje'!$Q:$Q,'BD Factoraje'!$G:$G,'Cartera Semanal Producto'!$A27,'BD Factoraje'!$C:$C,$B$2),0)+AR27-SUMIFS('BD Factoraje'!$R:$R,'BD Factoraje'!$G:$G,'Cartera Semanal Producto'!$A27,'BD Factoraje'!$N:$N,'Cartera Semanal Producto'!AS$1,'BD Factoraje'!$C:$C,$B$2)</f>
        <v>0</v>
      </c>
      <c r="AT27" s="11">
        <f>IF('Cartera Semanal Producto'!$A27='Cartera Semanal Producto'!AT$1,-SUMIFS('BD Factoraje'!$Q:$Q,'BD Factoraje'!$G:$G,'Cartera Semanal Producto'!$A27,'BD Factoraje'!$C:$C,$B$2),0)+AS27-SUMIFS('BD Factoraje'!$R:$R,'BD Factoraje'!$G:$G,'Cartera Semanal Producto'!$A27,'BD Factoraje'!$N:$N,'Cartera Semanal Producto'!AT$1,'BD Factoraje'!$C:$C,$B$2)</f>
        <v>0</v>
      </c>
      <c r="AU27" s="11">
        <f>IF('Cartera Semanal Producto'!$A27='Cartera Semanal Producto'!AU$1,-SUMIFS('BD Factoraje'!$Q:$Q,'BD Factoraje'!$G:$G,'Cartera Semanal Producto'!$A27,'BD Factoraje'!$C:$C,$B$2),0)+AT27-SUMIFS('BD Factoraje'!$R:$R,'BD Factoraje'!$G:$G,'Cartera Semanal Producto'!$A27,'BD Factoraje'!$N:$N,'Cartera Semanal Producto'!AU$1,'BD Factoraje'!$C:$C,$B$2)</f>
        <v>0</v>
      </c>
      <c r="AV27" s="11">
        <f>IF('Cartera Semanal Producto'!$A27='Cartera Semanal Producto'!AV$1,-SUMIFS('BD Factoraje'!$Q:$Q,'BD Factoraje'!$G:$G,'Cartera Semanal Producto'!$A27,'BD Factoraje'!$C:$C,$B$2),0)+AU27-SUMIFS('BD Factoraje'!$R:$R,'BD Factoraje'!$G:$G,'Cartera Semanal Producto'!$A27,'BD Factoraje'!$N:$N,'Cartera Semanal Producto'!AV$1,'BD Factoraje'!$C:$C,$B$2)</f>
        <v>0</v>
      </c>
      <c r="AW27" s="11">
        <f>IF('Cartera Semanal Producto'!$A27='Cartera Semanal Producto'!AW$1,-SUMIFS('BD Factoraje'!$Q:$Q,'BD Factoraje'!$G:$G,'Cartera Semanal Producto'!$A27,'BD Factoraje'!$C:$C,$B$2),0)+AV27-SUMIFS('BD Factoraje'!$R:$R,'BD Factoraje'!$G:$G,'Cartera Semanal Producto'!$A27,'BD Factoraje'!$N:$N,'Cartera Semanal Producto'!AW$1,'BD Factoraje'!$C:$C,$B$2)</f>
        <v>0</v>
      </c>
      <c r="AX27" s="11">
        <f>IF('Cartera Semanal Producto'!$A27='Cartera Semanal Producto'!AX$1,-SUMIFS('BD Factoraje'!$Q:$Q,'BD Factoraje'!$G:$G,'Cartera Semanal Producto'!$A27,'BD Factoraje'!$C:$C,$B$2),0)+AW27-SUMIFS('BD Factoraje'!$R:$R,'BD Factoraje'!$G:$G,'Cartera Semanal Producto'!$A27,'BD Factoraje'!$N:$N,'Cartera Semanal Producto'!AX$1,'BD Factoraje'!$C:$C,$B$2)</f>
        <v>0</v>
      </c>
      <c r="AY27" s="11">
        <f>IF('Cartera Semanal Producto'!$A27='Cartera Semanal Producto'!AY$1,-SUMIFS('BD Factoraje'!$Q:$Q,'BD Factoraje'!$G:$G,'Cartera Semanal Producto'!$A27,'BD Factoraje'!$C:$C,$B$2),0)+AX27-SUMIFS('BD Factoraje'!$R:$R,'BD Factoraje'!$G:$G,'Cartera Semanal Producto'!$A27,'BD Factoraje'!$N:$N,'Cartera Semanal Producto'!AY$1,'BD Factoraje'!$C:$C,$B$2)</f>
        <v>0</v>
      </c>
      <c r="AZ27" s="11">
        <f>IF('Cartera Semanal Producto'!$A27='Cartera Semanal Producto'!AZ$1,-SUMIFS('BD Factoraje'!$Q:$Q,'BD Factoraje'!$G:$G,'Cartera Semanal Producto'!$A27,'BD Factoraje'!$C:$C,$B$2),0)+AY27-SUMIFS('BD Factoraje'!$R:$R,'BD Factoraje'!$G:$G,'Cartera Semanal Producto'!$A27,'BD Factoraje'!$N:$N,'Cartera Semanal Producto'!AZ$1,'BD Factoraje'!$C:$C,$B$2)</f>
        <v>0</v>
      </c>
      <c r="BA27" s="11">
        <f>IF('Cartera Semanal Producto'!$A27='Cartera Semanal Producto'!BA$1,-SUMIFS('BD Factoraje'!$Q:$Q,'BD Factoraje'!$G:$G,'Cartera Semanal Producto'!$A27,'BD Factoraje'!$C:$C,$B$2),0)+AZ27-SUMIFS('BD Factoraje'!$R:$R,'BD Factoraje'!$G:$G,'Cartera Semanal Producto'!$A27,'BD Factoraje'!$N:$N,'Cartera Semanal Producto'!BA$1,'BD Factoraje'!$C:$C,$B$2)</f>
        <v>0</v>
      </c>
      <c r="BB27" s="11">
        <f>IF('Cartera Semanal Producto'!$A27='Cartera Semanal Producto'!BB$1,-SUMIFS('BD Factoraje'!$Q:$Q,'BD Factoraje'!$G:$G,'Cartera Semanal Producto'!$A27,'BD Factoraje'!$C:$C,$B$2),0)+BA27-SUMIFS('BD Factoraje'!$R:$R,'BD Factoraje'!$G:$G,'Cartera Semanal Producto'!$A27,'BD Factoraje'!$N:$N,'Cartera Semanal Producto'!BB$1,'BD Factoraje'!$C:$C,$B$2)</f>
        <v>0</v>
      </c>
      <c r="BC27" s="11">
        <f>IF('Cartera Semanal Producto'!$A27='Cartera Semanal Producto'!BC$1,-SUMIFS('BD Factoraje'!$Q:$Q,'BD Factoraje'!$G:$G,'Cartera Semanal Producto'!$A27,'BD Factoraje'!$C:$C,$B$2),0)+BB27-SUMIFS('BD Factoraje'!$R:$R,'BD Factoraje'!$G:$G,'Cartera Semanal Producto'!$A27,'BD Factoraje'!$N:$N,'Cartera Semanal Producto'!BC$1,'BD Factoraje'!$C:$C,$B$2)</f>
        <v>0</v>
      </c>
      <c r="BD27" s="11">
        <f>IF('Cartera Semanal Producto'!$A27='Cartera Semanal Producto'!BD$1,-SUMIFS('BD Factoraje'!$Q:$Q,'BD Factoraje'!$G:$G,'Cartera Semanal Producto'!$A27,'BD Factoraje'!$C:$C,$B$2),0)+BC27-SUMIFS('BD Factoraje'!$R:$R,'BD Factoraje'!$G:$G,'Cartera Semanal Producto'!$A27,'BD Factoraje'!$N:$N,'Cartera Semanal Producto'!BD$1,'BD Factoraje'!$C:$C,$B$2)</f>
        <v>0</v>
      </c>
      <c r="BE27" s="11">
        <f>IF('Cartera Semanal Producto'!$A27='Cartera Semanal Producto'!BE$1,-SUMIFS('BD Factoraje'!$Q:$Q,'BD Factoraje'!$G:$G,'Cartera Semanal Producto'!$A27,'BD Factoraje'!$C:$C,$B$2),0)+BD27-SUMIFS('BD Factoraje'!$R:$R,'BD Factoraje'!$G:$G,'Cartera Semanal Producto'!$A27,'BD Factoraje'!$N:$N,'Cartera Semanal Producto'!BE$1,'BD Factoraje'!$C:$C,$B$2)</f>
        <v>0</v>
      </c>
      <c r="BF27" s="11">
        <f>IF('Cartera Semanal Producto'!$A27='Cartera Semanal Producto'!BF$1,-SUMIFS('BD Factoraje'!$Q:$Q,'BD Factoraje'!$G:$G,'Cartera Semanal Producto'!$A27,'BD Factoraje'!$C:$C,$B$2),0)+BE27-SUMIFS('BD Factoraje'!$R:$R,'BD Factoraje'!$G:$G,'Cartera Semanal Producto'!$A27,'BD Factoraje'!$N:$N,'Cartera Semanal Producto'!BF$1,'BD Factoraje'!$C:$C,$B$2)</f>
        <v>0</v>
      </c>
      <c r="BG27" s="11">
        <f>IF('Cartera Semanal Producto'!$A27='Cartera Semanal Producto'!BG$1,-SUMIFS('BD Factoraje'!$Q:$Q,'BD Factoraje'!$G:$G,'Cartera Semanal Producto'!$A27,'BD Factoraje'!$C:$C,$B$2),0)+BF27-SUMIFS('BD Factoraje'!$R:$R,'BD Factoraje'!$G:$G,'Cartera Semanal Producto'!$A27,'BD Factoraje'!$N:$N,'Cartera Semanal Producto'!BG$1,'BD Factoraje'!$C:$C,$B$2)</f>
        <v>0</v>
      </c>
      <c r="BH27" s="11">
        <f>IF('Cartera Semanal Producto'!$A27='Cartera Semanal Producto'!BH$1,-SUMIFS('BD Factoraje'!$Q:$Q,'BD Factoraje'!$G:$G,'Cartera Semanal Producto'!$A27,'BD Factoraje'!$C:$C,$B$2),0)+BG27-SUMIFS('BD Factoraje'!$R:$R,'BD Factoraje'!$G:$G,'Cartera Semanal Producto'!$A27,'BD Factoraje'!$N:$N,'Cartera Semanal Producto'!BH$1,'BD Factoraje'!$C:$C,$B$2)</f>
        <v>0</v>
      </c>
      <c r="BI27" s="11">
        <f>IF('Cartera Semanal Producto'!$A27='Cartera Semanal Producto'!BI$1,-SUMIFS('BD Factoraje'!$Q:$Q,'BD Factoraje'!$G:$G,'Cartera Semanal Producto'!$A27,'BD Factoraje'!$C:$C,$B$2),0)+BH27-SUMIFS('BD Factoraje'!$R:$R,'BD Factoraje'!$G:$G,'Cartera Semanal Producto'!$A27,'BD Factoraje'!$N:$N,'Cartera Semanal Producto'!BI$1,'BD Factoraje'!$C:$C,$B$2)</f>
        <v>0</v>
      </c>
      <c r="BJ27" s="11">
        <f>IF('Cartera Semanal Producto'!$A27='Cartera Semanal Producto'!BJ$1,-SUMIFS('BD Factoraje'!$Q:$Q,'BD Factoraje'!$G:$G,'Cartera Semanal Producto'!$A27,'BD Factoraje'!$C:$C,$B$2),0)+BI27-SUMIFS('BD Factoraje'!$R:$R,'BD Factoraje'!$G:$G,'Cartera Semanal Producto'!$A27,'BD Factoraje'!$N:$N,'Cartera Semanal Producto'!BJ$1,'BD Factoraje'!$C:$C,$B$2)</f>
        <v>0</v>
      </c>
      <c r="BK27" s="11">
        <f>IF('Cartera Semanal Producto'!$A27='Cartera Semanal Producto'!BK$1,-SUMIFS('BD Factoraje'!$Q:$Q,'BD Factoraje'!$G:$G,'Cartera Semanal Producto'!$A27,'BD Factoraje'!$C:$C,$B$2),0)+BJ27-SUMIFS('BD Factoraje'!$R:$R,'BD Factoraje'!$G:$G,'Cartera Semanal Producto'!$A27,'BD Factoraje'!$N:$N,'Cartera Semanal Producto'!BK$1,'BD Factoraje'!$C:$C,$B$2)</f>
        <v>0</v>
      </c>
      <c r="BL27" s="11">
        <f>IF('Cartera Semanal Producto'!$A27='Cartera Semanal Producto'!BL$1,-SUMIFS('BD Factoraje'!$Q:$Q,'BD Factoraje'!$G:$G,'Cartera Semanal Producto'!$A27,'BD Factoraje'!$C:$C,$B$2),0)+BK27-SUMIFS('BD Factoraje'!$R:$R,'BD Factoraje'!$G:$G,'Cartera Semanal Producto'!$A27,'BD Factoraje'!$N:$N,'Cartera Semanal Producto'!BL$1,'BD Factoraje'!$C:$C,$B$2)</f>
        <v>0</v>
      </c>
      <c r="BM27" s="11">
        <f>IF('Cartera Semanal Producto'!$A27='Cartera Semanal Producto'!BM$1,-SUMIFS('BD Factoraje'!$Q:$Q,'BD Factoraje'!$G:$G,'Cartera Semanal Producto'!$A27,'BD Factoraje'!$C:$C,$B$2),0)+BL27-SUMIFS('BD Factoraje'!$R:$R,'BD Factoraje'!$G:$G,'Cartera Semanal Producto'!$A27,'BD Factoraje'!$N:$N,'Cartera Semanal Producto'!BM$1,'BD Factoraje'!$C:$C,$B$2)</f>
        <v>0</v>
      </c>
      <c r="BN27" s="11">
        <f>IF('Cartera Semanal Producto'!$A27='Cartera Semanal Producto'!BN$1,-SUMIFS('BD Factoraje'!$Q:$Q,'BD Factoraje'!$G:$G,'Cartera Semanal Producto'!$A27,'BD Factoraje'!$C:$C,$B$2),0)+BM27-SUMIFS('BD Factoraje'!$R:$R,'BD Factoraje'!$G:$G,'Cartera Semanal Producto'!$A27,'BD Factoraje'!$N:$N,'Cartera Semanal Producto'!BN$1,'BD Factoraje'!$C:$C,$B$2)</f>
        <v>0</v>
      </c>
      <c r="BO27" s="11">
        <f>IF('Cartera Semanal Producto'!$A27='Cartera Semanal Producto'!BO$1,-SUMIFS('BD Factoraje'!$Q:$Q,'BD Factoraje'!$G:$G,'Cartera Semanal Producto'!$A27,'BD Factoraje'!$C:$C,$B$2),0)+BN27-SUMIFS('BD Factoraje'!$R:$R,'BD Factoraje'!$G:$G,'Cartera Semanal Producto'!$A27,'BD Factoraje'!$N:$N,'Cartera Semanal Producto'!BO$1,'BD Factoraje'!$C:$C,$B$2)</f>
        <v>0</v>
      </c>
      <c r="BP27" s="11">
        <f>IF('Cartera Semanal Producto'!$A27='Cartera Semanal Producto'!BP$1,-SUMIFS('BD Factoraje'!$Q:$Q,'BD Factoraje'!$G:$G,'Cartera Semanal Producto'!$A27,'BD Factoraje'!$C:$C,$B$2),0)+BO27-SUMIFS('BD Factoraje'!$R:$R,'BD Factoraje'!$G:$G,'Cartera Semanal Producto'!$A27,'BD Factoraje'!$N:$N,'Cartera Semanal Producto'!BP$1,'BD Factoraje'!$C:$C,$B$2)</f>
        <v>0</v>
      </c>
      <c r="BQ27" s="11">
        <f>IF('Cartera Semanal Producto'!$A27='Cartera Semanal Producto'!BQ$1,-SUMIFS('BD Factoraje'!$Q:$Q,'BD Factoraje'!$G:$G,'Cartera Semanal Producto'!$A27,'BD Factoraje'!$C:$C,$B$2),0)+BP27-SUMIFS('BD Factoraje'!$R:$R,'BD Factoraje'!$G:$G,'Cartera Semanal Producto'!$A27,'BD Factoraje'!$N:$N,'Cartera Semanal Producto'!BQ$1,'BD Factoraje'!$C:$C,$B$2)</f>
        <v>0</v>
      </c>
      <c r="BR27" s="11">
        <f>IF('Cartera Semanal Producto'!$A27='Cartera Semanal Producto'!BR$1,-SUMIFS('BD Factoraje'!$Q:$Q,'BD Factoraje'!$G:$G,'Cartera Semanal Producto'!$A27,'BD Factoraje'!$C:$C,$B$2),0)+BQ27-SUMIFS('BD Factoraje'!$R:$R,'BD Factoraje'!$G:$G,'Cartera Semanal Producto'!$A27,'BD Factoraje'!$N:$N,'Cartera Semanal Producto'!BR$1,'BD Factoraje'!$C:$C,$B$2)</f>
        <v>0</v>
      </c>
      <c r="BS27" s="11">
        <f>IF('Cartera Semanal Producto'!$A27='Cartera Semanal Producto'!BS$1,-SUMIFS('BD Factoraje'!$Q:$Q,'BD Factoraje'!$G:$G,'Cartera Semanal Producto'!$A27,'BD Factoraje'!$C:$C,$B$2),0)+BR27-SUMIFS('BD Factoraje'!$R:$R,'BD Factoraje'!$G:$G,'Cartera Semanal Producto'!$A27,'BD Factoraje'!$N:$N,'Cartera Semanal Producto'!BS$1,'BD Factoraje'!$C:$C,$B$2)</f>
        <v>0</v>
      </c>
      <c r="BT27" s="11">
        <f>IF('Cartera Semanal Producto'!$A27='Cartera Semanal Producto'!BT$1,-SUMIFS('BD Factoraje'!$Q:$Q,'BD Factoraje'!$G:$G,'Cartera Semanal Producto'!$A27,'BD Factoraje'!$C:$C,$B$2),0)+BS27-SUMIFS('BD Factoraje'!$R:$R,'BD Factoraje'!$G:$G,'Cartera Semanal Producto'!$A27,'BD Factoraje'!$N:$N,'Cartera Semanal Producto'!BT$1,'BD Factoraje'!$C:$C,$B$2)</f>
        <v>0</v>
      </c>
      <c r="BU27" s="11">
        <f>IF('Cartera Semanal Producto'!$A27='Cartera Semanal Producto'!BU$1,-SUMIFS('BD Factoraje'!$Q:$Q,'BD Factoraje'!$G:$G,'Cartera Semanal Producto'!$A27,'BD Factoraje'!$C:$C,$B$2),0)+BT27-SUMIFS('BD Factoraje'!$R:$R,'BD Factoraje'!$G:$G,'Cartera Semanal Producto'!$A27,'BD Factoraje'!$N:$N,'Cartera Semanal Producto'!BU$1,'BD Factoraje'!$C:$C,$B$2)</f>
        <v>0</v>
      </c>
      <c r="BV27" s="11">
        <f>IF('Cartera Semanal Producto'!$A27='Cartera Semanal Producto'!BV$1,-SUMIFS('BD Factoraje'!$Q:$Q,'BD Factoraje'!$G:$G,'Cartera Semanal Producto'!$A27,'BD Factoraje'!$C:$C,$B$2),0)+BU27-SUMIFS('BD Factoraje'!$R:$R,'BD Factoraje'!$G:$G,'Cartera Semanal Producto'!$A27,'BD Factoraje'!$N:$N,'Cartera Semanal Producto'!BV$1,'BD Factoraje'!$C:$C,$B$2)</f>
        <v>0</v>
      </c>
      <c r="BW27" s="11">
        <f>IF('Cartera Semanal Producto'!$A27='Cartera Semanal Producto'!BW$1,-SUMIFS('BD Factoraje'!$Q:$Q,'BD Factoraje'!$G:$G,'Cartera Semanal Producto'!$A27,'BD Factoraje'!$C:$C,$B$2),0)+BV27-SUMIFS('BD Factoraje'!$R:$R,'BD Factoraje'!$G:$G,'Cartera Semanal Producto'!$A27,'BD Factoraje'!$N:$N,'Cartera Semanal Producto'!BW$1,'BD Factoraje'!$C:$C,$B$2)</f>
        <v>0</v>
      </c>
      <c r="BX27" s="11">
        <f>IF('Cartera Semanal Producto'!$A27='Cartera Semanal Producto'!BX$1,-SUMIFS('BD Factoraje'!$Q:$Q,'BD Factoraje'!$G:$G,'Cartera Semanal Producto'!$A27,'BD Factoraje'!$C:$C,$B$2),0)+BW27-SUMIFS('BD Factoraje'!$R:$R,'BD Factoraje'!$G:$G,'Cartera Semanal Producto'!$A27,'BD Factoraje'!$N:$N,'Cartera Semanal Producto'!BX$1,'BD Factoraje'!$C:$C,$B$2)</f>
        <v>0</v>
      </c>
      <c r="BY27" s="11">
        <f>IF('Cartera Semanal Producto'!$A27='Cartera Semanal Producto'!BY$1,-SUMIFS('BD Factoraje'!$Q:$Q,'BD Factoraje'!$G:$G,'Cartera Semanal Producto'!$A27,'BD Factoraje'!$C:$C,$B$2),0)+BX27-SUMIFS('BD Factoraje'!$R:$R,'BD Factoraje'!$G:$G,'Cartera Semanal Producto'!$A27,'BD Factoraje'!$N:$N,'Cartera Semanal Producto'!BY$1,'BD Factoraje'!$C:$C,$B$2)</f>
        <v>0</v>
      </c>
      <c r="BZ27" s="11">
        <f>IF('Cartera Semanal Producto'!$A27='Cartera Semanal Producto'!BZ$1,-SUMIFS('BD Factoraje'!$Q:$Q,'BD Factoraje'!$G:$G,'Cartera Semanal Producto'!$A27,'BD Factoraje'!$C:$C,$B$2),0)+BY27-SUMIFS('BD Factoraje'!$R:$R,'BD Factoraje'!$G:$G,'Cartera Semanal Producto'!$A27,'BD Factoraje'!$N:$N,'Cartera Semanal Producto'!BZ$1,'BD Factoraje'!$C:$C,$B$2)</f>
        <v>0</v>
      </c>
      <c r="CA27" s="11">
        <f>IF('Cartera Semanal Producto'!$A27='Cartera Semanal Producto'!CA$1,-SUMIFS('BD Factoraje'!$Q:$Q,'BD Factoraje'!$G:$G,'Cartera Semanal Producto'!$A27,'BD Factoraje'!$C:$C,$B$2),0)+BZ27-SUMIFS('BD Factoraje'!$R:$R,'BD Factoraje'!$G:$G,'Cartera Semanal Producto'!$A27,'BD Factoraje'!$N:$N,'Cartera Semanal Producto'!CA$1,'BD Factoraje'!$C:$C,$B$2)</f>
        <v>0</v>
      </c>
      <c r="CB27" s="11">
        <f>IF('Cartera Semanal Producto'!$A27='Cartera Semanal Producto'!CB$1,-SUMIFS('BD Factoraje'!$Q:$Q,'BD Factoraje'!$G:$G,'Cartera Semanal Producto'!$A27,'BD Factoraje'!$C:$C,$B$2),0)+CA27-SUMIFS('BD Factoraje'!$R:$R,'BD Factoraje'!$G:$G,'Cartera Semanal Producto'!$A27,'BD Factoraje'!$N:$N,'Cartera Semanal Producto'!CB$1,'BD Factoraje'!$C:$C,$B$2)</f>
        <v>0</v>
      </c>
      <c r="CC27" s="11">
        <f>IF('Cartera Semanal Producto'!$A27='Cartera Semanal Producto'!CC$1,-SUMIFS('BD Factoraje'!$Q:$Q,'BD Factoraje'!$G:$G,'Cartera Semanal Producto'!$A27,'BD Factoraje'!$C:$C,$B$2),0)+CB27-SUMIFS('BD Factoraje'!$R:$R,'BD Factoraje'!$G:$G,'Cartera Semanal Producto'!$A27,'BD Factoraje'!$N:$N,'Cartera Semanal Producto'!CC$1,'BD Factoraje'!$C:$C,$B$2)</f>
        <v>0</v>
      </c>
      <c r="CD27" s="11">
        <f>IF('Cartera Semanal Producto'!$A27='Cartera Semanal Producto'!CD$1,-SUMIFS('BD Factoraje'!$Q:$Q,'BD Factoraje'!$G:$G,'Cartera Semanal Producto'!$A27,'BD Factoraje'!$C:$C,$B$2),0)+CC27-SUMIFS('BD Factoraje'!$R:$R,'BD Factoraje'!$G:$G,'Cartera Semanal Producto'!$A27,'BD Factoraje'!$N:$N,'Cartera Semanal Producto'!CD$1,'BD Factoraje'!$C:$C,$B$2)</f>
        <v>0</v>
      </c>
      <c r="CE27" s="11">
        <f>IF('Cartera Semanal Producto'!$A27='Cartera Semanal Producto'!CE$1,-SUMIFS('BD Factoraje'!$Q:$Q,'BD Factoraje'!$G:$G,'Cartera Semanal Producto'!$A27,'BD Factoraje'!$C:$C,$B$2),0)+CD27-SUMIFS('BD Factoraje'!$R:$R,'BD Factoraje'!$G:$G,'Cartera Semanal Producto'!$A27,'BD Factoraje'!$N:$N,'Cartera Semanal Producto'!CE$1,'BD Factoraje'!$C:$C,$B$2)</f>
        <v>0</v>
      </c>
      <c r="CF27" s="11">
        <f>IF('Cartera Semanal Producto'!$A27='Cartera Semanal Producto'!CF$1,-SUMIFS('BD Factoraje'!$Q:$Q,'BD Factoraje'!$G:$G,'Cartera Semanal Producto'!$A27,'BD Factoraje'!$C:$C,$B$2),0)+CE27-SUMIFS('BD Factoraje'!$R:$R,'BD Factoraje'!$G:$G,'Cartera Semanal Producto'!$A27,'BD Factoraje'!$N:$N,'Cartera Semanal Producto'!CF$1,'BD Factoraje'!$C:$C,$B$2)</f>
        <v>0</v>
      </c>
      <c r="CG27" s="11">
        <f>IF('Cartera Semanal Producto'!$A27='Cartera Semanal Producto'!CG$1,-SUMIFS('BD Factoraje'!$Q:$Q,'BD Factoraje'!$G:$G,'Cartera Semanal Producto'!$A27,'BD Factoraje'!$C:$C,$B$2),0)+CF27-SUMIFS('BD Factoraje'!$R:$R,'BD Factoraje'!$G:$G,'Cartera Semanal Producto'!$A27,'BD Factoraje'!$N:$N,'Cartera Semanal Producto'!CG$1,'BD Factoraje'!$C:$C,$B$2)</f>
        <v>0</v>
      </c>
      <c r="CH27" s="11">
        <f>IF('Cartera Semanal Producto'!$A27='Cartera Semanal Producto'!CH$1,-SUMIFS('BD Factoraje'!$Q:$Q,'BD Factoraje'!$G:$G,'Cartera Semanal Producto'!$A27,'BD Factoraje'!$C:$C,$B$2),0)+CG27-SUMIFS('BD Factoraje'!$R:$R,'BD Factoraje'!$G:$G,'Cartera Semanal Producto'!$A27,'BD Factoraje'!$N:$N,'Cartera Semanal Producto'!CH$1,'BD Factoraje'!$C:$C,$B$2)</f>
        <v>0</v>
      </c>
      <c r="CI27" s="11">
        <f>IF('Cartera Semanal Producto'!$A27='Cartera Semanal Producto'!CI$1,-SUMIFS('BD Factoraje'!$Q:$Q,'BD Factoraje'!$G:$G,'Cartera Semanal Producto'!$A27,'BD Factoraje'!$C:$C,$B$2),0)+CH27-SUMIFS('BD Factoraje'!$R:$R,'BD Factoraje'!$G:$G,'Cartera Semanal Producto'!$A27,'BD Factoraje'!$N:$N,'Cartera Semanal Producto'!CI$1,'BD Factoraje'!$C:$C,$B$2)</f>
        <v>0</v>
      </c>
      <c r="CJ27" s="11">
        <f>IF('Cartera Semanal Producto'!$A27='Cartera Semanal Producto'!CJ$1,-SUMIFS('BD Factoraje'!$Q:$Q,'BD Factoraje'!$G:$G,'Cartera Semanal Producto'!$A27,'BD Factoraje'!$C:$C,$B$2),0)+CI27-SUMIFS('BD Factoraje'!$R:$R,'BD Factoraje'!$G:$G,'Cartera Semanal Producto'!$A27,'BD Factoraje'!$N:$N,'Cartera Semanal Producto'!CJ$1,'BD Factoraje'!$C:$C,$B$2)</f>
        <v>0</v>
      </c>
      <c r="CK27" s="11">
        <f>IF('Cartera Semanal Producto'!$A27='Cartera Semanal Producto'!CK$1,-SUMIFS('BD Factoraje'!$Q:$Q,'BD Factoraje'!$G:$G,'Cartera Semanal Producto'!$A27,'BD Factoraje'!$C:$C,$B$2),0)+CJ27-SUMIFS('BD Factoraje'!$R:$R,'BD Factoraje'!$G:$G,'Cartera Semanal Producto'!$A27,'BD Factoraje'!$N:$N,'Cartera Semanal Producto'!CK$1,'BD Factoraje'!$C:$C,$B$2)</f>
        <v>0</v>
      </c>
      <c r="CL27" s="11">
        <f>IF('Cartera Semanal Producto'!$A27='Cartera Semanal Producto'!CL$1,-SUMIFS('BD Factoraje'!$Q:$Q,'BD Factoraje'!$G:$G,'Cartera Semanal Producto'!$A27,'BD Factoraje'!$C:$C,$B$2),0)+CK27-SUMIFS('BD Factoraje'!$R:$R,'BD Factoraje'!$G:$G,'Cartera Semanal Producto'!$A27,'BD Factoraje'!$N:$N,'Cartera Semanal Producto'!CL$1,'BD Factoraje'!$C:$C,$B$2)</f>
        <v>0</v>
      </c>
      <c r="CM27" s="11">
        <f>IF('Cartera Semanal Producto'!$A27='Cartera Semanal Producto'!CM$1,-SUMIFS('BD Factoraje'!$Q:$Q,'BD Factoraje'!$G:$G,'Cartera Semanal Producto'!$A27,'BD Factoraje'!$C:$C,$B$2),0)+CL27-SUMIFS('BD Factoraje'!$R:$R,'BD Factoraje'!$G:$G,'Cartera Semanal Producto'!$A27,'BD Factoraje'!$N:$N,'Cartera Semanal Producto'!CM$1,'BD Factoraje'!$C:$C,$B$2)</f>
        <v>0</v>
      </c>
      <c r="CN27" s="11">
        <f>IF('Cartera Semanal Producto'!$A27='Cartera Semanal Producto'!CN$1,-SUMIFS('BD Factoraje'!$Q:$Q,'BD Factoraje'!$G:$G,'Cartera Semanal Producto'!$A27,'BD Factoraje'!$C:$C,$B$2),0)+CM27-SUMIFS('BD Factoraje'!$R:$R,'BD Factoraje'!$G:$G,'Cartera Semanal Producto'!$A27,'BD Factoraje'!$N:$N,'Cartera Semanal Producto'!CN$1,'BD Factoraje'!$C:$C,$B$2)</f>
        <v>0</v>
      </c>
      <c r="CO27" s="11">
        <f>IF('Cartera Semanal Producto'!$A27='Cartera Semanal Producto'!CO$1,-SUMIFS('BD Factoraje'!$Q:$Q,'BD Factoraje'!$G:$G,'Cartera Semanal Producto'!$A27,'BD Factoraje'!$C:$C,$B$2),0)+CN27-SUMIFS('BD Factoraje'!$R:$R,'BD Factoraje'!$G:$G,'Cartera Semanal Producto'!$A27,'BD Factoraje'!$N:$N,'Cartera Semanal Producto'!CO$1,'BD Factoraje'!$C:$C,$B$2)</f>
        <v>0</v>
      </c>
      <c r="CP27" s="11">
        <f>IF('Cartera Semanal Producto'!$A27='Cartera Semanal Producto'!CP$1,-SUMIFS('BD Factoraje'!$Q:$Q,'BD Factoraje'!$G:$G,'Cartera Semanal Producto'!$A27,'BD Factoraje'!$C:$C,$B$2),0)+CO27-SUMIFS('BD Factoraje'!$R:$R,'BD Factoraje'!$G:$G,'Cartera Semanal Producto'!$A27,'BD Factoraje'!$N:$N,'Cartera Semanal Producto'!CP$1,'BD Factoraje'!$C:$C,$B$2)</f>
        <v>0</v>
      </c>
      <c r="CQ27" s="11">
        <f>IF('Cartera Semanal Producto'!$A27='Cartera Semanal Producto'!CQ$1,-SUMIFS('BD Factoraje'!$Q:$Q,'BD Factoraje'!$G:$G,'Cartera Semanal Producto'!$A27,'BD Factoraje'!$C:$C,$B$2),0)+CP27-SUMIFS('BD Factoraje'!$R:$R,'BD Factoraje'!$G:$G,'Cartera Semanal Producto'!$A27,'BD Factoraje'!$N:$N,'Cartera Semanal Producto'!CQ$1,'BD Factoraje'!$C:$C,$B$2)</f>
        <v>0</v>
      </c>
      <c r="CR27" s="11">
        <f>IF('Cartera Semanal Producto'!$A27='Cartera Semanal Producto'!CR$1,-SUMIFS('BD Factoraje'!$Q:$Q,'BD Factoraje'!$G:$G,'Cartera Semanal Producto'!$A27,'BD Factoraje'!$C:$C,$B$2),0)+CQ27-SUMIFS('BD Factoraje'!$R:$R,'BD Factoraje'!$G:$G,'Cartera Semanal Producto'!$A27,'BD Factoraje'!$N:$N,'Cartera Semanal Producto'!CR$1,'BD Factoraje'!$C:$C,$B$2)</f>
        <v>0</v>
      </c>
      <c r="CS27" s="11">
        <f>IF('Cartera Semanal Producto'!$A27='Cartera Semanal Producto'!CS$1,-SUMIFS('BD Factoraje'!$Q:$Q,'BD Factoraje'!$G:$G,'Cartera Semanal Producto'!$A27,'BD Factoraje'!$C:$C,$B$2),0)+CR27-SUMIFS('BD Factoraje'!$R:$R,'BD Factoraje'!$G:$G,'Cartera Semanal Producto'!$A27,'BD Factoraje'!$N:$N,'Cartera Semanal Producto'!CS$1,'BD Factoraje'!$C:$C,$B$2)</f>
        <v>0</v>
      </c>
      <c r="CT27" s="11">
        <f>IF('Cartera Semanal Producto'!$A27='Cartera Semanal Producto'!CT$1,-SUMIFS('BD Factoraje'!$Q:$Q,'BD Factoraje'!$G:$G,'Cartera Semanal Producto'!$A27,'BD Factoraje'!$C:$C,$B$2),0)+CS27-SUMIFS('BD Factoraje'!$R:$R,'BD Factoraje'!$G:$G,'Cartera Semanal Producto'!$A27,'BD Factoraje'!$N:$N,'Cartera Semanal Producto'!CT$1,'BD Factoraje'!$C:$C,$B$2)</f>
        <v>0</v>
      </c>
      <c r="CU27" s="11">
        <f>IF('Cartera Semanal Producto'!$A27='Cartera Semanal Producto'!CU$1,-SUMIFS('BD Factoraje'!$Q:$Q,'BD Factoraje'!$G:$G,'Cartera Semanal Producto'!$A27,'BD Factoraje'!$C:$C,$B$2),0)+CT27-SUMIFS('BD Factoraje'!$R:$R,'BD Factoraje'!$G:$G,'Cartera Semanal Producto'!$A27,'BD Factoraje'!$N:$N,'Cartera Semanal Producto'!CU$1,'BD Factoraje'!$C:$C,$B$2)</f>
        <v>0</v>
      </c>
      <c r="CV27" s="11">
        <f>IF('Cartera Semanal Producto'!$A27='Cartera Semanal Producto'!CV$1,-SUMIFS('BD Factoraje'!$Q:$Q,'BD Factoraje'!$G:$G,'Cartera Semanal Producto'!$A27,'BD Factoraje'!$C:$C,$B$2),0)+CU27-SUMIFS('BD Factoraje'!$R:$R,'BD Factoraje'!$G:$G,'Cartera Semanal Producto'!$A27,'BD Factoraje'!$N:$N,'Cartera Semanal Producto'!CV$1,'BD Factoraje'!$C:$C,$B$2)</f>
        <v>0</v>
      </c>
    </row>
    <row r="28" spans="1:100" x14ac:dyDescent="0.25">
      <c r="A28" s="14">
        <v>38</v>
      </c>
      <c r="B28" s="31">
        <f t="shared" si="2"/>
        <v>42631</v>
      </c>
      <c r="C28" s="11">
        <f>IF('Cartera Semanal Producto'!$A28='Cartera Semanal Producto'!C$1,-SUMIFS('BD Factoraje'!$Q:$Q,'BD Factoraje'!$G:$G,'Cartera Semanal Producto'!$A28,'BD Factoraje'!$C:$C,$B$2),0)</f>
        <v>0</v>
      </c>
      <c r="D28" s="11">
        <f>IF('Cartera Semanal Producto'!$A28='Cartera Semanal Producto'!D$1,-SUMIFS('BD Factoraje'!$Q:$Q,'BD Factoraje'!$G:$G,'Cartera Semanal Producto'!$A28,'BD Factoraje'!$C:$C,$B$2),0)+C28-SUMIFS('BD Factoraje'!$R:$R,'BD Factoraje'!$G:$G,'Cartera Semanal Producto'!$A28,'BD Factoraje'!$N:$N,'Cartera Semanal Producto'!D$1,'BD Factoraje'!$C:$C,$B$2)</f>
        <v>0</v>
      </c>
      <c r="E28" s="11">
        <f>IF('Cartera Semanal Producto'!$A28='Cartera Semanal Producto'!E$1,-SUMIFS('BD Factoraje'!$Q:$Q,'BD Factoraje'!$G:$G,'Cartera Semanal Producto'!$A28,'BD Factoraje'!$C:$C,$B$2),0)+D28-SUMIFS('BD Factoraje'!$R:$R,'BD Factoraje'!$G:$G,'Cartera Semanal Producto'!$A28,'BD Factoraje'!$N:$N,'Cartera Semanal Producto'!E$1,'BD Factoraje'!$C:$C,$B$2)</f>
        <v>0</v>
      </c>
      <c r="F28" s="11">
        <f>IF('Cartera Semanal Producto'!$A28='Cartera Semanal Producto'!F$1,-SUMIFS('BD Factoraje'!$Q:$Q,'BD Factoraje'!$G:$G,'Cartera Semanal Producto'!$A28,'BD Factoraje'!$C:$C,$B$2),0)+E28-SUMIFS('BD Factoraje'!$R:$R,'BD Factoraje'!$G:$G,'Cartera Semanal Producto'!$A28,'BD Factoraje'!$N:$N,'Cartera Semanal Producto'!F$1,'BD Factoraje'!$C:$C,$B$2)</f>
        <v>0</v>
      </c>
      <c r="G28" s="11">
        <f>IF('Cartera Semanal Producto'!$A28='Cartera Semanal Producto'!G$1,-SUMIFS('BD Factoraje'!$Q:$Q,'BD Factoraje'!$G:$G,'Cartera Semanal Producto'!$A28,'BD Factoraje'!$C:$C,$B$2),0)+F28-SUMIFS('BD Factoraje'!$R:$R,'BD Factoraje'!$G:$G,'Cartera Semanal Producto'!$A28,'BD Factoraje'!$N:$N,'Cartera Semanal Producto'!G$1,'BD Factoraje'!$C:$C,$B$2)</f>
        <v>0</v>
      </c>
      <c r="H28" s="11">
        <f>IF('Cartera Semanal Producto'!$A28='Cartera Semanal Producto'!H$1,-SUMIFS('BD Factoraje'!$Q:$Q,'BD Factoraje'!$G:$G,'Cartera Semanal Producto'!$A28,'BD Factoraje'!$C:$C,$B$2),0)+G28-SUMIFS('BD Factoraje'!$R:$R,'BD Factoraje'!$G:$G,'Cartera Semanal Producto'!$A28,'BD Factoraje'!$N:$N,'Cartera Semanal Producto'!H$1,'BD Factoraje'!$C:$C,$B$2)</f>
        <v>0</v>
      </c>
      <c r="I28" s="11">
        <f>IF('Cartera Semanal Producto'!$A28='Cartera Semanal Producto'!I$1,-SUMIFS('BD Factoraje'!$Q:$Q,'BD Factoraje'!$G:$G,'Cartera Semanal Producto'!$A28,'BD Factoraje'!$C:$C,$B$2),0)+H28-SUMIFS('BD Factoraje'!$R:$R,'BD Factoraje'!$G:$G,'Cartera Semanal Producto'!$A28,'BD Factoraje'!$N:$N,'Cartera Semanal Producto'!I$1,'BD Factoraje'!$C:$C,$B$2)</f>
        <v>0</v>
      </c>
      <c r="J28" s="11">
        <f>IF('Cartera Semanal Producto'!$A28='Cartera Semanal Producto'!J$1,-SUMIFS('BD Factoraje'!$Q:$Q,'BD Factoraje'!$G:$G,'Cartera Semanal Producto'!$A28,'BD Factoraje'!$C:$C,$B$2),0)+I28-SUMIFS('BD Factoraje'!$R:$R,'BD Factoraje'!$G:$G,'Cartera Semanal Producto'!$A28,'BD Factoraje'!$N:$N,'Cartera Semanal Producto'!J$1,'BD Factoraje'!$C:$C,$B$2)</f>
        <v>0</v>
      </c>
      <c r="K28" s="11">
        <f>IF('Cartera Semanal Producto'!$A28='Cartera Semanal Producto'!K$1,-SUMIFS('BD Factoraje'!$Q:$Q,'BD Factoraje'!$G:$G,'Cartera Semanal Producto'!$A28,'BD Factoraje'!$C:$C,$B$2),0)+J28-SUMIFS('BD Factoraje'!$R:$R,'BD Factoraje'!$G:$G,'Cartera Semanal Producto'!$A28,'BD Factoraje'!$N:$N,'Cartera Semanal Producto'!K$1,'BD Factoraje'!$C:$C,$B$2)</f>
        <v>0</v>
      </c>
      <c r="L28" s="11">
        <f>IF('Cartera Semanal Producto'!$A28='Cartera Semanal Producto'!L$1,-SUMIFS('BD Factoraje'!$Q:$Q,'BD Factoraje'!$G:$G,'Cartera Semanal Producto'!$A28,'BD Factoraje'!$C:$C,$B$2),0)+K28-SUMIFS('BD Factoraje'!$R:$R,'BD Factoraje'!$G:$G,'Cartera Semanal Producto'!$A28,'BD Factoraje'!$N:$N,'Cartera Semanal Producto'!L$1,'BD Factoraje'!$C:$C,$B$2)</f>
        <v>0</v>
      </c>
      <c r="M28" s="11">
        <f>IF('Cartera Semanal Producto'!$A28='Cartera Semanal Producto'!M$1,-SUMIFS('BD Factoraje'!$Q:$Q,'BD Factoraje'!$G:$G,'Cartera Semanal Producto'!$A28,'BD Factoraje'!$C:$C,$B$2),0)+L28-SUMIFS('BD Factoraje'!$R:$R,'BD Factoraje'!$G:$G,'Cartera Semanal Producto'!$A28,'BD Factoraje'!$N:$N,'Cartera Semanal Producto'!M$1,'BD Factoraje'!$C:$C,$B$2)</f>
        <v>0</v>
      </c>
      <c r="N28" s="11">
        <f>IF('Cartera Semanal Producto'!$A28='Cartera Semanal Producto'!N$1,-SUMIFS('BD Factoraje'!$Q:$Q,'BD Factoraje'!$G:$G,'Cartera Semanal Producto'!$A28,'BD Factoraje'!$C:$C,$B$2),0)+M28-SUMIFS('BD Factoraje'!$R:$R,'BD Factoraje'!$G:$G,'Cartera Semanal Producto'!$A28,'BD Factoraje'!$N:$N,'Cartera Semanal Producto'!N$1,'BD Factoraje'!$C:$C,$B$2)</f>
        <v>0</v>
      </c>
      <c r="O28" s="11">
        <f>IF('Cartera Semanal Producto'!$A28='Cartera Semanal Producto'!O$1,-SUMIFS('BD Factoraje'!$Q:$Q,'BD Factoraje'!$G:$G,'Cartera Semanal Producto'!$A28,'BD Factoraje'!$C:$C,$B$2),0)+N28-SUMIFS('BD Factoraje'!$R:$R,'BD Factoraje'!$G:$G,'Cartera Semanal Producto'!$A28,'BD Factoraje'!$N:$N,'Cartera Semanal Producto'!O$1,'BD Factoraje'!$C:$C,$B$2)</f>
        <v>0</v>
      </c>
      <c r="P28" s="11">
        <f>IF('Cartera Semanal Producto'!$A28='Cartera Semanal Producto'!P$1,-SUMIFS('BD Factoraje'!$Q:$Q,'BD Factoraje'!$G:$G,'Cartera Semanal Producto'!$A28,'BD Factoraje'!$C:$C,$B$2),0)+O28-SUMIFS('BD Factoraje'!$R:$R,'BD Factoraje'!$G:$G,'Cartera Semanal Producto'!$A28,'BD Factoraje'!$N:$N,'Cartera Semanal Producto'!P$1,'BD Factoraje'!$C:$C,$B$2)</f>
        <v>0</v>
      </c>
      <c r="Q28" s="11">
        <f>IF('Cartera Semanal Producto'!$A28='Cartera Semanal Producto'!Q$1,-SUMIFS('BD Factoraje'!$Q:$Q,'BD Factoraje'!$G:$G,'Cartera Semanal Producto'!$A28,'BD Factoraje'!$C:$C,$B$2),0)+P28-SUMIFS('BD Factoraje'!$R:$R,'BD Factoraje'!$G:$G,'Cartera Semanal Producto'!$A28,'BD Factoraje'!$N:$N,'Cartera Semanal Producto'!Q$1,'BD Factoraje'!$C:$C,$B$2)</f>
        <v>0</v>
      </c>
      <c r="R28" s="11">
        <f>IF('Cartera Semanal Producto'!$A28='Cartera Semanal Producto'!R$1,-SUMIFS('BD Factoraje'!$Q:$Q,'BD Factoraje'!$G:$G,'Cartera Semanal Producto'!$A28,'BD Factoraje'!$C:$C,$B$2),0)+Q28-SUMIFS('BD Factoraje'!$R:$R,'BD Factoraje'!$G:$G,'Cartera Semanal Producto'!$A28,'BD Factoraje'!$N:$N,'Cartera Semanal Producto'!R$1,'BD Factoraje'!$C:$C,$B$2)</f>
        <v>0</v>
      </c>
      <c r="S28" s="11">
        <f>IF('Cartera Semanal Producto'!$A28='Cartera Semanal Producto'!S$1,-SUMIFS('BD Factoraje'!$Q:$Q,'BD Factoraje'!$G:$G,'Cartera Semanal Producto'!$A28,'BD Factoraje'!$C:$C,$B$2),0)+R28-SUMIFS('BD Factoraje'!$R:$R,'BD Factoraje'!$G:$G,'Cartera Semanal Producto'!$A28,'BD Factoraje'!$N:$N,'Cartera Semanal Producto'!S$1,'BD Factoraje'!$C:$C,$B$2)</f>
        <v>0</v>
      </c>
      <c r="T28" s="11">
        <f>IF('Cartera Semanal Producto'!$A28='Cartera Semanal Producto'!T$1,-SUMIFS('BD Factoraje'!$Q:$Q,'BD Factoraje'!$G:$G,'Cartera Semanal Producto'!$A28,'BD Factoraje'!$C:$C,$B$2),0)+S28-SUMIFS('BD Factoraje'!$R:$R,'BD Factoraje'!$G:$G,'Cartera Semanal Producto'!$A28,'BD Factoraje'!$N:$N,'Cartera Semanal Producto'!T$1,'BD Factoraje'!$C:$C,$B$2)</f>
        <v>0</v>
      </c>
      <c r="U28" s="11">
        <f>IF('Cartera Semanal Producto'!$A28='Cartera Semanal Producto'!U$1,-SUMIFS('BD Factoraje'!$Q:$Q,'BD Factoraje'!$G:$G,'Cartera Semanal Producto'!$A28,'BD Factoraje'!$C:$C,$B$2),0)+T28-SUMIFS('BD Factoraje'!$R:$R,'BD Factoraje'!$G:$G,'Cartera Semanal Producto'!$A28,'BD Factoraje'!$N:$N,'Cartera Semanal Producto'!U$1,'BD Factoraje'!$C:$C,$B$2)</f>
        <v>0</v>
      </c>
      <c r="V28" s="11">
        <f>IF('Cartera Semanal Producto'!$A28='Cartera Semanal Producto'!V$1,-SUMIFS('BD Factoraje'!$Q:$Q,'BD Factoraje'!$G:$G,'Cartera Semanal Producto'!$A28,'BD Factoraje'!$C:$C,$B$2),0)+U28-SUMIFS('BD Factoraje'!$R:$R,'BD Factoraje'!$G:$G,'Cartera Semanal Producto'!$A28,'BD Factoraje'!$N:$N,'Cartera Semanal Producto'!V$1,'BD Factoraje'!$C:$C,$B$2)</f>
        <v>0</v>
      </c>
      <c r="W28" s="11">
        <f>IF('Cartera Semanal Producto'!$A28='Cartera Semanal Producto'!W$1,-SUMIFS('BD Factoraje'!$Q:$Q,'BD Factoraje'!$G:$G,'Cartera Semanal Producto'!$A28,'BD Factoraje'!$C:$C,$B$2),0)+V28-SUMIFS('BD Factoraje'!$R:$R,'BD Factoraje'!$G:$G,'Cartera Semanal Producto'!$A28,'BD Factoraje'!$N:$N,'Cartera Semanal Producto'!W$1,'BD Factoraje'!$C:$C,$B$2)</f>
        <v>0</v>
      </c>
      <c r="X28" s="11">
        <f>IF('Cartera Semanal Producto'!$A28='Cartera Semanal Producto'!X$1,-SUMIFS('BD Factoraje'!$Q:$Q,'BD Factoraje'!$G:$G,'Cartera Semanal Producto'!$A28,'BD Factoraje'!$C:$C,$B$2),0)+W28-SUMIFS('BD Factoraje'!$R:$R,'BD Factoraje'!$G:$G,'Cartera Semanal Producto'!$A28,'BD Factoraje'!$N:$N,'Cartera Semanal Producto'!X$1,'BD Factoraje'!$C:$C,$B$2)</f>
        <v>0</v>
      </c>
      <c r="Y28" s="11">
        <f>IF('Cartera Semanal Producto'!$A28='Cartera Semanal Producto'!Y$1,-SUMIFS('BD Factoraje'!$Q:$Q,'BD Factoraje'!$G:$G,'Cartera Semanal Producto'!$A28,'BD Factoraje'!$C:$C,$B$2),0)+X28-SUMIFS('BD Factoraje'!$R:$R,'BD Factoraje'!$G:$G,'Cartera Semanal Producto'!$A28,'BD Factoraje'!$N:$N,'Cartera Semanal Producto'!Y$1,'BD Factoraje'!$C:$C,$B$2)</f>
        <v>0</v>
      </c>
      <c r="Z28" s="11">
        <f>IF('Cartera Semanal Producto'!$A28='Cartera Semanal Producto'!Z$1,-SUMIFS('BD Factoraje'!$Q:$Q,'BD Factoraje'!$G:$G,'Cartera Semanal Producto'!$A28,'BD Factoraje'!$C:$C,$B$2),0)+Y28-SUMIFS('BD Factoraje'!$R:$R,'BD Factoraje'!$G:$G,'Cartera Semanal Producto'!$A28,'BD Factoraje'!$N:$N,'Cartera Semanal Producto'!Z$1,'BD Factoraje'!$C:$C,$B$2)</f>
        <v>0</v>
      </c>
      <c r="AA28" s="11">
        <f>IF('Cartera Semanal Producto'!$A28='Cartera Semanal Producto'!AA$1,-SUMIFS('BD Factoraje'!$Q:$Q,'BD Factoraje'!$G:$G,'Cartera Semanal Producto'!$A28,'BD Factoraje'!$C:$C,$B$2),0)+Z28-SUMIFS('BD Factoraje'!$R:$R,'BD Factoraje'!$G:$G,'Cartera Semanal Producto'!$A28,'BD Factoraje'!$N:$N,'Cartera Semanal Producto'!AA$1,'BD Factoraje'!$C:$C,$B$2)</f>
        <v>0</v>
      </c>
      <c r="AB28" s="11">
        <f>IF('Cartera Semanal Producto'!$A28='Cartera Semanal Producto'!AB$1,-SUMIFS('BD Factoraje'!$Q:$Q,'BD Factoraje'!$G:$G,'Cartera Semanal Producto'!$A28,'BD Factoraje'!$C:$C,$B$2),0)+AA28-SUMIFS('BD Factoraje'!$R:$R,'BD Factoraje'!$G:$G,'Cartera Semanal Producto'!$A28,'BD Factoraje'!$N:$N,'Cartera Semanal Producto'!AB$1,'BD Factoraje'!$C:$C,$B$2)</f>
        <v>0</v>
      </c>
      <c r="AC28" s="11">
        <f>IF('Cartera Semanal Producto'!$A28='Cartera Semanal Producto'!AC$1,-SUMIFS('BD Factoraje'!$Q:$Q,'BD Factoraje'!$G:$G,'Cartera Semanal Producto'!$A28,'BD Factoraje'!$C:$C,$B$2),0)+AB28-SUMIFS('BD Factoraje'!$R:$R,'BD Factoraje'!$G:$G,'Cartera Semanal Producto'!$A28,'BD Factoraje'!$N:$N,'Cartera Semanal Producto'!AC$1,'BD Factoraje'!$C:$C,$B$2)</f>
        <v>0</v>
      </c>
      <c r="AD28" s="11">
        <f>IF('Cartera Semanal Producto'!$A28='Cartera Semanal Producto'!AD$1,-SUMIFS('BD Factoraje'!$Q:$Q,'BD Factoraje'!$G:$G,'Cartera Semanal Producto'!$A28,'BD Factoraje'!$C:$C,$B$2),0)+AC28-SUMIFS('BD Factoraje'!$R:$R,'BD Factoraje'!$G:$G,'Cartera Semanal Producto'!$A28,'BD Factoraje'!$N:$N,'Cartera Semanal Producto'!AD$1,'BD Factoraje'!$C:$C,$B$2)</f>
        <v>0</v>
      </c>
      <c r="AE28" s="11">
        <f>IF('Cartera Semanal Producto'!$A28='Cartera Semanal Producto'!AE$1,-SUMIFS('BD Factoraje'!$Q:$Q,'BD Factoraje'!$G:$G,'Cartera Semanal Producto'!$A28,'BD Factoraje'!$C:$C,$B$2),0)+AD28-SUMIFS('BD Factoraje'!$R:$R,'BD Factoraje'!$G:$G,'Cartera Semanal Producto'!$A28,'BD Factoraje'!$N:$N,'Cartera Semanal Producto'!AE$1,'BD Factoraje'!$C:$C,$B$2)</f>
        <v>0</v>
      </c>
      <c r="AF28" s="11">
        <f>IF('Cartera Semanal Producto'!$A28='Cartera Semanal Producto'!AF$1,-SUMIFS('BD Factoraje'!$Q:$Q,'BD Factoraje'!$G:$G,'Cartera Semanal Producto'!$A28,'BD Factoraje'!$C:$C,$B$2),0)+AE28-SUMIFS('BD Factoraje'!$R:$R,'BD Factoraje'!$G:$G,'Cartera Semanal Producto'!$A28,'BD Factoraje'!$N:$N,'Cartera Semanal Producto'!AF$1,'BD Factoraje'!$C:$C,$B$2)</f>
        <v>0</v>
      </c>
      <c r="AG28" s="11">
        <f>IF('Cartera Semanal Producto'!$A28='Cartera Semanal Producto'!AG$1,-SUMIFS('BD Factoraje'!$Q:$Q,'BD Factoraje'!$G:$G,'Cartera Semanal Producto'!$A28,'BD Factoraje'!$C:$C,$B$2),0)+AF28-SUMIFS('BD Factoraje'!$R:$R,'BD Factoraje'!$G:$G,'Cartera Semanal Producto'!$A28,'BD Factoraje'!$N:$N,'Cartera Semanal Producto'!AG$1,'BD Factoraje'!$C:$C,$B$2)</f>
        <v>0</v>
      </c>
      <c r="AH28" s="11">
        <f>IF('Cartera Semanal Producto'!$A28='Cartera Semanal Producto'!AH$1,-SUMIFS('BD Factoraje'!$Q:$Q,'BD Factoraje'!$G:$G,'Cartera Semanal Producto'!$A28,'BD Factoraje'!$C:$C,$B$2),0)+AG28-SUMIFS('BD Factoraje'!$R:$R,'BD Factoraje'!$G:$G,'Cartera Semanal Producto'!$A28,'BD Factoraje'!$N:$N,'Cartera Semanal Producto'!AH$1,'BD Factoraje'!$C:$C,$B$2)</f>
        <v>0</v>
      </c>
      <c r="AI28" s="11">
        <f>IF('Cartera Semanal Producto'!$A28='Cartera Semanal Producto'!AI$1,-SUMIFS('BD Factoraje'!$Q:$Q,'BD Factoraje'!$G:$G,'Cartera Semanal Producto'!$A28,'BD Factoraje'!$C:$C,$B$2),0)+AH28-SUMIFS('BD Factoraje'!$R:$R,'BD Factoraje'!$G:$G,'Cartera Semanal Producto'!$A28,'BD Factoraje'!$N:$N,'Cartera Semanal Producto'!AI$1,'BD Factoraje'!$C:$C,$B$2)</f>
        <v>0</v>
      </c>
      <c r="AJ28" s="11">
        <f>IF('Cartera Semanal Producto'!$A28='Cartera Semanal Producto'!AJ$1,-SUMIFS('BD Factoraje'!$Q:$Q,'BD Factoraje'!$G:$G,'Cartera Semanal Producto'!$A28,'BD Factoraje'!$C:$C,$B$2),0)+AI28-SUMIFS('BD Factoraje'!$R:$R,'BD Factoraje'!$G:$G,'Cartera Semanal Producto'!$A28,'BD Factoraje'!$N:$N,'Cartera Semanal Producto'!AJ$1,'BD Factoraje'!$C:$C,$B$2)</f>
        <v>0</v>
      </c>
      <c r="AK28" s="11">
        <f>IF('Cartera Semanal Producto'!$A28='Cartera Semanal Producto'!AK$1,-SUMIFS('BD Factoraje'!$Q:$Q,'BD Factoraje'!$G:$G,'Cartera Semanal Producto'!$A28,'BD Factoraje'!$C:$C,$B$2),0)+AJ28-SUMIFS('BD Factoraje'!$R:$R,'BD Factoraje'!$G:$G,'Cartera Semanal Producto'!$A28,'BD Factoraje'!$N:$N,'Cartera Semanal Producto'!AK$1,'BD Factoraje'!$C:$C,$B$2)</f>
        <v>0</v>
      </c>
      <c r="AL28" s="11">
        <f>IF('Cartera Semanal Producto'!$A28='Cartera Semanal Producto'!AL$1,-SUMIFS('BD Factoraje'!$Q:$Q,'BD Factoraje'!$G:$G,'Cartera Semanal Producto'!$A28,'BD Factoraje'!$C:$C,$B$2),0)+AK28-SUMIFS('BD Factoraje'!$R:$R,'BD Factoraje'!$G:$G,'Cartera Semanal Producto'!$A28,'BD Factoraje'!$N:$N,'Cartera Semanal Producto'!AL$1,'BD Factoraje'!$C:$C,$B$2)</f>
        <v>0</v>
      </c>
      <c r="AM28" s="11">
        <f>IF('Cartera Semanal Producto'!$A28='Cartera Semanal Producto'!AM$1,-SUMIFS('BD Factoraje'!$Q:$Q,'BD Factoraje'!$G:$G,'Cartera Semanal Producto'!$A28,'BD Factoraje'!$C:$C,$B$2),0)+AL28-SUMIFS('BD Factoraje'!$R:$R,'BD Factoraje'!$G:$G,'Cartera Semanal Producto'!$A28,'BD Factoraje'!$N:$N,'Cartera Semanal Producto'!AM$1,'BD Factoraje'!$C:$C,$B$2)</f>
        <v>0</v>
      </c>
      <c r="AN28" s="11">
        <f>IF('Cartera Semanal Producto'!$A28='Cartera Semanal Producto'!AN$1,-SUMIFS('BD Factoraje'!$Q:$Q,'BD Factoraje'!$G:$G,'Cartera Semanal Producto'!$A28,'BD Factoraje'!$C:$C,$B$2),0)+AM28-SUMIFS('BD Factoraje'!$R:$R,'BD Factoraje'!$G:$G,'Cartera Semanal Producto'!$A28,'BD Factoraje'!$N:$N,'Cartera Semanal Producto'!AN$1,'BD Factoraje'!$C:$C,$B$2)</f>
        <v>0</v>
      </c>
      <c r="AO28" s="11">
        <f>IF('Cartera Semanal Producto'!$A28='Cartera Semanal Producto'!AO$1,-SUMIFS('BD Factoraje'!$Q:$Q,'BD Factoraje'!$G:$G,'Cartera Semanal Producto'!$A28,'BD Factoraje'!$C:$C,$B$2),0)+AN28-SUMIFS('BD Factoraje'!$R:$R,'BD Factoraje'!$G:$G,'Cartera Semanal Producto'!$A28,'BD Factoraje'!$N:$N,'Cartera Semanal Producto'!AO$1,'BD Factoraje'!$C:$C,$B$2)</f>
        <v>0</v>
      </c>
      <c r="AP28" s="11">
        <f>IF('Cartera Semanal Producto'!$A28='Cartera Semanal Producto'!AP$1,-SUMIFS('BD Factoraje'!$Q:$Q,'BD Factoraje'!$G:$G,'Cartera Semanal Producto'!$A28,'BD Factoraje'!$C:$C,$B$2),0)+AO28-SUMIFS('BD Factoraje'!$R:$R,'BD Factoraje'!$G:$G,'Cartera Semanal Producto'!$A28,'BD Factoraje'!$N:$N,'Cartera Semanal Producto'!AP$1,'BD Factoraje'!$C:$C,$B$2)</f>
        <v>0</v>
      </c>
      <c r="AQ28" s="11">
        <f>IF('Cartera Semanal Producto'!$A28='Cartera Semanal Producto'!AQ$1,-SUMIFS('BD Factoraje'!$Q:$Q,'BD Factoraje'!$G:$G,'Cartera Semanal Producto'!$A28,'BD Factoraje'!$C:$C,$B$2),0)+AP28-SUMIFS('BD Factoraje'!$R:$R,'BD Factoraje'!$G:$G,'Cartera Semanal Producto'!$A28,'BD Factoraje'!$N:$N,'Cartera Semanal Producto'!AQ$1,'BD Factoraje'!$C:$C,$B$2)</f>
        <v>0</v>
      </c>
      <c r="AR28" s="11">
        <f>IF('Cartera Semanal Producto'!$A28='Cartera Semanal Producto'!AR$1,-SUMIFS('BD Factoraje'!$Q:$Q,'BD Factoraje'!$G:$G,'Cartera Semanal Producto'!$A28,'BD Factoraje'!$C:$C,$B$2),0)+AQ28-SUMIFS('BD Factoraje'!$R:$R,'BD Factoraje'!$G:$G,'Cartera Semanal Producto'!$A28,'BD Factoraje'!$N:$N,'Cartera Semanal Producto'!AR$1,'BD Factoraje'!$C:$C,$B$2)</f>
        <v>0</v>
      </c>
      <c r="AS28" s="11">
        <f>IF('Cartera Semanal Producto'!$A28='Cartera Semanal Producto'!AS$1,-SUMIFS('BD Factoraje'!$Q:$Q,'BD Factoraje'!$G:$G,'Cartera Semanal Producto'!$A28,'BD Factoraje'!$C:$C,$B$2),0)+AR28-SUMIFS('BD Factoraje'!$R:$R,'BD Factoraje'!$G:$G,'Cartera Semanal Producto'!$A28,'BD Factoraje'!$N:$N,'Cartera Semanal Producto'!AS$1,'BD Factoraje'!$C:$C,$B$2)</f>
        <v>0</v>
      </c>
      <c r="AT28" s="11">
        <f>IF('Cartera Semanal Producto'!$A28='Cartera Semanal Producto'!AT$1,-SUMIFS('BD Factoraje'!$Q:$Q,'BD Factoraje'!$G:$G,'Cartera Semanal Producto'!$A28,'BD Factoraje'!$C:$C,$B$2),0)+AS28-SUMIFS('BD Factoraje'!$R:$R,'BD Factoraje'!$G:$G,'Cartera Semanal Producto'!$A28,'BD Factoraje'!$N:$N,'Cartera Semanal Producto'!AT$1,'BD Factoraje'!$C:$C,$B$2)</f>
        <v>0</v>
      </c>
      <c r="AU28" s="11">
        <f>IF('Cartera Semanal Producto'!$A28='Cartera Semanal Producto'!AU$1,-SUMIFS('BD Factoraje'!$Q:$Q,'BD Factoraje'!$G:$G,'Cartera Semanal Producto'!$A28,'BD Factoraje'!$C:$C,$B$2),0)+AT28-SUMIFS('BD Factoraje'!$R:$R,'BD Factoraje'!$G:$G,'Cartera Semanal Producto'!$A28,'BD Factoraje'!$N:$N,'Cartera Semanal Producto'!AU$1,'BD Factoraje'!$C:$C,$B$2)</f>
        <v>0</v>
      </c>
      <c r="AV28" s="11">
        <f>IF('Cartera Semanal Producto'!$A28='Cartera Semanal Producto'!AV$1,-SUMIFS('BD Factoraje'!$Q:$Q,'BD Factoraje'!$G:$G,'Cartera Semanal Producto'!$A28,'BD Factoraje'!$C:$C,$B$2),0)+AU28-SUMIFS('BD Factoraje'!$R:$R,'BD Factoraje'!$G:$G,'Cartera Semanal Producto'!$A28,'BD Factoraje'!$N:$N,'Cartera Semanal Producto'!AV$1,'BD Factoraje'!$C:$C,$B$2)</f>
        <v>0</v>
      </c>
      <c r="AW28" s="11">
        <f>IF('Cartera Semanal Producto'!$A28='Cartera Semanal Producto'!AW$1,-SUMIFS('BD Factoraje'!$Q:$Q,'BD Factoraje'!$G:$G,'Cartera Semanal Producto'!$A28,'BD Factoraje'!$C:$C,$B$2),0)+AV28-SUMIFS('BD Factoraje'!$R:$R,'BD Factoraje'!$G:$G,'Cartera Semanal Producto'!$A28,'BD Factoraje'!$N:$N,'Cartera Semanal Producto'!AW$1,'BD Factoraje'!$C:$C,$B$2)</f>
        <v>0</v>
      </c>
      <c r="AX28" s="11">
        <f>IF('Cartera Semanal Producto'!$A28='Cartera Semanal Producto'!AX$1,-SUMIFS('BD Factoraje'!$Q:$Q,'BD Factoraje'!$G:$G,'Cartera Semanal Producto'!$A28,'BD Factoraje'!$C:$C,$B$2),0)+AW28-SUMIFS('BD Factoraje'!$R:$R,'BD Factoraje'!$G:$G,'Cartera Semanal Producto'!$A28,'BD Factoraje'!$N:$N,'Cartera Semanal Producto'!AX$1,'BD Factoraje'!$C:$C,$B$2)</f>
        <v>0</v>
      </c>
      <c r="AY28" s="11">
        <f>IF('Cartera Semanal Producto'!$A28='Cartera Semanal Producto'!AY$1,-SUMIFS('BD Factoraje'!$Q:$Q,'BD Factoraje'!$G:$G,'Cartera Semanal Producto'!$A28,'BD Factoraje'!$C:$C,$B$2),0)+AX28-SUMIFS('BD Factoraje'!$R:$R,'BD Factoraje'!$G:$G,'Cartera Semanal Producto'!$A28,'BD Factoraje'!$N:$N,'Cartera Semanal Producto'!AY$1,'BD Factoraje'!$C:$C,$B$2)</f>
        <v>0</v>
      </c>
      <c r="AZ28" s="11">
        <f>IF('Cartera Semanal Producto'!$A28='Cartera Semanal Producto'!AZ$1,-SUMIFS('BD Factoraje'!$Q:$Q,'BD Factoraje'!$G:$G,'Cartera Semanal Producto'!$A28,'BD Factoraje'!$C:$C,$B$2),0)+AY28-SUMIFS('BD Factoraje'!$R:$R,'BD Factoraje'!$G:$G,'Cartera Semanal Producto'!$A28,'BD Factoraje'!$N:$N,'Cartera Semanal Producto'!AZ$1,'BD Factoraje'!$C:$C,$B$2)</f>
        <v>0</v>
      </c>
      <c r="BA28" s="11">
        <f>IF('Cartera Semanal Producto'!$A28='Cartera Semanal Producto'!BA$1,-SUMIFS('BD Factoraje'!$Q:$Q,'BD Factoraje'!$G:$G,'Cartera Semanal Producto'!$A28,'BD Factoraje'!$C:$C,$B$2),0)+AZ28-SUMIFS('BD Factoraje'!$R:$R,'BD Factoraje'!$G:$G,'Cartera Semanal Producto'!$A28,'BD Factoraje'!$N:$N,'Cartera Semanal Producto'!BA$1,'BD Factoraje'!$C:$C,$B$2)</f>
        <v>0</v>
      </c>
      <c r="BB28" s="11">
        <f>IF('Cartera Semanal Producto'!$A28='Cartera Semanal Producto'!BB$1,-SUMIFS('BD Factoraje'!$Q:$Q,'BD Factoraje'!$G:$G,'Cartera Semanal Producto'!$A28,'BD Factoraje'!$C:$C,$B$2),0)+BA28-SUMIFS('BD Factoraje'!$R:$R,'BD Factoraje'!$G:$G,'Cartera Semanal Producto'!$A28,'BD Factoraje'!$N:$N,'Cartera Semanal Producto'!BB$1,'BD Factoraje'!$C:$C,$B$2)</f>
        <v>0</v>
      </c>
      <c r="BC28" s="11">
        <f>IF('Cartera Semanal Producto'!$A28='Cartera Semanal Producto'!BC$1,-SUMIFS('BD Factoraje'!$Q:$Q,'BD Factoraje'!$G:$G,'Cartera Semanal Producto'!$A28,'BD Factoraje'!$C:$C,$B$2),0)+BB28-SUMIFS('BD Factoraje'!$R:$R,'BD Factoraje'!$G:$G,'Cartera Semanal Producto'!$A28,'BD Factoraje'!$N:$N,'Cartera Semanal Producto'!BC$1,'BD Factoraje'!$C:$C,$B$2)</f>
        <v>0</v>
      </c>
      <c r="BD28" s="11">
        <f>IF('Cartera Semanal Producto'!$A28='Cartera Semanal Producto'!BD$1,-SUMIFS('BD Factoraje'!$Q:$Q,'BD Factoraje'!$G:$G,'Cartera Semanal Producto'!$A28,'BD Factoraje'!$C:$C,$B$2),0)+BC28-SUMIFS('BD Factoraje'!$R:$R,'BD Factoraje'!$G:$G,'Cartera Semanal Producto'!$A28,'BD Factoraje'!$N:$N,'Cartera Semanal Producto'!BD$1,'BD Factoraje'!$C:$C,$B$2)</f>
        <v>0</v>
      </c>
      <c r="BE28" s="11">
        <f>IF('Cartera Semanal Producto'!$A28='Cartera Semanal Producto'!BE$1,-SUMIFS('BD Factoraje'!$Q:$Q,'BD Factoraje'!$G:$G,'Cartera Semanal Producto'!$A28,'BD Factoraje'!$C:$C,$B$2),0)+BD28-SUMIFS('BD Factoraje'!$R:$R,'BD Factoraje'!$G:$G,'Cartera Semanal Producto'!$A28,'BD Factoraje'!$N:$N,'Cartera Semanal Producto'!BE$1,'BD Factoraje'!$C:$C,$B$2)</f>
        <v>0</v>
      </c>
      <c r="BF28" s="11">
        <f>IF('Cartera Semanal Producto'!$A28='Cartera Semanal Producto'!BF$1,-SUMIFS('BD Factoraje'!$Q:$Q,'BD Factoraje'!$G:$G,'Cartera Semanal Producto'!$A28,'BD Factoraje'!$C:$C,$B$2),0)+BE28-SUMIFS('BD Factoraje'!$R:$R,'BD Factoraje'!$G:$G,'Cartera Semanal Producto'!$A28,'BD Factoraje'!$N:$N,'Cartera Semanal Producto'!BF$1,'BD Factoraje'!$C:$C,$B$2)</f>
        <v>0</v>
      </c>
      <c r="BG28" s="11">
        <f>IF('Cartera Semanal Producto'!$A28='Cartera Semanal Producto'!BG$1,-SUMIFS('BD Factoraje'!$Q:$Q,'BD Factoraje'!$G:$G,'Cartera Semanal Producto'!$A28,'BD Factoraje'!$C:$C,$B$2),0)+BF28-SUMIFS('BD Factoraje'!$R:$R,'BD Factoraje'!$G:$G,'Cartera Semanal Producto'!$A28,'BD Factoraje'!$N:$N,'Cartera Semanal Producto'!BG$1,'BD Factoraje'!$C:$C,$B$2)</f>
        <v>0</v>
      </c>
      <c r="BH28" s="11">
        <f>IF('Cartera Semanal Producto'!$A28='Cartera Semanal Producto'!BH$1,-SUMIFS('BD Factoraje'!$Q:$Q,'BD Factoraje'!$G:$G,'Cartera Semanal Producto'!$A28,'BD Factoraje'!$C:$C,$B$2),0)+BG28-SUMIFS('BD Factoraje'!$R:$R,'BD Factoraje'!$G:$G,'Cartera Semanal Producto'!$A28,'BD Factoraje'!$N:$N,'Cartera Semanal Producto'!BH$1,'BD Factoraje'!$C:$C,$B$2)</f>
        <v>0</v>
      </c>
      <c r="BI28" s="11">
        <f>IF('Cartera Semanal Producto'!$A28='Cartera Semanal Producto'!BI$1,-SUMIFS('BD Factoraje'!$Q:$Q,'BD Factoraje'!$G:$G,'Cartera Semanal Producto'!$A28,'BD Factoraje'!$C:$C,$B$2),0)+BH28-SUMIFS('BD Factoraje'!$R:$R,'BD Factoraje'!$G:$G,'Cartera Semanal Producto'!$A28,'BD Factoraje'!$N:$N,'Cartera Semanal Producto'!BI$1,'BD Factoraje'!$C:$C,$B$2)</f>
        <v>0</v>
      </c>
      <c r="BJ28" s="11">
        <f>IF('Cartera Semanal Producto'!$A28='Cartera Semanal Producto'!BJ$1,-SUMIFS('BD Factoraje'!$Q:$Q,'BD Factoraje'!$G:$G,'Cartera Semanal Producto'!$A28,'BD Factoraje'!$C:$C,$B$2),0)+BI28-SUMIFS('BD Factoraje'!$R:$R,'BD Factoraje'!$G:$G,'Cartera Semanal Producto'!$A28,'BD Factoraje'!$N:$N,'Cartera Semanal Producto'!BJ$1,'BD Factoraje'!$C:$C,$B$2)</f>
        <v>0</v>
      </c>
      <c r="BK28" s="11">
        <f>IF('Cartera Semanal Producto'!$A28='Cartera Semanal Producto'!BK$1,-SUMIFS('BD Factoraje'!$Q:$Q,'BD Factoraje'!$G:$G,'Cartera Semanal Producto'!$A28,'BD Factoraje'!$C:$C,$B$2),0)+BJ28-SUMIFS('BD Factoraje'!$R:$R,'BD Factoraje'!$G:$G,'Cartera Semanal Producto'!$A28,'BD Factoraje'!$N:$N,'Cartera Semanal Producto'!BK$1,'BD Factoraje'!$C:$C,$B$2)</f>
        <v>0</v>
      </c>
      <c r="BL28" s="11">
        <f>IF('Cartera Semanal Producto'!$A28='Cartera Semanal Producto'!BL$1,-SUMIFS('BD Factoraje'!$Q:$Q,'BD Factoraje'!$G:$G,'Cartera Semanal Producto'!$A28,'BD Factoraje'!$C:$C,$B$2),0)+BK28-SUMIFS('BD Factoraje'!$R:$R,'BD Factoraje'!$G:$G,'Cartera Semanal Producto'!$A28,'BD Factoraje'!$N:$N,'Cartera Semanal Producto'!BL$1,'BD Factoraje'!$C:$C,$B$2)</f>
        <v>0</v>
      </c>
      <c r="BM28" s="11">
        <f>IF('Cartera Semanal Producto'!$A28='Cartera Semanal Producto'!BM$1,-SUMIFS('BD Factoraje'!$Q:$Q,'BD Factoraje'!$G:$G,'Cartera Semanal Producto'!$A28,'BD Factoraje'!$C:$C,$B$2),0)+BL28-SUMIFS('BD Factoraje'!$R:$R,'BD Factoraje'!$G:$G,'Cartera Semanal Producto'!$A28,'BD Factoraje'!$N:$N,'Cartera Semanal Producto'!BM$1,'BD Factoraje'!$C:$C,$B$2)</f>
        <v>0</v>
      </c>
      <c r="BN28" s="11">
        <f>IF('Cartera Semanal Producto'!$A28='Cartera Semanal Producto'!BN$1,-SUMIFS('BD Factoraje'!$Q:$Q,'BD Factoraje'!$G:$G,'Cartera Semanal Producto'!$A28,'BD Factoraje'!$C:$C,$B$2),0)+BM28-SUMIFS('BD Factoraje'!$R:$R,'BD Factoraje'!$G:$G,'Cartera Semanal Producto'!$A28,'BD Factoraje'!$N:$N,'Cartera Semanal Producto'!BN$1,'BD Factoraje'!$C:$C,$B$2)</f>
        <v>0</v>
      </c>
      <c r="BO28" s="11">
        <f>IF('Cartera Semanal Producto'!$A28='Cartera Semanal Producto'!BO$1,-SUMIFS('BD Factoraje'!$Q:$Q,'BD Factoraje'!$G:$G,'Cartera Semanal Producto'!$A28,'BD Factoraje'!$C:$C,$B$2),0)+BN28-SUMIFS('BD Factoraje'!$R:$R,'BD Factoraje'!$G:$G,'Cartera Semanal Producto'!$A28,'BD Factoraje'!$N:$N,'Cartera Semanal Producto'!BO$1,'BD Factoraje'!$C:$C,$B$2)</f>
        <v>0</v>
      </c>
      <c r="BP28" s="11">
        <f>IF('Cartera Semanal Producto'!$A28='Cartera Semanal Producto'!BP$1,-SUMIFS('BD Factoraje'!$Q:$Q,'BD Factoraje'!$G:$G,'Cartera Semanal Producto'!$A28,'BD Factoraje'!$C:$C,$B$2),0)+BO28-SUMIFS('BD Factoraje'!$R:$R,'BD Factoraje'!$G:$G,'Cartera Semanal Producto'!$A28,'BD Factoraje'!$N:$N,'Cartera Semanal Producto'!BP$1,'BD Factoraje'!$C:$C,$B$2)</f>
        <v>0</v>
      </c>
      <c r="BQ28" s="11">
        <f>IF('Cartera Semanal Producto'!$A28='Cartera Semanal Producto'!BQ$1,-SUMIFS('BD Factoraje'!$Q:$Q,'BD Factoraje'!$G:$G,'Cartera Semanal Producto'!$A28,'BD Factoraje'!$C:$C,$B$2),0)+BP28-SUMIFS('BD Factoraje'!$R:$R,'BD Factoraje'!$G:$G,'Cartera Semanal Producto'!$A28,'BD Factoraje'!$N:$N,'Cartera Semanal Producto'!BQ$1,'BD Factoraje'!$C:$C,$B$2)</f>
        <v>0</v>
      </c>
      <c r="BR28" s="11">
        <f>IF('Cartera Semanal Producto'!$A28='Cartera Semanal Producto'!BR$1,-SUMIFS('BD Factoraje'!$Q:$Q,'BD Factoraje'!$G:$G,'Cartera Semanal Producto'!$A28,'BD Factoraje'!$C:$C,$B$2),0)+BQ28-SUMIFS('BD Factoraje'!$R:$R,'BD Factoraje'!$G:$G,'Cartera Semanal Producto'!$A28,'BD Factoraje'!$N:$N,'Cartera Semanal Producto'!BR$1,'BD Factoraje'!$C:$C,$B$2)</f>
        <v>0</v>
      </c>
      <c r="BS28" s="11">
        <f>IF('Cartera Semanal Producto'!$A28='Cartera Semanal Producto'!BS$1,-SUMIFS('BD Factoraje'!$Q:$Q,'BD Factoraje'!$G:$G,'Cartera Semanal Producto'!$A28,'BD Factoraje'!$C:$C,$B$2),0)+BR28-SUMIFS('BD Factoraje'!$R:$R,'BD Factoraje'!$G:$G,'Cartera Semanal Producto'!$A28,'BD Factoraje'!$N:$N,'Cartera Semanal Producto'!BS$1,'BD Factoraje'!$C:$C,$B$2)</f>
        <v>0</v>
      </c>
      <c r="BT28" s="11">
        <f>IF('Cartera Semanal Producto'!$A28='Cartera Semanal Producto'!BT$1,-SUMIFS('BD Factoraje'!$Q:$Q,'BD Factoraje'!$G:$G,'Cartera Semanal Producto'!$A28,'BD Factoraje'!$C:$C,$B$2),0)+BS28-SUMIFS('BD Factoraje'!$R:$R,'BD Factoraje'!$G:$G,'Cartera Semanal Producto'!$A28,'BD Factoraje'!$N:$N,'Cartera Semanal Producto'!BT$1,'BD Factoraje'!$C:$C,$B$2)</f>
        <v>0</v>
      </c>
      <c r="BU28" s="11">
        <f>IF('Cartera Semanal Producto'!$A28='Cartera Semanal Producto'!BU$1,-SUMIFS('BD Factoraje'!$Q:$Q,'BD Factoraje'!$G:$G,'Cartera Semanal Producto'!$A28,'BD Factoraje'!$C:$C,$B$2),0)+BT28-SUMIFS('BD Factoraje'!$R:$R,'BD Factoraje'!$G:$G,'Cartera Semanal Producto'!$A28,'BD Factoraje'!$N:$N,'Cartera Semanal Producto'!BU$1,'BD Factoraje'!$C:$C,$B$2)</f>
        <v>0</v>
      </c>
      <c r="BV28" s="11">
        <f>IF('Cartera Semanal Producto'!$A28='Cartera Semanal Producto'!BV$1,-SUMIFS('BD Factoraje'!$Q:$Q,'BD Factoraje'!$G:$G,'Cartera Semanal Producto'!$A28,'BD Factoraje'!$C:$C,$B$2),0)+BU28-SUMIFS('BD Factoraje'!$R:$R,'BD Factoraje'!$G:$G,'Cartera Semanal Producto'!$A28,'BD Factoraje'!$N:$N,'Cartera Semanal Producto'!BV$1,'BD Factoraje'!$C:$C,$B$2)</f>
        <v>0</v>
      </c>
      <c r="BW28" s="11">
        <f>IF('Cartera Semanal Producto'!$A28='Cartera Semanal Producto'!BW$1,-SUMIFS('BD Factoraje'!$Q:$Q,'BD Factoraje'!$G:$G,'Cartera Semanal Producto'!$A28,'BD Factoraje'!$C:$C,$B$2),0)+BV28-SUMIFS('BD Factoraje'!$R:$R,'BD Factoraje'!$G:$G,'Cartera Semanal Producto'!$A28,'BD Factoraje'!$N:$N,'Cartera Semanal Producto'!BW$1,'BD Factoraje'!$C:$C,$B$2)</f>
        <v>0</v>
      </c>
      <c r="BX28" s="11">
        <f>IF('Cartera Semanal Producto'!$A28='Cartera Semanal Producto'!BX$1,-SUMIFS('BD Factoraje'!$Q:$Q,'BD Factoraje'!$G:$G,'Cartera Semanal Producto'!$A28,'BD Factoraje'!$C:$C,$B$2),0)+BW28-SUMIFS('BD Factoraje'!$R:$R,'BD Factoraje'!$G:$G,'Cartera Semanal Producto'!$A28,'BD Factoraje'!$N:$N,'Cartera Semanal Producto'!BX$1,'BD Factoraje'!$C:$C,$B$2)</f>
        <v>0</v>
      </c>
      <c r="BY28" s="11">
        <f>IF('Cartera Semanal Producto'!$A28='Cartera Semanal Producto'!BY$1,-SUMIFS('BD Factoraje'!$Q:$Q,'BD Factoraje'!$G:$G,'Cartera Semanal Producto'!$A28,'BD Factoraje'!$C:$C,$B$2),0)+BX28-SUMIFS('BD Factoraje'!$R:$R,'BD Factoraje'!$G:$G,'Cartera Semanal Producto'!$A28,'BD Factoraje'!$N:$N,'Cartera Semanal Producto'!BY$1,'BD Factoraje'!$C:$C,$B$2)</f>
        <v>0</v>
      </c>
      <c r="BZ28" s="11">
        <f>IF('Cartera Semanal Producto'!$A28='Cartera Semanal Producto'!BZ$1,-SUMIFS('BD Factoraje'!$Q:$Q,'BD Factoraje'!$G:$G,'Cartera Semanal Producto'!$A28,'BD Factoraje'!$C:$C,$B$2),0)+BY28-SUMIFS('BD Factoraje'!$R:$R,'BD Factoraje'!$G:$G,'Cartera Semanal Producto'!$A28,'BD Factoraje'!$N:$N,'Cartera Semanal Producto'!BZ$1,'BD Factoraje'!$C:$C,$B$2)</f>
        <v>0</v>
      </c>
      <c r="CA28" s="11">
        <f>IF('Cartera Semanal Producto'!$A28='Cartera Semanal Producto'!CA$1,-SUMIFS('BD Factoraje'!$Q:$Q,'BD Factoraje'!$G:$G,'Cartera Semanal Producto'!$A28,'BD Factoraje'!$C:$C,$B$2),0)+BZ28-SUMIFS('BD Factoraje'!$R:$R,'BD Factoraje'!$G:$G,'Cartera Semanal Producto'!$A28,'BD Factoraje'!$N:$N,'Cartera Semanal Producto'!CA$1,'BD Factoraje'!$C:$C,$B$2)</f>
        <v>0</v>
      </c>
      <c r="CB28" s="11">
        <f>IF('Cartera Semanal Producto'!$A28='Cartera Semanal Producto'!CB$1,-SUMIFS('BD Factoraje'!$Q:$Q,'BD Factoraje'!$G:$G,'Cartera Semanal Producto'!$A28,'BD Factoraje'!$C:$C,$B$2),0)+CA28-SUMIFS('BD Factoraje'!$R:$R,'BD Factoraje'!$G:$G,'Cartera Semanal Producto'!$A28,'BD Factoraje'!$N:$N,'Cartera Semanal Producto'!CB$1,'BD Factoraje'!$C:$C,$B$2)</f>
        <v>0</v>
      </c>
      <c r="CC28" s="11">
        <f>IF('Cartera Semanal Producto'!$A28='Cartera Semanal Producto'!CC$1,-SUMIFS('BD Factoraje'!$Q:$Q,'BD Factoraje'!$G:$G,'Cartera Semanal Producto'!$A28,'BD Factoraje'!$C:$C,$B$2),0)+CB28-SUMIFS('BD Factoraje'!$R:$R,'BD Factoraje'!$G:$G,'Cartera Semanal Producto'!$A28,'BD Factoraje'!$N:$N,'Cartera Semanal Producto'!CC$1,'BD Factoraje'!$C:$C,$B$2)</f>
        <v>0</v>
      </c>
      <c r="CD28" s="11">
        <f>IF('Cartera Semanal Producto'!$A28='Cartera Semanal Producto'!CD$1,-SUMIFS('BD Factoraje'!$Q:$Q,'BD Factoraje'!$G:$G,'Cartera Semanal Producto'!$A28,'BD Factoraje'!$C:$C,$B$2),0)+CC28-SUMIFS('BD Factoraje'!$R:$R,'BD Factoraje'!$G:$G,'Cartera Semanal Producto'!$A28,'BD Factoraje'!$N:$N,'Cartera Semanal Producto'!CD$1,'BD Factoraje'!$C:$C,$B$2)</f>
        <v>0</v>
      </c>
      <c r="CE28" s="11">
        <f>IF('Cartera Semanal Producto'!$A28='Cartera Semanal Producto'!CE$1,-SUMIFS('BD Factoraje'!$Q:$Q,'BD Factoraje'!$G:$G,'Cartera Semanal Producto'!$A28,'BD Factoraje'!$C:$C,$B$2),0)+CD28-SUMIFS('BD Factoraje'!$R:$R,'BD Factoraje'!$G:$G,'Cartera Semanal Producto'!$A28,'BD Factoraje'!$N:$N,'Cartera Semanal Producto'!CE$1,'BD Factoraje'!$C:$C,$B$2)</f>
        <v>0</v>
      </c>
      <c r="CF28" s="11">
        <f>IF('Cartera Semanal Producto'!$A28='Cartera Semanal Producto'!CF$1,-SUMIFS('BD Factoraje'!$Q:$Q,'BD Factoraje'!$G:$G,'Cartera Semanal Producto'!$A28,'BD Factoraje'!$C:$C,$B$2),0)+CE28-SUMIFS('BD Factoraje'!$R:$R,'BD Factoraje'!$G:$G,'Cartera Semanal Producto'!$A28,'BD Factoraje'!$N:$N,'Cartera Semanal Producto'!CF$1,'BD Factoraje'!$C:$C,$B$2)</f>
        <v>0</v>
      </c>
      <c r="CG28" s="11">
        <f>IF('Cartera Semanal Producto'!$A28='Cartera Semanal Producto'!CG$1,-SUMIFS('BD Factoraje'!$Q:$Q,'BD Factoraje'!$G:$G,'Cartera Semanal Producto'!$A28,'BD Factoraje'!$C:$C,$B$2),0)+CF28-SUMIFS('BD Factoraje'!$R:$R,'BD Factoraje'!$G:$G,'Cartera Semanal Producto'!$A28,'BD Factoraje'!$N:$N,'Cartera Semanal Producto'!CG$1,'BD Factoraje'!$C:$C,$B$2)</f>
        <v>0</v>
      </c>
      <c r="CH28" s="11">
        <f>IF('Cartera Semanal Producto'!$A28='Cartera Semanal Producto'!CH$1,-SUMIFS('BD Factoraje'!$Q:$Q,'BD Factoraje'!$G:$G,'Cartera Semanal Producto'!$A28,'BD Factoraje'!$C:$C,$B$2),0)+CG28-SUMIFS('BD Factoraje'!$R:$R,'BD Factoraje'!$G:$G,'Cartera Semanal Producto'!$A28,'BD Factoraje'!$N:$N,'Cartera Semanal Producto'!CH$1,'BD Factoraje'!$C:$C,$B$2)</f>
        <v>0</v>
      </c>
      <c r="CI28" s="11">
        <f>IF('Cartera Semanal Producto'!$A28='Cartera Semanal Producto'!CI$1,-SUMIFS('BD Factoraje'!$Q:$Q,'BD Factoraje'!$G:$G,'Cartera Semanal Producto'!$A28,'BD Factoraje'!$C:$C,$B$2),0)+CH28-SUMIFS('BD Factoraje'!$R:$R,'BD Factoraje'!$G:$G,'Cartera Semanal Producto'!$A28,'BD Factoraje'!$N:$N,'Cartera Semanal Producto'!CI$1,'BD Factoraje'!$C:$C,$B$2)</f>
        <v>0</v>
      </c>
      <c r="CJ28" s="11">
        <f>IF('Cartera Semanal Producto'!$A28='Cartera Semanal Producto'!CJ$1,-SUMIFS('BD Factoraje'!$Q:$Q,'BD Factoraje'!$G:$G,'Cartera Semanal Producto'!$A28,'BD Factoraje'!$C:$C,$B$2),0)+CI28-SUMIFS('BD Factoraje'!$R:$R,'BD Factoraje'!$G:$G,'Cartera Semanal Producto'!$A28,'BD Factoraje'!$N:$N,'Cartera Semanal Producto'!CJ$1,'BD Factoraje'!$C:$C,$B$2)</f>
        <v>0</v>
      </c>
      <c r="CK28" s="11">
        <f>IF('Cartera Semanal Producto'!$A28='Cartera Semanal Producto'!CK$1,-SUMIFS('BD Factoraje'!$Q:$Q,'BD Factoraje'!$G:$G,'Cartera Semanal Producto'!$A28,'BD Factoraje'!$C:$C,$B$2),0)+CJ28-SUMIFS('BD Factoraje'!$R:$R,'BD Factoraje'!$G:$G,'Cartera Semanal Producto'!$A28,'BD Factoraje'!$N:$N,'Cartera Semanal Producto'!CK$1,'BD Factoraje'!$C:$C,$B$2)</f>
        <v>0</v>
      </c>
      <c r="CL28" s="11">
        <f>IF('Cartera Semanal Producto'!$A28='Cartera Semanal Producto'!CL$1,-SUMIFS('BD Factoraje'!$Q:$Q,'BD Factoraje'!$G:$G,'Cartera Semanal Producto'!$A28,'BD Factoraje'!$C:$C,$B$2),0)+CK28-SUMIFS('BD Factoraje'!$R:$R,'BD Factoraje'!$G:$G,'Cartera Semanal Producto'!$A28,'BD Factoraje'!$N:$N,'Cartera Semanal Producto'!CL$1,'BD Factoraje'!$C:$C,$B$2)</f>
        <v>0</v>
      </c>
      <c r="CM28" s="11">
        <f>IF('Cartera Semanal Producto'!$A28='Cartera Semanal Producto'!CM$1,-SUMIFS('BD Factoraje'!$Q:$Q,'BD Factoraje'!$G:$G,'Cartera Semanal Producto'!$A28,'BD Factoraje'!$C:$C,$B$2),0)+CL28-SUMIFS('BD Factoraje'!$R:$R,'BD Factoraje'!$G:$G,'Cartera Semanal Producto'!$A28,'BD Factoraje'!$N:$N,'Cartera Semanal Producto'!CM$1,'BD Factoraje'!$C:$C,$B$2)</f>
        <v>0</v>
      </c>
      <c r="CN28" s="11">
        <f>IF('Cartera Semanal Producto'!$A28='Cartera Semanal Producto'!CN$1,-SUMIFS('BD Factoraje'!$Q:$Q,'BD Factoraje'!$G:$G,'Cartera Semanal Producto'!$A28,'BD Factoraje'!$C:$C,$B$2),0)+CM28-SUMIFS('BD Factoraje'!$R:$R,'BD Factoraje'!$G:$G,'Cartera Semanal Producto'!$A28,'BD Factoraje'!$N:$N,'Cartera Semanal Producto'!CN$1,'BD Factoraje'!$C:$C,$B$2)</f>
        <v>0</v>
      </c>
      <c r="CO28" s="11">
        <f>IF('Cartera Semanal Producto'!$A28='Cartera Semanal Producto'!CO$1,-SUMIFS('BD Factoraje'!$Q:$Q,'BD Factoraje'!$G:$G,'Cartera Semanal Producto'!$A28,'BD Factoraje'!$C:$C,$B$2),0)+CN28-SUMIFS('BD Factoraje'!$R:$R,'BD Factoraje'!$G:$G,'Cartera Semanal Producto'!$A28,'BD Factoraje'!$N:$N,'Cartera Semanal Producto'!CO$1,'BD Factoraje'!$C:$C,$B$2)</f>
        <v>0</v>
      </c>
      <c r="CP28" s="11">
        <f>IF('Cartera Semanal Producto'!$A28='Cartera Semanal Producto'!CP$1,-SUMIFS('BD Factoraje'!$Q:$Q,'BD Factoraje'!$G:$G,'Cartera Semanal Producto'!$A28,'BD Factoraje'!$C:$C,$B$2),0)+CO28-SUMIFS('BD Factoraje'!$R:$R,'BD Factoraje'!$G:$G,'Cartera Semanal Producto'!$A28,'BD Factoraje'!$N:$N,'Cartera Semanal Producto'!CP$1,'BD Factoraje'!$C:$C,$B$2)</f>
        <v>0</v>
      </c>
      <c r="CQ28" s="11">
        <f>IF('Cartera Semanal Producto'!$A28='Cartera Semanal Producto'!CQ$1,-SUMIFS('BD Factoraje'!$Q:$Q,'BD Factoraje'!$G:$G,'Cartera Semanal Producto'!$A28,'BD Factoraje'!$C:$C,$B$2),0)+CP28-SUMIFS('BD Factoraje'!$R:$R,'BD Factoraje'!$G:$G,'Cartera Semanal Producto'!$A28,'BD Factoraje'!$N:$N,'Cartera Semanal Producto'!CQ$1,'BD Factoraje'!$C:$C,$B$2)</f>
        <v>0</v>
      </c>
      <c r="CR28" s="11">
        <f>IF('Cartera Semanal Producto'!$A28='Cartera Semanal Producto'!CR$1,-SUMIFS('BD Factoraje'!$Q:$Q,'BD Factoraje'!$G:$G,'Cartera Semanal Producto'!$A28,'BD Factoraje'!$C:$C,$B$2),0)+CQ28-SUMIFS('BD Factoraje'!$R:$R,'BD Factoraje'!$G:$G,'Cartera Semanal Producto'!$A28,'BD Factoraje'!$N:$N,'Cartera Semanal Producto'!CR$1,'BD Factoraje'!$C:$C,$B$2)</f>
        <v>0</v>
      </c>
      <c r="CS28" s="11">
        <f>IF('Cartera Semanal Producto'!$A28='Cartera Semanal Producto'!CS$1,-SUMIFS('BD Factoraje'!$Q:$Q,'BD Factoraje'!$G:$G,'Cartera Semanal Producto'!$A28,'BD Factoraje'!$C:$C,$B$2),0)+CR28-SUMIFS('BD Factoraje'!$R:$R,'BD Factoraje'!$G:$G,'Cartera Semanal Producto'!$A28,'BD Factoraje'!$N:$N,'Cartera Semanal Producto'!CS$1,'BD Factoraje'!$C:$C,$B$2)</f>
        <v>0</v>
      </c>
      <c r="CT28" s="11">
        <f>IF('Cartera Semanal Producto'!$A28='Cartera Semanal Producto'!CT$1,-SUMIFS('BD Factoraje'!$Q:$Q,'BD Factoraje'!$G:$G,'Cartera Semanal Producto'!$A28,'BD Factoraje'!$C:$C,$B$2),0)+CS28-SUMIFS('BD Factoraje'!$R:$R,'BD Factoraje'!$G:$G,'Cartera Semanal Producto'!$A28,'BD Factoraje'!$N:$N,'Cartera Semanal Producto'!CT$1,'BD Factoraje'!$C:$C,$B$2)</f>
        <v>0</v>
      </c>
      <c r="CU28" s="11">
        <f>IF('Cartera Semanal Producto'!$A28='Cartera Semanal Producto'!CU$1,-SUMIFS('BD Factoraje'!$Q:$Q,'BD Factoraje'!$G:$G,'Cartera Semanal Producto'!$A28,'BD Factoraje'!$C:$C,$B$2),0)+CT28-SUMIFS('BD Factoraje'!$R:$R,'BD Factoraje'!$G:$G,'Cartera Semanal Producto'!$A28,'BD Factoraje'!$N:$N,'Cartera Semanal Producto'!CU$1,'BD Factoraje'!$C:$C,$B$2)</f>
        <v>0</v>
      </c>
      <c r="CV28" s="11">
        <f>IF('Cartera Semanal Producto'!$A28='Cartera Semanal Producto'!CV$1,-SUMIFS('BD Factoraje'!$Q:$Q,'BD Factoraje'!$G:$G,'Cartera Semanal Producto'!$A28,'BD Factoraje'!$C:$C,$B$2),0)+CU28-SUMIFS('BD Factoraje'!$R:$R,'BD Factoraje'!$G:$G,'Cartera Semanal Producto'!$A28,'BD Factoraje'!$N:$N,'Cartera Semanal Producto'!CV$1,'BD Factoraje'!$C:$C,$B$2)</f>
        <v>0</v>
      </c>
    </row>
    <row r="29" spans="1:100" x14ac:dyDescent="0.25">
      <c r="A29" s="14">
        <v>39</v>
      </c>
      <c r="B29" s="31">
        <f t="shared" si="2"/>
        <v>42638</v>
      </c>
      <c r="C29" s="11">
        <f>IF('Cartera Semanal Producto'!$A29='Cartera Semanal Producto'!C$1,-SUMIFS('BD Factoraje'!$Q:$Q,'BD Factoraje'!$G:$G,'Cartera Semanal Producto'!$A29,'BD Factoraje'!$C:$C,$B$2),0)</f>
        <v>0</v>
      </c>
      <c r="D29" s="11">
        <f>IF('Cartera Semanal Producto'!$A29='Cartera Semanal Producto'!D$1,-SUMIFS('BD Factoraje'!$Q:$Q,'BD Factoraje'!$G:$G,'Cartera Semanal Producto'!$A29,'BD Factoraje'!$C:$C,$B$2),0)+C29-SUMIFS('BD Factoraje'!$R:$R,'BD Factoraje'!$G:$G,'Cartera Semanal Producto'!$A29,'BD Factoraje'!$N:$N,'Cartera Semanal Producto'!D$1,'BD Factoraje'!$C:$C,$B$2)</f>
        <v>0</v>
      </c>
      <c r="E29" s="11">
        <f>IF('Cartera Semanal Producto'!$A29='Cartera Semanal Producto'!E$1,-SUMIFS('BD Factoraje'!$Q:$Q,'BD Factoraje'!$G:$G,'Cartera Semanal Producto'!$A29,'BD Factoraje'!$C:$C,$B$2),0)+D29-SUMIFS('BD Factoraje'!$R:$R,'BD Factoraje'!$G:$G,'Cartera Semanal Producto'!$A29,'BD Factoraje'!$N:$N,'Cartera Semanal Producto'!E$1,'BD Factoraje'!$C:$C,$B$2)</f>
        <v>0</v>
      </c>
      <c r="F29" s="11">
        <f>IF('Cartera Semanal Producto'!$A29='Cartera Semanal Producto'!F$1,-SUMIFS('BD Factoraje'!$Q:$Q,'BD Factoraje'!$G:$G,'Cartera Semanal Producto'!$A29,'BD Factoraje'!$C:$C,$B$2),0)+E29-SUMIFS('BD Factoraje'!$R:$R,'BD Factoraje'!$G:$G,'Cartera Semanal Producto'!$A29,'BD Factoraje'!$N:$N,'Cartera Semanal Producto'!F$1,'BD Factoraje'!$C:$C,$B$2)</f>
        <v>0</v>
      </c>
      <c r="G29" s="11">
        <f>IF('Cartera Semanal Producto'!$A29='Cartera Semanal Producto'!G$1,-SUMIFS('BD Factoraje'!$Q:$Q,'BD Factoraje'!$G:$G,'Cartera Semanal Producto'!$A29,'BD Factoraje'!$C:$C,$B$2),0)+F29-SUMIFS('BD Factoraje'!$R:$R,'BD Factoraje'!$G:$G,'Cartera Semanal Producto'!$A29,'BD Factoraje'!$N:$N,'Cartera Semanal Producto'!G$1,'BD Factoraje'!$C:$C,$B$2)</f>
        <v>0</v>
      </c>
      <c r="H29" s="11">
        <f>IF('Cartera Semanal Producto'!$A29='Cartera Semanal Producto'!H$1,-SUMIFS('BD Factoraje'!$Q:$Q,'BD Factoraje'!$G:$G,'Cartera Semanal Producto'!$A29,'BD Factoraje'!$C:$C,$B$2),0)+G29-SUMIFS('BD Factoraje'!$R:$R,'BD Factoraje'!$G:$G,'Cartera Semanal Producto'!$A29,'BD Factoraje'!$N:$N,'Cartera Semanal Producto'!H$1,'BD Factoraje'!$C:$C,$B$2)</f>
        <v>0</v>
      </c>
      <c r="I29" s="11">
        <f>IF('Cartera Semanal Producto'!$A29='Cartera Semanal Producto'!I$1,-SUMIFS('BD Factoraje'!$Q:$Q,'BD Factoraje'!$G:$G,'Cartera Semanal Producto'!$A29,'BD Factoraje'!$C:$C,$B$2),0)+H29-SUMIFS('BD Factoraje'!$R:$R,'BD Factoraje'!$G:$G,'Cartera Semanal Producto'!$A29,'BD Factoraje'!$N:$N,'Cartera Semanal Producto'!I$1,'BD Factoraje'!$C:$C,$B$2)</f>
        <v>0</v>
      </c>
      <c r="J29" s="11">
        <f>IF('Cartera Semanal Producto'!$A29='Cartera Semanal Producto'!J$1,-SUMIFS('BD Factoraje'!$Q:$Q,'BD Factoraje'!$G:$G,'Cartera Semanal Producto'!$A29,'BD Factoraje'!$C:$C,$B$2),0)+I29-SUMIFS('BD Factoraje'!$R:$R,'BD Factoraje'!$G:$G,'Cartera Semanal Producto'!$A29,'BD Factoraje'!$N:$N,'Cartera Semanal Producto'!J$1,'BD Factoraje'!$C:$C,$B$2)</f>
        <v>0</v>
      </c>
      <c r="K29" s="11">
        <f>IF('Cartera Semanal Producto'!$A29='Cartera Semanal Producto'!K$1,-SUMIFS('BD Factoraje'!$Q:$Q,'BD Factoraje'!$G:$G,'Cartera Semanal Producto'!$A29,'BD Factoraje'!$C:$C,$B$2),0)+J29-SUMIFS('BD Factoraje'!$R:$R,'BD Factoraje'!$G:$G,'Cartera Semanal Producto'!$A29,'BD Factoraje'!$N:$N,'Cartera Semanal Producto'!K$1,'BD Factoraje'!$C:$C,$B$2)</f>
        <v>0</v>
      </c>
      <c r="L29" s="11">
        <f>IF('Cartera Semanal Producto'!$A29='Cartera Semanal Producto'!L$1,-SUMIFS('BD Factoraje'!$Q:$Q,'BD Factoraje'!$G:$G,'Cartera Semanal Producto'!$A29,'BD Factoraje'!$C:$C,$B$2),0)+K29-SUMIFS('BD Factoraje'!$R:$R,'BD Factoraje'!$G:$G,'Cartera Semanal Producto'!$A29,'BD Factoraje'!$N:$N,'Cartera Semanal Producto'!L$1,'BD Factoraje'!$C:$C,$B$2)</f>
        <v>0</v>
      </c>
      <c r="M29" s="11">
        <f>IF('Cartera Semanal Producto'!$A29='Cartera Semanal Producto'!M$1,-SUMIFS('BD Factoraje'!$Q:$Q,'BD Factoraje'!$G:$G,'Cartera Semanal Producto'!$A29,'BD Factoraje'!$C:$C,$B$2),0)+L29-SUMIFS('BD Factoraje'!$R:$R,'BD Factoraje'!$G:$G,'Cartera Semanal Producto'!$A29,'BD Factoraje'!$N:$N,'Cartera Semanal Producto'!M$1,'BD Factoraje'!$C:$C,$B$2)</f>
        <v>0</v>
      </c>
      <c r="N29" s="11">
        <f>IF('Cartera Semanal Producto'!$A29='Cartera Semanal Producto'!N$1,-SUMIFS('BD Factoraje'!$Q:$Q,'BD Factoraje'!$G:$G,'Cartera Semanal Producto'!$A29,'BD Factoraje'!$C:$C,$B$2),0)+M29-SUMIFS('BD Factoraje'!$R:$R,'BD Factoraje'!$G:$G,'Cartera Semanal Producto'!$A29,'BD Factoraje'!$N:$N,'Cartera Semanal Producto'!N$1,'BD Factoraje'!$C:$C,$B$2)</f>
        <v>0</v>
      </c>
      <c r="O29" s="11">
        <f>IF('Cartera Semanal Producto'!$A29='Cartera Semanal Producto'!O$1,-SUMIFS('BD Factoraje'!$Q:$Q,'BD Factoraje'!$G:$G,'Cartera Semanal Producto'!$A29,'BD Factoraje'!$C:$C,$B$2),0)+N29-SUMIFS('BD Factoraje'!$R:$R,'BD Factoraje'!$G:$G,'Cartera Semanal Producto'!$A29,'BD Factoraje'!$N:$N,'Cartera Semanal Producto'!O$1,'BD Factoraje'!$C:$C,$B$2)</f>
        <v>0</v>
      </c>
      <c r="P29" s="11">
        <f>IF('Cartera Semanal Producto'!$A29='Cartera Semanal Producto'!P$1,-SUMIFS('BD Factoraje'!$Q:$Q,'BD Factoraje'!$G:$G,'Cartera Semanal Producto'!$A29,'BD Factoraje'!$C:$C,$B$2),0)+O29-SUMIFS('BD Factoraje'!$R:$R,'BD Factoraje'!$G:$G,'Cartera Semanal Producto'!$A29,'BD Factoraje'!$N:$N,'Cartera Semanal Producto'!P$1,'BD Factoraje'!$C:$C,$B$2)</f>
        <v>0</v>
      </c>
      <c r="Q29" s="11">
        <f>IF('Cartera Semanal Producto'!$A29='Cartera Semanal Producto'!Q$1,-SUMIFS('BD Factoraje'!$Q:$Q,'BD Factoraje'!$G:$G,'Cartera Semanal Producto'!$A29,'BD Factoraje'!$C:$C,$B$2),0)+P29-SUMIFS('BD Factoraje'!$R:$R,'BD Factoraje'!$G:$G,'Cartera Semanal Producto'!$A29,'BD Factoraje'!$N:$N,'Cartera Semanal Producto'!Q$1,'BD Factoraje'!$C:$C,$B$2)</f>
        <v>0</v>
      </c>
      <c r="R29" s="11">
        <f>IF('Cartera Semanal Producto'!$A29='Cartera Semanal Producto'!R$1,-SUMIFS('BD Factoraje'!$Q:$Q,'BD Factoraje'!$G:$G,'Cartera Semanal Producto'!$A29,'BD Factoraje'!$C:$C,$B$2),0)+Q29-SUMIFS('BD Factoraje'!$R:$R,'BD Factoraje'!$G:$G,'Cartera Semanal Producto'!$A29,'BD Factoraje'!$N:$N,'Cartera Semanal Producto'!R$1,'BD Factoraje'!$C:$C,$B$2)</f>
        <v>0</v>
      </c>
      <c r="S29" s="11">
        <f>IF('Cartera Semanal Producto'!$A29='Cartera Semanal Producto'!S$1,-SUMIFS('BD Factoraje'!$Q:$Q,'BD Factoraje'!$G:$G,'Cartera Semanal Producto'!$A29,'BD Factoraje'!$C:$C,$B$2),0)+R29-SUMIFS('BD Factoraje'!$R:$R,'BD Factoraje'!$G:$G,'Cartera Semanal Producto'!$A29,'BD Factoraje'!$N:$N,'Cartera Semanal Producto'!S$1,'BD Factoraje'!$C:$C,$B$2)</f>
        <v>0</v>
      </c>
      <c r="T29" s="11">
        <f>IF('Cartera Semanal Producto'!$A29='Cartera Semanal Producto'!T$1,-SUMIFS('BD Factoraje'!$Q:$Q,'BD Factoraje'!$G:$G,'Cartera Semanal Producto'!$A29,'BD Factoraje'!$C:$C,$B$2),0)+S29-SUMIFS('BD Factoraje'!$R:$R,'BD Factoraje'!$G:$G,'Cartera Semanal Producto'!$A29,'BD Factoraje'!$N:$N,'Cartera Semanal Producto'!T$1,'BD Factoraje'!$C:$C,$B$2)</f>
        <v>0</v>
      </c>
      <c r="U29" s="11">
        <f>IF('Cartera Semanal Producto'!$A29='Cartera Semanal Producto'!U$1,-SUMIFS('BD Factoraje'!$Q:$Q,'BD Factoraje'!$G:$G,'Cartera Semanal Producto'!$A29,'BD Factoraje'!$C:$C,$B$2),0)+T29-SUMIFS('BD Factoraje'!$R:$R,'BD Factoraje'!$G:$G,'Cartera Semanal Producto'!$A29,'BD Factoraje'!$N:$N,'Cartera Semanal Producto'!U$1,'BD Factoraje'!$C:$C,$B$2)</f>
        <v>0</v>
      </c>
      <c r="V29" s="11">
        <f>IF('Cartera Semanal Producto'!$A29='Cartera Semanal Producto'!V$1,-SUMIFS('BD Factoraje'!$Q:$Q,'BD Factoraje'!$G:$G,'Cartera Semanal Producto'!$A29,'BD Factoraje'!$C:$C,$B$2),0)+U29-SUMIFS('BD Factoraje'!$R:$R,'BD Factoraje'!$G:$G,'Cartera Semanal Producto'!$A29,'BD Factoraje'!$N:$N,'Cartera Semanal Producto'!V$1,'BD Factoraje'!$C:$C,$B$2)</f>
        <v>0</v>
      </c>
      <c r="W29" s="11">
        <f>IF('Cartera Semanal Producto'!$A29='Cartera Semanal Producto'!W$1,-SUMIFS('BD Factoraje'!$Q:$Q,'BD Factoraje'!$G:$G,'Cartera Semanal Producto'!$A29,'BD Factoraje'!$C:$C,$B$2),0)+V29-SUMIFS('BD Factoraje'!$R:$R,'BD Factoraje'!$G:$G,'Cartera Semanal Producto'!$A29,'BD Factoraje'!$N:$N,'Cartera Semanal Producto'!W$1,'BD Factoraje'!$C:$C,$B$2)</f>
        <v>0</v>
      </c>
      <c r="X29" s="11">
        <f>IF('Cartera Semanal Producto'!$A29='Cartera Semanal Producto'!X$1,-SUMIFS('BD Factoraje'!$Q:$Q,'BD Factoraje'!$G:$G,'Cartera Semanal Producto'!$A29,'BD Factoraje'!$C:$C,$B$2),0)+W29-SUMIFS('BD Factoraje'!$R:$R,'BD Factoraje'!$G:$G,'Cartera Semanal Producto'!$A29,'BD Factoraje'!$N:$N,'Cartera Semanal Producto'!X$1,'BD Factoraje'!$C:$C,$B$2)</f>
        <v>0</v>
      </c>
      <c r="Y29" s="11">
        <f>IF('Cartera Semanal Producto'!$A29='Cartera Semanal Producto'!Y$1,-SUMIFS('BD Factoraje'!$Q:$Q,'BD Factoraje'!$G:$G,'Cartera Semanal Producto'!$A29,'BD Factoraje'!$C:$C,$B$2),0)+X29-SUMIFS('BD Factoraje'!$R:$R,'BD Factoraje'!$G:$G,'Cartera Semanal Producto'!$A29,'BD Factoraje'!$N:$N,'Cartera Semanal Producto'!Y$1,'BD Factoraje'!$C:$C,$B$2)</f>
        <v>0</v>
      </c>
      <c r="Z29" s="11">
        <f>IF('Cartera Semanal Producto'!$A29='Cartera Semanal Producto'!Z$1,-SUMIFS('BD Factoraje'!$Q:$Q,'BD Factoraje'!$G:$G,'Cartera Semanal Producto'!$A29,'BD Factoraje'!$C:$C,$B$2),0)+Y29-SUMIFS('BD Factoraje'!$R:$R,'BD Factoraje'!$G:$G,'Cartera Semanal Producto'!$A29,'BD Factoraje'!$N:$N,'Cartera Semanal Producto'!Z$1,'BD Factoraje'!$C:$C,$B$2)</f>
        <v>0</v>
      </c>
      <c r="AA29" s="11">
        <f>IF('Cartera Semanal Producto'!$A29='Cartera Semanal Producto'!AA$1,-SUMIFS('BD Factoraje'!$Q:$Q,'BD Factoraje'!$G:$G,'Cartera Semanal Producto'!$A29,'BD Factoraje'!$C:$C,$B$2),0)+Z29-SUMIFS('BD Factoraje'!$R:$R,'BD Factoraje'!$G:$G,'Cartera Semanal Producto'!$A29,'BD Factoraje'!$N:$N,'Cartera Semanal Producto'!AA$1,'BD Factoraje'!$C:$C,$B$2)</f>
        <v>0</v>
      </c>
      <c r="AB29" s="11">
        <f>IF('Cartera Semanal Producto'!$A29='Cartera Semanal Producto'!AB$1,-SUMIFS('BD Factoraje'!$Q:$Q,'BD Factoraje'!$G:$G,'Cartera Semanal Producto'!$A29,'BD Factoraje'!$C:$C,$B$2),0)+AA29-SUMIFS('BD Factoraje'!$R:$R,'BD Factoraje'!$G:$G,'Cartera Semanal Producto'!$A29,'BD Factoraje'!$N:$N,'Cartera Semanal Producto'!AB$1,'BD Factoraje'!$C:$C,$B$2)</f>
        <v>200000</v>
      </c>
      <c r="AC29" s="11">
        <f>IF('Cartera Semanal Producto'!$A29='Cartera Semanal Producto'!AC$1,-SUMIFS('BD Factoraje'!$Q:$Q,'BD Factoraje'!$G:$G,'Cartera Semanal Producto'!$A29,'BD Factoraje'!$C:$C,$B$2),0)+AB29-SUMIFS('BD Factoraje'!$R:$R,'BD Factoraje'!$G:$G,'Cartera Semanal Producto'!$A29,'BD Factoraje'!$N:$N,'Cartera Semanal Producto'!AC$1,'BD Factoraje'!$C:$C,$B$2)</f>
        <v>200000</v>
      </c>
      <c r="AD29" s="11">
        <f>IF('Cartera Semanal Producto'!$A29='Cartera Semanal Producto'!AD$1,-SUMIFS('BD Factoraje'!$Q:$Q,'BD Factoraje'!$G:$G,'Cartera Semanal Producto'!$A29,'BD Factoraje'!$C:$C,$B$2),0)+AC29-SUMIFS('BD Factoraje'!$R:$R,'BD Factoraje'!$G:$G,'Cartera Semanal Producto'!$A29,'BD Factoraje'!$N:$N,'Cartera Semanal Producto'!AD$1,'BD Factoraje'!$C:$C,$B$2)</f>
        <v>200000</v>
      </c>
      <c r="AE29" s="11">
        <f>IF('Cartera Semanal Producto'!$A29='Cartera Semanal Producto'!AE$1,-SUMIFS('BD Factoraje'!$Q:$Q,'BD Factoraje'!$G:$G,'Cartera Semanal Producto'!$A29,'BD Factoraje'!$C:$C,$B$2),0)+AD29-SUMIFS('BD Factoraje'!$R:$R,'BD Factoraje'!$G:$G,'Cartera Semanal Producto'!$A29,'BD Factoraje'!$N:$N,'Cartera Semanal Producto'!AE$1,'BD Factoraje'!$C:$C,$B$2)</f>
        <v>200000</v>
      </c>
      <c r="AF29" s="11">
        <f>IF('Cartera Semanal Producto'!$A29='Cartera Semanal Producto'!AF$1,-SUMIFS('BD Factoraje'!$Q:$Q,'BD Factoraje'!$G:$G,'Cartera Semanal Producto'!$A29,'BD Factoraje'!$C:$C,$B$2),0)+AE29-SUMIFS('BD Factoraje'!$R:$R,'BD Factoraje'!$G:$G,'Cartera Semanal Producto'!$A29,'BD Factoraje'!$N:$N,'Cartera Semanal Producto'!AF$1,'BD Factoraje'!$C:$C,$B$2)</f>
        <v>200000</v>
      </c>
      <c r="AG29" s="11">
        <f>IF('Cartera Semanal Producto'!$A29='Cartera Semanal Producto'!AG$1,-SUMIFS('BD Factoraje'!$Q:$Q,'BD Factoraje'!$G:$G,'Cartera Semanal Producto'!$A29,'BD Factoraje'!$C:$C,$B$2),0)+AF29-SUMIFS('BD Factoraje'!$R:$R,'BD Factoraje'!$G:$G,'Cartera Semanal Producto'!$A29,'BD Factoraje'!$N:$N,'Cartera Semanal Producto'!AG$1,'BD Factoraje'!$C:$C,$B$2)</f>
        <v>200000</v>
      </c>
      <c r="AH29" s="11">
        <f>IF('Cartera Semanal Producto'!$A29='Cartera Semanal Producto'!AH$1,-SUMIFS('BD Factoraje'!$Q:$Q,'BD Factoraje'!$G:$G,'Cartera Semanal Producto'!$A29,'BD Factoraje'!$C:$C,$B$2),0)+AG29-SUMIFS('BD Factoraje'!$R:$R,'BD Factoraje'!$G:$G,'Cartera Semanal Producto'!$A29,'BD Factoraje'!$N:$N,'Cartera Semanal Producto'!AH$1,'BD Factoraje'!$C:$C,$B$2)</f>
        <v>200000</v>
      </c>
      <c r="AI29" s="11">
        <f>IF('Cartera Semanal Producto'!$A29='Cartera Semanal Producto'!AI$1,-SUMIFS('BD Factoraje'!$Q:$Q,'BD Factoraje'!$G:$G,'Cartera Semanal Producto'!$A29,'BD Factoraje'!$C:$C,$B$2),0)+AH29-SUMIFS('BD Factoraje'!$R:$R,'BD Factoraje'!$G:$G,'Cartera Semanal Producto'!$A29,'BD Factoraje'!$N:$N,'Cartera Semanal Producto'!AI$1,'BD Factoraje'!$C:$C,$B$2)</f>
        <v>200000</v>
      </c>
      <c r="AJ29" s="11">
        <f>IF('Cartera Semanal Producto'!$A29='Cartera Semanal Producto'!AJ$1,-SUMIFS('BD Factoraje'!$Q:$Q,'BD Factoraje'!$G:$G,'Cartera Semanal Producto'!$A29,'BD Factoraje'!$C:$C,$B$2),0)+AI29-SUMIFS('BD Factoraje'!$R:$R,'BD Factoraje'!$G:$G,'Cartera Semanal Producto'!$A29,'BD Factoraje'!$N:$N,'Cartera Semanal Producto'!AJ$1,'BD Factoraje'!$C:$C,$B$2)</f>
        <v>200000</v>
      </c>
      <c r="AK29" s="11">
        <f>IF('Cartera Semanal Producto'!$A29='Cartera Semanal Producto'!AK$1,-SUMIFS('BD Factoraje'!$Q:$Q,'BD Factoraje'!$G:$G,'Cartera Semanal Producto'!$A29,'BD Factoraje'!$C:$C,$B$2),0)+AJ29-SUMIFS('BD Factoraje'!$R:$R,'BD Factoraje'!$G:$G,'Cartera Semanal Producto'!$A29,'BD Factoraje'!$N:$N,'Cartera Semanal Producto'!AK$1,'BD Factoraje'!$C:$C,$B$2)</f>
        <v>200000</v>
      </c>
      <c r="AL29" s="11">
        <f>IF('Cartera Semanal Producto'!$A29='Cartera Semanal Producto'!AL$1,-SUMIFS('BD Factoraje'!$Q:$Q,'BD Factoraje'!$G:$G,'Cartera Semanal Producto'!$A29,'BD Factoraje'!$C:$C,$B$2),0)+AK29-SUMIFS('BD Factoraje'!$R:$R,'BD Factoraje'!$G:$G,'Cartera Semanal Producto'!$A29,'BD Factoraje'!$N:$N,'Cartera Semanal Producto'!AL$1,'BD Factoraje'!$C:$C,$B$2)</f>
        <v>200000</v>
      </c>
      <c r="AM29" s="11">
        <f>IF('Cartera Semanal Producto'!$A29='Cartera Semanal Producto'!AM$1,-SUMIFS('BD Factoraje'!$Q:$Q,'BD Factoraje'!$G:$G,'Cartera Semanal Producto'!$A29,'BD Factoraje'!$C:$C,$B$2),0)+AL29-SUMIFS('BD Factoraje'!$R:$R,'BD Factoraje'!$G:$G,'Cartera Semanal Producto'!$A29,'BD Factoraje'!$N:$N,'Cartera Semanal Producto'!AM$1,'BD Factoraje'!$C:$C,$B$2)</f>
        <v>200000</v>
      </c>
      <c r="AN29" s="11">
        <f>IF('Cartera Semanal Producto'!$A29='Cartera Semanal Producto'!AN$1,-SUMIFS('BD Factoraje'!$Q:$Q,'BD Factoraje'!$G:$G,'Cartera Semanal Producto'!$A29,'BD Factoraje'!$C:$C,$B$2),0)+AM29-SUMIFS('BD Factoraje'!$R:$R,'BD Factoraje'!$G:$G,'Cartera Semanal Producto'!$A29,'BD Factoraje'!$N:$N,'Cartera Semanal Producto'!AN$1,'BD Factoraje'!$C:$C,$B$2)</f>
        <v>200000</v>
      </c>
      <c r="AO29" s="11">
        <f>IF('Cartera Semanal Producto'!$A29='Cartera Semanal Producto'!AO$1,-SUMIFS('BD Factoraje'!$Q:$Q,'BD Factoraje'!$G:$G,'Cartera Semanal Producto'!$A29,'BD Factoraje'!$C:$C,$B$2),0)+AN29-SUMIFS('BD Factoraje'!$R:$R,'BD Factoraje'!$G:$G,'Cartera Semanal Producto'!$A29,'BD Factoraje'!$N:$N,'Cartera Semanal Producto'!AO$1,'BD Factoraje'!$C:$C,$B$2)</f>
        <v>200000</v>
      </c>
      <c r="AP29" s="11">
        <f>IF('Cartera Semanal Producto'!$A29='Cartera Semanal Producto'!AP$1,-SUMIFS('BD Factoraje'!$Q:$Q,'BD Factoraje'!$G:$G,'Cartera Semanal Producto'!$A29,'BD Factoraje'!$C:$C,$B$2),0)+AO29-SUMIFS('BD Factoraje'!$R:$R,'BD Factoraje'!$G:$G,'Cartera Semanal Producto'!$A29,'BD Factoraje'!$N:$N,'Cartera Semanal Producto'!AP$1,'BD Factoraje'!$C:$C,$B$2)</f>
        <v>2743.7799999999988</v>
      </c>
      <c r="AQ29" s="11">
        <f>IF('Cartera Semanal Producto'!$A29='Cartera Semanal Producto'!AQ$1,-SUMIFS('BD Factoraje'!$Q:$Q,'BD Factoraje'!$G:$G,'Cartera Semanal Producto'!$A29,'BD Factoraje'!$C:$C,$B$2),0)+AP29-SUMIFS('BD Factoraje'!$R:$R,'BD Factoraje'!$G:$G,'Cartera Semanal Producto'!$A29,'BD Factoraje'!$N:$N,'Cartera Semanal Producto'!AQ$1,'BD Factoraje'!$C:$C,$B$2)</f>
        <v>2743.7799999999988</v>
      </c>
      <c r="AR29" s="11">
        <f>IF('Cartera Semanal Producto'!$A29='Cartera Semanal Producto'!AR$1,-SUMIFS('BD Factoraje'!$Q:$Q,'BD Factoraje'!$G:$G,'Cartera Semanal Producto'!$A29,'BD Factoraje'!$C:$C,$B$2),0)+AQ29-SUMIFS('BD Factoraje'!$R:$R,'BD Factoraje'!$G:$G,'Cartera Semanal Producto'!$A29,'BD Factoraje'!$N:$N,'Cartera Semanal Producto'!AR$1,'BD Factoraje'!$C:$C,$B$2)</f>
        <v>2743.7799999999988</v>
      </c>
      <c r="AS29" s="11">
        <f>IF('Cartera Semanal Producto'!$A29='Cartera Semanal Producto'!AS$1,-SUMIFS('BD Factoraje'!$Q:$Q,'BD Factoraje'!$G:$G,'Cartera Semanal Producto'!$A29,'BD Factoraje'!$C:$C,$B$2),0)+AR29-SUMIFS('BD Factoraje'!$R:$R,'BD Factoraje'!$G:$G,'Cartera Semanal Producto'!$A29,'BD Factoraje'!$N:$N,'Cartera Semanal Producto'!AS$1,'BD Factoraje'!$C:$C,$B$2)</f>
        <v>2743.7799999999988</v>
      </c>
      <c r="AT29" s="11">
        <f>IF('Cartera Semanal Producto'!$A29='Cartera Semanal Producto'!AT$1,-SUMIFS('BD Factoraje'!$Q:$Q,'BD Factoraje'!$G:$G,'Cartera Semanal Producto'!$A29,'BD Factoraje'!$C:$C,$B$2),0)+AS29-SUMIFS('BD Factoraje'!$R:$R,'BD Factoraje'!$G:$G,'Cartera Semanal Producto'!$A29,'BD Factoraje'!$N:$N,'Cartera Semanal Producto'!AT$1,'BD Factoraje'!$C:$C,$B$2)</f>
        <v>2743.7799999999988</v>
      </c>
      <c r="AU29" s="11">
        <f>IF('Cartera Semanal Producto'!$A29='Cartera Semanal Producto'!AU$1,-SUMIFS('BD Factoraje'!$Q:$Q,'BD Factoraje'!$G:$G,'Cartera Semanal Producto'!$A29,'BD Factoraje'!$C:$C,$B$2),0)+AT29-SUMIFS('BD Factoraje'!$R:$R,'BD Factoraje'!$G:$G,'Cartera Semanal Producto'!$A29,'BD Factoraje'!$N:$N,'Cartera Semanal Producto'!AU$1,'BD Factoraje'!$C:$C,$B$2)</f>
        <v>2743.7799999999988</v>
      </c>
      <c r="AV29" s="11">
        <f>IF('Cartera Semanal Producto'!$A29='Cartera Semanal Producto'!AV$1,-SUMIFS('BD Factoraje'!$Q:$Q,'BD Factoraje'!$G:$G,'Cartera Semanal Producto'!$A29,'BD Factoraje'!$C:$C,$B$2),0)+AU29-SUMIFS('BD Factoraje'!$R:$R,'BD Factoraje'!$G:$G,'Cartera Semanal Producto'!$A29,'BD Factoraje'!$N:$N,'Cartera Semanal Producto'!AV$1,'BD Factoraje'!$C:$C,$B$2)</f>
        <v>2743.7799999999988</v>
      </c>
      <c r="AW29" s="11">
        <f>IF('Cartera Semanal Producto'!$A29='Cartera Semanal Producto'!AW$1,-SUMIFS('BD Factoraje'!$Q:$Q,'BD Factoraje'!$G:$G,'Cartera Semanal Producto'!$A29,'BD Factoraje'!$C:$C,$B$2),0)+AV29-SUMIFS('BD Factoraje'!$R:$R,'BD Factoraje'!$G:$G,'Cartera Semanal Producto'!$A29,'BD Factoraje'!$N:$N,'Cartera Semanal Producto'!AW$1,'BD Factoraje'!$C:$C,$B$2)</f>
        <v>2743.7799999999988</v>
      </c>
      <c r="AX29" s="11">
        <f>IF('Cartera Semanal Producto'!$A29='Cartera Semanal Producto'!AX$1,-SUMIFS('BD Factoraje'!$Q:$Q,'BD Factoraje'!$G:$G,'Cartera Semanal Producto'!$A29,'BD Factoraje'!$C:$C,$B$2),0)+AW29-SUMIFS('BD Factoraje'!$R:$R,'BD Factoraje'!$G:$G,'Cartera Semanal Producto'!$A29,'BD Factoraje'!$N:$N,'Cartera Semanal Producto'!AX$1,'BD Factoraje'!$C:$C,$B$2)</f>
        <v>2743.7799999999988</v>
      </c>
      <c r="AY29" s="11">
        <f>IF('Cartera Semanal Producto'!$A29='Cartera Semanal Producto'!AY$1,-SUMIFS('BD Factoraje'!$Q:$Q,'BD Factoraje'!$G:$G,'Cartera Semanal Producto'!$A29,'BD Factoraje'!$C:$C,$B$2),0)+AX29-SUMIFS('BD Factoraje'!$R:$R,'BD Factoraje'!$G:$G,'Cartera Semanal Producto'!$A29,'BD Factoraje'!$N:$N,'Cartera Semanal Producto'!AY$1,'BD Factoraje'!$C:$C,$B$2)</f>
        <v>282.099999999999</v>
      </c>
      <c r="AZ29" s="11">
        <f>IF('Cartera Semanal Producto'!$A29='Cartera Semanal Producto'!AZ$1,-SUMIFS('BD Factoraje'!$Q:$Q,'BD Factoraje'!$G:$G,'Cartera Semanal Producto'!$A29,'BD Factoraje'!$C:$C,$B$2),0)+AY29-SUMIFS('BD Factoraje'!$R:$R,'BD Factoraje'!$G:$G,'Cartera Semanal Producto'!$A29,'BD Factoraje'!$N:$N,'Cartera Semanal Producto'!AZ$1,'BD Factoraje'!$C:$C,$B$2)</f>
        <v>282.099999999999</v>
      </c>
      <c r="BA29" s="11">
        <f>IF('Cartera Semanal Producto'!$A29='Cartera Semanal Producto'!BA$1,-SUMIFS('BD Factoraje'!$Q:$Q,'BD Factoraje'!$G:$G,'Cartera Semanal Producto'!$A29,'BD Factoraje'!$C:$C,$B$2),0)+AZ29-SUMIFS('BD Factoraje'!$R:$R,'BD Factoraje'!$G:$G,'Cartera Semanal Producto'!$A29,'BD Factoraje'!$N:$N,'Cartera Semanal Producto'!BA$1,'BD Factoraje'!$C:$C,$B$2)</f>
        <v>282.099999999999</v>
      </c>
      <c r="BB29" s="11">
        <f>IF('Cartera Semanal Producto'!$A29='Cartera Semanal Producto'!BB$1,-SUMIFS('BD Factoraje'!$Q:$Q,'BD Factoraje'!$G:$G,'Cartera Semanal Producto'!$A29,'BD Factoraje'!$C:$C,$B$2),0)+BA29-SUMIFS('BD Factoraje'!$R:$R,'BD Factoraje'!$G:$G,'Cartera Semanal Producto'!$A29,'BD Factoraje'!$N:$N,'Cartera Semanal Producto'!BB$1,'BD Factoraje'!$C:$C,$B$2)</f>
        <v>-1.0231815394945443E-12</v>
      </c>
      <c r="BC29" s="11">
        <f>IF('Cartera Semanal Producto'!$A29='Cartera Semanal Producto'!BC$1,-SUMIFS('BD Factoraje'!$Q:$Q,'BD Factoraje'!$G:$G,'Cartera Semanal Producto'!$A29,'BD Factoraje'!$C:$C,$B$2),0)+BB29-SUMIFS('BD Factoraje'!$R:$R,'BD Factoraje'!$G:$G,'Cartera Semanal Producto'!$A29,'BD Factoraje'!$N:$N,'Cartera Semanal Producto'!BC$1,'BD Factoraje'!$C:$C,$B$2)</f>
        <v>-1.0231815394945443E-12</v>
      </c>
      <c r="BD29" s="11">
        <f>IF('Cartera Semanal Producto'!$A29='Cartera Semanal Producto'!BD$1,-SUMIFS('BD Factoraje'!$Q:$Q,'BD Factoraje'!$G:$G,'Cartera Semanal Producto'!$A29,'BD Factoraje'!$C:$C,$B$2),0)+BC29-SUMIFS('BD Factoraje'!$R:$R,'BD Factoraje'!$G:$G,'Cartera Semanal Producto'!$A29,'BD Factoraje'!$N:$N,'Cartera Semanal Producto'!BD$1,'BD Factoraje'!$C:$C,$B$2)</f>
        <v>-1.0231815394945443E-12</v>
      </c>
      <c r="BE29" s="11">
        <f>IF('Cartera Semanal Producto'!$A29='Cartera Semanal Producto'!BE$1,-SUMIFS('BD Factoraje'!$Q:$Q,'BD Factoraje'!$G:$G,'Cartera Semanal Producto'!$A29,'BD Factoraje'!$C:$C,$B$2),0)+BD29-SUMIFS('BD Factoraje'!$R:$R,'BD Factoraje'!$G:$G,'Cartera Semanal Producto'!$A29,'BD Factoraje'!$N:$N,'Cartera Semanal Producto'!BE$1,'BD Factoraje'!$C:$C,$B$2)</f>
        <v>-1.0231815394945443E-12</v>
      </c>
      <c r="BF29" s="11">
        <f>IF('Cartera Semanal Producto'!$A29='Cartera Semanal Producto'!BF$1,-SUMIFS('BD Factoraje'!$Q:$Q,'BD Factoraje'!$G:$G,'Cartera Semanal Producto'!$A29,'BD Factoraje'!$C:$C,$B$2),0)+BE29-SUMIFS('BD Factoraje'!$R:$R,'BD Factoraje'!$G:$G,'Cartera Semanal Producto'!$A29,'BD Factoraje'!$N:$N,'Cartera Semanal Producto'!BF$1,'BD Factoraje'!$C:$C,$B$2)</f>
        <v>-1.0231815394945443E-12</v>
      </c>
      <c r="BG29" s="11">
        <f>IF('Cartera Semanal Producto'!$A29='Cartera Semanal Producto'!BG$1,-SUMIFS('BD Factoraje'!$Q:$Q,'BD Factoraje'!$G:$G,'Cartera Semanal Producto'!$A29,'BD Factoraje'!$C:$C,$B$2),0)+BF29-SUMIFS('BD Factoraje'!$R:$R,'BD Factoraje'!$G:$G,'Cartera Semanal Producto'!$A29,'BD Factoraje'!$N:$N,'Cartera Semanal Producto'!BG$1,'BD Factoraje'!$C:$C,$B$2)</f>
        <v>-1.0231815394945443E-12</v>
      </c>
      <c r="BH29" s="11">
        <f>IF('Cartera Semanal Producto'!$A29='Cartera Semanal Producto'!BH$1,-SUMIFS('BD Factoraje'!$Q:$Q,'BD Factoraje'!$G:$G,'Cartera Semanal Producto'!$A29,'BD Factoraje'!$C:$C,$B$2),0)+BG29-SUMIFS('BD Factoraje'!$R:$R,'BD Factoraje'!$G:$G,'Cartera Semanal Producto'!$A29,'BD Factoraje'!$N:$N,'Cartera Semanal Producto'!BH$1,'BD Factoraje'!$C:$C,$B$2)</f>
        <v>-1.0231815394945443E-12</v>
      </c>
      <c r="BI29" s="11">
        <f>IF('Cartera Semanal Producto'!$A29='Cartera Semanal Producto'!BI$1,-SUMIFS('BD Factoraje'!$Q:$Q,'BD Factoraje'!$G:$G,'Cartera Semanal Producto'!$A29,'BD Factoraje'!$C:$C,$B$2),0)+BH29-SUMIFS('BD Factoraje'!$R:$R,'BD Factoraje'!$G:$G,'Cartera Semanal Producto'!$A29,'BD Factoraje'!$N:$N,'Cartera Semanal Producto'!BI$1,'BD Factoraje'!$C:$C,$B$2)</f>
        <v>-1.0231815394945443E-12</v>
      </c>
      <c r="BJ29" s="11">
        <f>IF('Cartera Semanal Producto'!$A29='Cartera Semanal Producto'!BJ$1,-SUMIFS('BD Factoraje'!$Q:$Q,'BD Factoraje'!$G:$G,'Cartera Semanal Producto'!$A29,'BD Factoraje'!$C:$C,$B$2),0)+BI29-SUMIFS('BD Factoraje'!$R:$R,'BD Factoraje'!$G:$G,'Cartera Semanal Producto'!$A29,'BD Factoraje'!$N:$N,'Cartera Semanal Producto'!BJ$1,'BD Factoraje'!$C:$C,$B$2)</f>
        <v>-1.0231815394945443E-12</v>
      </c>
      <c r="BK29" s="11">
        <f>IF('Cartera Semanal Producto'!$A29='Cartera Semanal Producto'!BK$1,-SUMIFS('BD Factoraje'!$Q:$Q,'BD Factoraje'!$G:$G,'Cartera Semanal Producto'!$A29,'BD Factoraje'!$C:$C,$B$2),0)+BJ29-SUMIFS('BD Factoraje'!$R:$R,'BD Factoraje'!$G:$G,'Cartera Semanal Producto'!$A29,'BD Factoraje'!$N:$N,'Cartera Semanal Producto'!BK$1,'BD Factoraje'!$C:$C,$B$2)</f>
        <v>-1.0231815394945443E-12</v>
      </c>
      <c r="BL29" s="11">
        <f>IF('Cartera Semanal Producto'!$A29='Cartera Semanal Producto'!BL$1,-SUMIFS('BD Factoraje'!$Q:$Q,'BD Factoraje'!$G:$G,'Cartera Semanal Producto'!$A29,'BD Factoraje'!$C:$C,$B$2),0)+BK29-SUMIFS('BD Factoraje'!$R:$R,'BD Factoraje'!$G:$G,'Cartera Semanal Producto'!$A29,'BD Factoraje'!$N:$N,'Cartera Semanal Producto'!BL$1,'BD Factoraje'!$C:$C,$B$2)</f>
        <v>-1.0231815394945443E-12</v>
      </c>
      <c r="BM29" s="11">
        <f>IF('Cartera Semanal Producto'!$A29='Cartera Semanal Producto'!BM$1,-SUMIFS('BD Factoraje'!$Q:$Q,'BD Factoraje'!$G:$G,'Cartera Semanal Producto'!$A29,'BD Factoraje'!$C:$C,$B$2),0)+BL29-SUMIFS('BD Factoraje'!$R:$R,'BD Factoraje'!$G:$G,'Cartera Semanal Producto'!$A29,'BD Factoraje'!$N:$N,'Cartera Semanal Producto'!BM$1,'BD Factoraje'!$C:$C,$B$2)</f>
        <v>-1.0231815394945443E-12</v>
      </c>
      <c r="BN29" s="11">
        <f>IF('Cartera Semanal Producto'!$A29='Cartera Semanal Producto'!BN$1,-SUMIFS('BD Factoraje'!$Q:$Q,'BD Factoraje'!$G:$G,'Cartera Semanal Producto'!$A29,'BD Factoraje'!$C:$C,$B$2),0)+BM29-SUMIFS('BD Factoraje'!$R:$R,'BD Factoraje'!$G:$G,'Cartera Semanal Producto'!$A29,'BD Factoraje'!$N:$N,'Cartera Semanal Producto'!BN$1,'BD Factoraje'!$C:$C,$B$2)</f>
        <v>-1.0231815394945443E-12</v>
      </c>
      <c r="BO29" s="11">
        <f>IF('Cartera Semanal Producto'!$A29='Cartera Semanal Producto'!BO$1,-SUMIFS('BD Factoraje'!$Q:$Q,'BD Factoraje'!$G:$G,'Cartera Semanal Producto'!$A29,'BD Factoraje'!$C:$C,$B$2),0)+BN29-SUMIFS('BD Factoraje'!$R:$R,'BD Factoraje'!$G:$G,'Cartera Semanal Producto'!$A29,'BD Factoraje'!$N:$N,'Cartera Semanal Producto'!BO$1,'BD Factoraje'!$C:$C,$B$2)</f>
        <v>-1.0231815394945443E-12</v>
      </c>
      <c r="BP29" s="11">
        <f>IF('Cartera Semanal Producto'!$A29='Cartera Semanal Producto'!BP$1,-SUMIFS('BD Factoraje'!$Q:$Q,'BD Factoraje'!$G:$G,'Cartera Semanal Producto'!$A29,'BD Factoraje'!$C:$C,$B$2),0)+BO29-SUMIFS('BD Factoraje'!$R:$R,'BD Factoraje'!$G:$G,'Cartera Semanal Producto'!$A29,'BD Factoraje'!$N:$N,'Cartera Semanal Producto'!BP$1,'BD Factoraje'!$C:$C,$B$2)</f>
        <v>-1.0231815394945443E-12</v>
      </c>
      <c r="BQ29" s="11">
        <f>IF('Cartera Semanal Producto'!$A29='Cartera Semanal Producto'!BQ$1,-SUMIFS('BD Factoraje'!$Q:$Q,'BD Factoraje'!$G:$G,'Cartera Semanal Producto'!$A29,'BD Factoraje'!$C:$C,$B$2),0)+BP29-SUMIFS('BD Factoraje'!$R:$R,'BD Factoraje'!$G:$G,'Cartera Semanal Producto'!$A29,'BD Factoraje'!$N:$N,'Cartera Semanal Producto'!BQ$1,'BD Factoraje'!$C:$C,$B$2)</f>
        <v>-1.0231815394945443E-12</v>
      </c>
      <c r="BR29" s="11">
        <f>IF('Cartera Semanal Producto'!$A29='Cartera Semanal Producto'!BR$1,-SUMIFS('BD Factoraje'!$Q:$Q,'BD Factoraje'!$G:$G,'Cartera Semanal Producto'!$A29,'BD Factoraje'!$C:$C,$B$2),0)+BQ29-SUMIFS('BD Factoraje'!$R:$R,'BD Factoraje'!$G:$G,'Cartera Semanal Producto'!$A29,'BD Factoraje'!$N:$N,'Cartera Semanal Producto'!BR$1,'BD Factoraje'!$C:$C,$B$2)</f>
        <v>-1.0231815394945443E-12</v>
      </c>
      <c r="BS29" s="11">
        <f>IF('Cartera Semanal Producto'!$A29='Cartera Semanal Producto'!BS$1,-SUMIFS('BD Factoraje'!$Q:$Q,'BD Factoraje'!$G:$G,'Cartera Semanal Producto'!$A29,'BD Factoraje'!$C:$C,$B$2),0)+BR29-SUMIFS('BD Factoraje'!$R:$R,'BD Factoraje'!$G:$G,'Cartera Semanal Producto'!$A29,'BD Factoraje'!$N:$N,'Cartera Semanal Producto'!BS$1,'BD Factoraje'!$C:$C,$B$2)</f>
        <v>-1.0231815394945443E-12</v>
      </c>
      <c r="BT29" s="11">
        <f>IF('Cartera Semanal Producto'!$A29='Cartera Semanal Producto'!BT$1,-SUMIFS('BD Factoraje'!$Q:$Q,'BD Factoraje'!$G:$G,'Cartera Semanal Producto'!$A29,'BD Factoraje'!$C:$C,$B$2),0)+BS29-SUMIFS('BD Factoraje'!$R:$R,'BD Factoraje'!$G:$G,'Cartera Semanal Producto'!$A29,'BD Factoraje'!$N:$N,'Cartera Semanal Producto'!BT$1,'BD Factoraje'!$C:$C,$B$2)</f>
        <v>-1.0231815394945443E-12</v>
      </c>
      <c r="BU29" s="11">
        <f>IF('Cartera Semanal Producto'!$A29='Cartera Semanal Producto'!BU$1,-SUMIFS('BD Factoraje'!$Q:$Q,'BD Factoraje'!$G:$G,'Cartera Semanal Producto'!$A29,'BD Factoraje'!$C:$C,$B$2),0)+BT29-SUMIFS('BD Factoraje'!$R:$R,'BD Factoraje'!$G:$G,'Cartera Semanal Producto'!$A29,'BD Factoraje'!$N:$N,'Cartera Semanal Producto'!BU$1,'BD Factoraje'!$C:$C,$B$2)</f>
        <v>-1.0231815394945443E-12</v>
      </c>
      <c r="BV29" s="11">
        <f>IF('Cartera Semanal Producto'!$A29='Cartera Semanal Producto'!BV$1,-SUMIFS('BD Factoraje'!$Q:$Q,'BD Factoraje'!$G:$G,'Cartera Semanal Producto'!$A29,'BD Factoraje'!$C:$C,$B$2),0)+BU29-SUMIFS('BD Factoraje'!$R:$R,'BD Factoraje'!$G:$G,'Cartera Semanal Producto'!$A29,'BD Factoraje'!$N:$N,'Cartera Semanal Producto'!BV$1,'BD Factoraje'!$C:$C,$B$2)</f>
        <v>-1.0231815394945443E-12</v>
      </c>
      <c r="BW29" s="11">
        <f>IF('Cartera Semanal Producto'!$A29='Cartera Semanal Producto'!BW$1,-SUMIFS('BD Factoraje'!$Q:$Q,'BD Factoraje'!$G:$G,'Cartera Semanal Producto'!$A29,'BD Factoraje'!$C:$C,$B$2),0)+BV29-SUMIFS('BD Factoraje'!$R:$R,'BD Factoraje'!$G:$G,'Cartera Semanal Producto'!$A29,'BD Factoraje'!$N:$N,'Cartera Semanal Producto'!BW$1,'BD Factoraje'!$C:$C,$B$2)</f>
        <v>-1.0231815394945443E-12</v>
      </c>
      <c r="BX29" s="11">
        <f>IF('Cartera Semanal Producto'!$A29='Cartera Semanal Producto'!BX$1,-SUMIFS('BD Factoraje'!$Q:$Q,'BD Factoraje'!$G:$G,'Cartera Semanal Producto'!$A29,'BD Factoraje'!$C:$C,$B$2),0)+BW29-SUMIFS('BD Factoraje'!$R:$R,'BD Factoraje'!$G:$G,'Cartera Semanal Producto'!$A29,'BD Factoraje'!$N:$N,'Cartera Semanal Producto'!BX$1,'BD Factoraje'!$C:$C,$B$2)</f>
        <v>-1.0231815394945443E-12</v>
      </c>
      <c r="BY29" s="11">
        <f>IF('Cartera Semanal Producto'!$A29='Cartera Semanal Producto'!BY$1,-SUMIFS('BD Factoraje'!$Q:$Q,'BD Factoraje'!$G:$G,'Cartera Semanal Producto'!$A29,'BD Factoraje'!$C:$C,$B$2),0)+BX29-SUMIFS('BD Factoraje'!$R:$R,'BD Factoraje'!$G:$G,'Cartera Semanal Producto'!$A29,'BD Factoraje'!$N:$N,'Cartera Semanal Producto'!BY$1,'BD Factoraje'!$C:$C,$B$2)</f>
        <v>-1.0231815394945443E-12</v>
      </c>
      <c r="BZ29" s="11">
        <f>IF('Cartera Semanal Producto'!$A29='Cartera Semanal Producto'!BZ$1,-SUMIFS('BD Factoraje'!$Q:$Q,'BD Factoraje'!$G:$G,'Cartera Semanal Producto'!$A29,'BD Factoraje'!$C:$C,$B$2),0)+BY29-SUMIFS('BD Factoraje'!$R:$R,'BD Factoraje'!$G:$G,'Cartera Semanal Producto'!$A29,'BD Factoraje'!$N:$N,'Cartera Semanal Producto'!BZ$1,'BD Factoraje'!$C:$C,$B$2)</f>
        <v>-1.0231815394945443E-12</v>
      </c>
      <c r="CA29" s="11">
        <f>IF('Cartera Semanal Producto'!$A29='Cartera Semanal Producto'!CA$1,-SUMIFS('BD Factoraje'!$Q:$Q,'BD Factoraje'!$G:$G,'Cartera Semanal Producto'!$A29,'BD Factoraje'!$C:$C,$B$2),0)+BZ29-SUMIFS('BD Factoraje'!$R:$R,'BD Factoraje'!$G:$G,'Cartera Semanal Producto'!$A29,'BD Factoraje'!$N:$N,'Cartera Semanal Producto'!CA$1,'BD Factoraje'!$C:$C,$B$2)</f>
        <v>-1.0231815394945443E-12</v>
      </c>
      <c r="CB29" s="11">
        <f>IF('Cartera Semanal Producto'!$A29='Cartera Semanal Producto'!CB$1,-SUMIFS('BD Factoraje'!$Q:$Q,'BD Factoraje'!$G:$G,'Cartera Semanal Producto'!$A29,'BD Factoraje'!$C:$C,$B$2),0)+CA29-SUMIFS('BD Factoraje'!$R:$R,'BD Factoraje'!$G:$G,'Cartera Semanal Producto'!$A29,'BD Factoraje'!$N:$N,'Cartera Semanal Producto'!CB$1,'BD Factoraje'!$C:$C,$B$2)</f>
        <v>-1.0231815394945443E-12</v>
      </c>
      <c r="CC29" s="11">
        <f>IF('Cartera Semanal Producto'!$A29='Cartera Semanal Producto'!CC$1,-SUMIFS('BD Factoraje'!$Q:$Q,'BD Factoraje'!$G:$G,'Cartera Semanal Producto'!$A29,'BD Factoraje'!$C:$C,$B$2),0)+CB29-SUMIFS('BD Factoraje'!$R:$R,'BD Factoraje'!$G:$G,'Cartera Semanal Producto'!$A29,'BD Factoraje'!$N:$N,'Cartera Semanal Producto'!CC$1,'BD Factoraje'!$C:$C,$B$2)</f>
        <v>-1.0231815394945443E-12</v>
      </c>
      <c r="CD29" s="11">
        <f>IF('Cartera Semanal Producto'!$A29='Cartera Semanal Producto'!CD$1,-SUMIFS('BD Factoraje'!$Q:$Q,'BD Factoraje'!$G:$G,'Cartera Semanal Producto'!$A29,'BD Factoraje'!$C:$C,$B$2),0)+CC29-SUMIFS('BD Factoraje'!$R:$R,'BD Factoraje'!$G:$G,'Cartera Semanal Producto'!$A29,'BD Factoraje'!$N:$N,'Cartera Semanal Producto'!CD$1,'BD Factoraje'!$C:$C,$B$2)</f>
        <v>-1.0231815394945443E-12</v>
      </c>
      <c r="CE29" s="11">
        <f>IF('Cartera Semanal Producto'!$A29='Cartera Semanal Producto'!CE$1,-SUMIFS('BD Factoraje'!$Q:$Q,'BD Factoraje'!$G:$G,'Cartera Semanal Producto'!$A29,'BD Factoraje'!$C:$C,$B$2),0)+CD29-SUMIFS('BD Factoraje'!$R:$R,'BD Factoraje'!$G:$G,'Cartera Semanal Producto'!$A29,'BD Factoraje'!$N:$N,'Cartera Semanal Producto'!CE$1,'BD Factoraje'!$C:$C,$B$2)</f>
        <v>-1.0231815394945443E-12</v>
      </c>
      <c r="CF29" s="11">
        <f>IF('Cartera Semanal Producto'!$A29='Cartera Semanal Producto'!CF$1,-SUMIFS('BD Factoraje'!$Q:$Q,'BD Factoraje'!$G:$G,'Cartera Semanal Producto'!$A29,'BD Factoraje'!$C:$C,$B$2),0)+CE29-SUMIFS('BD Factoraje'!$R:$R,'BD Factoraje'!$G:$G,'Cartera Semanal Producto'!$A29,'BD Factoraje'!$N:$N,'Cartera Semanal Producto'!CF$1,'BD Factoraje'!$C:$C,$B$2)</f>
        <v>-1.0231815394945443E-12</v>
      </c>
      <c r="CG29" s="11">
        <f>IF('Cartera Semanal Producto'!$A29='Cartera Semanal Producto'!CG$1,-SUMIFS('BD Factoraje'!$Q:$Q,'BD Factoraje'!$G:$G,'Cartera Semanal Producto'!$A29,'BD Factoraje'!$C:$C,$B$2),0)+CF29-SUMIFS('BD Factoraje'!$R:$R,'BD Factoraje'!$G:$G,'Cartera Semanal Producto'!$A29,'BD Factoraje'!$N:$N,'Cartera Semanal Producto'!CG$1,'BD Factoraje'!$C:$C,$B$2)</f>
        <v>-1.0231815394945443E-12</v>
      </c>
      <c r="CH29" s="11">
        <f>IF('Cartera Semanal Producto'!$A29='Cartera Semanal Producto'!CH$1,-SUMIFS('BD Factoraje'!$Q:$Q,'BD Factoraje'!$G:$G,'Cartera Semanal Producto'!$A29,'BD Factoraje'!$C:$C,$B$2),0)+CG29-SUMIFS('BD Factoraje'!$R:$R,'BD Factoraje'!$G:$G,'Cartera Semanal Producto'!$A29,'BD Factoraje'!$N:$N,'Cartera Semanal Producto'!CH$1,'BD Factoraje'!$C:$C,$B$2)</f>
        <v>-1.0231815394945443E-12</v>
      </c>
      <c r="CI29" s="11">
        <f>IF('Cartera Semanal Producto'!$A29='Cartera Semanal Producto'!CI$1,-SUMIFS('BD Factoraje'!$Q:$Q,'BD Factoraje'!$G:$G,'Cartera Semanal Producto'!$A29,'BD Factoraje'!$C:$C,$B$2),0)+CH29-SUMIFS('BD Factoraje'!$R:$R,'BD Factoraje'!$G:$G,'Cartera Semanal Producto'!$A29,'BD Factoraje'!$N:$N,'Cartera Semanal Producto'!CI$1,'BD Factoraje'!$C:$C,$B$2)</f>
        <v>-1.0231815394945443E-12</v>
      </c>
      <c r="CJ29" s="11">
        <f>IF('Cartera Semanal Producto'!$A29='Cartera Semanal Producto'!CJ$1,-SUMIFS('BD Factoraje'!$Q:$Q,'BD Factoraje'!$G:$G,'Cartera Semanal Producto'!$A29,'BD Factoraje'!$C:$C,$B$2),0)+CI29-SUMIFS('BD Factoraje'!$R:$R,'BD Factoraje'!$G:$G,'Cartera Semanal Producto'!$A29,'BD Factoraje'!$N:$N,'Cartera Semanal Producto'!CJ$1,'BD Factoraje'!$C:$C,$B$2)</f>
        <v>-1.0231815394945443E-12</v>
      </c>
      <c r="CK29" s="11">
        <f>IF('Cartera Semanal Producto'!$A29='Cartera Semanal Producto'!CK$1,-SUMIFS('BD Factoraje'!$Q:$Q,'BD Factoraje'!$G:$G,'Cartera Semanal Producto'!$A29,'BD Factoraje'!$C:$C,$B$2),0)+CJ29-SUMIFS('BD Factoraje'!$R:$R,'BD Factoraje'!$G:$G,'Cartera Semanal Producto'!$A29,'BD Factoraje'!$N:$N,'Cartera Semanal Producto'!CK$1,'BD Factoraje'!$C:$C,$B$2)</f>
        <v>-1.0231815394945443E-12</v>
      </c>
      <c r="CL29" s="11">
        <f>IF('Cartera Semanal Producto'!$A29='Cartera Semanal Producto'!CL$1,-SUMIFS('BD Factoraje'!$Q:$Q,'BD Factoraje'!$G:$G,'Cartera Semanal Producto'!$A29,'BD Factoraje'!$C:$C,$B$2),0)+CK29-SUMIFS('BD Factoraje'!$R:$R,'BD Factoraje'!$G:$G,'Cartera Semanal Producto'!$A29,'BD Factoraje'!$N:$N,'Cartera Semanal Producto'!CL$1,'BD Factoraje'!$C:$C,$B$2)</f>
        <v>-1.0231815394945443E-12</v>
      </c>
      <c r="CM29" s="11">
        <f>IF('Cartera Semanal Producto'!$A29='Cartera Semanal Producto'!CM$1,-SUMIFS('BD Factoraje'!$Q:$Q,'BD Factoraje'!$G:$G,'Cartera Semanal Producto'!$A29,'BD Factoraje'!$C:$C,$B$2),0)+CL29-SUMIFS('BD Factoraje'!$R:$R,'BD Factoraje'!$G:$G,'Cartera Semanal Producto'!$A29,'BD Factoraje'!$N:$N,'Cartera Semanal Producto'!CM$1,'BD Factoraje'!$C:$C,$B$2)</f>
        <v>-1.0231815394945443E-12</v>
      </c>
      <c r="CN29" s="11">
        <f>IF('Cartera Semanal Producto'!$A29='Cartera Semanal Producto'!CN$1,-SUMIFS('BD Factoraje'!$Q:$Q,'BD Factoraje'!$G:$G,'Cartera Semanal Producto'!$A29,'BD Factoraje'!$C:$C,$B$2),0)+CM29-SUMIFS('BD Factoraje'!$R:$R,'BD Factoraje'!$G:$G,'Cartera Semanal Producto'!$A29,'BD Factoraje'!$N:$N,'Cartera Semanal Producto'!CN$1,'BD Factoraje'!$C:$C,$B$2)</f>
        <v>-1.0231815394945443E-12</v>
      </c>
      <c r="CO29" s="11">
        <f>IF('Cartera Semanal Producto'!$A29='Cartera Semanal Producto'!CO$1,-SUMIFS('BD Factoraje'!$Q:$Q,'BD Factoraje'!$G:$G,'Cartera Semanal Producto'!$A29,'BD Factoraje'!$C:$C,$B$2),0)+CN29-SUMIFS('BD Factoraje'!$R:$R,'BD Factoraje'!$G:$G,'Cartera Semanal Producto'!$A29,'BD Factoraje'!$N:$N,'Cartera Semanal Producto'!CO$1,'BD Factoraje'!$C:$C,$B$2)</f>
        <v>-1.0231815394945443E-12</v>
      </c>
      <c r="CP29" s="11">
        <f>IF('Cartera Semanal Producto'!$A29='Cartera Semanal Producto'!CP$1,-SUMIFS('BD Factoraje'!$Q:$Q,'BD Factoraje'!$G:$G,'Cartera Semanal Producto'!$A29,'BD Factoraje'!$C:$C,$B$2),0)+CO29-SUMIFS('BD Factoraje'!$R:$R,'BD Factoraje'!$G:$G,'Cartera Semanal Producto'!$A29,'BD Factoraje'!$N:$N,'Cartera Semanal Producto'!CP$1,'BD Factoraje'!$C:$C,$B$2)</f>
        <v>-1.0231815394945443E-12</v>
      </c>
      <c r="CQ29" s="11">
        <f>IF('Cartera Semanal Producto'!$A29='Cartera Semanal Producto'!CQ$1,-SUMIFS('BD Factoraje'!$Q:$Q,'BD Factoraje'!$G:$G,'Cartera Semanal Producto'!$A29,'BD Factoraje'!$C:$C,$B$2),0)+CP29-SUMIFS('BD Factoraje'!$R:$R,'BD Factoraje'!$G:$G,'Cartera Semanal Producto'!$A29,'BD Factoraje'!$N:$N,'Cartera Semanal Producto'!CQ$1,'BD Factoraje'!$C:$C,$B$2)</f>
        <v>-1.0231815394945443E-12</v>
      </c>
      <c r="CR29" s="11">
        <f>IF('Cartera Semanal Producto'!$A29='Cartera Semanal Producto'!CR$1,-SUMIFS('BD Factoraje'!$Q:$Q,'BD Factoraje'!$G:$G,'Cartera Semanal Producto'!$A29,'BD Factoraje'!$C:$C,$B$2),0)+CQ29-SUMIFS('BD Factoraje'!$R:$R,'BD Factoraje'!$G:$G,'Cartera Semanal Producto'!$A29,'BD Factoraje'!$N:$N,'Cartera Semanal Producto'!CR$1,'BD Factoraje'!$C:$C,$B$2)</f>
        <v>-1.0231815394945443E-12</v>
      </c>
      <c r="CS29" s="11">
        <f>IF('Cartera Semanal Producto'!$A29='Cartera Semanal Producto'!CS$1,-SUMIFS('BD Factoraje'!$Q:$Q,'BD Factoraje'!$G:$G,'Cartera Semanal Producto'!$A29,'BD Factoraje'!$C:$C,$B$2),0)+CR29-SUMIFS('BD Factoraje'!$R:$R,'BD Factoraje'!$G:$G,'Cartera Semanal Producto'!$A29,'BD Factoraje'!$N:$N,'Cartera Semanal Producto'!CS$1,'BD Factoraje'!$C:$C,$B$2)</f>
        <v>-1.0231815394945443E-12</v>
      </c>
      <c r="CT29" s="11">
        <f>IF('Cartera Semanal Producto'!$A29='Cartera Semanal Producto'!CT$1,-SUMIFS('BD Factoraje'!$Q:$Q,'BD Factoraje'!$G:$G,'Cartera Semanal Producto'!$A29,'BD Factoraje'!$C:$C,$B$2),0)+CS29-SUMIFS('BD Factoraje'!$R:$R,'BD Factoraje'!$G:$G,'Cartera Semanal Producto'!$A29,'BD Factoraje'!$N:$N,'Cartera Semanal Producto'!CT$1,'BD Factoraje'!$C:$C,$B$2)</f>
        <v>-1.0231815394945443E-12</v>
      </c>
      <c r="CU29" s="11">
        <f>IF('Cartera Semanal Producto'!$A29='Cartera Semanal Producto'!CU$1,-SUMIFS('BD Factoraje'!$Q:$Q,'BD Factoraje'!$G:$G,'Cartera Semanal Producto'!$A29,'BD Factoraje'!$C:$C,$B$2),0)+CT29-SUMIFS('BD Factoraje'!$R:$R,'BD Factoraje'!$G:$G,'Cartera Semanal Producto'!$A29,'BD Factoraje'!$N:$N,'Cartera Semanal Producto'!CU$1,'BD Factoraje'!$C:$C,$B$2)</f>
        <v>-1.0231815394945443E-12</v>
      </c>
      <c r="CV29" s="11">
        <f>IF('Cartera Semanal Producto'!$A29='Cartera Semanal Producto'!CV$1,-SUMIFS('BD Factoraje'!$Q:$Q,'BD Factoraje'!$G:$G,'Cartera Semanal Producto'!$A29,'BD Factoraje'!$C:$C,$B$2),0)+CU29-SUMIFS('BD Factoraje'!$R:$R,'BD Factoraje'!$G:$G,'Cartera Semanal Producto'!$A29,'BD Factoraje'!$N:$N,'Cartera Semanal Producto'!CV$1,'BD Factoraje'!$C:$C,$B$2)</f>
        <v>-1.0231815394945443E-12</v>
      </c>
    </row>
    <row r="30" spans="1:100" x14ac:dyDescent="0.25">
      <c r="A30" s="14">
        <v>40</v>
      </c>
      <c r="B30" s="31">
        <f t="shared" si="2"/>
        <v>42645</v>
      </c>
      <c r="C30" s="11">
        <f>IF('Cartera Semanal Producto'!$A30='Cartera Semanal Producto'!C$1,-SUMIFS('BD Factoraje'!$Q:$Q,'BD Factoraje'!$G:$G,'Cartera Semanal Producto'!$A30,'BD Factoraje'!$C:$C,$B$2),0)</f>
        <v>0</v>
      </c>
      <c r="D30" s="11">
        <f>IF('Cartera Semanal Producto'!$A30='Cartera Semanal Producto'!D$1,-SUMIFS('BD Factoraje'!$Q:$Q,'BD Factoraje'!$G:$G,'Cartera Semanal Producto'!$A30,'BD Factoraje'!$C:$C,$B$2),0)+C30-SUMIFS('BD Factoraje'!$R:$R,'BD Factoraje'!$G:$G,'Cartera Semanal Producto'!$A30,'BD Factoraje'!$N:$N,'Cartera Semanal Producto'!D$1,'BD Factoraje'!$C:$C,$B$2)</f>
        <v>0</v>
      </c>
      <c r="E30" s="11">
        <f>IF('Cartera Semanal Producto'!$A30='Cartera Semanal Producto'!E$1,-SUMIFS('BD Factoraje'!$Q:$Q,'BD Factoraje'!$G:$G,'Cartera Semanal Producto'!$A30,'BD Factoraje'!$C:$C,$B$2),0)+D30-SUMIFS('BD Factoraje'!$R:$R,'BD Factoraje'!$G:$G,'Cartera Semanal Producto'!$A30,'BD Factoraje'!$N:$N,'Cartera Semanal Producto'!E$1,'BD Factoraje'!$C:$C,$B$2)</f>
        <v>0</v>
      </c>
      <c r="F30" s="11">
        <f>IF('Cartera Semanal Producto'!$A30='Cartera Semanal Producto'!F$1,-SUMIFS('BD Factoraje'!$Q:$Q,'BD Factoraje'!$G:$G,'Cartera Semanal Producto'!$A30,'BD Factoraje'!$C:$C,$B$2),0)+E30-SUMIFS('BD Factoraje'!$R:$R,'BD Factoraje'!$G:$G,'Cartera Semanal Producto'!$A30,'BD Factoraje'!$N:$N,'Cartera Semanal Producto'!F$1,'BD Factoraje'!$C:$C,$B$2)</f>
        <v>0</v>
      </c>
      <c r="G30" s="11">
        <f>IF('Cartera Semanal Producto'!$A30='Cartera Semanal Producto'!G$1,-SUMIFS('BD Factoraje'!$Q:$Q,'BD Factoraje'!$G:$G,'Cartera Semanal Producto'!$A30,'BD Factoraje'!$C:$C,$B$2),0)+F30-SUMIFS('BD Factoraje'!$R:$R,'BD Factoraje'!$G:$G,'Cartera Semanal Producto'!$A30,'BD Factoraje'!$N:$N,'Cartera Semanal Producto'!G$1,'BD Factoraje'!$C:$C,$B$2)</f>
        <v>0</v>
      </c>
      <c r="H30" s="11">
        <f>IF('Cartera Semanal Producto'!$A30='Cartera Semanal Producto'!H$1,-SUMIFS('BD Factoraje'!$Q:$Q,'BD Factoraje'!$G:$G,'Cartera Semanal Producto'!$A30,'BD Factoraje'!$C:$C,$B$2),0)+G30-SUMIFS('BD Factoraje'!$R:$R,'BD Factoraje'!$G:$G,'Cartera Semanal Producto'!$A30,'BD Factoraje'!$N:$N,'Cartera Semanal Producto'!H$1,'BD Factoraje'!$C:$C,$B$2)</f>
        <v>0</v>
      </c>
      <c r="I30" s="11">
        <f>IF('Cartera Semanal Producto'!$A30='Cartera Semanal Producto'!I$1,-SUMIFS('BD Factoraje'!$Q:$Q,'BD Factoraje'!$G:$G,'Cartera Semanal Producto'!$A30,'BD Factoraje'!$C:$C,$B$2),0)+H30-SUMIFS('BD Factoraje'!$R:$R,'BD Factoraje'!$G:$G,'Cartera Semanal Producto'!$A30,'BD Factoraje'!$N:$N,'Cartera Semanal Producto'!I$1,'BD Factoraje'!$C:$C,$B$2)</f>
        <v>0</v>
      </c>
      <c r="J30" s="11">
        <f>IF('Cartera Semanal Producto'!$A30='Cartera Semanal Producto'!J$1,-SUMIFS('BD Factoraje'!$Q:$Q,'BD Factoraje'!$G:$G,'Cartera Semanal Producto'!$A30,'BD Factoraje'!$C:$C,$B$2),0)+I30-SUMIFS('BD Factoraje'!$R:$R,'BD Factoraje'!$G:$G,'Cartera Semanal Producto'!$A30,'BD Factoraje'!$N:$N,'Cartera Semanal Producto'!J$1,'BD Factoraje'!$C:$C,$B$2)</f>
        <v>0</v>
      </c>
      <c r="K30" s="11">
        <f>IF('Cartera Semanal Producto'!$A30='Cartera Semanal Producto'!K$1,-SUMIFS('BD Factoraje'!$Q:$Q,'BD Factoraje'!$G:$G,'Cartera Semanal Producto'!$A30,'BD Factoraje'!$C:$C,$B$2),0)+J30-SUMIFS('BD Factoraje'!$R:$R,'BD Factoraje'!$G:$G,'Cartera Semanal Producto'!$A30,'BD Factoraje'!$N:$N,'Cartera Semanal Producto'!K$1,'BD Factoraje'!$C:$C,$B$2)</f>
        <v>0</v>
      </c>
      <c r="L30" s="11">
        <f>IF('Cartera Semanal Producto'!$A30='Cartera Semanal Producto'!L$1,-SUMIFS('BD Factoraje'!$Q:$Q,'BD Factoraje'!$G:$G,'Cartera Semanal Producto'!$A30,'BD Factoraje'!$C:$C,$B$2),0)+K30-SUMIFS('BD Factoraje'!$R:$R,'BD Factoraje'!$G:$G,'Cartera Semanal Producto'!$A30,'BD Factoraje'!$N:$N,'Cartera Semanal Producto'!L$1,'BD Factoraje'!$C:$C,$B$2)</f>
        <v>0</v>
      </c>
      <c r="M30" s="11">
        <f>IF('Cartera Semanal Producto'!$A30='Cartera Semanal Producto'!M$1,-SUMIFS('BD Factoraje'!$Q:$Q,'BD Factoraje'!$G:$G,'Cartera Semanal Producto'!$A30,'BD Factoraje'!$C:$C,$B$2),0)+L30-SUMIFS('BD Factoraje'!$R:$R,'BD Factoraje'!$G:$G,'Cartera Semanal Producto'!$A30,'BD Factoraje'!$N:$N,'Cartera Semanal Producto'!M$1,'BD Factoraje'!$C:$C,$B$2)</f>
        <v>0</v>
      </c>
      <c r="N30" s="11">
        <f>IF('Cartera Semanal Producto'!$A30='Cartera Semanal Producto'!N$1,-SUMIFS('BD Factoraje'!$Q:$Q,'BD Factoraje'!$G:$G,'Cartera Semanal Producto'!$A30,'BD Factoraje'!$C:$C,$B$2),0)+M30-SUMIFS('BD Factoraje'!$R:$R,'BD Factoraje'!$G:$G,'Cartera Semanal Producto'!$A30,'BD Factoraje'!$N:$N,'Cartera Semanal Producto'!N$1,'BD Factoraje'!$C:$C,$B$2)</f>
        <v>0</v>
      </c>
      <c r="O30" s="11">
        <f>IF('Cartera Semanal Producto'!$A30='Cartera Semanal Producto'!O$1,-SUMIFS('BD Factoraje'!$Q:$Q,'BD Factoraje'!$G:$G,'Cartera Semanal Producto'!$A30,'BD Factoraje'!$C:$C,$B$2),0)+N30-SUMIFS('BD Factoraje'!$R:$R,'BD Factoraje'!$G:$G,'Cartera Semanal Producto'!$A30,'BD Factoraje'!$N:$N,'Cartera Semanal Producto'!O$1,'BD Factoraje'!$C:$C,$B$2)</f>
        <v>0</v>
      </c>
      <c r="P30" s="11">
        <f>IF('Cartera Semanal Producto'!$A30='Cartera Semanal Producto'!P$1,-SUMIFS('BD Factoraje'!$Q:$Q,'BD Factoraje'!$G:$G,'Cartera Semanal Producto'!$A30,'BD Factoraje'!$C:$C,$B$2),0)+O30-SUMIFS('BD Factoraje'!$R:$R,'BD Factoraje'!$G:$G,'Cartera Semanal Producto'!$A30,'BD Factoraje'!$N:$N,'Cartera Semanal Producto'!P$1,'BD Factoraje'!$C:$C,$B$2)</f>
        <v>0</v>
      </c>
      <c r="Q30" s="11">
        <f>IF('Cartera Semanal Producto'!$A30='Cartera Semanal Producto'!Q$1,-SUMIFS('BD Factoraje'!$Q:$Q,'BD Factoraje'!$G:$G,'Cartera Semanal Producto'!$A30,'BD Factoraje'!$C:$C,$B$2),0)+P30-SUMIFS('BD Factoraje'!$R:$R,'BD Factoraje'!$G:$G,'Cartera Semanal Producto'!$A30,'BD Factoraje'!$N:$N,'Cartera Semanal Producto'!Q$1,'BD Factoraje'!$C:$C,$B$2)</f>
        <v>0</v>
      </c>
      <c r="R30" s="11">
        <f>IF('Cartera Semanal Producto'!$A30='Cartera Semanal Producto'!R$1,-SUMIFS('BD Factoraje'!$Q:$Q,'BD Factoraje'!$G:$G,'Cartera Semanal Producto'!$A30,'BD Factoraje'!$C:$C,$B$2),0)+Q30-SUMIFS('BD Factoraje'!$R:$R,'BD Factoraje'!$G:$G,'Cartera Semanal Producto'!$A30,'BD Factoraje'!$N:$N,'Cartera Semanal Producto'!R$1,'BD Factoraje'!$C:$C,$B$2)</f>
        <v>0</v>
      </c>
      <c r="S30" s="11">
        <f>IF('Cartera Semanal Producto'!$A30='Cartera Semanal Producto'!S$1,-SUMIFS('BD Factoraje'!$Q:$Q,'BD Factoraje'!$G:$G,'Cartera Semanal Producto'!$A30,'BD Factoraje'!$C:$C,$B$2),0)+R30-SUMIFS('BD Factoraje'!$R:$R,'BD Factoraje'!$G:$G,'Cartera Semanal Producto'!$A30,'BD Factoraje'!$N:$N,'Cartera Semanal Producto'!S$1,'BD Factoraje'!$C:$C,$B$2)</f>
        <v>0</v>
      </c>
      <c r="T30" s="11">
        <f>IF('Cartera Semanal Producto'!$A30='Cartera Semanal Producto'!T$1,-SUMIFS('BD Factoraje'!$Q:$Q,'BD Factoraje'!$G:$G,'Cartera Semanal Producto'!$A30,'BD Factoraje'!$C:$C,$B$2),0)+S30-SUMIFS('BD Factoraje'!$R:$R,'BD Factoraje'!$G:$G,'Cartera Semanal Producto'!$A30,'BD Factoraje'!$N:$N,'Cartera Semanal Producto'!T$1,'BD Factoraje'!$C:$C,$B$2)</f>
        <v>0</v>
      </c>
      <c r="U30" s="11">
        <f>IF('Cartera Semanal Producto'!$A30='Cartera Semanal Producto'!U$1,-SUMIFS('BD Factoraje'!$Q:$Q,'BD Factoraje'!$G:$G,'Cartera Semanal Producto'!$A30,'BD Factoraje'!$C:$C,$B$2),0)+T30-SUMIFS('BD Factoraje'!$R:$R,'BD Factoraje'!$G:$G,'Cartera Semanal Producto'!$A30,'BD Factoraje'!$N:$N,'Cartera Semanal Producto'!U$1,'BD Factoraje'!$C:$C,$B$2)</f>
        <v>0</v>
      </c>
      <c r="V30" s="11">
        <f>IF('Cartera Semanal Producto'!$A30='Cartera Semanal Producto'!V$1,-SUMIFS('BD Factoraje'!$Q:$Q,'BD Factoraje'!$G:$G,'Cartera Semanal Producto'!$A30,'BD Factoraje'!$C:$C,$B$2),0)+U30-SUMIFS('BD Factoraje'!$R:$R,'BD Factoraje'!$G:$G,'Cartera Semanal Producto'!$A30,'BD Factoraje'!$N:$N,'Cartera Semanal Producto'!V$1,'BD Factoraje'!$C:$C,$B$2)</f>
        <v>0</v>
      </c>
      <c r="W30" s="11">
        <f>IF('Cartera Semanal Producto'!$A30='Cartera Semanal Producto'!W$1,-SUMIFS('BD Factoraje'!$Q:$Q,'BD Factoraje'!$G:$G,'Cartera Semanal Producto'!$A30,'BD Factoraje'!$C:$C,$B$2),0)+V30-SUMIFS('BD Factoraje'!$R:$R,'BD Factoraje'!$G:$G,'Cartera Semanal Producto'!$A30,'BD Factoraje'!$N:$N,'Cartera Semanal Producto'!W$1,'BD Factoraje'!$C:$C,$B$2)</f>
        <v>0</v>
      </c>
      <c r="X30" s="11">
        <f>IF('Cartera Semanal Producto'!$A30='Cartera Semanal Producto'!X$1,-SUMIFS('BD Factoraje'!$Q:$Q,'BD Factoraje'!$G:$G,'Cartera Semanal Producto'!$A30,'BD Factoraje'!$C:$C,$B$2),0)+W30-SUMIFS('BD Factoraje'!$R:$R,'BD Factoraje'!$G:$G,'Cartera Semanal Producto'!$A30,'BD Factoraje'!$N:$N,'Cartera Semanal Producto'!X$1,'BD Factoraje'!$C:$C,$B$2)</f>
        <v>0</v>
      </c>
      <c r="Y30" s="11">
        <f>IF('Cartera Semanal Producto'!$A30='Cartera Semanal Producto'!Y$1,-SUMIFS('BD Factoraje'!$Q:$Q,'BD Factoraje'!$G:$G,'Cartera Semanal Producto'!$A30,'BD Factoraje'!$C:$C,$B$2),0)+X30-SUMIFS('BD Factoraje'!$R:$R,'BD Factoraje'!$G:$G,'Cartera Semanal Producto'!$A30,'BD Factoraje'!$N:$N,'Cartera Semanal Producto'!Y$1,'BD Factoraje'!$C:$C,$B$2)</f>
        <v>0</v>
      </c>
      <c r="Z30" s="11">
        <f>IF('Cartera Semanal Producto'!$A30='Cartera Semanal Producto'!Z$1,-SUMIFS('BD Factoraje'!$Q:$Q,'BD Factoraje'!$G:$G,'Cartera Semanal Producto'!$A30,'BD Factoraje'!$C:$C,$B$2),0)+Y30-SUMIFS('BD Factoraje'!$R:$R,'BD Factoraje'!$G:$G,'Cartera Semanal Producto'!$A30,'BD Factoraje'!$N:$N,'Cartera Semanal Producto'!Z$1,'BD Factoraje'!$C:$C,$B$2)</f>
        <v>0</v>
      </c>
      <c r="AA30" s="11">
        <f>IF('Cartera Semanal Producto'!$A30='Cartera Semanal Producto'!AA$1,-SUMIFS('BD Factoraje'!$Q:$Q,'BD Factoraje'!$G:$G,'Cartera Semanal Producto'!$A30,'BD Factoraje'!$C:$C,$B$2),0)+Z30-SUMIFS('BD Factoraje'!$R:$R,'BD Factoraje'!$G:$G,'Cartera Semanal Producto'!$A30,'BD Factoraje'!$N:$N,'Cartera Semanal Producto'!AA$1,'BD Factoraje'!$C:$C,$B$2)</f>
        <v>0</v>
      </c>
      <c r="AB30" s="11">
        <f>IF('Cartera Semanal Producto'!$A30='Cartera Semanal Producto'!AB$1,-SUMIFS('BD Factoraje'!$Q:$Q,'BD Factoraje'!$G:$G,'Cartera Semanal Producto'!$A30,'BD Factoraje'!$C:$C,$B$2),0)+AA30-SUMIFS('BD Factoraje'!$R:$R,'BD Factoraje'!$G:$G,'Cartera Semanal Producto'!$A30,'BD Factoraje'!$N:$N,'Cartera Semanal Producto'!AB$1,'BD Factoraje'!$C:$C,$B$2)</f>
        <v>0</v>
      </c>
      <c r="AC30" s="11">
        <f>IF('Cartera Semanal Producto'!$A30='Cartera Semanal Producto'!AC$1,-SUMIFS('BD Factoraje'!$Q:$Q,'BD Factoraje'!$G:$G,'Cartera Semanal Producto'!$A30,'BD Factoraje'!$C:$C,$B$2),0)+AB30-SUMIFS('BD Factoraje'!$R:$R,'BD Factoraje'!$G:$G,'Cartera Semanal Producto'!$A30,'BD Factoraje'!$N:$N,'Cartera Semanal Producto'!AC$1,'BD Factoraje'!$C:$C,$B$2)</f>
        <v>0</v>
      </c>
      <c r="AD30" s="11">
        <f>IF('Cartera Semanal Producto'!$A30='Cartera Semanal Producto'!AD$1,-SUMIFS('BD Factoraje'!$Q:$Q,'BD Factoraje'!$G:$G,'Cartera Semanal Producto'!$A30,'BD Factoraje'!$C:$C,$B$2),0)+AC30-SUMIFS('BD Factoraje'!$R:$R,'BD Factoraje'!$G:$G,'Cartera Semanal Producto'!$A30,'BD Factoraje'!$N:$N,'Cartera Semanal Producto'!AD$1,'BD Factoraje'!$C:$C,$B$2)</f>
        <v>0</v>
      </c>
      <c r="AE30" s="11">
        <f>IF('Cartera Semanal Producto'!$A30='Cartera Semanal Producto'!AE$1,-SUMIFS('BD Factoraje'!$Q:$Q,'BD Factoraje'!$G:$G,'Cartera Semanal Producto'!$A30,'BD Factoraje'!$C:$C,$B$2),0)+AD30-SUMIFS('BD Factoraje'!$R:$R,'BD Factoraje'!$G:$G,'Cartera Semanal Producto'!$A30,'BD Factoraje'!$N:$N,'Cartera Semanal Producto'!AE$1,'BD Factoraje'!$C:$C,$B$2)</f>
        <v>0</v>
      </c>
      <c r="AF30" s="11">
        <f>IF('Cartera Semanal Producto'!$A30='Cartera Semanal Producto'!AF$1,-SUMIFS('BD Factoraje'!$Q:$Q,'BD Factoraje'!$G:$G,'Cartera Semanal Producto'!$A30,'BD Factoraje'!$C:$C,$B$2),0)+AE30-SUMIFS('BD Factoraje'!$R:$R,'BD Factoraje'!$G:$G,'Cartera Semanal Producto'!$A30,'BD Factoraje'!$N:$N,'Cartera Semanal Producto'!AF$1,'BD Factoraje'!$C:$C,$B$2)</f>
        <v>0</v>
      </c>
      <c r="AG30" s="11">
        <f>IF('Cartera Semanal Producto'!$A30='Cartera Semanal Producto'!AG$1,-SUMIFS('BD Factoraje'!$Q:$Q,'BD Factoraje'!$G:$G,'Cartera Semanal Producto'!$A30,'BD Factoraje'!$C:$C,$B$2),0)+AF30-SUMIFS('BD Factoraje'!$R:$R,'BD Factoraje'!$G:$G,'Cartera Semanal Producto'!$A30,'BD Factoraje'!$N:$N,'Cartera Semanal Producto'!AG$1,'BD Factoraje'!$C:$C,$B$2)</f>
        <v>0</v>
      </c>
      <c r="AH30" s="11">
        <f>IF('Cartera Semanal Producto'!$A30='Cartera Semanal Producto'!AH$1,-SUMIFS('BD Factoraje'!$Q:$Q,'BD Factoraje'!$G:$G,'Cartera Semanal Producto'!$A30,'BD Factoraje'!$C:$C,$B$2),0)+AG30-SUMIFS('BD Factoraje'!$R:$R,'BD Factoraje'!$G:$G,'Cartera Semanal Producto'!$A30,'BD Factoraje'!$N:$N,'Cartera Semanal Producto'!AH$1,'BD Factoraje'!$C:$C,$B$2)</f>
        <v>0</v>
      </c>
      <c r="AI30" s="11">
        <f>IF('Cartera Semanal Producto'!$A30='Cartera Semanal Producto'!AI$1,-SUMIFS('BD Factoraje'!$Q:$Q,'BD Factoraje'!$G:$G,'Cartera Semanal Producto'!$A30,'BD Factoraje'!$C:$C,$B$2),0)+AH30-SUMIFS('BD Factoraje'!$R:$R,'BD Factoraje'!$G:$G,'Cartera Semanal Producto'!$A30,'BD Factoraje'!$N:$N,'Cartera Semanal Producto'!AI$1,'BD Factoraje'!$C:$C,$B$2)</f>
        <v>0</v>
      </c>
      <c r="AJ30" s="11">
        <f>IF('Cartera Semanal Producto'!$A30='Cartera Semanal Producto'!AJ$1,-SUMIFS('BD Factoraje'!$Q:$Q,'BD Factoraje'!$G:$G,'Cartera Semanal Producto'!$A30,'BD Factoraje'!$C:$C,$B$2),0)+AI30-SUMIFS('BD Factoraje'!$R:$R,'BD Factoraje'!$G:$G,'Cartera Semanal Producto'!$A30,'BD Factoraje'!$N:$N,'Cartera Semanal Producto'!AJ$1,'BD Factoraje'!$C:$C,$B$2)</f>
        <v>0</v>
      </c>
      <c r="AK30" s="11">
        <f>IF('Cartera Semanal Producto'!$A30='Cartera Semanal Producto'!AK$1,-SUMIFS('BD Factoraje'!$Q:$Q,'BD Factoraje'!$G:$G,'Cartera Semanal Producto'!$A30,'BD Factoraje'!$C:$C,$B$2),0)+AJ30-SUMIFS('BD Factoraje'!$R:$R,'BD Factoraje'!$G:$G,'Cartera Semanal Producto'!$A30,'BD Factoraje'!$N:$N,'Cartera Semanal Producto'!AK$1,'BD Factoraje'!$C:$C,$B$2)</f>
        <v>0</v>
      </c>
      <c r="AL30" s="11">
        <f>IF('Cartera Semanal Producto'!$A30='Cartera Semanal Producto'!AL$1,-SUMIFS('BD Factoraje'!$Q:$Q,'BD Factoraje'!$G:$G,'Cartera Semanal Producto'!$A30,'BD Factoraje'!$C:$C,$B$2),0)+AK30-SUMIFS('BD Factoraje'!$R:$R,'BD Factoraje'!$G:$G,'Cartera Semanal Producto'!$A30,'BD Factoraje'!$N:$N,'Cartera Semanal Producto'!AL$1,'BD Factoraje'!$C:$C,$B$2)</f>
        <v>0</v>
      </c>
      <c r="AM30" s="11">
        <f>IF('Cartera Semanal Producto'!$A30='Cartera Semanal Producto'!AM$1,-SUMIFS('BD Factoraje'!$Q:$Q,'BD Factoraje'!$G:$G,'Cartera Semanal Producto'!$A30,'BD Factoraje'!$C:$C,$B$2),0)+AL30-SUMIFS('BD Factoraje'!$R:$R,'BD Factoraje'!$G:$G,'Cartera Semanal Producto'!$A30,'BD Factoraje'!$N:$N,'Cartera Semanal Producto'!AM$1,'BD Factoraje'!$C:$C,$B$2)</f>
        <v>0</v>
      </c>
      <c r="AN30" s="11">
        <f>IF('Cartera Semanal Producto'!$A30='Cartera Semanal Producto'!AN$1,-SUMIFS('BD Factoraje'!$Q:$Q,'BD Factoraje'!$G:$G,'Cartera Semanal Producto'!$A30,'BD Factoraje'!$C:$C,$B$2),0)+AM30-SUMIFS('BD Factoraje'!$R:$R,'BD Factoraje'!$G:$G,'Cartera Semanal Producto'!$A30,'BD Factoraje'!$N:$N,'Cartera Semanal Producto'!AN$1,'BD Factoraje'!$C:$C,$B$2)</f>
        <v>0</v>
      </c>
      <c r="AO30" s="11">
        <f>IF('Cartera Semanal Producto'!$A30='Cartera Semanal Producto'!AO$1,-SUMIFS('BD Factoraje'!$Q:$Q,'BD Factoraje'!$G:$G,'Cartera Semanal Producto'!$A30,'BD Factoraje'!$C:$C,$B$2),0)+AN30-SUMIFS('BD Factoraje'!$R:$R,'BD Factoraje'!$G:$G,'Cartera Semanal Producto'!$A30,'BD Factoraje'!$N:$N,'Cartera Semanal Producto'!AO$1,'BD Factoraje'!$C:$C,$B$2)</f>
        <v>0</v>
      </c>
      <c r="AP30" s="11">
        <f>IF('Cartera Semanal Producto'!$A30='Cartera Semanal Producto'!AP$1,-SUMIFS('BD Factoraje'!$Q:$Q,'BD Factoraje'!$G:$G,'Cartera Semanal Producto'!$A30,'BD Factoraje'!$C:$C,$B$2),0)+AO30-SUMIFS('BD Factoraje'!$R:$R,'BD Factoraje'!$G:$G,'Cartera Semanal Producto'!$A30,'BD Factoraje'!$N:$N,'Cartera Semanal Producto'!AP$1,'BD Factoraje'!$C:$C,$B$2)</f>
        <v>0</v>
      </c>
      <c r="AQ30" s="11">
        <f>IF('Cartera Semanal Producto'!$A30='Cartera Semanal Producto'!AQ$1,-SUMIFS('BD Factoraje'!$Q:$Q,'BD Factoraje'!$G:$G,'Cartera Semanal Producto'!$A30,'BD Factoraje'!$C:$C,$B$2),0)+AP30-SUMIFS('BD Factoraje'!$R:$R,'BD Factoraje'!$G:$G,'Cartera Semanal Producto'!$A30,'BD Factoraje'!$N:$N,'Cartera Semanal Producto'!AQ$1,'BD Factoraje'!$C:$C,$B$2)</f>
        <v>0</v>
      </c>
      <c r="AR30" s="11">
        <f>IF('Cartera Semanal Producto'!$A30='Cartera Semanal Producto'!AR$1,-SUMIFS('BD Factoraje'!$Q:$Q,'BD Factoraje'!$G:$G,'Cartera Semanal Producto'!$A30,'BD Factoraje'!$C:$C,$B$2),0)+AQ30-SUMIFS('BD Factoraje'!$R:$R,'BD Factoraje'!$G:$G,'Cartera Semanal Producto'!$A30,'BD Factoraje'!$N:$N,'Cartera Semanal Producto'!AR$1,'BD Factoraje'!$C:$C,$B$2)</f>
        <v>0</v>
      </c>
      <c r="AS30" s="11">
        <f>IF('Cartera Semanal Producto'!$A30='Cartera Semanal Producto'!AS$1,-SUMIFS('BD Factoraje'!$Q:$Q,'BD Factoraje'!$G:$G,'Cartera Semanal Producto'!$A30,'BD Factoraje'!$C:$C,$B$2),0)+AR30-SUMIFS('BD Factoraje'!$R:$R,'BD Factoraje'!$G:$G,'Cartera Semanal Producto'!$A30,'BD Factoraje'!$N:$N,'Cartera Semanal Producto'!AS$1,'BD Factoraje'!$C:$C,$B$2)</f>
        <v>0</v>
      </c>
      <c r="AT30" s="11">
        <f>IF('Cartera Semanal Producto'!$A30='Cartera Semanal Producto'!AT$1,-SUMIFS('BD Factoraje'!$Q:$Q,'BD Factoraje'!$G:$G,'Cartera Semanal Producto'!$A30,'BD Factoraje'!$C:$C,$B$2),0)+AS30-SUMIFS('BD Factoraje'!$R:$R,'BD Factoraje'!$G:$G,'Cartera Semanal Producto'!$A30,'BD Factoraje'!$N:$N,'Cartera Semanal Producto'!AT$1,'BD Factoraje'!$C:$C,$B$2)</f>
        <v>0</v>
      </c>
      <c r="AU30" s="11">
        <f>IF('Cartera Semanal Producto'!$A30='Cartera Semanal Producto'!AU$1,-SUMIFS('BD Factoraje'!$Q:$Q,'BD Factoraje'!$G:$G,'Cartera Semanal Producto'!$A30,'BD Factoraje'!$C:$C,$B$2),0)+AT30-SUMIFS('BD Factoraje'!$R:$R,'BD Factoraje'!$G:$G,'Cartera Semanal Producto'!$A30,'BD Factoraje'!$N:$N,'Cartera Semanal Producto'!AU$1,'BD Factoraje'!$C:$C,$B$2)</f>
        <v>0</v>
      </c>
      <c r="AV30" s="11">
        <f>IF('Cartera Semanal Producto'!$A30='Cartera Semanal Producto'!AV$1,-SUMIFS('BD Factoraje'!$Q:$Q,'BD Factoraje'!$G:$G,'Cartera Semanal Producto'!$A30,'BD Factoraje'!$C:$C,$B$2),0)+AU30-SUMIFS('BD Factoraje'!$R:$R,'BD Factoraje'!$G:$G,'Cartera Semanal Producto'!$A30,'BD Factoraje'!$N:$N,'Cartera Semanal Producto'!AV$1,'BD Factoraje'!$C:$C,$B$2)</f>
        <v>0</v>
      </c>
      <c r="AW30" s="11">
        <f>IF('Cartera Semanal Producto'!$A30='Cartera Semanal Producto'!AW$1,-SUMIFS('BD Factoraje'!$Q:$Q,'BD Factoraje'!$G:$G,'Cartera Semanal Producto'!$A30,'BD Factoraje'!$C:$C,$B$2),0)+AV30-SUMIFS('BD Factoraje'!$R:$R,'BD Factoraje'!$G:$G,'Cartera Semanal Producto'!$A30,'BD Factoraje'!$N:$N,'Cartera Semanal Producto'!AW$1,'BD Factoraje'!$C:$C,$B$2)</f>
        <v>0</v>
      </c>
      <c r="AX30" s="11">
        <f>IF('Cartera Semanal Producto'!$A30='Cartera Semanal Producto'!AX$1,-SUMIFS('BD Factoraje'!$Q:$Q,'BD Factoraje'!$G:$G,'Cartera Semanal Producto'!$A30,'BD Factoraje'!$C:$C,$B$2),0)+AW30-SUMIFS('BD Factoraje'!$R:$R,'BD Factoraje'!$G:$G,'Cartera Semanal Producto'!$A30,'BD Factoraje'!$N:$N,'Cartera Semanal Producto'!AX$1,'BD Factoraje'!$C:$C,$B$2)</f>
        <v>0</v>
      </c>
      <c r="AY30" s="11">
        <f>IF('Cartera Semanal Producto'!$A30='Cartera Semanal Producto'!AY$1,-SUMIFS('BD Factoraje'!$Q:$Q,'BD Factoraje'!$G:$G,'Cartera Semanal Producto'!$A30,'BD Factoraje'!$C:$C,$B$2),0)+AX30-SUMIFS('BD Factoraje'!$R:$R,'BD Factoraje'!$G:$G,'Cartera Semanal Producto'!$A30,'BD Factoraje'!$N:$N,'Cartera Semanal Producto'!AY$1,'BD Factoraje'!$C:$C,$B$2)</f>
        <v>0</v>
      </c>
      <c r="AZ30" s="11">
        <f>IF('Cartera Semanal Producto'!$A30='Cartera Semanal Producto'!AZ$1,-SUMIFS('BD Factoraje'!$Q:$Q,'BD Factoraje'!$G:$G,'Cartera Semanal Producto'!$A30,'BD Factoraje'!$C:$C,$B$2),0)+AY30-SUMIFS('BD Factoraje'!$R:$R,'BD Factoraje'!$G:$G,'Cartera Semanal Producto'!$A30,'BD Factoraje'!$N:$N,'Cartera Semanal Producto'!AZ$1,'BD Factoraje'!$C:$C,$B$2)</f>
        <v>0</v>
      </c>
      <c r="BA30" s="11">
        <f>IF('Cartera Semanal Producto'!$A30='Cartera Semanal Producto'!BA$1,-SUMIFS('BD Factoraje'!$Q:$Q,'BD Factoraje'!$G:$G,'Cartera Semanal Producto'!$A30,'BD Factoraje'!$C:$C,$B$2),0)+AZ30-SUMIFS('BD Factoraje'!$R:$R,'BD Factoraje'!$G:$G,'Cartera Semanal Producto'!$A30,'BD Factoraje'!$N:$N,'Cartera Semanal Producto'!BA$1,'BD Factoraje'!$C:$C,$B$2)</f>
        <v>0</v>
      </c>
      <c r="BB30" s="11">
        <f>IF('Cartera Semanal Producto'!$A30='Cartera Semanal Producto'!BB$1,-SUMIFS('BD Factoraje'!$Q:$Q,'BD Factoraje'!$G:$G,'Cartera Semanal Producto'!$A30,'BD Factoraje'!$C:$C,$B$2),0)+BA30-SUMIFS('BD Factoraje'!$R:$R,'BD Factoraje'!$G:$G,'Cartera Semanal Producto'!$A30,'BD Factoraje'!$N:$N,'Cartera Semanal Producto'!BB$1,'BD Factoraje'!$C:$C,$B$2)</f>
        <v>0</v>
      </c>
      <c r="BC30" s="11">
        <f>IF('Cartera Semanal Producto'!$A30='Cartera Semanal Producto'!BC$1,-SUMIFS('BD Factoraje'!$Q:$Q,'BD Factoraje'!$G:$G,'Cartera Semanal Producto'!$A30,'BD Factoraje'!$C:$C,$B$2),0)+BB30-SUMIFS('BD Factoraje'!$R:$R,'BD Factoraje'!$G:$G,'Cartera Semanal Producto'!$A30,'BD Factoraje'!$N:$N,'Cartera Semanal Producto'!BC$1,'BD Factoraje'!$C:$C,$B$2)</f>
        <v>0</v>
      </c>
      <c r="BD30" s="11">
        <f>IF('Cartera Semanal Producto'!$A30='Cartera Semanal Producto'!BD$1,-SUMIFS('BD Factoraje'!$Q:$Q,'BD Factoraje'!$G:$G,'Cartera Semanal Producto'!$A30,'BD Factoraje'!$C:$C,$B$2),0)+BC30-SUMIFS('BD Factoraje'!$R:$R,'BD Factoraje'!$G:$G,'Cartera Semanal Producto'!$A30,'BD Factoraje'!$N:$N,'Cartera Semanal Producto'!BD$1,'BD Factoraje'!$C:$C,$B$2)</f>
        <v>0</v>
      </c>
      <c r="BE30" s="11">
        <f>IF('Cartera Semanal Producto'!$A30='Cartera Semanal Producto'!BE$1,-SUMIFS('BD Factoraje'!$Q:$Q,'BD Factoraje'!$G:$G,'Cartera Semanal Producto'!$A30,'BD Factoraje'!$C:$C,$B$2),0)+BD30-SUMIFS('BD Factoraje'!$R:$R,'BD Factoraje'!$G:$G,'Cartera Semanal Producto'!$A30,'BD Factoraje'!$N:$N,'Cartera Semanal Producto'!BE$1,'BD Factoraje'!$C:$C,$B$2)</f>
        <v>0</v>
      </c>
      <c r="BF30" s="11">
        <f>IF('Cartera Semanal Producto'!$A30='Cartera Semanal Producto'!BF$1,-SUMIFS('BD Factoraje'!$Q:$Q,'BD Factoraje'!$G:$G,'Cartera Semanal Producto'!$A30,'BD Factoraje'!$C:$C,$B$2),0)+BE30-SUMIFS('BD Factoraje'!$R:$R,'BD Factoraje'!$G:$G,'Cartera Semanal Producto'!$A30,'BD Factoraje'!$N:$N,'Cartera Semanal Producto'!BF$1,'BD Factoraje'!$C:$C,$B$2)</f>
        <v>0</v>
      </c>
      <c r="BG30" s="11">
        <f>IF('Cartera Semanal Producto'!$A30='Cartera Semanal Producto'!BG$1,-SUMIFS('BD Factoraje'!$Q:$Q,'BD Factoraje'!$G:$G,'Cartera Semanal Producto'!$A30,'BD Factoraje'!$C:$C,$B$2),0)+BF30-SUMIFS('BD Factoraje'!$R:$R,'BD Factoraje'!$G:$G,'Cartera Semanal Producto'!$A30,'BD Factoraje'!$N:$N,'Cartera Semanal Producto'!BG$1,'BD Factoraje'!$C:$C,$B$2)</f>
        <v>0</v>
      </c>
      <c r="BH30" s="11">
        <f>IF('Cartera Semanal Producto'!$A30='Cartera Semanal Producto'!BH$1,-SUMIFS('BD Factoraje'!$Q:$Q,'BD Factoraje'!$G:$G,'Cartera Semanal Producto'!$A30,'BD Factoraje'!$C:$C,$B$2),0)+BG30-SUMIFS('BD Factoraje'!$R:$R,'BD Factoraje'!$G:$G,'Cartera Semanal Producto'!$A30,'BD Factoraje'!$N:$N,'Cartera Semanal Producto'!BH$1,'BD Factoraje'!$C:$C,$B$2)</f>
        <v>0</v>
      </c>
      <c r="BI30" s="11">
        <f>IF('Cartera Semanal Producto'!$A30='Cartera Semanal Producto'!BI$1,-SUMIFS('BD Factoraje'!$Q:$Q,'BD Factoraje'!$G:$G,'Cartera Semanal Producto'!$A30,'BD Factoraje'!$C:$C,$B$2),0)+BH30-SUMIFS('BD Factoraje'!$R:$R,'BD Factoraje'!$G:$G,'Cartera Semanal Producto'!$A30,'BD Factoraje'!$N:$N,'Cartera Semanal Producto'!BI$1,'BD Factoraje'!$C:$C,$B$2)</f>
        <v>0</v>
      </c>
      <c r="BJ30" s="11">
        <f>IF('Cartera Semanal Producto'!$A30='Cartera Semanal Producto'!BJ$1,-SUMIFS('BD Factoraje'!$Q:$Q,'BD Factoraje'!$G:$G,'Cartera Semanal Producto'!$A30,'BD Factoraje'!$C:$C,$B$2),0)+BI30-SUMIFS('BD Factoraje'!$R:$R,'BD Factoraje'!$G:$G,'Cartera Semanal Producto'!$A30,'BD Factoraje'!$N:$N,'Cartera Semanal Producto'!BJ$1,'BD Factoraje'!$C:$C,$B$2)</f>
        <v>0</v>
      </c>
      <c r="BK30" s="11">
        <f>IF('Cartera Semanal Producto'!$A30='Cartera Semanal Producto'!BK$1,-SUMIFS('BD Factoraje'!$Q:$Q,'BD Factoraje'!$G:$G,'Cartera Semanal Producto'!$A30,'BD Factoraje'!$C:$C,$B$2),0)+BJ30-SUMIFS('BD Factoraje'!$R:$R,'BD Factoraje'!$G:$G,'Cartera Semanal Producto'!$A30,'BD Factoraje'!$N:$N,'Cartera Semanal Producto'!BK$1,'BD Factoraje'!$C:$C,$B$2)</f>
        <v>0</v>
      </c>
      <c r="BL30" s="11">
        <f>IF('Cartera Semanal Producto'!$A30='Cartera Semanal Producto'!BL$1,-SUMIFS('BD Factoraje'!$Q:$Q,'BD Factoraje'!$G:$G,'Cartera Semanal Producto'!$A30,'BD Factoraje'!$C:$C,$B$2),0)+BK30-SUMIFS('BD Factoraje'!$R:$R,'BD Factoraje'!$G:$G,'Cartera Semanal Producto'!$A30,'BD Factoraje'!$N:$N,'Cartera Semanal Producto'!BL$1,'BD Factoraje'!$C:$C,$B$2)</f>
        <v>0</v>
      </c>
      <c r="BM30" s="11">
        <f>IF('Cartera Semanal Producto'!$A30='Cartera Semanal Producto'!BM$1,-SUMIFS('BD Factoraje'!$Q:$Q,'BD Factoraje'!$G:$G,'Cartera Semanal Producto'!$A30,'BD Factoraje'!$C:$C,$B$2),0)+BL30-SUMIFS('BD Factoraje'!$R:$R,'BD Factoraje'!$G:$G,'Cartera Semanal Producto'!$A30,'BD Factoraje'!$N:$N,'Cartera Semanal Producto'!BM$1,'BD Factoraje'!$C:$C,$B$2)</f>
        <v>0</v>
      </c>
      <c r="BN30" s="11">
        <f>IF('Cartera Semanal Producto'!$A30='Cartera Semanal Producto'!BN$1,-SUMIFS('BD Factoraje'!$Q:$Q,'BD Factoraje'!$G:$G,'Cartera Semanal Producto'!$A30,'BD Factoraje'!$C:$C,$B$2),0)+BM30-SUMIFS('BD Factoraje'!$R:$R,'BD Factoraje'!$G:$G,'Cartera Semanal Producto'!$A30,'BD Factoraje'!$N:$N,'Cartera Semanal Producto'!BN$1,'BD Factoraje'!$C:$C,$B$2)</f>
        <v>0</v>
      </c>
      <c r="BO30" s="11">
        <f>IF('Cartera Semanal Producto'!$A30='Cartera Semanal Producto'!BO$1,-SUMIFS('BD Factoraje'!$Q:$Q,'BD Factoraje'!$G:$G,'Cartera Semanal Producto'!$A30,'BD Factoraje'!$C:$C,$B$2),0)+BN30-SUMIFS('BD Factoraje'!$R:$R,'BD Factoraje'!$G:$G,'Cartera Semanal Producto'!$A30,'BD Factoraje'!$N:$N,'Cartera Semanal Producto'!BO$1,'BD Factoraje'!$C:$C,$B$2)</f>
        <v>0</v>
      </c>
      <c r="BP30" s="11">
        <f>IF('Cartera Semanal Producto'!$A30='Cartera Semanal Producto'!BP$1,-SUMIFS('BD Factoraje'!$Q:$Q,'BD Factoraje'!$G:$G,'Cartera Semanal Producto'!$A30,'BD Factoraje'!$C:$C,$B$2),0)+BO30-SUMIFS('BD Factoraje'!$R:$R,'BD Factoraje'!$G:$G,'Cartera Semanal Producto'!$A30,'BD Factoraje'!$N:$N,'Cartera Semanal Producto'!BP$1,'BD Factoraje'!$C:$C,$B$2)</f>
        <v>0</v>
      </c>
      <c r="BQ30" s="11">
        <f>IF('Cartera Semanal Producto'!$A30='Cartera Semanal Producto'!BQ$1,-SUMIFS('BD Factoraje'!$Q:$Q,'BD Factoraje'!$G:$G,'Cartera Semanal Producto'!$A30,'BD Factoraje'!$C:$C,$B$2),0)+BP30-SUMIFS('BD Factoraje'!$R:$R,'BD Factoraje'!$G:$G,'Cartera Semanal Producto'!$A30,'BD Factoraje'!$N:$N,'Cartera Semanal Producto'!BQ$1,'BD Factoraje'!$C:$C,$B$2)</f>
        <v>0</v>
      </c>
      <c r="BR30" s="11">
        <f>IF('Cartera Semanal Producto'!$A30='Cartera Semanal Producto'!BR$1,-SUMIFS('BD Factoraje'!$Q:$Q,'BD Factoraje'!$G:$G,'Cartera Semanal Producto'!$A30,'BD Factoraje'!$C:$C,$B$2),0)+BQ30-SUMIFS('BD Factoraje'!$R:$R,'BD Factoraje'!$G:$G,'Cartera Semanal Producto'!$A30,'BD Factoraje'!$N:$N,'Cartera Semanal Producto'!BR$1,'BD Factoraje'!$C:$C,$B$2)</f>
        <v>0</v>
      </c>
      <c r="BS30" s="11">
        <f>IF('Cartera Semanal Producto'!$A30='Cartera Semanal Producto'!BS$1,-SUMIFS('BD Factoraje'!$Q:$Q,'BD Factoraje'!$G:$G,'Cartera Semanal Producto'!$A30,'BD Factoraje'!$C:$C,$B$2),0)+BR30-SUMIFS('BD Factoraje'!$R:$R,'BD Factoraje'!$G:$G,'Cartera Semanal Producto'!$A30,'BD Factoraje'!$N:$N,'Cartera Semanal Producto'!BS$1,'BD Factoraje'!$C:$C,$B$2)</f>
        <v>0</v>
      </c>
      <c r="BT30" s="11">
        <f>IF('Cartera Semanal Producto'!$A30='Cartera Semanal Producto'!BT$1,-SUMIFS('BD Factoraje'!$Q:$Q,'BD Factoraje'!$G:$G,'Cartera Semanal Producto'!$A30,'BD Factoraje'!$C:$C,$B$2),0)+BS30-SUMIFS('BD Factoraje'!$R:$R,'BD Factoraje'!$G:$G,'Cartera Semanal Producto'!$A30,'BD Factoraje'!$N:$N,'Cartera Semanal Producto'!BT$1,'BD Factoraje'!$C:$C,$B$2)</f>
        <v>0</v>
      </c>
      <c r="BU30" s="11">
        <f>IF('Cartera Semanal Producto'!$A30='Cartera Semanal Producto'!BU$1,-SUMIFS('BD Factoraje'!$Q:$Q,'BD Factoraje'!$G:$G,'Cartera Semanal Producto'!$A30,'BD Factoraje'!$C:$C,$B$2),0)+BT30-SUMIFS('BD Factoraje'!$R:$R,'BD Factoraje'!$G:$G,'Cartera Semanal Producto'!$A30,'BD Factoraje'!$N:$N,'Cartera Semanal Producto'!BU$1,'BD Factoraje'!$C:$C,$B$2)</f>
        <v>0</v>
      </c>
      <c r="BV30" s="11">
        <f>IF('Cartera Semanal Producto'!$A30='Cartera Semanal Producto'!BV$1,-SUMIFS('BD Factoraje'!$Q:$Q,'BD Factoraje'!$G:$G,'Cartera Semanal Producto'!$A30,'BD Factoraje'!$C:$C,$B$2),0)+BU30-SUMIFS('BD Factoraje'!$R:$R,'BD Factoraje'!$G:$G,'Cartera Semanal Producto'!$A30,'BD Factoraje'!$N:$N,'Cartera Semanal Producto'!BV$1,'BD Factoraje'!$C:$C,$B$2)</f>
        <v>0</v>
      </c>
      <c r="BW30" s="11">
        <f>IF('Cartera Semanal Producto'!$A30='Cartera Semanal Producto'!BW$1,-SUMIFS('BD Factoraje'!$Q:$Q,'BD Factoraje'!$G:$G,'Cartera Semanal Producto'!$A30,'BD Factoraje'!$C:$C,$B$2),0)+BV30-SUMIFS('BD Factoraje'!$R:$R,'BD Factoraje'!$G:$G,'Cartera Semanal Producto'!$A30,'BD Factoraje'!$N:$N,'Cartera Semanal Producto'!BW$1,'BD Factoraje'!$C:$C,$B$2)</f>
        <v>0</v>
      </c>
      <c r="BX30" s="11">
        <f>IF('Cartera Semanal Producto'!$A30='Cartera Semanal Producto'!BX$1,-SUMIFS('BD Factoraje'!$Q:$Q,'BD Factoraje'!$G:$G,'Cartera Semanal Producto'!$A30,'BD Factoraje'!$C:$C,$B$2),0)+BW30-SUMIFS('BD Factoraje'!$R:$R,'BD Factoraje'!$G:$G,'Cartera Semanal Producto'!$A30,'BD Factoraje'!$N:$N,'Cartera Semanal Producto'!BX$1,'BD Factoraje'!$C:$C,$B$2)</f>
        <v>0</v>
      </c>
      <c r="BY30" s="11">
        <f>IF('Cartera Semanal Producto'!$A30='Cartera Semanal Producto'!BY$1,-SUMIFS('BD Factoraje'!$Q:$Q,'BD Factoraje'!$G:$G,'Cartera Semanal Producto'!$A30,'BD Factoraje'!$C:$C,$B$2),0)+BX30-SUMIFS('BD Factoraje'!$R:$R,'BD Factoraje'!$G:$G,'Cartera Semanal Producto'!$A30,'BD Factoraje'!$N:$N,'Cartera Semanal Producto'!BY$1,'BD Factoraje'!$C:$C,$B$2)</f>
        <v>0</v>
      </c>
      <c r="BZ30" s="11">
        <f>IF('Cartera Semanal Producto'!$A30='Cartera Semanal Producto'!BZ$1,-SUMIFS('BD Factoraje'!$Q:$Q,'BD Factoraje'!$G:$G,'Cartera Semanal Producto'!$A30,'BD Factoraje'!$C:$C,$B$2),0)+BY30-SUMIFS('BD Factoraje'!$R:$R,'BD Factoraje'!$G:$G,'Cartera Semanal Producto'!$A30,'BD Factoraje'!$N:$N,'Cartera Semanal Producto'!BZ$1,'BD Factoraje'!$C:$C,$B$2)</f>
        <v>0</v>
      </c>
      <c r="CA30" s="11">
        <f>IF('Cartera Semanal Producto'!$A30='Cartera Semanal Producto'!CA$1,-SUMIFS('BD Factoraje'!$Q:$Q,'BD Factoraje'!$G:$G,'Cartera Semanal Producto'!$A30,'BD Factoraje'!$C:$C,$B$2),0)+BZ30-SUMIFS('BD Factoraje'!$R:$R,'BD Factoraje'!$G:$G,'Cartera Semanal Producto'!$A30,'BD Factoraje'!$N:$N,'Cartera Semanal Producto'!CA$1,'BD Factoraje'!$C:$C,$B$2)</f>
        <v>0</v>
      </c>
      <c r="CB30" s="11">
        <f>IF('Cartera Semanal Producto'!$A30='Cartera Semanal Producto'!CB$1,-SUMIFS('BD Factoraje'!$Q:$Q,'BD Factoraje'!$G:$G,'Cartera Semanal Producto'!$A30,'BD Factoraje'!$C:$C,$B$2),0)+CA30-SUMIFS('BD Factoraje'!$R:$R,'BD Factoraje'!$G:$G,'Cartera Semanal Producto'!$A30,'BD Factoraje'!$N:$N,'Cartera Semanal Producto'!CB$1,'BD Factoraje'!$C:$C,$B$2)</f>
        <v>0</v>
      </c>
      <c r="CC30" s="11">
        <f>IF('Cartera Semanal Producto'!$A30='Cartera Semanal Producto'!CC$1,-SUMIFS('BD Factoraje'!$Q:$Q,'BD Factoraje'!$G:$G,'Cartera Semanal Producto'!$A30,'BD Factoraje'!$C:$C,$B$2),0)+CB30-SUMIFS('BD Factoraje'!$R:$R,'BD Factoraje'!$G:$G,'Cartera Semanal Producto'!$A30,'BD Factoraje'!$N:$N,'Cartera Semanal Producto'!CC$1,'BD Factoraje'!$C:$C,$B$2)</f>
        <v>0</v>
      </c>
      <c r="CD30" s="11">
        <f>IF('Cartera Semanal Producto'!$A30='Cartera Semanal Producto'!CD$1,-SUMIFS('BD Factoraje'!$Q:$Q,'BD Factoraje'!$G:$G,'Cartera Semanal Producto'!$A30,'BD Factoraje'!$C:$C,$B$2),0)+CC30-SUMIFS('BD Factoraje'!$R:$R,'BD Factoraje'!$G:$G,'Cartera Semanal Producto'!$A30,'BD Factoraje'!$N:$N,'Cartera Semanal Producto'!CD$1,'BD Factoraje'!$C:$C,$B$2)</f>
        <v>0</v>
      </c>
      <c r="CE30" s="11">
        <f>IF('Cartera Semanal Producto'!$A30='Cartera Semanal Producto'!CE$1,-SUMIFS('BD Factoraje'!$Q:$Q,'BD Factoraje'!$G:$G,'Cartera Semanal Producto'!$A30,'BD Factoraje'!$C:$C,$B$2),0)+CD30-SUMIFS('BD Factoraje'!$R:$R,'BD Factoraje'!$G:$G,'Cartera Semanal Producto'!$A30,'BD Factoraje'!$N:$N,'Cartera Semanal Producto'!CE$1,'BD Factoraje'!$C:$C,$B$2)</f>
        <v>0</v>
      </c>
      <c r="CF30" s="11">
        <f>IF('Cartera Semanal Producto'!$A30='Cartera Semanal Producto'!CF$1,-SUMIFS('BD Factoraje'!$Q:$Q,'BD Factoraje'!$G:$G,'Cartera Semanal Producto'!$A30,'BD Factoraje'!$C:$C,$B$2),0)+CE30-SUMIFS('BD Factoraje'!$R:$R,'BD Factoraje'!$G:$G,'Cartera Semanal Producto'!$A30,'BD Factoraje'!$N:$N,'Cartera Semanal Producto'!CF$1,'BD Factoraje'!$C:$C,$B$2)</f>
        <v>0</v>
      </c>
      <c r="CG30" s="11">
        <f>IF('Cartera Semanal Producto'!$A30='Cartera Semanal Producto'!CG$1,-SUMIFS('BD Factoraje'!$Q:$Q,'BD Factoraje'!$G:$G,'Cartera Semanal Producto'!$A30,'BD Factoraje'!$C:$C,$B$2),0)+CF30-SUMIFS('BD Factoraje'!$R:$R,'BD Factoraje'!$G:$G,'Cartera Semanal Producto'!$A30,'BD Factoraje'!$N:$N,'Cartera Semanal Producto'!CG$1,'BD Factoraje'!$C:$C,$B$2)</f>
        <v>0</v>
      </c>
      <c r="CH30" s="11">
        <f>IF('Cartera Semanal Producto'!$A30='Cartera Semanal Producto'!CH$1,-SUMIFS('BD Factoraje'!$Q:$Q,'BD Factoraje'!$G:$G,'Cartera Semanal Producto'!$A30,'BD Factoraje'!$C:$C,$B$2),0)+CG30-SUMIFS('BD Factoraje'!$R:$R,'BD Factoraje'!$G:$G,'Cartera Semanal Producto'!$A30,'BD Factoraje'!$N:$N,'Cartera Semanal Producto'!CH$1,'BD Factoraje'!$C:$C,$B$2)</f>
        <v>0</v>
      </c>
      <c r="CI30" s="11">
        <f>IF('Cartera Semanal Producto'!$A30='Cartera Semanal Producto'!CI$1,-SUMIFS('BD Factoraje'!$Q:$Q,'BD Factoraje'!$G:$G,'Cartera Semanal Producto'!$A30,'BD Factoraje'!$C:$C,$B$2),0)+CH30-SUMIFS('BD Factoraje'!$R:$R,'BD Factoraje'!$G:$G,'Cartera Semanal Producto'!$A30,'BD Factoraje'!$N:$N,'Cartera Semanal Producto'!CI$1,'BD Factoraje'!$C:$C,$B$2)</f>
        <v>0</v>
      </c>
      <c r="CJ30" s="11">
        <f>IF('Cartera Semanal Producto'!$A30='Cartera Semanal Producto'!CJ$1,-SUMIFS('BD Factoraje'!$Q:$Q,'BD Factoraje'!$G:$G,'Cartera Semanal Producto'!$A30,'BD Factoraje'!$C:$C,$B$2),0)+CI30-SUMIFS('BD Factoraje'!$R:$R,'BD Factoraje'!$G:$G,'Cartera Semanal Producto'!$A30,'BD Factoraje'!$N:$N,'Cartera Semanal Producto'!CJ$1,'BD Factoraje'!$C:$C,$B$2)</f>
        <v>0</v>
      </c>
      <c r="CK30" s="11">
        <f>IF('Cartera Semanal Producto'!$A30='Cartera Semanal Producto'!CK$1,-SUMIFS('BD Factoraje'!$Q:$Q,'BD Factoraje'!$G:$G,'Cartera Semanal Producto'!$A30,'BD Factoraje'!$C:$C,$B$2),0)+CJ30-SUMIFS('BD Factoraje'!$R:$R,'BD Factoraje'!$G:$G,'Cartera Semanal Producto'!$A30,'BD Factoraje'!$N:$N,'Cartera Semanal Producto'!CK$1,'BD Factoraje'!$C:$C,$B$2)</f>
        <v>0</v>
      </c>
      <c r="CL30" s="11">
        <f>IF('Cartera Semanal Producto'!$A30='Cartera Semanal Producto'!CL$1,-SUMIFS('BD Factoraje'!$Q:$Q,'BD Factoraje'!$G:$G,'Cartera Semanal Producto'!$A30,'BD Factoraje'!$C:$C,$B$2),0)+CK30-SUMIFS('BD Factoraje'!$R:$R,'BD Factoraje'!$G:$G,'Cartera Semanal Producto'!$A30,'BD Factoraje'!$N:$N,'Cartera Semanal Producto'!CL$1,'BD Factoraje'!$C:$C,$B$2)</f>
        <v>0</v>
      </c>
      <c r="CM30" s="11">
        <f>IF('Cartera Semanal Producto'!$A30='Cartera Semanal Producto'!CM$1,-SUMIFS('BD Factoraje'!$Q:$Q,'BD Factoraje'!$G:$G,'Cartera Semanal Producto'!$A30,'BD Factoraje'!$C:$C,$B$2),0)+CL30-SUMIFS('BD Factoraje'!$R:$R,'BD Factoraje'!$G:$G,'Cartera Semanal Producto'!$A30,'BD Factoraje'!$N:$N,'Cartera Semanal Producto'!CM$1,'BD Factoraje'!$C:$C,$B$2)</f>
        <v>0</v>
      </c>
      <c r="CN30" s="11">
        <f>IF('Cartera Semanal Producto'!$A30='Cartera Semanal Producto'!CN$1,-SUMIFS('BD Factoraje'!$Q:$Q,'BD Factoraje'!$G:$G,'Cartera Semanal Producto'!$A30,'BD Factoraje'!$C:$C,$B$2),0)+CM30-SUMIFS('BD Factoraje'!$R:$R,'BD Factoraje'!$G:$G,'Cartera Semanal Producto'!$A30,'BD Factoraje'!$N:$N,'Cartera Semanal Producto'!CN$1,'BD Factoraje'!$C:$C,$B$2)</f>
        <v>0</v>
      </c>
      <c r="CO30" s="11">
        <f>IF('Cartera Semanal Producto'!$A30='Cartera Semanal Producto'!CO$1,-SUMIFS('BD Factoraje'!$Q:$Q,'BD Factoraje'!$G:$G,'Cartera Semanal Producto'!$A30,'BD Factoraje'!$C:$C,$B$2),0)+CN30-SUMIFS('BD Factoraje'!$R:$R,'BD Factoraje'!$G:$G,'Cartera Semanal Producto'!$A30,'BD Factoraje'!$N:$N,'Cartera Semanal Producto'!CO$1,'BD Factoraje'!$C:$C,$B$2)</f>
        <v>0</v>
      </c>
      <c r="CP30" s="11">
        <f>IF('Cartera Semanal Producto'!$A30='Cartera Semanal Producto'!CP$1,-SUMIFS('BD Factoraje'!$Q:$Q,'BD Factoraje'!$G:$G,'Cartera Semanal Producto'!$A30,'BD Factoraje'!$C:$C,$B$2),0)+CO30-SUMIFS('BD Factoraje'!$R:$R,'BD Factoraje'!$G:$G,'Cartera Semanal Producto'!$A30,'BD Factoraje'!$N:$N,'Cartera Semanal Producto'!CP$1,'BD Factoraje'!$C:$C,$B$2)</f>
        <v>0</v>
      </c>
      <c r="CQ30" s="11">
        <f>IF('Cartera Semanal Producto'!$A30='Cartera Semanal Producto'!CQ$1,-SUMIFS('BD Factoraje'!$Q:$Q,'BD Factoraje'!$G:$G,'Cartera Semanal Producto'!$A30,'BD Factoraje'!$C:$C,$B$2),0)+CP30-SUMIFS('BD Factoraje'!$R:$R,'BD Factoraje'!$G:$G,'Cartera Semanal Producto'!$A30,'BD Factoraje'!$N:$N,'Cartera Semanal Producto'!CQ$1,'BD Factoraje'!$C:$C,$B$2)</f>
        <v>0</v>
      </c>
      <c r="CR30" s="11">
        <f>IF('Cartera Semanal Producto'!$A30='Cartera Semanal Producto'!CR$1,-SUMIFS('BD Factoraje'!$Q:$Q,'BD Factoraje'!$G:$G,'Cartera Semanal Producto'!$A30,'BD Factoraje'!$C:$C,$B$2),0)+CQ30-SUMIFS('BD Factoraje'!$R:$R,'BD Factoraje'!$G:$G,'Cartera Semanal Producto'!$A30,'BD Factoraje'!$N:$N,'Cartera Semanal Producto'!CR$1,'BD Factoraje'!$C:$C,$B$2)</f>
        <v>0</v>
      </c>
      <c r="CS30" s="11">
        <f>IF('Cartera Semanal Producto'!$A30='Cartera Semanal Producto'!CS$1,-SUMIFS('BD Factoraje'!$Q:$Q,'BD Factoraje'!$G:$G,'Cartera Semanal Producto'!$A30,'BD Factoraje'!$C:$C,$B$2),0)+CR30-SUMIFS('BD Factoraje'!$R:$R,'BD Factoraje'!$G:$G,'Cartera Semanal Producto'!$A30,'BD Factoraje'!$N:$N,'Cartera Semanal Producto'!CS$1,'BD Factoraje'!$C:$C,$B$2)</f>
        <v>0</v>
      </c>
      <c r="CT30" s="11">
        <f>IF('Cartera Semanal Producto'!$A30='Cartera Semanal Producto'!CT$1,-SUMIFS('BD Factoraje'!$Q:$Q,'BD Factoraje'!$G:$G,'Cartera Semanal Producto'!$A30,'BD Factoraje'!$C:$C,$B$2),0)+CS30-SUMIFS('BD Factoraje'!$R:$R,'BD Factoraje'!$G:$G,'Cartera Semanal Producto'!$A30,'BD Factoraje'!$N:$N,'Cartera Semanal Producto'!CT$1,'BD Factoraje'!$C:$C,$B$2)</f>
        <v>0</v>
      </c>
      <c r="CU30" s="11">
        <f>IF('Cartera Semanal Producto'!$A30='Cartera Semanal Producto'!CU$1,-SUMIFS('BD Factoraje'!$Q:$Q,'BD Factoraje'!$G:$G,'Cartera Semanal Producto'!$A30,'BD Factoraje'!$C:$C,$B$2),0)+CT30-SUMIFS('BD Factoraje'!$R:$R,'BD Factoraje'!$G:$G,'Cartera Semanal Producto'!$A30,'BD Factoraje'!$N:$N,'Cartera Semanal Producto'!CU$1,'BD Factoraje'!$C:$C,$B$2)</f>
        <v>0</v>
      </c>
      <c r="CV30" s="11">
        <f>IF('Cartera Semanal Producto'!$A30='Cartera Semanal Producto'!CV$1,-SUMIFS('BD Factoraje'!$Q:$Q,'BD Factoraje'!$G:$G,'Cartera Semanal Producto'!$A30,'BD Factoraje'!$C:$C,$B$2),0)+CU30-SUMIFS('BD Factoraje'!$R:$R,'BD Factoraje'!$G:$G,'Cartera Semanal Producto'!$A30,'BD Factoraje'!$N:$N,'Cartera Semanal Producto'!CV$1,'BD Factoraje'!$C:$C,$B$2)</f>
        <v>0</v>
      </c>
    </row>
    <row r="31" spans="1:100" x14ac:dyDescent="0.25">
      <c r="A31" s="14">
        <v>41</v>
      </c>
      <c r="B31" s="31">
        <f t="shared" si="2"/>
        <v>42652</v>
      </c>
      <c r="C31" s="11">
        <f>IF('Cartera Semanal Producto'!$A31='Cartera Semanal Producto'!C$1,-SUMIFS('BD Factoraje'!$Q:$Q,'BD Factoraje'!$G:$G,'Cartera Semanal Producto'!$A31,'BD Factoraje'!$C:$C,$B$2),0)</f>
        <v>0</v>
      </c>
      <c r="D31" s="11">
        <f>IF('Cartera Semanal Producto'!$A31='Cartera Semanal Producto'!D$1,-SUMIFS('BD Factoraje'!$Q:$Q,'BD Factoraje'!$G:$G,'Cartera Semanal Producto'!$A31,'BD Factoraje'!$C:$C,$B$2),0)+C31-SUMIFS('BD Factoraje'!$R:$R,'BD Factoraje'!$G:$G,'Cartera Semanal Producto'!$A31,'BD Factoraje'!$N:$N,'Cartera Semanal Producto'!D$1,'BD Factoraje'!$C:$C,$B$2)</f>
        <v>0</v>
      </c>
      <c r="E31" s="11">
        <f>IF('Cartera Semanal Producto'!$A31='Cartera Semanal Producto'!E$1,-SUMIFS('BD Factoraje'!$Q:$Q,'BD Factoraje'!$G:$G,'Cartera Semanal Producto'!$A31,'BD Factoraje'!$C:$C,$B$2),0)+D31-SUMIFS('BD Factoraje'!$R:$R,'BD Factoraje'!$G:$G,'Cartera Semanal Producto'!$A31,'BD Factoraje'!$N:$N,'Cartera Semanal Producto'!E$1,'BD Factoraje'!$C:$C,$B$2)</f>
        <v>0</v>
      </c>
      <c r="F31" s="11">
        <f>IF('Cartera Semanal Producto'!$A31='Cartera Semanal Producto'!F$1,-SUMIFS('BD Factoraje'!$Q:$Q,'BD Factoraje'!$G:$G,'Cartera Semanal Producto'!$A31,'BD Factoraje'!$C:$C,$B$2),0)+E31-SUMIFS('BD Factoraje'!$R:$R,'BD Factoraje'!$G:$G,'Cartera Semanal Producto'!$A31,'BD Factoraje'!$N:$N,'Cartera Semanal Producto'!F$1,'BD Factoraje'!$C:$C,$B$2)</f>
        <v>0</v>
      </c>
      <c r="G31" s="11">
        <f>IF('Cartera Semanal Producto'!$A31='Cartera Semanal Producto'!G$1,-SUMIFS('BD Factoraje'!$Q:$Q,'BD Factoraje'!$G:$G,'Cartera Semanal Producto'!$A31,'BD Factoraje'!$C:$C,$B$2),0)+F31-SUMIFS('BD Factoraje'!$R:$R,'BD Factoraje'!$G:$G,'Cartera Semanal Producto'!$A31,'BD Factoraje'!$N:$N,'Cartera Semanal Producto'!G$1,'BD Factoraje'!$C:$C,$B$2)</f>
        <v>0</v>
      </c>
      <c r="H31" s="11">
        <f>IF('Cartera Semanal Producto'!$A31='Cartera Semanal Producto'!H$1,-SUMIFS('BD Factoraje'!$Q:$Q,'BD Factoraje'!$G:$G,'Cartera Semanal Producto'!$A31,'BD Factoraje'!$C:$C,$B$2),0)+G31-SUMIFS('BD Factoraje'!$R:$R,'BD Factoraje'!$G:$G,'Cartera Semanal Producto'!$A31,'BD Factoraje'!$N:$N,'Cartera Semanal Producto'!H$1,'BD Factoraje'!$C:$C,$B$2)</f>
        <v>0</v>
      </c>
      <c r="I31" s="11">
        <f>IF('Cartera Semanal Producto'!$A31='Cartera Semanal Producto'!I$1,-SUMIFS('BD Factoraje'!$Q:$Q,'BD Factoraje'!$G:$G,'Cartera Semanal Producto'!$A31,'BD Factoraje'!$C:$C,$B$2),0)+H31-SUMIFS('BD Factoraje'!$R:$R,'BD Factoraje'!$G:$G,'Cartera Semanal Producto'!$A31,'BD Factoraje'!$N:$N,'Cartera Semanal Producto'!I$1,'BD Factoraje'!$C:$C,$B$2)</f>
        <v>0</v>
      </c>
      <c r="J31" s="11">
        <f>IF('Cartera Semanal Producto'!$A31='Cartera Semanal Producto'!J$1,-SUMIFS('BD Factoraje'!$Q:$Q,'BD Factoraje'!$G:$G,'Cartera Semanal Producto'!$A31,'BD Factoraje'!$C:$C,$B$2),0)+I31-SUMIFS('BD Factoraje'!$R:$R,'BD Factoraje'!$G:$G,'Cartera Semanal Producto'!$A31,'BD Factoraje'!$N:$N,'Cartera Semanal Producto'!J$1,'BD Factoraje'!$C:$C,$B$2)</f>
        <v>0</v>
      </c>
      <c r="K31" s="11">
        <f>IF('Cartera Semanal Producto'!$A31='Cartera Semanal Producto'!K$1,-SUMIFS('BD Factoraje'!$Q:$Q,'BD Factoraje'!$G:$G,'Cartera Semanal Producto'!$A31,'BD Factoraje'!$C:$C,$B$2),0)+J31-SUMIFS('BD Factoraje'!$R:$R,'BD Factoraje'!$G:$G,'Cartera Semanal Producto'!$A31,'BD Factoraje'!$N:$N,'Cartera Semanal Producto'!K$1,'BD Factoraje'!$C:$C,$B$2)</f>
        <v>0</v>
      </c>
      <c r="L31" s="11">
        <f>IF('Cartera Semanal Producto'!$A31='Cartera Semanal Producto'!L$1,-SUMIFS('BD Factoraje'!$Q:$Q,'BD Factoraje'!$G:$G,'Cartera Semanal Producto'!$A31,'BD Factoraje'!$C:$C,$B$2),0)+K31-SUMIFS('BD Factoraje'!$R:$R,'BD Factoraje'!$G:$G,'Cartera Semanal Producto'!$A31,'BD Factoraje'!$N:$N,'Cartera Semanal Producto'!L$1,'BD Factoraje'!$C:$C,$B$2)</f>
        <v>0</v>
      </c>
      <c r="M31" s="11">
        <f>IF('Cartera Semanal Producto'!$A31='Cartera Semanal Producto'!M$1,-SUMIFS('BD Factoraje'!$Q:$Q,'BD Factoraje'!$G:$G,'Cartera Semanal Producto'!$A31,'BD Factoraje'!$C:$C,$B$2),0)+L31-SUMIFS('BD Factoraje'!$R:$R,'BD Factoraje'!$G:$G,'Cartera Semanal Producto'!$A31,'BD Factoraje'!$N:$N,'Cartera Semanal Producto'!M$1,'BD Factoraje'!$C:$C,$B$2)</f>
        <v>0</v>
      </c>
      <c r="N31" s="11">
        <f>IF('Cartera Semanal Producto'!$A31='Cartera Semanal Producto'!N$1,-SUMIFS('BD Factoraje'!$Q:$Q,'BD Factoraje'!$G:$G,'Cartera Semanal Producto'!$A31,'BD Factoraje'!$C:$C,$B$2),0)+M31-SUMIFS('BD Factoraje'!$R:$R,'BD Factoraje'!$G:$G,'Cartera Semanal Producto'!$A31,'BD Factoraje'!$N:$N,'Cartera Semanal Producto'!N$1,'BD Factoraje'!$C:$C,$B$2)</f>
        <v>0</v>
      </c>
      <c r="O31" s="11">
        <f>IF('Cartera Semanal Producto'!$A31='Cartera Semanal Producto'!O$1,-SUMIFS('BD Factoraje'!$Q:$Q,'BD Factoraje'!$G:$G,'Cartera Semanal Producto'!$A31,'BD Factoraje'!$C:$C,$B$2),0)+N31-SUMIFS('BD Factoraje'!$R:$R,'BD Factoraje'!$G:$G,'Cartera Semanal Producto'!$A31,'BD Factoraje'!$N:$N,'Cartera Semanal Producto'!O$1,'BD Factoraje'!$C:$C,$B$2)</f>
        <v>0</v>
      </c>
      <c r="P31" s="11">
        <f>IF('Cartera Semanal Producto'!$A31='Cartera Semanal Producto'!P$1,-SUMIFS('BD Factoraje'!$Q:$Q,'BD Factoraje'!$G:$G,'Cartera Semanal Producto'!$A31,'BD Factoraje'!$C:$C,$B$2),0)+O31-SUMIFS('BD Factoraje'!$R:$R,'BD Factoraje'!$G:$G,'Cartera Semanal Producto'!$A31,'BD Factoraje'!$N:$N,'Cartera Semanal Producto'!P$1,'BD Factoraje'!$C:$C,$B$2)</f>
        <v>0</v>
      </c>
      <c r="Q31" s="11">
        <f>IF('Cartera Semanal Producto'!$A31='Cartera Semanal Producto'!Q$1,-SUMIFS('BD Factoraje'!$Q:$Q,'BD Factoraje'!$G:$G,'Cartera Semanal Producto'!$A31,'BD Factoraje'!$C:$C,$B$2),0)+P31-SUMIFS('BD Factoraje'!$R:$R,'BD Factoraje'!$G:$G,'Cartera Semanal Producto'!$A31,'BD Factoraje'!$N:$N,'Cartera Semanal Producto'!Q$1,'BD Factoraje'!$C:$C,$B$2)</f>
        <v>0</v>
      </c>
      <c r="R31" s="11">
        <f>IF('Cartera Semanal Producto'!$A31='Cartera Semanal Producto'!R$1,-SUMIFS('BD Factoraje'!$Q:$Q,'BD Factoraje'!$G:$G,'Cartera Semanal Producto'!$A31,'BD Factoraje'!$C:$C,$B$2),0)+Q31-SUMIFS('BD Factoraje'!$R:$R,'BD Factoraje'!$G:$G,'Cartera Semanal Producto'!$A31,'BD Factoraje'!$N:$N,'Cartera Semanal Producto'!R$1,'BD Factoraje'!$C:$C,$B$2)</f>
        <v>0</v>
      </c>
      <c r="S31" s="11">
        <f>IF('Cartera Semanal Producto'!$A31='Cartera Semanal Producto'!S$1,-SUMIFS('BD Factoraje'!$Q:$Q,'BD Factoraje'!$G:$G,'Cartera Semanal Producto'!$A31,'BD Factoraje'!$C:$C,$B$2),0)+R31-SUMIFS('BD Factoraje'!$R:$R,'BD Factoraje'!$G:$G,'Cartera Semanal Producto'!$A31,'BD Factoraje'!$N:$N,'Cartera Semanal Producto'!S$1,'BD Factoraje'!$C:$C,$B$2)</f>
        <v>0</v>
      </c>
      <c r="T31" s="11">
        <f>IF('Cartera Semanal Producto'!$A31='Cartera Semanal Producto'!T$1,-SUMIFS('BD Factoraje'!$Q:$Q,'BD Factoraje'!$G:$G,'Cartera Semanal Producto'!$A31,'BD Factoraje'!$C:$C,$B$2),0)+S31-SUMIFS('BD Factoraje'!$R:$R,'BD Factoraje'!$G:$G,'Cartera Semanal Producto'!$A31,'BD Factoraje'!$N:$N,'Cartera Semanal Producto'!T$1,'BD Factoraje'!$C:$C,$B$2)</f>
        <v>0</v>
      </c>
      <c r="U31" s="11">
        <f>IF('Cartera Semanal Producto'!$A31='Cartera Semanal Producto'!U$1,-SUMIFS('BD Factoraje'!$Q:$Q,'BD Factoraje'!$G:$G,'Cartera Semanal Producto'!$A31,'BD Factoraje'!$C:$C,$B$2),0)+T31-SUMIFS('BD Factoraje'!$R:$R,'BD Factoraje'!$G:$G,'Cartera Semanal Producto'!$A31,'BD Factoraje'!$N:$N,'Cartera Semanal Producto'!U$1,'BD Factoraje'!$C:$C,$B$2)</f>
        <v>0</v>
      </c>
      <c r="V31" s="11">
        <f>IF('Cartera Semanal Producto'!$A31='Cartera Semanal Producto'!V$1,-SUMIFS('BD Factoraje'!$Q:$Q,'BD Factoraje'!$G:$G,'Cartera Semanal Producto'!$A31,'BD Factoraje'!$C:$C,$B$2),0)+U31-SUMIFS('BD Factoraje'!$R:$R,'BD Factoraje'!$G:$G,'Cartera Semanal Producto'!$A31,'BD Factoraje'!$N:$N,'Cartera Semanal Producto'!V$1,'BD Factoraje'!$C:$C,$B$2)</f>
        <v>0</v>
      </c>
      <c r="W31" s="11">
        <f>IF('Cartera Semanal Producto'!$A31='Cartera Semanal Producto'!W$1,-SUMIFS('BD Factoraje'!$Q:$Q,'BD Factoraje'!$G:$G,'Cartera Semanal Producto'!$A31,'BD Factoraje'!$C:$C,$B$2),0)+V31-SUMIFS('BD Factoraje'!$R:$R,'BD Factoraje'!$G:$G,'Cartera Semanal Producto'!$A31,'BD Factoraje'!$N:$N,'Cartera Semanal Producto'!W$1,'BD Factoraje'!$C:$C,$B$2)</f>
        <v>0</v>
      </c>
      <c r="X31" s="11">
        <f>IF('Cartera Semanal Producto'!$A31='Cartera Semanal Producto'!X$1,-SUMIFS('BD Factoraje'!$Q:$Q,'BD Factoraje'!$G:$G,'Cartera Semanal Producto'!$A31,'BD Factoraje'!$C:$C,$B$2),0)+W31-SUMIFS('BD Factoraje'!$R:$R,'BD Factoraje'!$G:$G,'Cartera Semanal Producto'!$A31,'BD Factoraje'!$N:$N,'Cartera Semanal Producto'!X$1,'BD Factoraje'!$C:$C,$B$2)</f>
        <v>0</v>
      </c>
      <c r="Y31" s="11">
        <f>IF('Cartera Semanal Producto'!$A31='Cartera Semanal Producto'!Y$1,-SUMIFS('BD Factoraje'!$Q:$Q,'BD Factoraje'!$G:$G,'Cartera Semanal Producto'!$A31,'BD Factoraje'!$C:$C,$B$2),0)+X31-SUMIFS('BD Factoraje'!$R:$R,'BD Factoraje'!$G:$G,'Cartera Semanal Producto'!$A31,'BD Factoraje'!$N:$N,'Cartera Semanal Producto'!Y$1,'BD Factoraje'!$C:$C,$B$2)</f>
        <v>0</v>
      </c>
      <c r="Z31" s="11">
        <f>IF('Cartera Semanal Producto'!$A31='Cartera Semanal Producto'!Z$1,-SUMIFS('BD Factoraje'!$Q:$Q,'BD Factoraje'!$G:$G,'Cartera Semanal Producto'!$A31,'BD Factoraje'!$C:$C,$B$2),0)+Y31-SUMIFS('BD Factoraje'!$R:$R,'BD Factoraje'!$G:$G,'Cartera Semanal Producto'!$A31,'BD Factoraje'!$N:$N,'Cartera Semanal Producto'!Z$1,'BD Factoraje'!$C:$C,$B$2)</f>
        <v>0</v>
      </c>
      <c r="AA31" s="11">
        <f>IF('Cartera Semanal Producto'!$A31='Cartera Semanal Producto'!AA$1,-SUMIFS('BD Factoraje'!$Q:$Q,'BD Factoraje'!$G:$G,'Cartera Semanal Producto'!$A31,'BD Factoraje'!$C:$C,$B$2),0)+Z31-SUMIFS('BD Factoraje'!$R:$R,'BD Factoraje'!$G:$G,'Cartera Semanal Producto'!$A31,'BD Factoraje'!$N:$N,'Cartera Semanal Producto'!AA$1,'BD Factoraje'!$C:$C,$B$2)</f>
        <v>0</v>
      </c>
      <c r="AB31" s="11">
        <f>IF('Cartera Semanal Producto'!$A31='Cartera Semanal Producto'!AB$1,-SUMIFS('BD Factoraje'!$Q:$Q,'BD Factoraje'!$G:$G,'Cartera Semanal Producto'!$A31,'BD Factoraje'!$C:$C,$B$2),0)+AA31-SUMIFS('BD Factoraje'!$R:$R,'BD Factoraje'!$G:$G,'Cartera Semanal Producto'!$A31,'BD Factoraje'!$N:$N,'Cartera Semanal Producto'!AB$1,'BD Factoraje'!$C:$C,$B$2)</f>
        <v>0</v>
      </c>
      <c r="AC31" s="11">
        <f>IF('Cartera Semanal Producto'!$A31='Cartera Semanal Producto'!AC$1,-SUMIFS('BD Factoraje'!$Q:$Q,'BD Factoraje'!$G:$G,'Cartera Semanal Producto'!$A31,'BD Factoraje'!$C:$C,$B$2),0)+AB31-SUMIFS('BD Factoraje'!$R:$R,'BD Factoraje'!$G:$G,'Cartera Semanal Producto'!$A31,'BD Factoraje'!$N:$N,'Cartera Semanal Producto'!AC$1,'BD Factoraje'!$C:$C,$B$2)</f>
        <v>0</v>
      </c>
      <c r="AD31" s="11">
        <f>IF('Cartera Semanal Producto'!$A31='Cartera Semanal Producto'!AD$1,-SUMIFS('BD Factoraje'!$Q:$Q,'BD Factoraje'!$G:$G,'Cartera Semanal Producto'!$A31,'BD Factoraje'!$C:$C,$B$2),0)+AC31-SUMIFS('BD Factoraje'!$R:$R,'BD Factoraje'!$G:$G,'Cartera Semanal Producto'!$A31,'BD Factoraje'!$N:$N,'Cartera Semanal Producto'!AD$1,'BD Factoraje'!$C:$C,$B$2)</f>
        <v>300000</v>
      </c>
      <c r="AE31" s="11">
        <f>IF('Cartera Semanal Producto'!$A31='Cartera Semanal Producto'!AE$1,-SUMIFS('BD Factoraje'!$Q:$Q,'BD Factoraje'!$G:$G,'Cartera Semanal Producto'!$A31,'BD Factoraje'!$C:$C,$B$2),0)+AD31-SUMIFS('BD Factoraje'!$R:$R,'BD Factoraje'!$G:$G,'Cartera Semanal Producto'!$A31,'BD Factoraje'!$N:$N,'Cartera Semanal Producto'!AE$1,'BD Factoraje'!$C:$C,$B$2)</f>
        <v>300000</v>
      </c>
      <c r="AF31" s="11">
        <f>IF('Cartera Semanal Producto'!$A31='Cartera Semanal Producto'!AF$1,-SUMIFS('BD Factoraje'!$Q:$Q,'BD Factoraje'!$G:$G,'Cartera Semanal Producto'!$A31,'BD Factoraje'!$C:$C,$B$2),0)+AE31-SUMIFS('BD Factoraje'!$R:$R,'BD Factoraje'!$G:$G,'Cartera Semanal Producto'!$A31,'BD Factoraje'!$N:$N,'Cartera Semanal Producto'!AF$1,'BD Factoraje'!$C:$C,$B$2)</f>
        <v>300000</v>
      </c>
      <c r="AG31" s="11">
        <f>IF('Cartera Semanal Producto'!$A31='Cartera Semanal Producto'!AG$1,-SUMIFS('BD Factoraje'!$Q:$Q,'BD Factoraje'!$G:$G,'Cartera Semanal Producto'!$A31,'BD Factoraje'!$C:$C,$B$2),0)+AF31-SUMIFS('BD Factoraje'!$R:$R,'BD Factoraje'!$G:$G,'Cartera Semanal Producto'!$A31,'BD Factoraje'!$N:$N,'Cartera Semanal Producto'!AG$1,'BD Factoraje'!$C:$C,$B$2)</f>
        <v>0</v>
      </c>
      <c r="AH31" s="11">
        <f>IF('Cartera Semanal Producto'!$A31='Cartera Semanal Producto'!AH$1,-SUMIFS('BD Factoraje'!$Q:$Q,'BD Factoraje'!$G:$G,'Cartera Semanal Producto'!$A31,'BD Factoraje'!$C:$C,$B$2),0)+AG31-SUMIFS('BD Factoraje'!$R:$R,'BD Factoraje'!$G:$G,'Cartera Semanal Producto'!$A31,'BD Factoraje'!$N:$N,'Cartera Semanal Producto'!AH$1,'BD Factoraje'!$C:$C,$B$2)</f>
        <v>0</v>
      </c>
      <c r="AI31" s="11">
        <f>IF('Cartera Semanal Producto'!$A31='Cartera Semanal Producto'!AI$1,-SUMIFS('BD Factoraje'!$Q:$Q,'BD Factoraje'!$G:$G,'Cartera Semanal Producto'!$A31,'BD Factoraje'!$C:$C,$B$2),0)+AH31-SUMIFS('BD Factoraje'!$R:$R,'BD Factoraje'!$G:$G,'Cartera Semanal Producto'!$A31,'BD Factoraje'!$N:$N,'Cartera Semanal Producto'!AI$1,'BD Factoraje'!$C:$C,$B$2)</f>
        <v>0</v>
      </c>
      <c r="AJ31" s="11">
        <f>IF('Cartera Semanal Producto'!$A31='Cartera Semanal Producto'!AJ$1,-SUMIFS('BD Factoraje'!$Q:$Q,'BD Factoraje'!$G:$G,'Cartera Semanal Producto'!$A31,'BD Factoraje'!$C:$C,$B$2),0)+AI31-SUMIFS('BD Factoraje'!$R:$R,'BD Factoraje'!$G:$G,'Cartera Semanal Producto'!$A31,'BD Factoraje'!$N:$N,'Cartera Semanal Producto'!AJ$1,'BD Factoraje'!$C:$C,$B$2)</f>
        <v>0</v>
      </c>
      <c r="AK31" s="11">
        <f>IF('Cartera Semanal Producto'!$A31='Cartera Semanal Producto'!AK$1,-SUMIFS('BD Factoraje'!$Q:$Q,'BD Factoraje'!$G:$G,'Cartera Semanal Producto'!$A31,'BD Factoraje'!$C:$C,$B$2),0)+AJ31-SUMIFS('BD Factoraje'!$R:$R,'BD Factoraje'!$G:$G,'Cartera Semanal Producto'!$A31,'BD Factoraje'!$N:$N,'Cartera Semanal Producto'!AK$1,'BD Factoraje'!$C:$C,$B$2)</f>
        <v>0</v>
      </c>
      <c r="AL31" s="11">
        <f>IF('Cartera Semanal Producto'!$A31='Cartera Semanal Producto'!AL$1,-SUMIFS('BD Factoraje'!$Q:$Q,'BD Factoraje'!$G:$G,'Cartera Semanal Producto'!$A31,'BD Factoraje'!$C:$C,$B$2),0)+AK31-SUMIFS('BD Factoraje'!$R:$R,'BD Factoraje'!$G:$G,'Cartera Semanal Producto'!$A31,'BD Factoraje'!$N:$N,'Cartera Semanal Producto'!AL$1,'BD Factoraje'!$C:$C,$B$2)</f>
        <v>0</v>
      </c>
      <c r="AM31" s="11">
        <f>IF('Cartera Semanal Producto'!$A31='Cartera Semanal Producto'!AM$1,-SUMIFS('BD Factoraje'!$Q:$Q,'BD Factoraje'!$G:$G,'Cartera Semanal Producto'!$A31,'BD Factoraje'!$C:$C,$B$2),0)+AL31-SUMIFS('BD Factoraje'!$R:$R,'BD Factoraje'!$G:$G,'Cartera Semanal Producto'!$A31,'BD Factoraje'!$N:$N,'Cartera Semanal Producto'!AM$1,'BD Factoraje'!$C:$C,$B$2)</f>
        <v>0</v>
      </c>
      <c r="AN31" s="11">
        <f>IF('Cartera Semanal Producto'!$A31='Cartera Semanal Producto'!AN$1,-SUMIFS('BD Factoraje'!$Q:$Q,'BD Factoraje'!$G:$G,'Cartera Semanal Producto'!$A31,'BD Factoraje'!$C:$C,$B$2),0)+AM31-SUMIFS('BD Factoraje'!$R:$R,'BD Factoraje'!$G:$G,'Cartera Semanal Producto'!$A31,'BD Factoraje'!$N:$N,'Cartera Semanal Producto'!AN$1,'BD Factoraje'!$C:$C,$B$2)</f>
        <v>0</v>
      </c>
      <c r="AO31" s="11">
        <f>IF('Cartera Semanal Producto'!$A31='Cartera Semanal Producto'!AO$1,-SUMIFS('BD Factoraje'!$Q:$Q,'BD Factoraje'!$G:$G,'Cartera Semanal Producto'!$A31,'BD Factoraje'!$C:$C,$B$2),0)+AN31-SUMIFS('BD Factoraje'!$R:$R,'BD Factoraje'!$G:$G,'Cartera Semanal Producto'!$A31,'BD Factoraje'!$N:$N,'Cartera Semanal Producto'!AO$1,'BD Factoraje'!$C:$C,$B$2)</f>
        <v>0</v>
      </c>
      <c r="AP31" s="11">
        <f>IF('Cartera Semanal Producto'!$A31='Cartera Semanal Producto'!AP$1,-SUMIFS('BD Factoraje'!$Q:$Q,'BD Factoraje'!$G:$G,'Cartera Semanal Producto'!$A31,'BD Factoraje'!$C:$C,$B$2),0)+AO31-SUMIFS('BD Factoraje'!$R:$R,'BD Factoraje'!$G:$G,'Cartera Semanal Producto'!$A31,'BD Factoraje'!$N:$N,'Cartera Semanal Producto'!AP$1,'BD Factoraje'!$C:$C,$B$2)</f>
        <v>0</v>
      </c>
      <c r="AQ31" s="11">
        <f>IF('Cartera Semanal Producto'!$A31='Cartera Semanal Producto'!AQ$1,-SUMIFS('BD Factoraje'!$Q:$Q,'BD Factoraje'!$G:$G,'Cartera Semanal Producto'!$A31,'BD Factoraje'!$C:$C,$B$2),0)+AP31-SUMIFS('BD Factoraje'!$R:$R,'BD Factoraje'!$G:$G,'Cartera Semanal Producto'!$A31,'BD Factoraje'!$N:$N,'Cartera Semanal Producto'!AQ$1,'BD Factoraje'!$C:$C,$B$2)</f>
        <v>0</v>
      </c>
      <c r="AR31" s="11">
        <f>IF('Cartera Semanal Producto'!$A31='Cartera Semanal Producto'!AR$1,-SUMIFS('BD Factoraje'!$Q:$Q,'BD Factoraje'!$G:$G,'Cartera Semanal Producto'!$A31,'BD Factoraje'!$C:$C,$B$2),0)+AQ31-SUMIFS('BD Factoraje'!$R:$R,'BD Factoraje'!$G:$G,'Cartera Semanal Producto'!$A31,'BD Factoraje'!$N:$N,'Cartera Semanal Producto'!AR$1,'BD Factoraje'!$C:$C,$B$2)</f>
        <v>0</v>
      </c>
      <c r="AS31" s="11">
        <f>IF('Cartera Semanal Producto'!$A31='Cartera Semanal Producto'!AS$1,-SUMIFS('BD Factoraje'!$Q:$Q,'BD Factoraje'!$G:$G,'Cartera Semanal Producto'!$A31,'BD Factoraje'!$C:$C,$B$2),0)+AR31-SUMIFS('BD Factoraje'!$R:$R,'BD Factoraje'!$G:$G,'Cartera Semanal Producto'!$A31,'BD Factoraje'!$N:$N,'Cartera Semanal Producto'!AS$1,'BD Factoraje'!$C:$C,$B$2)</f>
        <v>0</v>
      </c>
      <c r="AT31" s="11">
        <f>IF('Cartera Semanal Producto'!$A31='Cartera Semanal Producto'!AT$1,-SUMIFS('BD Factoraje'!$Q:$Q,'BD Factoraje'!$G:$G,'Cartera Semanal Producto'!$A31,'BD Factoraje'!$C:$C,$B$2),0)+AS31-SUMIFS('BD Factoraje'!$R:$R,'BD Factoraje'!$G:$G,'Cartera Semanal Producto'!$A31,'BD Factoraje'!$N:$N,'Cartera Semanal Producto'!AT$1,'BD Factoraje'!$C:$C,$B$2)</f>
        <v>0</v>
      </c>
      <c r="AU31" s="11">
        <f>IF('Cartera Semanal Producto'!$A31='Cartera Semanal Producto'!AU$1,-SUMIFS('BD Factoraje'!$Q:$Q,'BD Factoraje'!$G:$G,'Cartera Semanal Producto'!$A31,'BD Factoraje'!$C:$C,$B$2),0)+AT31-SUMIFS('BD Factoraje'!$R:$R,'BD Factoraje'!$G:$G,'Cartera Semanal Producto'!$A31,'BD Factoraje'!$N:$N,'Cartera Semanal Producto'!AU$1,'BD Factoraje'!$C:$C,$B$2)</f>
        <v>0</v>
      </c>
      <c r="AV31" s="11">
        <f>IF('Cartera Semanal Producto'!$A31='Cartera Semanal Producto'!AV$1,-SUMIFS('BD Factoraje'!$Q:$Q,'BD Factoraje'!$G:$G,'Cartera Semanal Producto'!$A31,'BD Factoraje'!$C:$C,$B$2),0)+AU31-SUMIFS('BD Factoraje'!$R:$R,'BD Factoraje'!$G:$G,'Cartera Semanal Producto'!$A31,'BD Factoraje'!$N:$N,'Cartera Semanal Producto'!AV$1,'BD Factoraje'!$C:$C,$B$2)</f>
        <v>0</v>
      </c>
      <c r="AW31" s="11">
        <f>IF('Cartera Semanal Producto'!$A31='Cartera Semanal Producto'!AW$1,-SUMIFS('BD Factoraje'!$Q:$Q,'BD Factoraje'!$G:$G,'Cartera Semanal Producto'!$A31,'BD Factoraje'!$C:$C,$B$2),0)+AV31-SUMIFS('BD Factoraje'!$R:$R,'BD Factoraje'!$G:$G,'Cartera Semanal Producto'!$A31,'BD Factoraje'!$N:$N,'Cartera Semanal Producto'!AW$1,'BD Factoraje'!$C:$C,$B$2)</f>
        <v>0</v>
      </c>
      <c r="AX31" s="11">
        <f>IF('Cartera Semanal Producto'!$A31='Cartera Semanal Producto'!AX$1,-SUMIFS('BD Factoraje'!$Q:$Q,'BD Factoraje'!$G:$G,'Cartera Semanal Producto'!$A31,'BD Factoraje'!$C:$C,$B$2),0)+AW31-SUMIFS('BD Factoraje'!$R:$R,'BD Factoraje'!$G:$G,'Cartera Semanal Producto'!$A31,'BD Factoraje'!$N:$N,'Cartera Semanal Producto'!AX$1,'BD Factoraje'!$C:$C,$B$2)</f>
        <v>0</v>
      </c>
      <c r="AY31" s="11">
        <f>IF('Cartera Semanal Producto'!$A31='Cartera Semanal Producto'!AY$1,-SUMIFS('BD Factoraje'!$Q:$Q,'BD Factoraje'!$G:$G,'Cartera Semanal Producto'!$A31,'BD Factoraje'!$C:$C,$B$2),0)+AX31-SUMIFS('BD Factoraje'!$R:$R,'BD Factoraje'!$G:$G,'Cartera Semanal Producto'!$A31,'BD Factoraje'!$N:$N,'Cartera Semanal Producto'!AY$1,'BD Factoraje'!$C:$C,$B$2)</f>
        <v>0</v>
      </c>
      <c r="AZ31" s="11">
        <f>IF('Cartera Semanal Producto'!$A31='Cartera Semanal Producto'!AZ$1,-SUMIFS('BD Factoraje'!$Q:$Q,'BD Factoraje'!$G:$G,'Cartera Semanal Producto'!$A31,'BD Factoraje'!$C:$C,$B$2),0)+AY31-SUMIFS('BD Factoraje'!$R:$R,'BD Factoraje'!$G:$G,'Cartera Semanal Producto'!$A31,'BD Factoraje'!$N:$N,'Cartera Semanal Producto'!AZ$1,'BD Factoraje'!$C:$C,$B$2)</f>
        <v>0</v>
      </c>
      <c r="BA31" s="11">
        <f>IF('Cartera Semanal Producto'!$A31='Cartera Semanal Producto'!BA$1,-SUMIFS('BD Factoraje'!$Q:$Q,'BD Factoraje'!$G:$G,'Cartera Semanal Producto'!$A31,'BD Factoraje'!$C:$C,$B$2),0)+AZ31-SUMIFS('BD Factoraje'!$R:$R,'BD Factoraje'!$G:$G,'Cartera Semanal Producto'!$A31,'BD Factoraje'!$N:$N,'Cartera Semanal Producto'!BA$1,'BD Factoraje'!$C:$C,$B$2)</f>
        <v>0</v>
      </c>
      <c r="BB31" s="11">
        <f>IF('Cartera Semanal Producto'!$A31='Cartera Semanal Producto'!BB$1,-SUMIFS('BD Factoraje'!$Q:$Q,'BD Factoraje'!$G:$G,'Cartera Semanal Producto'!$A31,'BD Factoraje'!$C:$C,$B$2),0)+BA31-SUMIFS('BD Factoraje'!$R:$R,'BD Factoraje'!$G:$G,'Cartera Semanal Producto'!$A31,'BD Factoraje'!$N:$N,'Cartera Semanal Producto'!BB$1,'BD Factoraje'!$C:$C,$B$2)</f>
        <v>0</v>
      </c>
      <c r="BC31" s="11">
        <f>IF('Cartera Semanal Producto'!$A31='Cartera Semanal Producto'!BC$1,-SUMIFS('BD Factoraje'!$Q:$Q,'BD Factoraje'!$G:$G,'Cartera Semanal Producto'!$A31,'BD Factoraje'!$C:$C,$B$2),0)+BB31-SUMIFS('BD Factoraje'!$R:$R,'BD Factoraje'!$G:$G,'Cartera Semanal Producto'!$A31,'BD Factoraje'!$N:$N,'Cartera Semanal Producto'!BC$1,'BD Factoraje'!$C:$C,$B$2)</f>
        <v>0</v>
      </c>
      <c r="BD31" s="11">
        <f>IF('Cartera Semanal Producto'!$A31='Cartera Semanal Producto'!BD$1,-SUMIFS('BD Factoraje'!$Q:$Q,'BD Factoraje'!$G:$G,'Cartera Semanal Producto'!$A31,'BD Factoraje'!$C:$C,$B$2),0)+BC31-SUMIFS('BD Factoraje'!$R:$R,'BD Factoraje'!$G:$G,'Cartera Semanal Producto'!$A31,'BD Factoraje'!$N:$N,'Cartera Semanal Producto'!BD$1,'BD Factoraje'!$C:$C,$B$2)</f>
        <v>0</v>
      </c>
      <c r="BE31" s="11">
        <f>IF('Cartera Semanal Producto'!$A31='Cartera Semanal Producto'!BE$1,-SUMIFS('BD Factoraje'!$Q:$Q,'BD Factoraje'!$G:$G,'Cartera Semanal Producto'!$A31,'BD Factoraje'!$C:$C,$B$2),0)+BD31-SUMIFS('BD Factoraje'!$R:$R,'BD Factoraje'!$G:$G,'Cartera Semanal Producto'!$A31,'BD Factoraje'!$N:$N,'Cartera Semanal Producto'!BE$1,'BD Factoraje'!$C:$C,$B$2)</f>
        <v>0</v>
      </c>
      <c r="BF31" s="11">
        <f>IF('Cartera Semanal Producto'!$A31='Cartera Semanal Producto'!BF$1,-SUMIFS('BD Factoraje'!$Q:$Q,'BD Factoraje'!$G:$G,'Cartera Semanal Producto'!$A31,'BD Factoraje'!$C:$C,$B$2),0)+BE31-SUMIFS('BD Factoraje'!$R:$R,'BD Factoraje'!$G:$G,'Cartera Semanal Producto'!$A31,'BD Factoraje'!$N:$N,'Cartera Semanal Producto'!BF$1,'BD Factoraje'!$C:$C,$B$2)</f>
        <v>0</v>
      </c>
      <c r="BG31" s="11">
        <f>IF('Cartera Semanal Producto'!$A31='Cartera Semanal Producto'!BG$1,-SUMIFS('BD Factoraje'!$Q:$Q,'BD Factoraje'!$G:$G,'Cartera Semanal Producto'!$A31,'BD Factoraje'!$C:$C,$B$2),0)+BF31-SUMIFS('BD Factoraje'!$R:$R,'BD Factoraje'!$G:$G,'Cartera Semanal Producto'!$A31,'BD Factoraje'!$N:$N,'Cartera Semanal Producto'!BG$1,'BD Factoraje'!$C:$C,$B$2)</f>
        <v>0</v>
      </c>
      <c r="BH31" s="11">
        <f>IF('Cartera Semanal Producto'!$A31='Cartera Semanal Producto'!BH$1,-SUMIFS('BD Factoraje'!$Q:$Q,'BD Factoraje'!$G:$G,'Cartera Semanal Producto'!$A31,'BD Factoraje'!$C:$C,$B$2),0)+BG31-SUMIFS('BD Factoraje'!$R:$R,'BD Factoraje'!$G:$G,'Cartera Semanal Producto'!$A31,'BD Factoraje'!$N:$N,'Cartera Semanal Producto'!BH$1,'BD Factoraje'!$C:$C,$B$2)</f>
        <v>0</v>
      </c>
      <c r="BI31" s="11">
        <f>IF('Cartera Semanal Producto'!$A31='Cartera Semanal Producto'!BI$1,-SUMIFS('BD Factoraje'!$Q:$Q,'BD Factoraje'!$G:$G,'Cartera Semanal Producto'!$A31,'BD Factoraje'!$C:$C,$B$2),0)+BH31-SUMIFS('BD Factoraje'!$R:$R,'BD Factoraje'!$G:$G,'Cartera Semanal Producto'!$A31,'BD Factoraje'!$N:$N,'Cartera Semanal Producto'!BI$1,'BD Factoraje'!$C:$C,$B$2)</f>
        <v>0</v>
      </c>
      <c r="BJ31" s="11">
        <f>IF('Cartera Semanal Producto'!$A31='Cartera Semanal Producto'!BJ$1,-SUMIFS('BD Factoraje'!$Q:$Q,'BD Factoraje'!$G:$G,'Cartera Semanal Producto'!$A31,'BD Factoraje'!$C:$C,$B$2),0)+BI31-SUMIFS('BD Factoraje'!$R:$R,'BD Factoraje'!$G:$G,'Cartera Semanal Producto'!$A31,'BD Factoraje'!$N:$N,'Cartera Semanal Producto'!BJ$1,'BD Factoraje'!$C:$C,$B$2)</f>
        <v>0</v>
      </c>
      <c r="BK31" s="11">
        <f>IF('Cartera Semanal Producto'!$A31='Cartera Semanal Producto'!BK$1,-SUMIFS('BD Factoraje'!$Q:$Q,'BD Factoraje'!$G:$G,'Cartera Semanal Producto'!$A31,'BD Factoraje'!$C:$C,$B$2),0)+BJ31-SUMIFS('BD Factoraje'!$R:$R,'BD Factoraje'!$G:$G,'Cartera Semanal Producto'!$A31,'BD Factoraje'!$N:$N,'Cartera Semanal Producto'!BK$1,'BD Factoraje'!$C:$C,$B$2)</f>
        <v>0</v>
      </c>
      <c r="BL31" s="11">
        <f>IF('Cartera Semanal Producto'!$A31='Cartera Semanal Producto'!BL$1,-SUMIFS('BD Factoraje'!$Q:$Q,'BD Factoraje'!$G:$G,'Cartera Semanal Producto'!$A31,'BD Factoraje'!$C:$C,$B$2),0)+BK31-SUMIFS('BD Factoraje'!$R:$R,'BD Factoraje'!$G:$G,'Cartera Semanal Producto'!$A31,'BD Factoraje'!$N:$N,'Cartera Semanal Producto'!BL$1,'BD Factoraje'!$C:$C,$B$2)</f>
        <v>0</v>
      </c>
      <c r="BM31" s="11">
        <f>IF('Cartera Semanal Producto'!$A31='Cartera Semanal Producto'!BM$1,-SUMIFS('BD Factoraje'!$Q:$Q,'BD Factoraje'!$G:$G,'Cartera Semanal Producto'!$A31,'BD Factoraje'!$C:$C,$B$2),0)+BL31-SUMIFS('BD Factoraje'!$R:$R,'BD Factoraje'!$G:$G,'Cartera Semanal Producto'!$A31,'BD Factoraje'!$N:$N,'Cartera Semanal Producto'!BM$1,'BD Factoraje'!$C:$C,$B$2)</f>
        <v>0</v>
      </c>
      <c r="BN31" s="11">
        <f>IF('Cartera Semanal Producto'!$A31='Cartera Semanal Producto'!BN$1,-SUMIFS('BD Factoraje'!$Q:$Q,'BD Factoraje'!$G:$G,'Cartera Semanal Producto'!$A31,'BD Factoraje'!$C:$C,$B$2),0)+BM31-SUMIFS('BD Factoraje'!$R:$R,'BD Factoraje'!$G:$G,'Cartera Semanal Producto'!$A31,'BD Factoraje'!$N:$N,'Cartera Semanal Producto'!BN$1,'BD Factoraje'!$C:$C,$B$2)</f>
        <v>0</v>
      </c>
      <c r="BO31" s="11">
        <f>IF('Cartera Semanal Producto'!$A31='Cartera Semanal Producto'!BO$1,-SUMIFS('BD Factoraje'!$Q:$Q,'BD Factoraje'!$G:$G,'Cartera Semanal Producto'!$A31,'BD Factoraje'!$C:$C,$B$2),0)+BN31-SUMIFS('BD Factoraje'!$R:$R,'BD Factoraje'!$G:$G,'Cartera Semanal Producto'!$A31,'BD Factoraje'!$N:$N,'Cartera Semanal Producto'!BO$1,'BD Factoraje'!$C:$C,$B$2)</f>
        <v>0</v>
      </c>
      <c r="BP31" s="11">
        <f>IF('Cartera Semanal Producto'!$A31='Cartera Semanal Producto'!BP$1,-SUMIFS('BD Factoraje'!$Q:$Q,'BD Factoraje'!$G:$G,'Cartera Semanal Producto'!$A31,'BD Factoraje'!$C:$C,$B$2),0)+BO31-SUMIFS('BD Factoraje'!$R:$R,'BD Factoraje'!$G:$G,'Cartera Semanal Producto'!$A31,'BD Factoraje'!$N:$N,'Cartera Semanal Producto'!BP$1,'BD Factoraje'!$C:$C,$B$2)</f>
        <v>0</v>
      </c>
      <c r="BQ31" s="11">
        <f>IF('Cartera Semanal Producto'!$A31='Cartera Semanal Producto'!BQ$1,-SUMIFS('BD Factoraje'!$Q:$Q,'BD Factoraje'!$G:$G,'Cartera Semanal Producto'!$A31,'BD Factoraje'!$C:$C,$B$2),0)+BP31-SUMIFS('BD Factoraje'!$R:$R,'BD Factoraje'!$G:$G,'Cartera Semanal Producto'!$A31,'BD Factoraje'!$N:$N,'Cartera Semanal Producto'!BQ$1,'BD Factoraje'!$C:$C,$B$2)</f>
        <v>0</v>
      </c>
      <c r="BR31" s="11">
        <f>IF('Cartera Semanal Producto'!$A31='Cartera Semanal Producto'!BR$1,-SUMIFS('BD Factoraje'!$Q:$Q,'BD Factoraje'!$G:$G,'Cartera Semanal Producto'!$A31,'BD Factoraje'!$C:$C,$B$2),0)+BQ31-SUMIFS('BD Factoraje'!$R:$R,'BD Factoraje'!$G:$G,'Cartera Semanal Producto'!$A31,'BD Factoraje'!$N:$N,'Cartera Semanal Producto'!BR$1,'BD Factoraje'!$C:$C,$B$2)</f>
        <v>0</v>
      </c>
      <c r="BS31" s="11">
        <f>IF('Cartera Semanal Producto'!$A31='Cartera Semanal Producto'!BS$1,-SUMIFS('BD Factoraje'!$Q:$Q,'BD Factoraje'!$G:$G,'Cartera Semanal Producto'!$A31,'BD Factoraje'!$C:$C,$B$2),0)+BR31-SUMIFS('BD Factoraje'!$R:$R,'BD Factoraje'!$G:$G,'Cartera Semanal Producto'!$A31,'BD Factoraje'!$N:$N,'Cartera Semanal Producto'!BS$1,'BD Factoraje'!$C:$C,$B$2)</f>
        <v>0</v>
      </c>
      <c r="BT31" s="11">
        <f>IF('Cartera Semanal Producto'!$A31='Cartera Semanal Producto'!BT$1,-SUMIFS('BD Factoraje'!$Q:$Q,'BD Factoraje'!$G:$G,'Cartera Semanal Producto'!$A31,'BD Factoraje'!$C:$C,$B$2),0)+BS31-SUMIFS('BD Factoraje'!$R:$R,'BD Factoraje'!$G:$G,'Cartera Semanal Producto'!$A31,'BD Factoraje'!$N:$N,'Cartera Semanal Producto'!BT$1,'BD Factoraje'!$C:$C,$B$2)</f>
        <v>0</v>
      </c>
      <c r="BU31" s="11">
        <f>IF('Cartera Semanal Producto'!$A31='Cartera Semanal Producto'!BU$1,-SUMIFS('BD Factoraje'!$Q:$Q,'BD Factoraje'!$G:$G,'Cartera Semanal Producto'!$A31,'BD Factoraje'!$C:$C,$B$2),0)+BT31-SUMIFS('BD Factoraje'!$R:$R,'BD Factoraje'!$G:$G,'Cartera Semanal Producto'!$A31,'BD Factoraje'!$N:$N,'Cartera Semanal Producto'!BU$1,'BD Factoraje'!$C:$C,$B$2)</f>
        <v>0</v>
      </c>
      <c r="BV31" s="11">
        <f>IF('Cartera Semanal Producto'!$A31='Cartera Semanal Producto'!BV$1,-SUMIFS('BD Factoraje'!$Q:$Q,'BD Factoraje'!$G:$G,'Cartera Semanal Producto'!$A31,'BD Factoraje'!$C:$C,$B$2),0)+BU31-SUMIFS('BD Factoraje'!$R:$R,'BD Factoraje'!$G:$G,'Cartera Semanal Producto'!$A31,'BD Factoraje'!$N:$N,'Cartera Semanal Producto'!BV$1,'BD Factoraje'!$C:$C,$B$2)</f>
        <v>0</v>
      </c>
      <c r="BW31" s="11">
        <f>IF('Cartera Semanal Producto'!$A31='Cartera Semanal Producto'!BW$1,-SUMIFS('BD Factoraje'!$Q:$Q,'BD Factoraje'!$G:$G,'Cartera Semanal Producto'!$A31,'BD Factoraje'!$C:$C,$B$2),0)+BV31-SUMIFS('BD Factoraje'!$R:$R,'BD Factoraje'!$G:$G,'Cartera Semanal Producto'!$A31,'BD Factoraje'!$N:$N,'Cartera Semanal Producto'!BW$1,'BD Factoraje'!$C:$C,$B$2)</f>
        <v>0</v>
      </c>
      <c r="BX31" s="11">
        <f>IF('Cartera Semanal Producto'!$A31='Cartera Semanal Producto'!BX$1,-SUMIFS('BD Factoraje'!$Q:$Q,'BD Factoraje'!$G:$G,'Cartera Semanal Producto'!$A31,'BD Factoraje'!$C:$C,$B$2),0)+BW31-SUMIFS('BD Factoraje'!$R:$R,'BD Factoraje'!$G:$G,'Cartera Semanal Producto'!$A31,'BD Factoraje'!$N:$N,'Cartera Semanal Producto'!BX$1,'BD Factoraje'!$C:$C,$B$2)</f>
        <v>0</v>
      </c>
      <c r="BY31" s="11">
        <f>IF('Cartera Semanal Producto'!$A31='Cartera Semanal Producto'!BY$1,-SUMIFS('BD Factoraje'!$Q:$Q,'BD Factoraje'!$G:$G,'Cartera Semanal Producto'!$A31,'BD Factoraje'!$C:$C,$B$2),0)+BX31-SUMIFS('BD Factoraje'!$R:$R,'BD Factoraje'!$G:$G,'Cartera Semanal Producto'!$A31,'BD Factoraje'!$N:$N,'Cartera Semanal Producto'!BY$1,'BD Factoraje'!$C:$C,$B$2)</f>
        <v>0</v>
      </c>
      <c r="BZ31" s="11">
        <f>IF('Cartera Semanal Producto'!$A31='Cartera Semanal Producto'!BZ$1,-SUMIFS('BD Factoraje'!$Q:$Q,'BD Factoraje'!$G:$G,'Cartera Semanal Producto'!$A31,'BD Factoraje'!$C:$C,$B$2),0)+BY31-SUMIFS('BD Factoraje'!$R:$R,'BD Factoraje'!$G:$G,'Cartera Semanal Producto'!$A31,'BD Factoraje'!$N:$N,'Cartera Semanal Producto'!BZ$1,'BD Factoraje'!$C:$C,$B$2)</f>
        <v>0</v>
      </c>
      <c r="CA31" s="11">
        <f>IF('Cartera Semanal Producto'!$A31='Cartera Semanal Producto'!CA$1,-SUMIFS('BD Factoraje'!$Q:$Q,'BD Factoraje'!$G:$G,'Cartera Semanal Producto'!$A31,'BD Factoraje'!$C:$C,$B$2),0)+BZ31-SUMIFS('BD Factoraje'!$R:$R,'BD Factoraje'!$G:$G,'Cartera Semanal Producto'!$A31,'BD Factoraje'!$N:$N,'Cartera Semanal Producto'!CA$1,'BD Factoraje'!$C:$C,$B$2)</f>
        <v>0</v>
      </c>
      <c r="CB31" s="11">
        <f>IF('Cartera Semanal Producto'!$A31='Cartera Semanal Producto'!CB$1,-SUMIFS('BD Factoraje'!$Q:$Q,'BD Factoraje'!$G:$G,'Cartera Semanal Producto'!$A31,'BD Factoraje'!$C:$C,$B$2),0)+CA31-SUMIFS('BD Factoraje'!$R:$R,'BD Factoraje'!$G:$G,'Cartera Semanal Producto'!$A31,'BD Factoraje'!$N:$N,'Cartera Semanal Producto'!CB$1,'BD Factoraje'!$C:$C,$B$2)</f>
        <v>0</v>
      </c>
      <c r="CC31" s="11">
        <f>IF('Cartera Semanal Producto'!$A31='Cartera Semanal Producto'!CC$1,-SUMIFS('BD Factoraje'!$Q:$Q,'BD Factoraje'!$G:$G,'Cartera Semanal Producto'!$A31,'BD Factoraje'!$C:$C,$B$2),0)+CB31-SUMIFS('BD Factoraje'!$R:$R,'BD Factoraje'!$G:$G,'Cartera Semanal Producto'!$A31,'BD Factoraje'!$N:$N,'Cartera Semanal Producto'!CC$1,'BD Factoraje'!$C:$C,$B$2)</f>
        <v>0</v>
      </c>
      <c r="CD31" s="11">
        <f>IF('Cartera Semanal Producto'!$A31='Cartera Semanal Producto'!CD$1,-SUMIFS('BD Factoraje'!$Q:$Q,'BD Factoraje'!$G:$G,'Cartera Semanal Producto'!$A31,'BD Factoraje'!$C:$C,$B$2),0)+CC31-SUMIFS('BD Factoraje'!$R:$R,'BD Factoraje'!$G:$G,'Cartera Semanal Producto'!$A31,'BD Factoraje'!$N:$N,'Cartera Semanal Producto'!CD$1,'BD Factoraje'!$C:$C,$B$2)</f>
        <v>0</v>
      </c>
      <c r="CE31" s="11">
        <f>IF('Cartera Semanal Producto'!$A31='Cartera Semanal Producto'!CE$1,-SUMIFS('BD Factoraje'!$Q:$Q,'BD Factoraje'!$G:$G,'Cartera Semanal Producto'!$A31,'BD Factoraje'!$C:$C,$B$2),0)+CD31-SUMIFS('BD Factoraje'!$R:$R,'BD Factoraje'!$G:$G,'Cartera Semanal Producto'!$A31,'BD Factoraje'!$N:$N,'Cartera Semanal Producto'!CE$1,'BD Factoraje'!$C:$C,$B$2)</f>
        <v>0</v>
      </c>
      <c r="CF31" s="11">
        <f>IF('Cartera Semanal Producto'!$A31='Cartera Semanal Producto'!CF$1,-SUMIFS('BD Factoraje'!$Q:$Q,'BD Factoraje'!$G:$G,'Cartera Semanal Producto'!$A31,'BD Factoraje'!$C:$C,$B$2),0)+CE31-SUMIFS('BD Factoraje'!$R:$R,'BD Factoraje'!$G:$G,'Cartera Semanal Producto'!$A31,'BD Factoraje'!$N:$N,'Cartera Semanal Producto'!CF$1,'BD Factoraje'!$C:$C,$B$2)</f>
        <v>0</v>
      </c>
      <c r="CG31" s="11">
        <f>IF('Cartera Semanal Producto'!$A31='Cartera Semanal Producto'!CG$1,-SUMIFS('BD Factoraje'!$Q:$Q,'BD Factoraje'!$G:$G,'Cartera Semanal Producto'!$A31,'BD Factoraje'!$C:$C,$B$2),0)+CF31-SUMIFS('BD Factoraje'!$R:$R,'BD Factoraje'!$G:$G,'Cartera Semanal Producto'!$A31,'BD Factoraje'!$N:$N,'Cartera Semanal Producto'!CG$1,'BD Factoraje'!$C:$C,$B$2)</f>
        <v>0</v>
      </c>
      <c r="CH31" s="11">
        <f>IF('Cartera Semanal Producto'!$A31='Cartera Semanal Producto'!CH$1,-SUMIFS('BD Factoraje'!$Q:$Q,'BD Factoraje'!$G:$G,'Cartera Semanal Producto'!$A31,'BD Factoraje'!$C:$C,$B$2),0)+CG31-SUMIFS('BD Factoraje'!$R:$R,'BD Factoraje'!$G:$G,'Cartera Semanal Producto'!$A31,'BD Factoraje'!$N:$N,'Cartera Semanal Producto'!CH$1,'BD Factoraje'!$C:$C,$B$2)</f>
        <v>0</v>
      </c>
      <c r="CI31" s="11">
        <f>IF('Cartera Semanal Producto'!$A31='Cartera Semanal Producto'!CI$1,-SUMIFS('BD Factoraje'!$Q:$Q,'BD Factoraje'!$G:$G,'Cartera Semanal Producto'!$A31,'BD Factoraje'!$C:$C,$B$2),0)+CH31-SUMIFS('BD Factoraje'!$R:$R,'BD Factoraje'!$G:$G,'Cartera Semanal Producto'!$A31,'BD Factoraje'!$N:$N,'Cartera Semanal Producto'!CI$1,'BD Factoraje'!$C:$C,$B$2)</f>
        <v>0</v>
      </c>
      <c r="CJ31" s="11">
        <f>IF('Cartera Semanal Producto'!$A31='Cartera Semanal Producto'!CJ$1,-SUMIFS('BD Factoraje'!$Q:$Q,'BD Factoraje'!$G:$G,'Cartera Semanal Producto'!$A31,'BD Factoraje'!$C:$C,$B$2),0)+CI31-SUMIFS('BD Factoraje'!$R:$R,'BD Factoraje'!$G:$G,'Cartera Semanal Producto'!$A31,'BD Factoraje'!$N:$N,'Cartera Semanal Producto'!CJ$1,'BD Factoraje'!$C:$C,$B$2)</f>
        <v>0</v>
      </c>
      <c r="CK31" s="11">
        <f>IF('Cartera Semanal Producto'!$A31='Cartera Semanal Producto'!CK$1,-SUMIFS('BD Factoraje'!$Q:$Q,'BD Factoraje'!$G:$G,'Cartera Semanal Producto'!$A31,'BD Factoraje'!$C:$C,$B$2),0)+CJ31-SUMIFS('BD Factoraje'!$R:$R,'BD Factoraje'!$G:$G,'Cartera Semanal Producto'!$A31,'BD Factoraje'!$N:$N,'Cartera Semanal Producto'!CK$1,'BD Factoraje'!$C:$C,$B$2)</f>
        <v>0</v>
      </c>
      <c r="CL31" s="11">
        <f>IF('Cartera Semanal Producto'!$A31='Cartera Semanal Producto'!CL$1,-SUMIFS('BD Factoraje'!$Q:$Q,'BD Factoraje'!$G:$G,'Cartera Semanal Producto'!$A31,'BD Factoraje'!$C:$C,$B$2),0)+CK31-SUMIFS('BD Factoraje'!$R:$R,'BD Factoraje'!$G:$G,'Cartera Semanal Producto'!$A31,'BD Factoraje'!$N:$N,'Cartera Semanal Producto'!CL$1,'BD Factoraje'!$C:$C,$B$2)</f>
        <v>0</v>
      </c>
      <c r="CM31" s="11">
        <f>IF('Cartera Semanal Producto'!$A31='Cartera Semanal Producto'!CM$1,-SUMIFS('BD Factoraje'!$Q:$Q,'BD Factoraje'!$G:$G,'Cartera Semanal Producto'!$A31,'BD Factoraje'!$C:$C,$B$2),0)+CL31-SUMIFS('BD Factoraje'!$R:$R,'BD Factoraje'!$G:$G,'Cartera Semanal Producto'!$A31,'BD Factoraje'!$N:$N,'Cartera Semanal Producto'!CM$1,'BD Factoraje'!$C:$C,$B$2)</f>
        <v>0</v>
      </c>
      <c r="CN31" s="11">
        <f>IF('Cartera Semanal Producto'!$A31='Cartera Semanal Producto'!CN$1,-SUMIFS('BD Factoraje'!$Q:$Q,'BD Factoraje'!$G:$G,'Cartera Semanal Producto'!$A31,'BD Factoraje'!$C:$C,$B$2),0)+CM31-SUMIFS('BD Factoraje'!$R:$R,'BD Factoraje'!$G:$G,'Cartera Semanal Producto'!$A31,'BD Factoraje'!$N:$N,'Cartera Semanal Producto'!CN$1,'BD Factoraje'!$C:$C,$B$2)</f>
        <v>0</v>
      </c>
      <c r="CO31" s="11">
        <f>IF('Cartera Semanal Producto'!$A31='Cartera Semanal Producto'!CO$1,-SUMIFS('BD Factoraje'!$Q:$Q,'BD Factoraje'!$G:$G,'Cartera Semanal Producto'!$A31,'BD Factoraje'!$C:$C,$B$2),0)+CN31-SUMIFS('BD Factoraje'!$R:$R,'BD Factoraje'!$G:$G,'Cartera Semanal Producto'!$A31,'BD Factoraje'!$N:$N,'Cartera Semanal Producto'!CO$1,'BD Factoraje'!$C:$C,$B$2)</f>
        <v>0</v>
      </c>
      <c r="CP31" s="11">
        <f>IF('Cartera Semanal Producto'!$A31='Cartera Semanal Producto'!CP$1,-SUMIFS('BD Factoraje'!$Q:$Q,'BD Factoraje'!$G:$G,'Cartera Semanal Producto'!$A31,'BD Factoraje'!$C:$C,$B$2),0)+CO31-SUMIFS('BD Factoraje'!$R:$R,'BD Factoraje'!$G:$G,'Cartera Semanal Producto'!$A31,'BD Factoraje'!$N:$N,'Cartera Semanal Producto'!CP$1,'BD Factoraje'!$C:$C,$B$2)</f>
        <v>0</v>
      </c>
      <c r="CQ31" s="11">
        <f>IF('Cartera Semanal Producto'!$A31='Cartera Semanal Producto'!CQ$1,-SUMIFS('BD Factoraje'!$Q:$Q,'BD Factoraje'!$G:$G,'Cartera Semanal Producto'!$A31,'BD Factoraje'!$C:$C,$B$2),0)+CP31-SUMIFS('BD Factoraje'!$R:$R,'BD Factoraje'!$G:$G,'Cartera Semanal Producto'!$A31,'BD Factoraje'!$N:$N,'Cartera Semanal Producto'!CQ$1,'BD Factoraje'!$C:$C,$B$2)</f>
        <v>0</v>
      </c>
      <c r="CR31" s="11">
        <f>IF('Cartera Semanal Producto'!$A31='Cartera Semanal Producto'!CR$1,-SUMIFS('BD Factoraje'!$Q:$Q,'BD Factoraje'!$G:$G,'Cartera Semanal Producto'!$A31,'BD Factoraje'!$C:$C,$B$2),0)+CQ31-SUMIFS('BD Factoraje'!$R:$R,'BD Factoraje'!$G:$G,'Cartera Semanal Producto'!$A31,'BD Factoraje'!$N:$N,'Cartera Semanal Producto'!CR$1,'BD Factoraje'!$C:$C,$B$2)</f>
        <v>0</v>
      </c>
      <c r="CS31" s="11">
        <f>IF('Cartera Semanal Producto'!$A31='Cartera Semanal Producto'!CS$1,-SUMIFS('BD Factoraje'!$Q:$Q,'BD Factoraje'!$G:$G,'Cartera Semanal Producto'!$A31,'BD Factoraje'!$C:$C,$B$2),0)+CR31-SUMIFS('BD Factoraje'!$R:$R,'BD Factoraje'!$G:$G,'Cartera Semanal Producto'!$A31,'BD Factoraje'!$N:$N,'Cartera Semanal Producto'!CS$1,'BD Factoraje'!$C:$C,$B$2)</f>
        <v>0</v>
      </c>
      <c r="CT31" s="11">
        <f>IF('Cartera Semanal Producto'!$A31='Cartera Semanal Producto'!CT$1,-SUMIFS('BD Factoraje'!$Q:$Q,'BD Factoraje'!$G:$G,'Cartera Semanal Producto'!$A31,'BD Factoraje'!$C:$C,$B$2),0)+CS31-SUMIFS('BD Factoraje'!$R:$R,'BD Factoraje'!$G:$G,'Cartera Semanal Producto'!$A31,'BD Factoraje'!$N:$N,'Cartera Semanal Producto'!CT$1,'BD Factoraje'!$C:$C,$B$2)</f>
        <v>0</v>
      </c>
      <c r="CU31" s="11">
        <f>IF('Cartera Semanal Producto'!$A31='Cartera Semanal Producto'!CU$1,-SUMIFS('BD Factoraje'!$Q:$Q,'BD Factoraje'!$G:$G,'Cartera Semanal Producto'!$A31,'BD Factoraje'!$C:$C,$B$2),0)+CT31-SUMIFS('BD Factoraje'!$R:$R,'BD Factoraje'!$G:$G,'Cartera Semanal Producto'!$A31,'BD Factoraje'!$N:$N,'Cartera Semanal Producto'!CU$1,'BD Factoraje'!$C:$C,$B$2)</f>
        <v>0</v>
      </c>
      <c r="CV31" s="11">
        <f>IF('Cartera Semanal Producto'!$A31='Cartera Semanal Producto'!CV$1,-SUMIFS('BD Factoraje'!$Q:$Q,'BD Factoraje'!$G:$G,'Cartera Semanal Producto'!$A31,'BD Factoraje'!$C:$C,$B$2),0)+CU31-SUMIFS('BD Factoraje'!$R:$R,'BD Factoraje'!$G:$G,'Cartera Semanal Producto'!$A31,'BD Factoraje'!$N:$N,'Cartera Semanal Producto'!CV$1,'BD Factoraje'!$C:$C,$B$2)</f>
        <v>0</v>
      </c>
    </row>
    <row r="32" spans="1:100" x14ac:dyDescent="0.25">
      <c r="A32" s="14">
        <v>42</v>
      </c>
      <c r="B32" s="31">
        <f t="shared" si="2"/>
        <v>42659</v>
      </c>
      <c r="C32" s="11">
        <f>IF('Cartera Semanal Producto'!$A32='Cartera Semanal Producto'!C$1,-SUMIFS('BD Factoraje'!$Q:$Q,'BD Factoraje'!$G:$G,'Cartera Semanal Producto'!$A32,'BD Factoraje'!$C:$C,$B$2),0)</f>
        <v>0</v>
      </c>
      <c r="D32" s="11">
        <f>IF('Cartera Semanal Producto'!$A32='Cartera Semanal Producto'!D$1,-SUMIFS('BD Factoraje'!$Q:$Q,'BD Factoraje'!$G:$G,'Cartera Semanal Producto'!$A32,'BD Factoraje'!$C:$C,$B$2),0)+C32-SUMIFS('BD Factoraje'!$R:$R,'BD Factoraje'!$G:$G,'Cartera Semanal Producto'!$A32,'BD Factoraje'!$N:$N,'Cartera Semanal Producto'!D$1,'BD Factoraje'!$C:$C,$B$2)</f>
        <v>0</v>
      </c>
      <c r="E32" s="11">
        <f>IF('Cartera Semanal Producto'!$A32='Cartera Semanal Producto'!E$1,-SUMIFS('BD Factoraje'!$Q:$Q,'BD Factoraje'!$G:$G,'Cartera Semanal Producto'!$A32,'BD Factoraje'!$C:$C,$B$2),0)+D32-SUMIFS('BD Factoraje'!$R:$R,'BD Factoraje'!$G:$G,'Cartera Semanal Producto'!$A32,'BD Factoraje'!$N:$N,'Cartera Semanal Producto'!E$1,'BD Factoraje'!$C:$C,$B$2)</f>
        <v>0</v>
      </c>
      <c r="F32" s="11">
        <f>IF('Cartera Semanal Producto'!$A32='Cartera Semanal Producto'!F$1,-SUMIFS('BD Factoraje'!$Q:$Q,'BD Factoraje'!$G:$G,'Cartera Semanal Producto'!$A32,'BD Factoraje'!$C:$C,$B$2),0)+E32-SUMIFS('BD Factoraje'!$R:$R,'BD Factoraje'!$G:$G,'Cartera Semanal Producto'!$A32,'BD Factoraje'!$N:$N,'Cartera Semanal Producto'!F$1,'BD Factoraje'!$C:$C,$B$2)</f>
        <v>0</v>
      </c>
      <c r="G32" s="11">
        <f>IF('Cartera Semanal Producto'!$A32='Cartera Semanal Producto'!G$1,-SUMIFS('BD Factoraje'!$Q:$Q,'BD Factoraje'!$G:$G,'Cartera Semanal Producto'!$A32,'BD Factoraje'!$C:$C,$B$2),0)+F32-SUMIFS('BD Factoraje'!$R:$R,'BD Factoraje'!$G:$G,'Cartera Semanal Producto'!$A32,'BD Factoraje'!$N:$N,'Cartera Semanal Producto'!G$1,'BD Factoraje'!$C:$C,$B$2)</f>
        <v>0</v>
      </c>
      <c r="H32" s="11">
        <f>IF('Cartera Semanal Producto'!$A32='Cartera Semanal Producto'!H$1,-SUMIFS('BD Factoraje'!$Q:$Q,'BD Factoraje'!$G:$G,'Cartera Semanal Producto'!$A32,'BD Factoraje'!$C:$C,$B$2),0)+G32-SUMIFS('BD Factoraje'!$R:$R,'BD Factoraje'!$G:$G,'Cartera Semanal Producto'!$A32,'BD Factoraje'!$N:$N,'Cartera Semanal Producto'!H$1,'BD Factoraje'!$C:$C,$B$2)</f>
        <v>0</v>
      </c>
      <c r="I32" s="11">
        <f>IF('Cartera Semanal Producto'!$A32='Cartera Semanal Producto'!I$1,-SUMIFS('BD Factoraje'!$Q:$Q,'BD Factoraje'!$G:$G,'Cartera Semanal Producto'!$A32,'BD Factoraje'!$C:$C,$B$2),0)+H32-SUMIFS('BD Factoraje'!$R:$R,'BD Factoraje'!$G:$G,'Cartera Semanal Producto'!$A32,'BD Factoraje'!$N:$N,'Cartera Semanal Producto'!I$1,'BD Factoraje'!$C:$C,$B$2)</f>
        <v>0</v>
      </c>
      <c r="J32" s="11">
        <f>IF('Cartera Semanal Producto'!$A32='Cartera Semanal Producto'!J$1,-SUMIFS('BD Factoraje'!$Q:$Q,'BD Factoraje'!$G:$G,'Cartera Semanal Producto'!$A32,'BD Factoraje'!$C:$C,$B$2),0)+I32-SUMIFS('BD Factoraje'!$R:$R,'BD Factoraje'!$G:$G,'Cartera Semanal Producto'!$A32,'BD Factoraje'!$N:$N,'Cartera Semanal Producto'!J$1,'BD Factoraje'!$C:$C,$B$2)</f>
        <v>0</v>
      </c>
      <c r="K32" s="11">
        <f>IF('Cartera Semanal Producto'!$A32='Cartera Semanal Producto'!K$1,-SUMIFS('BD Factoraje'!$Q:$Q,'BD Factoraje'!$G:$G,'Cartera Semanal Producto'!$A32,'BD Factoraje'!$C:$C,$B$2),0)+J32-SUMIFS('BD Factoraje'!$R:$R,'BD Factoraje'!$G:$G,'Cartera Semanal Producto'!$A32,'BD Factoraje'!$N:$N,'Cartera Semanal Producto'!K$1,'BD Factoraje'!$C:$C,$B$2)</f>
        <v>0</v>
      </c>
      <c r="L32" s="11">
        <f>IF('Cartera Semanal Producto'!$A32='Cartera Semanal Producto'!L$1,-SUMIFS('BD Factoraje'!$Q:$Q,'BD Factoraje'!$G:$G,'Cartera Semanal Producto'!$A32,'BD Factoraje'!$C:$C,$B$2),0)+K32-SUMIFS('BD Factoraje'!$R:$R,'BD Factoraje'!$G:$G,'Cartera Semanal Producto'!$A32,'BD Factoraje'!$N:$N,'Cartera Semanal Producto'!L$1,'BD Factoraje'!$C:$C,$B$2)</f>
        <v>0</v>
      </c>
      <c r="M32" s="11">
        <f>IF('Cartera Semanal Producto'!$A32='Cartera Semanal Producto'!M$1,-SUMIFS('BD Factoraje'!$Q:$Q,'BD Factoraje'!$G:$G,'Cartera Semanal Producto'!$A32,'BD Factoraje'!$C:$C,$B$2),0)+L32-SUMIFS('BD Factoraje'!$R:$R,'BD Factoraje'!$G:$G,'Cartera Semanal Producto'!$A32,'BD Factoraje'!$N:$N,'Cartera Semanal Producto'!M$1,'BD Factoraje'!$C:$C,$B$2)</f>
        <v>0</v>
      </c>
      <c r="N32" s="11">
        <f>IF('Cartera Semanal Producto'!$A32='Cartera Semanal Producto'!N$1,-SUMIFS('BD Factoraje'!$Q:$Q,'BD Factoraje'!$G:$G,'Cartera Semanal Producto'!$A32,'BD Factoraje'!$C:$C,$B$2),0)+M32-SUMIFS('BD Factoraje'!$R:$R,'BD Factoraje'!$G:$G,'Cartera Semanal Producto'!$A32,'BD Factoraje'!$N:$N,'Cartera Semanal Producto'!N$1,'BD Factoraje'!$C:$C,$B$2)</f>
        <v>0</v>
      </c>
      <c r="O32" s="11">
        <f>IF('Cartera Semanal Producto'!$A32='Cartera Semanal Producto'!O$1,-SUMIFS('BD Factoraje'!$Q:$Q,'BD Factoraje'!$G:$G,'Cartera Semanal Producto'!$A32,'BD Factoraje'!$C:$C,$B$2),0)+N32-SUMIFS('BD Factoraje'!$R:$R,'BD Factoraje'!$G:$G,'Cartera Semanal Producto'!$A32,'BD Factoraje'!$N:$N,'Cartera Semanal Producto'!O$1,'BD Factoraje'!$C:$C,$B$2)</f>
        <v>0</v>
      </c>
      <c r="P32" s="11">
        <f>IF('Cartera Semanal Producto'!$A32='Cartera Semanal Producto'!P$1,-SUMIFS('BD Factoraje'!$Q:$Q,'BD Factoraje'!$G:$G,'Cartera Semanal Producto'!$A32,'BD Factoraje'!$C:$C,$B$2),0)+O32-SUMIFS('BD Factoraje'!$R:$R,'BD Factoraje'!$G:$G,'Cartera Semanal Producto'!$A32,'BD Factoraje'!$N:$N,'Cartera Semanal Producto'!P$1,'BD Factoraje'!$C:$C,$B$2)</f>
        <v>0</v>
      </c>
      <c r="Q32" s="11">
        <f>IF('Cartera Semanal Producto'!$A32='Cartera Semanal Producto'!Q$1,-SUMIFS('BD Factoraje'!$Q:$Q,'BD Factoraje'!$G:$G,'Cartera Semanal Producto'!$A32,'BD Factoraje'!$C:$C,$B$2),0)+P32-SUMIFS('BD Factoraje'!$R:$R,'BD Factoraje'!$G:$G,'Cartera Semanal Producto'!$A32,'BD Factoraje'!$N:$N,'Cartera Semanal Producto'!Q$1,'BD Factoraje'!$C:$C,$B$2)</f>
        <v>0</v>
      </c>
      <c r="R32" s="11">
        <f>IF('Cartera Semanal Producto'!$A32='Cartera Semanal Producto'!R$1,-SUMIFS('BD Factoraje'!$Q:$Q,'BD Factoraje'!$G:$G,'Cartera Semanal Producto'!$A32,'BD Factoraje'!$C:$C,$B$2),0)+Q32-SUMIFS('BD Factoraje'!$R:$R,'BD Factoraje'!$G:$G,'Cartera Semanal Producto'!$A32,'BD Factoraje'!$N:$N,'Cartera Semanal Producto'!R$1,'BD Factoraje'!$C:$C,$B$2)</f>
        <v>0</v>
      </c>
      <c r="S32" s="11">
        <f>IF('Cartera Semanal Producto'!$A32='Cartera Semanal Producto'!S$1,-SUMIFS('BD Factoraje'!$Q:$Q,'BD Factoraje'!$G:$G,'Cartera Semanal Producto'!$A32,'BD Factoraje'!$C:$C,$B$2),0)+R32-SUMIFS('BD Factoraje'!$R:$R,'BD Factoraje'!$G:$G,'Cartera Semanal Producto'!$A32,'BD Factoraje'!$N:$N,'Cartera Semanal Producto'!S$1,'BD Factoraje'!$C:$C,$B$2)</f>
        <v>0</v>
      </c>
      <c r="T32" s="11">
        <f>IF('Cartera Semanal Producto'!$A32='Cartera Semanal Producto'!T$1,-SUMIFS('BD Factoraje'!$Q:$Q,'BD Factoraje'!$G:$G,'Cartera Semanal Producto'!$A32,'BD Factoraje'!$C:$C,$B$2),0)+S32-SUMIFS('BD Factoraje'!$R:$R,'BD Factoraje'!$G:$G,'Cartera Semanal Producto'!$A32,'BD Factoraje'!$N:$N,'Cartera Semanal Producto'!T$1,'BD Factoraje'!$C:$C,$B$2)</f>
        <v>0</v>
      </c>
      <c r="U32" s="11">
        <f>IF('Cartera Semanal Producto'!$A32='Cartera Semanal Producto'!U$1,-SUMIFS('BD Factoraje'!$Q:$Q,'BD Factoraje'!$G:$G,'Cartera Semanal Producto'!$A32,'BD Factoraje'!$C:$C,$B$2),0)+T32-SUMIFS('BD Factoraje'!$R:$R,'BD Factoraje'!$G:$G,'Cartera Semanal Producto'!$A32,'BD Factoraje'!$N:$N,'Cartera Semanal Producto'!U$1,'BD Factoraje'!$C:$C,$B$2)</f>
        <v>0</v>
      </c>
      <c r="V32" s="11">
        <f>IF('Cartera Semanal Producto'!$A32='Cartera Semanal Producto'!V$1,-SUMIFS('BD Factoraje'!$Q:$Q,'BD Factoraje'!$G:$G,'Cartera Semanal Producto'!$A32,'BD Factoraje'!$C:$C,$B$2),0)+U32-SUMIFS('BD Factoraje'!$R:$R,'BD Factoraje'!$G:$G,'Cartera Semanal Producto'!$A32,'BD Factoraje'!$N:$N,'Cartera Semanal Producto'!V$1,'BD Factoraje'!$C:$C,$B$2)</f>
        <v>0</v>
      </c>
      <c r="W32" s="11">
        <f>IF('Cartera Semanal Producto'!$A32='Cartera Semanal Producto'!W$1,-SUMIFS('BD Factoraje'!$Q:$Q,'BD Factoraje'!$G:$G,'Cartera Semanal Producto'!$A32,'BD Factoraje'!$C:$C,$B$2),0)+V32-SUMIFS('BD Factoraje'!$R:$R,'BD Factoraje'!$G:$G,'Cartera Semanal Producto'!$A32,'BD Factoraje'!$N:$N,'Cartera Semanal Producto'!W$1,'BD Factoraje'!$C:$C,$B$2)</f>
        <v>0</v>
      </c>
      <c r="X32" s="11">
        <f>IF('Cartera Semanal Producto'!$A32='Cartera Semanal Producto'!X$1,-SUMIFS('BD Factoraje'!$Q:$Q,'BD Factoraje'!$G:$G,'Cartera Semanal Producto'!$A32,'BD Factoraje'!$C:$C,$B$2),0)+W32-SUMIFS('BD Factoraje'!$R:$R,'BD Factoraje'!$G:$G,'Cartera Semanal Producto'!$A32,'BD Factoraje'!$N:$N,'Cartera Semanal Producto'!X$1,'BD Factoraje'!$C:$C,$B$2)</f>
        <v>0</v>
      </c>
      <c r="Y32" s="11">
        <f>IF('Cartera Semanal Producto'!$A32='Cartera Semanal Producto'!Y$1,-SUMIFS('BD Factoraje'!$Q:$Q,'BD Factoraje'!$G:$G,'Cartera Semanal Producto'!$A32,'BD Factoraje'!$C:$C,$B$2),0)+X32-SUMIFS('BD Factoraje'!$R:$R,'BD Factoraje'!$G:$G,'Cartera Semanal Producto'!$A32,'BD Factoraje'!$N:$N,'Cartera Semanal Producto'!Y$1,'BD Factoraje'!$C:$C,$B$2)</f>
        <v>0</v>
      </c>
      <c r="Z32" s="11">
        <f>IF('Cartera Semanal Producto'!$A32='Cartera Semanal Producto'!Z$1,-SUMIFS('BD Factoraje'!$Q:$Q,'BD Factoraje'!$G:$G,'Cartera Semanal Producto'!$A32,'BD Factoraje'!$C:$C,$B$2),0)+Y32-SUMIFS('BD Factoraje'!$R:$R,'BD Factoraje'!$G:$G,'Cartera Semanal Producto'!$A32,'BD Factoraje'!$N:$N,'Cartera Semanal Producto'!Z$1,'BD Factoraje'!$C:$C,$B$2)</f>
        <v>0</v>
      </c>
      <c r="AA32" s="11">
        <f>IF('Cartera Semanal Producto'!$A32='Cartera Semanal Producto'!AA$1,-SUMIFS('BD Factoraje'!$Q:$Q,'BD Factoraje'!$G:$G,'Cartera Semanal Producto'!$A32,'BD Factoraje'!$C:$C,$B$2),0)+Z32-SUMIFS('BD Factoraje'!$R:$R,'BD Factoraje'!$G:$G,'Cartera Semanal Producto'!$A32,'BD Factoraje'!$N:$N,'Cartera Semanal Producto'!AA$1,'BD Factoraje'!$C:$C,$B$2)</f>
        <v>0</v>
      </c>
      <c r="AB32" s="11">
        <f>IF('Cartera Semanal Producto'!$A32='Cartera Semanal Producto'!AB$1,-SUMIFS('BD Factoraje'!$Q:$Q,'BD Factoraje'!$G:$G,'Cartera Semanal Producto'!$A32,'BD Factoraje'!$C:$C,$B$2),0)+AA32-SUMIFS('BD Factoraje'!$R:$R,'BD Factoraje'!$G:$G,'Cartera Semanal Producto'!$A32,'BD Factoraje'!$N:$N,'Cartera Semanal Producto'!AB$1,'BD Factoraje'!$C:$C,$B$2)</f>
        <v>0</v>
      </c>
      <c r="AC32" s="11">
        <f>IF('Cartera Semanal Producto'!$A32='Cartera Semanal Producto'!AC$1,-SUMIFS('BD Factoraje'!$Q:$Q,'BD Factoraje'!$G:$G,'Cartera Semanal Producto'!$A32,'BD Factoraje'!$C:$C,$B$2),0)+AB32-SUMIFS('BD Factoraje'!$R:$R,'BD Factoraje'!$G:$G,'Cartera Semanal Producto'!$A32,'BD Factoraje'!$N:$N,'Cartera Semanal Producto'!AC$1,'BD Factoraje'!$C:$C,$B$2)</f>
        <v>0</v>
      </c>
      <c r="AD32" s="11">
        <f>IF('Cartera Semanal Producto'!$A32='Cartera Semanal Producto'!AD$1,-SUMIFS('BD Factoraje'!$Q:$Q,'BD Factoraje'!$G:$G,'Cartera Semanal Producto'!$A32,'BD Factoraje'!$C:$C,$B$2),0)+AC32-SUMIFS('BD Factoraje'!$R:$R,'BD Factoraje'!$G:$G,'Cartera Semanal Producto'!$A32,'BD Factoraje'!$N:$N,'Cartera Semanal Producto'!AD$1,'BD Factoraje'!$C:$C,$B$2)</f>
        <v>0</v>
      </c>
      <c r="AE32" s="11">
        <f>IF('Cartera Semanal Producto'!$A32='Cartera Semanal Producto'!AE$1,-SUMIFS('BD Factoraje'!$Q:$Q,'BD Factoraje'!$G:$G,'Cartera Semanal Producto'!$A32,'BD Factoraje'!$C:$C,$B$2),0)+AD32-SUMIFS('BD Factoraje'!$R:$R,'BD Factoraje'!$G:$G,'Cartera Semanal Producto'!$A32,'BD Factoraje'!$N:$N,'Cartera Semanal Producto'!AE$1,'BD Factoraje'!$C:$C,$B$2)</f>
        <v>35000</v>
      </c>
      <c r="AF32" s="11">
        <f>IF('Cartera Semanal Producto'!$A32='Cartera Semanal Producto'!AF$1,-SUMIFS('BD Factoraje'!$Q:$Q,'BD Factoraje'!$G:$G,'Cartera Semanal Producto'!$A32,'BD Factoraje'!$C:$C,$B$2),0)+AE32-SUMIFS('BD Factoraje'!$R:$R,'BD Factoraje'!$G:$G,'Cartera Semanal Producto'!$A32,'BD Factoraje'!$N:$N,'Cartera Semanal Producto'!AF$1,'BD Factoraje'!$C:$C,$B$2)</f>
        <v>35000</v>
      </c>
      <c r="AG32" s="11">
        <f>IF('Cartera Semanal Producto'!$A32='Cartera Semanal Producto'!AG$1,-SUMIFS('BD Factoraje'!$Q:$Q,'BD Factoraje'!$G:$G,'Cartera Semanal Producto'!$A32,'BD Factoraje'!$C:$C,$B$2),0)+AF32-SUMIFS('BD Factoraje'!$R:$R,'BD Factoraje'!$G:$G,'Cartera Semanal Producto'!$A32,'BD Factoraje'!$N:$N,'Cartera Semanal Producto'!AG$1,'BD Factoraje'!$C:$C,$B$2)</f>
        <v>35000</v>
      </c>
      <c r="AH32" s="11">
        <f>IF('Cartera Semanal Producto'!$A32='Cartera Semanal Producto'!AH$1,-SUMIFS('BD Factoraje'!$Q:$Q,'BD Factoraje'!$G:$G,'Cartera Semanal Producto'!$A32,'BD Factoraje'!$C:$C,$B$2),0)+AG32-SUMIFS('BD Factoraje'!$R:$R,'BD Factoraje'!$G:$G,'Cartera Semanal Producto'!$A32,'BD Factoraje'!$N:$N,'Cartera Semanal Producto'!AH$1,'BD Factoraje'!$C:$C,$B$2)</f>
        <v>35000</v>
      </c>
      <c r="AI32" s="11">
        <f>IF('Cartera Semanal Producto'!$A32='Cartera Semanal Producto'!AI$1,-SUMIFS('BD Factoraje'!$Q:$Q,'BD Factoraje'!$G:$G,'Cartera Semanal Producto'!$A32,'BD Factoraje'!$C:$C,$B$2),0)+AH32-SUMIFS('BD Factoraje'!$R:$R,'BD Factoraje'!$G:$G,'Cartera Semanal Producto'!$A32,'BD Factoraje'!$N:$N,'Cartera Semanal Producto'!AI$1,'BD Factoraje'!$C:$C,$B$2)</f>
        <v>35000</v>
      </c>
      <c r="AJ32" s="11">
        <f>IF('Cartera Semanal Producto'!$A32='Cartera Semanal Producto'!AJ$1,-SUMIFS('BD Factoraje'!$Q:$Q,'BD Factoraje'!$G:$G,'Cartera Semanal Producto'!$A32,'BD Factoraje'!$C:$C,$B$2),0)+AI32-SUMIFS('BD Factoraje'!$R:$R,'BD Factoraje'!$G:$G,'Cartera Semanal Producto'!$A32,'BD Factoraje'!$N:$N,'Cartera Semanal Producto'!AJ$1,'BD Factoraje'!$C:$C,$B$2)</f>
        <v>35000</v>
      </c>
      <c r="AK32" s="11">
        <f>IF('Cartera Semanal Producto'!$A32='Cartera Semanal Producto'!AK$1,-SUMIFS('BD Factoraje'!$Q:$Q,'BD Factoraje'!$G:$G,'Cartera Semanal Producto'!$A32,'BD Factoraje'!$C:$C,$B$2),0)+AJ32-SUMIFS('BD Factoraje'!$R:$R,'BD Factoraje'!$G:$G,'Cartera Semanal Producto'!$A32,'BD Factoraje'!$N:$N,'Cartera Semanal Producto'!AK$1,'BD Factoraje'!$C:$C,$B$2)</f>
        <v>35000</v>
      </c>
      <c r="AL32" s="11">
        <f>IF('Cartera Semanal Producto'!$A32='Cartera Semanal Producto'!AL$1,-SUMIFS('BD Factoraje'!$Q:$Q,'BD Factoraje'!$G:$G,'Cartera Semanal Producto'!$A32,'BD Factoraje'!$C:$C,$B$2),0)+AK32-SUMIFS('BD Factoraje'!$R:$R,'BD Factoraje'!$G:$G,'Cartera Semanal Producto'!$A32,'BD Factoraje'!$N:$N,'Cartera Semanal Producto'!AL$1,'BD Factoraje'!$C:$C,$B$2)</f>
        <v>35000</v>
      </c>
      <c r="AM32" s="11">
        <f>IF('Cartera Semanal Producto'!$A32='Cartera Semanal Producto'!AM$1,-SUMIFS('BD Factoraje'!$Q:$Q,'BD Factoraje'!$G:$G,'Cartera Semanal Producto'!$A32,'BD Factoraje'!$C:$C,$B$2),0)+AL32-SUMIFS('BD Factoraje'!$R:$R,'BD Factoraje'!$G:$G,'Cartera Semanal Producto'!$A32,'BD Factoraje'!$N:$N,'Cartera Semanal Producto'!AM$1,'BD Factoraje'!$C:$C,$B$2)</f>
        <v>35000</v>
      </c>
      <c r="AN32" s="11">
        <f>IF('Cartera Semanal Producto'!$A32='Cartera Semanal Producto'!AN$1,-SUMIFS('BD Factoraje'!$Q:$Q,'BD Factoraje'!$G:$G,'Cartera Semanal Producto'!$A32,'BD Factoraje'!$C:$C,$B$2),0)+AM32-SUMIFS('BD Factoraje'!$R:$R,'BD Factoraje'!$G:$G,'Cartera Semanal Producto'!$A32,'BD Factoraje'!$N:$N,'Cartera Semanal Producto'!AN$1,'BD Factoraje'!$C:$C,$B$2)</f>
        <v>35000</v>
      </c>
      <c r="AO32" s="11">
        <f>IF('Cartera Semanal Producto'!$A32='Cartera Semanal Producto'!AO$1,-SUMIFS('BD Factoraje'!$Q:$Q,'BD Factoraje'!$G:$G,'Cartera Semanal Producto'!$A32,'BD Factoraje'!$C:$C,$B$2),0)+AN32-SUMIFS('BD Factoraje'!$R:$R,'BD Factoraje'!$G:$G,'Cartera Semanal Producto'!$A32,'BD Factoraje'!$N:$N,'Cartera Semanal Producto'!AO$1,'BD Factoraje'!$C:$C,$B$2)</f>
        <v>35000</v>
      </c>
      <c r="AP32" s="11">
        <f>IF('Cartera Semanal Producto'!$A32='Cartera Semanal Producto'!AP$1,-SUMIFS('BD Factoraje'!$Q:$Q,'BD Factoraje'!$G:$G,'Cartera Semanal Producto'!$A32,'BD Factoraje'!$C:$C,$B$2),0)+AO32-SUMIFS('BD Factoraje'!$R:$R,'BD Factoraje'!$G:$G,'Cartera Semanal Producto'!$A32,'BD Factoraje'!$N:$N,'Cartera Semanal Producto'!AP$1,'BD Factoraje'!$C:$C,$B$2)</f>
        <v>35000</v>
      </c>
      <c r="AQ32" s="11">
        <f>IF('Cartera Semanal Producto'!$A32='Cartera Semanal Producto'!AQ$1,-SUMIFS('BD Factoraje'!$Q:$Q,'BD Factoraje'!$G:$G,'Cartera Semanal Producto'!$A32,'BD Factoraje'!$C:$C,$B$2),0)+AP32-SUMIFS('BD Factoraje'!$R:$R,'BD Factoraje'!$G:$G,'Cartera Semanal Producto'!$A32,'BD Factoraje'!$N:$N,'Cartera Semanal Producto'!AQ$1,'BD Factoraje'!$C:$C,$B$2)</f>
        <v>35000</v>
      </c>
      <c r="AR32" s="11">
        <f>IF('Cartera Semanal Producto'!$A32='Cartera Semanal Producto'!AR$1,-SUMIFS('BD Factoraje'!$Q:$Q,'BD Factoraje'!$G:$G,'Cartera Semanal Producto'!$A32,'BD Factoraje'!$C:$C,$B$2),0)+AQ32-SUMIFS('BD Factoraje'!$R:$R,'BD Factoraje'!$G:$G,'Cartera Semanal Producto'!$A32,'BD Factoraje'!$N:$N,'Cartera Semanal Producto'!AR$1,'BD Factoraje'!$C:$C,$B$2)</f>
        <v>35000</v>
      </c>
      <c r="AS32" s="11">
        <f>IF('Cartera Semanal Producto'!$A32='Cartera Semanal Producto'!AS$1,-SUMIFS('BD Factoraje'!$Q:$Q,'BD Factoraje'!$G:$G,'Cartera Semanal Producto'!$A32,'BD Factoraje'!$C:$C,$B$2),0)+AR32-SUMIFS('BD Factoraje'!$R:$R,'BD Factoraje'!$G:$G,'Cartera Semanal Producto'!$A32,'BD Factoraje'!$N:$N,'Cartera Semanal Producto'!AS$1,'BD Factoraje'!$C:$C,$B$2)</f>
        <v>35000</v>
      </c>
      <c r="AT32" s="11">
        <f>IF('Cartera Semanal Producto'!$A32='Cartera Semanal Producto'!AT$1,-SUMIFS('BD Factoraje'!$Q:$Q,'BD Factoraje'!$G:$G,'Cartera Semanal Producto'!$A32,'BD Factoraje'!$C:$C,$B$2),0)+AS32-SUMIFS('BD Factoraje'!$R:$R,'BD Factoraje'!$G:$G,'Cartera Semanal Producto'!$A32,'BD Factoraje'!$N:$N,'Cartera Semanal Producto'!AT$1,'BD Factoraje'!$C:$C,$B$2)</f>
        <v>35000</v>
      </c>
      <c r="AU32" s="11">
        <f>IF('Cartera Semanal Producto'!$A32='Cartera Semanal Producto'!AU$1,-SUMIFS('BD Factoraje'!$Q:$Q,'BD Factoraje'!$G:$G,'Cartera Semanal Producto'!$A32,'BD Factoraje'!$C:$C,$B$2),0)+AT32-SUMIFS('BD Factoraje'!$R:$R,'BD Factoraje'!$G:$G,'Cartera Semanal Producto'!$A32,'BD Factoraje'!$N:$N,'Cartera Semanal Producto'!AU$1,'BD Factoraje'!$C:$C,$B$2)</f>
        <v>35000</v>
      </c>
      <c r="AV32" s="11">
        <f>IF('Cartera Semanal Producto'!$A32='Cartera Semanal Producto'!AV$1,-SUMIFS('BD Factoraje'!$Q:$Q,'BD Factoraje'!$G:$G,'Cartera Semanal Producto'!$A32,'BD Factoraje'!$C:$C,$B$2),0)+AU32-SUMIFS('BD Factoraje'!$R:$R,'BD Factoraje'!$G:$G,'Cartera Semanal Producto'!$A32,'BD Factoraje'!$N:$N,'Cartera Semanal Producto'!AV$1,'BD Factoraje'!$C:$C,$B$2)</f>
        <v>35000</v>
      </c>
      <c r="AW32" s="11">
        <f>IF('Cartera Semanal Producto'!$A32='Cartera Semanal Producto'!AW$1,-SUMIFS('BD Factoraje'!$Q:$Q,'BD Factoraje'!$G:$G,'Cartera Semanal Producto'!$A32,'BD Factoraje'!$C:$C,$B$2),0)+AV32-SUMIFS('BD Factoraje'!$R:$R,'BD Factoraje'!$G:$G,'Cartera Semanal Producto'!$A32,'BD Factoraje'!$N:$N,'Cartera Semanal Producto'!AW$1,'BD Factoraje'!$C:$C,$B$2)</f>
        <v>35000</v>
      </c>
      <c r="AX32" s="11">
        <f>IF('Cartera Semanal Producto'!$A32='Cartera Semanal Producto'!AX$1,-SUMIFS('BD Factoraje'!$Q:$Q,'BD Factoraje'!$G:$G,'Cartera Semanal Producto'!$A32,'BD Factoraje'!$C:$C,$B$2),0)+AW32-SUMIFS('BD Factoraje'!$R:$R,'BD Factoraje'!$G:$G,'Cartera Semanal Producto'!$A32,'BD Factoraje'!$N:$N,'Cartera Semanal Producto'!AX$1,'BD Factoraje'!$C:$C,$B$2)</f>
        <v>35000</v>
      </c>
      <c r="AY32" s="11">
        <f>IF('Cartera Semanal Producto'!$A32='Cartera Semanal Producto'!AY$1,-SUMIFS('BD Factoraje'!$Q:$Q,'BD Factoraje'!$G:$G,'Cartera Semanal Producto'!$A32,'BD Factoraje'!$C:$C,$B$2),0)+AX32-SUMIFS('BD Factoraje'!$R:$R,'BD Factoraje'!$G:$G,'Cartera Semanal Producto'!$A32,'BD Factoraje'!$N:$N,'Cartera Semanal Producto'!AY$1,'BD Factoraje'!$C:$C,$B$2)</f>
        <v>0</v>
      </c>
      <c r="AZ32" s="11">
        <f>IF('Cartera Semanal Producto'!$A32='Cartera Semanal Producto'!AZ$1,-SUMIFS('BD Factoraje'!$Q:$Q,'BD Factoraje'!$G:$G,'Cartera Semanal Producto'!$A32,'BD Factoraje'!$C:$C,$B$2),0)+AY32-SUMIFS('BD Factoraje'!$R:$R,'BD Factoraje'!$G:$G,'Cartera Semanal Producto'!$A32,'BD Factoraje'!$N:$N,'Cartera Semanal Producto'!AZ$1,'BD Factoraje'!$C:$C,$B$2)</f>
        <v>0</v>
      </c>
      <c r="BA32" s="11">
        <f>IF('Cartera Semanal Producto'!$A32='Cartera Semanal Producto'!BA$1,-SUMIFS('BD Factoraje'!$Q:$Q,'BD Factoraje'!$G:$G,'Cartera Semanal Producto'!$A32,'BD Factoraje'!$C:$C,$B$2),0)+AZ32-SUMIFS('BD Factoraje'!$R:$R,'BD Factoraje'!$G:$G,'Cartera Semanal Producto'!$A32,'BD Factoraje'!$N:$N,'Cartera Semanal Producto'!BA$1,'BD Factoraje'!$C:$C,$B$2)</f>
        <v>0</v>
      </c>
      <c r="BB32" s="11">
        <f>IF('Cartera Semanal Producto'!$A32='Cartera Semanal Producto'!BB$1,-SUMIFS('BD Factoraje'!$Q:$Q,'BD Factoraje'!$G:$G,'Cartera Semanal Producto'!$A32,'BD Factoraje'!$C:$C,$B$2),0)+BA32-SUMIFS('BD Factoraje'!$R:$R,'BD Factoraje'!$G:$G,'Cartera Semanal Producto'!$A32,'BD Factoraje'!$N:$N,'Cartera Semanal Producto'!BB$1,'BD Factoraje'!$C:$C,$B$2)</f>
        <v>0</v>
      </c>
      <c r="BC32" s="11">
        <f>IF('Cartera Semanal Producto'!$A32='Cartera Semanal Producto'!BC$1,-SUMIFS('BD Factoraje'!$Q:$Q,'BD Factoraje'!$G:$G,'Cartera Semanal Producto'!$A32,'BD Factoraje'!$C:$C,$B$2),0)+BB32-SUMIFS('BD Factoraje'!$R:$R,'BD Factoraje'!$G:$G,'Cartera Semanal Producto'!$A32,'BD Factoraje'!$N:$N,'Cartera Semanal Producto'!BC$1,'BD Factoraje'!$C:$C,$B$2)</f>
        <v>0</v>
      </c>
      <c r="BD32" s="11">
        <f>IF('Cartera Semanal Producto'!$A32='Cartera Semanal Producto'!BD$1,-SUMIFS('BD Factoraje'!$Q:$Q,'BD Factoraje'!$G:$G,'Cartera Semanal Producto'!$A32,'BD Factoraje'!$C:$C,$B$2),0)+BC32-SUMIFS('BD Factoraje'!$R:$R,'BD Factoraje'!$G:$G,'Cartera Semanal Producto'!$A32,'BD Factoraje'!$N:$N,'Cartera Semanal Producto'!BD$1,'BD Factoraje'!$C:$C,$B$2)</f>
        <v>0</v>
      </c>
      <c r="BE32" s="11">
        <f>IF('Cartera Semanal Producto'!$A32='Cartera Semanal Producto'!BE$1,-SUMIFS('BD Factoraje'!$Q:$Q,'BD Factoraje'!$G:$G,'Cartera Semanal Producto'!$A32,'BD Factoraje'!$C:$C,$B$2),0)+BD32-SUMIFS('BD Factoraje'!$R:$R,'BD Factoraje'!$G:$G,'Cartera Semanal Producto'!$A32,'BD Factoraje'!$N:$N,'Cartera Semanal Producto'!BE$1,'BD Factoraje'!$C:$C,$B$2)</f>
        <v>0</v>
      </c>
      <c r="BF32" s="11">
        <f>IF('Cartera Semanal Producto'!$A32='Cartera Semanal Producto'!BF$1,-SUMIFS('BD Factoraje'!$Q:$Q,'BD Factoraje'!$G:$G,'Cartera Semanal Producto'!$A32,'BD Factoraje'!$C:$C,$B$2),0)+BE32-SUMIFS('BD Factoraje'!$R:$R,'BD Factoraje'!$G:$G,'Cartera Semanal Producto'!$A32,'BD Factoraje'!$N:$N,'Cartera Semanal Producto'!BF$1,'BD Factoraje'!$C:$C,$B$2)</f>
        <v>0</v>
      </c>
      <c r="BG32" s="11">
        <f>IF('Cartera Semanal Producto'!$A32='Cartera Semanal Producto'!BG$1,-SUMIFS('BD Factoraje'!$Q:$Q,'BD Factoraje'!$G:$G,'Cartera Semanal Producto'!$A32,'BD Factoraje'!$C:$C,$B$2),0)+BF32-SUMIFS('BD Factoraje'!$R:$R,'BD Factoraje'!$G:$G,'Cartera Semanal Producto'!$A32,'BD Factoraje'!$N:$N,'Cartera Semanal Producto'!BG$1,'BD Factoraje'!$C:$C,$B$2)</f>
        <v>0</v>
      </c>
      <c r="BH32" s="11">
        <f>IF('Cartera Semanal Producto'!$A32='Cartera Semanal Producto'!BH$1,-SUMIFS('BD Factoraje'!$Q:$Q,'BD Factoraje'!$G:$G,'Cartera Semanal Producto'!$A32,'BD Factoraje'!$C:$C,$B$2),0)+BG32-SUMIFS('BD Factoraje'!$R:$R,'BD Factoraje'!$G:$G,'Cartera Semanal Producto'!$A32,'BD Factoraje'!$N:$N,'Cartera Semanal Producto'!BH$1,'BD Factoraje'!$C:$C,$B$2)</f>
        <v>0</v>
      </c>
      <c r="BI32" s="11">
        <f>IF('Cartera Semanal Producto'!$A32='Cartera Semanal Producto'!BI$1,-SUMIFS('BD Factoraje'!$Q:$Q,'BD Factoraje'!$G:$G,'Cartera Semanal Producto'!$A32,'BD Factoraje'!$C:$C,$B$2),0)+BH32-SUMIFS('BD Factoraje'!$R:$R,'BD Factoraje'!$G:$G,'Cartera Semanal Producto'!$A32,'BD Factoraje'!$N:$N,'Cartera Semanal Producto'!BI$1,'BD Factoraje'!$C:$C,$B$2)</f>
        <v>0</v>
      </c>
      <c r="BJ32" s="11">
        <f>IF('Cartera Semanal Producto'!$A32='Cartera Semanal Producto'!BJ$1,-SUMIFS('BD Factoraje'!$Q:$Q,'BD Factoraje'!$G:$G,'Cartera Semanal Producto'!$A32,'BD Factoraje'!$C:$C,$B$2),0)+BI32-SUMIFS('BD Factoraje'!$R:$R,'BD Factoraje'!$G:$G,'Cartera Semanal Producto'!$A32,'BD Factoraje'!$N:$N,'Cartera Semanal Producto'!BJ$1,'BD Factoraje'!$C:$C,$B$2)</f>
        <v>0</v>
      </c>
      <c r="BK32" s="11">
        <f>IF('Cartera Semanal Producto'!$A32='Cartera Semanal Producto'!BK$1,-SUMIFS('BD Factoraje'!$Q:$Q,'BD Factoraje'!$G:$G,'Cartera Semanal Producto'!$A32,'BD Factoraje'!$C:$C,$B$2),0)+BJ32-SUMIFS('BD Factoraje'!$R:$R,'BD Factoraje'!$G:$G,'Cartera Semanal Producto'!$A32,'BD Factoraje'!$N:$N,'Cartera Semanal Producto'!BK$1,'BD Factoraje'!$C:$C,$B$2)</f>
        <v>0</v>
      </c>
      <c r="BL32" s="11">
        <f>IF('Cartera Semanal Producto'!$A32='Cartera Semanal Producto'!BL$1,-SUMIFS('BD Factoraje'!$Q:$Q,'BD Factoraje'!$G:$G,'Cartera Semanal Producto'!$A32,'BD Factoraje'!$C:$C,$B$2),0)+BK32-SUMIFS('BD Factoraje'!$R:$R,'BD Factoraje'!$G:$G,'Cartera Semanal Producto'!$A32,'BD Factoraje'!$N:$N,'Cartera Semanal Producto'!BL$1,'BD Factoraje'!$C:$C,$B$2)</f>
        <v>0</v>
      </c>
      <c r="BM32" s="11">
        <f>IF('Cartera Semanal Producto'!$A32='Cartera Semanal Producto'!BM$1,-SUMIFS('BD Factoraje'!$Q:$Q,'BD Factoraje'!$G:$G,'Cartera Semanal Producto'!$A32,'BD Factoraje'!$C:$C,$B$2),0)+BL32-SUMIFS('BD Factoraje'!$R:$R,'BD Factoraje'!$G:$G,'Cartera Semanal Producto'!$A32,'BD Factoraje'!$N:$N,'Cartera Semanal Producto'!BM$1,'BD Factoraje'!$C:$C,$B$2)</f>
        <v>0</v>
      </c>
      <c r="BN32" s="11">
        <f>IF('Cartera Semanal Producto'!$A32='Cartera Semanal Producto'!BN$1,-SUMIFS('BD Factoraje'!$Q:$Q,'BD Factoraje'!$G:$G,'Cartera Semanal Producto'!$A32,'BD Factoraje'!$C:$C,$B$2),0)+BM32-SUMIFS('BD Factoraje'!$R:$R,'BD Factoraje'!$G:$G,'Cartera Semanal Producto'!$A32,'BD Factoraje'!$N:$N,'Cartera Semanal Producto'!BN$1,'BD Factoraje'!$C:$C,$B$2)</f>
        <v>0</v>
      </c>
      <c r="BO32" s="11">
        <f>IF('Cartera Semanal Producto'!$A32='Cartera Semanal Producto'!BO$1,-SUMIFS('BD Factoraje'!$Q:$Q,'BD Factoraje'!$G:$G,'Cartera Semanal Producto'!$A32,'BD Factoraje'!$C:$C,$B$2),0)+BN32-SUMIFS('BD Factoraje'!$R:$R,'BD Factoraje'!$G:$G,'Cartera Semanal Producto'!$A32,'BD Factoraje'!$N:$N,'Cartera Semanal Producto'!BO$1,'BD Factoraje'!$C:$C,$B$2)</f>
        <v>0</v>
      </c>
      <c r="BP32" s="11">
        <f>IF('Cartera Semanal Producto'!$A32='Cartera Semanal Producto'!BP$1,-SUMIFS('BD Factoraje'!$Q:$Q,'BD Factoraje'!$G:$G,'Cartera Semanal Producto'!$A32,'BD Factoraje'!$C:$C,$B$2),0)+BO32-SUMIFS('BD Factoraje'!$R:$R,'BD Factoraje'!$G:$G,'Cartera Semanal Producto'!$A32,'BD Factoraje'!$N:$N,'Cartera Semanal Producto'!BP$1,'BD Factoraje'!$C:$C,$B$2)</f>
        <v>0</v>
      </c>
      <c r="BQ32" s="11">
        <f>IF('Cartera Semanal Producto'!$A32='Cartera Semanal Producto'!BQ$1,-SUMIFS('BD Factoraje'!$Q:$Q,'BD Factoraje'!$G:$G,'Cartera Semanal Producto'!$A32,'BD Factoraje'!$C:$C,$B$2),0)+BP32-SUMIFS('BD Factoraje'!$R:$R,'BD Factoraje'!$G:$G,'Cartera Semanal Producto'!$A32,'BD Factoraje'!$N:$N,'Cartera Semanal Producto'!BQ$1,'BD Factoraje'!$C:$C,$B$2)</f>
        <v>0</v>
      </c>
      <c r="BR32" s="11">
        <f>IF('Cartera Semanal Producto'!$A32='Cartera Semanal Producto'!BR$1,-SUMIFS('BD Factoraje'!$Q:$Q,'BD Factoraje'!$G:$G,'Cartera Semanal Producto'!$A32,'BD Factoraje'!$C:$C,$B$2),0)+BQ32-SUMIFS('BD Factoraje'!$R:$R,'BD Factoraje'!$G:$G,'Cartera Semanal Producto'!$A32,'BD Factoraje'!$N:$N,'Cartera Semanal Producto'!BR$1,'BD Factoraje'!$C:$C,$B$2)</f>
        <v>0</v>
      </c>
      <c r="BS32" s="11">
        <f>IF('Cartera Semanal Producto'!$A32='Cartera Semanal Producto'!BS$1,-SUMIFS('BD Factoraje'!$Q:$Q,'BD Factoraje'!$G:$G,'Cartera Semanal Producto'!$A32,'BD Factoraje'!$C:$C,$B$2),0)+BR32-SUMIFS('BD Factoraje'!$R:$R,'BD Factoraje'!$G:$G,'Cartera Semanal Producto'!$A32,'BD Factoraje'!$N:$N,'Cartera Semanal Producto'!BS$1,'BD Factoraje'!$C:$C,$B$2)</f>
        <v>0</v>
      </c>
      <c r="BT32" s="11">
        <f>IF('Cartera Semanal Producto'!$A32='Cartera Semanal Producto'!BT$1,-SUMIFS('BD Factoraje'!$Q:$Q,'BD Factoraje'!$G:$G,'Cartera Semanal Producto'!$A32,'BD Factoraje'!$C:$C,$B$2),0)+BS32-SUMIFS('BD Factoraje'!$R:$R,'BD Factoraje'!$G:$G,'Cartera Semanal Producto'!$A32,'BD Factoraje'!$N:$N,'Cartera Semanal Producto'!BT$1,'BD Factoraje'!$C:$C,$B$2)</f>
        <v>0</v>
      </c>
      <c r="BU32" s="11">
        <f>IF('Cartera Semanal Producto'!$A32='Cartera Semanal Producto'!BU$1,-SUMIFS('BD Factoraje'!$Q:$Q,'BD Factoraje'!$G:$G,'Cartera Semanal Producto'!$A32,'BD Factoraje'!$C:$C,$B$2),0)+BT32-SUMIFS('BD Factoraje'!$R:$R,'BD Factoraje'!$G:$G,'Cartera Semanal Producto'!$A32,'BD Factoraje'!$N:$N,'Cartera Semanal Producto'!BU$1,'BD Factoraje'!$C:$C,$B$2)</f>
        <v>0</v>
      </c>
      <c r="BV32" s="11">
        <f>IF('Cartera Semanal Producto'!$A32='Cartera Semanal Producto'!BV$1,-SUMIFS('BD Factoraje'!$Q:$Q,'BD Factoraje'!$G:$G,'Cartera Semanal Producto'!$A32,'BD Factoraje'!$C:$C,$B$2),0)+BU32-SUMIFS('BD Factoraje'!$R:$R,'BD Factoraje'!$G:$G,'Cartera Semanal Producto'!$A32,'BD Factoraje'!$N:$N,'Cartera Semanal Producto'!BV$1,'BD Factoraje'!$C:$C,$B$2)</f>
        <v>0</v>
      </c>
      <c r="BW32" s="11">
        <f>IF('Cartera Semanal Producto'!$A32='Cartera Semanal Producto'!BW$1,-SUMIFS('BD Factoraje'!$Q:$Q,'BD Factoraje'!$G:$G,'Cartera Semanal Producto'!$A32,'BD Factoraje'!$C:$C,$B$2),0)+BV32-SUMIFS('BD Factoraje'!$R:$R,'BD Factoraje'!$G:$G,'Cartera Semanal Producto'!$A32,'BD Factoraje'!$N:$N,'Cartera Semanal Producto'!BW$1,'BD Factoraje'!$C:$C,$B$2)</f>
        <v>0</v>
      </c>
      <c r="BX32" s="11">
        <f>IF('Cartera Semanal Producto'!$A32='Cartera Semanal Producto'!BX$1,-SUMIFS('BD Factoraje'!$Q:$Q,'BD Factoraje'!$G:$G,'Cartera Semanal Producto'!$A32,'BD Factoraje'!$C:$C,$B$2),0)+BW32-SUMIFS('BD Factoraje'!$R:$R,'BD Factoraje'!$G:$G,'Cartera Semanal Producto'!$A32,'BD Factoraje'!$N:$N,'Cartera Semanal Producto'!BX$1,'BD Factoraje'!$C:$C,$B$2)</f>
        <v>0</v>
      </c>
      <c r="BY32" s="11">
        <f>IF('Cartera Semanal Producto'!$A32='Cartera Semanal Producto'!BY$1,-SUMIFS('BD Factoraje'!$Q:$Q,'BD Factoraje'!$G:$G,'Cartera Semanal Producto'!$A32,'BD Factoraje'!$C:$C,$B$2),0)+BX32-SUMIFS('BD Factoraje'!$R:$R,'BD Factoraje'!$G:$G,'Cartera Semanal Producto'!$A32,'BD Factoraje'!$N:$N,'Cartera Semanal Producto'!BY$1,'BD Factoraje'!$C:$C,$B$2)</f>
        <v>0</v>
      </c>
      <c r="BZ32" s="11">
        <f>IF('Cartera Semanal Producto'!$A32='Cartera Semanal Producto'!BZ$1,-SUMIFS('BD Factoraje'!$Q:$Q,'BD Factoraje'!$G:$G,'Cartera Semanal Producto'!$A32,'BD Factoraje'!$C:$C,$B$2),0)+BY32-SUMIFS('BD Factoraje'!$R:$R,'BD Factoraje'!$G:$G,'Cartera Semanal Producto'!$A32,'BD Factoraje'!$N:$N,'Cartera Semanal Producto'!BZ$1,'BD Factoraje'!$C:$C,$B$2)</f>
        <v>0</v>
      </c>
      <c r="CA32" s="11">
        <f>IF('Cartera Semanal Producto'!$A32='Cartera Semanal Producto'!CA$1,-SUMIFS('BD Factoraje'!$Q:$Q,'BD Factoraje'!$G:$G,'Cartera Semanal Producto'!$A32,'BD Factoraje'!$C:$C,$B$2),0)+BZ32-SUMIFS('BD Factoraje'!$R:$R,'BD Factoraje'!$G:$G,'Cartera Semanal Producto'!$A32,'BD Factoraje'!$N:$N,'Cartera Semanal Producto'!CA$1,'BD Factoraje'!$C:$C,$B$2)</f>
        <v>0</v>
      </c>
      <c r="CB32" s="11">
        <f>IF('Cartera Semanal Producto'!$A32='Cartera Semanal Producto'!CB$1,-SUMIFS('BD Factoraje'!$Q:$Q,'BD Factoraje'!$G:$G,'Cartera Semanal Producto'!$A32,'BD Factoraje'!$C:$C,$B$2),0)+CA32-SUMIFS('BD Factoraje'!$R:$R,'BD Factoraje'!$G:$G,'Cartera Semanal Producto'!$A32,'BD Factoraje'!$N:$N,'Cartera Semanal Producto'!CB$1,'BD Factoraje'!$C:$C,$B$2)</f>
        <v>0</v>
      </c>
      <c r="CC32" s="11">
        <f>IF('Cartera Semanal Producto'!$A32='Cartera Semanal Producto'!CC$1,-SUMIFS('BD Factoraje'!$Q:$Q,'BD Factoraje'!$G:$G,'Cartera Semanal Producto'!$A32,'BD Factoraje'!$C:$C,$B$2),0)+CB32-SUMIFS('BD Factoraje'!$R:$R,'BD Factoraje'!$G:$G,'Cartera Semanal Producto'!$A32,'BD Factoraje'!$N:$N,'Cartera Semanal Producto'!CC$1,'BD Factoraje'!$C:$C,$B$2)</f>
        <v>0</v>
      </c>
      <c r="CD32" s="11">
        <f>IF('Cartera Semanal Producto'!$A32='Cartera Semanal Producto'!CD$1,-SUMIFS('BD Factoraje'!$Q:$Q,'BD Factoraje'!$G:$G,'Cartera Semanal Producto'!$A32,'BD Factoraje'!$C:$C,$B$2),0)+CC32-SUMIFS('BD Factoraje'!$R:$R,'BD Factoraje'!$G:$G,'Cartera Semanal Producto'!$A32,'BD Factoraje'!$N:$N,'Cartera Semanal Producto'!CD$1,'BD Factoraje'!$C:$C,$B$2)</f>
        <v>0</v>
      </c>
      <c r="CE32" s="11">
        <f>IF('Cartera Semanal Producto'!$A32='Cartera Semanal Producto'!CE$1,-SUMIFS('BD Factoraje'!$Q:$Q,'BD Factoraje'!$G:$G,'Cartera Semanal Producto'!$A32,'BD Factoraje'!$C:$C,$B$2),0)+CD32-SUMIFS('BD Factoraje'!$R:$R,'BD Factoraje'!$G:$G,'Cartera Semanal Producto'!$A32,'BD Factoraje'!$N:$N,'Cartera Semanal Producto'!CE$1,'BD Factoraje'!$C:$C,$B$2)</f>
        <v>0</v>
      </c>
      <c r="CF32" s="11">
        <f>IF('Cartera Semanal Producto'!$A32='Cartera Semanal Producto'!CF$1,-SUMIFS('BD Factoraje'!$Q:$Q,'BD Factoraje'!$G:$G,'Cartera Semanal Producto'!$A32,'BD Factoraje'!$C:$C,$B$2),0)+CE32-SUMIFS('BD Factoraje'!$R:$R,'BD Factoraje'!$G:$G,'Cartera Semanal Producto'!$A32,'BD Factoraje'!$N:$N,'Cartera Semanal Producto'!CF$1,'BD Factoraje'!$C:$C,$B$2)</f>
        <v>0</v>
      </c>
      <c r="CG32" s="11">
        <f>IF('Cartera Semanal Producto'!$A32='Cartera Semanal Producto'!CG$1,-SUMIFS('BD Factoraje'!$Q:$Q,'BD Factoraje'!$G:$G,'Cartera Semanal Producto'!$A32,'BD Factoraje'!$C:$C,$B$2),0)+CF32-SUMIFS('BD Factoraje'!$R:$R,'BD Factoraje'!$G:$G,'Cartera Semanal Producto'!$A32,'BD Factoraje'!$N:$N,'Cartera Semanal Producto'!CG$1,'BD Factoraje'!$C:$C,$B$2)</f>
        <v>0</v>
      </c>
      <c r="CH32" s="11">
        <f>IF('Cartera Semanal Producto'!$A32='Cartera Semanal Producto'!CH$1,-SUMIFS('BD Factoraje'!$Q:$Q,'BD Factoraje'!$G:$G,'Cartera Semanal Producto'!$A32,'BD Factoraje'!$C:$C,$B$2),0)+CG32-SUMIFS('BD Factoraje'!$R:$R,'BD Factoraje'!$G:$G,'Cartera Semanal Producto'!$A32,'BD Factoraje'!$N:$N,'Cartera Semanal Producto'!CH$1,'BD Factoraje'!$C:$C,$B$2)</f>
        <v>0</v>
      </c>
      <c r="CI32" s="11">
        <f>IF('Cartera Semanal Producto'!$A32='Cartera Semanal Producto'!CI$1,-SUMIFS('BD Factoraje'!$Q:$Q,'BD Factoraje'!$G:$G,'Cartera Semanal Producto'!$A32,'BD Factoraje'!$C:$C,$B$2),0)+CH32-SUMIFS('BD Factoraje'!$R:$R,'BD Factoraje'!$G:$G,'Cartera Semanal Producto'!$A32,'BD Factoraje'!$N:$N,'Cartera Semanal Producto'!CI$1,'BD Factoraje'!$C:$C,$B$2)</f>
        <v>0</v>
      </c>
      <c r="CJ32" s="11">
        <f>IF('Cartera Semanal Producto'!$A32='Cartera Semanal Producto'!CJ$1,-SUMIFS('BD Factoraje'!$Q:$Q,'BD Factoraje'!$G:$G,'Cartera Semanal Producto'!$A32,'BD Factoraje'!$C:$C,$B$2),0)+CI32-SUMIFS('BD Factoraje'!$R:$R,'BD Factoraje'!$G:$G,'Cartera Semanal Producto'!$A32,'BD Factoraje'!$N:$N,'Cartera Semanal Producto'!CJ$1,'BD Factoraje'!$C:$C,$B$2)</f>
        <v>0</v>
      </c>
      <c r="CK32" s="11">
        <f>IF('Cartera Semanal Producto'!$A32='Cartera Semanal Producto'!CK$1,-SUMIFS('BD Factoraje'!$Q:$Q,'BD Factoraje'!$G:$G,'Cartera Semanal Producto'!$A32,'BD Factoraje'!$C:$C,$B$2),0)+CJ32-SUMIFS('BD Factoraje'!$R:$R,'BD Factoraje'!$G:$G,'Cartera Semanal Producto'!$A32,'BD Factoraje'!$N:$N,'Cartera Semanal Producto'!CK$1,'BD Factoraje'!$C:$C,$B$2)</f>
        <v>0</v>
      </c>
      <c r="CL32" s="11">
        <f>IF('Cartera Semanal Producto'!$A32='Cartera Semanal Producto'!CL$1,-SUMIFS('BD Factoraje'!$Q:$Q,'BD Factoraje'!$G:$G,'Cartera Semanal Producto'!$A32,'BD Factoraje'!$C:$C,$B$2),0)+CK32-SUMIFS('BD Factoraje'!$R:$R,'BD Factoraje'!$G:$G,'Cartera Semanal Producto'!$A32,'BD Factoraje'!$N:$N,'Cartera Semanal Producto'!CL$1,'BD Factoraje'!$C:$C,$B$2)</f>
        <v>0</v>
      </c>
      <c r="CM32" s="11">
        <f>IF('Cartera Semanal Producto'!$A32='Cartera Semanal Producto'!CM$1,-SUMIFS('BD Factoraje'!$Q:$Q,'BD Factoraje'!$G:$G,'Cartera Semanal Producto'!$A32,'BD Factoraje'!$C:$C,$B$2),0)+CL32-SUMIFS('BD Factoraje'!$R:$R,'BD Factoraje'!$G:$G,'Cartera Semanal Producto'!$A32,'BD Factoraje'!$N:$N,'Cartera Semanal Producto'!CM$1,'BD Factoraje'!$C:$C,$B$2)</f>
        <v>0</v>
      </c>
      <c r="CN32" s="11">
        <f>IF('Cartera Semanal Producto'!$A32='Cartera Semanal Producto'!CN$1,-SUMIFS('BD Factoraje'!$Q:$Q,'BD Factoraje'!$G:$G,'Cartera Semanal Producto'!$A32,'BD Factoraje'!$C:$C,$B$2),0)+CM32-SUMIFS('BD Factoraje'!$R:$R,'BD Factoraje'!$G:$G,'Cartera Semanal Producto'!$A32,'BD Factoraje'!$N:$N,'Cartera Semanal Producto'!CN$1,'BD Factoraje'!$C:$C,$B$2)</f>
        <v>0</v>
      </c>
      <c r="CO32" s="11">
        <f>IF('Cartera Semanal Producto'!$A32='Cartera Semanal Producto'!CO$1,-SUMIFS('BD Factoraje'!$Q:$Q,'BD Factoraje'!$G:$G,'Cartera Semanal Producto'!$A32,'BD Factoraje'!$C:$C,$B$2),0)+CN32-SUMIFS('BD Factoraje'!$R:$R,'BD Factoraje'!$G:$G,'Cartera Semanal Producto'!$A32,'BD Factoraje'!$N:$N,'Cartera Semanal Producto'!CO$1,'BD Factoraje'!$C:$C,$B$2)</f>
        <v>0</v>
      </c>
      <c r="CP32" s="11">
        <f>IF('Cartera Semanal Producto'!$A32='Cartera Semanal Producto'!CP$1,-SUMIFS('BD Factoraje'!$Q:$Q,'BD Factoraje'!$G:$G,'Cartera Semanal Producto'!$A32,'BD Factoraje'!$C:$C,$B$2),0)+CO32-SUMIFS('BD Factoraje'!$R:$R,'BD Factoraje'!$G:$G,'Cartera Semanal Producto'!$A32,'BD Factoraje'!$N:$N,'Cartera Semanal Producto'!CP$1,'BD Factoraje'!$C:$C,$B$2)</f>
        <v>0</v>
      </c>
      <c r="CQ32" s="11">
        <f>IF('Cartera Semanal Producto'!$A32='Cartera Semanal Producto'!CQ$1,-SUMIFS('BD Factoraje'!$Q:$Q,'BD Factoraje'!$G:$G,'Cartera Semanal Producto'!$A32,'BD Factoraje'!$C:$C,$B$2),0)+CP32-SUMIFS('BD Factoraje'!$R:$R,'BD Factoraje'!$G:$G,'Cartera Semanal Producto'!$A32,'BD Factoraje'!$N:$N,'Cartera Semanal Producto'!CQ$1,'BD Factoraje'!$C:$C,$B$2)</f>
        <v>0</v>
      </c>
      <c r="CR32" s="11">
        <f>IF('Cartera Semanal Producto'!$A32='Cartera Semanal Producto'!CR$1,-SUMIFS('BD Factoraje'!$Q:$Q,'BD Factoraje'!$G:$G,'Cartera Semanal Producto'!$A32,'BD Factoraje'!$C:$C,$B$2),0)+CQ32-SUMIFS('BD Factoraje'!$R:$R,'BD Factoraje'!$G:$G,'Cartera Semanal Producto'!$A32,'BD Factoraje'!$N:$N,'Cartera Semanal Producto'!CR$1,'BD Factoraje'!$C:$C,$B$2)</f>
        <v>0</v>
      </c>
      <c r="CS32" s="11">
        <f>IF('Cartera Semanal Producto'!$A32='Cartera Semanal Producto'!CS$1,-SUMIFS('BD Factoraje'!$Q:$Q,'BD Factoraje'!$G:$G,'Cartera Semanal Producto'!$A32,'BD Factoraje'!$C:$C,$B$2),0)+CR32-SUMIFS('BD Factoraje'!$R:$R,'BD Factoraje'!$G:$G,'Cartera Semanal Producto'!$A32,'BD Factoraje'!$N:$N,'Cartera Semanal Producto'!CS$1,'BD Factoraje'!$C:$C,$B$2)</f>
        <v>0</v>
      </c>
      <c r="CT32" s="11">
        <f>IF('Cartera Semanal Producto'!$A32='Cartera Semanal Producto'!CT$1,-SUMIFS('BD Factoraje'!$Q:$Q,'BD Factoraje'!$G:$G,'Cartera Semanal Producto'!$A32,'BD Factoraje'!$C:$C,$B$2),0)+CS32-SUMIFS('BD Factoraje'!$R:$R,'BD Factoraje'!$G:$G,'Cartera Semanal Producto'!$A32,'BD Factoraje'!$N:$N,'Cartera Semanal Producto'!CT$1,'BD Factoraje'!$C:$C,$B$2)</f>
        <v>0</v>
      </c>
      <c r="CU32" s="11">
        <f>IF('Cartera Semanal Producto'!$A32='Cartera Semanal Producto'!CU$1,-SUMIFS('BD Factoraje'!$Q:$Q,'BD Factoraje'!$G:$G,'Cartera Semanal Producto'!$A32,'BD Factoraje'!$C:$C,$B$2),0)+CT32-SUMIFS('BD Factoraje'!$R:$R,'BD Factoraje'!$G:$G,'Cartera Semanal Producto'!$A32,'BD Factoraje'!$N:$N,'Cartera Semanal Producto'!CU$1,'BD Factoraje'!$C:$C,$B$2)</f>
        <v>0</v>
      </c>
      <c r="CV32" s="11">
        <f>IF('Cartera Semanal Producto'!$A32='Cartera Semanal Producto'!CV$1,-SUMIFS('BD Factoraje'!$Q:$Q,'BD Factoraje'!$G:$G,'Cartera Semanal Producto'!$A32,'BD Factoraje'!$C:$C,$B$2),0)+CU32-SUMIFS('BD Factoraje'!$R:$R,'BD Factoraje'!$G:$G,'Cartera Semanal Producto'!$A32,'BD Factoraje'!$N:$N,'Cartera Semanal Producto'!CV$1,'BD Factoraje'!$C:$C,$B$2)</f>
        <v>0</v>
      </c>
    </row>
    <row r="33" spans="1:100" x14ac:dyDescent="0.25">
      <c r="A33" s="14">
        <v>43</v>
      </c>
      <c r="B33" s="31">
        <f t="shared" si="2"/>
        <v>42666</v>
      </c>
      <c r="C33" s="11">
        <f>IF('Cartera Semanal Producto'!$A33='Cartera Semanal Producto'!C$1,-SUMIFS('BD Factoraje'!$Q:$Q,'BD Factoraje'!$G:$G,'Cartera Semanal Producto'!$A33,'BD Factoraje'!$C:$C,$B$2),0)</f>
        <v>0</v>
      </c>
      <c r="D33" s="11">
        <f>IF('Cartera Semanal Producto'!$A33='Cartera Semanal Producto'!D$1,-SUMIFS('BD Factoraje'!$Q:$Q,'BD Factoraje'!$G:$G,'Cartera Semanal Producto'!$A33,'BD Factoraje'!$C:$C,$B$2),0)+C33-SUMIFS('BD Factoraje'!$R:$R,'BD Factoraje'!$G:$G,'Cartera Semanal Producto'!$A33,'BD Factoraje'!$N:$N,'Cartera Semanal Producto'!D$1,'BD Factoraje'!$C:$C,$B$2)</f>
        <v>0</v>
      </c>
      <c r="E33" s="11">
        <f>IF('Cartera Semanal Producto'!$A33='Cartera Semanal Producto'!E$1,-SUMIFS('BD Factoraje'!$Q:$Q,'BD Factoraje'!$G:$G,'Cartera Semanal Producto'!$A33,'BD Factoraje'!$C:$C,$B$2),0)+D33-SUMIFS('BD Factoraje'!$R:$R,'BD Factoraje'!$G:$G,'Cartera Semanal Producto'!$A33,'BD Factoraje'!$N:$N,'Cartera Semanal Producto'!E$1,'BD Factoraje'!$C:$C,$B$2)</f>
        <v>0</v>
      </c>
      <c r="F33" s="11">
        <f>IF('Cartera Semanal Producto'!$A33='Cartera Semanal Producto'!F$1,-SUMIFS('BD Factoraje'!$Q:$Q,'BD Factoraje'!$G:$G,'Cartera Semanal Producto'!$A33,'BD Factoraje'!$C:$C,$B$2),0)+E33-SUMIFS('BD Factoraje'!$R:$R,'BD Factoraje'!$G:$G,'Cartera Semanal Producto'!$A33,'BD Factoraje'!$N:$N,'Cartera Semanal Producto'!F$1,'BD Factoraje'!$C:$C,$B$2)</f>
        <v>0</v>
      </c>
      <c r="G33" s="11">
        <f>IF('Cartera Semanal Producto'!$A33='Cartera Semanal Producto'!G$1,-SUMIFS('BD Factoraje'!$Q:$Q,'BD Factoraje'!$G:$G,'Cartera Semanal Producto'!$A33,'BD Factoraje'!$C:$C,$B$2),0)+F33-SUMIFS('BD Factoraje'!$R:$R,'BD Factoraje'!$G:$G,'Cartera Semanal Producto'!$A33,'BD Factoraje'!$N:$N,'Cartera Semanal Producto'!G$1,'BD Factoraje'!$C:$C,$B$2)</f>
        <v>0</v>
      </c>
      <c r="H33" s="11">
        <f>IF('Cartera Semanal Producto'!$A33='Cartera Semanal Producto'!H$1,-SUMIFS('BD Factoraje'!$Q:$Q,'BD Factoraje'!$G:$G,'Cartera Semanal Producto'!$A33,'BD Factoraje'!$C:$C,$B$2),0)+G33-SUMIFS('BD Factoraje'!$R:$R,'BD Factoraje'!$G:$G,'Cartera Semanal Producto'!$A33,'BD Factoraje'!$N:$N,'Cartera Semanal Producto'!H$1,'BD Factoraje'!$C:$C,$B$2)</f>
        <v>0</v>
      </c>
      <c r="I33" s="11">
        <f>IF('Cartera Semanal Producto'!$A33='Cartera Semanal Producto'!I$1,-SUMIFS('BD Factoraje'!$Q:$Q,'BD Factoraje'!$G:$G,'Cartera Semanal Producto'!$A33,'BD Factoraje'!$C:$C,$B$2),0)+H33-SUMIFS('BD Factoraje'!$R:$R,'BD Factoraje'!$G:$G,'Cartera Semanal Producto'!$A33,'BD Factoraje'!$N:$N,'Cartera Semanal Producto'!I$1,'BD Factoraje'!$C:$C,$B$2)</f>
        <v>0</v>
      </c>
      <c r="J33" s="11">
        <f>IF('Cartera Semanal Producto'!$A33='Cartera Semanal Producto'!J$1,-SUMIFS('BD Factoraje'!$Q:$Q,'BD Factoraje'!$G:$G,'Cartera Semanal Producto'!$A33,'BD Factoraje'!$C:$C,$B$2),0)+I33-SUMIFS('BD Factoraje'!$R:$R,'BD Factoraje'!$G:$G,'Cartera Semanal Producto'!$A33,'BD Factoraje'!$N:$N,'Cartera Semanal Producto'!J$1,'BD Factoraje'!$C:$C,$B$2)</f>
        <v>0</v>
      </c>
      <c r="K33" s="11">
        <f>IF('Cartera Semanal Producto'!$A33='Cartera Semanal Producto'!K$1,-SUMIFS('BD Factoraje'!$Q:$Q,'BD Factoraje'!$G:$G,'Cartera Semanal Producto'!$A33,'BD Factoraje'!$C:$C,$B$2),0)+J33-SUMIFS('BD Factoraje'!$R:$R,'BD Factoraje'!$G:$G,'Cartera Semanal Producto'!$A33,'BD Factoraje'!$N:$N,'Cartera Semanal Producto'!K$1,'BD Factoraje'!$C:$C,$B$2)</f>
        <v>0</v>
      </c>
      <c r="L33" s="11">
        <f>IF('Cartera Semanal Producto'!$A33='Cartera Semanal Producto'!L$1,-SUMIFS('BD Factoraje'!$Q:$Q,'BD Factoraje'!$G:$G,'Cartera Semanal Producto'!$A33,'BD Factoraje'!$C:$C,$B$2),0)+K33-SUMIFS('BD Factoraje'!$R:$R,'BD Factoraje'!$G:$G,'Cartera Semanal Producto'!$A33,'BD Factoraje'!$N:$N,'Cartera Semanal Producto'!L$1,'BD Factoraje'!$C:$C,$B$2)</f>
        <v>0</v>
      </c>
      <c r="M33" s="11">
        <f>IF('Cartera Semanal Producto'!$A33='Cartera Semanal Producto'!M$1,-SUMIFS('BD Factoraje'!$Q:$Q,'BD Factoraje'!$G:$G,'Cartera Semanal Producto'!$A33,'BD Factoraje'!$C:$C,$B$2),0)+L33-SUMIFS('BD Factoraje'!$R:$R,'BD Factoraje'!$G:$G,'Cartera Semanal Producto'!$A33,'BD Factoraje'!$N:$N,'Cartera Semanal Producto'!M$1,'BD Factoraje'!$C:$C,$B$2)</f>
        <v>0</v>
      </c>
      <c r="N33" s="11">
        <f>IF('Cartera Semanal Producto'!$A33='Cartera Semanal Producto'!N$1,-SUMIFS('BD Factoraje'!$Q:$Q,'BD Factoraje'!$G:$G,'Cartera Semanal Producto'!$A33,'BD Factoraje'!$C:$C,$B$2),0)+M33-SUMIFS('BD Factoraje'!$R:$R,'BD Factoraje'!$G:$G,'Cartera Semanal Producto'!$A33,'BD Factoraje'!$N:$N,'Cartera Semanal Producto'!N$1,'BD Factoraje'!$C:$C,$B$2)</f>
        <v>0</v>
      </c>
      <c r="O33" s="11">
        <f>IF('Cartera Semanal Producto'!$A33='Cartera Semanal Producto'!O$1,-SUMIFS('BD Factoraje'!$Q:$Q,'BD Factoraje'!$G:$G,'Cartera Semanal Producto'!$A33,'BD Factoraje'!$C:$C,$B$2),0)+N33-SUMIFS('BD Factoraje'!$R:$R,'BD Factoraje'!$G:$G,'Cartera Semanal Producto'!$A33,'BD Factoraje'!$N:$N,'Cartera Semanal Producto'!O$1,'BD Factoraje'!$C:$C,$B$2)</f>
        <v>0</v>
      </c>
      <c r="P33" s="11">
        <f>IF('Cartera Semanal Producto'!$A33='Cartera Semanal Producto'!P$1,-SUMIFS('BD Factoraje'!$Q:$Q,'BD Factoraje'!$G:$G,'Cartera Semanal Producto'!$A33,'BD Factoraje'!$C:$C,$B$2),0)+O33-SUMIFS('BD Factoraje'!$R:$R,'BD Factoraje'!$G:$G,'Cartera Semanal Producto'!$A33,'BD Factoraje'!$N:$N,'Cartera Semanal Producto'!P$1,'BD Factoraje'!$C:$C,$B$2)</f>
        <v>0</v>
      </c>
      <c r="Q33" s="11">
        <f>IF('Cartera Semanal Producto'!$A33='Cartera Semanal Producto'!Q$1,-SUMIFS('BD Factoraje'!$Q:$Q,'BD Factoraje'!$G:$G,'Cartera Semanal Producto'!$A33,'BD Factoraje'!$C:$C,$B$2),0)+P33-SUMIFS('BD Factoraje'!$R:$R,'BD Factoraje'!$G:$G,'Cartera Semanal Producto'!$A33,'BD Factoraje'!$N:$N,'Cartera Semanal Producto'!Q$1,'BD Factoraje'!$C:$C,$B$2)</f>
        <v>0</v>
      </c>
      <c r="R33" s="11">
        <f>IF('Cartera Semanal Producto'!$A33='Cartera Semanal Producto'!R$1,-SUMIFS('BD Factoraje'!$Q:$Q,'BD Factoraje'!$G:$G,'Cartera Semanal Producto'!$A33,'BD Factoraje'!$C:$C,$B$2),0)+Q33-SUMIFS('BD Factoraje'!$R:$R,'BD Factoraje'!$G:$G,'Cartera Semanal Producto'!$A33,'BD Factoraje'!$N:$N,'Cartera Semanal Producto'!R$1,'BD Factoraje'!$C:$C,$B$2)</f>
        <v>0</v>
      </c>
      <c r="S33" s="11">
        <f>IF('Cartera Semanal Producto'!$A33='Cartera Semanal Producto'!S$1,-SUMIFS('BD Factoraje'!$Q:$Q,'BD Factoraje'!$G:$G,'Cartera Semanal Producto'!$A33,'BD Factoraje'!$C:$C,$B$2),0)+R33-SUMIFS('BD Factoraje'!$R:$R,'BD Factoraje'!$G:$G,'Cartera Semanal Producto'!$A33,'BD Factoraje'!$N:$N,'Cartera Semanal Producto'!S$1,'BD Factoraje'!$C:$C,$B$2)</f>
        <v>0</v>
      </c>
      <c r="T33" s="11">
        <f>IF('Cartera Semanal Producto'!$A33='Cartera Semanal Producto'!T$1,-SUMIFS('BD Factoraje'!$Q:$Q,'BD Factoraje'!$G:$G,'Cartera Semanal Producto'!$A33,'BD Factoraje'!$C:$C,$B$2),0)+S33-SUMIFS('BD Factoraje'!$R:$R,'BD Factoraje'!$G:$G,'Cartera Semanal Producto'!$A33,'BD Factoraje'!$N:$N,'Cartera Semanal Producto'!T$1,'BD Factoraje'!$C:$C,$B$2)</f>
        <v>0</v>
      </c>
      <c r="U33" s="11">
        <f>IF('Cartera Semanal Producto'!$A33='Cartera Semanal Producto'!U$1,-SUMIFS('BD Factoraje'!$Q:$Q,'BD Factoraje'!$G:$G,'Cartera Semanal Producto'!$A33,'BD Factoraje'!$C:$C,$B$2),0)+T33-SUMIFS('BD Factoraje'!$R:$R,'BD Factoraje'!$G:$G,'Cartera Semanal Producto'!$A33,'BD Factoraje'!$N:$N,'Cartera Semanal Producto'!U$1,'BD Factoraje'!$C:$C,$B$2)</f>
        <v>0</v>
      </c>
      <c r="V33" s="11">
        <f>IF('Cartera Semanal Producto'!$A33='Cartera Semanal Producto'!V$1,-SUMIFS('BD Factoraje'!$Q:$Q,'BD Factoraje'!$G:$G,'Cartera Semanal Producto'!$A33,'BD Factoraje'!$C:$C,$B$2),0)+U33-SUMIFS('BD Factoraje'!$R:$R,'BD Factoraje'!$G:$G,'Cartera Semanal Producto'!$A33,'BD Factoraje'!$N:$N,'Cartera Semanal Producto'!V$1,'BD Factoraje'!$C:$C,$B$2)</f>
        <v>0</v>
      </c>
      <c r="W33" s="11">
        <f>IF('Cartera Semanal Producto'!$A33='Cartera Semanal Producto'!W$1,-SUMIFS('BD Factoraje'!$Q:$Q,'BD Factoraje'!$G:$G,'Cartera Semanal Producto'!$A33,'BD Factoraje'!$C:$C,$B$2),0)+V33-SUMIFS('BD Factoraje'!$R:$R,'BD Factoraje'!$G:$G,'Cartera Semanal Producto'!$A33,'BD Factoraje'!$N:$N,'Cartera Semanal Producto'!W$1,'BD Factoraje'!$C:$C,$B$2)</f>
        <v>0</v>
      </c>
      <c r="X33" s="11">
        <f>IF('Cartera Semanal Producto'!$A33='Cartera Semanal Producto'!X$1,-SUMIFS('BD Factoraje'!$Q:$Q,'BD Factoraje'!$G:$G,'Cartera Semanal Producto'!$A33,'BD Factoraje'!$C:$C,$B$2),0)+W33-SUMIFS('BD Factoraje'!$R:$R,'BD Factoraje'!$G:$G,'Cartera Semanal Producto'!$A33,'BD Factoraje'!$N:$N,'Cartera Semanal Producto'!X$1,'BD Factoraje'!$C:$C,$B$2)</f>
        <v>0</v>
      </c>
      <c r="Y33" s="11">
        <f>IF('Cartera Semanal Producto'!$A33='Cartera Semanal Producto'!Y$1,-SUMIFS('BD Factoraje'!$Q:$Q,'BD Factoraje'!$G:$G,'Cartera Semanal Producto'!$A33,'BD Factoraje'!$C:$C,$B$2),0)+X33-SUMIFS('BD Factoraje'!$R:$R,'BD Factoraje'!$G:$G,'Cartera Semanal Producto'!$A33,'BD Factoraje'!$N:$N,'Cartera Semanal Producto'!Y$1,'BD Factoraje'!$C:$C,$B$2)</f>
        <v>0</v>
      </c>
      <c r="Z33" s="11">
        <f>IF('Cartera Semanal Producto'!$A33='Cartera Semanal Producto'!Z$1,-SUMIFS('BD Factoraje'!$Q:$Q,'BD Factoraje'!$G:$G,'Cartera Semanal Producto'!$A33,'BD Factoraje'!$C:$C,$B$2),0)+Y33-SUMIFS('BD Factoraje'!$R:$R,'BD Factoraje'!$G:$G,'Cartera Semanal Producto'!$A33,'BD Factoraje'!$N:$N,'Cartera Semanal Producto'!Z$1,'BD Factoraje'!$C:$C,$B$2)</f>
        <v>0</v>
      </c>
      <c r="AA33" s="11">
        <f>IF('Cartera Semanal Producto'!$A33='Cartera Semanal Producto'!AA$1,-SUMIFS('BD Factoraje'!$Q:$Q,'BD Factoraje'!$G:$G,'Cartera Semanal Producto'!$A33,'BD Factoraje'!$C:$C,$B$2),0)+Z33-SUMIFS('BD Factoraje'!$R:$R,'BD Factoraje'!$G:$G,'Cartera Semanal Producto'!$A33,'BD Factoraje'!$N:$N,'Cartera Semanal Producto'!AA$1,'BD Factoraje'!$C:$C,$B$2)</f>
        <v>0</v>
      </c>
      <c r="AB33" s="11">
        <f>IF('Cartera Semanal Producto'!$A33='Cartera Semanal Producto'!AB$1,-SUMIFS('BD Factoraje'!$Q:$Q,'BD Factoraje'!$G:$G,'Cartera Semanal Producto'!$A33,'BD Factoraje'!$C:$C,$B$2),0)+AA33-SUMIFS('BD Factoraje'!$R:$R,'BD Factoraje'!$G:$G,'Cartera Semanal Producto'!$A33,'BD Factoraje'!$N:$N,'Cartera Semanal Producto'!AB$1,'BD Factoraje'!$C:$C,$B$2)</f>
        <v>0</v>
      </c>
      <c r="AC33" s="11">
        <f>IF('Cartera Semanal Producto'!$A33='Cartera Semanal Producto'!AC$1,-SUMIFS('BD Factoraje'!$Q:$Q,'BD Factoraje'!$G:$G,'Cartera Semanal Producto'!$A33,'BD Factoraje'!$C:$C,$B$2),0)+AB33-SUMIFS('BD Factoraje'!$R:$R,'BD Factoraje'!$G:$G,'Cartera Semanal Producto'!$A33,'BD Factoraje'!$N:$N,'Cartera Semanal Producto'!AC$1,'BD Factoraje'!$C:$C,$B$2)</f>
        <v>0</v>
      </c>
      <c r="AD33" s="11">
        <f>IF('Cartera Semanal Producto'!$A33='Cartera Semanal Producto'!AD$1,-SUMIFS('BD Factoraje'!$Q:$Q,'BD Factoraje'!$G:$G,'Cartera Semanal Producto'!$A33,'BD Factoraje'!$C:$C,$B$2),0)+AC33-SUMIFS('BD Factoraje'!$R:$R,'BD Factoraje'!$G:$G,'Cartera Semanal Producto'!$A33,'BD Factoraje'!$N:$N,'Cartera Semanal Producto'!AD$1,'BD Factoraje'!$C:$C,$B$2)</f>
        <v>0</v>
      </c>
      <c r="AE33" s="11">
        <f>IF('Cartera Semanal Producto'!$A33='Cartera Semanal Producto'!AE$1,-SUMIFS('BD Factoraje'!$Q:$Q,'BD Factoraje'!$G:$G,'Cartera Semanal Producto'!$A33,'BD Factoraje'!$C:$C,$B$2),0)+AD33-SUMIFS('BD Factoraje'!$R:$R,'BD Factoraje'!$G:$G,'Cartera Semanal Producto'!$A33,'BD Factoraje'!$N:$N,'Cartera Semanal Producto'!AE$1,'BD Factoraje'!$C:$C,$B$2)</f>
        <v>0</v>
      </c>
      <c r="AF33" s="11">
        <f>IF('Cartera Semanal Producto'!$A33='Cartera Semanal Producto'!AF$1,-SUMIFS('BD Factoraje'!$Q:$Q,'BD Factoraje'!$G:$G,'Cartera Semanal Producto'!$A33,'BD Factoraje'!$C:$C,$B$2),0)+AE33-SUMIFS('BD Factoraje'!$R:$R,'BD Factoraje'!$G:$G,'Cartera Semanal Producto'!$A33,'BD Factoraje'!$N:$N,'Cartera Semanal Producto'!AF$1,'BD Factoraje'!$C:$C,$B$2)</f>
        <v>35000</v>
      </c>
      <c r="AG33" s="11">
        <f>IF('Cartera Semanal Producto'!$A33='Cartera Semanal Producto'!AG$1,-SUMIFS('BD Factoraje'!$Q:$Q,'BD Factoraje'!$G:$G,'Cartera Semanal Producto'!$A33,'BD Factoraje'!$C:$C,$B$2),0)+AF33-SUMIFS('BD Factoraje'!$R:$R,'BD Factoraje'!$G:$G,'Cartera Semanal Producto'!$A33,'BD Factoraje'!$N:$N,'Cartera Semanal Producto'!AG$1,'BD Factoraje'!$C:$C,$B$2)</f>
        <v>35000</v>
      </c>
      <c r="AH33" s="11">
        <f>IF('Cartera Semanal Producto'!$A33='Cartera Semanal Producto'!AH$1,-SUMIFS('BD Factoraje'!$Q:$Q,'BD Factoraje'!$G:$G,'Cartera Semanal Producto'!$A33,'BD Factoraje'!$C:$C,$B$2),0)+AG33-SUMIFS('BD Factoraje'!$R:$R,'BD Factoraje'!$G:$G,'Cartera Semanal Producto'!$A33,'BD Factoraje'!$N:$N,'Cartera Semanal Producto'!AH$1,'BD Factoraje'!$C:$C,$B$2)</f>
        <v>35000</v>
      </c>
      <c r="AI33" s="11">
        <f>IF('Cartera Semanal Producto'!$A33='Cartera Semanal Producto'!AI$1,-SUMIFS('BD Factoraje'!$Q:$Q,'BD Factoraje'!$G:$G,'Cartera Semanal Producto'!$A33,'BD Factoraje'!$C:$C,$B$2),0)+AH33-SUMIFS('BD Factoraje'!$R:$R,'BD Factoraje'!$G:$G,'Cartera Semanal Producto'!$A33,'BD Factoraje'!$N:$N,'Cartera Semanal Producto'!AI$1,'BD Factoraje'!$C:$C,$B$2)</f>
        <v>35000</v>
      </c>
      <c r="AJ33" s="11">
        <f>IF('Cartera Semanal Producto'!$A33='Cartera Semanal Producto'!AJ$1,-SUMIFS('BD Factoraje'!$Q:$Q,'BD Factoraje'!$G:$G,'Cartera Semanal Producto'!$A33,'BD Factoraje'!$C:$C,$B$2),0)+AI33-SUMIFS('BD Factoraje'!$R:$R,'BD Factoraje'!$G:$G,'Cartera Semanal Producto'!$A33,'BD Factoraje'!$N:$N,'Cartera Semanal Producto'!AJ$1,'BD Factoraje'!$C:$C,$B$2)</f>
        <v>35000</v>
      </c>
      <c r="AK33" s="11">
        <f>IF('Cartera Semanal Producto'!$A33='Cartera Semanal Producto'!AK$1,-SUMIFS('BD Factoraje'!$Q:$Q,'BD Factoraje'!$G:$G,'Cartera Semanal Producto'!$A33,'BD Factoraje'!$C:$C,$B$2),0)+AJ33-SUMIFS('BD Factoraje'!$R:$R,'BD Factoraje'!$G:$G,'Cartera Semanal Producto'!$A33,'BD Factoraje'!$N:$N,'Cartera Semanal Producto'!AK$1,'BD Factoraje'!$C:$C,$B$2)</f>
        <v>35000</v>
      </c>
      <c r="AL33" s="11">
        <f>IF('Cartera Semanal Producto'!$A33='Cartera Semanal Producto'!AL$1,-SUMIFS('BD Factoraje'!$Q:$Q,'BD Factoraje'!$G:$G,'Cartera Semanal Producto'!$A33,'BD Factoraje'!$C:$C,$B$2),0)+AK33-SUMIFS('BD Factoraje'!$R:$R,'BD Factoraje'!$G:$G,'Cartera Semanal Producto'!$A33,'BD Factoraje'!$N:$N,'Cartera Semanal Producto'!AL$1,'BD Factoraje'!$C:$C,$B$2)</f>
        <v>35000</v>
      </c>
      <c r="AM33" s="11">
        <f>IF('Cartera Semanal Producto'!$A33='Cartera Semanal Producto'!AM$1,-SUMIFS('BD Factoraje'!$Q:$Q,'BD Factoraje'!$G:$G,'Cartera Semanal Producto'!$A33,'BD Factoraje'!$C:$C,$B$2),0)+AL33-SUMIFS('BD Factoraje'!$R:$R,'BD Factoraje'!$G:$G,'Cartera Semanal Producto'!$A33,'BD Factoraje'!$N:$N,'Cartera Semanal Producto'!AM$1,'BD Factoraje'!$C:$C,$B$2)</f>
        <v>35000</v>
      </c>
      <c r="AN33" s="11">
        <f>IF('Cartera Semanal Producto'!$A33='Cartera Semanal Producto'!AN$1,-SUMIFS('BD Factoraje'!$Q:$Q,'BD Factoraje'!$G:$G,'Cartera Semanal Producto'!$A33,'BD Factoraje'!$C:$C,$B$2),0)+AM33-SUMIFS('BD Factoraje'!$R:$R,'BD Factoraje'!$G:$G,'Cartera Semanal Producto'!$A33,'BD Factoraje'!$N:$N,'Cartera Semanal Producto'!AN$1,'BD Factoraje'!$C:$C,$B$2)</f>
        <v>35000</v>
      </c>
      <c r="AO33" s="11">
        <f>IF('Cartera Semanal Producto'!$A33='Cartera Semanal Producto'!AO$1,-SUMIFS('BD Factoraje'!$Q:$Q,'BD Factoraje'!$G:$G,'Cartera Semanal Producto'!$A33,'BD Factoraje'!$C:$C,$B$2),0)+AN33-SUMIFS('BD Factoraje'!$R:$R,'BD Factoraje'!$G:$G,'Cartera Semanal Producto'!$A33,'BD Factoraje'!$N:$N,'Cartera Semanal Producto'!AO$1,'BD Factoraje'!$C:$C,$B$2)</f>
        <v>35000</v>
      </c>
      <c r="AP33" s="11">
        <f>IF('Cartera Semanal Producto'!$A33='Cartera Semanal Producto'!AP$1,-SUMIFS('BD Factoraje'!$Q:$Q,'BD Factoraje'!$G:$G,'Cartera Semanal Producto'!$A33,'BD Factoraje'!$C:$C,$B$2),0)+AO33-SUMIFS('BD Factoraje'!$R:$R,'BD Factoraje'!$G:$G,'Cartera Semanal Producto'!$A33,'BD Factoraje'!$N:$N,'Cartera Semanal Producto'!AP$1,'BD Factoraje'!$C:$C,$B$2)</f>
        <v>35000</v>
      </c>
      <c r="AQ33" s="11">
        <f>IF('Cartera Semanal Producto'!$A33='Cartera Semanal Producto'!AQ$1,-SUMIFS('BD Factoraje'!$Q:$Q,'BD Factoraje'!$G:$G,'Cartera Semanal Producto'!$A33,'BD Factoraje'!$C:$C,$B$2),0)+AP33-SUMIFS('BD Factoraje'!$R:$R,'BD Factoraje'!$G:$G,'Cartera Semanal Producto'!$A33,'BD Factoraje'!$N:$N,'Cartera Semanal Producto'!AQ$1,'BD Factoraje'!$C:$C,$B$2)</f>
        <v>35000</v>
      </c>
      <c r="AR33" s="11">
        <f>IF('Cartera Semanal Producto'!$A33='Cartera Semanal Producto'!AR$1,-SUMIFS('BD Factoraje'!$Q:$Q,'BD Factoraje'!$G:$G,'Cartera Semanal Producto'!$A33,'BD Factoraje'!$C:$C,$B$2),0)+AQ33-SUMIFS('BD Factoraje'!$R:$R,'BD Factoraje'!$G:$G,'Cartera Semanal Producto'!$A33,'BD Factoraje'!$N:$N,'Cartera Semanal Producto'!AR$1,'BD Factoraje'!$C:$C,$B$2)</f>
        <v>35000</v>
      </c>
      <c r="AS33" s="11">
        <f>IF('Cartera Semanal Producto'!$A33='Cartera Semanal Producto'!AS$1,-SUMIFS('BD Factoraje'!$Q:$Q,'BD Factoraje'!$G:$G,'Cartera Semanal Producto'!$A33,'BD Factoraje'!$C:$C,$B$2),0)+AR33-SUMIFS('BD Factoraje'!$R:$R,'BD Factoraje'!$G:$G,'Cartera Semanal Producto'!$A33,'BD Factoraje'!$N:$N,'Cartera Semanal Producto'!AS$1,'BD Factoraje'!$C:$C,$B$2)</f>
        <v>35000</v>
      </c>
      <c r="AT33" s="11">
        <f>IF('Cartera Semanal Producto'!$A33='Cartera Semanal Producto'!AT$1,-SUMIFS('BD Factoraje'!$Q:$Q,'BD Factoraje'!$G:$G,'Cartera Semanal Producto'!$A33,'BD Factoraje'!$C:$C,$B$2),0)+AS33-SUMIFS('BD Factoraje'!$R:$R,'BD Factoraje'!$G:$G,'Cartera Semanal Producto'!$A33,'BD Factoraje'!$N:$N,'Cartera Semanal Producto'!AT$1,'BD Factoraje'!$C:$C,$B$2)</f>
        <v>35000</v>
      </c>
      <c r="AU33" s="11">
        <f>IF('Cartera Semanal Producto'!$A33='Cartera Semanal Producto'!AU$1,-SUMIFS('BD Factoraje'!$Q:$Q,'BD Factoraje'!$G:$G,'Cartera Semanal Producto'!$A33,'BD Factoraje'!$C:$C,$B$2),0)+AT33-SUMIFS('BD Factoraje'!$R:$R,'BD Factoraje'!$G:$G,'Cartera Semanal Producto'!$A33,'BD Factoraje'!$N:$N,'Cartera Semanal Producto'!AU$1,'BD Factoraje'!$C:$C,$B$2)</f>
        <v>35000</v>
      </c>
      <c r="AV33" s="11">
        <f>IF('Cartera Semanal Producto'!$A33='Cartera Semanal Producto'!AV$1,-SUMIFS('BD Factoraje'!$Q:$Q,'BD Factoraje'!$G:$G,'Cartera Semanal Producto'!$A33,'BD Factoraje'!$C:$C,$B$2),0)+AU33-SUMIFS('BD Factoraje'!$R:$R,'BD Factoraje'!$G:$G,'Cartera Semanal Producto'!$A33,'BD Factoraje'!$N:$N,'Cartera Semanal Producto'!AV$1,'BD Factoraje'!$C:$C,$B$2)</f>
        <v>35000</v>
      </c>
      <c r="AW33" s="11">
        <f>IF('Cartera Semanal Producto'!$A33='Cartera Semanal Producto'!AW$1,-SUMIFS('BD Factoraje'!$Q:$Q,'BD Factoraje'!$G:$G,'Cartera Semanal Producto'!$A33,'BD Factoraje'!$C:$C,$B$2),0)+AV33-SUMIFS('BD Factoraje'!$R:$R,'BD Factoraje'!$G:$G,'Cartera Semanal Producto'!$A33,'BD Factoraje'!$N:$N,'Cartera Semanal Producto'!AW$1,'BD Factoraje'!$C:$C,$B$2)</f>
        <v>35000</v>
      </c>
      <c r="AX33" s="11">
        <f>IF('Cartera Semanal Producto'!$A33='Cartera Semanal Producto'!AX$1,-SUMIFS('BD Factoraje'!$Q:$Q,'BD Factoraje'!$G:$G,'Cartera Semanal Producto'!$A33,'BD Factoraje'!$C:$C,$B$2),0)+AW33-SUMIFS('BD Factoraje'!$R:$R,'BD Factoraje'!$G:$G,'Cartera Semanal Producto'!$A33,'BD Factoraje'!$N:$N,'Cartera Semanal Producto'!AX$1,'BD Factoraje'!$C:$C,$B$2)</f>
        <v>35000</v>
      </c>
      <c r="AY33" s="11">
        <f>IF('Cartera Semanal Producto'!$A33='Cartera Semanal Producto'!AY$1,-SUMIFS('BD Factoraje'!$Q:$Q,'BD Factoraje'!$G:$G,'Cartera Semanal Producto'!$A33,'BD Factoraje'!$C:$C,$B$2),0)+AX33-SUMIFS('BD Factoraje'!$R:$R,'BD Factoraje'!$G:$G,'Cartera Semanal Producto'!$A33,'BD Factoraje'!$N:$N,'Cartera Semanal Producto'!AY$1,'BD Factoraje'!$C:$C,$B$2)</f>
        <v>35000</v>
      </c>
      <c r="AZ33" s="11">
        <f>IF('Cartera Semanal Producto'!$A33='Cartera Semanal Producto'!AZ$1,-SUMIFS('BD Factoraje'!$Q:$Q,'BD Factoraje'!$G:$G,'Cartera Semanal Producto'!$A33,'BD Factoraje'!$C:$C,$B$2),0)+AY33-SUMIFS('BD Factoraje'!$R:$R,'BD Factoraje'!$G:$G,'Cartera Semanal Producto'!$A33,'BD Factoraje'!$N:$N,'Cartera Semanal Producto'!AZ$1,'BD Factoraje'!$C:$C,$B$2)</f>
        <v>35000</v>
      </c>
      <c r="BA33" s="11">
        <f>IF('Cartera Semanal Producto'!$A33='Cartera Semanal Producto'!BA$1,-SUMIFS('BD Factoraje'!$Q:$Q,'BD Factoraje'!$G:$G,'Cartera Semanal Producto'!$A33,'BD Factoraje'!$C:$C,$B$2),0)+AZ33-SUMIFS('BD Factoraje'!$R:$R,'BD Factoraje'!$G:$G,'Cartera Semanal Producto'!$A33,'BD Factoraje'!$N:$N,'Cartera Semanal Producto'!BA$1,'BD Factoraje'!$C:$C,$B$2)</f>
        <v>35000</v>
      </c>
      <c r="BB33" s="11">
        <f>IF('Cartera Semanal Producto'!$A33='Cartera Semanal Producto'!BB$1,-SUMIFS('BD Factoraje'!$Q:$Q,'BD Factoraje'!$G:$G,'Cartera Semanal Producto'!$A33,'BD Factoraje'!$C:$C,$B$2),0)+BA33-SUMIFS('BD Factoraje'!$R:$R,'BD Factoraje'!$G:$G,'Cartera Semanal Producto'!$A33,'BD Factoraje'!$N:$N,'Cartera Semanal Producto'!BB$1,'BD Factoraje'!$C:$C,$B$2)</f>
        <v>0</v>
      </c>
      <c r="BC33" s="11">
        <f>IF('Cartera Semanal Producto'!$A33='Cartera Semanal Producto'!BC$1,-SUMIFS('BD Factoraje'!$Q:$Q,'BD Factoraje'!$G:$G,'Cartera Semanal Producto'!$A33,'BD Factoraje'!$C:$C,$B$2),0)+BB33-SUMIFS('BD Factoraje'!$R:$R,'BD Factoraje'!$G:$G,'Cartera Semanal Producto'!$A33,'BD Factoraje'!$N:$N,'Cartera Semanal Producto'!BC$1,'BD Factoraje'!$C:$C,$B$2)</f>
        <v>0</v>
      </c>
      <c r="BD33" s="11">
        <f>IF('Cartera Semanal Producto'!$A33='Cartera Semanal Producto'!BD$1,-SUMIFS('BD Factoraje'!$Q:$Q,'BD Factoraje'!$G:$G,'Cartera Semanal Producto'!$A33,'BD Factoraje'!$C:$C,$B$2),0)+BC33-SUMIFS('BD Factoraje'!$R:$R,'BD Factoraje'!$G:$G,'Cartera Semanal Producto'!$A33,'BD Factoraje'!$N:$N,'Cartera Semanal Producto'!BD$1,'BD Factoraje'!$C:$C,$B$2)</f>
        <v>0</v>
      </c>
      <c r="BE33" s="11">
        <f>IF('Cartera Semanal Producto'!$A33='Cartera Semanal Producto'!BE$1,-SUMIFS('BD Factoraje'!$Q:$Q,'BD Factoraje'!$G:$G,'Cartera Semanal Producto'!$A33,'BD Factoraje'!$C:$C,$B$2),0)+BD33-SUMIFS('BD Factoraje'!$R:$R,'BD Factoraje'!$G:$G,'Cartera Semanal Producto'!$A33,'BD Factoraje'!$N:$N,'Cartera Semanal Producto'!BE$1,'BD Factoraje'!$C:$C,$B$2)</f>
        <v>0</v>
      </c>
      <c r="BF33" s="11">
        <f>IF('Cartera Semanal Producto'!$A33='Cartera Semanal Producto'!BF$1,-SUMIFS('BD Factoraje'!$Q:$Q,'BD Factoraje'!$G:$G,'Cartera Semanal Producto'!$A33,'BD Factoraje'!$C:$C,$B$2),0)+BE33-SUMIFS('BD Factoraje'!$R:$R,'BD Factoraje'!$G:$G,'Cartera Semanal Producto'!$A33,'BD Factoraje'!$N:$N,'Cartera Semanal Producto'!BF$1,'BD Factoraje'!$C:$C,$B$2)</f>
        <v>0</v>
      </c>
      <c r="BG33" s="11">
        <f>IF('Cartera Semanal Producto'!$A33='Cartera Semanal Producto'!BG$1,-SUMIFS('BD Factoraje'!$Q:$Q,'BD Factoraje'!$G:$G,'Cartera Semanal Producto'!$A33,'BD Factoraje'!$C:$C,$B$2),0)+BF33-SUMIFS('BD Factoraje'!$R:$R,'BD Factoraje'!$G:$G,'Cartera Semanal Producto'!$A33,'BD Factoraje'!$N:$N,'Cartera Semanal Producto'!BG$1,'BD Factoraje'!$C:$C,$B$2)</f>
        <v>0</v>
      </c>
      <c r="BH33" s="11">
        <f>IF('Cartera Semanal Producto'!$A33='Cartera Semanal Producto'!BH$1,-SUMIFS('BD Factoraje'!$Q:$Q,'BD Factoraje'!$G:$G,'Cartera Semanal Producto'!$A33,'BD Factoraje'!$C:$C,$B$2),0)+BG33-SUMIFS('BD Factoraje'!$R:$R,'BD Factoraje'!$G:$G,'Cartera Semanal Producto'!$A33,'BD Factoraje'!$N:$N,'Cartera Semanal Producto'!BH$1,'BD Factoraje'!$C:$C,$B$2)</f>
        <v>0</v>
      </c>
      <c r="BI33" s="11">
        <f>IF('Cartera Semanal Producto'!$A33='Cartera Semanal Producto'!BI$1,-SUMIFS('BD Factoraje'!$Q:$Q,'BD Factoraje'!$G:$G,'Cartera Semanal Producto'!$A33,'BD Factoraje'!$C:$C,$B$2),0)+BH33-SUMIFS('BD Factoraje'!$R:$R,'BD Factoraje'!$G:$G,'Cartera Semanal Producto'!$A33,'BD Factoraje'!$N:$N,'Cartera Semanal Producto'!BI$1,'BD Factoraje'!$C:$C,$B$2)</f>
        <v>0</v>
      </c>
      <c r="BJ33" s="11">
        <f>IF('Cartera Semanal Producto'!$A33='Cartera Semanal Producto'!BJ$1,-SUMIFS('BD Factoraje'!$Q:$Q,'BD Factoraje'!$G:$G,'Cartera Semanal Producto'!$A33,'BD Factoraje'!$C:$C,$B$2),0)+BI33-SUMIFS('BD Factoraje'!$R:$R,'BD Factoraje'!$G:$G,'Cartera Semanal Producto'!$A33,'BD Factoraje'!$N:$N,'Cartera Semanal Producto'!BJ$1,'BD Factoraje'!$C:$C,$B$2)</f>
        <v>0</v>
      </c>
      <c r="BK33" s="11">
        <f>IF('Cartera Semanal Producto'!$A33='Cartera Semanal Producto'!BK$1,-SUMIFS('BD Factoraje'!$Q:$Q,'BD Factoraje'!$G:$G,'Cartera Semanal Producto'!$A33,'BD Factoraje'!$C:$C,$B$2),0)+BJ33-SUMIFS('BD Factoraje'!$R:$R,'BD Factoraje'!$G:$G,'Cartera Semanal Producto'!$A33,'BD Factoraje'!$N:$N,'Cartera Semanal Producto'!BK$1,'BD Factoraje'!$C:$C,$B$2)</f>
        <v>0</v>
      </c>
      <c r="BL33" s="11">
        <f>IF('Cartera Semanal Producto'!$A33='Cartera Semanal Producto'!BL$1,-SUMIFS('BD Factoraje'!$Q:$Q,'BD Factoraje'!$G:$G,'Cartera Semanal Producto'!$A33,'BD Factoraje'!$C:$C,$B$2),0)+BK33-SUMIFS('BD Factoraje'!$R:$R,'BD Factoraje'!$G:$G,'Cartera Semanal Producto'!$A33,'BD Factoraje'!$N:$N,'Cartera Semanal Producto'!BL$1,'BD Factoraje'!$C:$C,$B$2)</f>
        <v>0</v>
      </c>
      <c r="BM33" s="11">
        <f>IF('Cartera Semanal Producto'!$A33='Cartera Semanal Producto'!BM$1,-SUMIFS('BD Factoraje'!$Q:$Q,'BD Factoraje'!$G:$G,'Cartera Semanal Producto'!$A33,'BD Factoraje'!$C:$C,$B$2),0)+BL33-SUMIFS('BD Factoraje'!$R:$R,'BD Factoraje'!$G:$G,'Cartera Semanal Producto'!$A33,'BD Factoraje'!$N:$N,'Cartera Semanal Producto'!BM$1,'BD Factoraje'!$C:$C,$B$2)</f>
        <v>0</v>
      </c>
      <c r="BN33" s="11">
        <f>IF('Cartera Semanal Producto'!$A33='Cartera Semanal Producto'!BN$1,-SUMIFS('BD Factoraje'!$Q:$Q,'BD Factoraje'!$G:$G,'Cartera Semanal Producto'!$A33,'BD Factoraje'!$C:$C,$B$2),0)+BM33-SUMIFS('BD Factoraje'!$R:$R,'BD Factoraje'!$G:$G,'Cartera Semanal Producto'!$A33,'BD Factoraje'!$N:$N,'Cartera Semanal Producto'!BN$1,'BD Factoraje'!$C:$C,$B$2)</f>
        <v>0</v>
      </c>
      <c r="BO33" s="11">
        <f>IF('Cartera Semanal Producto'!$A33='Cartera Semanal Producto'!BO$1,-SUMIFS('BD Factoraje'!$Q:$Q,'BD Factoraje'!$G:$G,'Cartera Semanal Producto'!$A33,'BD Factoraje'!$C:$C,$B$2),0)+BN33-SUMIFS('BD Factoraje'!$R:$R,'BD Factoraje'!$G:$G,'Cartera Semanal Producto'!$A33,'BD Factoraje'!$N:$N,'Cartera Semanal Producto'!BO$1,'BD Factoraje'!$C:$C,$B$2)</f>
        <v>0</v>
      </c>
      <c r="BP33" s="11">
        <f>IF('Cartera Semanal Producto'!$A33='Cartera Semanal Producto'!BP$1,-SUMIFS('BD Factoraje'!$Q:$Q,'BD Factoraje'!$G:$G,'Cartera Semanal Producto'!$A33,'BD Factoraje'!$C:$C,$B$2),0)+BO33-SUMIFS('BD Factoraje'!$R:$R,'BD Factoraje'!$G:$G,'Cartera Semanal Producto'!$A33,'BD Factoraje'!$N:$N,'Cartera Semanal Producto'!BP$1,'BD Factoraje'!$C:$C,$B$2)</f>
        <v>0</v>
      </c>
      <c r="BQ33" s="11">
        <f>IF('Cartera Semanal Producto'!$A33='Cartera Semanal Producto'!BQ$1,-SUMIFS('BD Factoraje'!$Q:$Q,'BD Factoraje'!$G:$G,'Cartera Semanal Producto'!$A33,'BD Factoraje'!$C:$C,$B$2),0)+BP33-SUMIFS('BD Factoraje'!$R:$R,'BD Factoraje'!$G:$G,'Cartera Semanal Producto'!$A33,'BD Factoraje'!$N:$N,'Cartera Semanal Producto'!BQ$1,'BD Factoraje'!$C:$C,$B$2)</f>
        <v>0</v>
      </c>
      <c r="BR33" s="11">
        <f>IF('Cartera Semanal Producto'!$A33='Cartera Semanal Producto'!BR$1,-SUMIFS('BD Factoraje'!$Q:$Q,'BD Factoraje'!$G:$G,'Cartera Semanal Producto'!$A33,'BD Factoraje'!$C:$C,$B$2),0)+BQ33-SUMIFS('BD Factoraje'!$R:$R,'BD Factoraje'!$G:$G,'Cartera Semanal Producto'!$A33,'BD Factoraje'!$N:$N,'Cartera Semanal Producto'!BR$1,'BD Factoraje'!$C:$C,$B$2)</f>
        <v>0</v>
      </c>
      <c r="BS33" s="11">
        <f>IF('Cartera Semanal Producto'!$A33='Cartera Semanal Producto'!BS$1,-SUMIFS('BD Factoraje'!$Q:$Q,'BD Factoraje'!$G:$G,'Cartera Semanal Producto'!$A33,'BD Factoraje'!$C:$C,$B$2),0)+BR33-SUMIFS('BD Factoraje'!$R:$R,'BD Factoraje'!$G:$G,'Cartera Semanal Producto'!$A33,'BD Factoraje'!$N:$N,'Cartera Semanal Producto'!BS$1,'BD Factoraje'!$C:$C,$B$2)</f>
        <v>0</v>
      </c>
      <c r="BT33" s="11">
        <f>IF('Cartera Semanal Producto'!$A33='Cartera Semanal Producto'!BT$1,-SUMIFS('BD Factoraje'!$Q:$Q,'BD Factoraje'!$G:$G,'Cartera Semanal Producto'!$A33,'BD Factoraje'!$C:$C,$B$2),0)+BS33-SUMIFS('BD Factoraje'!$R:$R,'BD Factoraje'!$G:$G,'Cartera Semanal Producto'!$A33,'BD Factoraje'!$N:$N,'Cartera Semanal Producto'!BT$1,'BD Factoraje'!$C:$C,$B$2)</f>
        <v>0</v>
      </c>
      <c r="BU33" s="11">
        <f>IF('Cartera Semanal Producto'!$A33='Cartera Semanal Producto'!BU$1,-SUMIFS('BD Factoraje'!$Q:$Q,'BD Factoraje'!$G:$G,'Cartera Semanal Producto'!$A33,'BD Factoraje'!$C:$C,$B$2),0)+BT33-SUMIFS('BD Factoraje'!$R:$R,'BD Factoraje'!$G:$G,'Cartera Semanal Producto'!$A33,'BD Factoraje'!$N:$N,'Cartera Semanal Producto'!BU$1,'BD Factoraje'!$C:$C,$B$2)</f>
        <v>0</v>
      </c>
      <c r="BV33" s="11">
        <f>IF('Cartera Semanal Producto'!$A33='Cartera Semanal Producto'!BV$1,-SUMIFS('BD Factoraje'!$Q:$Q,'BD Factoraje'!$G:$G,'Cartera Semanal Producto'!$A33,'BD Factoraje'!$C:$C,$B$2),0)+BU33-SUMIFS('BD Factoraje'!$R:$R,'BD Factoraje'!$G:$G,'Cartera Semanal Producto'!$A33,'BD Factoraje'!$N:$N,'Cartera Semanal Producto'!BV$1,'BD Factoraje'!$C:$C,$B$2)</f>
        <v>0</v>
      </c>
      <c r="BW33" s="11">
        <f>IF('Cartera Semanal Producto'!$A33='Cartera Semanal Producto'!BW$1,-SUMIFS('BD Factoraje'!$Q:$Q,'BD Factoraje'!$G:$G,'Cartera Semanal Producto'!$A33,'BD Factoraje'!$C:$C,$B$2),0)+BV33-SUMIFS('BD Factoraje'!$R:$R,'BD Factoraje'!$G:$G,'Cartera Semanal Producto'!$A33,'BD Factoraje'!$N:$N,'Cartera Semanal Producto'!BW$1,'BD Factoraje'!$C:$C,$B$2)</f>
        <v>0</v>
      </c>
      <c r="BX33" s="11">
        <f>IF('Cartera Semanal Producto'!$A33='Cartera Semanal Producto'!BX$1,-SUMIFS('BD Factoraje'!$Q:$Q,'BD Factoraje'!$G:$G,'Cartera Semanal Producto'!$A33,'BD Factoraje'!$C:$C,$B$2),0)+BW33-SUMIFS('BD Factoraje'!$R:$R,'BD Factoraje'!$G:$G,'Cartera Semanal Producto'!$A33,'BD Factoraje'!$N:$N,'Cartera Semanal Producto'!BX$1,'BD Factoraje'!$C:$C,$B$2)</f>
        <v>0</v>
      </c>
      <c r="BY33" s="11">
        <f>IF('Cartera Semanal Producto'!$A33='Cartera Semanal Producto'!BY$1,-SUMIFS('BD Factoraje'!$Q:$Q,'BD Factoraje'!$G:$G,'Cartera Semanal Producto'!$A33,'BD Factoraje'!$C:$C,$B$2),0)+BX33-SUMIFS('BD Factoraje'!$R:$R,'BD Factoraje'!$G:$G,'Cartera Semanal Producto'!$A33,'BD Factoraje'!$N:$N,'Cartera Semanal Producto'!BY$1,'BD Factoraje'!$C:$C,$B$2)</f>
        <v>0</v>
      </c>
      <c r="BZ33" s="11">
        <f>IF('Cartera Semanal Producto'!$A33='Cartera Semanal Producto'!BZ$1,-SUMIFS('BD Factoraje'!$Q:$Q,'BD Factoraje'!$G:$G,'Cartera Semanal Producto'!$A33,'BD Factoraje'!$C:$C,$B$2),0)+BY33-SUMIFS('BD Factoraje'!$R:$R,'BD Factoraje'!$G:$G,'Cartera Semanal Producto'!$A33,'BD Factoraje'!$N:$N,'Cartera Semanal Producto'!BZ$1,'BD Factoraje'!$C:$C,$B$2)</f>
        <v>0</v>
      </c>
      <c r="CA33" s="11">
        <f>IF('Cartera Semanal Producto'!$A33='Cartera Semanal Producto'!CA$1,-SUMIFS('BD Factoraje'!$Q:$Q,'BD Factoraje'!$G:$G,'Cartera Semanal Producto'!$A33,'BD Factoraje'!$C:$C,$B$2),0)+BZ33-SUMIFS('BD Factoraje'!$R:$R,'BD Factoraje'!$G:$G,'Cartera Semanal Producto'!$A33,'BD Factoraje'!$N:$N,'Cartera Semanal Producto'!CA$1,'BD Factoraje'!$C:$C,$B$2)</f>
        <v>0</v>
      </c>
      <c r="CB33" s="11">
        <f>IF('Cartera Semanal Producto'!$A33='Cartera Semanal Producto'!CB$1,-SUMIFS('BD Factoraje'!$Q:$Q,'BD Factoraje'!$G:$G,'Cartera Semanal Producto'!$A33,'BD Factoraje'!$C:$C,$B$2),0)+CA33-SUMIFS('BD Factoraje'!$R:$R,'BD Factoraje'!$G:$G,'Cartera Semanal Producto'!$A33,'BD Factoraje'!$N:$N,'Cartera Semanal Producto'!CB$1,'BD Factoraje'!$C:$C,$B$2)</f>
        <v>0</v>
      </c>
      <c r="CC33" s="11">
        <f>IF('Cartera Semanal Producto'!$A33='Cartera Semanal Producto'!CC$1,-SUMIFS('BD Factoraje'!$Q:$Q,'BD Factoraje'!$G:$G,'Cartera Semanal Producto'!$A33,'BD Factoraje'!$C:$C,$B$2),0)+CB33-SUMIFS('BD Factoraje'!$R:$R,'BD Factoraje'!$G:$G,'Cartera Semanal Producto'!$A33,'BD Factoraje'!$N:$N,'Cartera Semanal Producto'!CC$1,'BD Factoraje'!$C:$C,$B$2)</f>
        <v>0</v>
      </c>
      <c r="CD33" s="11">
        <f>IF('Cartera Semanal Producto'!$A33='Cartera Semanal Producto'!CD$1,-SUMIFS('BD Factoraje'!$Q:$Q,'BD Factoraje'!$G:$G,'Cartera Semanal Producto'!$A33,'BD Factoraje'!$C:$C,$B$2),0)+CC33-SUMIFS('BD Factoraje'!$R:$R,'BD Factoraje'!$G:$G,'Cartera Semanal Producto'!$A33,'BD Factoraje'!$N:$N,'Cartera Semanal Producto'!CD$1,'BD Factoraje'!$C:$C,$B$2)</f>
        <v>0</v>
      </c>
      <c r="CE33" s="11">
        <f>IF('Cartera Semanal Producto'!$A33='Cartera Semanal Producto'!CE$1,-SUMIFS('BD Factoraje'!$Q:$Q,'BD Factoraje'!$G:$G,'Cartera Semanal Producto'!$A33,'BD Factoraje'!$C:$C,$B$2),0)+CD33-SUMIFS('BD Factoraje'!$R:$R,'BD Factoraje'!$G:$G,'Cartera Semanal Producto'!$A33,'BD Factoraje'!$N:$N,'Cartera Semanal Producto'!CE$1,'BD Factoraje'!$C:$C,$B$2)</f>
        <v>0</v>
      </c>
      <c r="CF33" s="11">
        <f>IF('Cartera Semanal Producto'!$A33='Cartera Semanal Producto'!CF$1,-SUMIFS('BD Factoraje'!$Q:$Q,'BD Factoraje'!$G:$G,'Cartera Semanal Producto'!$A33,'BD Factoraje'!$C:$C,$B$2),0)+CE33-SUMIFS('BD Factoraje'!$R:$R,'BD Factoraje'!$G:$G,'Cartera Semanal Producto'!$A33,'BD Factoraje'!$N:$N,'Cartera Semanal Producto'!CF$1,'BD Factoraje'!$C:$C,$B$2)</f>
        <v>0</v>
      </c>
      <c r="CG33" s="11">
        <f>IF('Cartera Semanal Producto'!$A33='Cartera Semanal Producto'!CG$1,-SUMIFS('BD Factoraje'!$Q:$Q,'BD Factoraje'!$G:$G,'Cartera Semanal Producto'!$A33,'BD Factoraje'!$C:$C,$B$2),0)+CF33-SUMIFS('BD Factoraje'!$R:$R,'BD Factoraje'!$G:$G,'Cartera Semanal Producto'!$A33,'BD Factoraje'!$N:$N,'Cartera Semanal Producto'!CG$1,'BD Factoraje'!$C:$C,$B$2)</f>
        <v>0</v>
      </c>
      <c r="CH33" s="11">
        <f>IF('Cartera Semanal Producto'!$A33='Cartera Semanal Producto'!CH$1,-SUMIFS('BD Factoraje'!$Q:$Q,'BD Factoraje'!$G:$G,'Cartera Semanal Producto'!$A33,'BD Factoraje'!$C:$C,$B$2),0)+CG33-SUMIFS('BD Factoraje'!$R:$R,'BD Factoraje'!$G:$G,'Cartera Semanal Producto'!$A33,'BD Factoraje'!$N:$N,'Cartera Semanal Producto'!CH$1,'BD Factoraje'!$C:$C,$B$2)</f>
        <v>0</v>
      </c>
      <c r="CI33" s="11">
        <f>IF('Cartera Semanal Producto'!$A33='Cartera Semanal Producto'!CI$1,-SUMIFS('BD Factoraje'!$Q:$Q,'BD Factoraje'!$G:$G,'Cartera Semanal Producto'!$A33,'BD Factoraje'!$C:$C,$B$2),0)+CH33-SUMIFS('BD Factoraje'!$R:$R,'BD Factoraje'!$G:$G,'Cartera Semanal Producto'!$A33,'BD Factoraje'!$N:$N,'Cartera Semanal Producto'!CI$1,'BD Factoraje'!$C:$C,$B$2)</f>
        <v>0</v>
      </c>
      <c r="CJ33" s="11">
        <f>IF('Cartera Semanal Producto'!$A33='Cartera Semanal Producto'!CJ$1,-SUMIFS('BD Factoraje'!$Q:$Q,'BD Factoraje'!$G:$G,'Cartera Semanal Producto'!$A33,'BD Factoraje'!$C:$C,$B$2),0)+CI33-SUMIFS('BD Factoraje'!$R:$R,'BD Factoraje'!$G:$G,'Cartera Semanal Producto'!$A33,'BD Factoraje'!$N:$N,'Cartera Semanal Producto'!CJ$1,'BD Factoraje'!$C:$C,$B$2)</f>
        <v>0</v>
      </c>
      <c r="CK33" s="11">
        <f>IF('Cartera Semanal Producto'!$A33='Cartera Semanal Producto'!CK$1,-SUMIFS('BD Factoraje'!$Q:$Q,'BD Factoraje'!$G:$G,'Cartera Semanal Producto'!$A33,'BD Factoraje'!$C:$C,$B$2),0)+CJ33-SUMIFS('BD Factoraje'!$R:$R,'BD Factoraje'!$G:$G,'Cartera Semanal Producto'!$A33,'BD Factoraje'!$N:$N,'Cartera Semanal Producto'!CK$1,'BD Factoraje'!$C:$C,$B$2)</f>
        <v>0</v>
      </c>
      <c r="CL33" s="11">
        <f>IF('Cartera Semanal Producto'!$A33='Cartera Semanal Producto'!CL$1,-SUMIFS('BD Factoraje'!$Q:$Q,'BD Factoraje'!$G:$G,'Cartera Semanal Producto'!$A33,'BD Factoraje'!$C:$C,$B$2),0)+CK33-SUMIFS('BD Factoraje'!$R:$R,'BD Factoraje'!$G:$G,'Cartera Semanal Producto'!$A33,'BD Factoraje'!$N:$N,'Cartera Semanal Producto'!CL$1,'BD Factoraje'!$C:$C,$B$2)</f>
        <v>0</v>
      </c>
      <c r="CM33" s="11">
        <f>IF('Cartera Semanal Producto'!$A33='Cartera Semanal Producto'!CM$1,-SUMIFS('BD Factoraje'!$Q:$Q,'BD Factoraje'!$G:$G,'Cartera Semanal Producto'!$A33,'BD Factoraje'!$C:$C,$B$2),0)+CL33-SUMIFS('BD Factoraje'!$R:$R,'BD Factoraje'!$G:$G,'Cartera Semanal Producto'!$A33,'BD Factoraje'!$N:$N,'Cartera Semanal Producto'!CM$1,'BD Factoraje'!$C:$C,$B$2)</f>
        <v>0</v>
      </c>
      <c r="CN33" s="11">
        <f>IF('Cartera Semanal Producto'!$A33='Cartera Semanal Producto'!CN$1,-SUMIFS('BD Factoraje'!$Q:$Q,'BD Factoraje'!$G:$G,'Cartera Semanal Producto'!$A33,'BD Factoraje'!$C:$C,$B$2),0)+CM33-SUMIFS('BD Factoraje'!$R:$R,'BD Factoraje'!$G:$G,'Cartera Semanal Producto'!$A33,'BD Factoraje'!$N:$N,'Cartera Semanal Producto'!CN$1,'BD Factoraje'!$C:$C,$B$2)</f>
        <v>0</v>
      </c>
      <c r="CO33" s="11">
        <f>IF('Cartera Semanal Producto'!$A33='Cartera Semanal Producto'!CO$1,-SUMIFS('BD Factoraje'!$Q:$Q,'BD Factoraje'!$G:$G,'Cartera Semanal Producto'!$A33,'BD Factoraje'!$C:$C,$B$2),0)+CN33-SUMIFS('BD Factoraje'!$R:$R,'BD Factoraje'!$G:$G,'Cartera Semanal Producto'!$A33,'BD Factoraje'!$N:$N,'Cartera Semanal Producto'!CO$1,'BD Factoraje'!$C:$C,$B$2)</f>
        <v>0</v>
      </c>
      <c r="CP33" s="11">
        <f>IF('Cartera Semanal Producto'!$A33='Cartera Semanal Producto'!CP$1,-SUMIFS('BD Factoraje'!$Q:$Q,'BD Factoraje'!$G:$G,'Cartera Semanal Producto'!$A33,'BD Factoraje'!$C:$C,$B$2),0)+CO33-SUMIFS('BD Factoraje'!$R:$R,'BD Factoraje'!$G:$G,'Cartera Semanal Producto'!$A33,'BD Factoraje'!$N:$N,'Cartera Semanal Producto'!CP$1,'BD Factoraje'!$C:$C,$B$2)</f>
        <v>0</v>
      </c>
      <c r="CQ33" s="11">
        <f>IF('Cartera Semanal Producto'!$A33='Cartera Semanal Producto'!CQ$1,-SUMIFS('BD Factoraje'!$Q:$Q,'BD Factoraje'!$G:$G,'Cartera Semanal Producto'!$A33,'BD Factoraje'!$C:$C,$B$2),0)+CP33-SUMIFS('BD Factoraje'!$R:$R,'BD Factoraje'!$G:$G,'Cartera Semanal Producto'!$A33,'BD Factoraje'!$N:$N,'Cartera Semanal Producto'!CQ$1,'BD Factoraje'!$C:$C,$B$2)</f>
        <v>0</v>
      </c>
      <c r="CR33" s="11">
        <f>IF('Cartera Semanal Producto'!$A33='Cartera Semanal Producto'!CR$1,-SUMIFS('BD Factoraje'!$Q:$Q,'BD Factoraje'!$G:$G,'Cartera Semanal Producto'!$A33,'BD Factoraje'!$C:$C,$B$2),0)+CQ33-SUMIFS('BD Factoraje'!$R:$R,'BD Factoraje'!$G:$G,'Cartera Semanal Producto'!$A33,'BD Factoraje'!$N:$N,'Cartera Semanal Producto'!CR$1,'BD Factoraje'!$C:$C,$B$2)</f>
        <v>0</v>
      </c>
      <c r="CS33" s="11">
        <f>IF('Cartera Semanal Producto'!$A33='Cartera Semanal Producto'!CS$1,-SUMIFS('BD Factoraje'!$Q:$Q,'BD Factoraje'!$G:$G,'Cartera Semanal Producto'!$A33,'BD Factoraje'!$C:$C,$B$2),0)+CR33-SUMIFS('BD Factoraje'!$R:$R,'BD Factoraje'!$G:$G,'Cartera Semanal Producto'!$A33,'BD Factoraje'!$N:$N,'Cartera Semanal Producto'!CS$1,'BD Factoraje'!$C:$C,$B$2)</f>
        <v>0</v>
      </c>
      <c r="CT33" s="11">
        <f>IF('Cartera Semanal Producto'!$A33='Cartera Semanal Producto'!CT$1,-SUMIFS('BD Factoraje'!$Q:$Q,'BD Factoraje'!$G:$G,'Cartera Semanal Producto'!$A33,'BD Factoraje'!$C:$C,$B$2),0)+CS33-SUMIFS('BD Factoraje'!$R:$R,'BD Factoraje'!$G:$G,'Cartera Semanal Producto'!$A33,'BD Factoraje'!$N:$N,'Cartera Semanal Producto'!CT$1,'BD Factoraje'!$C:$C,$B$2)</f>
        <v>0</v>
      </c>
      <c r="CU33" s="11">
        <f>IF('Cartera Semanal Producto'!$A33='Cartera Semanal Producto'!CU$1,-SUMIFS('BD Factoraje'!$Q:$Q,'BD Factoraje'!$G:$G,'Cartera Semanal Producto'!$A33,'BD Factoraje'!$C:$C,$B$2),0)+CT33-SUMIFS('BD Factoraje'!$R:$R,'BD Factoraje'!$G:$G,'Cartera Semanal Producto'!$A33,'BD Factoraje'!$N:$N,'Cartera Semanal Producto'!CU$1,'BD Factoraje'!$C:$C,$B$2)</f>
        <v>0</v>
      </c>
      <c r="CV33" s="11">
        <f>IF('Cartera Semanal Producto'!$A33='Cartera Semanal Producto'!CV$1,-SUMIFS('BD Factoraje'!$Q:$Q,'BD Factoraje'!$G:$G,'Cartera Semanal Producto'!$A33,'BD Factoraje'!$C:$C,$B$2),0)+CU33-SUMIFS('BD Factoraje'!$R:$R,'BD Factoraje'!$G:$G,'Cartera Semanal Producto'!$A33,'BD Factoraje'!$N:$N,'Cartera Semanal Producto'!CV$1,'BD Factoraje'!$C:$C,$B$2)</f>
        <v>0</v>
      </c>
    </row>
    <row r="34" spans="1:100" s="12" customFormat="1" x14ac:dyDescent="0.25">
      <c r="A34" s="14">
        <v>44</v>
      </c>
      <c r="B34" s="31">
        <f t="shared" si="2"/>
        <v>42673</v>
      </c>
      <c r="C34" s="11">
        <f>IF('Cartera Semanal Producto'!$A34='Cartera Semanal Producto'!C$1,-SUMIFS('BD Factoraje'!$Q:$Q,'BD Factoraje'!$G:$G,'Cartera Semanal Producto'!$A34,'BD Factoraje'!$C:$C,$B$2),0)</f>
        <v>0</v>
      </c>
      <c r="D34" s="11">
        <f>IF('Cartera Semanal Producto'!$A34='Cartera Semanal Producto'!D$1,-SUMIFS('BD Factoraje'!$Q:$Q,'BD Factoraje'!$G:$G,'Cartera Semanal Producto'!$A34,'BD Factoraje'!$C:$C,$B$2),0)+C34-SUMIFS('BD Factoraje'!$R:$R,'BD Factoraje'!$G:$G,'Cartera Semanal Producto'!$A34,'BD Factoraje'!$N:$N,'Cartera Semanal Producto'!D$1,'BD Factoraje'!$C:$C,$B$2)</f>
        <v>0</v>
      </c>
      <c r="E34" s="11">
        <f>IF('Cartera Semanal Producto'!$A34='Cartera Semanal Producto'!E$1,-SUMIFS('BD Factoraje'!$Q:$Q,'BD Factoraje'!$G:$G,'Cartera Semanal Producto'!$A34,'BD Factoraje'!$C:$C,$B$2),0)+D34-SUMIFS('BD Factoraje'!$R:$R,'BD Factoraje'!$G:$G,'Cartera Semanal Producto'!$A34,'BD Factoraje'!$N:$N,'Cartera Semanal Producto'!E$1,'BD Factoraje'!$C:$C,$B$2)</f>
        <v>0</v>
      </c>
      <c r="F34" s="11">
        <f>IF('Cartera Semanal Producto'!$A34='Cartera Semanal Producto'!F$1,-SUMIFS('BD Factoraje'!$Q:$Q,'BD Factoraje'!$G:$G,'Cartera Semanal Producto'!$A34,'BD Factoraje'!$C:$C,$B$2),0)+E34-SUMIFS('BD Factoraje'!$R:$R,'BD Factoraje'!$G:$G,'Cartera Semanal Producto'!$A34,'BD Factoraje'!$N:$N,'Cartera Semanal Producto'!F$1,'BD Factoraje'!$C:$C,$B$2)</f>
        <v>0</v>
      </c>
      <c r="G34" s="11">
        <f>IF('Cartera Semanal Producto'!$A34='Cartera Semanal Producto'!G$1,-SUMIFS('BD Factoraje'!$Q:$Q,'BD Factoraje'!$G:$G,'Cartera Semanal Producto'!$A34,'BD Factoraje'!$C:$C,$B$2),0)+F34-SUMIFS('BD Factoraje'!$R:$R,'BD Factoraje'!$G:$G,'Cartera Semanal Producto'!$A34,'BD Factoraje'!$N:$N,'Cartera Semanal Producto'!G$1,'BD Factoraje'!$C:$C,$B$2)</f>
        <v>0</v>
      </c>
      <c r="H34" s="11">
        <f>IF('Cartera Semanal Producto'!$A34='Cartera Semanal Producto'!H$1,-SUMIFS('BD Factoraje'!$Q:$Q,'BD Factoraje'!$G:$G,'Cartera Semanal Producto'!$A34,'BD Factoraje'!$C:$C,$B$2),0)+G34-SUMIFS('BD Factoraje'!$R:$R,'BD Factoraje'!$G:$G,'Cartera Semanal Producto'!$A34,'BD Factoraje'!$N:$N,'Cartera Semanal Producto'!H$1,'BD Factoraje'!$C:$C,$B$2)</f>
        <v>0</v>
      </c>
      <c r="I34" s="11">
        <f>IF('Cartera Semanal Producto'!$A34='Cartera Semanal Producto'!I$1,-SUMIFS('BD Factoraje'!$Q:$Q,'BD Factoraje'!$G:$G,'Cartera Semanal Producto'!$A34,'BD Factoraje'!$C:$C,$B$2),0)+H34-SUMIFS('BD Factoraje'!$R:$R,'BD Factoraje'!$G:$G,'Cartera Semanal Producto'!$A34,'BD Factoraje'!$N:$N,'Cartera Semanal Producto'!I$1,'BD Factoraje'!$C:$C,$B$2)</f>
        <v>0</v>
      </c>
      <c r="J34" s="11">
        <f>IF('Cartera Semanal Producto'!$A34='Cartera Semanal Producto'!J$1,-SUMIFS('BD Factoraje'!$Q:$Q,'BD Factoraje'!$G:$G,'Cartera Semanal Producto'!$A34,'BD Factoraje'!$C:$C,$B$2),0)+I34-SUMIFS('BD Factoraje'!$R:$R,'BD Factoraje'!$G:$G,'Cartera Semanal Producto'!$A34,'BD Factoraje'!$N:$N,'Cartera Semanal Producto'!J$1,'BD Factoraje'!$C:$C,$B$2)</f>
        <v>0</v>
      </c>
      <c r="K34" s="11">
        <f>IF('Cartera Semanal Producto'!$A34='Cartera Semanal Producto'!K$1,-SUMIFS('BD Factoraje'!$Q:$Q,'BD Factoraje'!$G:$G,'Cartera Semanal Producto'!$A34,'BD Factoraje'!$C:$C,$B$2),0)+J34-SUMIFS('BD Factoraje'!$R:$R,'BD Factoraje'!$G:$G,'Cartera Semanal Producto'!$A34,'BD Factoraje'!$N:$N,'Cartera Semanal Producto'!K$1,'BD Factoraje'!$C:$C,$B$2)</f>
        <v>0</v>
      </c>
      <c r="L34" s="11">
        <f>IF('Cartera Semanal Producto'!$A34='Cartera Semanal Producto'!L$1,-SUMIFS('BD Factoraje'!$Q:$Q,'BD Factoraje'!$G:$G,'Cartera Semanal Producto'!$A34,'BD Factoraje'!$C:$C,$B$2),0)+K34-SUMIFS('BD Factoraje'!$R:$R,'BD Factoraje'!$G:$G,'Cartera Semanal Producto'!$A34,'BD Factoraje'!$N:$N,'Cartera Semanal Producto'!L$1,'BD Factoraje'!$C:$C,$B$2)</f>
        <v>0</v>
      </c>
      <c r="M34" s="11">
        <f>IF('Cartera Semanal Producto'!$A34='Cartera Semanal Producto'!M$1,-SUMIFS('BD Factoraje'!$Q:$Q,'BD Factoraje'!$G:$G,'Cartera Semanal Producto'!$A34,'BD Factoraje'!$C:$C,$B$2),0)+L34-SUMIFS('BD Factoraje'!$R:$R,'BD Factoraje'!$G:$G,'Cartera Semanal Producto'!$A34,'BD Factoraje'!$N:$N,'Cartera Semanal Producto'!M$1,'BD Factoraje'!$C:$C,$B$2)</f>
        <v>0</v>
      </c>
      <c r="N34" s="11">
        <f>IF('Cartera Semanal Producto'!$A34='Cartera Semanal Producto'!N$1,-SUMIFS('BD Factoraje'!$Q:$Q,'BD Factoraje'!$G:$G,'Cartera Semanal Producto'!$A34,'BD Factoraje'!$C:$C,$B$2),0)+M34-SUMIFS('BD Factoraje'!$R:$R,'BD Factoraje'!$G:$G,'Cartera Semanal Producto'!$A34,'BD Factoraje'!$N:$N,'Cartera Semanal Producto'!N$1,'BD Factoraje'!$C:$C,$B$2)</f>
        <v>0</v>
      </c>
      <c r="O34" s="11">
        <f>IF('Cartera Semanal Producto'!$A34='Cartera Semanal Producto'!O$1,-SUMIFS('BD Factoraje'!$Q:$Q,'BD Factoraje'!$G:$G,'Cartera Semanal Producto'!$A34,'BD Factoraje'!$C:$C,$B$2),0)+N34-SUMIFS('BD Factoraje'!$R:$R,'BD Factoraje'!$G:$G,'Cartera Semanal Producto'!$A34,'BD Factoraje'!$N:$N,'Cartera Semanal Producto'!O$1,'BD Factoraje'!$C:$C,$B$2)</f>
        <v>0</v>
      </c>
      <c r="P34" s="11">
        <f>IF('Cartera Semanal Producto'!$A34='Cartera Semanal Producto'!P$1,-SUMIFS('BD Factoraje'!$Q:$Q,'BD Factoraje'!$G:$G,'Cartera Semanal Producto'!$A34,'BD Factoraje'!$C:$C,$B$2),0)+O34-SUMIFS('BD Factoraje'!$R:$R,'BD Factoraje'!$G:$G,'Cartera Semanal Producto'!$A34,'BD Factoraje'!$N:$N,'Cartera Semanal Producto'!P$1,'BD Factoraje'!$C:$C,$B$2)</f>
        <v>0</v>
      </c>
      <c r="Q34" s="11">
        <f>IF('Cartera Semanal Producto'!$A34='Cartera Semanal Producto'!Q$1,-SUMIFS('BD Factoraje'!$Q:$Q,'BD Factoraje'!$G:$G,'Cartera Semanal Producto'!$A34,'BD Factoraje'!$C:$C,$B$2),0)+P34-SUMIFS('BD Factoraje'!$R:$R,'BD Factoraje'!$G:$G,'Cartera Semanal Producto'!$A34,'BD Factoraje'!$N:$N,'Cartera Semanal Producto'!Q$1,'BD Factoraje'!$C:$C,$B$2)</f>
        <v>0</v>
      </c>
      <c r="R34" s="11">
        <f>IF('Cartera Semanal Producto'!$A34='Cartera Semanal Producto'!R$1,-SUMIFS('BD Factoraje'!$Q:$Q,'BD Factoraje'!$G:$G,'Cartera Semanal Producto'!$A34,'BD Factoraje'!$C:$C,$B$2),0)+Q34-SUMIFS('BD Factoraje'!$R:$R,'BD Factoraje'!$G:$G,'Cartera Semanal Producto'!$A34,'BD Factoraje'!$N:$N,'Cartera Semanal Producto'!R$1,'BD Factoraje'!$C:$C,$B$2)</f>
        <v>0</v>
      </c>
      <c r="S34" s="11">
        <f>IF('Cartera Semanal Producto'!$A34='Cartera Semanal Producto'!S$1,-SUMIFS('BD Factoraje'!$Q:$Q,'BD Factoraje'!$G:$G,'Cartera Semanal Producto'!$A34,'BD Factoraje'!$C:$C,$B$2),0)+R34-SUMIFS('BD Factoraje'!$R:$R,'BD Factoraje'!$G:$G,'Cartera Semanal Producto'!$A34,'BD Factoraje'!$N:$N,'Cartera Semanal Producto'!S$1,'BD Factoraje'!$C:$C,$B$2)</f>
        <v>0</v>
      </c>
      <c r="T34" s="11">
        <f>IF('Cartera Semanal Producto'!$A34='Cartera Semanal Producto'!T$1,-SUMIFS('BD Factoraje'!$Q:$Q,'BD Factoraje'!$G:$G,'Cartera Semanal Producto'!$A34,'BD Factoraje'!$C:$C,$B$2),0)+S34-SUMIFS('BD Factoraje'!$R:$R,'BD Factoraje'!$G:$G,'Cartera Semanal Producto'!$A34,'BD Factoraje'!$N:$N,'Cartera Semanal Producto'!T$1,'BD Factoraje'!$C:$C,$B$2)</f>
        <v>0</v>
      </c>
      <c r="U34" s="11">
        <f>IF('Cartera Semanal Producto'!$A34='Cartera Semanal Producto'!U$1,-SUMIFS('BD Factoraje'!$Q:$Q,'BD Factoraje'!$G:$G,'Cartera Semanal Producto'!$A34,'BD Factoraje'!$C:$C,$B$2),0)+T34-SUMIFS('BD Factoraje'!$R:$R,'BD Factoraje'!$G:$G,'Cartera Semanal Producto'!$A34,'BD Factoraje'!$N:$N,'Cartera Semanal Producto'!U$1,'BD Factoraje'!$C:$C,$B$2)</f>
        <v>0</v>
      </c>
      <c r="V34" s="11">
        <f>IF('Cartera Semanal Producto'!$A34='Cartera Semanal Producto'!V$1,-SUMIFS('BD Factoraje'!$Q:$Q,'BD Factoraje'!$G:$G,'Cartera Semanal Producto'!$A34,'BD Factoraje'!$C:$C,$B$2),0)+U34-SUMIFS('BD Factoraje'!$R:$R,'BD Factoraje'!$G:$G,'Cartera Semanal Producto'!$A34,'BD Factoraje'!$N:$N,'Cartera Semanal Producto'!V$1,'BD Factoraje'!$C:$C,$B$2)</f>
        <v>0</v>
      </c>
      <c r="W34" s="11">
        <f>IF('Cartera Semanal Producto'!$A34='Cartera Semanal Producto'!W$1,-SUMIFS('BD Factoraje'!$Q:$Q,'BD Factoraje'!$G:$G,'Cartera Semanal Producto'!$A34,'BD Factoraje'!$C:$C,$B$2),0)+V34-SUMIFS('BD Factoraje'!$R:$R,'BD Factoraje'!$G:$G,'Cartera Semanal Producto'!$A34,'BD Factoraje'!$N:$N,'Cartera Semanal Producto'!W$1,'BD Factoraje'!$C:$C,$B$2)</f>
        <v>0</v>
      </c>
      <c r="X34" s="11">
        <f>IF('Cartera Semanal Producto'!$A34='Cartera Semanal Producto'!X$1,-SUMIFS('BD Factoraje'!$Q:$Q,'BD Factoraje'!$G:$G,'Cartera Semanal Producto'!$A34,'BD Factoraje'!$C:$C,$B$2),0)+W34-SUMIFS('BD Factoraje'!$R:$R,'BD Factoraje'!$G:$G,'Cartera Semanal Producto'!$A34,'BD Factoraje'!$N:$N,'Cartera Semanal Producto'!X$1,'BD Factoraje'!$C:$C,$B$2)</f>
        <v>0</v>
      </c>
      <c r="Y34" s="11">
        <f>IF('Cartera Semanal Producto'!$A34='Cartera Semanal Producto'!Y$1,-SUMIFS('BD Factoraje'!$Q:$Q,'BD Factoraje'!$G:$G,'Cartera Semanal Producto'!$A34,'BD Factoraje'!$C:$C,$B$2),0)+X34-SUMIFS('BD Factoraje'!$R:$R,'BD Factoraje'!$G:$G,'Cartera Semanal Producto'!$A34,'BD Factoraje'!$N:$N,'Cartera Semanal Producto'!Y$1,'BD Factoraje'!$C:$C,$B$2)</f>
        <v>0</v>
      </c>
      <c r="Z34" s="11">
        <f>IF('Cartera Semanal Producto'!$A34='Cartera Semanal Producto'!Z$1,-SUMIFS('BD Factoraje'!$Q:$Q,'BD Factoraje'!$G:$G,'Cartera Semanal Producto'!$A34,'BD Factoraje'!$C:$C,$B$2),0)+Y34-SUMIFS('BD Factoraje'!$R:$R,'BD Factoraje'!$G:$G,'Cartera Semanal Producto'!$A34,'BD Factoraje'!$N:$N,'Cartera Semanal Producto'!Z$1,'BD Factoraje'!$C:$C,$B$2)</f>
        <v>0</v>
      </c>
      <c r="AA34" s="11">
        <f>IF('Cartera Semanal Producto'!$A34='Cartera Semanal Producto'!AA$1,-SUMIFS('BD Factoraje'!$Q:$Q,'BD Factoraje'!$G:$G,'Cartera Semanal Producto'!$A34,'BD Factoraje'!$C:$C,$B$2),0)+Z34-SUMIFS('BD Factoraje'!$R:$R,'BD Factoraje'!$G:$G,'Cartera Semanal Producto'!$A34,'BD Factoraje'!$N:$N,'Cartera Semanal Producto'!AA$1,'BD Factoraje'!$C:$C,$B$2)</f>
        <v>0</v>
      </c>
      <c r="AB34" s="11">
        <f>IF('Cartera Semanal Producto'!$A34='Cartera Semanal Producto'!AB$1,-SUMIFS('BD Factoraje'!$Q:$Q,'BD Factoraje'!$G:$G,'Cartera Semanal Producto'!$A34,'BD Factoraje'!$C:$C,$B$2),0)+AA34-SUMIFS('BD Factoraje'!$R:$R,'BD Factoraje'!$G:$G,'Cartera Semanal Producto'!$A34,'BD Factoraje'!$N:$N,'Cartera Semanal Producto'!AB$1,'BD Factoraje'!$C:$C,$B$2)</f>
        <v>0</v>
      </c>
      <c r="AC34" s="11">
        <f>IF('Cartera Semanal Producto'!$A34='Cartera Semanal Producto'!AC$1,-SUMIFS('BD Factoraje'!$Q:$Q,'BD Factoraje'!$G:$G,'Cartera Semanal Producto'!$A34,'BD Factoraje'!$C:$C,$B$2),0)+AB34-SUMIFS('BD Factoraje'!$R:$R,'BD Factoraje'!$G:$G,'Cartera Semanal Producto'!$A34,'BD Factoraje'!$N:$N,'Cartera Semanal Producto'!AC$1,'BD Factoraje'!$C:$C,$B$2)</f>
        <v>0</v>
      </c>
      <c r="AD34" s="11">
        <f>IF('Cartera Semanal Producto'!$A34='Cartera Semanal Producto'!AD$1,-SUMIFS('BD Factoraje'!$Q:$Q,'BD Factoraje'!$G:$G,'Cartera Semanal Producto'!$A34,'BD Factoraje'!$C:$C,$B$2),0)+AC34-SUMIFS('BD Factoraje'!$R:$R,'BD Factoraje'!$G:$G,'Cartera Semanal Producto'!$A34,'BD Factoraje'!$N:$N,'Cartera Semanal Producto'!AD$1,'BD Factoraje'!$C:$C,$B$2)</f>
        <v>0</v>
      </c>
      <c r="AE34" s="11">
        <f>IF('Cartera Semanal Producto'!$A34='Cartera Semanal Producto'!AE$1,-SUMIFS('BD Factoraje'!$Q:$Q,'BD Factoraje'!$G:$G,'Cartera Semanal Producto'!$A34,'BD Factoraje'!$C:$C,$B$2),0)+AD34-SUMIFS('BD Factoraje'!$R:$R,'BD Factoraje'!$G:$G,'Cartera Semanal Producto'!$A34,'BD Factoraje'!$N:$N,'Cartera Semanal Producto'!AE$1,'BD Factoraje'!$C:$C,$B$2)</f>
        <v>0</v>
      </c>
      <c r="AF34" s="11">
        <f>IF('Cartera Semanal Producto'!$A34='Cartera Semanal Producto'!AF$1,-SUMIFS('BD Factoraje'!$Q:$Q,'BD Factoraje'!$G:$G,'Cartera Semanal Producto'!$A34,'BD Factoraje'!$C:$C,$B$2),0)+AE34-SUMIFS('BD Factoraje'!$R:$R,'BD Factoraje'!$G:$G,'Cartera Semanal Producto'!$A34,'BD Factoraje'!$N:$N,'Cartera Semanal Producto'!AF$1,'BD Factoraje'!$C:$C,$B$2)</f>
        <v>0</v>
      </c>
      <c r="AG34" s="11">
        <f>IF('Cartera Semanal Producto'!$A34='Cartera Semanal Producto'!AG$1,-SUMIFS('BD Factoraje'!$Q:$Q,'BD Factoraje'!$G:$G,'Cartera Semanal Producto'!$A34,'BD Factoraje'!$C:$C,$B$2),0)+AF34-SUMIFS('BD Factoraje'!$R:$R,'BD Factoraje'!$G:$G,'Cartera Semanal Producto'!$A34,'BD Factoraje'!$N:$N,'Cartera Semanal Producto'!AG$1,'BD Factoraje'!$C:$C,$B$2)</f>
        <v>880000</v>
      </c>
      <c r="AH34" s="11">
        <f>IF('Cartera Semanal Producto'!$A34='Cartera Semanal Producto'!AH$1,-SUMIFS('BD Factoraje'!$Q:$Q,'BD Factoraje'!$G:$G,'Cartera Semanal Producto'!$A34,'BD Factoraje'!$C:$C,$B$2),0)+AG34-SUMIFS('BD Factoraje'!$R:$R,'BD Factoraje'!$G:$G,'Cartera Semanal Producto'!$A34,'BD Factoraje'!$N:$N,'Cartera Semanal Producto'!AH$1,'BD Factoraje'!$C:$C,$B$2)</f>
        <v>880000</v>
      </c>
      <c r="AI34" s="11">
        <f>IF('Cartera Semanal Producto'!$A34='Cartera Semanal Producto'!AI$1,-SUMIFS('BD Factoraje'!$Q:$Q,'BD Factoraje'!$G:$G,'Cartera Semanal Producto'!$A34,'BD Factoraje'!$C:$C,$B$2),0)+AH34-SUMIFS('BD Factoraje'!$R:$R,'BD Factoraje'!$G:$G,'Cartera Semanal Producto'!$A34,'BD Factoraje'!$N:$N,'Cartera Semanal Producto'!AI$1,'BD Factoraje'!$C:$C,$B$2)</f>
        <v>880000</v>
      </c>
      <c r="AJ34" s="11">
        <f>IF('Cartera Semanal Producto'!$A34='Cartera Semanal Producto'!AJ$1,-SUMIFS('BD Factoraje'!$Q:$Q,'BD Factoraje'!$G:$G,'Cartera Semanal Producto'!$A34,'BD Factoraje'!$C:$C,$B$2),0)+AI34-SUMIFS('BD Factoraje'!$R:$R,'BD Factoraje'!$G:$G,'Cartera Semanal Producto'!$A34,'BD Factoraje'!$N:$N,'Cartera Semanal Producto'!AJ$1,'BD Factoraje'!$C:$C,$B$2)</f>
        <v>880000</v>
      </c>
      <c r="AK34" s="11">
        <f>IF('Cartera Semanal Producto'!$A34='Cartera Semanal Producto'!AK$1,-SUMIFS('BD Factoraje'!$Q:$Q,'BD Factoraje'!$G:$G,'Cartera Semanal Producto'!$A34,'BD Factoraje'!$C:$C,$B$2),0)+AJ34-SUMIFS('BD Factoraje'!$R:$R,'BD Factoraje'!$G:$G,'Cartera Semanal Producto'!$A34,'BD Factoraje'!$N:$N,'Cartera Semanal Producto'!AK$1,'BD Factoraje'!$C:$C,$B$2)</f>
        <v>880000</v>
      </c>
      <c r="AL34" s="11">
        <f>IF('Cartera Semanal Producto'!$A34='Cartera Semanal Producto'!AL$1,-SUMIFS('BD Factoraje'!$Q:$Q,'BD Factoraje'!$G:$G,'Cartera Semanal Producto'!$A34,'BD Factoraje'!$C:$C,$B$2),0)+AK34-SUMIFS('BD Factoraje'!$R:$R,'BD Factoraje'!$G:$G,'Cartera Semanal Producto'!$A34,'BD Factoraje'!$N:$N,'Cartera Semanal Producto'!AL$1,'BD Factoraje'!$C:$C,$B$2)</f>
        <v>880000</v>
      </c>
      <c r="AM34" s="11">
        <f>IF('Cartera Semanal Producto'!$A34='Cartera Semanal Producto'!AM$1,-SUMIFS('BD Factoraje'!$Q:$Q,'BD Factoraje'!$G:$G,'Cartera Semanal Producto'!$A34,'BD Factoraje'!$C:$C,$B$2),0)+AL34-SUMIFS('BD Factoraje'!$R:$R,'BD Factoraje'!$G:$G,'Cartera Semanal Producto'!$A34,'BD Factoraje'!$N:$N,'Cartera Semanal Producto'!AM$1,'BD Factoraje'!$C:$C,$B$2)</f>
        <v>880000</v>
      </c>
      <c r="AN34" s="11">
        <f>IF('Cartera Semanal Producto'!$A34='Cartera Semanal Producto'!AN$1,-SUMIFS('BD Factoraje'!$Q:$Q,'BD Factoraje'!$G:$G,'Cartera Semanal Producto'!$A34,'BD Factoraje'!$C:$C,$B$2),0)+AM34-SUMIFS('BD Factoraje'!$R:$R,'BD Factoraje'!$G:$G,'Cartera Semanal Producto'!$A34,'BD Factoraje'!$N:$N,'Cartera Semanal Producto'!AN$1,'BD Factoraje'!$C:$C,$B$2)</f>
        <v>30000</v>
      </c>
      <c r="AO34" s="11">
        <f>IF('Cartera Semanal Producto'!$A34='Cartera Semanal Producto'!AO$1,-SUMIFS('BD Factoraje'!$Q:$Q,'BD Factoraje'!$G:$G,'Cartera Semanal Producto'!$A34,'BD Factoraje'!$C:$C,$B$2),0)+AN34-SUMIFS('BD Factoraje'!$R:$R,'BD Factoraje'!$G:$G,'Cartera Semanal Producto'!$A34,'BD Factoraje'!$N:$N,'Cartera Semanal Producto'!AO$1,'BD Factoraje'!$C:$C,$B$2)</f>
        <v>30000</v>
      </c>
      <c r="AP34" s="11">
        <f>IF('Cartera Semanal Producto'!$A34='Cartera Semanal Producto'!AP$1,-SUMIFS('BD Factoraje'!$Q:$Q,'BD Factoraje'!$G:$G,'Cartera Semanal Producto'!$A34,'BD Factoraje'!$C:$C,$B$2),0)+AO34-SUMIFS('BD Factoraje'!$R:$R,'BD Factoraje'!$G:$G,'Cartera Semanal Producto'!$A34,'BD Factoraje'!$N:$N,'Cartera Semanal Producto'!AP$1,'BD Factoraje'!$C:$C,$B$2)</f>
        <v>30000</v>
      </c>
      <c r="AQ34" s="11">
        <f>IF('Cartera Semanal Producto'!$A34='Cartera Semanal Producto'!AQ$1,-SUMIFS('BD Factoraje'!$Q:$Q,'BD Factoraje'!$G:$G,'Cartera Semanal Producto'!$A34,'BD Factoraje'!$C:$C,$B$2),0)+AP34-SUMIFS('BD Factoraje'!$R:$R,'BD Factoraje'!$G:$G,'Cartera Semanal Producto'!$A34,'BD Factoraje'!$N:$N,'Cartera Semanal Producto'!AQ$1,'BD Factoraje'!$C:$C,$B$2)</f>
        <v>30000</v>
      </c>
      <c r="AR34" s="11">
        <f>IF('Cartera Semanal Producto'!$A34='Cartera Semanal Producto'!AR$1,-SUMIFS('BD Factoraje'!$Q:$Q,'BD Factoraje'!$G:$G,'Cartera Semanal Producto'!$A34,'BD Factoraje'!$C:$C,$B$2),0)+AQ34-SUMIFS('BD Factoraje'!$R:$R,'BD Factoraje'!$G:$G,'Cartera Semanal Producto'!$A34,'BD Factoraje'!$N:$N,'Cartera Semanal Producto'!AR$1,'BD Factoraje'!$C:$C,$B$2)</f>
        <v>30000</v>
      </c>
      <c r="AS34" s="11">
        <f>IF('Cartera Semanal Producto'!$A34='Cartera Semanal Producto'!AS$1,-SUMIFS('BD Factoraje'!$Q:$Q,'BD Factoraje'!$G:$G,'Cartera Semanal Producto'!$A34,'BD Factoraje'!$C:$C,$B$2),0)+AR34-SUMIFS('BD Factoraje'!$R:$R,'BD Factoraje'!$G:$G,'Cartera Semanal Producto'!$A34,'BD Factoraje'!$N:$N,'Cartera Semanal Producto'!AS$1,'BD Factoraje'!$C:$C,$B$2)</f>
        <v>30000</v>
      </c>
      <c r="AT34" s="11">
        <f>IF('Cartera Semanal Producto'!$A34='Cartera Semanal Producto'!AT$1,-SUMIFS('BD Factoraje'!$Q:$Q,'BD Factoraje'!$G:$G,'Cartera Semanal Producto'!$A34,'BD Factoraje'!$C:$C,$B$2),0)+AS34-SUMIFS('BD Factoraje'!$R:$R,'BD Factoraje'!$G:$G,'Cartera Semanal Producto'!$A34,'BD Factoraje'!$N:$N,'Cartera Semanal Producto'!AT$1,'BD Factoraje'!$C:$C,$B$2)</f>
        <v>30000</v>
      </c>
      <c r="AU34" s="11">
        <f>IF('Cartera Semanal Producto'!$A34='Cartera Semanal Producto'!AU$1,-SUMIFS('BD Factoraje'!$Q:$Q,'BD Factoraje'!$G:$G,'Cartera Semanal Producto'!$A34,'BD Factoraje'!$C:$C,$B$2),0)+AT34-SUMIFS('BD Factoraje'!$R:$R,'BD Factoraje'!$G:$G,'Cartera Semanal Producto'!$A34,'BD Factoraje'!$N:$N,'Cartera Semanal Producto'!AU$1,'BD Factoraje'!$C:$C,$B$2)</f>
        <v>30000</v>
      </c>
      <c r="AV34" s="11">
        <f>IF('Cartera Semanal Producto'!$A34='Cartera Semanal Producto'!AV$1,-SUMIFS('BD Factoraje'!$Q:$Q,'BD Factoraje'!$G:$G,'Cartera Semanal Producto'!$A34,'BD Factoraje'!$C:$C,$B$2),0)+AU34-SUMIFS('BD Factoraje'!$R:$R,'BD Factoraje'!$G:$G,'Cartera Semanal Producto'!$A34,'BD Factoraje'!$N:$N,'Cartera Semanal Producto'!AV$1,'BD Factoraje'!$C:$C,$B$2)</f>
        <v>30000</v>
      </c>
      <c r="AW34" s="11">
        <f>IF('Cartera Semanal Producto'!$A34='Cartera Semanal Producto'!AW$1,-SUMIFS('BD Factoraje'!$Q:$Q,'BD Factoraje'!$G:$G,'Cartera Semanal Producto'!$A34,'BD Factoraje'!$C:$C,$B$2),0)+AV34-SUMIFS('BD Factoraje'!$R:$R,'BD Factoraje'!$G:$G,'Cartera Semanal Producto'!$A34,'BD Factoraje'!$N:$N,'Cartera Semanal Producto'!AW$1,'BD Factoraje'!$C:$C,$B$2)</f>
        <v>30000</v>
      </c>
      <c r="AX34" s="11">
        <f>IF('Cartera Semanal Producto'!$A34='Cartera Semanal Producto'!AX$1,-SUMIFS('BD Factoraje'!$Q:$Q,'BD Factoraje'!$G:$G,'Cartera Semanal Producto'!$A34,'BD Factoraje'!$C:$C,$B$2),0)+AW34-SUMIFS('BD Factoraje'!$R:$R,'BD Factoraje'!$G:$G,'Cartera Semanal Producto'!$A34,'BD Factoraje'!$N:$N,'Cartera Semanal Producto'!AX$1,'BD Factoraje'!$C:$C,$B$2)</f>
        <v>30000</v>
      </c>
      <c r="AY34" s="11">
        <f>IF('Cartera Semanal Producto'!$A34='Cartera Semanal Producto'!AY$1,-SUMIFS('BD Factoraje'!$Q:$Q,'BD Factoraje'!$G:$G,'Cartera Semanal Producto'!$A34,'BD Factoraje'!$C:$C,$B$2),0)+AX34-SUMIFS('BD Factoraje'!$R:$R,'BD Factoraje'!$G:$G,'Cartera Semanal Producto'!$A34,'BD Factoraje'!$N:$N,'Cartera Semanal Producto'!AY$1,'BD Factoraje'!$C:$C,$B$2)</f>
        <v>30000</v>
      </c>
      <c r="AZ34" s="11">
        <f>IF('Cartera Semanal Producto'!$A34='Cartera Semanal Producto'!AZ$1,-SUMIFS('BD Factoraje'!$Q:$Q,'BD Factoraje'!$G:$G,'Cartera Semanal Producto'!$A34,'BD Factoraje'!$C:$C,$B$2),0)+AY34-SUMIFS('BD Factoraje'!$R:$R,'BD Factoraje'!$G:$G,'Cartera Semanal Producto'!$A34,'BD Factoraje'!$N:$N,'Cartera Semanal Producto'!AZ$1,'BD Factoraje'!$C:$C,$B$2)</f>
        <v>30000</v>
      </c>
      <c r="BA34" s="11">
        <f>IF('Cartera Semanal Producto'!$A34='Cartera Semanal Producto'!BA$1,-SUMIFS('BD Factoraje'!$Q:$Q,'BD Factoraje'!$G:$G,'Cartera Semanal Producto'!$A34,'BD Factoraje'!$C:$C,$B$2),0)+AZ34-SUMIFS('BD Factoraje'!$R:$R,'BD Factoraje'!$G:$G,'Cartera Semanal Producto'!$A34,'BD Factoraje'!$N:$N,'Cartera Semanal Producto'!BA$1,'BD Factoraje'!$C:$C,$B$2)</f>
        <v>30000</v>
      </c>
      <c r="BB34" s="11">
        <f>IF('Cartera Semanal Producto'!$A34='Cartera Semanal Producto'!BB$1,-SUMIFS('BD Factoraje'!$Q:$Q,'BD Factoraje'!$G:$G,'Cartera Semanal Producto'!$A34,'BD Factoraje'!$C:$C,$B$2),0)+BA34-SUMIFS('BD Factoraje'!$R:$R,'BD Factoraje'!$G:$G,'Cartera Semanal Producto'!$A34,'BD Factoraje'!$N:$N,'Cartera Semanal Producto'!BB$1,'BD Factoraje'!$C:$C,$B$2)</f>
        <v>30000</v>
      </c>
      <c r="BC34" s="11">
        <f>IF('Cartera Semanal Producto'!$A34='Cartera Semanal Producto'!BC$1,-SUMIFS('BD Factoraje'!$Q:$Q,'BD Factoraje'!$G:$G,'Cartera Semanal Producto'!$A34,'BD Factoraje'!$C:$C,$B$2),0)+BB34-SUMIFS('BD Factoraje'!$R:$R,'BD Factoraje'!$G:$G,'Cartera Semanal Producto'!$A34,'BD Factoraje'!$N:$N,'Cartera Semanal Producto'!BC$1,'BD Factoraje'!$C:$C,$B$2)</f>
        <v>30000</v>
      </c>
      <c r="BD34" s="11">
        <f>IF('Cartera Semanal Producto'!$A34='Cartera Semanal Producto'!BD$1,-SUMIFS('BD Factoraje'!$Q:$Q,'BD Factoraje'!$G:$G,'Cartera Semanal Producto'!$A34,'BD Factoraje'!$C:$C,$B$2),0)+BC34-SUMIFS('BD Factoraje'!$R:$R,'BD Factoraje'!$G:$G,'Cartera Semanal Producto'!$A34,'BD Factoraje'!$N:$N,'Cartera Semanal Producto'!BD$1,'BD Factoraje'!$C:$C,$B$2)</f>
        <v>30000</v>
      </c>
      <c r="BE34" s="11">
        <f>IF('Cartera Semanal Producto'!$A34='Cartera Semanal Producto'!BE$1,-SUMIFS('BD Factoraje'!$Q:$Q,'BD Factoraje'!$G:$G,'Cartera Semanal Producto'!$A34,'BD Factoraje'!$C:$C,$B$2),0)+BD34-SUMIFS('BD Factoraje'!$R:$R,'BD Factoraje'!$G:$G,'Cartera Semanal Producto'!$A34,'BD Factoraje'!$N:$N,'Cartera Semanal Producto'!BE$1,'BD Factoraje'!$C:$C,$B$2)</f>
        <v>30000</v>
      </c>
      <c r="BF34" s="11">
        <f>IF('Cartera Semanal Producto'!$A34='Cartera Semanal Producto'!BF$1,-SUMIFS('BD Factoraje'!$Q:$Q,'BD Factoraje'!$G:$G,'Cartera Semanal Producto'!$A34,'BD Factoraje'!$C:$C,$B$2),0)+BE34-SUMIFS('BD Factoraje'!$R:$R,'BD Factoraje'!$G:$G,'Cartera Semanal Producto'!$A34,'BD Factoraje'!$N:$N,'Cartera Semanal Producto'!BF$1,'BD Factoraje'!$C:$C,$B$2)</f>
        <v>30000</v>
      </c>
      <c r="BG34" s="11">
        <f>IF('Cartera Semanal Producto'!$A34='Cartera Semanal Producto'!BG$1,-SUMIFS('BD Factoraje'!$Q:$Q,'BD Factoraje'!$G:$G,'Cartera Semanal Producto'!$A34,'BD Factoraje'!$C:$C,$B$2),0)+BF34-SUMIFS('BD Factoraje'!$R:$R,'BD Factoraje'!$G:$G,'Cartera Semanal Producto'!$A34,'BD Factoraje'!$N:$N,'Cartera Semanal Producto'!BG$1,'BD Factoraje'!$C:$C,$B$2)</f>
        <v>30000</v>
      </c>
      <c r="BH34" s="11">
        <f>IF('Cartera Semanal Producto'!$A34='Cartera Semanal Producto'!BH$1,-SUMIFS('BD Factoraje'!$Q:$Q,'BD Factoraje'!$G:$G,'Cartera Semanal Producto'!$A34,'BD Factoraje'!$C:$C,$B$2),0)+BG34-SUMIFS('BD Factoraje'!$R:$R,'BD Factoraje'!$G:$G,'Cartera Semanal Producto'!$A34,'BD Factoraje'!$N:$N,'Cartera Semanal Producto'!BH$1,'BD Factoraje'!$C:$C,$B$2)</f>
        <v>30000</v>
      </c>
      <c r="BI34" s="11">
        <f>IF('Cartera Semanal Producto'!$A34='Cartera Semanal Producto'!BI$1,-SUMIFS('BD Factoraje'!$Q:$Q,'BD Factoraje'!$G:$G,'Cartera Semanal Producto'!$A34,'BD Factoraje'!$C:$C,$B$2),0)+BH34-SUMIFS('BD Factoraje'!$R:$R,'BD Factoraje'!$G:$G,'Cartera Semanal Producto'!$A34,'BD Factoraje'!$N:$N,'Cartera Semanal Producto'!BI$1,'BD Factoraje'!$C:$C,$B$2)</f>
        <v>30000</v>
      </c>
      <c r="BJ34" s="11">
        <f>IF('Cartera Semanal Producto'!$A34='Cartera Semanal Producto'!BJ$1,-SUMIFS('BD Factoraje'!$Q:$Q,'BD Factoraje'!$G:$G,'Cartera Semanal Producto'!$A34,'BD Factoraje'!$C:$C,$B$2),0)+BI34-SUMIFS('BD Factoraje'!$R:$R,'BD Factoraje'!$G:$G,'Cartera Semanal Producto'!$A34,'BD Factoraje'!$N:$N,'Cartera Semanal Producto'!BJ$1,'BD Factoraje'!$C:$C,$B$2)</f>
        <v>30000</v>
      </c>
      <c r="BK34" s="11">
        <f>IF('Cartera Semanal Producto'!$A34='Cartera Semanal Producto'!BK$1,-SUMIFS('BD Factoraje'!$Q:$Q,'BD Factoraje'!$G:$G,'Cartera Semanal Producto'!$A34,'BD Factoraje'!$C:$C,$B$2),0)+BJ34-SUMIFS('BD Factoraje'!$R:$R,'BD Factoraje'!$G:$G,'Cartera Semanal Producto'!$A34,'BD Factoraje'!$N:$N,'Cartera Semanal Producto'!BK$1,'BD Factoraje'!$C:$C,$B$2)</f>
        <v>30000</v>
      </c>
      <c r="BL34" s="11">
        <f>IF('Cartera Semanal Producto'!$A34='Cartera Semanal Producto'!BL$1,-SUMIFS('BD Factoraje'!$Q:$Q,'BD Factoraje'!$G:$G,'Cartera Semanal Producto'!$A34,'BD Factoraje'!$C:$C,$B$2),0)+BK34-SUMIFS('BD Factoraje'!$R:$R,'BD Factoraje'!$G:$G,'Cartera Semanal Producto'!$A34,'BD Factoraje'!$N:$N,'Cartera Semanal Producto'!BL$1,'BD Factoraje'!$C:$C,$B$2)</f>
        <v>30000</v>
      </c>
      <c r="BM34" s="11">
        <f>IF('Cartera Semanal Producto'!$A34='Cartera Semanal Producto'!BM$1,-SUMIFS('BD Factoraje'!$Q:$Q,'BD Factoraje'!$G:$G,'Cartera Semanal Producto'!$A34,'BD Factoraje'!$C:$C,$B$2),0)+BL34-SUMIFS('BD Factoraje'!$R:$R,'BD Factoraje'!$G:$G,'Cartera Semanal Producto'!$A34,'BD Factoraje'!$N:$N,'Cartera Semanal Producto'!BM$1,'BD Factoraje'!$C:$C,$B$2)</f>
        <v>30000</v>
      </c>
      <c r="BN34" s="11">
        <f>IF('Cartera Semanal Producto'!$A34='Cartera Semanal Producto'!BN$1,-SUMIFS('BD Factoraje'!$Q:$Q,'BD Factoraje'!$G:$G,'Cartera Semanal Producto'!$A34,'BD Factoraje'!$C:$C,$B$2),0)+BM34-SUMIFS('BD Factoraje'!$R:$R,'BD Factoraje'!$G:$G,'Cartera Semanal Producto'!$A34,'BD Factoraje'!$N:$N,'Cartera Semanal Producto'!BN$1,'BD Factoraje'!$C:$C,$B$2)</f>
        <v>30000</v>
      </c>
      <c r="BO34" s="11">
        <f>IF('Cartera Semanal Producto'!$A34='Cartera Semanal Producto'!BO$1,-SUMIFS('BD Factoraje'!$Q:$Q,'BD Factoraje'!$G:$G,'Cartera Semanal Producto'!$A34,'BD Factoraje'!$C:$C,$B$2),0)+BN34-SUMIFS('BD Factoraje'!$R:$R,'BD Factoraje'!$G:$G,'Cartera Semanal Producto'!$A34,'BD Factoraje'!$N:$N,'Cartera Semanal Producto'!BO$1,'BD Factoraje'!$C:$C,$B$2)</f>
        <v>30000</v>
      </c>
      <c r="BP34" s="11">
        <f>IF('Cartera Semanal Producto'!$A34='Cartera Semanal Producto'!BP$1,-SUMIFS('BD Factoraje'!$Q:$Q,'BD Factoraje'!$G:$G,'Cartera Semanal Producto'!$A34,'BD Factoraje'!$C:$C,$B$2),0)+BO34-SUMIFS('BD Factoraje'!$R:$R,'BD Factoraje'!$G:$G,'Cartera Semanal Producto'!$A34,'BD Factoraje'!$N:$N,'Cartera Semanal Producto'!BP$1,'BD Factoraje'!$C:$C,$B$2)</f>
        <v>30000</v>
      </c>
      <c r="BQ34" s="11">
        <f>IF('Cartera Semanal Producto'!$A34='Cartera Semanal Producto'!BQ$1,-SUMIFS('BD Factoraje'!$Q:$Q,'BD Factoraje'!$G:$G,'Cartera Semanal Producto'!$A34,'BD Factoraje'!$C:$C,$B$2),0)+BP34-SUMIFS('BD Factoraje'!$R:$R,'BD Factoraje'!$G:$G,'Cartera Semanal Producto'!$A34,'BD Factoraje'!$N:$N,'Cartera Semanal Producto'!BQ$1,'BD Factoraje'!$C:$C,$B$2)</f>
        <v>30000</v>
      </c>
      <c r="BR34" s="11">
        <f>IF('Cartera Semanal Producto'!$A34='Cartera Semanal Producto'!BR$1,-SUMIFS('BD Factoraje'!$Q:$Q,'BD Factoraje'!$G:$G,'Cartera Semanal Producto'!$A34,'BD Factoraje'!$C:$C,$B$2),0)+BQ34-SUMIFS('BD Factoraje'!$R:$R,'BD Factoraje'!$G:$G,'Cartera Semanal Producto'!$A34,'BD Factoraje'!$N:$N,'Cartera Semanal Producto'!BR$1,'BD Factoraje'!$C:$C,$B$2)</f>
        <v>30000</v>
      </c>
      <c r="BS34" s="11">
        <f>IF('Cartera Semanal Producto'!$A34='Cartera Semanal Producto'!BS$1,-SUMIFS('BD Factoraje'!$Q:$Q,'BD Factoraje'!$G:$G,'Cartera Semanal Producto'!$A34,'BD Factoraje'!$C:$C,$B$2),0)+BR34-SUMIFS('BD Factoraje'!$R:$R,'BD Factoraje'!$G:$G,'Cartera Semanal Producto'!$A34,'BD Factoraje'!$N:$N,'Cartera Semanal Producto'!BS$1,'BD Factoraje'!$C:$C,$B$2)</f>
        <v>30000</v>
      </c>
      <c r="BT34" s="11">
        <f>IF('Cartera Semanal Producto'!$A34='Cartera Semanal Producto'!BT$1,-SUMIFS('BD Factoraje'!$Q:$Q,'BD Factoraje'!$G:$G,'Cartera Semanal Producto'!$A34,'BD Factoraje'!$C:$C,$B$2),0)+BS34-SUMIFS('BD Factoraje'!$R:$R,'BD Factoraje'!$G:$G,'Cartera Semanal Producto'!$A34,'BD Factoraje'!$N:$N,'Cartera Semanal Producto'!BT$1,'BD Factoraje'!$C:$C,$B$2)</f>
        <v>0</v>
      </c>
      <c r="BU34" s="11">
        <f>IF('Cartera Semanal Producto'!$A34='Cartera Semanal Producto'!BU$1,-SUMIFS('BD Factoraje'!$Q:$Q,'BD Factoraje'!$G:$G,'Cartera Semanal Producto'!$A34,'BD Factoraje'!$C:$C,$B$2),0)+BT34-SUMIFS('BD Factoraje'!$R:$R,'BD Factoraje'!$G:$G,'Cartera Semanal Producto'!$A34,'BD Factoraje'!$N:$N,'Cartera Semanal Producto'!BU$1,'BD Factoraje'!$C:$C,$B$2)</f>
        <v>0</v>
      </c>
      <c r="BV34" s="11">
        <f>IF('Cartera Semanal Producto'!$A34='Cartera Semanal Producto'!BV$1,-SUMIFS('BD Factoraje'!$Q:$Q,'BD Factoraje'!$G:$G,'Cartera Semanal Producto'!$A34,'BD Factoraje'!$C:$C,$B$2),0)+BU34-SUMIFS('BD Factoraje'!$R:$R,'BD Factoraje'!$G:$G,'Cartera Semanal Producto'!$A34,'BD Factoraje'!$N:$N,'Cartera Semanal Producto'!BV$1,'BD Factoraje'!$C:$C,$B$2)</f>
        <v>0</v>
      </c>
      <c r="BW34" s="11">
        <f>IF('Cartera Semanal Producto'!$A34='Cartera Semanal Producto'!BW$1,-SUMIFS('BD Factoraje'!$Q:$Q,'BD Factoraje'!$G:$G,'Cartera Semanal Producto'!$A34,'BD Factoraje'!$C:$C,$B$2),0)+BV34-SUMIFS('BD Factoraje'!$R:$R,'BD Factoraje'!$G:$G,'Cartera Semanal Producto'!$A34,'BD Factoraje'!$N:$N,'Cartera Semanal Producto'!BW$1,'BD Factoraje'!$C:$C,$B$2)</f>
        <v>0</v>
      </c>
      <c r="BX34" s="11">
        <f>IF('Cartera Semanal Producto'!$A34='Cartera Semanal Producto'!BX$1,-SUMIFS('BD Factoraje'!$Q:$Q,'BD Factoraje'!$G:$G,'Cartera Semanal Producto'!$A34,'BD Factoraje'!$C:$C,$B$2),0)+BW34-SUMIFS('BD Factoraje'!$R:$R,'BD Factoraje'!$G:$G,'Cartera Semanal Producto'!$A34,'BD Factoraje'!$N:$N,'Cartera Semanal Producto'!BX$1,'BD Factoraje'!$C:$C,$B$2)</f>
        <v>0</v>
      </c>
      <c r="BY34" s="11">
        <f>IF('Cartera Semanal Producto'!$A34='Cartera Semanal Producto'!BY$1,-SUMIFS('BD Factoraje'!$Q:$Q,'BD Factoraje'!$G:$G,'Cartera Semanal Producto'!$A34,'BD Factoraje'!$C:$C,$B$2),0)+BX34-SUMIFS('BD Factoraje'!$R:$R,'BD Factoraje'!$G:$G,'Cartera Semanal Producto'!$A34,'BD Factoraje'!$N:$N,'Cartera Semanal Producto'!BY$1,'BD Factoraje'!$C:$C,$B$2)</f>
        <v>0</v>
      </c>
      <c r="BZ34" s="11">
        <f>IF('Cartera Semanal Producto'!$A34='Cartera Semanal Producto'!BZ$1,-SUMIFS('BD Factoraje'!$Q:$Q,'BD Factoraje'!$G:$G,'Cartera Semanal Producto'!$A34,'BD Factoraje'!$C:$C,$B$2),0)+BY34-SUMIFS('BD Factoraje'!$R:$R,'BD Factoraje'!$G:$G,'Cartera Semanal Producto'!$A34,'BD Factoraje'!$N:$N,'Cartera Semanal Producto'!BZ$1,'BD Factoraje'!$C:$C,$B$2)</f>
        <v>0</v>
      </c>
      <c r="CA34" s="11">
        <f>IF('Cartera Semanal Producto'!$A34='Cartera Semanal Producto'!CA$1,-SUMIFS('BD Factoraje'!$Q:$Q,'BD Factoraje'!$G:$G,'Cartera Semanal Producto'!$A34,'BD Factoraje'!$C:$C,$B$2),0)+BZ34-SUMIFS('BD Factoraje'!$R:$R,'BD Factoraje'!$G:$G,'Cartera Semanal Producto'!$A34,'BD Factoraje'!$N:$N,'Cartera Semanal Producto'!CA$1,'BD Factoraje'!$C:$C,$B$2)</f>
        <v>0</v>
      </c>
      <c r="CB34" s="11">
        <f>IF('Cartera Semanal Producto'!$A34='Cartera Semanal Producto'!CB$1,-SUMIFS('BD Factoraje'!$Q:$Q,'BD Factoraje'!$G:$G,'Cartera Semanal Producto'!$A34,'BD Factoraje'!$C:$C,$B$2),0)+CA34-SUMIFS('BD Factoraje'!$R:$R,'BD Factoraje'!$G:$G,'Cartera Semanal Producto'!$A34,'BD Factoraje'!$N:$N,'Cartera Semanal Producto'!CB$1,'BD Factoraje'!$C:$C,$B$2)</f>
        <v>0</v>
      </c>
      <c r="CC34" s="11">
        <f>IF('Cartera Semanal Producto'!$A34='Cartera Semanal Producto'!CC$1,-SUMIFS('BD Factoraje'!$Q:$Q,'BD Factoraje'!$G:$G,'Cartera Semanal Producto'!$A34,'BD Factoraje'!$C:$C,$B$2),0)+CB34-SUMIFS('BD Factoraje'!$R:$R,'BD Factoraje'!$G:$G,'Cartera Semanal Producto'!$A34,'BD Factoraje'!$N:$N,'Cartera Semanal Producto'!CC$1,'BD Factoraje'!$C:$C,$B$2)</f>
        <v>0</v>
      </c>
      <c r="CD34" s="11">
        <f>IF('Cartera Semanal Producto'!$A34='Cartera Semanal Producto'!CD$1,-SUMIFS('BD Factoraje'!$Q:$Q,'BD Factoraje'!$G:$G,'Cartera Semanal Producto'!$A34,'BD Factoraje'!$C:$C,$B$2),0)+CC34-SUMIFS('BD Factoraje'!$R:$R,'BD Factoraje'!$G:$G,'Cartera Semanal Producto'!$A34,'BD Factoraje'!$N:$N,'Cartera Semanal Producto'!CD$1,'BD Factoraje'!$C:$C,$B$2)</f>
        <v>0</v>
      </c>
      <c r="CE34" s="11">
        <f>IF('Cartera Semanal Producto'!$A34='Cartera Semanal Producto'!CE$1,-SUMIFS('BD Factoraje'!$Q:$Q,'BD Factoraje'!$G:$G,'Cartera Semanal Producto'!$A34,'BD Factoraje'!$C:$C,$B$2),0)+CD34-SUMIFS('BD Factoraje'!$R:$R,'BD Factoraje'!$G:$G,'Cartera Semanal Producto'!$A34,'BD Factoraje'!$N:$N,'Cartera Semanal Producto'!CE$1,'BD Factoraje'!$C:$C,$B$2)</f>
        <v>0</v>
      </c>
      <c r="CF34" s="11">
        <f>IF('Cartera Semanal Producto'!$A34='Cartera Semanal Producto'!CF$1,-SUMIFS('BD Factoraje'!$Q:$Q,'BD Factoraje'!$G:$G,'Cartera Semanal Producto'!$A34,'BD Factoraje'!$C:$C,$B$2),0)+CE34-SUMIFS('BD Factoraje'!$R:$R,'BD Factoraje'!$G:$G,'Cartera Semanal Producto'!$A34,'BD Factoraje'!$N:$N,'Cartera Semanal Producto'!CF$1,'BD Factoraje'!$C:$C,$B$2)</f>
        <v>0</v>
      </c>
      <c r="CG34" s="11">
        <f>IF('Cartera Semanal Producto'!$A34='Cartera Semanal Producto'!CG$1,-SUMIFS('BD Factoraje'!$Q:$Q,'BD Factoraje'!$G:$G,'Cartera Semanal Producto'!$A34,'BD Factoraje'!$C:$C,$B$2),0)+CF34-SUMIFS('BD Factoraje'!$R:$R,'BD Factoraje'!$G:$G,'Cartera Semanal Producto'!$A34,'BD Factoraje'!$N:$N,'Cartera Semanal Producto'!CG$1,'BD Factoraje'!$C:$C,$B$2)</f>
        <v>0</v>
      </c>
      <c r="CH34" s="11">
        <f>IF('Cartera Semanal Producto'!$A34='Cartera Semanal Producto'!CH$1,-SUMIFS('BD Factoraje'!$Q:$Q,'BD Factoraje'!$G:$G,'Cartera Semanal Producto'!$A34,'BD Factoraje'!$C:$C,$B$2),0)+CG34-SUMIFS('BD Factoraje'!$R:$R,'BD Factoraje'!$G:$G,'Cartera Semanal Producto'!$A34,'BD Factoraje'!$N:$N,'Cartera Semanal Producto'!CH$1,'BD Factoraje'!$C:$C,$B$2)</f>
        <v>0</v>
      </c>
      <c r="CI34" s="11">
        <f>IF('Cartera Semanal Producto'!$A34='Cartera Semanal Producto'!CI$1,-SUMIFS('BD Factoraje'!$Q:$Q,'BD Factoraje'!$G:$G,'Cartera Semanal Producto'!$A34,'BD Factoraje'!$C:$C,$B$2),0)+CH34-SUMIFS('BD Factoraje'!$R:$R,'BD Factoraje'!$G:$G,'Cartera Semanal Producto'!$A34,'BD Factoraje'!$N:$N,'Cartera Semanal Producto'!CI$1,'BD Factoraje'!$C:$C,$B$2)</f>
        <v>0</v>
      </c>
      <c r="CJ34" s="11">
        <f>IF('Cartera Semanal Producto'!$A34='Cartera Semanal Producto'!CJ$1,-SUMIFS('BD Factoraje'!$Q:$Q,'BD Factoraje'!$G:$G,'Cartera Semanal Producto'!$A34,'BD Factoraje'!$C:$C,$B$2),0)+CI34-SUMIFS('BD Factoraje'!$R:$R,'BD Factoraje'!$G:$G,'Cartera Semanal Producto'!$A34,'BD Factoraje'!$N:$N,'Cartera Semanal Producto'!CJ$1,'BD Factoraje'!$C:$C,$B$2)</f>
        <v>0</v>
      </c>
      <c r="CK34" s="11">
        <f>IF('Cartera Semanal Producto'!$A34='Cartera Semanal Producto'!CK$1,-SUMIFS('BD Factoraje'!$Q:$Q,'BD Factoraje'!$G:$G,'Cartera Semanal Producto'!$A34,'BD Factoraje'!$C:$C,$B$2),0)+CJ34-SUMIFS('BD Factoraje'!$R:$R,'BD Factoraje'!$G:$G,'Cartera Semanal Producto'!$A34,'BD Factoraje'!$N:$N,'Cartera Semanal Producto'!CK$1,'BD Factoraje'!$C:$C,$B$2)</f>
        <v>0</v>
      </c>
      <c r="CL34" s="11">
        <f>IF('Cartera Semanal Producto'!$A34='Cartera Semanal Producto'!CL$1,-SUMIFS('BD Factoraje'!$Q:$Q,'BD Factoraje'!$G:$G,'Cartera Semanal Producto'!$A34,'BD Factoraje'!$C:$C,$B$2),0)+CK34-SUMIFS('BD Factoraje'!$R:$R,'BD Factoraje'!$G:$G,'Cartera Semanal Producto'!$A34,'BD Factoraje'!$N:$N,'Cartera Semanal Producto'!CL$1,'BD Factoraje'!$C:$C,$B$2)</f>
        <v>0</v>
      </c>
      <c r="CM34" s="11">
        <f>IF('Cartera Semanal Producto'!$A34='Cartera Semanal Producto'!CM$1,-SUMIFS('BD Factoraje'!$Q:$Q,'BD Factoraje'!$G:$G,'Cartera Semanal Producto'!$A34,'BD Factoraje'!$C:$C,$B$2),0)+CL34-SUMIFS('BD Factoraje'!$R:$R,'BD Factoraje'!$G:$G,'Cartera Semanal Producto'!$A34,'BD Factoraje'!$N:$N,'Cartera Semanal Producto'!CM$1,'BD Factoraje'!$C:$C,$B$2)</f>
        <v>0</v>
      </c>
      <c r="CN34" s="11">
        <f>IF('Cartera Semanal Producto'!$A34='Cartera Semanal Producto'!CN$1,-SUMIFS('BD Factoraje'!$Q:$Q,'BD Factoraje'!$G:$G,'Cartera Semanal Producto'!$A34,'BD Factoraje'!$C:$C,$B$2),0)+CM34-SUMIFS('BD Factoraje'!$R:$R,'BD Factoraje'!$G:$G,'Cartera Semanal Producto'!$A34,'BD Factoraje'!$N:$N,'Cartera Semanal Producto'!CN$1,'BD Factoraje'!$C:$C,$B$2)</f>
        <v>0</v>
      </c>
      <c r="CO34" s="11">
        <f>IF('Cartera Semanal Producto'!$A34='Cartera Semanal Producto'!CO$1,-SUMIFS('BD Factoraje'!$Q:$Q,'BD Factoraje'!$G:$G,'Cartera Semanal Producto'!$A34,'BD Factoraje'!$C:$C,$B$2),0)+CN34-SUMIFS('BD Factoraje'!$R:$R,'BD Factoraje'!$G:$G,'Cartera Semanal Producto'!$A34,'BD Factoraje'!$N:$N,'Cartera Semanal Producto'!CO$1,'BD Factoraje'!$C:$C,$B$2)</f>
        <v>0</v>
      </c>
      <c r="CP34" s="11">
        <f>IF('Cartera Semanal Producto'!$A34='Cartera Semanal Producto'!CP$1,-SUMIFS('BD Factoraje'!$Q:$Q,'BD Factoraje'!$G:$G,'Cartera Semanal Producto'!$A34,'BD Factoraje'!$C:$C,$B$2),0)+CO34-SUMIFS('BD Factoraje'!$R:$R,'BD Factoraje'!$G:$G,'Cartera Semanal Producto'!$A34,'BD Factoraje'!$N:$N,'Cartera Semanal Producto'!CP$1,'BD Factoraje'!$C:$C,$B$2)</f>
        <v>0</v>
      </c>
      <c r="CQ34" s="11">
        <f>IF('Cartera Semanal Producto'!$A34='Cartera Semanal Producto'!CQ$1,-SUMIFS('BD Factoraje'!$Q:$Q,'BD Factoraje'!$G:$G,'Cartera Semanal Producto'!$A34,'BD Factoraje'!$C:$C,$B$2),0)+CP34-SUMIFS('BD Factoraje'!$R:$R,'BD Factoraje'!$G:$G,'Cartera Semanal Producto'!$A34,'BD Factoraje'!$N:$N,'Cartera Semanal Producto'!CQ$1,'BD Factoraje'!$C:$C,$B$2)</f>
        <v>0</v>
      </c>
      <c r="CR34" s="11">
        <f>IF('Cartera Semanal Producto'!$A34='Cartera Semanal Producto'!CR$1,-SUMIFS('BD Factoraje'!$Q:$Q,'BD Factoraje'!$G:$G,'Cartera Semanal Producto'!$A34,'BD Factoraje'!$C:$C,$B$2),0)+CQ34-SUMIFS('BD Factoraje'!$R:$R,'BD Factoraje'!$G:$G,'Cartera Semanal Producto'!$A34,'BD Factoraje'!$N:$N,'Cartera Semanal Producto'!CR$1,'BD Factoraje'!$C:$C,$B$2)</f>
        <v>0</v>
      </c>
      <c r="CS34" s="11">
        <f>IF('Cartera Semanal Producto'!$A34='Cartera Semanal Producto'!CS$1,-SUMIFS('BD Factoraje'!$Q:$Q,'BD Factoraje'!$G:$G,'Cartera Semanal Producto'!$A34,'BD Factoraje'!$C:$C,$B$2),0)+CR34-SUMIFS('BD Factoraje'!$R:$R,'BD Factoraje'!$G:$G,'Cartera Semanal Producto'!$A34,'BD Factoraje'!$N:$N,'Cartera Semanal Producto'!CS$1,'BD Factoraje'!$C:$C,$B$2)</f>
        <v>0</v>
      </c>
      <c r="CT34" s="11">
        <f>IF('Cartera Semanal Producto'!$A34='Cartera Semanal Producto'!CT$1,-SUMIFS('BD Factoraje'!$Q:$Q,'BD Factoraje'!$G:$G,'Cartera Semanal Producto'!$A34,'BD Factoraje'!$C:$C,$B$2),0)+CS34-SUMIFS('BD Factoraje'!$R:$R,'BD Factoraje'!$G:$G,'Cartera Semanal Producto'!$A34,'BD Factoraje'!$N:$N,'Cartera Semanal Producto'!CT$1,'BD Factoraje'!$C:$C,$B$2)</f>
        <v>0</v>
      </c>
      <c r="CU34" s="11">
        <f>IF('Cartera Semanal Producto'!$A34='Cartera Semanal Producto'!CU$1,-SUMIFS('BD Factoraje'!$Q:$Q,'BD Factoraje'!$G:$G,'Cartera Semanal Producto'!$A34,'BD Factoraje'!$C:$C,$B$2),0)+CT34-SUMIFS('BD Factoraje'!$R:$R,'BD Factoraje'!$G:$G,'Cartera Semanal Producto'!$A34,'BD Factoraje'!$N:$N,'Cartera Semanal Producto'!CU$1,'BD Factoraje'!$C:$C,$B$2)</f>
        <v>0</v>
      </c>
      <c r="CV34" s="11">
        <f>IF('Cartera Semanal Producto'!$A34='Cartera Semanal Producto'!CV$1,-SUMIFS('BD Factoraje'!$Q:$Q,'BD Factoraje'!$G:$G,'Cartera Semanal Producto'!$A34,'BD Factoraje'!$C:$C,$B$2),0)+CU34-SUMIFS('BD Factoraje'!$R:$R,'BD Factoraje'!$G:$G,'Cartera Semanal Producto'!$A34,'BD Factoraje'!$N:$N,'Cartera Semanal Producto'!CV$1,'BD Factoraje'!$C:$C,$B$2)</f>
        <v>0</v>
      </c>
    </row>
    <row r="35" spans="1:100" x14ac:dyDescent="0.25">
      <c r="A35" s="14">
        <v>45</v>
      </c>
      <c r="B35" s="31">
        <f t="shared" si="2"/>
        <v>42680</v>
      </c>
      <c r="C35" s="11">
        <f>IF('Cartera Semanal Producto'!$A35='Cartera Semanal Producto'!C$1,-SUMIFS('BD Factoraje'!$Q:$Q,'BD Factoraje'!$G:$G,'Cartera Semanal Producto'!$A35,'BD Factoraje'!$C:$C,$B$2),0)</f>
        <v>0</v>
      </c>
      <c r="D35" s="11">
        <f>IF('Cartera Semanal Producto'!$A35='Cartera Semanal Producto'!D$1,-SUMIFS('BD Factoraje'!$Q:$Q,'BD Factoraje'!$G:$G,'Cartera Semanal Producto'!$A35,'BD Factoraje'!$C:$C,$B$2),0)+C35-SUMIFS('BD Factoraje'!$R:$R,'BD Factoraje'!$G:$G,'Cartera Semanal Producto'!$A35,'BD Factoraje'!$N:$N,'Cartera Semanal Producto'!D$1,'BD Factoraje'!$C:$C,$B$2)</f>
        <v>0</v>
      </c>
      <c r="E35" s="11">
        <f>IF('Cartera Semanal Producto'!$A35='Cartera Semanal Producto'!E$1,-SUMIFS('BD Factoraje'!$Q:$Q,'BD Factoraje'!$G:$G,'Cartera Semanal Producto'!$A35,'BD Factoraje'!$C:$C,$B$2),0)+D35-SUMIFS('BD Factoraje'!$R:$R,'BD Factoraje'!$G:$G,'Cartera Semanal Producto'!$A35,'BD Factoraje'!$N:$N,'Cartera Semanal Producto'!E$1,'BD Factoraje'!$C:$C,$B$2)</f>
        <v>0</v>
      </c>
      <c r="F35" s="11">
        <f>IF('Cartera Semanal Producto'!$A35='Cartera Semanal Producto'!F$1,-SUMIFS('BD Factoraje'!$Q:$Q,'BD Factoraje'!$G:$G,'Cartera Semanal Producto'!$A35,'BD Factoraje'!$C:$C,$B$2),0)+E35-SUMIFS('BD Factoraje'!$R:$R,'BD Factoraje'!$G:$G,'Cartera Semanal Producto'!$A35,'BD Factoraje'!$N:$N,'Cartera Semanal Producto'!F$1,'BD Factoraje'!$C:$C,$B$2)</f>
        <v>0</v>
      </c>
      <c r="G35" s="11">
        <f>IF('Cartera Semanal Producto'!$A35='Cartera Semanal Producto'!G$1,-SUMIFS('BD Factoraje'!$Q:$Q,'BD Factoraje'!$G:$G,'Cartera Semanal Producto'!$A35,'BD Factoraje'!$C:$C,$B$2),0)+F35-SUMIFS('BD Factoraje'!$R:$R,'BD Factoraje'!$G:$G,'Cartera Semanal Producto'!$A35,'BD Factoraje'!$N:$N,'Cartera Semanal Producto'!G$1,'BD Factoraje'!$C:$C,$B$2)</f>
        <v>0</v>
      </c>
      <c r="H35" s="11">
        <f>IF('Cartera Semanal Producto'!$A35='Cartera Semanal Producto'!H$1,-SUMIFS('BD Factoraje'!$Q:$Q,'BD Factoraje'!$G:$G,'Cartera Semanal Producto'!$A35,'BD Factoraje'!$C:$C,$B$2),0)+G35-SUMIFS('BD Factoraje'!$R:$R,'BD Factoraje'!$G:$G,'Cartera Semanal Producto'!$A35,'BD Factoraje'!$N:$N,'Cartera Semanal Producto'!H$1,'BD Factoraje'!$C:$C,$B$2)</f>
        <v>0</v>
      </c>
      <c r="I35" s="11">
        <f>IF('Cartera Semanal Producto'!$A35='Cartera Semanal Producto'!I$1,-SUMIFS('BD Factoraje'!$Q:$Q,'BD Factoraje'!$G:$G,'Cartera Semanal Producto'!$A35,'BD Factoraje'!$C:$C,$B$2),0)+H35-SUMIFS('BD Factoraje'!$R:$R,'BD Factoraje'!$G:$G,'Cartera Semanal Producto'!$A35,'BD Factoraje'!$N:$N,'Cartera Semanal Producto'!I$1,'BD Factoraje'!$C:$C,$B$2)</f>
        <v>0</v>
      </c>
      <c r="J35" s="11">
        <f>IF('Cartera Semanal Producto'!$A35='Cartera Semanal Producto'!J$1,-SUMIFS('BD Factoraje'!$Q:$Q,'BD Factoraje'!$G:$G,'Cartera Semanal Producto'!$A35,'BD Factoraje'!$C:$C,$B$2),0)+I35-SUMIFS('BD Factoraje'!$R:$R,'BD Factoraje'!$G:$G,'Cartera Semanal Producto'!$A35,'BD Factoraje'!$N:$N,'Cartera Semanal Producto'!J$1,'BD Factoraje'!$C:$C,$B$2)</f>
        <v>0</v>
      </c>
      <c r="K35" s="11">
        <f>IF('Cartera Semanal Producto'!$A35='Cartera Semanal Producto'!K$1,-SUMIFS('BD Factoraje'!$Q:$Q,'BD Factoraje'!$G:$G,'Cartera Semanal Producto'!$A35,'BD Factoraje'!$C:$C,$B$2),0)+J35-SUMIFS('BD Factoraje'!$R:$R,'BD Factoraje'!$G:$G,'Cartera Semanal Producto'!$A35,'BD Factoraje'!$N:$N,'Cartera Semanal Producto'!K$1,'BD Factoraje'!$C:$C,$B$2)</f>
        <v>0</v>
      </c>
      <c r="L35" s="11">
        <f>IF('Cartera Semanal Producto'!$A35='Cartera Semanal Producto'!L$1,-SUMIFS('BD Factoraje'!$Q:$Q,'BD Factoraje'!$G:$G,'Cartera Semanal Producto'!$A35,'BD Factoraje'!$C:$C,$B$2),0)+K35-SUMIFS('BD Factoraje'!$R:$R,'BD Factoraje'!$G:$G,'Cartera Semanal Producto'!$A35,'BD Factoraje'!$N:$N,'Cartera Semanal Producto'!L$1,'BD Factoraje'!$C:$C,$B$2)</f>
        <v>0</v>
      </c>
      <c r="M35" s="11">
        <f>IF('Cartera Semanal Producto'!$A35='Cartera Semanal Producto'!M$1,-SUMIFS('BD Factoraje'!$Q:$Q,'BD Factoraje'!$G:$G,'Cartera Semanal Producto'!$A35,'BD Factoraje'!$C:$C,$B$2),0)+L35-SUMIFS('BD Factoraje'!$R:$R,'BD Factoraje'!$G:$G,'Cartera Semanal Producto'!$A35,'BD Factoraje'!$N:$N,'Cartera Semanal Producto'!M$1,'BD Factoraje'!$C:$C,$B$2)</f>
        <v>0</v>
      </c>
      <c r="N35" s="11">
        <f>IF('Cartera Semanal Producto'!$A35='Cartera Semanal Producto'!N$1,-SUMIFS('BD Factoraje'!$Q:$Q,'BD Factoraje'!$G:$G,'Cartera Semanal Producto'!$A35,'BD Factoraje'!$C:$C,$B$2),0)+M35-SUMIFS('BD Factoraje'!$R:$R,'BD Factoraje'!$G:$G,'Cartera Semanal Producto'!$A35,'BD Factoraje'!$N:$N,'Cartera Semanal Producto'!N$1,'BD Factoraje'!$C:$C,$B$2)</f>
        <v>0</v>
      </c>
      <c r="O35" s="11">
        <f>IF('Cartera Semanal Producto'!$A35='Cartera Semanal Producto'!O$1,-SUMIFS('BD Factoraje'!$Q:$Q,'BD Factoraje'!$G:$G,'Cartera Semanal Producto'!$A35,'BD Factoraje'!$C:$C,$B$2),0)+N35-SUMIFS('BD Factoraje'!$R:$R,'BD Factoraje'!$G:$G,'Cartera Semanal Producto'!$A35,'BD Factoraje'!$N:$N,'Cartera Semanal Producto'!O$1,'BD Factoraje'!$C:$C,$B$2)</f>
        <v>0</v>
      </c>
      <c r="P35" s="11">
        <f>IF('Cartera Semanal Producto'!$A35='Cartera Semanal Producto'!P$1,-SUMIFS('BD Factoraje'!$Q:$Q,'BD Factoraje'!$G:$G,'Cartera Semanal Producto'!$A35,'BD Factoraje'!$C:$C,$B$2),0)+O35-SUMIFS('BD Factoraje'!$R:$R,'BD Factoraje'!$G:$G,'Cartera Semanal Producto'!$A35,'BD Factoraje'!$N:$N,'Cartera Semanal Producto'!P$1,'BD Factoraje'!$C:$C,$B$2)</f>
        <v>0</v>
      </c>
      <c r="Q35" s="11">
        <f>IF('Cartera Semanal Producto'!$A35='Cartera Semanal Producto'!Q$1,-SUMIFS('BD Factoraje'!$Q:$Q,'BD Factoraje'!$G:$G,'Cartera Semanal Producto'!$A35,'BD Factoraje'!$C:$C,$B$2),0)+P35-SUMIFS('BD Factoraje'!$R:$R,'BD Factoraje'!$G:$G,'Cartera Semanal Producto'!$A35,'BD Factoraje'!$N:$N,'Cartera Semanal Producto'!Q$1,'BD Factoraje'!$C:$C,$B$2)</f>
        <v>0</v>
      </c>
      <c r="R35" s="11">
        <f>IF('Cartera Semanal Producto'!$A35='Cartera Semanal Producto'!R$1,-SUMIFS('BD Factoraje'!$Q:$Q,'BD Factoraje'!$G:$G,'Cartera Semanal Producto'!$A35,'BD Factoraje'!$C:$C,$B$2),0)+Q35-SUMIFS('BD Factoraje'!$R:$R,'BD Factoraje'!$G:$G,'Cartera Semanal Producto'!$A35,'BD Factoraje'!$N:$N,'Cartera Semanal Producto'!R$1,'BD Factoraje'!$C:$C,$B$2)</f>
        <v>0</v>
      </c>
      <c r="S35" s="11">
        <f>IF('Cartera Semanal Producto'!$A35='Cartera Semanal Producto'!S$1,-SUMIFS('BD Factoraje'!$Q:$Q,'BD Factoraje'!$G:$G,'Cartera Semanal Producto'!$A35,'BD Factoraje'!$C:$C,$B$2),0)+R35-SUMIFS('BD Factoraje'!$R:$R,'BD Factoraje'!$G:$G,'Cartera Semanal Producto'!$A35,'BD Factoraje'!$N:$N,'Cartera Semanal Producto'!S$1,'BD Factoraje'!$C:$C,$B$2)</f>
        <v>0</v>
      </c>
      <c r="T35" s="11">
        <f>IF('Cartera Semanal Producto'!$A35='Cartera Semanal Producto'!T$1,-SUMIFS('BD Factoraje'!$Q:$Q,'BD Factoraje'!$G:$G,'Cartera Semanal Producto'!$A35,'BD Factoraje'!$C:$C,$B$2),0)+S35-SUMIFS('BD Factoraje'!$R:$R,'BD Factoraje'!$G:$G,'Cartera Semanal Producto'!$A35,'BD Factoraje'!$N:$N,'Cartera Semanal Producto'!T$1,'BD Factoraje'!$C:$C,$B$2)</f>
        <v>0</v>
      </c>
      <c r="U35" s="11">
        <f>IF('Cartera Semanal Producto'!$A35='Cartera Semanal Producto'!U$1,-SUMIFS('BD Factoraje'!$Q:$Q,'BD Factoraje'!$G:$G,'Cartera Semanal Producto'!$A35,'BD Factoraje'!$C:$C,$B$2),0)+T35-SUMIFS('BD Factoraje'!$R:$R,'BD Factoraje'!$G:$G,'Cartera Semanal Producto'!$A35,'BD Factoraje'!$N:$N,'Cartera Semanal Producto'!U$1,'BD Factoraje'!$C:$C,$B$2)</f>
        <v>0</v>
      </c>
      <c r="V35" s="11">
        <f>IF('Cartera Semanal Producto'!$A35='Cartera Semanal Producto'!V$1,-SUMIFS('BD Factoraje'!$Q:$Q,'BD Factoraje'!$G:$G,'Cartera Semanal Producto'!$A35,'BD Factoraje'!$C:$C,$B$2),0)+U35-SUMIFS('BD Factoraje'!$R:$R,'BD Factoraje'!$G:$G,'Cartera Semanal Producto'!$A35,'BD Factoraje'!$N:$N,'Cartera Semanal Producto'!V$1,'BD Factoraje'!$C:$C,$B$2)</f>
        <v>0</v>
      </c>
      <c r="W35" s="11">
        <f>IF('Cartera Semanal Producto'!$A35='Cartera Semanal Producto'!W$1,-SUMIFS('BD Factoraje'!$Q:$Q,'BD Factoraje'!$G:$G,'Cartera Semanal Producto'!$A35,'BD Factoraje'!$C:$C,$B$2),0)+V35-SUMIFS('BD Factoraje'!$R:$R,'BD Factoraje'!$G:$G,'Cartera Semanal Producto'!$A35,'BD Factoraje'!$N:$N,'Cartera Semanal Producto'!W$1,'BD Factoraje'!$C:$C,$B$2)</f>
        <v>0</v>
      </c>
      <c r="X35" s="11">
        <f>IF('Cartera Semanal Producto'!$A35='Cartera Semanal Producto'!X$1,-SUMIFS('BD Factoraje'!$Q:$Q,'BD Factoraje'!$G:$G,'Cartera Semanal Producto'!$A35,'BD Factoraje'!$C:$C,$B$2),0)+W35-SUMIFS('BD Factoraje'!$R:$R,'BD Factoraje'!$G:$G,'Cartera Semanal Producto'!$A35,'BD Factoraje'!$N:$N,'Cartera Semanal Producto'!X$1,'BD Factoraje'!$C:$C,$B$2)</f>
        <v>0</v>
      </c>
      <c r="Y35" s="11">
        <f>IF('Cartera Semanal Producto'!$A35='Cartera Semanal Producto'!Y$1,-SUMIFS('BD Factoraje'!$Q:$Q,'BD Factoraje'!$G:$G,'Cartera Semanal Producto'!$A35,'BD Factoraje'!$C:$C,$B$2),0)+X35-SUMIFS('BD Factoraje'!$R:$R,'BD Factoraje'!$G:$G,'Cartera Semanal Producto'!$A35,'BD Factoraje'!$N:$N,'Cartera Semanal Producto'!Y$1,'BD Factoraje'!$C:$C,$B$2)</f>
        <v>0</v>
      </c>
      <c r="Z35" s="11">
        <f>IF('Cartera Semanal Producto'!$A35='Cartera Semanal Producto'!Z$1,-SUMIFS('BD Factoraje'!$Q:$Q,'BD Factoraje'!$G:$G,'Cartera Semanal Producto'!$A35,'BD Factoraje'!$C:$C,$B$2),0)+Y35-SUMIFS('BD Factoraje'!$R:$R,'BD Factoraje'!$G:$G,'Cartera Semanal Producto'!$A35,'BD Factoraje'!$N:$N,'Cartera Semanal Producto'!Z$1,'BD Factoraje'!$C:$C,$B$2)</f>
        <v>0</v>
      </c>
      <c r="AA35" s="11">
        <f>IF('Cartera Semanal Producto'!$A35='Cartera Semanal Producto'!AA$1,-SUMIFS('BD Factoraje'!$Q:$Q,'BD Factoraje'!$G:$G,'Cartera Semanal Producto'!$A35,'BD Factoraje'!$C:$C,$B$2),0)+Z35-SUMIFS('BD Factoraje'!$R:$R,'BD Factoraje'!$G:$G,'Cartera Semanal Producto'!$A35,'BD Factoraje'!$N:$N,'Cartera Semanal Producto'!AA$1,'BD Factoraje'!$C:$C,$B$2)</f>
        <v>0</v>
      </c>
      <c r="AB35" s="11">
        <f>IF('Cartera Semanal Producto'!$A35='Cartera Semanal Producto'!AB$1,-SUMIFS('BD Factoraje'!$Q:$Q,'BD Factoraje'!$G:$G,'Cartera Semanal Producto'!$A35,'BD Factoraje'!$C:$C,$B$2),0)+AA35-SUMIFS('BD Factoraje'!$R:$R,'BD Factoraje'!$G:$G,'Cartera Semanal Producto'!$A35,'BD Factoraje'!$N:$N,'Cartera Semanal Producto'!AB$1,'BD Factoraje'!$C:$C,$B$2)</f>
        <v>0</v>
      </c>
      <c r="AC35" s="11">
        <f>IF('Cartera Semanal Producto'!$A35='Cartera Semanal Producto'!AC$1,-SUMIFS('BD Factoraje'!$Q:$Q,'BD Factoraje'!$G:$G,'Cartera Semanal Producto'!$A35,'BD Factoraje'!$C:$C,$B$2),0)+AB35-SUMIFS('BD Factoraje'!$R:$R,'BD Factoraje'!$G:$G,'Cartera Semanal Producto'!$A35,'BD Factoraje'!$N:$N,'Cartera Semanal Producto'!AC$1,'BD Factoraje'!$C:$C,$B$2)</f>
        <v>0</v>
      </c>
      <c r="AD35" s="11">
        <f>IF('Cartera Semanal Producto'!$A35='Cartera Semanal Producto'!AD$1,-SUMIFS('BD Factoraje'!$Q:$Q,'BD Factoraje'!$G:$G,'Cartera Semanal Producto'!$A35,'BD Factoraje'!$C:$C,$B$2),0)+AC35-SUMIFS('BD Factoraje'!$R:$R,'BD Factoraje'!$G:$G,'Cartera Semanal Producto'!$A35,'BD Factoraje'!$N:$N,'Cartera Semanal Producto'!AD$1,'BD Factoraje'!$C:$C,$B$2)</f>
        <v>0</v>
      </c>
      <c r="AE35" s="11">
        <f>IF('Cartera Semanal Producto'!$A35='Cartera Semanal Producto'!AE$1,-SUMIFS('BD Factoraje'!$Q:$Q,'BD Factoraje'!$G:$G,'Cartera Semanal Producto'!$A35,'BD Factoraje'!$C:$C,$B$2),0)+AD35-SUMIFS('BD Factoraje'!$R:$R,'BD Factoraje'!$G:$G,'Cartera Semanal Producto'!$A35,'BD Factoraje'!$N:$N,'Cartera Semanal Producto'!AE$1,'BD Factoraje'!$C:$C,$B$2)</f>
        <v>0</v>
      </c>
      <c r="AF35" s="11">
        <f>IF('Cartera Semanal Producto'!$A35='Cartera Semanal Producto'!AF$1,-SUMIFS('BD Factoraje'!$Q:$Q,'BD Factoraje'!$G:$G,'Cartera Semanal Producto'!$A35,'BD Factoraje'!$C:$C,$B$2),0)+AE35-SUMIFS('BD Factoraje'!$R:$R,'BD Factoraje'!$G:$G,'Cartera Semanal Producto'!$A35,'BD Factoraje'!$N:$N,'Cartera Semanal Producto'!AF$1,'BD Factoraje'!$C:$C,$B$2)</f>
        <v>0</v>
      </c>
      <c r="AG35" s="11">
        <f>IF('Cartera Semanal Producto'!$A35='Cartera Semanal Producto'!AG$1,-SUMIFS('BD Factoraje'!$Q:$Q,'BD Factoraje'!$G:$G,'Cartera Semanal Producto'!$A35,'BD Factoraje'!$C:$C,$B$2),0)+AF35-SUMIFS('BD Factoraje'!$R:$R,'BD Factoraje'!$G:$G,'Cartera Semanal Producto'!$A35,'BD Factoraje'!$N:$N,'Cartera Semanal Producto'!AG$1,'BD Factoraje'!$C:$C,$B$2)</f>
        <v>0</v>
      </c>
      <c r="AH35" s="11">
        <f>IF('Cartera Semanal Producto'!$A35='Cartera Semanal Producto'!AH$1,-SUMIFS('BD Factoraje'!$Q:$Q,'BD Factoraje'!$G:$G,'Cartera Semanal Producto'!$A35,'BD Factoraje'!$C:$C,$B$2),0)+AG35-SUMIFS('BD Factoraje'!$R:$R,'BD Factoraje'!$G:$G,'Cartera Semanal Producto'!$A35,'BD Factoraje'!$N:$N,'Cartera Semanal Producto'!AH$1,'BD Factoraje'!$C:$C,$B$2)</f>
        <v>200000</v>
      </c>
      <c r="AI35" s="11">
        <f>IF('Cartera Semanal Producto'!$A35='Cartera Semanal Producto'!AI$1,-SUMIFS('BD Factoraje'!$Q:$Q,'BD Factoraje'!$G:$G,'Cartera Semanal Producto'!$A35,'BD Factoraje'!$C:$C,$B$2),0)+AH35-SUMIFS('BD Factoraje'!$R:$R,'BD Factoraje'!$G:$G,'Cartera Semanal Producto'!$A35,'BD Factoraje'!$N:$N,'Cartera Semanal Producto'!AI$1,'BD Factoraje'!$C:$C,$B$2)</f>
        <v>200000</v>
      </c>
      <c r="AJ35" s="11">
        <f>IF('Cartera Semanal Producto'!$A35='Cartera Semanal Producto'!AJ$1,-SUMIFS('BD Factoraje'!$Q:$Q,'BD Factoraje'!$G:$G,'Cartera Semanal Producto'!$A35,'BD Factoraje'!$C:$C,$B$2),0)+AI35-SUMIFS('BD Factoraje'!$R:$R,'BD Factoraje'!$G:$G,'Cartera Semanal Producto'!$A35,'BD Factoraje'!$N:$N,'Cartera Semanal Producto'!AJ$1,'BD Factoraje'!$C:$C,$B$2)</f>
        <v>200000</v>
      </c>
      <c r="AK35" s="11">
        <f>IF('Cartera Semanal Producto'!$A35='Cartera Semanal Producto'!AK$1,-SUMIFS('BD Factoraje'!$Q:$Q,'BD Factoraje'!$G:$G,'Cartera Semanal Producto'!$A35,'BD Factoraje'!$C:$C,$B$2),0)+AJ35-SUMIFS('BD Factoraje'!$R:$R,'BD Factoraje'!$G:$G,'Cartera Semanal Producto'!$A35,'BD Factoraje'!$N:$N,'Cartera Semanal Producto'!AK$1,'BD Factoraje'!$C:$C,$B$2)</f>
        <v>0</v>
      </c>
      <c r="AL35" s="11">
        <f>IF('Cartera Semanal Producto'!$A35='Cartera Semanal Producto'!AL$1,-SUMIFS('BD Factoraje'!$Q:$Q,'BD Factoraje'!$G:$G,'Cartera Semanal Producto'!$A35,'BD Factoraje'!$C:$C,$B$2),0)+AK35-SUMIFS('BD Factoraje'!$R:$R,'BD Factoraje'!$G:$G,'Cartera Semanal Producto'!$A35,'BD Factoraje'!$N:$N,'Cartera Semanal Producto'!AL$1,'BD Factoraje'!$C:$C,$B$2)</f>
        <v>0</v>
      </c>
      <c r="AM35" s="11">
        <f>IF('Cartera Semanal Producto'!$A35='Cartera Semanal Producto'!AM$1,-SUMIFS('BD Factoraje'!$Q:$Q,'BD Factoraje'!$G:$G,'Cartera Semanal Producto'!$A35,'BD Factoraje'!$C:$C,$B$2),0)+AL35-SUMIFS('BD Factoraje'!$R:$R,'BD Factoraje'!$G:$G,'Cartera Semanal Producto'!$A35,'BD Factoraje'!$N:$N,'Cartera Semanal Producto'!AM$1,'BD Factoraje'!$C:$C,$B$2)</f>
        <v>0</v>
      </c>
      <c r="AN35" s="11">
        <f>IF('Cartera Semanal Producto'!$A35='Cartera Semanal Producto'!AN$1,-SUMIFS('BD Factoraje'!$Q:$Q,'BD Factoraje'!$G:$G,'Cartera Semanal Producto'!$A35,'BD Factoraje'!$C:$C,$B$2),0)+AM35-SUMIFS('BD Factoraje'!$R:$R,'BD Factoraje'!$G:$G,'Cartera Semanal Producto'!$A35,'BD Factoraje'!$N:$N,'Cartera Semanal Producto'!AN$1,'BD Factoraje'!$C:$C,$B$2)</f>
        <v>0</v>
      </c>
      <c r="AO35" s="11">
        <f>IF('Cartera Semanal Producto'!$A35='Cartera Semanal Producto'!AO$1,-SUMIFS('BD Factoraje'!$Q:$Q,'BD Factoraje'!$G:$G,'Cartera Semanal Producto'!$A35,'BD Factoraje'!$C:$C,$B$2),0)+AN35-SUMIFS('BD Factoraje'!$R:$R,'BD Factoraje'!$G:$G,'Cartera Semanal Producto'!$A35,'BD Factoraje'!$N:$N,'Cartera Semanal Producto'!AO$1,'BD Factoraje'!$C:$C,$B$2)</f>
        <v>0</v>
      </c>
      <c r="AP35" s="11">
        <f>IF('Cartera Semanal Producto'!$A35='Cartera Semanal Producto'!AP$1,-SUMIFS('BD Factoraje'!$Q:$Q,'BD Factoraje'!$G:$G,'Cartera Semanal Producto'!$A35,'BD Factoraje'!$C:$C,$B$2),0)+AO35-SUMIFS('BD Factoraje'!$R:$R,'BD Factoraje'!$G:$G,'Cartera Semanal Producto'!$A35,'BD Factoraje'!$N:$N,'Cartera Semanal Producto'!AP$1,'BD Factoraje'!$C:$C,$B$2)</f>
        <v>0</v>
      </c>
      <c r="AQ35" s="11">
        <f>IF('Cartera Semanal Producto'!$A35='Cartera Semanal Producto'!AQ$1,-SUMIFS('BD Factoraje'!$Q:$Q,'BD Factoraje'!$G:$G,'Cartera Semanal Producto'!$A35,'BD Factoraje'!$C:$C,$B$2),0)+AP35-SUMIFS('BD Factoraje'!$R:$R,'BD Factoraje'!$G:$G,'Cartera Semanal Producto'!$A35,'BD Factoraje'!$N:$N,'Cartera Semanal Producto'!AQ$1,'BD Factoraje'!$C:$C,$B$2)</f>
        <v>0</v>
      </c>
      <c r="AR35" s="11">
        <f>IF('Cartera Semanal Producto'!$A35='Cartera Semanal Producto'!AR$1,-SUMIFS('BD Factoraje'!$Q:$Q,'BD Factoraje'!$G:$G,'Cartera Semanal Producto'!$A35,'BD Factoraje'!$C:$C,$B$2),0)+AQ35-SUMIFS('BD Factoraje'!$R:$R,'BD Factoraje'!$G:$G,'Cartera Semanal Producto'!$A35,'BD Factoraje'!$N:$N,'Cartera Semanal Producto'!AR$1,'BD Factoraje'!$C:$C,$B$2)</f>
        <v>0</v>
      </c>
      <c r="AS35" s="11">
        <f>IF('Cartera Semanal Producto'!$A35='Cartera Semanal Producto'!AS$1,-SUMIFS('BD Factoraje'!$Q:$Q,'BD Factoraje'!$G:$G,'Cartera Semanal Producto'!$A35,'BD Factoraje'!$C:$C,$B$2),0)+AR35-SUMIFS('BD Factoraje'!$R:$R,'BD Factoraje'!$G:$G,'Cartera Semanal Producto'!$A35,'BD Factoraje'!$N:$N,'Cartera Semanal Producto'!AS$1,'BD Factoraje'!$C:$C,$B$2)</f>
        <v>0</v>
      </c>
      <c r="AT35" s="11">
        <f>IF('Cartera Semanal Producto'!$A35='Cartera Semanal Producto'!AT$1,-SUMIFS('BD Factoraje'!$Q:$Q,'BD Factoraje'!$G:$G,'Cartera Semanal Producto'!$A35,'BD Factoraje'!$C:$C,$B$2),0)+AS35-SUMIFS('BD Factoraje'!$R:$R,'BD Factoraje'!$G:$G,'Cartera Semanal Producto'!$A35,'BD Factoraje'!$N:$N,'Cartera Semanal Producto'!AT$1,'BD Factoraje'!$C:$C,$B$2)</f>
        <v>0</v>
      </c>
      <c r="AU35" s="11">
        <f>IF('Cartera Semanal Producto'!$A35='Cartera Semanal Producto'!AU$1,-SUMIFS('BD Factoraje'!$Q:$Q,'BD Factoraje'!$G:$G,'Cartera Semanal Producto'!$A35,'BD Factoraje'!$C:$C,$B$2),0)+AT35-SUMIFS('BD Factoraje'!$R:$R,'BD Factoraje'!$G:$G,'Cartera Semanal Producto'!$A35,'BD Factoraje'!$N:$N,'Cartera Semanal Producto'!AU$1,'BD Factoraje'!$C:$C,$B$2)</f>
        <v>0</v>
      </c>
      <c r="AV35" s="11">
        <f>IF('Cartera Semanal Producto'!$A35='Cartera Semanal Producto'!AV$1,-SUMIFS('BD Factoraje'!$Q:$Q,'BD Factoraje'!$G:$G,'Cartera Semanal Producto'!$A35,'BD Factoraje'!$C:$C,$B$2),0)+AU35-SUMIFS('BD Factoraje'!$R:$R,'BD Factoraje'!$G:$G,'Cartera Semanal Producto'!$A35,'BD Factoraje'!$N:$N,'Cartera Semanal Producto'!AV$1,'BD Factoraje'!$C:$C,$B$2)</f>
        <v>0</v>
      </c>
      <c r="AW35" s="11">
        <f>IF('Cartera Semanal Producto'!$A35='Cartera Semanal Producto'!AW$1,-SUMIFS('BD Factoraje'!$Q:$Q,'BD Factoraje'!$G:$G,'Cartera Semanal Producto'!$A35,'BD Factoraje'!$C:$C,$B$2),0)+AV35-SUMIFS('BD Factoraje'!$R:$R,'BD Factoraje'!$G:$G,'Cartera Semanal Producto'!$A35,'BD Factoraje'!$N:$N,'Cartera Semanal Producto'!AW$1,'BD Factoraje'!$C:$C,$B$2)</f>
        <v>0</v>
      </c>
      <c r="AX35" s="11">
        <f>IF('Cartera Semanal Producto'!$A35='Cartera Semanal Producto'!AX$1,-SUMIFS('BD Factoraje'!$Q:$Q,'BD Factoraje'!$G:$G,'Cartera Semanal Producto'!$A35,'BD Factoraje'!$C:$C,$B$2),0)+AW35-SUMIFS('BD Factoraje'!$R:$R,'BD Factoraje'!$G:$G,'Cartera Semanal Producto'!$A35,'BD Factoraje'!$N:$N,'Cartera Semanal Producto'!AX$1,'BD Factoraje'!$C:$C,$B$2)</f>
        <v>0</v>
      </c>
      <c r="AY35" s="11">
        <f>IF('Cartera Semanal Producto'!$A35='Cartera Semanal Producto'!AY$1,-SUMIFS('BD Factoraje'!$Q:$Q,'BD Factoraje'!$G:$G,'Cartera Semanal Producto'!$A35,'BD Factoraje'!$C:$C,$B$2),0)+AX35-SUMIFS('BD Factoraje'!$R:$R,'BD Factoraje'!$G:$G,'Cartera Semanal Producto'!$A35,'BD Factoraje'!$N:$N,'Cartera Semanal Producto'!AY$1,'BD Factoraje'!$C:$C,$B$2)</f>
        <v>0</v>
      </c>
      <c r="AZ35" s="11">
        <f>IF('Cartera Semanal Producto'!$A35='Cartera Semanal Producto'!AZ$1,-SUMIFS('BD Factoraje'!$Q:$Q,'BD Factoraje'!$G:$G,'Cartera Semanal Producto'!$A35,'BD Factoraje'!$C:$C,$B$2),0)+AY35-SUMIFS('BD Factoraje'!$R:$R,'BD Factoraje'!$G:$G,'Cartera Semanal Producto'!$A35,'BD Factoraje'!$N:$N,'Cartera Semanal Producto'!AZ$1,'BD Factoraje'!$C:$C,$B$2)</f>
        <v>0</v>
      </c>
      <c r="BA35" s="11">
        <f>IF('Cartera Semanal Producto'!$A35='Cartera Semanal Producto'!BA$1,-SUMIFS('BD Factoraje'!$Q:$Q,'BD Factoraje'!$G:$G,'Cartera Semanal Producto'!$A35,'BD Factoraje'!$C:$C,$B$2),0)+AZ35-SUMIFS('BD Factoraje'!$R:$R,'BD Factoraje'!$G:$G,'Cartera Semanal Producto'!$A35,'BD Factoraje'!$N:$N,'Cartera Semanal Producto'!BA$1,'BD Factoraje'!$C:$C,$B$2)</f>
        <v>0</v>
      </c>
      <c r="BB35" s="11">
        <f>IF('Cartera Semanal Producto'!$A35='Cartera Semanal Producto'!BB$1,-SUMIFS('BD Factoraje'!$Q:$Q,'BD Factoraje'!$G:$G,'Cartera Semanal Producto'!$A35,'BD Factoraje'!$C:$C,$B$2),0)+BA35-SUMIFS('BD Factoraje'!$R:$R,'BD Factoraje'!$G:$G,'Cartera Semanal Producto'!$A35,'BD Factoraje'!$N:$N,'Cartera Semanal Producto'!BB$1,'BD Factoraje'!$C:$C,$B$2)</f>
        <v>0</v>
      </c>
      <c r="BC35" s="11">
        <f>IF('Cartera Semanal Producto'!$A35='Cartera Semanal Producto'!BC$1,-SUMIFS('BD Factoraje'!$Q:$Q,'BD Factoraje'!$G:$G,'Cartera Semanal Producto'!$A35,'BD Factoraje'!$C:$C,$B$2),0)+BB35-SUMIFS('BD Factoraje'!$R:$R,'BD Factoraje'!$G:$G,'Cartera Semanal Producto'!$A35,'BD Factoraje'!$N:$N,'Cartera Semanal Producto'!BC$1,'BD Factoraje'!$C:$C,$B$2)</f>
        <v>0</v>
      </c>
      <c r="BD35" s="11">
        <f>IF('Cartera Semanal Producto'!$A35='Cartera Semanal Producto'!BD$1,-SUMIFS('BD Factoraje'!$Q:$Q,'BD Factoraje'!$G:$G,'Cartera Semanal Producto'!$A35,'BD Factoraje'!$C:$C,$B$2),0)+BC35-SUMIFS('BD Factoraje'!$R:$R,'BD Factoraje'!$G:$G,'Cartera Semanal Producto'!$A35,'BD Factoraje'!$N:$N,'Cartera Semanal Producto'!BD$1,'BD Factoraje'!$C:$C,$B$2)</f>
        <v>0</v>
      </c>
      <c r="BE35" s="11">
        <f>IF('Cartera Semanal Producto'!$A35='Cartera Semanal Producto'!BE$1,-SUMIFS('BD Factoraje'!$Q:$Q,'BD Factoraje'!$G:$G,'Cartera Semanal Producto'!$A35,'BD Factoraje'!$C:$C,$B$2),0)+BD35-SUMIFS('BD Factoraje'!$R:$R,'BD Factoraje'!$G:$G,'Cartera Semanal Producto'!$A35,'BD Factoraje'!$N:$N,'Cartera Semanal Producto'!BE$1,'BD Factoraje'!$C:$C,$B$2)</f>
        <v>0</v>
      </c>
      <c r="BF35" s="11">
        <f>IF('Cartera Semanal Producto'!$A35='Cartera Semanal Producto'!BF$1,-SUMIFS('BD Factoraje'!$Q:$Q,'BD Factoraje'!$G:$G,'Cartera Semanal Producto'!$A35,'BD Factoraje'!$C:$C,$B$2),0)+BE35-SUMIFS('BD Factoraje'!$R:$R,'BD Factoraje'!$G:$G,'Cartera Semanal Producto'!$A35,'BD Factoraje'!$N:$N,'Cartera Semanal Producto'!BF$1,'BD Factoraje'!$C:$C,$B$2)</f>
        <v>0</v>
      </c>
      <c r="BG35" s="11">
        <f>IF('Cartera Semanal Producto'!$A35='Cartera Semanal Producto'!BG$1,-SUMIFS('BD Factoraje'!$Q:$Q,'BD Factoraje'!$G:$G,'Cartera Semanal Producto'!$A35,'BD Factoraje'!$C:$C,$B$2),0)+BF35-SUMIFS('BD Factoraje'!$R:$R,'BD Factoraje'!$G:$G,'Cartera Semanal Producto'!$A35,'BD Factoraje'!$N:$N,'Cartera Semanal Producto'!BG$1,'BD Factoraje'!$C:$C,$B$2)</f>
        <v>0</v>
      </c>
      <c r="BH35" s="11">
        <f>IF('Cartera Semanal Producto'!$A35='Cartera Semanal Producto'!BH$1,-SUMIFS('BD Factoraje'!$Q:$Q,'BD Factoraje'!$G:$G,'Cartera Semanal Producto'!$A35,'BD Factoraje'!$C:$C,$B$2),0)+BG35-SUMIFS('BD Factoraje'!$R:$R,'BD Factoraje'!$G:$G,'Cartera Semanal Producto'!$A35,'BD Factoraje'!$N:$N,'Cartera Semanal Producto'!BH$1,'BD Factoraje'!$C:$C,$B$2)</f>
        <v>0</v>
      </c>
      <c r="BI35" s="11">
        <f>IF('Cartera Semanal Producto'!$A35='Cartera Semanal Producto'!BI$1,-SUMIFS('BD Factoraje'!$Q:$Q,'BD Factoraje'!$G:$G,'Cartera Semanal Producto'!$A35,'BD Factoraje'!$C:$C,$B$2),0)+BH35-SUMIFS('BD Factoraje'!$R:$R,'BD Factoraje'!$G:$G,'Cartera Semanal Producto'!$A35,'BD Factoraje'!$N:$N,'Cartera Semanal Producto'!BI$1,'BD Factoraje'!$C:$C,$B$2)</f>
        <v>0</v>
      </c>
      <c r="BJ35" s="11">
        <f>IF('Cartera Semanal Producto'!$A35='Cartera Semanal Producto'!BJ$1,-SUMIFS('BD Factoraje'!$Q:$Q,'BD Factoraje'!$G:$G,'Cartera Semanal Producto'!$A35,'BD Factoraje'!$C:$C,$B$2),0)+BI35-SUMIFS('BD Factoraje'!$R:$R,'BD Factoraje'!$G:$G,'Cartera Semanal Producto'!$A35,'BD Factoraje'!$N:$N,'Cartera Semanal Producto'!BJ$1,'BD Factoraje'!$C:$C,$B$2)</f>
        <v>0</v>
      </c>
      <c r="BK35" s="11">
        <f>IF('Cartera Semanal Producto'!$A35='Cartera Semanal Producto'!BK$1,-SUMIFS('BD Factoraje'!$Q:$Q,'BD Factoraje'!$G:$G,'Cartera Semanal Producto'!$A35,'BD Factoraje'!$C:$C,$B$2),0)+BJ35-SUMIFS('BD Factoraje'!$R:$R,'BD Factoraje'!$G:$G,'Cartera Semanal Producto'!$A35,'BD Factoraje'!$N:$N,'Cartera Semanal Producto'!BK$1,'BD Factoraje'!$C:$C,$B$2)</f>
        <v>0</v>
      </c>
      <c r="BL35" s="11">
        <f>IF('Cartera Semanal Producto'!$A35='Cartera Semanal Producto'!BL$1,-SUMIFS('BD Factoraje'!$Q:$Q,'BD Factoraje'!$G:$G,'Cartera Semanal Producto'!$A35,'BD Factoraje'!$C:$C,$B$2),0)+BK35-SUMIFS('BD Factoraje'!$R:$R,'BD Factoraje'!$G:$G,'Cartera Semanal Producto'!$A35,'BD Factoraje'!$N:$N,'Cartera Semanal Producto'!BL$1,'BD Factoraje'!$C:$C,$B$2)</f>
        <v>0</v>
      </c>
      <c r="BM35" s="11">
        <f>IF('Cartera Semanal Producto'!$A35='Cartera Semanal Producto'!BM$1,-SUMIFS('BD Factoraje'!$Q:$Q,'BD Factoraje'!$G:$G,'Cartera Semanal Producto'!$A35,'BD Factoraje'!$C:$C,$B$2),0)+BL35-SUMIFS('BD Factoraje'!$R:$R,'BD Factoraje'!$G:$G,'Cartera Semanal Producto'!$A35,'BD Factoraje'!$N:$N,'Cartera Semanal Producto'!BM$1,'BD Factoraje'!$C:$C,$B$2)</f>
        <v>0</v>
      </c>
      <c r="BN35" s="11">
        <f>IF('Cartera Semanal Producto'!$A35='Cartera Semanal Producto'!BN$1,-SUMIFS('BD Factoraje'!$Q:$Q,'BD Factoraje'!$G:$G,'Cartera Semanal Producto'!$A35,'BD Factoraje'!$C:$C,$B$2),0)+BM35-SUMIFS('BD Factoraje'!$R:$R,'BD Factoraje'!$G:$G,'Cartera Semanal Producto'!$A35,'BD Factoraje'!$N:$N,'Cartera Semanal Producto'!BN$1,'BD Factoraje'!$C:$C,$B$2)</f>
        <v>0</v>
      </c>
      <c r="BO35" s="11">
        <f>IF('Cartera Semanal Producto'!$A35='Cartera Semanal Producto'!BO$1,-SUMIFS('BD Factoraje'!$Q:$Q,'BD Factoraje'!$G:$G,'Cartera Semanal Producto'!$A35,'BD Factoraje'!$C:$C,$B$2),0)+BN35-SUMIFS('BD Factoraje'!$R:$R,'BD Factoraje'!$G:$G,'Cartera Semanal Producto'!$A35,'BD Factoraje'!$N:$N,'Cartera Semanal Producto'!BO$1,'BD Factoraje'!$C:$C,$B$2)</f>
        <v>0</v>
      </c>
      <c r="BP35" s="11">
        <f>IF('Cartera Semanal Producto'!$A35='Cartera Semanal Producto'!BP$1,-SUMIFS('BD Factoraje'!$Q:$Q,'BD Factoraje'!$G:$G,'Cartera Semanal Producto'!$A35,'BD Factoraje'!$C:$C,$B$2),0)+BO35-SUMIFS('BD Factoraje'!$R:$R,'BD Factoraje'!$G:$G,'Cartera Semanal Producto'!$A35,'BD Factoraje'!$N:$N,'Cartera Semanal Producto'!BP$1,'BD Factoraje'!$C:$C,$B$2)</f>
        <v>0</v>
      </c>
      <c r="BQ35" s="11">
        <f>IF('Cartera Semanal Producto'!$A35='Cartera Semanal Producto'!BQ$1,-SUMIFS('BD Factoraje'!$Q:$Q,'BD Factoraje'!$G:$G,'Cartera Semanal Producto'!$A35,'BD Factoraje'!$C:$C,$B$2),0)+BP35-SUMIFS('BD Factoraje'!$R:$R,'BD Factoraje'!$G:$G,'Cartera Semanal Producto'!$A35,'BD Factoraje'!$N:$N,'Cartera Semanal Producto'!BQ$1,'BD Factoraje'!$C:$C,$B$2)</f>
        <v>0</v>
      </c>
      <c r="BR35" s="11">
        <f>IF('Cartera Semanal Producto'!$A35='Cartera Semanal Producto'!BR$1,-SUMIFS('BD Factoraje'!$Q:$Q,'BD Factoraje'!$G:$G,'Cartera Semanal Producto'!$A35,'BD Factoraje'!$C:$C,$B$2),0)+BQ35-SUMIFS('BD Factoraje'!$R:$R,'BD Factoraje'!$G:$G,'Cartera Semanal Producto'!$A35,'BD Factoraje'!$N:$N,'Cartera Semanal Producto'!BR$1,'BD Factoraje'!$C:$C,$B$2)</f>
        <v>0</v>
      </c>
      <c r="BS35" s="11">
        <f>IF('Cartera Semanal Producto'!$A35='Cartera Semanal Producto'!BS$1,-SUMIFS('BD Factoraje'!$Q:$Q,'BD Factoraje'!$G:$G,'Cartera Semanal Producto'!$A35,'BD Factoraje'!$C:$C,$B$2),0)+BR35-SUMIFS('BD Factoraje'!$R:$R,'BD Factoraje'!$G:$G,'Cartera Semanal Producto'!$A35,'BD Factoraje'!$N:$N,'Cartera Semanal Producto'!BS$1,'BD Factoraje'!$C:$C,$B$2)</f>
        <v>0</v>
      </c>
      <c r="BT35" s="11">
        <f>IF('Cartera Semanal Producto'!$A35='Cartera Semanal Producto'!BT$1,-SUMIFS('BD Factoraje'!$Q:$Q,'BD Factoraje'!$G:$G,'Cartera Semanal Producto'!$A35,'BD Factoraje'!$C:$C,$B$2),0)+BS35-SUMIFS('BD Factoraje'!$R:$R,'BD Factoraje'!$G:$G,'Cartera Semanal Producto'!$A35,'BD Factoraje'!$N:$N,'Cartera Semanal Producto'!BT$1,'BD Factoraje'!$C:$C,$B$2)</f>
        <v>0</v>
      </c>
      <c r="BU35" s="11">
        <f>IF('Cartera Semanal Producto'!$A35='Cartera Semanal Producto'!BU$1,-SUMIFS('BD Factoraje'!$Q:$Q,'BD Factoraje'!$G:$G,'Cartera Semanal Producto'!$A35,'BD Factoraje'!$C:$C,$B$2),0)+BT35-SUMIFS('BD Factoraje'!$R:$R,'BD Factoraje'!$G:$G,'Cartera Semanal Producto'!$A35,'BD Factoraje'!$N:$N,'Cartera Semanal Producto'!BU$1,'BD Factoraje'!$C:$C,$B$2)</f>
        <v>0</v>
      </c>
      <c r="BV35" s="11">
        <f>IF('Cartera Semanal Producto'!$A35='Cartera Semanal Producto'!BV$1,-SUMIFS('BD Factoraje'!$Q:$Q,'BD Factoraje'!$G:$G,'Cartera Semanal Producto'!$A35,'BD Factoraje'!$C:$C,$B$2),0)+BU35-SUMIFS('BD Factoraje'!$R:$R,'BD Factoraje'!$G:$G,'Cartera Semanal Producto'!$A35,'BD Factoraje'!$N:$N,'Cartera Semanal Producto'!BV$1,'BD Factoraje'!$C:$C,$B$2)</f>
        <v>0</v>
      </c>
      <c r="BW35" s="11">
        <f>IF('Cartera Semanal Producto'!$A35='Cartera Semanal Producto'!BW$1,-SUMIFS('BD Factoraje'!$Q:$Q,'BD Factoraje'!$G:$G,'Cartera Semanal Producto'!$A35,'BD Factoraje'!$C:$C,$B$2),0)+BV35-SUMIFS('BD Factoraje'!$R:$R,'BD Factoraje'!$G:$G,'Cartera Semanal Producto'!$A35,'BD Factoraje'!$N:$N,'Cartera Semanal Producto'!BW$1,'BD Factoraje'!$C:$C,$B$2)</f>
        <v>0</v>
      </c>
      <c r="BX35" s="11">
        <f>IF('Cartera Semanal Producto'!$A35='Cartera Semanal Producto'!BX$1,-SUMIFS('BD Factoraje'!$Q:$Q,'BD Factoraje'!$G:$G,'Cartera Semanal Producto'!$A35,'BD Factoraje'!$C:$C,$B$2),0)+BW35-SUMIFS('BD Factoraje'!$R:$R,'BD Factoraje'!$G:$G,'Cartera Semanal Producto'!$A35,'BD Factoraje'!$N:$N,'Cartera Semanal Producto'!BX$1,'BD Factoraje'!$C:$C,$B$2)</f>
        <v>0</v>
      </c>
      <c r="BY35" s="11">
        <f>IF('Cartera Semanal Producto'!$A35='Cartera Semanal Producto'!BY$1,-SUMIFS('BD Factoraje'!$Q:$Q,'BD Factoraje'!$G:$G,'Cartera Semanal Producto'!$A35,'BD Factoraje'!$C:$C,$B$2),0)+BX35-SUMIFS('BD Factoraje'!$R:$R,'BD Factoraje'!$G:$G,'Cartera Semanal Producto'!$A35,'BD Factoraje'!$N:$N,'Cartera Semanal Producto'!BY$1,'BD Factoraje'!$C:$C,$B$2)</f>
        <v>0</v>
      </c>
      <c r="BZ35" s="11">
        <f>IF('Cartera Semanal Producto'!$A35='Cartera Semanal Producto'!BZ$1,-SUMIFS('BD Factoraje'!$Q:$Q,'BD Factoraje'!$G:$G,'Cartera Semanal Producto'!$A35,'BD Factoraje'!$C:$C,$B$2),0)+BY35-SUMIFS('BD Factoraje'!$R:$R,'BD Factoraje'!$G:$G,'Cartera Semanal Producto'!$A35,'BD Factoraje'!$N:$N,'Cartera Semanal Producto'!BZ$1,'BD Factoraje'!$C:$C,$B$2)</f>
        <v>0</v>
      </c>
      <c r="CA35" s="11">
        <f>IF('Cartera Semanal Producto'!$A35='Cartera Semanal Producto'!CA$1,-SUMIFS('BD Factoraje'!$Q:$Q,'BD Factoraje'!$G:$G,'Cartera Semanal Producto'!$A35,'BD Factoraje'!$C:$C,$B$2),0)+BZ35-SUMIFS('BD Factoraje'!$R:$R,'BD Factoraje'!$G:$G,'Cartera Semanal Producto'!$A35,'BD Factoraje'!$N:$N,'Cartera Semanal Producto'!CA$1,'BD Factoraje'!$C:$C,$B$2)</f>
        <v>0</v>
      </c>
      <c r="CB35" s="11">
        <f>IF('Cartera Semanal Producto'!$A35='Cartera Semanal Producto'!CB$1,-SUMIFS('BD Factoraje'!$Q:$Q,'BD Factoraje'!$G:$G,'Cartera Semanal Producto'!$A35,'BD Factoraje'!$C:$C,$B$2),0)+CA35-SUMIFS('BD Factoraje'!$R:$R,'BD Factoraje'!$G:$G,'Cartera Semanal Producto'!$A35,'BD Factoraje'!$N:$N,'Cartera Semanal Producto'!CB$1,'BD Factoraje'!$C:$C,$B$2)</f>
        <v>0</v>
      </c>
      <c r="CC35" s="11">
        <f>IF('Cartera Semanal Producto'!$A35='Cartera Semanal Producto'!CC$1,-SUMIFS('BD Factoraje'!$Q:$Q,'BD Factoraje'!$G:$G,'Cartera Semanal Producto'!$A35,'BD Factoraje'!$C:$C,$B$2),0)+CB35-SUMIFS('BD Factoraje'!$R:$R,'BD Factoraje'!$G:$G,'Cartera Semanal Producto'!$A35,'BD Factoraje'!$N:$N,'Cartera Semanal Producto'!CC$1,'BD Factoraje'!$C:$C,$B$2)</f>
        <v>0</v>
      </c>
      <c r="CD35" s="11">
        <f>IF('Cartera Semanal Producto'!$A35='Cartera Semanal Producto'!CD$1,-SUMIFS('BD Factoraje'!$Q:$Q,'BD Factoraje'!$G:$G,'Cartera Semanal Producto'!$A35,'BD Factoraje'!$C:$C,$B$2),0)+CC35-SUMIFS('BD Factoraje'!$R:$R,'BD Factoraje'!$G:$G,'Cartera Semanal Producto'!$A35,'BD Factoraje'!$N:$N,'Cartera Semanal Producto'!CD$1,'BD Factoraje'!$C:$C,$B$2)</f>
        <v>0</v>
      </c>
      <c r="CE35" s="11">
        <f>IF('Cartera Semanal Producto'!$A35='Cartera Semanal Producto'!CE$1,-SUMIFS('BD Factoraje'!$Q:$Q,'BD Factoraje'!$G:$G,'Cartera Semanal Producto'!$A35,'BD Factoraje'!$C:$C,$B$2),0)+CD35-SUMIFS('BD Factoraje'!$R:$R,'BD Factoraje'!$G:$G,'Cartera Semanal Producto'!$A35,'BD Factoraje'!$N:$N,'Cartera Semanal Producto'!CE$1,'BD Factoraje'!$C:$C,$B$2)</f>
        <v>0</v>
      </c>
      <c r="CF35" s="11">
        <f>IF('Cartera Semanal Producto'!$A35='Cartera Semanal Producto'!CF$1,-SUMIFS('BD Factoraje'!$Q:$Q,'BD Factoraje'!$G:$G,'Cartera Semanal Producto'!$A35,'BD Factoraje'!$C:$C,$B$2),0)+CE35-SUMIFS('BD Factoraje'!$R:$R,'BD Factoraje'!$G:$G,'Cartera Semanal Producto'!$A35,'BD Factoraje'!$N:$N,'Cartera Semanal Producto'!CF$1,'BD Factoraje'!$C:$C,$B$2)</f>
        <v>0</v>
      </c>
      <c r="CG35" s="11">
        <f>IF('Cartera Semanal Producto'!$A35='Cartera Semanal Producto'!CG$1,-SUMIFS('BD Factoraje'!$Q:$Q,'BD Factoraje'!$G:$G,'Cartera Semanal Producto'!$A35,'BD Factoraje'!$C:$C,$B$2),0)+CF35-SUMIFS('BD Factoraje'!$R:$R,'BD Factoraje'!$G:$G,'Cartera Semanal Producto'!$A35,'BD Factoraje'!$N:$N,'Cartera Semanal Producto'!CG$1,'BD Factoraje'!$C:$C,$B$2)</f>
        <v>0</v>
      </c>
      <c r="CH35" s="11">
        <f>IF('Cartera Semanal Producto'!$A35='Cartera Semanal Producto'!CH$1,-SUMIFS('BD Factoraje'!$Q:$Q,'BD Factoraje'!$G:$G,'Cartera Semanal Producto'!$A35,'BD Factoraje'!$C:$C,$B$2),0)+CG35-SUMIFS('BD Factoraje'!$R:$R,'BD Factoraje'!$G:$G,'Cartera Semanal Producto'!$A35,'BD Factoraje'!$N:$N,'Cartera Semanal Producto'!CH$1,'BD Factoraje'!$C:$C,$B$2)</f>
        <v>0</v>
      </c>
      <c r="CI35" s="11">
        <f>IF('Cartera Semanal Producto'!$A35='Cartera Semanal Producto'!CI$1,-SUMIFS('BD Factoraje'!$Q:$Q,'BD Factoraje'!$G:$G,'Cartera Semanal Producto'!$A35,'BD Factoraje'!$C:$C,$B$2),0)+CH35-SUMIFS('BD Factoraje'!$R:$R,'BD Factoraje'!$G:$G,'Cartera Semanal Producto'!$A35,'BD Factoraje'!$N:$N,'Cartera Semanal Producto'!CI$1,'BD Factoraje'!$C:$C,$B$2)</f>
        <v>0</v>
      </c>
      <c r="CJ35" s="11">
        <f>IF('Cartera Semanal Producto'!$A35='Cartera Semanal Producto'!CJ$1,-SUMIFS('BD Factoraje'!$Q:$Q,'BD Factoraje'!$G:$G,'Cartera Semanal Producto'!$A35,'BD Factoraje'!$C:$C,$B$2),0)+CI35-SUMIFS('BD Factoraje'!$R:$R,'BD Factoraje'!$G:$G,'Cartera Semanal Producto'!$A35,'BD Factoraje'!$N:$N,'Cartera Semanal Producto'!CJ$1,'BD Factoraje'!$C:$C,$B$2)</f>
        <v>0</v>
      </c>
      <c r="CK35" s="11">
        <f>IF('Cartera Semanal Producto'!$A35='Cartera Semanal Producto'!CK$1,-SUMIFS('BD Factoraje'!$Q:$Q,'BD Factoraje'!$G:$G,'Cartera Semanal Producto'!$A35,'BD Factoraje'!$C:$C,$B$2),0)+CJ35-SUMIFS('BD Factoraje'!$R:$R,'BD Factoraje'!$G:$G,'Cartera Semanal Producto'!$A35,'BD Factoraje'!$N:$N,'Cartera Semanal Producto'!CK$1,'BD Factoraje'!$C:$C,$B$2)</f>
        <v>0</v>
      </c>
      <c r="CL35" s="11">
        <f>IF('Cartera Semanal Producto'!$A35='Cartera Semanal Producto'!CL$1,-SUMIFS('BD Factoraje'!$Q:$Q,'BD Factoraje'!$G:$G,'Cartera Semanal Producto'!$A35,'BD Factoraje'!$C:$C,$B$2),0)+CK35-SUMIFS('BD Factoraje'!$R:$R,'BD Factoraje'!$G:$G,'Cartera Semanal Producto'!$A35,'BD Factoraje'!$N:$N,'Cartera Semanal Producto'!CL$1,'BD Factoraje'!$C:$C,$B$2)</f>
        <v>0</v>
      </c>
      <c r="CM35" s="11">
        <f>IF('Cartera Semanal Producto'!$A35='Cartera Semanal Producto'!CM$1,-SUMIFS('BD Factoraje'!$Q:$Q,'BD Factoraje'!$G:$G,'Cartera Semanal Producto'!$A35,'BD Factoraje'!$C:$C,$B$2),0)+CL35-SUMIFS('BD Factoraje'!$R:$R,'BD Factoraje'!$G:$G,'Cartera Semanal Producto'!$A35,'BD Factoraje'!$N:$N,'Cartera Semanal Producto'!CM$1,'BD Factoraje'!$C:$C,$B$2)</f>
        <v>0</v>
      </c>
      <c r="CN35" s="11">
        <f>IF('Cartera Semanal Producto'!$A35='Cartera Semanal Producto'!CN$1,-SUMIFS('BD Factoraje'!$Q:$Q,'BD Factoraje'!$G:$G,'Cartera Semanal Producto'!$A35,'BD Factoraje'!$C:$C,$B$2),0)+CM35-SUMIFS('BD Factoraje'!$R:$R,'BD Factoraje'!$G:$G,'Cartera Semanal Producto'!$A35,'BD Factoraje'!$N:$N,'Cartera Semanal Producto'!CN$1,'BD Factoraje'!$C:$C,$B$2)</f>
        <v>0</v>
      </c>
      <c r="CO35" s="11">
        <f>IF('Cartera Semanal Producto'!$A35='Cartera Semanal Producto'!CO$1,-SUMIFS('BD Factoraje'!$Q:$Q,'BD Factoraje'!$G:$G,'Cartera Semanal Producto'!$A35,'BD Factoraje'!$C:$C,$B$2),0)+CN35-SUMIFS('BD Factoraje'!$R:$R,'BD Factoraje'!$G:$G,'Cartera Semanal Producto'!$A35,'BD Factoraje'!$N:$N,'Cartera Semanal Producto'!CO$1,'BD Factoraje'!$C:$C,$B$2)</f>
        <v>0</v>
      </c>
      <c r="CP35" s="11">
        <f>IF('Cartera Semanal Producto'!$A35='Cartera Semanal Producto'!CP$1,-SUMIFS('BD Factoraje'!$Q:$Q,'BD Factoraje'!$G:$G,'Cartera Semanal Producto'!$A35,'BD Factoraje'!$C:$C,$B$2),0)+CO35-SUMIFS('BD Factoraje'!$R:$R,'BD Factoraje'!$G:$G,'Cartera Semanal Producto'!$A35,'BD Factoraje'!$N:$N,'Cartera Semanal Producto'!CP$1,'BD Factoraje'!$C:$C,$B$2)</f>
        <v>0</v>
      </c>
      <c r="CQ35" s="11">
        <f>IF('Cartera Semanal Producto'!$A35='Cartera Semanal Producto'!CQ$1,-SUMIFS('BD Factoraje'!$Q:$Q,'BD Factoraje'!$G:$G,'Cartera Semanal Producto'!$A35,'BD Factoraje'!$C:$C,$B$2),0)+CP35-SUMIFS('BD Factoraje'!$R:$R,'BD Factoraje'!$G:$G,'Cartera Semanal Producto'!$A35,'BD Factoraje'!$N:$N,'Cartera Semanal Producto'!CQ$1,'BD Factoraje'!$C:$C,$B$2)</f>
        <v>0</v>
      </c>
      <c r="CR35" s="11">
        <f>IF('Cartera Semanal Producto'!$A35='Cartera Semanal Producto'!CR$1,-SUMIFS('BD Factoraje'!$Q:$Q,'BD Factoraje'!$G:$G,'Cartera Semanal Producto'!$A35,'BD Factoraje'!$C:$C,$B$2),0)+CQ35-SUMIFS('BD Factoraje'!$R:$R,'BD Factoraje'!$G:$G,'Cartera Semanal Producto'!$A35,'BD Factoraje'!$N:$N,'Cartera Semanal Producto'!CR$1,'BD Factoraje'!$C:$C,$B$2)</f>
        <v>0</v>
      </c>
      <c r="CS35" s="11">
        <f>IF('Cartera Semanal Producto'!$A35='Cartera Semanal Producto'!CS$1,-SUMIFS('BD Factoraje'!$Q:$Q,'BD Factoraje'!$G:$G,'Cartera Semanal Producto'!$A35,'BD Factoraje'!$C:$C,$B$2),0)+CR35-SUMIFS('BD Factoraje'!$R:$R,'BD Factoraje'!$G:$G,'Cartera Semanal Producto'!$A35,'BD Factoraje'!$N:$N,'Cartera Semanal Producto'!CS$1,'BD Factoraje'!$C:$C,$B$2)</f>
        <v>0</v>
      </c>
      <c r="CT35" s="11">
        <f>IF('Cartera Semanal Producto'!$A35='Cartera Semanal Producto'!CT$1,-SUMIFS('BD Factoraje'!$Q:$Q,'BD Factoraje'!$G:$G,'Cartera Semanal Producto'!$A35,'BD Factoraje'!$C:$C,$B$2),0)+CS35-SUMIFS('BD Factoraje'!$R:$R,'BD Factoraje'!$G:$G,'Cartera Semanal Producto'!$A35,'BD Factoraje'!$N:$N,'Cartera Semanal Producto'!CT$1,'BD Factoraje'!$C:$C,$B$2)</f>
        <v>0</v>
      </c>
      <c r="CU35" s="11">
        <f>IF('Cartera Semanal Producto'!$A35='Cartera Semanal Producto'!CU$1,-SUMIFS('BD Factoraje'!$Q:$Q,'BD Factoraje'!$G:$G,'Cartera Semanal Producto'!$A35,'BD Factoraje'!$C:$C,$B$2),0)+CT35-SUMIFS('BD Factoraje'!$R:$R,'BD Factoraje'!$G:$G,'Cartera Semanal Producto'!$A35,'BD Factoraje'!$N:$N,'Cartera Semanal Producto'!CU$1,'BD Factoraje'!$C:$C,$B$2)</f>
        <v>0</v>
      </c>
      <c r="CV35" s="11">
        <f>IF('Cartera Semanal Producto'!$A35='Cartera Semanal Producto'!CV$1,-SUMIFS('BD Factoraje'!$Q:$Q,'BD Factoraje'!$G:$G,'Cartera Semanal Producto'!$A35,'BD Factoraje'!$C:$C,$B$2),0)+CU35-SUMIFS('BD Factoraje'!$R:$R,'BD Factoraje'!$G:$G,'Cartera Semanal Producto'!$A35,'BD Factoraje'!$N:$N,'Cartera Semanal Producto'!CV$1,'BD Factoraje'!$C:$C,$B$2)</f>
        <v>0</v>
      </c>
    </row>
    <row r="36" spans="1:100" x14ac:dyDescent="0.25">
      <c r="A36" s="14">
        <v>46</v>
      </c>
      <c r="B36" s="31">
        <f t="shared" si="2"/>
        <v>42687</v>
      </c>
      <c r="C36" s="11">
        <f>IF('Cartera Semanal Producto'!$A36='Cartera Semanal Producto'!C$1,-SUMIFS('BD Factoraje'!$Q:$Q,'BD Factoraje'!$G:$G,'Cartera Semanal Producto'!$A36,'BD Factoraje'!$C:$C,$B$2),0)</f>
        <v>0</v>
      </c>
      <c r="D36" s="11">
        <f>IF('Cartera Semanal Producto'!$A36='Cartera Semanal Producto'!D$1,-SUMIFS('BD Factoraje'!$Q:$Q,'BD Factoraje'!$G:$G,'Cartera Semanal Producto'!$A36,'BD Factoraje'!$C:$C,$B$2),0)+C36-SUMIFS('BD Factoraje'!$R:$R,'BD Factoraje'!$G:$G,'Cartera Semanal Producto'!$A36,'BD Factoraje'!$N:$N,'Cartera Semanal Producto'!D$1,'BD Factoraje'!$C:$C,$B$2)</f>
        <v>0</v>
      </c>
      <c r="E36" s="11">
        <f>IF('Cartera Semanal Producto'!$A36='Cartera Semanal Producto'!E$1,-SUMIFS('BD Factoraje'!$Q:$Q,'BD Factoraje'!$G:$G,'Cartera Semanal Producto'!$A36,'BD Factoraje'!$C:$C,$B$2),0)+D36-SUMIFS('BD Factoraje'!$R:$R,'BD Factoraje'!$G:$G,'Cartera Semanal Producto'!$A36,'BD Factoraje'!$N:$N,'Cartera Semanal Producto'!E$1,'BD Factoraje'!$C:$C,$B$2)</f>
        <v>0</v>
      </c>
      <c r="F36" s="11">
        <f>IF('Cartera Semanal Producto'!$A36='Cartera Semanal Producto'!F$1,-SUMIFS('BD Factoraje'!$Q:$Q,'BD Factoraje'!$G:$G,'Cartera Semanal Producto'!$A36,'BD Factoraje'!$C:$C,$B$2),0)+E36-SUMIFS('BD Factoraje'!$R:$R,'BD Factoraje'!$G:$G,'Cartera Semanal Producto'!$A36,'BD Factoraje'!$N:$N,'Cartera Semanal Producto'!F$1,'BD Factoraje'!$C:$C,$B$2)</f>
        <v>0</v>
      </c>
      <c r="G36" s="11">
        <f>IF('Cartera Semanal Producto'!$A36='Cartera Semanal Producto'!G$1,-SUMIFS('BD Factoraje'!$Q:$Q,'BD Factoraje'!$G:$G,'Cartera Semanal Producto'!$A36,'BD Factoraje'!$C:$C,$B$2),0)+F36-SUMIFS('BD Factoraje'!$R:$R,'BD Factoraje'!$G:$G,'Cartera Semanal Producto'!$A36,'BD Factoraje'!$N:$N,'Cartera Semanal Producto'!G$1,'BD Factoraje'!$C:$C,$B$2)</f>
        <v>0</v>
      </c>
      <c r="H36" s="11">
        <f>IF('Cartera Semanal Producto'!$A36='Cartera Semanal Producto'!H$1,-SUMIFS('BD Factoraje'!$Q:$Q,'BD Factoraje'!$G:$G,'Cartera Semanal Producto'!$A36,'BD Factoraje'!$C:$C,$B$2),0)+G36-SUMIFS('BD Factoraje'!$R:$R,'BD Factoraje'!$G:$G,'Cartera Semanal Producto'!$A36,'BD Factoraje'!$N:$N,'Cartera Semanal Producto'!H$1,'BD Factoraje'!$C:$C,$B$2)</f>
        <v>0</v>
      </c>
      <c r="I36" s="11">
        <f>IF('Cartera Semanal Producto'!$A36='Cartera Semanal Producto'!I$1,-SUMIFS('BD Factoraje'!$Q:$Q,'BD Factoraje'!$G:$G,'Cartera Semanal Producto'!$A36,'BD Factoraje'!$C:$C,$B$2),0)+H36-SUMIFS('BD Factoraje'!$R:$R,'BD Factoraje'!$G:$G,'Cartera Semanal Producto'!$A36,'BD Factoraje'!$N:$N,'Cartera Semanal Producto'!I$1,'BD Factoraje'!$C:$C,$B$2)</f>
        <v>0</v>
      </c>
      <c r="J36" s="11">
        <f>IF('Cartera Semanal Producto'!$A36='Cartera Semanal Producto'!J$1,-SUMIFS('BD Factoraje'!$Q:$Q,'BD Factoraje'!$G:$G,'Cartera Semanal Producto'!$A36,'BD Factoraje'!$C:$C,$B$2),0)+I36-SUMIFS('BD Factoraje'!$R:$R,'BD Factoraje'!$G:$G,'Cartera Semanal Producto'!$A36,'BD Factoraje'!$N:$N,'Cartera Semanal Producto'!J$1,'BD Factoraje'!$C:$C,$B$2)</f>
        <v>0</v>
      </c>
      <c r="K36" s="11">
        <f>IF('Cartera Semanal Producto'!$A36='Cartera Semanal Producto'!K$1,-SUMIFS('BD Factoraje'!$Q:$Q,'BD Factoraje'!$G:$G,'Cartera Semanal Producto'!$A36,'BD Factoraje'!$C:$C,$B$2),0)+J36-SUMIFS('BD Factoraje'!$R:$R,'BD Factoraje'!$G:$G,'Cartera Semanal Producto'!$A36,'BD Factoraje'!$N:$N,'Cartera Semanal Producto'!K$1,'BD Factoraje'!$C:$C,$B$2)</f>
        <v>0</v>
      </c>
      <c r="L36" s="11">
        <f>IF('Cartera Semanal Producto'!$A36='Cartera Semanal Producto'!L$1,-SUMIFS('BD Factoraje'!$Q:$Q,'BD Factoraje'!$G:$G,'Cartera Semanal Producto'!$A36,'BD Factoraje'!$C:$C,$B$2),0)+K36-SUMIFS('BD Factoraje'!$R:$R,'BD Factoraje'!$G:$G,'Cartera Semanal Producto'!$A36,'BD Factoraje'!$N:$N,'Cartera Semanal Producto'!L$1,'BD Factoraje'!$C:$C,$B$2)</f>
        <v>0</v>
      </c>
      <c r="M36" s="11">
        <f>IF('Cartera Semanal Producto'!$A36='Cartera Semanal Producto'!M$1,-SUMIFS('BD Factoraje'!$Q:$Q,'BD Factoraje'!$G:$G,'Cartera Semanal Producto'!$A36,'BD Factoraje'!$C:$C,$B$2),0)+L36-SUMIFS('BD Factoraje'!$R:$R,'BD Factoraje'!$G:$G,'Cartera Semanal Producto'!$A36,'BD Factoraje'!$N:$N,'Cartera Semanal Producto'!M$1,'BD Factoraje'!$C:$C,$B$2)</f>
        <v>0</v>
      </c>
      <c r="N36" s="11">
        <f>IF('Cartera Semanal Producto'!$A36='Cartera Semanal Producto'!N$1,-SUMIFS('BD Factoraje'!$Q:$Q,'BD Factoraje'!$G:$G,'Cartera Semanal Producto'!$A36,'BD Factoraje'!$C:$C,$B$2),0)+M36-SUMIFS('BD Factoraje'!$R:$R,'BD Factoraje'!$G:$G,'Cartera Semanal Producto'!$A36,'BD Factoraje'!$N:$N,'Cartera Semanal Producto'!N$1,'BD Factoraje'!$C:$C,$B$2)</f>
        <v>0</v>
      </c>
      <c r="O36" s="11">
        <f>IF('Cartera Semanal Producto'!$A36='Cartera Semanal Producto'!O$1,-SUMIFS('BD Factoraje'!$Q:$Q,'BD Factoraje'!$G:$G,'Cartera Semanal Producto'!$A36,'BD Factoraje'!$C:$C,$B$2),0)+N36-SUMIFS('BD Factoraje'!$R:$R,'BD Factoraje'!$G:$G,'Cartera Semanal Producto'!$A36,'BD Factoraje'!$N:$N,'Cartera Semanal Producto'!O$1,'BD Factoraje'!$C:$C,$B$2)</f>
        <v>0</v>
      </c>
      <c r="P36" s="11">
        <f>IF('Cartera Semanal Producto'!$A36='Cartera Semanal Producto'!P$1,-SUMIFS('BD Factoraje'!$Q:$Q,'BD Factoraje'!$G:$G,'Cartera Semanal Producto'!$A36,'BD Factoraje'!$C:$C,$B$2),0)+O36-SUMIFS('BD Factoraje'!$R:$R,'BD Factoraje'!$G:$G,'Cartera Semanal Producto'!$A36,'BD Factoraje'!$N:$N,'Cartera Semanal Producto'!P$1,'BD Factoraje'!$C:$C,$B$2)</f>
        <v>0</v>
      </c>
      <c r="Q36" s="11">
        <f>IF('Cartera Semanal Producto'!$A36='Cartera Semanal Producto'!Q$1,-SUMIFS('BD Factoraje'!$Q:$Q,'BD Factoraje'!$G:$G,'Cartera Semanal Producto'!$A36,'BD Factoraje'!$C:$C,$B$2),0)+P36-SUMIFS('BD Factoraje'!$R:$R,'BD Factoraje'!$G:$G,'Cartera Semanal Producto'!$A36,'BD Factoraje'!$N:$N,'Cartera Semanal Producto'!Q$1,'BD Factoraje'!$C:$C,$B$2)</f>
        <v>0</v>
      </c>
      <c r="R36" s="11">
        <f>IF('Cartera Semanal Producto'!$A36='Cartera Semanal Producto'!R$1,-SUMIFS('BD Factoraje'!$Q:$Q,'BD Factoraje'!$G:$G,'Cartera Semanal Producto'!$A36,'BD Factoraje'!$C:$C,$B$2),0)+Q36-SUMIFS('BD Factoraje'!$R:$R,'BD Factoraje'!$G:$G,'Cartera Semanal Producto'!$A36,'BD Factoraje'!$N:$N,'Cartera Semanal Producto'!R$1,'BD Factoraje'!$C:$C,$B$2)</f>
        <v>0</v>
      </c>
      <c r="S36" s="11">
        <f>IF('Cartera Semanal Producto'!$A36='Cartera Semanal Producto'!S$1,-SUMIFS('BD Factoraje'!$Q:$Q,'BD Factoraje'!$G:$G,'Cartera Semanal Producto'!$A36,'BD Factoraje'!$C:$C,$B$2),0)+R36-SUMIFS('BD Factoraje'!$R:$R,'BD Factoraje'!$G:$G,'Cartera Semanal Producto'!$A36,'BD Factoraje'!$N:$N,'Cartera Semanal Producto'!S$1,'BD Factoraje'!$C:$C,$B$2)</f>
        <v>0</v>
      </c>
      <c r="T36" s="11">
        <f>IF('Cartera Semanal Producto'!$A36='Cartera Semanal Producto'!T$1,-SUMIFS('BD Factoraje'!$Q:$Q,'BD Factoraje'!$G:$G,'Cartera Semanal Producto'!$A36,'BD Factoraje'!$C:$C,$B$2),0)+S36-SUMIFS('BD Factoraje'!$R:$R,'BD Factoraje'!$G:$G,'Cartera Semanal Producto'!$A36,'BD Factoraje'!$N:$N,'Cartera Semanal Producto'!T$1,'BD Factoraje'!$C:$C,$B$2)</f>
        <v>0</v>
      </c>
      <c r="U36" s="11">
        <f>IF('Cartera Semanal Producto'!$A36='Cartera Semanal Producto'!U$1,-SUMIFS('BD Factoraje'!$Q:$Q,'BD Factoraje'!$G:$G,'Cartera Semanal Producto'!$A36,'BD Factoraje'!$C:$C,$B$2),0)+T36-SUMIFS('BD Factoraje'!$R:$R,'BD Factoraje'!$G:$G,'Cartera Semanal Producto'!$A36,'BD Factoraje'!$N:$N,'Cartera Semanal Producto'!U$1,'BD Factoraje'!$C:$C,$B$2)</f>
        <v>0</v>
      </c>
      <c r="V36" s="11">
        <f>IF('Cartera Semanal Producto'!$A36='Cartera Semanal Producto'!V$1,-SUMIFS('BD Factoraje'!$Q:$Q,'BD Factoraje'!$G:$G,'Cartera Semanal Producto'!$A36,'BD Factoraje'!$C:$C,$B$2),0)+U36-SUMIFS('BD Factoraje'!$R:$R,'BD Factoraje'!$G:$G,'Cartera Semanal Producto'!$A36,'BD Factoraje'!$N:$N,'Cartera Semanal Producto'!V$1,'BD Factoraje'!$C:$C,$B$2)</f>
        <v>0</v>
      </c>
      <c r="W36" s="11">
        <f>IF('Cartera Semanal Producto'!$A36='Cartera Semanal Producto'!W$1,-SUMIFS('BD Factoraje'!$Q:$Q,'BD Factoraje'!$G:$G,'Cartera Semanal Producto'!$A36,'BD Factoraje'!$C:$C,$B$2),0)+V36-SUMIFS('BD Factoraje'!$R:$R,'BD Factoraje'!$G:$G,'Cartera Semanal Producto'!$A36,'BD Factoraje'!$N:$N,'Cartera Semanal Producto'!W$1,'BD Factoraje'!$C:$C,$B$2)</f>
        <v>0</v>
      </c>
      <c r="X36" s="11">
        <f>IF('Cartera Semanal Producto'!$A36='Cartera Semanal Producto'!X$1,-SUMIFS('BD Factoraje'!$Q:$Q,'BD Factoraje'!$G:$G,'Cartera Semanal Producto'!$A36,'BD Factoraje'!$C:$C,$B$2),0)+W36-SUMIFS('BD Factoraje'!$R:$R,'BD Factoraje'!$G:$G,'Cartera Semanal Producto'!$A36,'BD Factoraje'!$N:$N,'Cartera Semanal Producto'!X$1,'BD Factoraje'!$C:$C,$B$2)</f>
        <v>0</v>
      </c>
      <c r="Y36" s="11">
        <f>IF('Cartera Semanal Producto'!$A36='Cartera Semanal Producto'!Y$1,-SUMIFS('BD Factoraje'!$Q:$Q,'BD Factoraje'!$G:$G,'Cartera Semanal Producto'!$A36,'BD Factoraje'!$C:$C,$B$2),0)+X36-SUMIFS('BD Factoraje'!$R:$R,'BD Factoraje'!$G:$G,'Cartera Semanal Producto'!$A36,'BD Factoraje'!$N:$N,'Cartera Semanal Producto'!Y$1,'BD Factoraje'!$C:$C,$B$2)</f>
        <v>0</v>
      </c>
      <c r="Z36" s="11">
        <f>IF('Cartera Semanal Producto'!$A36='Cartera Semanal Producto'!Z$1,-SUMIFS('BD Factoraje'!$Q:$Q,'BD Factoraje'!$G:$G,'Cartera Semanal Producto'!$A36,'BD Factoraje'!$C:$C,$B$2),0)+Y36-SUMIFS('BD Factoraje'!$R:$R,'BD Factoraje'!$G:$G,'Cartera Semanal Producto'!$A36,'BD Factoraje'!$N:$N,'Cartera Semanal Producto'!Z$1,'BD Factoraje'!$C:$C,$B$2)</f>
        <v>0</v>
      </c>
      <c r="AA36" s="11">
        <f>IF('Cartera Semanal Producto'!$A36='Cartera Semanal Producto'!AA$1,-SUMIFS('BD Factoraje'!$Q:$Q,'BD Factoraje'!$G:$G,'Cartera Semanal Producto'!$A36,'BD Factoraje'!$C:$C,$B$2),0)+Z36-SUMIFS('BD Factoraje'!$R:$R,'BD Factoraje'!$G:$G,'Cartera Semanal Producto'!$A36,'BD Factoraje'!$N:$N,'Cartera Semanal Producto'!AA$1,'BD Factoraje'!$C:$C,$B$2)</f>
        <v>0</v>
      </c>
      <c r="AB36" s="11">
        <f>IF('Cartera Semanal Producto'!$A36='Cartera Semanal Producto'!AB$1,-SUMIFS('BD Factoraje'!$Q:$Q,'BD Factoraje'!$G:$G,'Cartera Semanal Producto'!$A36,'BD Factoraje'!$C:$C,$B$2),0)+AA36-SUMIFS('BD Factoraje'!$R:$R,'BD Factoraje'!$G:$G,'Cartera Semanal Producto'!$A36,'BD Factoraje'!$N:$N,'Cartera Semanal Producto'!AB$1,'BD Factoraje'!$C:$C,$B$2)</f>
        <v>0</v>
      </c>
      <c r="AC36" s="11">
        <f>IF('Cartera Semanal Producto'!$A36='Cartera Semanal Producto'!AC$1,-SUMIFS('BD Factoraje'!$Q:$Q,'BD Factoraje'!$G:$G,'Cartera Semanal Producto'!$A36,'BD Factoraje'!$C:$C,$B$2),0)+AB36-SUMIFS('BD Factoraje'!$R:$R,'BD Factoraje'!$G:$G,'Cartera Semanal Producto'!$A36,'BD Factoraje'!$N:$N,'Cartera Semanal Producto'!AC$1,'BD Factoraje'!$C:$C,$B$2)</f>
        <v>0</v>
      </c>
      <c r="AD36" s="11">
        <f>IF('Cartera Semanal Producto'!$A36='Cartera Semanal Producto'!AD$1,-SUMIFS('BD Factoraje'!$Q:$Q,'BD Factoraje'!$G:$G,'Cartera Semanal Producto'!$A36,'BD Factoraje'!$C:$C,$B$2),0)+AC36-SUMIFS('BD Factoraje'!$R:$R,'BD Factoraje'!$G:$G,'Cartera Semanal Producto'!$A36,'BD Factoraje'!$N:$N,'Cartera Semanal Producto'!AD$1,'BD Factoraje'!$C:$C,$B$2)</f>
        <v>0</v>
      </c>
      <c r="AE36" s="11">
        <f>IF('Cartera Semanal Producto'!$A36='Cartera Semanal Producto'!AE$1,-SUMIFS('BD Factoraje'!$Q:$Q,'BD Factoraje'!$G:$G,'Cartera Semanal Producto'!$A36,'BD Factoraje'!$C:$C,$B$2),0)+AD36-SUMIFS('BD Factoraje'!$R:$R,'BD Factoraje'!$G:$G,'Cartera Semanal Producto'!$A36,'BD Factoraje'!$N:$N,'Cartera Semanal Producto'!AE$1,'BD Factoraje'!$C:$C,$B$2)</f>
        <v>0</v>
      </c>
      <c r="AF36" s="11">
        <f>IF('Cartera Semanal Producto'!$A36='Cartera Semanal Producto'!AF$1,-SUMIFS('BD Factoraje'!$Q:$Q,'BD Factoraje'!$G:$G,'Cartera Semanal Producto'!$A36,'BD Factoraje'!$C:$C,$B$2),0)+AE36-SUMIFS('BD Factoraje'!$R:$R,'BD Factoraje'!$G:$G,'Cartera Semanal Producto'!$A36,'BD Factoraje'!$N:$N,'Cartera Semanal Producto'!AF$1,'BD Factoraje'!$C:$C,$B$2)</f>
        <v>0</v>
      </c>
      <c r="AG36" s="11">
        <f>IF('Cartera Semanal Producto'!$A36='Cartera Semanal Producto'!AG$1,-SUMIFS('BD Factoraje'!$Q:$Q,'BD Factoraje'!$G:$G,'Cartera Semanal Producto'!$A36,'BD Factoraje'!$C:$C,$B$2),0)+AF36-SUMIFS('BD Factoraje'!$R:$R,'BD Factoraje'!$G:$G,'Cartera Semanal Producto'!$A36,'BD Factoraje'!$N:$N,'Cartera Semanal Producto'!AG$1,'BD Factoraje'!$C:$C,$B$2)</f>
        <v>0</v>
      </c>
      <c r="AH36" s="11">
        <f>IF('Cartera Semanal Producto'!$A36='Cartera Semanal Producto'!AH$1,-SUMIFS('BD Factoraje'!$Q:$Q,'BD Factoraje'!$G:$G,'Cartera Semanal Producto'!$A36,'BD Factoraje'!$C:$C,$B$2),0)+AG36-SUMIFS('BD Factoraje'!$R:$R,'BD Factoraje'!$G:$G,'Cartera Semanal Producto'!$A36,'BD Factoraje'!$N:$N,'Cartera Semanal Producto'!AH$1,'BD Factoraje'!$C:$C,$B$2)</f>
        <v>0</v>
      </c>
      <c r="AI36" s="11">
        <f>IF('Cartera Semanal Producto'!$A36='Cartera Semanal Producto'!AI$1,-SUMIFS('BD Factoraje'!$Q:$Q,'BD Factoraje'!$G:$G,'Cartera Semanal Producto'!$A36,'BD Factoraje'!$C:$C,$B$2),0)+AH36-SUMIFS('BD Factoraje'!$R:$R,'BD Factoraje'!$G:$G,'Cartera Semanal Producto'!$A36,'BD Factoraje'!$N:$N,'Cartera Semanal Producto'!AI$1,'BD Factoraje'!$C:$C,$B$2)</f>
        <v>0</v>
      </c>
      <c r="AJ36" s="11">
        <f>IF('Cartera Semanal Producto'!$A36='Cartera Semanal Producto'!AJ$1,-SUMIFS('BD Factoraje'!$Q:$Q,'BD Factoraje'!$G:$G,'Cartera Semanal Producto'!$A36,'BD Factoraje'!$C:$C,$B$2),0)+AI36-SUMIFS('BD Factoraje'!$R:$R,'BD Factoraje'!$G:$G,'Cartera Semanal Producto'!$A36,'BD Factoraje'!$N:$N,'Cartera Semanal Producto'!AJ$1,'BD Factoraje'!$C:$C,$B$2)</f>
        <v>0</v>
      </c>
      <c r="AK36" s="11">
        <f>IF('Cartera Semanal Producto'!$A36='Cartera Semanal Producto'!AK$1,-SUMIFS('BD Factoraje'!$Q:$Q,'BD Factoraje'!$G:$G,'Cartera Semanal Producto'!$A36,'BD Factoraje'!$C:$C,$B$2),0)+AJ36-SUMIFS('BD Factoraje'!$R:$R,'BD Factoraje'!$G:$G,'Cartera Semanal Producto'!$A36,'BD Factoraje'!$N:$N,'Cartera Semanal Producto'!AK$1,'BD Factoraje'!$C:$C,$B$2)</f>
        <v>0</v>
      </c>
      <c r="AL36" s="11">
        <f>IF('Cartera Semanal Producto'!$A36='Cartera Semanal Producto'!AL$1,-SUMIFS('BD Factoraje'!$Q:$Q,'BD Factoraje'!$G:$G,'Cartera Semanal Producto'!$A36,'BD Factoraje'!$C:$C,$B$2),0)+AK36-SUMIFS('BD Factoraje'!$R:$R,'BD Factoraje'!$G:$G,'Cartera Semanal Producto'!$A36,'BD Factoraje'!$N:$N,'Cartera Semanal Producto'!AL$1,'BD Factoraje'!$C:$C,$B$2)</f>
        <v>0</v>
      </c>
      <c r="AM36" s="11">
        <f>IF('Cartera Semanal Producto'!$A36='Cartera Semanal Producto'!AM$1,-SUMIFS('BD Factoraje'!$Q:$Q,'BD Factoraje'!$G:$G,'Cartera Semanal Producto'!$A36,'BD Factoraje'!$C:$C,$B$2),0)+AL36-SUMIFS('BD Factoraje'!$R:$R,'BD Factoraje'!$G:$G,'Cartera Semanal Producto'!$A36,'BD Factoraje'!$N:$N,'Cartera Semanal Producto'!AM$1,'BD Factoraje'!$C:$C,$B$2)</f>
        <v>0</v>
      </c>
      <c r="AN36" s="11">
        <f>IF('Cartera Semanal Producto'!$A36='Cartera Semanal Producto'!AN$1,-SUMIFS('BD Factoraje'!$Q:$Q,'BD Factoraje'!$G:$G,'Cartera Semanal Producto'!$A36,'BD Factoraje'!$C:$C,$B$2),0)+AM36-SUMIFS('BD Factoraje'!$R:$R,'BD Factoraje'!$G:$G,'Cartera Semanal Producto'!$A36,'BD Factoraje'!$N:$N,'Cartera Semanal Producto'!AN$1,'BD Factoraje'!$C:$C,$B$2)</f>
        <v>0</v>
      </c>
      <c r="AO36" s="11">
        <f>IF('Cartera Semanal Producto'!$A36='Cartera Semanal Producto'!AO$1,-SUMIFS('BD Factoraje'!$Q:$Q,'BD Factoraje'!$G:$G,'Cartera Semanal Producto'!$A36,'BD Factoraje'!$C:$C,$B$2),0)+AN36-SUMIFS('BD Factoraje'!$R:$R,'BD Factoraje'!$G:$G,'Cartera Semanal Producto'!$A36,'BD Factoraje'!$N:$N,'Cartera Semanal Producto'!AO$1,'BD Factoraje'!$C:$C,$B$2)</f>
        <v>0</v>
      </c>
      <c r="AP36" s="11">
        <f>IF('Cartera Semanal Producto'!$A36='Cartera Semanal Producto'!AP$1,-SUMIFS('BD Factoraje'!$Q:$Q,'BD Factoraje'!$G:$G,'Cartera Semanal Producto'!$A36,'BD Factoraje'!$C:$C,$B$2),0)+AO36-SUMIFS('BD Factoraje'!$R:$R,'BD Factoraje'!$G:$G,'Cartera Semanal Producto'!$A36,'BD Factoraje'!$N:$N,'Cartera Semanal Producto'!AP$1,'BD Factoraje'!$C:$C,$B$2)</f>
        <v>0</v>
      </c>
      <c r="AQ36" s="11">
        <f>IF('Cartera Semanal Producto'!$A36='Cartera Semanal Producto'!AQ$1,-SUMIFS('BD Factoraje'!$Q:$Q,'BD Factoraje'!$G:$G,'Cartera Semanal Producto'!$A36,'BD Factoraje'!$C:$C,$B$2),0)+AP36-SUMIFS('BD Factoraje'!$R:$R,'BD Factoraje'!$G:$G,'Cartera Semanal Producto'!$A36,'BD Factoraje'!$N:$N,'Cartera Semanal Producto'!AQ$1,'BD Factoraje'!$C:$C,$B$2)</f>
        <v>0</v>
      </c>
      <c r="AR36" s="11">
        <f>IF('Cartera Semanal Producto'!$A36='Cartera Semanal Producto'!AR$1,-SUMIFS('BD Factoraje'!$Q:$Q,'BD Factoraje'!$G:$G,'Cartera Semanal Producto'!$A36,'BD Factoraje'!$C:$C,$B$2),0)+AQ36-SUMIFS('BD Factoraje'!$R:$R,'BD Factoraje'!$G:$G,'Cartera Semanal Producto'!$A36,'BD Factoraje'!$N:$N,'Cartera Semanal Producto'!AR$1,'BD Factoraje'!$C:$C,$B$2)</f>
        <v>0</v>
      </c>
      <c r="AS36" s="11">
        <f>IF('Cartera Semanal Producto'!$A36='Cartera Semanal Producto'!AS$1,-SUMIFS('BD Factoraje'!$Q:$Q,'BD Factoraje'!$G:$G,'Cartera Semanal Producto'!$A36,'BD Factoraje'!$C:$C,$B$2),0)+AR36-SUMIFS('BD Factoraje'!$R:$R,'BD Factoraje'!$G:$G,'Cartera Semanal Producto'!$A36,'BD Factoraje'!$N:$N,'Cartera Semanal Producto'!AS$1,'BD Factoraje'!$C:$C,$B$2)</f>
        <v>0</v>
      </c>
      <c r="AT36" s="11">
        <f>IF('Cartera Semanal Producto'!$A36='Cartera Semanal Producto'!AT$1,-SUMIFS('BD Factoraje'!$Q:$Q,'BD Factoraje'!$G:$G,'Cartera Semanal Producto'!$A36,'BD Factoraje'!$C:$C,$B$2),0)+AS36-SUMIFS('BD Factoraje'!$R:$R,'BD Factoraje'!$G:$G,'Cartera Semanal Producto'!$A36,'BD Factoraje'!$N:$N,'Cartera Semanal Producto'!AT$1,'BD Factoraje'!$C:$C,$B$2)</f>
        <v>0</v>
      </c>
      <c r="AU36" s="11">
        <f>IF('Cartera Semanal Producto'!$A36='Cartera Semanal Producto'!AU$1,-SUMIFS('BD Factoraje'!$Q:$Q,'BD Factoraje'!$G:$G,'Cartera Semanal Producto'!$A36,'BD Factoraje'!$C:$C,$B$2),0)+AT36-SUMIFS('BD Factoraje'!$R:$R,'BD Factoraje'!$G:$G,'Cartera Semanal Producto'!$A36,'BD Factoraje'!$N:$N,'Cartera Semanal Producto'!AU$1,'BD Factoraje'!$C:$C,$B$2)</f>
        <v>0</v>
      </c>
      <c r="AV36" s="11">
        <f>IF('Cartera Semanal Producto'!$A36='Cartera Semanal Producto'!AV$1,-SUMIFS('BD Factoraje'!$Q:$Q,'BD Factoraje'!$G:$G,'Cartera Semanal Producto'!$A36,'BD Factoraje'!$C:$C,$B$2),0)+AU36-SUMIFS('BD Factoraje'!$R:$R,'BD Factoraje'!$G:$G,'Cartera Semanal Producto'!$A36,'BD Factoraje'!$N:$N,'Cartera Semanal Producto'!AV$1,'BD Factoraje'!$C:$C,$B$2)</f>
        <v>0</v>
      </c>
      <c r="AW36" s="11">
        <f>IF('Cartera Semanal Producto'!$A36='Cartera Semanal Producto'!AW$1,-SUMIFS('BD Factoraje'!$Q:$Q,'BD Factoraje'!$G:$G,'Cartera Semanal Producto'!$A36,'BD Factoraje'!$C:$C,$B$2),0)+AV36-SUMIFS('BD Factoraje'!$R:$R,'BD Factoraje'!$G:$G,'Cartera Semanal Producto'!$A36,'BD Factoraje'!$N:$N,'Cartera Semanal Producto'!AW$1,'BD Factoraje'!$C:$C,$B$2)</f>
        <v>0</v>
      </c>
      <c r="AX36" s="11">
        <f>IF('Cartera Semanal Producto'!$A36='Cartera Semanal Producto'!AX$1,-SUMIFS('BD Factoraje'!$Q:$Q,'BD Factoraje'!$G:$G,'Cartera Semanal Producto'!$A36,'BD Factoraje'!$C:$C,$B$2),0)+AW36-SUMIFS('BD Factoraje'!$R:$R,'BD Factoraje'!$G:$G,'Cartera Semanal Producto'!$A36,'BD Factoraje'!$N:$N,'Cartera Semanal Producto'!AX$1,'BD Factoraje'!$C:$C,$B$2)</f>
        <v>0</v>
      </c>
      <c r="AY36" s="11">
        <f>IF('Cartera Semanal Producto'!$A36='Cartera Semanal Producto'!AY$1,-SUMIFS('BD Factoraje'!$Q:$Q,'BD Factoraje'!$G:$G,'Cartera Semanal Producto'!$A36,'BD Factoraje'!$C:$C,$B$2),0)+AX36-SUMIFS('BD Factoraje'!$R:$R,'BD Factoraje'!$G:$G,'Cartera Semanal Producto'!$A36,'BD Factoraje'!$N:$N,'Cartera Semanal Producto'!AY$1,'BD Factoraje'!$C:$C,$B$2)</f>
        <v>0</v>
      </c>
      <c r="AZ36" s="11">
        <f>IF('Cartera Semanal Producto'!$A36='Cartera Semanal Producto'!AZ$1,-SUMIFS('BD Factoraje'!$Q:$Q,'BD Factoraje'!$G:$G,'Cartera Semanal Producto'!$A36,'BD Factoraje'!$C:$C,$B$2),0)+AY36-SUMIFS('BD Factoraje'!$R:$R,'BD Factoraje'!$G:$G,'Cartera Semanal Producto'!$A36,'BD Factoraje'!$N:$N,'Cartera Semanal Producto'!AZ$1,'BD Factoraje'!$C:$C,$B$2)</f>
        <v>0</v>
      </c>
      <c r="BA36" s="11">
        <f>IF('Cartera Semanal Producto'!$A36='Cartera Semanal Producto'!BA$1,-SUMIFS('BD Factoraje'!$Q:$Q,'BD Factoraje'!$G:$G,'Cartera Semanal Producto'!$A36,'BD Factoraje'!$C:$C,$B$2),0)+AZ36-SUMIFS('BD Factoraje'!$R:$R,'BD Factoraje'!$G:$G,'Cartera Semanal Producto'!$A36,'BD Factoraje'!$N:$N,'Cartera Semanal Producto'!BA$1,'BD Factoraje'!$C:$C,$B$2)</f>
        <v>0</v>
      </c>
      <c r="BB36" s="11">
        <f>IF('Cartera Semanal Producto'!$A36='Cartera Semanal Producto'!BB$1,-SUMIFS('BD Factoraje'!$Q:$Q,'BD Factoraje'!$G:$G,'Cartera Semanal Producto'!$A36,'BD Factoraje'!$C:$C,$B$2),0)+BA36-SUMIFS('BD Factoraje'!$R:$R,'BD Factoraje'!$G:$G,'Cartera Semanal Producto'!$A36,'BD Factoraje'!$N:$N,'Cartera Semanal Producto'!BB$1,'BD Factoraje'!$C:$C,$B$2)</f>
        <v>0</v>
      </c>
      <c r="BC36" s="11">
        <f>IF('Cartera Semanal Producto'!$A36='Cartera Semanal Producto'!BC$1,-SUMIFS('BD Factoraje'!$Q:$Q,'BD Factoraje'!$G:$G,'Cartera Semanal Producto'!$A36,'BD Factoraje'!$C:$C,$B$2),0)+BB36-SUMIFS('BD Factoraje'!$R:$R,'BD Factoraje'!$G:$G,'Cartera Semanal Producto'!$A36,'BD Factoraje'!$N:$N,'Cartera Semanal Producto'!BC$1,'BD Factoraje'!$C:$C,$B$2)</f>
        <v>0</v>
      </c>
      <c r="BD36" s="11">
        <f>IF('Cartera Semanal Producto'!$A36='Cartera Semanal Producto'!BD$1,-SUMIFS('BD Factoraje'!$Q:$Q,'BD Factoraje'!$G:$G,'Cartera Semanal Producto'!$A36,'BD Factoraje'!$C:$C,$B$2),0)+BC36-SUMIFS('BD Factoraje'!$R:$R,'BD Factoraje'!$G:$G,'Cartera Semanal Producto'!$A36,'BD Factoraje'!$N:$N,'Cartera Semanal Producto'!BD$1,'BD Factoraje'!$C:$C,$B$2)</f>
        <v>0</v>
      </c>
      <c r="BE36" s="11">
        <f>IF('Cartera Semanal Producto'!$A36='Cartera Semanal Producto'!BE$1,-SUMIFS('BD Factoraje'!$Q:$Q,'BD Factoraje'!$G:$G,'Cartera Semanal Producto'!$A36,'BD Factoraje'!$C:$C,$B$2),0)+BD36-SUMIFS('BD Factoraje'!$R:$R,'BD Factoraje'!$G:$G,'Cartera Semanal Producto'!$A36,'BD Factoraje'!$N:$N,'Cartera Semanal Producto'!BE$1,'BD Factoraje'!$C:$C,$B$2)</f>
        <v>0</v>
      </c>
      <c r="BF36" s="11">
        <f>IF('Cartera Semanal Producto'!$A36='Cartera Semanal Producto'!BF$1,-SUMIFS('BD Factoraje'!$Q:$Q,'BD Factoraje'!$G:$G,'Cartera Semanal Producto'!$A36,'BD Factoraje'!$C:$C,$B$2),0)+BE36-SUMIFS('BD Factoraje'!$R:$R,'BD Factoraje'!$G:$G,'Cartera Semanal Producto'!$A36,'BD Factoraje'!$N:$N,'Cartera Semanal Producto'!BF$1,'BD Factoraje'!$C:$C,$B$2)</f>
        <v>0</v>
      </c>
      <c r="BG36" s="11">
        <f>IF('Cartera Semanal Producto'!$A36='Cartera Semanal Producto'!BG$1,-SUMIFS('BD Factoraje'!$Q:$Q,'BD Factoraje'!$G:$G,'Cartera Semanal Producto'!$A36,'BD Factoraje'!$C:$C,$B$2),0)+BF36-SUMIFS('BD Factoraje'!$R:$R,'BD Factoraje'!$G:$G,'Cartera Semanal Producto'!$A36,'BD Factoraje'!$N:$N,'Cartera Semanal Producto'!BG$1,'BD Factoraje'!$C:$C,$B$2)</f>
        <v>0</v>
      </c>
      <c r="BH36" s="11">
        <f>IF('Cartera Semanal Producto'!$A36='Cartera Semanal Producto'!BH$1,-SUMIFS('BD Factoraje'!$Q:$Q,'BD Factoraje'!$G:$G,'Cartera Semanal Producto'!$A36,'BD Factoraje'!$C:$C,$B$2),0)+BG36-SUMIFS('BD Factoraje'!$R:$R,'BD Factoraje'!$G:$G,'Cartera Semanal Producto'!$A36,'BD Factoraje'!$N:$N,'Cartera Semanal Producto'!BH$1,'BD Factoraje'!$C:$C,$B$2)</f>
        <v>0</v>
      </c>
      <c r="BI36" s="11">
        <f>IF('Cartera Semanal Producto'!$A36='Cartera Semanal Producto'!BI$1,-SUMIFS('BD Factoraje'!$Q:$Q,'BD Factoraje'!$G:$G,'Cartera Semanal Producto'!$A36,'BD Factoraje'!$C:$C,$B$2),0)+BH36-SUMIFS('BD Factoraje'!$R:$R,'BD Factoraje'!$G:$G,'Cartera Semanal Producto'!$A36,'BD Factoraje'!$N:$N,'Cartera Semanal Producto'!BI$1,'BD Factoraje'!$C:$C,$B$2)</f>
        <v>0</v>
      </c>
      <c r="BJ36" s="11">
        <f>IF('Cartera Semanal Producto'!$A36='Cartera Semanal Producto'!BJ$1,-SUMIFS('BD Factoraje'!$Q:$Q,'BD Factoraje'!$G:$G,'Cartera Semanal Producto'!$A36,'BD Factoraje'!$C:$C,$B$2),0)+BI36-SUMIFS('BD Factoraje'!$R:$R,'BD Factoraje'!$G:$G,'Cartera Semanal Producto'!$A36,'BD Factoraje'!$N:$N,'Cartera Semanal Producto'!BJ$1,'BD Factoraje'!$C:$C,$B$2)</f>
        <v>0</v>
      </c>
      <c r="BK36" s="11">
        <f>IF('Cartera Semanal Producto'!$A36='Cartera Semanal Producto'!BK$1,-SUMIFS('BD Factoraje'!$Q:$Q,'BD Factoraje'!$G:$G,'Cartera Semanal Producto'!$A36,'BD Factoraje'!$C:$C,$B$2),0)+BJ36-SUMIFS('BD Factoraje'!$R:$R,'BD Factoraje'!$G:$G,'Cartera Semanal Producto'!$A36,'BD Factoraje'!$N:$N,'Cartera Semanal Producto'!BK$1,'BD Factoraje'!$C:$C,$B$2)</f>
        <v>0</v>
      </c>
      <c r="BL36" s="11">
        <f>IF('Cartera Semanal Producto'!$A36='Cartera Semanal Producto'!BL$1,-SUMIFS('BD Factoraje'!$Q:$Q,'BD Factoraje'!$G:$G,'Cartera Semanal Producto'!$A36,'BD Factoraje'!$C:$C,$B$2),0)+BK36-SUMIFS('BD Factoraje'!$R:$R,'BD Factoraje'!$G:$G,'Cartera Semanal Producto'!$A36,'BD Factoraje'!$N:$N,'Cartera Semanal Producto'!BL$1,'BD Factoraje'!$C:$C,$B$2)</f>
        <v>0</v>
      </c>
      <c r="BM36" s="11">
        <f>IF('Cartera Semanal Producto'!$A36='Cartera Semanal Producto'!BM$1,-SUMIFS('BD Factoraje'!$Q:$Q,'BD Factoraje'!$G:$G,'Cartera Semanal Producto'!$A36,'BD Factoraje'!$C:$C,$B$2),0)+BL36-SUMIFS('BD Factoraje'!$R:$R,'BD Factoraje'!$G:$G,'Cartera Semanal Producto'!$A36,'BD Factoraje'!$N:$N,'Cartera Semanal Producto'!BM$1,'BD Factoraje'!$C:$C,$B$2)</f>
        <v>0</v>
      </c>
      <c r="BN36" s="11">
        <f>IF('Cartera Semanal Producto'!$A36='Cartera Semanal Producto'!BN$1,-SUMIFS('BD Factoraje'!$Q:$Q,'BD Factoraje'!$G:$G,'Cartera Semanal Producto'!$A36,'BD Factoraje'!$C:$C,$B$2),0)+BM36-SUMIFS('BD Factoraje'!$R:$R,'BD Factoraje'!$G:$G,'Cartera Semanal Producto'!$A36,'BD Factoraje'!$N:$N,'Cartera Semanal Producto'!BN$1,'BD Factoraje'!$C:$C,$B$2)</f>
        <v>0</v>
      </c>
      <c r="BO36" s="11">
        <f>IF('Cartera Semanal Producto'!$A36='Cartera Semanal Producto'!BO$1,-SUMIFS('BD Factoraje'!$Q:$Q,'BD Factoraje'!$G:$G,'Cartera Semanal Producto'!$A36,'BD Factoraje'!$C:$C,$B$2),0)+BN36-SUMIFS('BD Factoraje'!$R:$R,'BD Factoraje'!$G:$G,'Cartera Semanal Producto'!$A36,'BD Factoraje'!$N:$N,'Cartera Semanal Producto'!BO$1,'BD Factoraje'!$C:$C,$B$2)</f>
        <v>0</v>
      </c>
      <c r="BP36" s="11">
        <f>IF('Cartera Semanal Producto'!$A36='Cartera Semanal Producto'!BP$1,-SUMIFS('BD Factoraje'!$Q:$Q,'BD Factoraje'!$G:$G,'Cartera Semanal Producto'!$A36,'BD Factoraje'!$C:$C,$B$2),0)+BO36-SUMIFS('BD Factoraje'!$R:$R,'BD Factoraje'!$G:$G,'Cartera Semanal Producto'!$A36,'BD Factoraje'!$N:$N,'Cartera Semanal Producto'!BP$1,'BD Factoraje'!$C:$C,$B$2)</f>
        <v>0</v>
      </c>
      <c r="BQ36" s="11">
        <f>IF('Cartera Semanal Producto'!$A36='Cartera Semanal Producto'!BQ$1,-SUMIFS('BD Factoraje'!$Q:$Q,'BD Factoraje'!$G:$G,'Cartera Semanal Producto'!$A36,'BD Factoraje'!$C:$C,$B$2),0)+BP36-SUMIFS('BD Factoraje'!$R:$R,'BD Factoraje'!$G:$G,'Cartera Semanal Producto'!$A36,'BD Factoraje'!$N:$N,'Cartera Semanal Producto'!BQ$1,'BD Factoraje'!$C:$C,$B$2)</f>
        <v>0</v>
      </c>
      <c r="BR36" s="11">
        <f>IF('Cartera Semanal Producto'!$A36='Cartera Semanal Producto'!BR$1,-SUMIFS('BD Factoraje'!$Q:$Q,'BD Factoraje'!$G:$G,'Cartera Semanal Producto'!$A36,'BD Factoraje'!$C:$C,$B$2),0)+BQ36-SUMIFS('BD Factoraje'!$R:$R,'BD Factoraje'!$G:$G,'Cartera Semanal Producto'!$A36,'BD Factoraje'!$N:$N,'Cartera Semanal Producto'!BR$1,'BD Factoraje'!$C:$C,$B$2)</f>
        <v>0</v>
      </c>
      <c r="BS36" s="11">
        <f>IF('Cartera Semanal Producto'!$A36='Cartera Semanal Producto'!BS$1,-SUMIFS('BD Factoraje'!$Q:$Q,'BD Factoraje'!$G:$G,'Cartera Semanal Producto'!$A36,'BD Factoraje'!$C:$C,$B$2),0)+BR36-SUMIFS('BD Factoraje'!$R:$R,'BD Factoraje'!$G:$G,'Cartera Semanal Producto'!$A36,'BD Factoraje'!$N:$N,'Cartera Semanal Producto'!BS$1,'BD Factoraje'!$C:$C,$B$2)</f>
        <v>0</v>
      </c>
      <c r="BT36" s="11">
        <f>IF('Cartera Semanal Producto'!$A36='Cartera Semanal Producto'!BT$1,-SUMIFS('BD Factoraje'!$Q:$Q,'BD Factoraje'!$G:$G,'Cartera Semanal Producto'!$A36,'BD Factoraje'!$C:$C,$B$2),0)+BS36-SUMIFS('BD Factoraje'!$R:$R,'BD Factoraje'!$G:$G,'Cartera Semanal Producto'!$A36,'BD Factoraje'!$N:$N,'Cartera Semanal Producto'!BT$1,'BD Factoraje'!$C:$C,$B$2)</f>
        <v>0</v>
      </c>
      <c r="BU36" s="11">
        <f>IF('Cartera Semanal Producto'!$A36='Cartera Semanal Producto'!BU$1,-SUMIFS('BD Factoraje'!$Q:$Q,'BD Factoraje'!$G:$G,'Cartera Semanal Producto'!$A36,'BD Factoraje'!$C:$C,$B$2),0)+BT36-SUMIFS('BD Factoraje'!$R:$R,'BD Factoraje'!$G:$G,'Cartera Semanal Producto'!$A36,'BD Factoraje'!$N:$N,'Cartera Semanal Producto'!BU$1,'BD Factoraje'!$C:$C,$B$2)</f>
        <v>0</v>
      </c>
      <c r="BV36" s="11">
        <f>IF('Cartera Semanal Producto'!$A36='Cartera Semanal Producto'!BV$1,-SUMIFS('BD Factoraje'!$Q:$Q,'BD Factoraje'!$G:$G,'Cartera Semanal Producto'!$A36,'BD Factoraje'!$C:$C,$B$2),0)+BU36-SUMIFS('BD Factoraje'!$R:$R,'BD Factoraje'!$G:$G,'Cartera Semanal Producto'!$A36,'BD Factoraje'!$N:$N,'Cartera Semanal Producto'!BV$1,'BD Factoraje'!$C:$C,$B$2)</f>
        <v>0</v>
      </c>
      <c r="BW36" s="11">
        <f>IF('Cartera Semanal Producto'!$A36='Cartera Semanal Producto'!BW$1,-SUMIFS('BD Factoraje'!$Q:$Q,'BD Factoraje'!$G:$G,'Cartera Semanal Producto'!$A36,'BD Factoraje'!$C:$C,$B$2),0)+BV36-SUMIFS('BD Factoraje'!$R:$R,'BD Factoraje'!$G:$G,'Cartera Semanal Producto'!$A36,'BD Factoraje'!$N:$N,'Cartera Semanal Producto'!BW$1,'BD Factoraje'!$C:$C,$B$2)</f>
        <v>0</v>
      </c>
      <c r="BX36" s="11">
        <f>IF('Cartera Semanal Producto'!$A36='Cartera Semanal Producto'!BX$1,-SUMIFS('BD Factoraje'!$Q:$Q,'BD Factoraje'!$G:$G,'Cartera Semanal Producto'!$A36,'BD Factoraje'!$C:$C,$B$2),0)+BW36-SUMIFS('BD Factoraje'!$R:$R,'BD Factoraje'!$G:$G,'Cartera Semanal Producto'!$A36,'BD Factoraje'!$N:$N,'Cartera Semanal Producto'!BX$1,'BD Factoraje'!$C:$C,$B$2)</f>
        <v>0</v>
      </c>
      <c r="BY36" s="11">
        <f>IF('Cartera Semanal Producto'!$A36='Cartera Semanal Producto'!BY$1,-SUMIFS('BD Factoraje'!$Q:$Q,'BD Factoraje'!$G:$G,'Cartera Semanal Producto'!$A36,'BD Factoraje'!$C:$C,$B$2),0)+BX36-SUMIFS('BD Factoraje'!$R:$R,'BD Factoraje'!$G:$G,'Cartera Semanal Producto'!$A36,'BD Factoraje'!$N:$N,'Cartera Semanal Producto'!BY$1,'BD Factoraje'!$C:$C,$B$2)</f>
        <v>0</v>
      </c>
      <c r="BZ36" s="11">
        <f>IF('Cartera Semanal Producto'!$A36='Cartera Semanal Producto'!BZ$1,-SUMIFS('BD Factoraje'!$Q:$Q,'BD Factoraje'!$G:$G,'Cartera Semanal Producto'!$A36,'BD Factoraje'!$C:$C,$B$2),0)+BY36-SUMIFS('BD Factoraje'!$R:$R,'BD Factoraje'!$G:$G,'Cartera Semanal Producto'!$A36,'BD Factoraje'!$N:$N,'Cartera Semanal Producto'!BZ$1,'BD Factoraje'!$C:$C,$B$2)</f>
        <v>0</v>
      </c>
      <c r="CA36" s="11">
        <f>IF('Cartera Semanal Producto'!$A36='Cartera Semanal Producto'!CA$1,-SUMIFS('BD Factoraje'!$Q:$Q,'BD Factoraje'!$G:$G,'Cartera Semanal Producto'!$A36,'BD Factoraje'!$C:$C,$B$2),0)+BZ36-SUMIFS('BD Factoraje'!$R:$R,'BD Factoraje'!$G:$G,'Cartera Semanal Producto'!$A36,'BD Factoraje'!$N:$N,'Cartera Semanal Producto'!CA$1,'BD Factoraje'!$C:$C,$B$2)</f>
        <v>0</v>
      </c>
      <c r="CB36" s="11">
        <f>IF('Cartera Semanal Producto'!$A36='Cartera Semanal Producto'!CB$1,-SUMIFS('BD Factoraje'!$Q:$Q,'BD Factoraje'!$G:$G,'Cartera Semanal Producto'!$A36,'BD Factoraje'!$C:$C,$B$2),0)+CA36-SUMIFS('BD Factoraje'!$R:$R,'BD Factoraje'!$G:$G,'Cartera Semanal Producto'!$A36,'BD Factoraje'!$N:$N,'Cartera Semanal Producto'!CB$1,'BD Factoraje'!$C:$C,$B$2)</f>
        <v>0</v>
      </c>
      <c r="CC36" s="11">
        <f>IF('Cartera Semanal Producto'!$A36='Cartera Semanal Producto'!CC$1,-SUMIFS('BD Factoraje'!$Q:$Q,'BD Factoraje'!$G:$G,'Cartera Semanal Producto'!$A36,'BD Factoraje'!$C:$C,$B$2),0)+CB36-SUMIFS('BD Factoraje'!$R:$R,'BD Factoraje'!$G:$G,'Cartera Semanal Producto'!$A36,'BD Factoraje'!$N:$N,'Cartera Semanal Producto'!CC$1,'BD Factoraje'!$C:$C,$B$2)</f>
        <v>0</v>
      </c>
      <c r="CD36" s="11">
        <f>IF('Cartera Semanal Producto'!$A36='Cartera Semanal Producto'!CD$1,-SUMIFS('BD Factoraje'!$Q:$Q,'BD Factoraje'!$G:$G,'Cartera Semanal Producto'!$A36,'BD Factoraje'!$C:$C,$B$2),0)+CC36-SUMIFS('BD Factoraje'!$R:$R,'BD Factoraje'!$G:$G,'Cartera Semanal Producto'!$A36,'BD Factoraje'!$N:$N,'Cartera Semanal Producto'!CD$1,'BD Factoraje'!$C:$C,$B$2)</f>
        <v>0</v>
      </c>
      <c r="CE36" s="11">
        <f>IF('Cartera Semanal Producto'!$A36='Cartera Semanal Producto'!CE$1,-SUMIFS('BD Factoraje'!$Q:$Q,'BD Factoraje'!$G:$G,'Cartera Semanal Producto'!$A36,'BD Factoraje'!$C:$C,$B$2),0)+CD36-SUMIFS('BD Factoraje'!$R:$R,'BD Factoraje'!$G:$G,'Cartera Semanal Producto'!$A36,'BD Factoraje'!$N:$N,'Cartera Semanal Producto'!CE$1,'BD Factoraje'!$C:$C,$B$2)</f>
        <v>0</v>
      </c>
      <c r="CF36" s="11">
        <f>IF('Cartera Semanal Producto'!$A36='Cartera Semanal Producto'!CF$1,-SUMIFS('BD Factoraje'!$Q:$Q,'BD Factoraje'!$G:$G,'Cartera Semanal Producto'!$A36,'BD Factoraje'!$C:$C,$B$2),0)+CE36-SUMIFS('BD Factoraje'!$R:$R,'BD Factoraje'!$G:$G,'Cartera Semanal Producto'!$A36,'BD Factoraje'!$N:$N,'Cartera Semanal Producto'!CF$1,'BD Factoraje'!$C:$C,$B$2)</f>
        <v>0</v>
      </c>
      <c r="CG36" s="11">
        <f>IF('Cartera Semanal Producto'!$A36='Cartera Semanal Producto'!CG$1,-SUMIFS('BD Factoraje'!$Q:$Q,'BD Factoraje'!$G:$G,'Cartera Semanal Producto'!$A36,'BD Factoraje'!$C:$C,$B$2),0)+CF36-SUMIFS('BD Factoraje'!$R:$R,'BD Factoraje'!$G:$G,'Cartera Semanal Producto'!$A36,'BD Factoraje'!$N:$N,'Cartera Semanal Producto'!CG$1,'BD Factoraje'!$C:$C,$B$2)</f>
        <v>0</v>
      </c>
      <c r="CH36" s="11">
        <f>IF('Cartera Semanal Producto'!$A36='Cartera Semanal Producto'!CH$1,-SUMIFS('BD Factoraje'!$Q:$Q,'BD Factoraje'!$G:$G,'Cartera Semanal Producto'!$A36,'BD Factoraje'!$C:$C,$B$2),0)+CG36-SUMIFS('BD Factoraje'!$R:$R,'BD Factoraje'!$G:$G,'Cartera Semanal Producto'!$A36,'BD Factoraje'!$N:$N,'Cartera Semanal Producto'!CH$1,'BD Factoraje'!$C:$C,$B$2)</f>
        <v>0</v>
      </c>
      <c r="CI36" s="11">
        <f>IF('Cartera Semanal Producto'!$A36='Cartera Semanal Producto'!CI$1,-SUMIFS('BD Factoraje'!$Q:$Q,'BD Factoraje'!$G:$G,'Cartera Semanal Producto'!$A36,'BD Factoraje'!$C:$C,$B$2),0)+CH36-SUMIFS('BD Factoraje'!$R:$R,'BD Factoraje'!$G:$G,'Cartera Semanal Producto'!$A36,'BD Factoraje'!$N:$N,'Cartera Semanal Producto'!CI$1,'BD Factoraje'!$C:$C,$B$2)</f>
        <v>0</v>
      </c>
      <c r="CJ36" s="11">
        <f>IF('Cartera Semanal Producto'!$A36='Cartera Semanal Producto'!CJ$1,-SUMIFS('BD Factoraje'!$Q:$Q,'BD Factoraje'!$G:$G,'Cartera Semanal Producto'!$A36,'BD Factoraje'!$C:$C,$B$2),0)+CI36-SUMIFS('BD Factoraje'!$R:$R,'BD Factoraje'!$G:$G,'Cartera Semanal Producto'!$A36,'BD Factoraje'!$N:$N,'Cartera Semanal Producto'!CJ$1,'BD Factoraje'!$C:$C,$B$2)</f>
        <v>0</v>
      </c>
      <c r="CK36" s="11">
        <f>IF('Cartera Semanal Producto'!$A36='Cartera Semanal Producto'!CK$1,-SUMIFS('BD Factoraje'!$Q:$Q,'BD Factoraje'!$G:$G,'Cartera Semanal Producto'!$A36,'BD Factoraje'!$C:$C,$B$2),0)+CJ36-SUMIFS('BD Factoraje'!$R:$R,'BD Factoraje'!$G:$G,'Cartera Semanal Producto'!$A36,'BD Factoraje'!$N:$N,'Cartera Semanal Producto'!CK$1,'BD Factoraje'!$C:$C,$B$2)</f>
        <v>0</v>
      </c>
      <c r="CL36" s="11">
        <f>IF('Cartera Semanal Producto'!$A36='Cartera Semanal Producto'!CL$1,-SUMIFS('BD Factoraje'!$Q:$Q,'BD Factoraje'!$G:$G,'Cartera Semanal Producto'!$A36,'BD Factoraje'!$C:$C,$B$2),0)+CK36-SUMIFS('BD Factoraje'!$R:$R,'BD Factoraje'!$G:$G,'Cartera Semanal Producto'!$A36,'BD Factoraje'!$N:$N,'Cartera Semanal Producto'!CL$1,'BD Factoraje'!$C:$C,$B$2)</f>
        <v>0</v>
      </c>
      <c r="CM36" s="11">
        <f>IF('Cartera Semanal Producto'!$A36='Cartera Semanal Producto'!CM$1,-SUMIFS('BD Factoraje'!$Q:$Q,'BD Factoraje'!$G:$G,'Cartera Semanal Producto'!$A36,'BD Factoraje'!$C:$C,$B$2),0)+CL36-SUMIFS('BD Factoraje'!$R:$R,'BD Factoraje'!$G:$G,'Cartera Semanal Producto'!$A36,'BD Factoraje'!$N:$N,'Cartera Semanal Producto'!CM$1,'BD Factoraje'!$C:$C,$B$2)</f>
        <v>0</v>
      </c>
      <c r="CN36" s="11">
        <f>IF('Cartera Semanal Producto'!$A36='Cartera Semanal Producto'!CN$1,-SUMIFS('BD Factoraje'!$Q:$Q,'BD Factoraje'!$G:$G,'Cartera Semanal Producto'!$A36,'BD Factoraje'!$C:$C,$B$2),0)+CM36-SUMIFS('BD Factoraje'!$R:$R,'BD Factoraje'!$G:$G,'Cartera Semanal Producto'!$A36,'BD Factoraje'!$N:$N,'Cartera Semanal Producto'!CN$1,'BD Factoraje'!$C:$C,$B$2)</f>
        <v>0</v>
      </c>
      <c r="CO36" s="11">
        <f>IF('Cartera Semanal Producto'!$A36='Cartera Semanal Producto'!CO$1,-SUMIFS('BD Factoraje'!$Q:$Q,'BD Factoraje'!$G:$G,'Cartera Semanal Producto'!$A36,'BD Factoraje'!$C:$C,$B$2),0)+CN36-SUMIFS('BD Factoraje'!$R:$R,'BD Factoraje'!$G:$G,'Cartera Semanal Producto'!$A36,'BD Factoraje'!$N:$N,'Cartera Semanal Producto'!CO$1,'BD Factoraje'!$C:$C,$B$2)</f>
        <v>0</v>
      </c>
      <c r="CP36" s="11">
        <f>IF('Cartera Semanal Producto'!$A36='Cartera Semanal Producto'!CP$1,-SUMIFS('BD Factoraje'!$Q:$Q,'BD Factoraje'!$G:$G,'Cartera Semanal Producto'!$A36,'BD Factoraje'!$C:$C,$B$2),0)+CO36-SUMIFS('BD Factoraje'!$R:$R,'BD Factoraje'!$G:$G,'Cartera Semanal Producto'!$A36,'BD Factoraje'!$N:$N,'Cartera Semanal Producto'!CP$1,'BD Factoraje'!$C:$C,$B$2)</f>
        <v>0</v>
      </c>
      <c r="CQ36" s="11">
        <f>IF('Cartera Semanal Producto'!$A36='Cartera Semanal Producto'!CQ$1,-SUMIFS('BD Factoraje'!$Q:$Q,'BD Factoraje'!$G:$G,'Cartera Semanal Producto'!$A36,'BD Factoraje'!$C:$C,$B$2),0)+CP36-SUMIFS('BD Factoraje'!$R:$R,'BD Factoraje'!$G:$G,'Cartera Semanal Producto'!$A36,'BD Factoraje'!$N:$N,'Cartera Semanal Producto'!CQ$1,'BD Factoraje'!$C:$C,$B$2)</f>
        <v>0</v>
      </c>
      <c r="CR36" s="11">
        <f>IF('Cartera Semanal Producto'!$A36='Cartera Semanal Producto'!CR$1,-SUMIFS('BD Factoraje'!$Q:$Q,'BD Factoraje'!$G:$G,'Cartera Semanal Producto'!$A36,'BD Factoraje'!$C:$C,$B$2),0)+CQ36-SUMIFS('BD Factoraje'!$R:$R,'BD Factoraje'!$G:$G,'Cartera Semanal Producto'!$A36,'BD Factoraje'!$N:$N,'Cartera Semanal Producto'!CR$1,'BD Factoraje'!$C:$C,$B$2)</f>
        <v>0</v>
      </c>
      <c r="CS36" s="11">
        <f>IF('Cartera Semanal Producto'!$A36='Cartera Semanal Producto'!CS$1,-SUMIFS('BD Factoraje'!$Q:$Q,'BD Factoraje'!$G:$G,'Cartera Semanal Producto'!$A36,'BD Factoraje'!$C:$C,$B$2),0)+CR36-SUMIFS('BD Factoraje'!$R:$R,'BD Factoraje'!$G:$G,'Cartera Semanal Producto'!$A36,'BD Factoraje'!$N:$N,'Cartera Semanal Producto'!CS$1,'BD Factoraje'!$C:$C,$B$2)</f>
        <v>0</v>
      </c>
      <c r="CT36" s="11">
        <f>IF('Cartera Semanal Producto'!$A36='Cartera Semanal Producto'!CT$1,-SUMIFS('BD Factoraje'!$Q:$Q,'BD Factoraje'!$G:$G,'Cartera Semanal Producto'!$A36,'BD Factoraje'!$C:$C,$B$2),0)+CS36-SUMIFS('BD Factoraje'!$R:$R,'BD Factoraje'!$G:$G,'Cartera Semanal Producto'!$A36,'BD Factoraje'!$N:$N,'Cartera Semanal Producto'!CT$1,'BD Factoraje'!$C:$C,$B$2)</f>
        <v>0</v>
      </c>
      <c r="CU36" s="11">
        <f>IF('Cartera Semanal Producto'!$A36='Cartera Semanal Producto'!CU$1,-SUMIFS('BD Factoraje'!$Q:$Q,'BD Factoraje'!$G:$G,'Cartera Semanal Producto'!$A36,'BD Factoraje'!$C:$C,$B$2),0)+CT36-SUMIFS('BD Factoraje'!$R:$R,'BD Factoraje'!$G:$G,'Cartera Semanal Producto'!$A36,'BD Factoraje'!$N:$N,'Cartera Semanal Producto'!CU$1,'BD Factoraje'!$C:$C,$B$2)</f>
        <v>0</v>
      </c>
      <c r="CV36" s="11">
        <f>IF('Cartera Semanal Producto'!$A36='Cartera Semanal Producto'!CV$1,-SUMIFS('BD Factoraje'!$Q:$Q,'BD Factoraje'!$G:$G,'Cartera Semanal Producto'!$A36,'BD Factoraje'!$C:$C,$B$2),0)+CU36-SUMIFS('BD Factoraje'!$R:$R,'BD Factoraje'!$G:$G,'Cartera Semanal Producto'!$A36,'BD Factoraje'!$N:$N,'Cartera Semanal Producto'!CV$1,'BD Factoraje'!$C:$C,$B$2)</f>
        <v>0</v>
      </c>
    </row>
    <row r="37" spans="1:100" x14ac:dyDescent="0.25">
      <c r="A37" s="14">
        <v>47</v>
      </c>
      <c r="B37" s="31">
        <f t="shared" si="2"/>
        <v>42694</v>
      </c>
      <c r="C37" s="11">
        <f>IF('Cartera Semanal Producto'!$A37='Cartera Semanal Producto'!C$1,-SUMIFS('BD Factoraje'!$Q:$Q,'BD Factoraje'!$G:$G,'Cartera Semanal Producto'!$A37,'BD Factoraje'!$C:$C,$B$2),0)</f>
        <v>0</v>
      </c>
      <c r="D37" s="11">
        <f>IF('Cartera Semanal Producto'!$A37='Cartera Semanal Producto'!D$1,-SUMIFS('BD Factoraje'!$Q:$Q,'BD Factoraje'!$G:$G,'Cartera Semanal Producto'!$A37,'BD Factoraje'!$C:$C,$B$2),0)+C37-SUMIFS('BD Factoraje'!$R:$R,'BD Factoraje'!$G:$G,'Cartera Semanal Producto'!$A37,'BD Factoraje'!$N:$N,'Cartera Semanal Producto'!D$1,'BD Factoraje'!$C:$C,$B$2)</f>
        <v>0</v>
      </c>
      <c r="E37" s="11">
        <f>IF('Cartera Semanal Producto'!$A37='Cartera Semanal Producto'!E$1,-SUMIFS('BD Factoraje'!$Q:$Q,'BD Factoraje'!$G:$G,'Cartera Semanal Producto'!$A37,'BD Factoraje'!$C:$C,$B$2),0)+D37-SUMIFS('BD Factoraje'!$R:$R,'BD Factoraje'!$G:$G,'Cartera Semanal Producto'!$A37,'BD Factoraje'!$N:$N,'Cartera Semanal Producto'!E$1,'BD Factoraje'!$C:$C,$B$2)</f>
        <v>0</v>
      </c>
      <c r="F37" s="11">
        <f>IF('Cartera Semanal Producto'!$A37='Cartera Semanal Producto'!F$1,-SUMIFS('BD Factoraje'!$Q:$Q,'BD Factoraje'!$G:$G,'Cartera Semanal Producto'!$A37,'BD Factoraje'!$C:$C,$B$2),0)+E37-SUMIFS('BD Factoraje'!$R:$R,'BD Factoraje'!$G:$G,'Cartera Semanal Producto'!$A37,'BD Factoraje'!$N:$N,'Cartera Semanal Producto'!F$1,'BD Factoraje'!$C:$C,$B$2)</f>
        <v>0</v>
      </c>
      <c r="G37" s="11">
        <f>IF('Cartera Semanal Producto'!$A37='Cartera Semanal Producto'!G$1,-SUMIFS('BD Factoraje'!$Q:$Q,'BD Factoraje'!$G:$G,'Cartera Semanal Producto'!$A37,'BD Factoraje'!$C:$C,$B$2),0)+F37-SUMIFS('BD Factoraje'!$R:$R,'BD Factoraje'!$G:$G,'Cartera Semanal Producto'!$A37,'BD Factoraje'!$N:$N,'Cartera Semanal Producto'!G$1,'BD Factoraje'!$C:$C,$B$2)</f>
        <v>0</v>
      </c>
      <c r="H37" s="11">
        <f>IF('Cartera Semanal Producto'!$A37='Cartera Semanal Producto'!H$1,-SUMIFS('BD Factoraje'!$Q:$Q,'BD Factoraje'!$G:$G,'Cartera Semanal Producto'!$A37,'BD Factoraje'!$C:$C,$B$2),0)+G37-SUMIFS('BD Factoraje'!$R:$R,'BD Factoraje'!$G:$G,'Cartera Semanal Producto'!$A37,'BD Factoraje'!$N:$N,'Cartera Semanal Producto'!H$1,'BD Factoraje'!$C:$C,$B$2)</f>
        <v>0</v>
      </c>
      <c r="I37" s="11">
        <f>IF('Cartera Semanal Producto'!$A37='Cartera Semanal Producto'!I$1,-SUMIFS('BD Factoraje'!$Q:$Q,'BD Factoraje'!$G:$G,'Cartera Semanal Producto'!$A37,'BD Factoraje'!$C:$C,$B$2),0)+H37-SUMIFS('BD Factoraje'!$R:$R,'BD Factoraje'!$G:$G,'Cartera Semanal Producto'!$A37,'BD Factoraje'!$N:$N,'Cartera Semanal Producto'!I$1,'BD Factoraje'!$C:$C,$B$2)</f>
        <v>0</v>
      </c>
      <c r="J37" s="11">
        <f>IF('Cartera Semanal Producto'!$A37='Cartera Semanal Producto'!J$1,-SUMIFS('BD Factoraje'!$Q:$Q,'BD Factoraje'!$G:$G,'Cartera Semanal Producto'!$A37,'BD Factoraje'!$C:$C,$B$2),0)+I37-SUMIFS('BD Factoraje'!$R:$R,'BD Factoraje'!$G:$G,'Cartera Semanal Producto'!$A37,'BD Factoraje'!$N:$N,'Cartera Semanal Producto'!J$1,'BD Factoraje'!$C:$C,$B$2)</f>
        <v>0</v>
      </c>
      <c r="K37" s="11">
        <f>IF('Cartera Semanal Producto'!$A37='Cartera Semanal Producto'!K$1,-SUMIFS('BD Factoraje'!$Q:$Q,'BD Factoraje'!$G:$G,'Cartera Semanal Producto'!$A37,'BD Factoraje'!$C:$C,$B$2),0)+J37-SUMIFS('BD Factoraje'!$R:$R,'BD Factoraje'!$G:$G,'Cartera Semanal Producto'!$A37,'BD Factoraje'!$N:$N,'Cartera Semanal Producto'!K$1,'BD Factoraje'!$C:$C,$B$2)</f>
        <v>0</v>
      </c>
      <c r="L37" s="11">
        <f>IF('Cartera Semanal Producto'!$A37='Cartera Semanal Producto'!L$1,-SUMIFS('BD Factoraje'!$Q:$Q,'BD Factoraje'!$G:$G,'Cartera Semanal Producto'!$A37,'BD Factoraje'!$C:$C,$B$2),0)+K37-SUMIFS('BD Factoraje'!$R:$R,'BD Factoraje'!$G:$G,'Cartera Semanal Producto'!$A37,'BD Factoraje'!$N:$N,'Cartera Semanal Producto'!L$1,'BD Factoraje'!$C:$C,$B$2)</f>
        <v>0</v>
      </c>
      <c r="M37" s="11">
        <f>IF('Cartera Semanal Producto'!$A37='Cartera Semanal Producto'!M$1,-SUMIFS('BD Factoraje'!$Q:$Q,'BD Factoraje'!$G:$G,'Cartera Semanal Producto'!$A37,'BD Factoraje'!$C:$C,$B$2),0)+L37-SUMIFS('BD Factoraje'!$R:$R,'BD Factoraje'!$G:$G,'Cartera Semanal Producto'!$A37,'BD Factoraje'!$N:$N,'Cartera Semanal Producto'!M$1,'BD Factoraje'!$C:$C,$B$2)</f>
        <v>0</v>
      </c>
      <c r="N37" s="11">
        <f>IF('Cartera Semanal Producto'!$A37='Cartera Semanal Producto'!N$1,-SUMIFS('BD Factoraje'!$Q:$Q,'BD Factoraje'!$G:$G,'Cartera Semanal Producto'!$A37,'BD Factoraje'!$C:$C,$B$2),0)+M37-SUMIFS('BD Factoraje'!$R:$R,'BD Factoraje'!$G:$G,'Cartera Semanal Producto'!$A37,'BD Factoraje'!$N:$N,'Cartera Semanal Producto'!N$1,'BD Factoraje'!$C:$C,$B$2)</f>
        <v>0</v>
      </c>
      <c r="O37" s="11">
        <f>IF('Cartera Semanal Producto'!$A37='Cartera Semanal Producto'!O$1,-SUMIFS('BD Factoraje'!$Q:$Q,'BD Factoraje'!$G:$G,'Cartera Semanal Producto'!$A37,'BD Factoraje'!$C:$C,$B$2),0)+N37-SUMIFS('BD Factoraje'!$R:$R,'BD Factoraje'!$G:$G,'Cartera Semanal Producto'!$A37,'BD Factoraje'!$N:$N,'Cartera Semanal Producto'!O$1,'BD Factoraje'!$C:$C,$B$2)</f>
        <v>0</v>
      </c>
      <c r="P37" s="11">
        <f>IF('Cartera Semanal Producto'!$A37='Cartera Semanal Producto'!P$1,-SUMIFS('BD Factoraje'!$Q:$Q,'BD Factoraje'!$G:$G,'Cartera Semanal Producto'!$A37,'BD Factoraje'!$C:$C,$B$2),0)+O37-SUMIFS('BD Factoraje'!$R:$R,'BD Factoraje'!$G:$G,'Cartera Semanal Producto'!$A37,'BD Factoraje'!$N:$N,'Cartera Semanal Producto'!P$1,'BD Factoraje'!$C:$C,$B$2)</f>
        <v>0</v>
      </c>
      <c r="Q37" s="11">
        <f>IF('Cartera Semanal Producto'!$A37='Cartera Semanal Producto'!Q$1,-SUMIFS('BD Factoraje'!$Q:$Q,'BD Factoraje'!$G:$G,'Cartera Semanal Producto'!$A37,'BD Factoraje'!$C:$C,$B$2),0)+P37-SUMIFS('BD Factoraje'!$R:$R,'BD Factoraje'!$G:$G,'Cartera Semanal Producto'!$A37,'BD Factoraje'!$N:$N,'Cartera Semanal Producto'!Q$1,'BD Factoraje'!$C:$C,$B$2)</f>
        <v>0</v>
      </c>
      <c r="R37" s="11">
        <f>IF('Cartera Semanal Producto'!$A37='Cartera Semanal Producto'!R$1,-SUMIFS('BD Factoraje'!$Q:$Q,'BD Factoraje'!$G:$G,'Cartera Semanal Producto'!$A37,'BD Factoraje'!$C:$C,$B$2),0)+Q37-SUMIFS('BD Factoraje'!$R:$R,'BD Factoraje'!$G:$G,'Cartera Semanal Producto'!$A37,'BD Factoraje'!$N:$N,'Cartera Semanal Producto'!R$1,'BD Factoraje'!$C:$C,$B$2)</f>
        <v>0</v>
      </c>
      <c r="S37" s="11">
        <f>IF('Cartera Semanal Producto'!$A37='Cartera Semanal Producto'!S$1,-SUMIFS('BD Factoraje'!$Q:$Q,'BD Factoraje'!$G:$G,'Cartera Semanal Producto'!$A37,'BD Factoraje'!$C:$C,$B$2),0)+R37-SUMIFS('BD Factoraje'!$R:$R,'BD Factoraje'!$G:$G,'Cartera Semanal Producto'!$A37,'BD Factoraje'!$N:$N,'Cartera Semanal Producto'!S$1,'BD Factoraje'!$C:$C,$B$2)</f>
        <v>0</v>
      </c>
      <c r="T37" s="11">
        <f>IF('Cartera Semanal Producto'!$A37='Cartera Semanal Producto'!T$1,-SUMIFS('BD Factoraje'!$Q:$Q,'BD Factoraje'!$G:$G,'Cartera Semanal Producto'!$A37,'BD Factoraje'!$C:$C,$B$2),0)+S37-SUMIFS('BD Factoraje'!$R:$R,'BD Factoraje'!$G:$G,'Cartera Semanal Producto'!$A37,'BD Factoraje'!$N:$N,'Cartera Semanal Producto'!T$1,'BD Factoraje'!$C:$C,$B$2)</f>
        <v>0</v>
      </c>
      <c r="U37" s="11">
        <f>IF('Cartera Semanal Producto'!$A37='Cartera Semanal Producto'!U$1,-SUMIFS('BD Factoraje'!$Q:$Q,'BD Factoraje'!$G:$G,'Cartera Semanal Producto'!$A37,'BD Factoraje'!$C:$C,$B$2),0)+T37-SUMIFS('BD Factoraje'!$R:$R,'BD Factoraje'!$G:$G,'Cartera Semanal Producto'!$A37,'BD Factoraje'!$N:$N,'Cartera Semanal Producto'!U$1,'BD Factoraje'!$C:$C,$B$2)</f>
        <v>0</v>
      </c>
      <c r="V37" s="11">
        <f>IF('Cartera Semanal Producto'!$A37='Cartera Semanal Producto'!V$1,-SUMIFS('BD Factoraje'!$Q:$Q,'BD Factoraje'!$G:$G,'Cartera Semanal Producto'!$A37,'BD Factoraje'!$C:$C,$B$2),0)+U37-SUMIFS('BD Factoraje'!$R:$R,'BD Factoraje'!$G:$G,'Cartera Semanal Producto'!$A37,'BD Factoraje'!$N:$N,'Cartera Semanal Producto'!V$1,'BD Factoraje'!$C:$C,$B$2)</f>
        <v>0</v>
      </c>
      <c r="W37" s="11">
        <f>IF('Cartera Semanal Producto'!$A37='Cartera Semanal Producto'!W$1,-SUMIFS('BD Factoraje'!$Q:$Q,'BD Factoraje'!$G:$G,'Cartera Semanal Producto'!$A37,'BD Factoraje'!$C:$C,$B$2),0)+V37-SUMIFS('BD Factoraje'!$R:$R,'BD Factoraje'!$G:$G,'Cartera Semanal Producto'!$A37,'BD Factoraje'!$N:$N,'Cartera Semanal Producto'!W$1,'BD Factoraje'!$C:$C,$B$2)</f>
        <v>0</v>
      </c>
      <c r="X37" s="11">
        <f>IF('Cartera Semanal Producto'!$A37='Cartera Semanal Producto'!X$1,-SUMIFS('BD Factoraje'!$Q:$Q,'BD Factoraje'!$G:$G,'Cartera Semanal Producto'!$A37,'BD Factoraje'!$C:$C,$B$2),0)+W37-SUMIFS('BD Factoraje'!$R:$R,'BD Factoraje'!$G:$G,'Cartera Semanal Producto'!$A37,'BD Factoraje'!$N:$N,'Cartera Semanal Producto'!X$1,'BD Factoraje'!$C:$C,$B$2)</f>
        <v>0</v>
      </c>
      <c r="Y37" s="11">
        <f>IF('Cartera Semanal Producto'!$A37='Cartera Semanal Producto'!Y$1,-SUMIFS('BD Factoraje'!$Q:$Q,'BD Factoraje'!$G:$G,'Cartera Semanal Producto'!$A37,'BD Factoraje'!$C:$C,$B$2),0)+X37-SUMIFS('BD Factoraje'!$R:$R,'BD Factoraje'!$G:$G,'Cartera Semanal Producto'!$A37,'BD Factoraje'!$N:$N,'Cartera Semanal Producto'!Y$1,'BD Factoraje'!$C:$C,$B$2)</f>
        <v>0</v>
      </c>
      <c r="Z37" s="11">
        <f>IF('Cartera Semanal Producto'!$A37='Cartera Semanal Producto'!Z$1,-SUMIFS('BD Factoraje'!$Q:$Q,'BD Factoraje'!$G:$G,'Cartera Semanal Producto'!$A37,'BD Factoraje'!$C:$C,$B$2),0)+Y37-SUMIFS('BD Factoraje'!$R:$R,'BD Factoraje'!$G:$G,'Cartera Semanal Producto'!$A37,'BD Factoraje'!$N:$N,'Cartera Semanal Producto'!Z$1,'BD Factoraje'!$C:$C,$B$2)</f>
        <v>0</v>
      </c>
      <c r="AA37" s="11">
        <f>IF('Cartera Semanal Producto'!$A37='Cartera Semanal Producto'!AA$1,-SUMIFS('BD Factoraje'!$Q:$Q,'BD Factoraje'!$G:$G,'Cartera Semanal Producto'!$A37,'BD Factoraje'!$C:$C,$B$2),0)+Z37-SUMIFS('BD Factoraje'!$R:$R,'BD Factoraje'!$G:$G,'Cartera Semanal Producto'!$A37,'BD Factoraje'!$N:$N,'Cartera Semanal Producto'!AA$1,'BD Factoraje'!$C:$C,$B$2)</f>
        <v>0</v>
      </c>
      <c r="AB37" s="11">
        <f>IF('Cartera Semanal Producto'!$A37='Cartera Semanal Producto'!AB$1,-SUMIFS('BD Factoraje'!$Q:$Q,'BD Factoraje'!$G:$G,'Cartera Semanal Producto'!$A37,'BD Factoraje'!$C:$C,$B$2),0)+AA37-SUMIFS('BD Factoraje'!$R:$R,'BD Factoraje'!$G:$G,'Cartera Semanal Producto'!$A37,'BD Factoraje'!$N:$N,'Cartera Semanal Producto'!AB$1,'BD Factoraje'!$C:$C,$B$2)</f>
        <v>0</v>
      </c>
      <c r="AC37" s="11">
        <f>IF('Cartera Semanal Producto'!$A37='Cartera Semanal Producto'!AC$1,-SUMIFS('BD Factoraje'!$Q:$Q,'BD Factoraje'!$G:$G,'Cartera Semanal Producto'!$A37,'BD Factoraje'!$C:$C,$B$2),0)+AB37-SUMIFS('BD Factoraje'!$R:$R,'BD Factoraje'!$G:$G,'Cartera Semanal Producto'!$A37,'BD Factoraje'!$N:$N,'Cartera Semanal Producto'!AC$1,'BD Factoraje'!$C:$C,$B$2)</f>
        <v>0</v>
      </c>
      <c r="AD37" s="11">
        <f>IF('Cartera Semanal Producto'!$A37='Cartera Semanal Producto'!AD$1,-SUMIFS('BD Factoraje'!$Q:$Q,'BD Factoraje'!$G:$G,'Cartera Semanal Producto'!$A37,'BD Factoraje'!$C:$C,$B$2),0)+AC37-SUMIFS('BD Factoraje'!$R:$R,'BD Factoraje'!$G:$G,'Cartera Semanal Producto'!$A37,'BD Factoraje'!$N:$N,'Cartera Semanal Producto'!AD$1,'BD Factoraje'!$C:$C,$B$2)</f>
        <v>0</v>
      </c>
      <c r="AE37" s="11">
        <f>IF('Cartera Semanal Producto'!$A37='Cartera Semanal Producto'!AE$1,-SUMIFS('BD Factoraje'!$Q:$Q,'BD Factoraje'!$G:$G,'Cartera Semanal Producto'!$A37,'BD Factoraje'!$C:$C,$B$2),0)+AD37-SUMIFS('BD Factoraje'!$R:$R,'BD Factoraje'!$G:$G,'Cartera Semanal Producto'!$A37,'BD Factoraje'!$N:$N,'Cartera Semanal Producto'!AE$1,'BD Factoraje'!$C:$C,$B$2)</f>
        <v>0</v>
      </c>
      <c r="AF37" s="11">
        <f>IF('Cartera Semanal Producto'!$A37='Cartera Semanal Producto'!AF$1,-SUMIFS('BD Factoraje'!$Q:$Q,'BD Factoraje'!$G:$G,'Cartera Semanal Producto'!$A37,'BD Factoraje'!$C:$C,$B$2),0)+AE37-SUMIFS('BD Factoraje'!$R:$R,'BD Factoraje'!$G:$G,'Cartera Semanal Producto'!$A37,'BD Factoraje'!$N:$N,'Cartera Semanal Producto'!AF$1,'BD Factoraje'!$C:$C,$B$2)</f>
        <v>0</v>
      </c>
      <c r="AG37" s="11">
        <f>IF('Cartera Semanal Producto'!$A37='Cartera Semanal Producto'!AG$1,-SUMIFS('BD Factoraje'!$Q:$Q,'BD Factoraje'!$G:$G,'Cartera Semanal Producto'!$A37,'BD Factoraje'!$C:$C,$B$2),0)+AF37-SUMIFS('BD Factoraje'!$R:$R,'BD Factoraje'!$G:$G,'Cartera Semanal Producto'!$A37,'BD Factoraje'!$N:$N,'Cartera Semanal Producto'!AG$1,'BD Factoraje'!$C:$C,$B$2)</f>
        <v>0</v>
      </c>
      <c r="AH37" s="11">
        <f>IF('Cartera Semanal Producto'!$A37='Cartera Semanal Producto'!AH$1,-SUMIFS('BD Factoraje'!$Q:$Q,'BD Factoraje'!$G:$G,'Cartera Semanal Producto'!$A37,'BD Factoraje'!$C:$C,$B$2),0)+AG37-SUMIFS('BD Factoraje'!$R:$R,'BD Factoraje'!$G:$G,'Cartera Semanal Producto'!$A37,'BD Factoraje'!$N:$N,'Cartera Semanal Producto'!AH$1,'BD Factoraje'!$C:$C,$B$2)</f>
        <v>0</v>
      </c>
      <c r="AI37" s="11">
        <f>IF('Cartera Semanal Producto'!$A37='Cartera Semanal Producto'!AI$1,-SUMIFS('BD Factoraje'!$Q:$Q,'BD Factoraje'!$G:$G,'Cartera Semanal Producto'!$A37,'BD Factoraje'!$C:$C,$B$2),0)+AH37-SUMIFS('BD Factoraje'!$R:$R,'BD Factoraje'!$G:$G,'Cartera Semanal Producto'!$A37,'BD Factoraje'!$N:$N,'Cartera Semanal Producto'!AI$1,'BD Factoraje'!$C:$C,$B$2)</f>
        <v>0</v>
      </c>
      <c r="AJ37" s="11">
        <f>IF('Cartera Semanal Producto'!$A37='Cartera Semanal Producto'!AJ$1,-SUMIFS('BD Factoraje'!$Q:$Q,'BD Factoraje'!$G:$G,'Cartera Semanal Producto'!$A37,'BD Factoraje'!$C:$C,$B$2),0)+AI37-SUMIFS('BD Factoraje'!$R:$R,'BD Factoraje'!$G:$G,'Cartera Semanal Producto'!$A37,'BD Factoraje'!$N:$N,'Cartera Semanal Producto'!AJ$1,'BD Factoraje'!$C:$C,$B$2)</f>
        <v>365909.99</v>
      </c>
      <c r="AK37" s="11">
        <f>IF('Cartera Semanal Producto'!$A37='Cartera Semanal Producto'!AK$1,-SUMIFS('BD Factoraje'!$Q:$Q,'BD Factoraje'!$G:$G,'Cartera Semanal Producto'!$A37,'BD Factoraje'!$C:$C,$B$2),0)+AJ37-SUMIFS('BD Factoraje'!$R:$R,'BD Factoraje'!$G:$G,'Cartera Semanal Producto'!$A37,'BD Factoraje'!$N:$N,'Cartera Semanal Producto'!AK$1,'BD Factoraje'!$C:$C,$B$2)</f>
        <v>365909.99</v>
      </c>
      <c r="AL37" s="11">
        <f>IF('Cartera Semanal Producto'!$A37='Cartera Semanal Producto'!AL$1,-SUMIFS('BD Factoraje'!$Q:$Q,'BD Factoraje'!$G:$G,'Cartera Semanal Producto'!$A37,'BD Factoraje'!$C:$C,$B$2),0)+AK37-SUMIFS('BD Factoraje'!$R:$R,'BD Factoraje'!$G:$G,'Cartera Semanal Producto'!$A37,'BD Factoraje'!$N:$N,'Cartera Semanal Producto'!AL$1,'BD Factoraje'!$C:$C,$B$2)</f>
        <v>352203.16</v>
      </c>
      <c r="AM37" s="11">
        <f>IF('Cartera Semanal Producto'!$A37='Cartera Semanal Producto'!AM$1,-SUMIFS('BD Factoraje'!$Q:$Q,'BD Factoraje'!$G:$G,'Cartera Semanal Producto'!$A37,'BD Factoraje'!$C:$C,$B$2),0)+AL37-SUMIFS('BD Factoraje'!$R:$R,'BD Factoraje'!$G:$G,'Cartera Semanal Producto'!$A37,'BD Factoraje'!$N:$N,'Cartera Semanal Producto'!AM$1,'BD Factoraje'!$C:$C,$B$2)</f>
        <v>352203.16</v>
      </c>
      <c r="AN37" s="11">
        <f>IF('Cartera Semanal Producto'!$A37='Cartera Semanal Producto'!AN$1,-SUMIFS('BD Factoraje'!$Q:$Q,'BD Factoraje'!$G:$G,'Cartera Semanal Producto'!$A37,'BD Factoraje'!$C:$C,$B$2),0)+AM37-SUMIFS('BD Factoraje'!$R:$R,'BD Factoraje'!$G:$G,'Cartera Semanal Producto'!$A37,'BD Factoraje'!$N:$N,'Cartera Semanal Producto'!AN$1,'BD Factoraje'!$C:$C,$B$2)</f>
        <v>53159.699999999953</v>
      </c>
      <c r="AO37" s="11">
        <f>IF('Cartera Semanal Producto'!$A37='Cartera Semanal Producto'!AO$1,-SUMIFS('BD Factoraje'!$Q:$Q,'BD Factoraje'!$G:$G,'Cartera Semanal Producto'!$A37,'BD Factoraje'!$C:$C,$B$2),0)+AN37-SUMIFS('BD Factoraje'!$R:$R,'BD Factoraje'!$G:$G,'Cartera Semanal Producto'!$A37,'BD Factoraje'!$N:$N,'Cartera Semanal Producto'!AO$1,'BD Factoraje'!$C:$C,$B$2)</f>
        <v>53159.699999999953</v>
      </c>
      <c r="AP37" s="11">
        <f>IF('Cartera Semanal Producto'!$A37='Cartera Semanal Producto'!AP$1,-SUMIFS('BD Factoraje'!$Q:$Q,'BD Factoraje'!$G:$G,'Cartera Semanal Producto'!$A37,'BD Factoraje'!$C:$C,$B$2),0)+AO37-SUMIFS('BD Factoraje'!$R:$R,'BD Factoraje'!$G:$G,'Cartera Semanal Producto'!$A37,'BD Factoraje'!$N:$N,'Cartera Semanal Producto'!AP$1,'BD Factoraje'!$C:$C,$B$2)</f>
        <v>40956.53999999995</v>
      </c>
      <c r="AQ37" s="11">
        <f>IF('Cartera Semanal Producto'!$A37='Cartera Semanal Producto'!AQ$1,-SUMIFS('BD Factoraje'!$Q:$Q,'BD Factoraje'!$G:$G,'Cartera Semanal Producto'!$A37,'BD Factoraje'!$C:$C,$B$2),0)+AP37-SUMIFS('BD Factoraje'!$R:$R,'BD Factoraje'!$G:$G,'Cartera Semanal Producto'!$A37,'BD Factoraje'!$N:$N,'Cartera Semanal Producto'!AQ$1,'BD Factoraje'!$C:$C,$B$2)</f>
        <v>40956.53999999995</v>
      </c>
      <c r="AR37" s="11">
        <f>IF('Cartera Semanal Producto'!$A37='Cartera Semanal Producto'!AR$1,-SUMIFS('BD Factoraje'!$Q:$Q,'BD Factoraje'!$G:$G,'Cartera Semanal Producto'!$A37,'BD Factoraje'!$C:$C,$B$2),0)+AQ37-SUMIFS('BD Factoraje'!$R:$R,'BD Factoraje'!$G:$G,'Cartera Semanal Producto'!$A37,'BD Factoraje'!$N:$N,'Cartera Semanal Producto'!AR$1,'BD Factoraje'!$C:$C,$B$2)</f>
        <v>40956.53999999995</v>
      </c>
      <c r="AS37" s="11">
        <f>IF('Cartera Semanal Producto'!$A37='Cartera Semanal Producto'!AS$1,-SUMIFS('BD Factoraje'!$Q:$Q,'BD Factoraje'!$G:$G,'Cartera Semanal Producto'!$A37,'BD Factoraje'!$C:$C,$B$2),0)+AR37-SUMIFS('BD Factoraje'!$R:$R,'BD Factoraje'!$G:$G,'Cartera Semanal Producto'!$A37,'BD Factoraje'!$N:$N,'Cartera Semanal Producto'!AS$1,'BD Factoraje'!$C:$C,$B$2)</f>
        <v>40956.53999999995</v>
      </c>
      <c r="AT37" s="11">
        <f>IF('Cartera Semanal Producto'!$A37='Cartera Semanal Producto'!AT$1,-SUMIFS('BD Factoraje'!$Q:$Q,'BD Factoraje'!$G:$G,'Cartera Semanal Producto'!$A37,'BD Factoraje'!$C:$C,$B$2),0)+AS37-SUMIFS('BD Factoraje'!$R:$R,'BD Factoraje'!$G:$G,'Cartera Semanal Producto'!$A37,'BD Factoraje'!$N:$N,'Cartera Semanal Producto'!AT$1,'BD Factoraje'!$C:$C,$B$2)</f>
        <v>40956.53999999995</v>
      </c>
      <c r="AU37" s="11">
        <f>IF('Cartera Semanal Producto'!$A37='Cartera Semanal Producto'!AU$1,-SUMIFS('BD Factoraje'!$Q:$Q,'BD Factoraje'!$G:$G,'Cartera Semanal Producto'!$A37,'BD Factoraje'!$C:$C,$B$2),0)+AT37-SUMIFS('BD Factoraje'!$R:$R,'BD Factoraje'!$G:$G,'Cartera Semanal Producto'!$A37,'BD Factoraje'!$N:$N,'Cartera Semanal Producto'!AU$1,'BD Factoraje'!$C:$C,$B$2)</f>
        <v>40956.53999999995</v>
      </c>
      <c r="AV37" s="11">
        <f>IF('Cartera Semanal Producto'!$A37='Cartera Semanal Producto'!AV$1,-SUMIFS('BD Factoraje'!$Q:$Q,'BD Factoraje'!$G:$G,'Cartera Semanal Producto'!$A37,'BD Factoraje'!$C:$C,$B$2),0)+AU37-SUMIFS('BD Factoraje'!$R:$R,'BD Factoraje'!$G:$G,'Cartera Semanal Producto'!$A37,'BD Factoraje'!$N:$N,'Cartera Semanal Producto'!AV$1,'BD Factoraje'!$C:$C,$B$2)</f>
        <v>40956.53999999995</v>
      </c>
      <c r="AW37" s="11">
        <f>IF('Cartera Semanal Producto'!$A37='Cartera Semanal Producto'!AW$1,-SUMIFS('BD Factoraje'!$Q:$Q,'BD Factoraje'!$G:$G,'Cartera Semanal Producto'!$A37,'BD Factoraje'!$C:$C,$B$2),0)+AV37-SUMIFS('BD Factoraje'!$R:$R,'BD Factoraje'!$G:$G,'Cartera Semanal Producto'!$A37,'BD Factoraje'!$N:$N,'Cartera Semanal Producto'!AW$1,'BD Factoraje'!$C:$C,$B$2)</f>
        <v>40956.53999999995</v>
      </c>
      <c r="AX37" s="11">
        <f>IF('Cartera Semanal Producto'!$A37='Cartera Semanal Producto'!AX$1,-SUMIFS('BD Factoraje'!$Q:$Q,'BD Factoraje'!$G:$G,'Cartera Semanal Producto'!$A37,'BD Factoraje'!$C:$C,$B$2),0)+AW37-SUMIFS('BD Factoraje'!$R:$R,'BD Factoraje'!$G:$G,'Cartera Semanal Producto'!$A37,'BD Factoraje'!$N:$N,'Cartera Semanal Producto'!AX$1,'BD Factoraje'!$C:$C,$B$2)</f>
        <v>40956.53999999995</v>
      </c>
      <c r="AY37" s="11">
        <f>IF('Cartera Semanal Producto'!$A37='Cartera Semanal Producto'!AY$1,-SUMIFS('BD Factoraje'!$Q:$Q,'BD Factoraje'!$G:$G,'Cartera Semanal Producto'!$A37,'BD Factoraje'!$C:$C,$B$2),0)+AX37-SUMIFS('BD Factoraje'!$R:$R,'BD Factoraje'!$G:$G,'Cartera Semanal Producto'!$A37,'BD Factoraje'!$N:$N,'Cartera Semanal Producto'!AY$1,'BD Factoraje'!$C:$C,$B$2)</f>
        <v>39999.999999999949</v>
      </c>
      <c r="AZ37" s="11">
        <f>IF('Cartera Semanal Producto'!$A37='Cartera Semanal Producto'!AZ$1,-SUMIFS('BD Factoraje'!$Q:$Q,'BD Factoraje'!$G:$G,'Cartera Semanal Producto'!$A37,'BD Factoraje'!$C:$C,$B$2),0)+AY37-SUMIFS('BD Factoraje'!$R:$R,'BD Factoraje'!$G:$G,'Cartera Semanal Producto'!$A37,'BD Factoraje'!$N:$N,'Cartera Semanal Producto'!AZ$1,'BD Factoraje'!$C:$C,$B$2)</f>
        <v>39999.999999999949</v>
      </c>
      <c r="BA37" s="11">
        <f>IF('Cartera Semanal Producto'!$A37='Cartera Semanal Producto'!BA$1,-SUMIFS('BD Factoraje'!$Q:$Q,'BD Factoraje'!$G:$G,'Cartera Semanal Producto'!$A37,'BD Factoraje'!$C:$C,$B$2),0)+AZ37-SUMIFS('BD Factoraje'!$R:$R,'BD Factoraje'!$G:$G,'Cartera Semanal Producto'!$A37,'BD Factoraje'!$N:$N,'Cartera Semanal Producto'!BA$1,'BD Factoraje'!$C:$C,$B$2)</f>
        <v>39999.999999999949</v>
      </c>
      <c r="BB37" s="11">
        <f>IF('Cartera Semanal Producto'!$A37='Cartera Semanal Producto'!BB$1,-SUMIFS('BD Factoraje'!$Q:$Q,'BD Factoraje'!$G:$G,'Cartera Semanal Producto'!$A37,'BD Factoraje'!$C:$C,$B$2),0)+BA37-SUMIFS('BD Factoraje'!$R:$R,'BD Factoraje'!$G:$G,'Cartera Semanal Producto'!$A37,'BD Factoraje'!$N:$N,'Cartera Semanal Producto'!BB$1,'BD Factoraje'!$C:$C,$B$2)</f>
        <v>39999.999999999949</v>
      </c>
      <c r="BC37" s="11">
        <f>IF('Cartera Semanal Producto'!$A37='Cartera Semanal Producto'!BC$1,-SUMIFS('BD Factoraje'!$Q:$Q,'BD Factoraje'!$G:$G,'Cartera Semanal Producto'!$A37,'BD Factoraje'!$C:$C,$B$2),0)+BB37-SUMIFS('BD Factoraje'!$R:$R,'BD Factoraje'!$G:$G,'Cartera Semanal Producto'!$A37,'BD Factoraje'!$N:$N,'Cartera Semanal Producto'!BC$1,'BD Factoraje'!$C:$C,$B$2)</f>
        <v>39999.999999999949</v>
      </c>
      <c r="BD37" s="11">
        <f>IF('Cartera Semanal Producto'!$A37='Cartera Semanal Producto'!BD$1,-SUMIFS('BD Factoraje'!$Q:$Q,'BD Factoraje'!$G:$G,'Cartera Semanal Producto'!$A37,'BD Factoraje'!$C:$C,$B$2),0)+BC37-SUMIFS('BD Factoraje'!$R:$R,'BD Factoraje'!$G:$G,'Cartera Semanal Producto'!$A37,'BD Factoraje'!$N:$N,'Cartera Semanal Producto'!BD$1,'BD Factoraje'!$C:$C,$B$2)</f>
        <v>39999.999999999949</v>
      </c>
      <c r="BE37" s="11">
        <f>IF('Cartera Semanal Producto'!$A37='Cartera Semanal Producto'!BE$1,-SUMIFS('BD Factoraje'!$Q:$Q,'BD Factoraje'!$G:$G,'Cartera Semanal Producto'!$A37,'BD Factoraje'!$C:$C,$B$2),0)+BD37-SUMIFS('BD Factoraje'!$R:$R,'BD Factoraje'!$G:$G,'Cartera Semanal Producto'!$A37,'BD Factoraje'!$N:$N,'Cartera Semanal Producto'!BE$1,'BD Factoraje'!$C:$C,$B$2)</f>
        <v>39999.999999999949</v>
      </c>
      <c r="BF37" s="11">
        <f>IF('Cartera Semanal Producto'!$A37='Cartera Semanal Producto'!BF$1,-SUMIFS('BD Factoraje'!$Q:$Q,'BD Factoraje'!$G:$G,'Cartera Semanal Producto'!$A37,'BD Factoraje'!$C:$C,$B$2),0)+BE37-SUMIFS('BD Factoraje'!$R:$R,'BD Factoraje'!$G:$G,'Cartera Semanal Producto'!$A37,'BD Factoraje'!$N:$N,'Cartera Semanal Producto'!BF$1,'BD Factoraje'!$C:$C,$B$2)</f>
        <v>39999.999999999949</v>
      </c>
      <c r="BG37" s="11">
        <f>IF('Cartera Semanal Producto'!$A37='Cartera Semanal Producto'!BG$1,-SUMIFS('BD Factoraje'!$Q:$Q,'BD Factoraje'!$G:$G,'Cartera Semanal Producto'!$A37,'BD Factoraje'!$C:$C,$B$2),0)+BF37-SUMIFS('BD Factoraje'!$R:$R,'BD Factoraje'!$G:$G,'Cartera Semanal Producto'!$A37,'BD Factoraje'!$N:$N,'Cartera Semanal Producto'!BG$1,'BD Factoraje'!$C:$C,$B$2)</f>
        <v>39999.999999999949</v>
      </c>
      <c r="BH37" s="11">
        <f>IF('Cartera Semanal Producto'!$A37='Cartera Semanal Producto'!BH$1,-SUMIFS('BD Factoraje'!$Q:$Q,'BD Factoraje'!$G:$G,'Cartera Semanal Producto'!$A37,'BD Factoraje'!$C:$C,$B$2),0)+BG37-SUMIFS('BD Factoraje'!$R:$R,'BD Factoraje'!$G:$G,'Cartera Semanal Producto'!$A37,'BD Factoraje'!$N:$N,'Cartera Semanal Producto'!BH$1,'BD Factoraje'!$C:$C,$B$2)</f>
        <v>39999.999999999949</v>
      </c>
      <c r="BI37" s="11">
        <f>IF('Cartera Semanal Producto'!$A37='Cartera Semanal Producto'!BI$1,-SUMIFS('BD Factoraje'!$Q:$Q,'BD Factoraje'!$G:$G,'Cartera Semanal Producto'!$A37,'BD Factoraje'!$C:$C,$B$2),0)+BH37-SUMIFS('BD Factoraje'!$R:$R,'BD Factoraje'!$G:$G,'Cartera Semanal Producto'!$A37,'BD Factoraje'!$N:$N,'Cartera Semanal Producto'!BI$1,'BD Factoraje'!$C:$C,$B$2)</f>
        <v>39999.999999999949</v>
      </c>
      <c r="BJ37" s="11">
        <f>IF('Cartera Semanal Producto'!$A37='Cartera Semanal Producto'!BJ$1,-SUMIFS('BD Factoraje'!$Q:$Q,'BD Factoraje'!$G:$G,'Cartera Semanal Producto'!$A37,'BD Factoraje'!$C:$C,$B$2),0)+BI37-SUMIFS('BD Factoraje'!$R:$R,'BD Factoraje'!$G:$G,'Cartera Semanal Producto'!$A37,'BD Factoraje'!$N:$N,'Cartera Semanal Producto'!BJ$1,'BD Factoraje'!$C:$C,$B$2)</f>
        <v>39999.999999999949</v>
      </c>
      <c r="BK37" s="11">
        <f>IF('Cartera Semanal Producto'!$A37='Cartera Semanal Producto'!BK$1,-SUMIFS('BD Factoraje'!$Q:$Q,'BD Factoraje'!$G:$G,'Cartera Semanal Producto'!$A37,'BD Factoraje'!$C:$C,$B$2),0)+BJ37-SUMIFS('BD Factoraje'!$R:$R,'BD Factoraje'!$G:$G,'Cartera Semanal Producto'!$A37,'BD Factoraje'!$N:$N,'Cartera Semanal Producto'!BK$1,'BD Factoraje'!$C:$C,$B$2)</f>
        <v>39999.999999999949</v>
      </c>
      <c r="BL37" s="11">
        <f>IF('Cartera Semanal Producto'!$A37='Cartera Semanal Producto'!BL$1,-SUMIFS('BD Factoraje'!$Q:$Q,'BD Factoraje'!$G:$G,'Cartera Semanal Producto'!$A37,'BD Factoraje'!$C:$C,$B$2),0)+BK37-SUMIFS('BD Factoraje'!$R:$R,'BD Factoraje'!$G:$G,'Cartera Semanal Producto'!$A37,'BD Factoraje'!$N:$N,'Cartera Semanal Producto'!BL$1,'BD Factoraje'!$C:$C,$B$2)</f>
        <v>39999.999999999949</v>
      </c>
      <c r="BM37" s="11">
        <f>IF('Cartera Semanal Producto'!$A37='Cartera Semanal Producto'!BM$1,-SUMIFS('BD Factoraje'!$Q:$Q,'BD Factoraje'!$G:$G,'Cartera Semanal Producto'!$A37,'BD Factoraje'!$C:$C,$B$2),0)+BL37-SUMIFS('BD Factoraje'!$R:$R,'BD Factoraje'!$G:$G,'Cartera Semanal Producto'!$A37,'BD Factoraje'!$N:$N,'Cartera Semanal Producto'!BM$1,'BD Factoraje'!$C:$C,$B$2)</f>
        <v>39999.999999999949</v>
      </c>
      <c r="BN37" s="11">
        <f>IF('Cartera Semanal Producto'!$A37='Cartera Semanal Producto'!BN$1,-SUMIFS('BD Factoraje'!$Q:$Q,'BD Factoraje'!$G:$G,'Cartera Semanal Producto'!$A37,'BD Factoraje'!$C:$C,$B$2),0)+BM37-SUMIFS('BD Factoraje'!$R:$R,'BD Factoraje'!$G:$G,'Cartera Semanal Producto'!$A37,'BD Factoraje'!$N:$N,'Cartera Semanal Producto'!BN$1,'BD Factoraje'!$C:$C,$B$2)</f>
        <v>39999.999999999949</v>
      </c>
      <c r="BO37" s="11">
        <f>IF('Cartera Semanal Producto'!$A37='Cartera Semanal Producto'!BO$1,-SUMIFS('BD Factoraje'!$Q:$Q,'BD Factoraje'!$G:$G,'Cartera Semanal Producto'!$A37,'BD Factoraje'!$C:$C,$B$2),0)+BN37-SUMIFS('BD Factoraje'!$R:$R,'BD Factoraje'!$G:$G,'Cartera Semanal Producto'!$A37,'BD Factoraje'!$N:$N,'Cartera Semanal Producto'!BO$1,'BD Factoraje'!$C:$C,$B$2)</f>
        <v>39999.999999999949</v>
      </c>
      <c r="BP37" s="11">
        <f>IF('Cartera Semanal Producto'!$A37='Cartera Semanal Producto'!BP$1,-SUMIFS('BD Factoraje'!$Q:$Q,'BD Factoraje'!$G:$G,'Cartera Semanal Producto'!$A37,'BD Factoraje'!$C:$C,$B$2),0)+BO37-SUMIFS('BD Factoraje'!$R:$R,'BD Factoraje'!$G:$G,'Cartera Semanal Producto'!$A37,'BD Factoraje'!$N:$N,'Cartera Semanal Producto'!BP$1,'BD Factoraje'!$C:$C,$B$2)</f>
        <v>39999.999999999949</v>
      </c>
      <c r="BQ37" s="11">
        <f>IF('Cartera Semanal Producto'!$A37='Cartera Semanal Producto'!BQ$1,-SUMIFS('BD Factoraje'!$Q:$Q,'BD Factoraje'!$G:$G,'Cartera Semanal Producto'!$A37,'BD Factoraje'!$C:$C,$B$2),0)+BP37-SUMIFS('BD Factoraje'!$R:$R,'BD Factoraje'!$G:$G,'Cartera Semanal Producto'!$A37,'BD Factoraje'!$N:$N,'Cartera Semanal Producto'!BQ$1,'BD Factoraje'!$C:$C,$B$2)</f>
        <v>39999.999999999949</v>
      </c>
      <c r="BR37" s="11">
        <f>IF('Cartera Semanal Producto'!$A37='Cartera Semanal Producto'!BR$1,-SUMIFS('BD Factoraje'!$Q:$Q,'BD Factoraje'!$G:$G,'Cartera Semanal Producto'!$A37,'BD Factoraje'!$C:$C,$B$2),0)+BQ37-SUMIFS('BD Factoraje'!$R:$R,'BD Factoraje'!$G:$G,'Cartera Semanal Producto'!$A37,'BD Factoraje'!$N:$N,'Cartera Semanal Producto'!BR$1,'BD Factoraje'!$C:$C,$B$2)</f>
        <v>39999.999999999949</v>
      </c>
      <c r="BS37" s="11">
        <f>IF('Cartera Semanal Producto'!$A37='Cartera Semanal Producto'!BS$1,-SUMIFS('BD Factoraje'!$Q:$Q,'BD Factoraje'!$G:$G,'Cartera Semanal Producto'!$A37,'BD Factoraje'!$C:$C,$B$2),0)+BR37-SUMIFS('BD Factoraje'!$R:$R,'BD Factoraje'!$G:$G,'Cartera Semanal Producto'!$A37,'BD Factoraje'!$N:$N,'Cartera Semanal Producto'!BS$1,'BD Factoraje'!$C:$C,$B$2)</f>
        <v>39999.999999999949</v>
      </c>
      <c r="BT37" s="11">
        <f>IF('Cartera Semanal Producto'!$A37='Cartera Semanal Producto'!BT$1,-SUMIFS('BD Factoraje'!$Q:$Q,'BD Factoraje'!$G:$G,'Cartera Semanal Producto'!$A37,'BD Factoraje'!$C:$C,$B$2),0)+BS37-SUMIFS('BD Factoraje'!$R:$R,'BD Factoraje'!$G:$G,'Cartera Semanal Producto'!$A37,'BD Factoraje'!$N:$N,'Cartera Semanal Producto'!BT$1,'BD Factoraje'!$C:$C,$B$2)</f>
        <v>0</v>
      </c>
      <c r="BU37" s="11">
        <f>IF('Cartera Semanal Producto'!$A37='Cartera Semanal Producto'!BU$1,-SUMIFS('BD Factoraje'!$Q:$Q,'BD Factoraje'!$G:$G,'Cartera Semanal Producto'!$A37,'BD Factoraje'!$C:$C,$B$2),0)+BT37-SUMIFS('BD Factoraje'!$R:$R,'BD Factoraje'!$G:$G,'Cartera Semanal Producto'!$A37,'BD Factoraje'!$N:$N,'Cartera Semanal Producto'!BU$1,'BD Factoraje'!$C:$C,$B$2)</f>
        <v>0</v>
      </c>
      <c r="BV37" s="11">
        <f>IF('Cartera Semanal Producto'!$A37='Cartera Semanal Producto'!BV$1,-SUMIFS('BD Factoraje'!$Q:$Q,'BD Factoraje'!$G:$G,'Cartera Semanal Producto'!$A37,'BD Factoraje'!$C:$C,$B$2),0)+BU37-SUMIFS('BD Factoraje'!$R:$R,'BD Factoraje'!$G:$G,'Cartera Semanal Producto'!$A37,'BD Factoraje'!$N:$N,'Cartera Semanal Producto'!BV$1,'BD Factoraje'!$C:$C,$B$2)</f>
        <v>0</v>
      </c>
      <c r="BW37" s="11">
        <f>IF('Cartera Semanal Producto'!$A37='Cartera Semanal Producto'!BW$1,-SUMIFS('BD Factoraje'!$Q:$Q,'BD Factoraje'!$G:$G,'Cartera Semanal Producto'!$A37,'BD Factoraje'!$C:$C,$B$2),0)+BV37-SUMIFS('BD Factoraje'!$R:$R,'BD Factoraje'!$G:$G,'Cartera Semanal Producto'!$A37,'BD Factoraje'!$N:$N,'Cartera Semanal Producto'!BW$1,'BD Factoraje'!$C:$C,$B$2)</f>
        <v>0</v>
      </c>
      <c r="BX37" s="11">
        <f>IF('Cartera Semanal Producto'!$A37='Cartera Semanal Producto'!BX$1,-SUMIFS('BD Factoraje'!$Q:$Q,'BD Factoraje'!$G:$G,'Cartera Semanal Producto'!$A37,'BD Factoraje'!$C:$C,$B$2),0)+BW37-SUMIFS('BD Factoraje'!$R:$R,'BD Factoraje'!$G:$G,'Cartera Semanal Producto'!$A37,'BD Factoraje'!$N:$N,'Cartera Semanal Producto'!BX$1,'BD Factoraje'!$C:$C,$B$2)</f>
        <v>0</v>
      </c>
      <c r="BY37" s="11">
        <f>IF('Cartera Semanal Producto'!$A37='Cartera Semanal Producto'!BY$1,-SUMIFS('BD Factoraje'!$Q:$Q,'BD Factoraje'!$G:$G,'Cartera Semanal Producto'!$A37,'BD Factoraje'!$C:$C,$B$2),0)+BX37-SUMIFS('BD Factoraje'!$R:$R,'BD Factoraje'!$G:$G,'Cartera Semanal Producto'!$A37,'BD Factoraje'!$N:$N,'Cartera Semanal Producto'!BY$1,'BD Factoraje'!$C:$C,$B$2)</f>
        <v>0</v>
      </c>
      <c r="BZ37" s="11">
        <f>IF('Cartera Semanal Producto'!$A37='Cartera Semanal Producto'!BZ$1,-SUMIFS('BD Factoraje'!$Q:$Q,'BD Factoraje'!$G:$G,'Cartera Semanal Producto'!$A37,'BD Factoraje'!$C:$C,$B$2),0)+BY37-SUMIFS('BD Factoraje'!$R:$R,'BD Factoraje'!$G:$G,'Cartera Semanal Producto'!$A37,'BD Factoraje'!$N:$N,'Cartera Semanal Producto'!BZ$1,'BD Factoraje'!$C:$C,$B$2)</f>
        <v>0</v>
      </c>
      <c r="CA37" s="11">
        <f>IF('Cartera Semanal Producto'!$A37='Cartera Semanal Producto'!CA$1,-SUMIFS('BD Factoraje'!$Q:$Q,'BD Factoraje'!$G:$G,'Cartera Semanal Producto'!$A37,'BD Factoraje'!$C:$C,$B$2),0)+BZ37-SUMIFS('BD Factoraje'!$R:$R,'BD Factoraje'!$G:$G,'Cartera Semanal Producto'!$A37,'BD Factoraje'!$N:$N,'Cartera Semanal Producto'!CA$1,'BD Factoraje'!$C:$C,$B$2)</f>
        <v>0</v>
      </c>
      <c r="CB37" s="11">
        <f>IF('Cartera Semanal Producto'!$A37='Cartera Semanal Producto'!CB$1,-SUMIFS('BD Factoraje'!$Q:$Q,'BD Factoraje'!$G:$G,'Cartera Semanal Producto'!$A37,'BD Factoraje'!$C:$C,$B$2),0)+CA37-SUMIFS('BD Factoraje'!$R:$R,'BD Factoraje'!$G:$G,'Cartera Semanal Producto'!$A37,'BD Factoraje'!$N:$N,'Cartera Semanal Producto'!CB$1,'BD Factoraje'!$C:$C,$B$2)</f>
        <v>0</v>
      </c>
      <c r="CC37" s="11">
        <f>IF('Cartera Semanal Producto'!$A37='Cartera Semanal Producto'!CC$1,-SUMIFS('BD Factoraje'!$Q:$Q,'BD Factoraje'!$G:$G,'Cartera Semanal Producto'!$A37,'BD Factoraje'!$C:$C,$B$2),0)+CB37-SUMIFS('BD Factoraje'!$R:$R,'BD Factoraje'!$G:$G,'Cartera Semanal Producto'!$A37,'BD Factoraje'!$N:$N,'Cartera Semanal Producto'!CC$1,'BD Factoraje'!$C:$C,$B$2)</f>
        <v>0</v>
      </c>
      <c r="CD37" s="11">
        <f>IF('Cartera Semanal Producto'!$A37='Cartera Semanal Producto'!CD$1,-SUMIFS('BD Factoraje'!$Q:$Q,'BD Factoraje'!$G:$G,'Cartera Semanal Producto'!$A37,'BD Factoraje'!$C:$C,$B$2),0)+CC37-SUMIFS('BD Factoraje'!$R:$R,'BD Factoraje'!$G:$G,'Cartera Semanal Producto'!$A37,'BD Factoraje'!$N:$N,'Cartera Semanal Producto'!CD$1,'BD Factoraje'!$C:$C,$B$2)</f>
        <v>0</v>
      </c>
      <c r="CE37" s="11">
        <f>IF('Cartera Semanal Producto'!$A37='Cartera Semanal Producto'!CE$1,-SUMIFS('BD Factoraje'!$Q:$Q,'BD Factoraje'!$G:$G,'Cartera Semanal Producto'!$A37,'BD Factoraje'!$C:$C,$B$2),0)+CD37-SUMIFS('BD Factoraje'!$R:$R,'BD Factoraje'!$G:$G,'Cartera Semanal Producto'!$A37,'BD Factoraje'!$N:$N,'Cartera Semanal Producto'!CE$1,'BD Factoraje'!$C:$C,$B$2)</f>
        <v>0</v>
      </c>
      <c r="CF37" s="11">
        <f>IF('Cartera Semanal Producto'!$A37='Cartera Semanal Producto'!CF$1,-SUMIFS('BD Factoraje'!$Q:$Q,'BD Factoraje'!$G:$G,'Cartera Semanal Producto'!$A37,'BD Factoraje'!$C:$C,$B$2),0)+CE37-SUMIFS('BD Factoraje'!$R:$R,'BD Factoraje'!$G:$G,'Cartera Semanal Producto'!$A37,'BD Factoraje'!$N:$N,'Cartera Semanal Producto'!CF$1,'BD Factoraje'!$C:$C,$B$2)</f>
        <v>0</v>
      </c>
      <c r="CG37" s="11">
        <f>IF('Cartera Semanal Producto'!$A37='Cartera Semanal Producto'!CG$1,-SUMIFS('BD Factoraje'!$Q:$Q,'BD Factoraje'!$G:$G,'Cartera Semanal Producto'!$A37,'BD Factoraje'!$C:$C,$B$2),0)+CF37-SUMIFS('BD Factoraje'!$R:$R,'BD Factoraje'!$G:$G,'Cartera Semanal Producto'!$A37,'BD Factoraje'!$N:$N,'Cartera Semanal Producto'!CG$1,'BD Factoraje'!$C:$C,$B$2)</f>
        <v>0</v>
      </c>
      <c r="CH37" s="11">
        <f>IF('Cartera Semanal Producto'!$A37='Cartera Semanal Producto'!CH$1,-SUMIFS('BD Factoraje'!$Q:$Q,'BD Factoraje'!$G:$G,'Cartera Semanal Producto'!$A37,'BD Factoraje'!$C:$C,$B$2),0)+CG37-SUMIFS('BD Factoraje'!$R:$R,'BD Factoraje'!$G:$G,'Cartera Semanal Producto'!$A37,'BD Factoraje'!$N:$N,'Cartera Semanal Producto'!CH$1,'BD Factoraje'!$C:$C,$B$2)</f>
        <v>0</v>
      </c>
      <c r="CI37" s="11">
        <f>IF('Cartera Semanal Producto'!$A37='Cartera Semanal Producto'!CI$1,-SUMIFS('BD Factoraje'!$Q:$Q,'BD Factoraje'!$G:$G,'Cartera Semanal Producto'!$A37,'BD Factoraje'!$C:$C,$B$2),0)+CH37-SUMIFS('BD Factoraje'!$R:$R,'BD Factoraje'!$G:$G,'Cartera Semanal Producto'!$A37,'BD Factoraje'!$N:$N,'Cartera Semanal Producto'!CI$1,'BD Factoraje'!$C:$C,$B$2)</f>
        <v>0</v>
      </c>
      <c r="CJ37" s="11">
        <f>IF('Cartera Semanal Producto'!$A37='Cartera Semanal Producto'!CJ$1,-SUMIFS('BD Factoraje'!$Q:$Q,'BD Factoraje'!$G:$G,'Cartera Semanal Producto'!$A37,'BD Factoraje'!$C:$C,$B$2),0)+CI37-SUMIFS('BD Factoraje'!$R:$R,'BD Factoraje'!$G:$G,'Cartera Semanal Producto'!$A37,'BD Factoraje'!$N:$N,'Cartera Semanal Producto'!CJ$1,'BD Factoraje'!$C:$C,$B$2)</f>
        <v>0</v>
      </c>
      <c r="CK37" s="11">
        <f>IF('Cartera Semanal Producto'!$A37='Cartera Semanal Producto'!CK$1,-SUMIFS('BD Factoraje'!$Q:$Q,'BD Factoraje'!$G:$G,'Cartera Semanal Producto'!$A37,'BD Factoraje'!$C:$C,$B$2),0)+CJ37-SUMIFS('BD Factoraje'!$R:$R,'BD Factoraje'!$G:$G,'Cartera Semanal Producto'!$A37,'BD Factoraje'!$N:$N,'Cartera Semanal Producto'!CK$1,'BD Factoraje'!$C:$C,$B$2)</f>
        <v>0</v>
      </c>
      <c r="CL37" s="11">
        <f>IF('Cartera Semanal Producto'!$A37='Cartera Semanal Producto'!CL$1,-SUMIFS('BD Factoraje'!$Q:$Q,'BD Factoraje'!$G:$G,'Cartera Semanal Producto'!$A37,'BD Factoraje'!$C:$C,$B$2),0)+CK37-SUMIFS('BD Factoraje'!$R:$R,'BD Factoraje'!$G:$G,'Cartera Semanal Producto'!$A37,'BD Factoraje'!$N:$N,'Cartera Semanal Producto'!CL$1,'BD Factoraje'!$C:$C,$B$2)</f>
        <v>0</v>
      </c>
      <c r="CM37" s="11">
        <f>IF('Cartera Semanal Producto'!$A37='Cartera Semanal Producto'!CM$1,-SUMIFS('BD Factoraje'!$Q:$Q,'BD Factoraje'!$G:$G,'Cartera Semanal Producto'!$A37,'BD Factoraje'!$C:$C,$B$2),0)+CL37-SUMIFS('BD Factoraje'!$R:$R,'BD Factoraje'!$G:$G,'Cartera Semanal Producto'!$A37,'BD Factoraje'!$N:$N,'Cartera Semanal Producto'!CM$1,'BD Factoraje'!$C:$C,$B$2)</f>
        <v>0</v>
      </c>
      <c r="CN37" s="11">
        <f>IF('Cartera Semanal Producto'!$A37='Cartera Semanal Producto'!CN$1,-SUMIFS('BD Factoraje'!$Q:$Q,'BD Factoraje'!$G:$G,'Cartera Semanal Producto'!$A37,'BD Factoraje'!$C:$C,$B$2),0)+CM37-SUMIFS('BD Factoraje'!$R:$R,'BD Factoraje'!$G:$G,'Cartera Semanal Producto'!$A37,'BD Factoraje'!$N:$N,'Cartera Semanal Producto'!CN$1,'BD Factoraje'!$C:$C,$B$2)</f>
        <v>0</v>
      </c>
      <c r="CO37" s="11">
        <f>IF('Cartera Semanal Producto'!$A37='Cartera Semanal Producto'!CO$1,-SUMIFS('BD Factoraje'!$Q:$Q,'BD Factoraje'!$G:$G,'Cartera Semanal Producto'!$A37,'BD Factoraje'!$C:$C,$B$2),0)+CN37-SUMIFS('BD Factoraje'!$R:$R,'BD Factoraje'!$G:$G,'Cartera Semanal Producto'!$A37,'BD Factoraje'!$N:$N,'Cartera Semanal Producto'!CO$1,'BD Factoraje'!$C:$C,$B$2)</f>
        <v>0</v>
      </c>
      <c r="CP37" s="11">
        <f>IF('Cartera Semanal Producto'!$A37='Cartera Semanal Producto'!CP$1,-SUMIFS('BD Factoraje'!$Q:$Q,'BD Factoraje'!$G:$G,'Cartera Semanal Producto'!$A37,'BD Factoraje'!$C:$C,$B$2),0)+CO37-SUMIFS('BD Factoraje'!$R:$R,'BD Factoraje'!$G:$G,'Cartera Semanal Producto'!$A37,'BD Factoraje'!$N:$N,'Cartera Semanal Producto'!CP$1,'BD Factoraje'!$C:$C,$B$2)</f>
        <v>0</v>
      </c>
      <c r="CQ37" s="11">
        <f>IF('Cartera Semanal Producto'!$A37='Cartera Semanal Producto'!CQ$1,-SUMIFS('BD Factoraje'!$Q:$Q,'BD Factoraje'!$G:$G,'Cartera Semanal Producto'!$A37,'BD Factoraje'!$C:$C,$B$2),0)+CP37-SUMIFS('BD Factoraje'!$R:$R,'BD Factoraje'!$G:$G,'Cartera Semanal Producto'!$A37,'BD Factoraje'!$N:$N,'Cartera Semanal Producto'!CQ$1,'BD Factoraje'!$C:$C,$B$2)</f>
        <v>0</v>
      </c>
      <c r="CR37" s="11">
        <f>IF('Cartera Semanal Producto'!$A37='Cartera Semanal Producto'!CR$1,-SUMIFS('BD Factoraje'!$Q:$Q,'BD Factoraje'!$G:$G,'Cartera Semanal Producto'!$A37,'BD Factoraje'!$C:$C,$B$2),0)+CQ37-SUMIFS('BD Factoraje'!$R:$R,'BD Factoraje'!$G:$G,'Cartera Semanal Producto'!$A37,'BD Factoraje'!$N:$N,'Cartera Semanal Producto'!CR$1,'BD Factoraje'!$C:$C,$B$2)</f>
        <v>0</v>
      </c>
      <c r="CS37" s="11">
        <f>IF('Cartera Semanal Producto'!$A37='Cartera Semanal Producto'!CS$1,-SUMIFS('BD Factoraje'!$Q:$Q,'BD Factoraje'!$G:$G,'Cartera Semanal Producto'!$A37,'BD Factoraje'!$C:$C,$B$2),0)+CR37-SUMIFS('BD Factoraje'!$R:$R,'BD Factoraje'!$G:$G,'Cartera Semanal Producto'!$A37,'BD Factoraje'!$N:$N,'Cartera Semanal Producto'!CS$1,'BD Factoraje'!$C:$C,$B$2)</f>
        <v>0</v>
      </c>
      <c r="CT37" s="11">
        <f>IF('Cartera Semanal Producto'!$A37='Cartera Semanal Producto'!CT$1,-SUMIFS('BD Factoraje'!$Q:$Q,'BD Factoraje'!$G:$G,'Cartera Semanal Producto'!$A37,'BD Factoraje'!$C:$C,$B$2),0)+CS37-SUMIFS('BD Factoraje'!$R:$R,'BD Factoraje'!$G:$G,'Cartera Semanal Producto'!$A37,'BD Factoraje'!$N:$N,'Cartera Semanal Producto'!CT$1,'BD Factoraje'!$C:$C,$B$2)</f>
        <v>0</v>
      </c>
      <c r="CU37" s="11">
        <f>IF('Cartera Semanal Producto'!$A37='Cartera Semanal Producto'!CU$1,-SUMIFS('BD Factoraje'!$Q:$Q,'BD Factoraje'!$G:$G,'Cartera Semanal Producto'!$A37,'BD Factoraje'!$C:$C,$B$2),0)+CT37-SUMIFS('BD Factoraje'!$R:$R,'BD Factoraje'!$G:$G,'Cartera Semanal Producto'!$A37,'BD Factoraje'!$N:$N,'Cartera Semanal Producto'!CU$1,'BD Factoraje'!$C:$C,$B$2)</f>
        <v>0</v>
      </c>
      <c r="CV37" s="11">
        <f>IF('Cartera Semanal Producto'!$A37='Cartera Semanal Producto'!CV$1,-SUMIFS('BD Factoraje'!$Q:$Q,'BD Factoraje'!$G:$G,'Cartera Semanal Producto'!$A37,'BD Factoraje'!$C:$C,$B$2),0)+CU37-SUMIFS('BD Factoraje'!$R:$R,'BD Factoraje'!$G:$G,'Cartera Semanal Producto'!$A37,'BD Factoraje'!$N:$N,'Cartera Semanal Producto'!CV$1,'BD Factoraje'!$C:$C,$B$2)</f>
        <v>0</v>
      </c>
    </row>
    <row r="38" spans="1:100" x14ac:dyDescent="0.25">
      <c r="A38" s="14">
        <v>48</v>
      </c>
      <c r="B38" s="31">
        <f t="shared" si="2"/>
        <v>42701</v>
      </c>
      <c r="C38" s="11">
        <f>IF('Cartera Semanal Producto'!$A38='Cartera Semanal Producto'!C$1,-SUMIFS('BD Factoraje'!$Q:$Q,'BD Factoraje'!$G:$G,'Cartera Semanal Producto'!$A38,'BD Factoraje'!$C:$C,$B$2),0)</f>
        <v>0</v>
      </c>
      <c r="D38" s="11">
        <f>IF('Cartera Semanal Producto'!$A38='Cartera Semanal Producto'!D$1,-SUMIFS('BD Factoraje'!$Q:$Q,'BD Factoraje'!$G:$G,'Cartera Semanal Producto'!$A38,'BD Factoraje'!$C:$C,$B$2),0)+C38-SUMIFS('BD Factoraje'!$R:$R,'BD Factoraje'!$G:$G,'Cartera Semanal Producto'!$A38,'BD Factoraje'!$N:$N,'Cartera Semanal Producto'!D$1,'BD Factoraje'!$C:$C,$B$2)</f>
        <v>0</v>
      </c>
      <c r="E38" s="11">
        <f>IF('Cartera Semanal Producto'!$A38='Cartera Semanal Producto'!E$1,-SUMIFS('BD Factoraje'!$Q:$Q,'BD Factoraje'!$G:$G,'Cartera Semanal Producto'!$A38,'BD Factoraje'!$C:$C,$B$2),0)+D38-SUMIFS('BD Factoraje'!$R:$R,'BD Factoraje'!$G:$G,'Cartera Semanal Producto'!$A38,'BD Factoraje'!$N:$N,'Cartera Semanal Producto'!E$1,'BD Factoraje'!$C:$C,$B$2)</f>
        <v>0</v>
      </c>
      <c r="F38" s="11">
        <f>IF('Cartera Semanal Producto'!$A38='Cartera Semanal Producto'!F$1,-SUMIFS('BD Factoraje'!$Q:$Q,'BD Factoraje'!$G:$G,'Cartera Semanal Producto'!$A38,'BD Factoraje'!$C:$C,$B$2),0)+E38-SUMIFS('BD Factoraje'!$R:$R,'BD Factoraje'!$G:$G,'Cartera Semanal Producto'!$A38,'BD Factoraje'!$N:$N,'Cartera Semanal Producto'!F$1,'BD Factoraje'!$C:$C,$B$2)</f>
        <v>0</v>
      </c>
      <c r="G38" s="11">
        <f>IF('Cartera Semanal Producto'!$A38='Cartera Semanal Producto'!G$1,-SUMIFS('BD Factoraje'!$Q:$Q,'BD Factoraje'!$G:$G,'Cartera Semanal Producto'!$A38,'BD Factoraje'!$C:$C,$B$2),0)+F38-SUMIFS('BD Factoraje'!$R:$R,'BD Factoraje'!$G:$G,'Cartera Semanal Producto'!$A38,'BD Factoraje'!$N:$N,'Cartera Semanal Producto'!G$1,'BD Factoraje'!$C:$C,$B$2)</f>
        <v>0</v>
      </c>
      <c r="H38" s="11">
        <f>IF('Cartera Semanal Producto'!$A38='Cartera Semanal Producto'!H$1,-SUMIFS('BD Factoraje'!$Q:$Q,'BD Factoraje'!$G:$G,'Cartera Semanal Producto'!$A38,'BD Factoraje'!$C:$C,$B$2),0)+G38-SUMIFS('BD Factoraje'!$R:$R,'BD Factoraje'!$G:$G,'Cartera Semanal Producto'!$A38,'BD Factoraje'!$N:$N,'Cartera Semanal Producto'!H$1,'BD Factoraje'!$C:$C,$B$2)</f>
        <v>0</v>
      </c>
      <c r="I38" s="11">
        <f>IF('Cartera Semanal Producto'!$A38='Cartera Semanal Producto'!I$1,-SUMIFS('BD Factoraje'!$Q:$Q,'BD Factoraje'!$G:$G,'Cartera Semanal Producto'!$A38,'BD Factoraje'!$C:$C,$B$2),0)+H38-SUMIFS('BD Factoraje'!$R:$R,'BD Factoraje'!$G:$G,'Cartera Semanal Producto'!$A38,'BD Factoraje'!$N:$N,'Cartera Semanal Producto'!I$1,'BD Factoraje'!$C:$C,$B$2)</f>
        <v>0</v>
      </c>
      <c r="J38" s="11">
        <f>IF('Cartera Semanal Producto'!$A38='Cartera Semanal Producto'!J$1,-SUMIFS('BD Factoraje'!$Q:$Q,'BD Factoraje'!$G:$G,'Cartera Semanal Producto'!$A38,'BD Factoraje'!$C:$C,$B$2),0)+I38-SUMIFS('BD Factoraje'!$R:$R,'BD Factoraje'!$G:$G,'Cartera Semanal Producto'!$A38,'BD Factoraje'!$N:$N,'Cartera Semanal Producto'!J$1,'BD Factoraje'!$C:$C,$B$2)</f>
        <v>0</v>
      </c>
      <c r="K38" s="11">
        <f>IF('Cartera Semanal Producto'!$A38='Cartera Semanal Producto'!K$1,-SUMIFS('BD Factoraje'!$Q:$Q,'BD Factoraje'!$G:$G,'Cartera Semanal Producto'!$A38,'BD Factoraje'!$C:$C,$B$2),0)+J38-SUMIFS('BD Factoraje'!$R:$R,'BD Factoraje'!$G:$G,'Cartera Semanal Producto'!$A38,'BD Factoraje'!$N:$N,'Cartera Semanal Producto'!K$1,'BD Factoraje'!$C:$C,$B$2)</f>
        <v>0</v>
      </c>
      <c r="L38" s="11">
        <f>IF('Cartera Semanal Producto'!$A38='Cartera Semanal Producto'!L$1,-SUMIFS('BD Factoraje'!$Q:$Q,'BD Factoraje'!$G:$G,'Cartera Semanal Producto'!$A38,'BD Factoraje'!$C:$C,$B$2),0)+K38-SUMIFS('BD Factoraje'!$R:$R,'BD Factoraje'!$G:$G,'Cartera Semanal Producto'!$A38,'BD Factoraje'!$N:$N,'Cartera Semanal Producto'!L$1,'BD Factoraje'!$C:$C,$B$2)</f>
        <v>0</v>
      </c>
      <c r="M38" s="11">
        <f>IF('Cartera Semanal Producto'!$A38='Cartera Semanal Producto'!M$1,-SUMIFS('BD Factoraje'!$Q:$Q,'BD Factoraje'!$G:$G,'Cartera Semanal Producto'!$A38,'BD Factoraje'!$C:$C,$B$2),0)+L38-SUMIFS('BD Factoraje'!$R:$R,'BD Factoraje'!$G:$G,'Cartera Semanal Producto'!$A38,'BD Factoraje'!$N:$N,'Cartera Semanal Producto'!M$1,'BD Factoraje'!$C:$C,$B$2)</f>
        <v>0</v>
      </c>
      <c r="N38" s="11">
        <f>IF('Cartera Semanal Producto'!$A38='Cartera Semanal Producto'!N$1,-SUMIFS('BD Factoraje'!$Q:$Q,'BD Factoraje'!$G:$G,'Cartera Semanal Producto'!$A38,'BD Factoraje'!$C:$C,$B$2),0)+M38-SUMIFS('BD Factoraje'!$R:$R,'BD Factoraje'!$G:$G,'Cartera Semanal Producto'!$A38,'BD Factoraje'!$N:$N,'Cartera Semanal Producto'!N$1,'BD Factoraje'!$C:$C,$B$2)</f>
        <v>0</v>
      </c>
      <c r="O38" s="11">
        <f>IF('Cartera Semanal Producto'!$A38='Cartera Semanal Producto'!O$1,-SUMIFS('BD Factoraje'!$Q:$Q,'BD Factoraje'!$G:$G,'Cartera Semanal Producto'!$A38,'BD Factoraje'!$C:$C,$B$2),0)+N38-SUMIFS('BD Factoraje'!$R:$R,'BD Factoraje'!$G:$G,'Cartera Semanal Producto'!$A38,'BD Factoraje'!$N:$N,'Cartera Semanal Producto'!O$1,'BD Factoraje'!$C:$C,$B$2)</f>
        <v>0</v>
      </c>
      <c r="P38" s="11">
        <f>IF('Cartera Semanal Producto'!$A38='Cartera Semanal Producto'!P$1,-SUMIFS('BD Factoraje'!$Q:$Q,'BD Factoraje'!$G:$G,'Cartera Semanal Producto'!$A38,'BD Factoraje'!$C:$C,$B$2),0)+O38-SUMIFS('BD Factoraje'!$R:$R,'BD Factoraje'!$G:$G,'Cartera Semanal Producto'!$A38,'BD Factoraje'!$N:$N,'Cartera Semanal Producto'!P$1,'BD Factoraje'!$C:$C,$B$2)</f>
        <v>0</v>
      </c>
      <c r="Q38" s="11">
        <f>IF('Cartera Semanal Producto'!$A38='Cartera Semanal Producto'!Q$1,-SUMIFS('BD Factoraje'!$Q:$Q,'BD Factoraje'!$G:$G,'Cartera Semanal Producto'!$A38,'BD Factoraje'!$C:$C,$B$2),0)+P38-SUMIFS('BD Factoraje'!$R:$R,'BD Factoraje'!$G:$G,'Cartera Semanal Producto'!$A38,'BD Factoraje'!$N:$N,'Cartera Semanal Producto'!Q$1,'BD Factoraje'!$C:$C,$B$2)</f>
        <v>0</v>
      </c>
      <c r="R38" s="11">
        <f>IF('Cartera Semanal Producto'!$A38='Cartera Semanal Producto'!R$1,-SUMIFS('BD Factoraje'!$Q:$Q,'BD Factoraje'!$G:$G,'Cartera Semanal Producto'!$A38,'BD Factoraje'!$C:$C,$B$2),0)+Q38-SUMIFS('BD Factoraje'!$R:$R,'BD Factoraje'!$G:$G,'Cartera Semanal Producto'!$A38,'BD Factoraje'!$N:$N,'Cartera Semanal Producto'!R$1,'BD Factoraje'!$C:$C,$B$2)</f>
        <v>0</v>
      </c>
      <c r="S38" s="11">
        <f>IF('Cartera Semanal Producto'!$A38='Cartera Semanal Producto'!S$1,-SUMIFS('BD Factoraje'!$Q:$Q,'BD Factoraje'!$G:$G,'Cartera Semanal Producto'!$A38,'BD Factoraje'!$C:$C,$B$2),0)+R38-SUMIFS('BD Factoraje'!$R:$R,'BD Factoraje'!$G:$G,'Cartera Semanal Producto'!$A38,'BD Factoraje'!$N:$N,'Cartera Semanal Producto'!S$1,'BD Factoraje'!$C:$C,$B$2)</f>
        <v>0</v>
      </c>
      <c r="T38" s="11">
        <f>IF('Cartera Semanal Producto'!$A38='Cartera Semanal Producto'!T$1,-SUMIFS('BD Factoraje'!$Q:$Q,'BD Factoraje'!$G:$G,'Cartera Semanal Producto'!$A38,'BD Factoraje'!$C:$C,$B$2),0)+S38-SUMIFS('BD Factoraje'!$R:$R,'BD Factoraje'!$G:$G,'Cartera Semanal Producto'!$A38,'BD Factoraje'!$N:$N,'Cartera Semanal Producto'!T$1,'BD Factoraje'!$C:$C,$B$2)</f>
        <v>0</v>
      </c>
      <c r="U38" s="11">
        <f>IF('Cartera Semanal Producto'!$A38='Cartera Semanal Producto'!U$1,-SUMIFS('BD Factoraje'!$Q:$Q,'BD Factoraje'!$G:$G,'Cartera Semanal Producto'!$A38,'BD Factoraje'!$C:$C,$B$2),0)+T38-SUMIFS('BD Factoraje'!$R:$R,'BD Factoraje'!$G:$G,'Cartera Semanal Producto'!$A38,'BD Factoraje'!$N:$N,'Cartera Semanal Producto'!U$1,'BD Factoraje'!$C:$C,$B$2)</f>
        <v>0</v>
      </c>
      <c r="V38" s="11">
        <f>IF('Cartera Semanal Producto'!$A38='Cartera Semanal Producto'!V$1,-SUMIFS('BD Factoraje'!$Q:$Q,'BD Factoraje'!$G:$G,'Cartera Semanal Producto'!$A38,'BD Factoraje'!$C:$C,$B$2),0)+U38-SUMIFS('BD Factoraje'!$R:$R,'BD Factoraje'!$G:$G,'Cartera Semanal Producto'!$A38,'BD Factoraje'!$N:$N,'Cartera Semanal Producto'!V$1,'BD Factoraje'!$C:$C,$B$2)</f>
        <v>0</v>
      </c>
      <c r="W38" s="11">
        <f>IF('Cartera Semanal Producto'!$A38='Cartera Semanal Producto'!W$1,-SUMIFS('BD Factoraje'!$Q:$Q,'BD Factoraje'!$G:$G,'Cartera Semanal Producto'!$A38,'BD Factoraje'!$C:$C,$B$2),0)+V38-SUMIFS('BD Factoraje'!$R:$R,'BD Factoraje'!$G:$G,'Cartera Semanal Producto'!$A38,'BD Factoraje'!$N:$N,'Cartera Semanal Producto'!W$1,'BD Factoraje'!$C:$C,$B$2)</f>
        <v>0</v>
      </c>
      <c r="X38" s="11">
        <f>IF('Cartera Semanal Producto'!$A38='Cartera Semanal Producto'!X$1,-SUMIFS('BD Factoraje'!$Q:$Q,'BD Factoraje'!$G:$G,'Cartera Semanal Producto'!$A38,'BD Factoraje'!$C:$C,$B$2),0)+W38-SUMIFS('BD Factoraje'!$R:$R,'BD Factoraje'!$G:$G,'Cartera Semanal Producto'!$A38,'BD Factoraje'!$N:$N,'Cartera Semanal Producto'!X$1,'BD Factoraje'!$C:$C,$B$2)</f>
        <v>0</v>
      </c>
      <c r="Y38" s="11">
        <f>IF('Cartera Semanal Producto'!$A38='Cartera Semanal Producto'!Y$1,-SUMIFS('BD Factoraje'!$Q:$Q,'BD Factoraje'!$G:$G,'Cartera Semanal Producto'!$A38,'BD Factoraje'!$C:$C,$B$2),0)+X38-SUMIFS('BD Factoraje'!$R:$R,'BD Factoraje'!$G:$G,'Cartera Semanal Producto'!$A38,'BD Factoraje'!$N:$N,'Cartera Semanal Producto'!Y$1,'BD Factoraje'!$C:$C,$B$2)</f>
        <v>0</v>
      </c>
      <c r="Z38" s="11">
        <f>IF('Cartera Semanal Producto'!$A38='Cartera Semanal Producto'!Z$1,-SUMIFS('BD Factoraje'!$Q:$Q,'BD Factoraje'!$G:$G,'Cartera Semanal Producto'!$A38,'BD Factoraje'!$C:$C,$B$2),0)+Y38-SUMIFS('BD Factoraje'!$R:$R,'BD Factoraje'!$G:$G,'Cartera Semanal Producto'!$A38,'BD Factoraje'!$N:$N,'Cartera Semanal Producto'!Z$1,'BD Factoraje'!$C:$C,$B$2)</f>
        <v>0</v>
      </c>
      <c r="AA38" s="11">
        <f>IF('Cartera Semanal Producto'!$A38='Cartera Semanal Producto'!AA$1,-SUMIFS('BD Factoraje'!$Q:$Q,'BD Factoraje'!$G:$G,'Cartera Semanal Producto'!$A38,'BD Factoraje'!$C:$C,$B$2),0)+Z38-SUMIFS('BD Factoraje'!$R:$R,'BD Factoraje'!$G:$G,'Cartera Semanal Producto'!$A38,'BD Factoraje'!$N:$N,'Cartera Semanal Producto'!AA$1,'BD Factoraje'!$C:$C,$B$2)</f>
        <v>0</v>
      </c>
      <c r="AB38" s="11">
        <f>IF('Cartera Semanal Producto'!$A38='Cartera Semanal Producto'!AB$1,-SUMIFS('BD Factoraje'!$Q:$Q,'BD Factoraje'!$G:$G,'Cartera Semanal Producto'!$A38,'BD Factoraje'!$C:$C,$B$2),0)+AA38-SUMIFS('BD Factoraje'!$R:$R,'BD Factoraje'!$G:$G,'Cartera Semanal Producto'!$A38,'BD Factoraje'!$N:$N,'Cartera Semanal Producto'!AB$1,'BD Factoraje'!$C:$C,$B$2)</f>
        <v>0</v>
      </c>
      <c r="AC38" s="11">
        <f>IF('Cartera Semanal Producto'!$A38='Cartera Semanal Producto'!AC$1,-SUMIFS('BD Factoraje'!$Q:$Q,'BD Factoraje'!$G:$G,'Cartera Semanal Producto'!$A38,'BD Factoraje'!$C:$C,$B$2),0)+AB38-SUMIFS('BD Factoraje'!$R:$R,'BD Factoraje'!$G:$G,'Cartera Semanal Producto'!$A38,'BD Factoraje'!$N:$N,'Cartera Semanal Producto'!AC$1,'BD Factoraje'!$C:$C,$B$2)</f>
        <v>0</v>
      </c>
      <c r="AD38" s="11">
        <f>IF('Cartera Semanal Producto'!$A38='Cartera Semanal Producto'!AD$1,-SUMIFS('BD Factoraje'!$Q:$Q,'BD Factoraje'!$G:$G,'Cartera Semanal Producto'!$A38,'BD Factoraje'!$C:$C,$B$2),0)+AC38-SUMIFS('BD Factoraje'!$R:$R,'BD Factoraje'!$G:$G,'Cartera Semanal Producto'!$A38,'BD Factoraje'!$N:$N,'Cartera Semanal Producto'!AD$1,'BD Factoraje'!$C:$C,$B$2)</f>
        <v>0</v>
      </c>
      <c r="AE38" s="11">
        <f>IF('Cartera Semanal Producto'!$A38='Cartera Semanal Producto'!AE$1,-SUMIFS('BD Factoraje'!$Q:$Q,'BD Factoraje'!$G:$G,'Cartera Semanal Producto'!$A38,'BD Factoraje'!$C:$C,$B$2),0)+AD38-SUMIFS('BD Factoraje'!$R:$R,'BD Factoraje'!$G:$G,'Cartera Semanal Producto'!$A38,'BD Factoraje'!$N:$N,'Cartera Semanal Producto'!AE$1,'BD Factoraje'!$C:$C,$B$2)</f>
        <v>0</v>
      </c>
      <c r="AF38" s="11">
        <f>IF('Cartera Semanal Producto'!$A38='Cartera Semanal Producto'!AF$1,-SUMIFS('BD Factoraje'!$Q:$Q,'BD Factoraje'!$G:$G,'Cartera Semanal Producto'!$A38,'BD Factoraje'!$C:$C,$B$2),0)+AE38-SUMIFS('BD Factoraje'!$R:$R,'BD Factoraje'!$G:$G,'Cartera Semanal Producto'!$A38,'BD Factoraje'!$N:$N,'Cartera Semanal Producto'!AF$1,'BD Factoraje'!$C:$C,$B$2)</f>
        <v>0</v>
      </c>
      <c r="AG38" s="11">
        <f>IF('Cartera Semanal Producto'!$A38='Cartera Semanal Producto'!AG$1,-SUMIFS('BD Factoraje'!$Q:$Q,'BD Factoraje'!$G:$G,'Cartera Semanal Producto'!$A38,'BD Factoraje'!$C:$C,$B$2),0)+AF38-SUMIFS('BD Factoraje'!$R:$R,'BD Factoraje'!$G:$G,'Cartera Semanal Producto'!$A38,'BD Factoraje'!$N:$N,'Cartera Semanal Producto'!AG$1,'BD Factoraje'!$C:$C,$B$2)</f>
        <v>0</v>
      </c>
      <c r="AH38" s="11">
        <f>IF('Cartera Semanal Producto'!$A38='Cartera Semanal Producto'!AH$1,-SUMIFS('BD Factoraje'!$Q:$Q,'BD Factoraje'!$G:$G,'Cartera Semanal Producto'!$A38,'BD Factoraje'!$C:$C,$B$2),0)+AG38-SUMIFS('BD Factoraje'!$R:$R,'BD Factoraje'!$G:$G,'Cartera Semanal Producto'!$A38,'BD Factoraje'!$N:$N,'Cartera Semanal Producto'!AH$1,'BD Factoraje'!$C:$C,$B$2)</f>
        <v>0</v>
      </c>
      <c r="AI38" s="11">
        <f>IF('Cartera Semanal Producto'!$A38='Cartera Semanal Producto'!AI$1,-SUMIFS('BD Factoraje'!$Q:$Q,'BD Factoraje'!$G:$G,'Cartera Semanal Producto'!$A38,'BD Factoraje'!$C:$C,$B$2),0)+AH38-SUMIFS('BD Factoraje'!$R:$R,'BD Factoraje'!$G:$G,'Cartera Semanal Producto'!$A38,'BD Factoraje'!$N:$N,'Cartera Semanal Producto'!AI$1,'BD Factoraje'!$C:$C,$B$2)</f>
        <v>0</v>
      </c>
      <c r="AJ38" s="11">
        <f>IF('Cartera Semanal Producto'!$A38='Cartera Semanal Producto'!AJ$1,-SUMIFS('BD Factoraje'!$Q:$Q,'BD Factoraje'!$G:$G,'Cartera Semanal Producto'!$A38,'BD Factoraje'!$C:$C,$B$2),0)+AI38-SUMIFS('BD Factoraje'!$R:$R,'BD Factoraje'!$G:$G,'Cartera Semanal Producto'!$A38,'BD Factoraje'!$N:$N,'Cartera Semanal Producto'!AJ$1,'BD Factoraje'!$C:$C,$B$2)</f>
        <v>0</v>
      </c>
      <c r="AK38" s="11">
        <f>IF('Cartera Semanal Producto'!$A38='Cartera Semanal Producto'!AK$1,-SUMIFS('BD Factoraje'!$Q:$Q,'BD Factoraje'!$G:$G,'Cartera Semanal Producto'!$A38,'BD Factoraje'!$C:$C,$B$2),0)+AJ38-SUMIFS('BD Factoraje'!$R:$R,'BD Factoraje'!$G:$G,'Cartera Semanal Producto'!$A38,'BD Factoraje'!$N:$N,'Cartera Semanal Producto'!AK$1,'BD Factoraje'!$C:$C,$B$2)</f>
        <v>245604.19999999998</v>
      </c>
      <c r="AL38" s="11">
        <f>IF('Cartera Semanal Producto'!$A38='Cartera Semanal Producto'!AL$1,-SUMIFS('BD Factoraje'!$Q:$Q,'BD Factoraje'!$G:$G,'Cartera Semanal Producto'!$A38,'BD Factoraje'!$C:$C,$B$2),0)+AK38-SUMIFS('BD Factoraje'!$R:$R,'BD Factoraje'!$G:$G,'Cartera Semanal Producto'!$A38,'BD Factoraje'!$N:$N,'Cartera Semanal Producto'!AL$1,'BD Factoraje'!$C:$C,$B$2)</f>
        <v>245604.19999999998</v>
      </c>
      <c r="AM38" s="11">
        <f>IF('Cartera Semanal Producto'!$A38='Cartera Semanal Producto'!AM$1,-SUMIFS('BD Factoraje'!$Q:$Q,'BD Factoraje'!$G:$G,'Cartera Semanal Producto'!$A38,'BD Factoraje'!$C:$C,$B$2),0)+AL38-SUMIFS('BD Factoraje'!$R:$R,'BD Factoraje'!$G:$G,'Cartera Semanal Producto'!$A38,'BD Factoraje'!$N:$N,'Cartera Semanal Producto'!AM$1,'BD Factoraje'!$C:$C,$B$2)</f>
        <v>245604.19999999998</v>
      </c>
      <c r="AN38" s="11">
        <f>IF('Cartera Semanal Producto'!$A38='Cartera Semanal Producto'!AN$1,-SUMIFS('BD Factoraje'!$Q:$Q,'BD Factoraje'!$G:$G,'Cartera Semanal Producto'!$A38,'BD Factoraje'!$C:$C,$B$2),0)+AM38-SUMIFS('BD Factoraje'!$R:$R,'BD Factoraje'!$G:$G,'Cartera Semanal Producto'!$A38,'BD Factoraje'!$N:$N,'Cartera Semanal Producto'!AN$1,'BD Factoraje'!$C:$C,$B$2)</f>
        <v>245604.19999999998</v>
      </c>
      <c r="AO38" s="11">
        <f>IF('Cartera Semanal Producto'!$A38='Cartera Semanal Producto'!AO$1,-SUMIFS('BD Factoraje'!$Q:$Q,'BD Factoraje'!$G:$G,'Cartera Semanal Producto'!$A38,'BD Factoraje'!$C:$C,$B$2),0)+AN38-SUMIFS('BD Factoraje'!$R:$R,'BD Factoraje'!$G:$G,'Cartera Semanal Producto'!$A38,'BD Factoraje'!$N:$N,'Cartera Semanal Producto'!AO$1,'BD Factoraje'!$C:$C,$B$2)</f>
        <v>245604.19999999998</v>
      </c>
      <c r="AP38" s="11">
        <f>IF('Cartera Semanal Producto'!$A38='Cartera Semanal Producto'!AP$1,-SUMIFS('BD Factoraje'!$Q:$Q,'BD Factoraje'!$G:$G,'Cartera Semanal Producto'!$A38,'BD Factoraje'!$C:$C,$B$2),0)+AO38-SUMIFS('BD Factoraje'!$R:$R,'BD Factoraje'!$G:$G,'Cartera Semanal Producto'!$A38,'BD Factoraje'!$N:$N,'Cartera Semanal Producto'!AP$1,'BD Factoraje'!$C:$C,$B$2)</f>
        <v>245604.19999999998</v>
      </c>
      <c r="AQ38" s="11">
        <f>IF('Cartera Semanal Producto'!$A38='Cartera Semanal Producto'!AQ$1,-SUMIFS('BD Factoraje'!$Q:$Q,'BD Factoraje'!$G:$G,'Cartera Semanal Producto'!$A38,'BD Factoraje'!$C:$C,$B$2),0)+AP38-SUMIFS('BD Factoraje'!$R:$R,'BD Factoraje'!$G:$G,'Cartera Semanal Producto'!$A38,'BD Factoraje'!$N:$N,'Cartera Semanal Producto'!AQ$1,'BD Factoraje'!$C:$C,$B$2)</f>
        <v>245604.19999999998</v>
      </c>
      <c r="AR38" s="11">
        <f>IF('Cartera Semanal Producto'!$A38='Cartera Semanal Producto'!AR$1,-SUMIFS('BD Factoraje'!$Q:$Q,'BD Factoraje'!$G:$G,'Cartera Semanal Producto'!$A38,'BD Factoraje'!$C:$C,$B$2),0)+AQ38-SUMIFS('BD Factoraje'!$R:$R,'BD Factoraje'!$G:$G,'Cartera Semanal Producto'!$A38,'BD Factoraje'!$N:$N,'Cartera Semanal Producto'!AR$1,'BD Factoraje'!$C:$C,$B$2)</f>
        <v>245604.19999999998</v>
      </c>
      <c r="AS38" s="11">
        <f>IF('Cartera Semanal Producto'!$A38='Cartera Semanal Producto'!AS$1,-SUMIFS('BD Factoraje'!$Q:$Q,'BD Factoraje'!$G:$G,'Cartera Semanal Producto'!$A38,'BD Factoraje'!$C:$C,$B$2),0)+AR38-SUMIFS('BD Factoraje'!$R:$R,'BD Factoraje'!$G:$G,'Cartera Semanal Producto'!$A38,'BD Factoraje'!$N:$N,'Cartera Semanal Producto'!AS$1,'BD Factoraje'!$C:$C,$B$2)</f>
        <v>0</v>
      </c>
      <c r="AT38" s="11">
        <f>IF('Cartera Semanal Producto'!$A38='Cartera Semanal Producto'!AT$1,-SUMIFS('BD Factoraje'!$Q:$Q,'BD Factoraje'!$G:$G,'Cartera Semanal Producto'!$A38,'BD Factoraje'!$C:$C,$B$2),0)+AS38-SUMIFS('BD Factoraje'!$R:$R,'BD Factoraje'!$G:$G,'Cartera Semanal Producto'!$A38,'BD Factoraje'!$N:$N,'Cartera Semanal Producto'!AT$1,'BD Factoraje'!$C:$C,$B$2)</f>
        <v>0</v>
      </c>
      <c r="AU38" s="11">
        <f>IF('Cartera Semanal Producto'!$A38='Cartera Semanal Producto'!AU$1,-SUMIFS('BD Factoraje'!$Q:$Q,'BD Factoraje'!$G:$G,'Cartera Semanal Producto'!$A38,'BD Factoraje'!$C:$C,$B$2),0)+AT38-SUMIFS('BD Factoraje'!$R:$R,'BD Factoraje'!$G:$G,'Cartera Semanal Producto'!$A38,'BD Factoraje'!$N:$N,'Cartera Semanal Producto'!AU$1,'BD Factoraje'!$C:$C,$B$2)</f>
        <v>0</v>
      </c>
      <c r="AV38" s="11">
        <f>IF('Cartera Semanal Producto'!$A38='Cartera Semanal Producto'!AV$1,-SUMIFS('BD Factoraje'!$Q:$Q,'BD Factoraje'!$G:$G,'Cartera Semanal Producto'!$A38,'BD Factoraje'!$C:$C,$B$2),0)+AU38-SUMIFS('BD Factoraje'!$R:$R,'BD Factoraje'!$G:$G,'Cartera Semanal Producto'!$A38,'BD Factoraje'!$N:$N,'Cartera Semanal Producto'!AV$1,'BD Factoraje'!$C:$C,$B$2)</f>
        <v>0</v>
      </c>
      <c r="AW38" s="11">
        <f>IF('Cartera Semanal Producto'!$A38='Cartera Semanal Producto'!AW$1,-SUMIFS('BD Factoraje'!$Q:$Q,'BD Factoraje'!$G:$G,'Cartera Semanal Producto'!$A38,'BD Factoraje'!$C:$C,$B$2),0)+AV38-SUMIFS('BD Factoraje'!$R:$R,'BD Factoraje'!$G:$G,'Cartera Semanal Producto'!$A38,'BD Factoraje'!$N:$N,'Cartera Semanal Producto'!AW$1,'BD Factoraje'!$C:$C,$B$2)</f>
        <v>0</v>
      </c>
      <c r="AX38" s="11">
        <f>IF('Cartera Semanal Producto'!$A38='Cartera Semanal Producto'!AX$1,-SUMIFS('BD Factoraje'!$Q:$Q,'BD Factoraje'!$G:$G,'Cartera Semanal Producto'!$A38,'BD Factoraje'!$C:$C,$B$2),0)+AW38-SUMIFS('BD Factoraje'!$R:$R,'BD Factoraje'!$G:$G,'Cartera Semanal Producto'!$A38,'BD Factoraje'!$N:$N,'Cartera Semanal Producto'!AX$1,'BD Factoraje'!$C:$C,$B$2)</f>
        <v>0</v>
      </c>
      <c r="AY38" s="11">
        <f>IF('Cartera Semanal Producto'!$A38='Cartera Semanal Producto'!AY$1,-SUMIFS('BD Factoraje'!$Q:$Q,'BD Factoraje'!$G:$G,'Cartera Semanal Producto'!$A38,'BD Factoraje'!$C:$C,$B$2),0)+AX38-SUMIFS('BD Factoraje'!$R:$R,'BD Factoraje'!$G:$G,'Cartera Semanal Producto'!$A38,'BD Factoraje'!$N:$N,'Cartera Semanal Producto'!AY$1,'BD Factoraje'!$C:$C,$B$2)</f>
        <v>0</v>
      </c>
      <c r="AZ38" s="11">
        <f>IF('Cartera Semanal Producto'!$A38='Cartera Semanal Producto'!AZ$1,-SUMIFS('BD Factoraje'!$Q:$Q,'BD Factoraje'!$G:$G,'Cartera Semanal Producto'!$A38,'BD Factoraje'!$C:$C,$B$2),0)+AY38-SUMIFS('BD Factoraje'!$R:$R,'BD Factoraje'!$G:$G,'Cartera Semanal Producto'!$A38,'BD Factoraje'!$N:$N,'Cartera Semanal Producto'!AZ$1,'BD Factoraje'!$C:$C,$B$2)</f>
        <v>0</v>
      </c>
      <c r="BA38" s="11">
        <f>IF('Cartera Semanal Producto'!$A38='Cartera Semanal Producto'!BA$1,-SUMIFS('BD Factoraje'!$Q:$Q,'BD Factoraje'!$G:$G,'Cartera Semanal Producto'!$A38,'BD Factoraje'!$C:$C,$B$2),0)+AZ38-SUMIFS('BD Factoraje'!$R:$R,'BD Factoraje'!$G:$G,'Cartera Semanal Producto'!$A38,'BD Factoraje'!$N:$N,'Cartera Semanal Producto'!BA$1,'BD Factoraje'!$C:$C,$B$2)</f>
        <v>0</v>
      </c>
      <c r="BB38" s="11">
        <f>IF('Cartera Semanal Producto'!$A38='Cartera Semanal Producto'!BB$1,-SUMIFS('BD Factoraje'!$Q:$Q,'BD Factoraje'!$G:$G,'Cartera Semanal Producto'!$A38,'BD Factoraje'!$C:$C,$B$2),0)+BA38-SUMIFS('BD Factoraje'!$R:$R,'BD Factoraje'!$G:$G,'Cartera Semanal Producto'!$A38,'BD Factoraje'!$N:$N,'Cartera Semanal Producto'!BB$1,'BD Factoraje'!$C:$C,$B$2)</f>
        <v>0</v>
      </c>
      <c r="BC38" s="11">
        <f>IF('Cartera Semanal Producto'!$A38='Cartera Semanal Producto'!BC$1,-SUMIFS('BD Factoraje'!$Q:$Q,'BD Factoraje'!$G:$G,'Cartera Semanal Producto'!$A38,'BD Factoraje'!$C:$C,$B$2),0)+BB38-SUMIFS('BD Factoraje'!$R:$R,'BD Factoraje'!$G:$G,'Cartera Semanal Producto'!$A38,'BD Factoraje'!$N:$N,'Cartera Semanal Producto'!BC$1,'BD Factoraje'!$C:$C,$B$2)</f>
        <v>0</v>
      </c>
      <c r="BD38" s="11">
        <f>IF('Cartera Semanal Producto'!$A38='Cartera Semanal Producto'!BD$1,-SUMIFS('BD Factoraje'!$Q:$Q,'BD Factoraje'!$G:$G,'Cartera Semanal Producto'!$A38,'BD Factoraje'!$C:$C,$B$2),0)+BC38-SUMIFS('BD Factoraje'!$R:$R,'BD Factoraje'!$G:$G,'Cartera Semanal Producto'!$A38,'BD Factoraje'!$N:$N,'Cartera Semanal Producto'!BD$1,'BD Factoraje'!$C:$C,$B$2)</f>
        <v>0</v>
      </c>
      <c r="BE38" s="11">
        <f>IF('Cartera Semanal Producto'!$A38='Cartera Semanal Producto'!BE$1,-SUMIFS('BD Factoraje'!$Q:$Q,'BD Factoraje'!$G:$G,'Cartera Semanal Producto'!$A38,'BD Factoraje'!$C:$C,$B$2),0)+BD38-SUMIFS('BD Factoraje'!$R:$R,'BD Factoraje'!$G:$G,'Cartera Semanal Producto'!$A38,'BD Factoraje'!$N:$N,'Cartera Semanal Producto'!BE$1,'BD Factoraje'!$C:$C,$B$2)</f>
        <v>0</v>
      </c>
      <c r="BF38" s="11">
        <f>IF('Cartera Semanal Producto'!$A38='Cartera Semanal Producto'!BF$1,-SUMIFS('BD Factoraje'!$Q:$Q,'BD Factoraje'!$G:$G,'Cartera Semanal Producto'!$A38,'BD Factoraje'!$C:$C,$B$2),0)+BE38-SUMIFS('BD Factoraje'!$R:$R,'BD Factoraje'!$G:$G,'Cartera Semanal Producto'!$A38,'BD Factoraje'!$N:$N,'Cartera Semanal Producto'!BF$1,'BD Factoraje'!$C:$C,$B$2)</f>
        <v>0</v>
      </c>
      <c r="BG38" s="11">
        <f>IF('Cartera Semanal Producto'!$A38='Cartera Semanal Producto'!BG$1,-SUMIFS('BD Factoraje'!$Q:$Q,'BD Factoraje'!$G:$G,'Cartera Semanal Producto'!$A38,'BD Factoraje'!$C:$C,$B$2),0)+BF38-SUMIFS('BD Factoraje'!$R:$R,'BD Factoraje'!$G:$G,'Cartera Semanal Producto'!$A38,'BD Factoraje'!$N:$N,'Cartera Semanal Producto'!BG$1,'BD Factoraje'!$C:$C,$B$2)</f>
        <v>0</v>
      </c>
      <c r="BH38" s="11">
        <f>IF('Cartera Semanal Producto'!$A38='Cartera Semanal Producto'!BH$1,-SUMIFS('BD Factoraje'!$Q:$Q,'BD Factoraje'!$G:$G,'Cartera Semanal Producto'!$A38,'BD Factoraje'!$C:$C,$B$2),0)+BG38-SUMIFS('BD Factoraje'!$R:$R,'BD Factoraje'!$G:$G,'Cartera Semanal Producto'!$A38,'BD Factoraje'!$N:$N,'Cartera Semanal Producto'!BH$1,'BD Factoraje'!$C:$C,$B$2)</f>
        <v>0</v>
      </c>
      <c r="BI38" s="11">
        <f>IF('Cartera Semanal Producto'!$A38='Cartera Semanal Producto'!BI$1,-SUMIFS('BD Factoraje'!$Q:$Q,'BD Factoraje'!$G:$G,'Cartera Semanal Producto'!$A38,'BD Factoraje'!$C:$C,$B$2),0)+BH38-SUMIFS('BD Factoraje'!$R:$R,'BD Factoraje'!$G:$G,'Cartera Semanal Producto'!$A38,'BD Factoraje'!$N:$N,'Cartera Semanal Producto'!BI$1,'BD Factoraje'!$C:$C,$B$2)</f>
        <v>0</v>
      </c>
      <c r="BJ38" s="11">
        <f>IF('Cartera Semanal Producto'!$A38='Cartera Semanal Producto'!BJ$1,-SUMIFS('BD Factoraje'!$Q:$Q,'BD Factoraje'!$G:$G,'Cartera Semanal Producto'!$A38,'BD Factoraje'!$C:$C,$B$2),0)+BI38-SUMIFS('BD Factoraje'!$R:$R,'BD Factoraje'!$G:$G,'Cartera Semanal Producto'!$A38,'BD Factoraje'!$N:$N,'Cartera Semanal Producto'!BJ$1,'BD Factoraje'!$C:$C,$B$2)</f>
        <v>0</v>
      </c>
      <c r="BK38" s="11">
        <f>IF('Cartera Semanal Producto'!$A38='Cartera Semanal Producto'!BK$1,-SUMIFS('BD Factoraje'!$Q:$Q,'BD Factoraje'!$G:$G,'Cartera Semanal Producto'!$A38,'BD Factoraje'!$C:$C,$B$2),0)+BJ38-SUMIFS('BD Factoraje'!$R:$R,'BD Factoraje'!$G:$G,'Cartera Semanal Producto'!$A38,'BD Factoraje'!$N:$N,'Cartera Semanal Producto'!BK$1,'BD Factoraje'!$C:$C,$B$2)</f>
        <v>0</v>
      </c>
      <c r="BL38" s="11">
        <f>IF('Cartera Semanal Producto'!$A38='Cartera Semanal Producto'!BL$1,-SUMIFS('BD Factoraje'!$Q:$Q,'BD Factoraje'!$G:$G,'Cartera Semanal Producto'!$A38,'BD Factoraje'!$C:$C,$B$2),0)+BK38-SUMIFS('BD Factoraje'!$R:$R,'BD Factoraje'!$G:$G,'Cartera Semanal Producto'!$A38,'BD Factoraje'!$N:$N,'Cartera Semanal Producto'!BL$1,'BD Factoraje'!$C:$C,$B$2)</f>
        <v>0</v>
      </c>
      <c r="BM38" s="11">
        <f>IF('Cartera Semanal Producto'!$A38='Cartera Semanal Producto'!BM$1,-SUMIFS('BD Factoraje'!$Q:$Q,'BD Factoraje'!$G:$G,'Cartera Semanal Producto'!$A38,'BD Factoraje'!$C:$C,$B$2),0)+BL38-SUMIFS('BD Factoraje'!$R:$R,'BD Factoraje'!$G:$G,'Cartera Semanal Producto'!$A38,'BD Factoraje'!$N:$N,'Cartera Semanal Producto'!BM$1,'BD Factoraje'!$C:$C,$B$2)</f>
        <v>0</v>
      </c>
      <c r="BN38" s="11">
        <f>IF('Cartera Semanal Producto'!$A38='Cartera Semanal Producto'!BN$1,-SUMIFS('BD Factoraje'!$Q:$Q,'BD Factoraje'!$G:$G,'Cartera Semanal Producto'!$A38,'BD Factoraje'!$C:$C,$B$2),0)+BM38-SUMIFS('BD Factoraje'!$R:$R,'BD Factoraje'!$G:$G,'Cartera Semanal Producto'!$A38,'BD Factoraje'!$N:$N,'Cartera Semanal Producto'!BN$1,'BD Factoraje'!$C:$C,$B$2)</f>
        <v>0</v>
      </c>
      <c r="BO38" s="11">
        <f>IF('Cartera Semanal Producto'!$A38='Cartera Semanal Producto'!BO$1,-SUMIFS('BD Factoraje'!$Q:$Q,'BD Factoraje'!$G:$G,'Cartera Semanal Producto'!$A38,'BD Factoraje'!$C:$C,$B$2),0)+BN38-SUMIFS('BD Factoraje'!$R:$R,'BD Factoraje'!$G:$G,'Cartera Semanal Producto'!$A38,'BD Factoraje'!$N:$N,'Cartera Semanal Producto'!BO$1,'BD Factoraje'!$C:$C,$B$2)</f>
        <v>0</v>
      </c>
      <c r="BP38" s="11">
        <f>IF('Cartera Semanal Producto'!$A38='Cartera Semanal Producto'!BP$1,-SUMIFS('BD Factoraje'!$Q:$Q,'BD Factoraje'!$G:$G,'Cartera Semanal Producto'!$A38,'BD Factoraje'!$C:$C,$B$2),0)+BO38-SUMIFS('BD Factoraje'!$R:$R,'BD Factoraje'!$G:$G,'Cartera Semanal Producto'!$A38,'BD Factoraje'!$N:$N,'Cartera Semanal Producto'!BP$1,'BD Factoraje'!$C:$C,$B$2)</f>
        <v>0</v>
      </c>
      <c r="BQ38" s="11">
        <f>IF('Cartera Semanal Producto'!$A38='Cartera Semanal Producto'!BQ$1,-SUMIFS('BD Factoraje'!$Q:$Q,'BD Factoraje'!$G:$G,'Cartera Semanal Producto'!$A38,'BD Factoraje'!$C:$C,$B$2),0)+BP38-SUMIFS('BD Factoraje'!$R:$R,'BD Factoraje'!$G:$G,'Cartera Semanal Producto'!$A38,'BD Factoraje'!$N:$N,'Cartera Semanal Producto'!BQ$1,'BD Factoraje'!$C:$C,$B$2)</f>
        <v>0</v>
      </c>
      <c r="BR38" s="11">
        <f>IF('Cartera Semanal Producto'!$A38='Cartera Semanal Producto'!BR$1,-SUMIFS('BD Factoraje'!$Q:$Q,'BD Factoraje'!$G:$G,'Cartera Semanal Producto'!$A38,'BD Factoraje'!$C:$C,$B$2),0)+BQ38-SUMIFS('BD Factoraje'!$R:$R,'BD Factoraje'!$G:$G,'Cartera Semanal Producto'!$A38,'BD Factoraje'!$N:$N,'Cartera Semanal Producto'!BR$1,'BD Factoraje'!$C:$C,$B$2)</f>
        <v>0</v>
      </c>
      <c r="BS38" s="11">
        <f>IF('Cartera Semanal Producto'!$A38='Cartera Semanal Producto'!BS$1,-SUMIFS('BD Factoraje'!$Q:$Q,'BD Factoraje'!$G:$G,'Cartera Semanal Producto'!$A38,'BD Factoraje'!$C:$C,$B$2),0)+BR38-SUMIFS('BD Factoraje'!$R:$R,'BD Factoraje'!$G:$G,'Cartera Semanal Producto'!$A38,'BD Factoraje'!$N:$N,'Cartera Semanal Producto'!BS$1,'BD Factoraje'!$C:$C,$B$2)</f>
        <v>0</v>
      </c>
      <c r="BT38" s="11">
        <f>IF('Cartera Semanal Producto'!$A38='Cartera Semanal Producto'!BT$1,-SUMIFS('BD Factoraje'!$Q:$Q,'BD Factoraje'!$G:$G,'Cartera Semanal Producto'!$A38,'BD Factoraje'!$C:$C,$B$2),0)+BS38-SUMIFS('BD Factoraje'!$R:$R,'BD Factoraje'!$G:$G,'Cartera Semanal Producto'!$A38,'BD Factoraje'!$N:$N,'Cartera Semanal Producto'!BT$1,'BD Factoraje'!$C:$C,$B$2)</f>
        <v>0</v>
      </c>
      <c r="BU38" s="11">
        <f>IF('Cartera Semanal Producto'!$A38='Cartera Semanal Producto'!BU$1,-SUMIFS('BD Factoraje'!$Q:$Q,'BD Factoraje'!$G:$G,'Cartera Semanal Producto'!$A38,'BD Factoraje'!$C:$C,$B$2),0)+BT38-SUMIFS('BD Factoraje'!$R:$R,'BD Factoraje'!$G:$G,'Cartera Semanal Producto'!$A38,'BD Factoraje'!$N:$N,'Cartera Semanal Producto'!BU$1,'BD Factoraje'!$C:$C,$B$2)</f>
        <v>0</v>
      </c>
      <c r="BV38" s="11">
        <f>IF('Cartera Semanal Producto'!$A38='Cartera Semanal Producto'!BV$1,-SUMIFS('BD Factoraje'!$Q:$Q,'BD Factoraje'!$G:$G,'Cartera Semanal Producto'!$A38,'BD Factoraje'!$C:$C,$B$2),0)+BU38-SUMIFS('BD Factoraje'!$R:$R,'BD Factoraje'!$G:$G,'Cartera Semanal Producto'!$A38,'BD Factoraje'!$N:$N,'Cartera Semanal Producto'!BV$1,'BD Factoraje'!$C:$C,$B$2)</f>
        <v>0</v>
      </c>
      <c r="BW38" s="11">
        <f>IF('Cartera Semanal Producto'!$A38='Cartera Semanal Producto'!BW$1,-SUMIFS('BD Factoraje'!$Q:$Q,'BD Factoraje'!$G:$G,'Cartera Semanal Producto'!$A38,'BD Factoraje'!$C:$C,$B$2),0)+BV38-SUMIFS('BD Factoraje'!$R:$R,'BD Factoraje'!$G:$G,'Cartera Semanal Producto'!$A38,'BD Factoraje'!$N:$N,'Cartera Semanal Producto'!BW$1,'BD Factoraje'!$C:$C,$B$2)</f>
        <v>0</v>
      </c>
      <c r="BX38" s="11">
        <f>IF('Cartera Semanal Producto'!$A38='Cartera Semanal Producto'!BX$1,-SUMIFS('BD Factoraje'!$Q:$Q,'BD Factoraje'!$G:$G,'Cartera Semanal Producto'!$A38,'BD Factoraje'!$C:$C,$B$2),0)+BW38-SUMIFS('BD Factoraje'!$R:$R,'BD Factoraje'!$G:$G,'Cartera Semanal Producto'!$A38,'BD Factoraje'!$N:$N,'Cartera Semanal Producto'!BX$1,'BD Factoraje'!$C:$C,$B$2)</f>
        <v>0</v>
      </c>
      <c r="BY38" s="11">
        <f>IF('Cartera Semanal Producto'!$A38='Cartera Semanal Producto'!BY$1,-SUMIFS('BD Factoraje'!$Q:$Q,'BD Factoraje'!$G:$G,'Cartera Semanal Producto'!$A38,'BD Factoraje'!$C:$C,$B$2),0)+BX38-SUMIFS('BD Factoraje'!$R:$R,'BD Factoraje'!$G:$G,'Cartera Semanal Producto'!$A38,'BD Factoraje'!$N:$N,'Cartera Semanal Producto'!BY$1,'BD Factoraje'!$C:$C,$B$2)</f>
        <v>0</v>
      </c>
      <c r="BZ38" s="11">
        <f>IF('Cartera Semanal Producto'!$A38='Cartera Semanal Producto'!BZ$1,-SUMIFS('BD Factoraje'!$Q:$Q,'BD Factoraje'!$G:$G,'Cartera Semanal Producto'!$A38,'BD Factoraje'!$C:$C,$B$2),0)+BY38-SUMIFS('BD Factoraje'!$R:$R,'BD Factoraje'!$G:$G,'Cartera Semanal Producto'!$A38,'BD Factoraje'!$N:$N,'Cartera Semanal Producto'!BZ$1,'BD Factoraje'!$C:$C,$B$2)</f>
        <v>0</v>
      </c>
      <c r="CA38" s="11">
        <f>IF('Cartera Semanal Producto'!$A38='Cartera Semanal Producto'!CA$1,-SUMIFS('BD Factoraje'!$Q:$Q,'BD Factoraje'!$G:$G,'Cartera Semanal Producto'!$A38,'BD Factoraje'!$C:$C,$B$2),0)+BZ38-SUMIFS('BD Factoraje'!$R:$R,'BD Factoraje'!$G:$G,'Cartera Semanal Producto'!$A38,'BD Factoraje'!$N:$N,'Cartera Semanal Producto'!CA$1,'BD Factoraje'!$C:$C,$B$2)</f>
        <v>0</v>
      </c>
      <c r="CB38" s="11">
        <f>IF('Cartera Semanal Producto'!$A38='Cartera Semanal Producto'!CB$1,-SUMIFS('BD Factoraje'!$Q:$Q,'BD Factoraje'!$G:$G,'Cartera Semanal Producto'!$A38,'BD Factoraje'!$C:$C,$B$2),0)+CA38-SUMIFS('BD Factoraje'!$R:$R,'BD Factoraje'!$G:$G,'Cartera Semanal Producto'!$A38,'BD Factoraje'!$N:$N,'Cartera Semanal Producto'!CB$1,'BD Factoraje'!$C:$C,$B$2)</f>
        <v>0</v>
      </c>
      <c r="CC38" s="11">
        <f>IF('Cartera Semanal Producto'!$A38='Cartera Semanal Producto'!CC$1,-SUMIFS('BD Factoraje'!$Q:$Q,'BD Factoraje'!$G:$G,'Cartera Semanal Producto'!$A38,'BD Factoraje'!$C:$C,$B$2),0)+CB38-SUMIFS('BD Factoraje'!$R:$R,'BD Factoraje'!$G:$G,'Cartera Semanal Producto'!$A38,'BD Factoraje'!$N:$N,'Cartera Semanal Producto'!CC$1,'BD Factoraje'!$C:$C,$B$2)</f>
        <v>0</v>
      </c>
      <c r="CD38" s="11">
        <f>IF('Cartera Semanal Producto'!$A38='Cartera Semanal Producto'!CD$1,-SUMIFS('BD Factoraje'!$Q:$Q,'BD Factoraje'!$G:$G,'Cartera Semanal Producto'!$A38,'BD Factoraje'!$C:$C,$B$2),0)+CC38-SUMIFS('BD Factoraje'!$R:$R,'BD Factoraje'!$G:$G,'Cartera Semanal Producto'!$A38,'BD Factoraje'!$N:$N,'Cartera Semanal Producto'!CD$1,'BD Factoraje'!$C:$C,$B$2)</f>
        <v>0</v>
      </c>
      <c r="CE38" s="11">
        <f>IF('Cartera Semanal Producto'!$A38='Cartera Semanal Producto'!CE$1,-SUMIFS('BD Factoraje'!$Q:$Q,'BD Factoraje'!$G:$G,'Cartera Semanal Producto'!$A38,'BD Factoraje'!$C:$C,$B$2),0)+CD38-SUMIFS('BD Factoraje'!$R:$R,'BD Factoraje'!$G:$G,'Cartera Semanal Producto'!$A38,'BD Factoraje'!$N:$N,'Cartera Semanal Producto'!CE$1,'BD Factoraje'!$C:$C,$B$2)</f>
        <v>0</v>
      </c>
      <c r="CF38" s="11">
        <f>IF('Cartera Semanal Producto'!$A38='Cartera Semanal Producto'!CF$1,-SUMIFS('BD Factoraje'!$Q:$Q,'BD Factoraje'!$G:$G,'Cartera Semanal Producto'!$A38,'BD Factoraje'!$C:$C,$B$2),0)+CE38-SUMIFS('BD Factoraje'!$R:$R,'BD Factoraje'!$G:$G,'Cartera Semanal Producto'!$A38,'BD Factoraje'!$N:$N,'Cartera Semanal Producto'!CF$1,'BD Factoraje'!$C:$C,$B$2)</f>
        <v>0</v>
      </c>
      <c r="CG38" s="11">
        <f>IF('Cartera Semanal Producto'!$A38='Cartera Semanal Producto'!CG$1,-SUMIFS('BD Factoraje'!$Q:$Q,'BD Factoraje'!$G:$G,'Cartera Semanal Producto'!$A38,'BD Factoraje'!$C:$C,$B$2),0)+CF38-SUMIFS('BD Factoraje'!$R:$R,'BD Factoraje'!$G:$G,'Cartera Semanal Producto'!$A38,'BD Factoraje'!$N:$N,'Cartera Semanal Producto'!CG$1,'BD Factoraje'!$C:$C,$B$2)</f>
        <v>0</v>
      </c>
      <c r="CH38" s="11">
        <f>IF('Cartera Semanal Producto'!$A38='Cartera Semanal Producto'!CH$1,-SUMIFS('BD Factoraje'!$Q:$Q,'BD Factoraje'!$G:$G,'Cartera Semanal Producto'!$A38,'BD Factoraje'!$C:$C,$B$2),0)+CG38-SUMIFS('BD Factoraje'!$R:$R,'BD Factoraje'!$G:$G,'Cartera Semanal Producto'!$A38,'BD Factoraje'!$N:$N,'Cartera Semanal Producto'!CH$1,'BD Factoraje'!$C:$C,$B$2)</f>
        <v>0</v>
      </c>
      <c r="CI38" s="11">
        <f>IF('Cartera Semanal Producto'!$A38='Cartera Semanal Producto'!CI$1,-SUMIFS('BD Factoraje'!$Q:$Q,'BD Factoraje'!$G:$G,'Cartera Semanal Producto'!$A38,'BD Factoraje'!$C:$C,$B$2),0)+CH38-SUMIFS('BD Factoraje'!$R:$R,'BD Factoraje'!$G:$G,'Cartera Semanal Producto'!$A38,'BD Factoraje'!$N:$N,'Cartera Semanal Producto'!CI$1,'BD Factoraje'!$C:$C,$B$2)</f>
        <v>0</v>
      </c>
      <c r="CJ38" s="11">
        <f>IF('Cartera Semanal Producto'!$A38='Cartera Semanal Producto'!CJ$1,-SUMIFS('BD Factoraje'!$Q:$Q,'BD Factoraje'!$G:$G,'Cartera Semanal Producto'!$A38,'BD Factoraje'!$C:$C,$B$2),0)+CI38-SUMIFS('BD Factoraje'!$R:$R,'BD Factoraje'!$G:$G,'Cartera Semanal Producto'!$A38,'BD Factoraje'!$N:$N,'Cartera Semanal Producto'!CJ$1,'BD Factoraje'!$C:$C,$B$2)</f>
        <v>0</v>
      </c>
      <c r="CK38" s="11">
        <f>IF('Cartera Semanal Producto'!$A38='Cartera Semanal Producto'!CK$1,-SUMIFS('BD Factoraje'!$Q:$Q,'BD Factoraje'!$G:$G,'Cartera Semanal Producto'!$A38,'BD Factoraje'!$C:$C,$B$2),0)+CJ38-SUMIFS('BD Factoraje'!$R:$R,'BD Factoraje'!$G:$G,'Cartera Semanal Producto'!$A38,'BD Factoraje'!$N:$N,'Cartera Semanal Producto'!CK$1,'BD Factoraje'!$C:$C,$B$2)</f>
        <v>0</v>
      </c>
      <c r="CL38" s="11">
        <f>IF('Cartera Semanal Producto'!$A38='Cartera Semanal Producto'!CL$1,-SUMIFS('BD Factoraje'!$Q:$Q,'BD Factoraje'!$G:$G,'Cartera Semanal Producto'!$A38,'BD Factoraje'!$C:$C,$B$2),0)+CK38-SUMIFS('BD Factoraje'!$R:$R,'BD Factoraje'!$G:$G,'Cartera Semanal Producto'!$A38,'BD Factoraje'!$N:$N,'Cartera Semanal Producto'!CL$1,'BD Factoraje'!$C:$C,$B$2)</f>
        <v>0</v>
      </c>
      <c r="CM38" s="11">
        <f>IF('Cartera Semanal Producto'!$A38='Cartera Semanal Producto'!CM$1,-SUMIFS('BD Factoraje'!$Q:$Q,'BD Factoraje'!$G:$G,'Cartera Semanal Producto'!$A38,'BD Factoraje'!$C:$C,$B$2),0)+CL38-SUMIFS('BD Factoraje'!$R:$R,'BD Factoraje'!$G:$G,'Cartera Semanal Producto'!$A38,'BD Factoraje'!$N:$N,'Cartera Semanal Producto'!CM$1,'BD Factoraje'!$C:$C,$B$2)</f>
        <v>0</v>
      </c>
      <c r="CN38" s="11">
        <f>IF('Cartera Semanal Producto'!$A38='Cartera Semanal Producto'!CN$1,-SUMIFS('BD Factoraje'!$Q:$Q,'BD Factoraje'!$G:$G,'Cartera Semanal Producto'!$A38,'BD Factoraje'!$C:$C,$B$2),0)+CM38-SUMIFS('BD Factoraje'!$R:$R,'BD Factoraje'!$G:$G,'Cartera Semanal Producto'!$A38,'BD Factoraje'!$N:$N,'Cartera Semanal Producto'!CN$1,'BD Factoraje'!$C:$C,$B$2)</f>
        <v>0</v>
      </c>
      <c r="CO38" s="11">
        <f>IF('Cartera Semanal Producto'!$A38='Cartera Semanal Producto'!CO$1,-SUMIFS('BD Factoraje'!$Q:$Q,'BD Factoraje'!$G:$G,'Cartera Semanal Producto'!$A38,'BD Factoraje'!$C:$C,$B$2),0)+CN38-SUMIFS('BD Factoraje'!$R:$R,'BD Factoraje'!$G:$G,'Cartera Semanal Producto'!$A38,'BD Factoraje'!$N:$N,'Cartera Semanal Producto'!CO$1,'BD Factoraje'!$C:$C,$B$2)</f>
        <v>0</v>
      </c>
      <c r="CP38" s="11">
        <f>IF('Cartera Semanal Producto'!$A38='Cartera Semanal Producto'!CP$1,-SUMIFS('BD Factoraje'!$Q:$Q,'BD Factoraje'!$G:$G,'Cartera Semanal Producto'!$A38,'BD Factoraje'!$C:$C,$B$2),0)+CO38-SUMIFS('BD Factoraje'!$R:$R,'BD Factoraje'!$G:$G,'Cartera Semanal Producto'!$A38,'BD Factoraje'!$N:$N,'Cartera Semanal Producto'!CP$1,'BD Factoraje'!$C:$C,$B$2)</f>
        <v>0</v>
      </c>
      <c r="CQ38" s="11">
        <f>IF('Cartera Semanal Producto'!$A38='Cartera Semanal Producto'!CQ$1,-SUMIFS('BD Factoraje'!$Q:$Q,'BD Factoraje'!$G:$G,'Cartera Semanal Producto'!$A38,'BD Factoraje'!$C:$C,$B$2),0)+CP38-SUMIFS('BD Factoraje'!$R:$R,'BD Factoraje'!$G:$G,'Cartera Semanal Producto'!$A38,'BD Factoraje'!$N:$N,'Cartera Semanal Producto'!CQ$1,'BD Factoraje'!$C:$C,$B$2)</f>
        <v>0</v>
      </c>
      <c r="CR38" s="11">
        <f>IF('Cartera Semanal Producto'!$A38='Cartera Semanal Producto'!CR$1,-SUMIFS('BD Factoraje'!$Q:$Q,'BD Factoraje'!$G:$G,'Cartera Semanal Producto'!$A38,'BD Factoraje'!$C:$C,$B$2),0)+CQ38-SUMIFS('BD Factoraje'!$R:$R,'BD Factoraje'!$G:$G,'Cartera Semanal Producto'!$A38,'BD Factoraje'!$N:$N,'Cartera Semanal Producto'!CR$1,'BD Factoraje'!$C:$C,$B$2)</f>
        <v>0</v>
      </c>
      <c r="CS38" s="11">
        <f>IF('Cartera Semanal Producto'!$A38='Cartera Semanal Producto'!CS$1,-SUMIFS('BD Factoraje'!$Q:$Q,'BD Factoraje'!$G:$G,'Cartera Semanal Producto'!$A38,'BD Factoraje'!$C:$C,$B$2),0)+CR38-SUMIFS('BD Factoraje'!$R:$R,'BD Factoraje'!$G:$G,'Cartera Semanal Producto'!$A38,'BD Factoraje'!$N:$N,'Cartera Semanal Producto'!CS$1,'BD Factoraje'!$C:$C,$B$2)</f>
        <v>0</v>
      </c>
      <c r="CT38" s="11">
        <f>IF('Cartera Semanal Producto'!$A38='Cartera Semanal Producto'!CT$1,-SUMIFS('BD Factoraje'!$Q:$Q,'BD Factoraje'!$G:$G,'Cartera Semanal Producto'!$A38,'BD Factoraje'!$C:$C,$B$2),0)+CS38-SUMIFS('BD Factoraje'!$R:$R,'BD Factoraje'!$G:$G,'Cartera Semanal Producto'!$A38,'BD Factoraje'!$N:$N,'Cartera Semanal Producto'!CT$1,'BD Factoraje'!$C:$C,$B$2)</f>
        <v>0</v>
      </c>
      <c r="CU38" s="11">
        <f>IF('Cartera Semanal Producto'!$A38='Cartera Semanal Producto'!CU$1,-SUMIFS('BD Factoraje'!$Q:$Q,'BD Factoraje'!$G:$G,'Cartera Semanal Producto'!$A38,'BD Factoraje'!$C:$C,$B$2),0)+CT38-SUMIFS('BD Factoraje'!$R:$R,'BD Factoraje'!$G:$G,'Cartera Semanal Producto'!$A38,'BD Factoraje'!$N:$N,'Cartera Semanal Producto'!CU$1,'BD Factoraje'!$C:$C,$B$2)</f>
        <v>0</v>
      </c>
      <c r="CV38" s="11">
        <f>IF('Cartera Semanal Producto'!$A38='Cartera Semanal Producto'!CV$1,-SUMIFS('BD Factoraje'!$Q:$Q,'BD Factoraje'!$G:$G,'Cartera Semanal Producto'!$A38,'BD Factoraje'!$C:$C,$B$2),0)+CU38-SUMIFS('BD Factoraje'!$R:$R,'BD Factoraje'!$G:$G,'Cartera Semanal Producto'!$A38,'BD Factoraje'!$N:$N,'Cartera Semanal Producto'!CV$1,'BD Factoraje'!$C:$C,$B$2)</f>
        <v>0</v>
      </c>
    </row>
    <row r="39" spans="1:100" x14ac:dyDescent="0.25">
      <c r="A39" s="14">
        <v>49</v>
      </c>
      <c r="B39" s="31">
        <f t="shared" si="2"/>
        <v>42708</v>
      </c>
      <c r="C39" s="11">
        <f>IF('Cartera Semanal Producto'!$A39='Cartera Semanal Producto'!C$1,-SUMIFS('BD Factoraje'!$Q:$Q,'BD Factoraje'!$G:$G,'Cartera Semanal Producto'!$A39,'BD Factoraje'!$C:$C,$B$2),0)</f>
        <v>0</v>
      </c>
      <c r="D39" s="11">
        <f>IF('Cartera Semanal Producto'!$A39='Cartera Semanal Producto'!D$1,-SUMIFS('BD Factoraje'!$Q:$Q,'BD Factoraje'!$G:$G,'Cartera Semanal Producto'!$A39,'BD Factoraje'!$C:$C,$B$2),0)+C39-SUMIFS('BD Factoraje'!$R:$R,'BD Factoraje'!$G:$G,'Cartera Semanal Producto'!$A39,'BD Factoraje'!$N:$N,'Cartera Semanal Producto'!D$1,'BD Factoraje'!$C:$C,$B$2)</f>
        <v>0</v>
      </c>
      <c r="E39" s="11">
        <f>IF('Cartera Semanal Producto'!$A39='Cartera Semanal Producto'!E$1,-SUMIFS('BD Factoraje'!$Q:$Q,'BD Factoraje'!$G:$G,'Cartera Semanal Producto'!$A39,'BD Factoraje'!$C:$C,$B$2),0)+D39-SUMIFS('BD Factoraje'!$R:$R,'BD Factoraje'!$G:$G,'Cartera Semanal Producto'!$A39,'BD Factoraje'!$N:$N,'Cartera Semanal Producto'!E$1,'BD Factoraje'!$C:$C,$B$2)</f>
        <v>0</v>
      </c>
      <c r="F39" s="11">
        <f>IF('Cartera Semanal Producto'!$A39='Cartera Semanal Producto'!F$1,-SUMIFS('BD Factoraje'!$Q:$Q,'BD Factoraje'!$G:$G,'Cartera Semanal Producto'!$A39,'BD Factoraje'!$C:$C,$B$2),0)+E39-SUMIFS('BD Factoraje'!$R:$R,'BD Factoraje'!$G:$G,'Cartera Semanal Producto'!$A39,'BD Factoraje'!$N:$N,'Cartera Semanal Producto'!F$1,'BD Factoraje'!$C:$C,$B$2)</f>
        <v>0</v>
      </c>
      <c r="G39" s="11">
        <f>IF('Cartera Semanal Producto'!$A39='Cartera Semanal Producto'!G$1,-SUMIFS('BD Factoraje'!$Q:$Q,'BD Factoraje'!$G:$G,'Cartera Semanal Producto'!$A39,'BD Factoraje'!$C:$C,$B$2),0)+F39-SUMIFS('BD Factoraje'!$R:$R,'BD Factoraje'!$G:$G,'Cartera Semanal Producto'!$A39,'BD Factoraje'!$N:$N,'Cartera Semanal Producto'!G$1,'BD Factoraje'!$C:$C,$B$2)</f>
        <v>0</v>
      </c>
      <c r="H39" s="11">
        <f>IF('Cartera Semanal Producto'!$A39='Cartera Semanal Producto'!H$1,-SUMIFS('BD Factoraje'!$Q:$Q,'BD Factoraje'!$G:$G,'Cartera Semanal Producto'!$A39,'BD Factoraje'!$C:$C,$B$2),0)+G39-SUMIFS('BD Factoraje'!$R:$R,'BD Factoraje'!$G:$G,'Cartera Semanal Producto'!$A39,'BD Factoraje'!$N:$N,'Cartera Semanal Producto'!H$1,'BD Factoraje'!$C:$C,$B$2)</f>
        <v>0</v>
      </c>
      <c r="I39" s="11">
        <f>IF('Cartera Semanal Producto'!$A39='Cartera Semanal Producto'!I$1,-SUMIFS('BD Factoraje'!$Q:$Q,'BD Factoraje'!$G:$G,'Cartera Semanal Producto'!$A39,'BD Factoraje'!$C:$C,$B$2),0)+H39-SUMIFS('BD Factoraje'!$R:$R,'BD Factoraje'!$G:$G,'Cartera Semanal Producto'!$A39,'BD Factoraje'!$N:$N,'Cartera Semanal Producto'!I$1,'BD Factoraje'!$C:$C,$B$2)</f>
        <v>0</v>
      </c>
      <c r="J39" s="11">
        <f>IF('Cartera Semanal Producto'!$A39='Cartera Semanal Producto'!J$1,-SUMIFS('BD Factoraje'!$Q:$Q,'BD Factoraje'!$G:$G,'Cartera Semanal Producto'!$A39,'BD Factoraje'!$C:$C,$B$2),0)+I39-SUMIFS('BD Factoraje'!$R:$R,'BD Factoraje'!$G:$G,'Cartera Semanal Producto'!$A39,'BD Factoraje'!$N:$N,'Cartera Semanal Producto'!J$1,'BD Factoraje'!$C:$C,$B$2)</f>
        <v>0</v>
      </c>
      <c r="K39" s="11">
        <f>IF('Cartera Semanal Producto'!$A39='Cartera Semanal Producto'!K$1,-SUMIFS('BD Factoraje'!$Q:$Q,'BD Factoraje'!$G:$G,'Cartera Semanal Producto'!$A39,'BD Factoraje'!$C:$C,$B$2),0)+J39-SUMIFS('BD Factoraje'!$R:$R,'BD Factoraje'!$G:$G,'Cartera Semanal Producto'!$A39,'BD Factoraje'!$N:$N,'Cartera Semanal Producto'!K$1,'BD Factoraje'!$C:$C,$B$2)</f>
        <v>0</v>
      </c>
      <c r="L39" s="11">
        <f>IF('Cartera Semanal Producto'!$A39='Cartera Semanal Producto'!L$1,-SUMIFS('BD Factoraje'!$Q:$Q,'BD Factoraje'!$G:$G,'Cartera Semanal Producto'!$A39,'BD Factoraje'!$C:$C,$B$2),0)+K39-SUMIFS('BD Factoraje'!$R:$R,'BD Factoraje'!$G:$G,'Cartera Semanal Producto'!$A39,'BD Factoraje'!$N:$N,'Cartera Semanal Producto'!L$1,'BD Factoraje'!$C:$C,$B$2)</f>
        <v>0</v>
      </c>
      <c r="M39" s="11">
        <f>IF('Cartera Semanal Producto'!$A39='Cartera Semanal Producto'!M$1,-SUMIFS('BD Factoraje'!$Q:$Q,'BD Factoraje'!$G:$G,'Cartera Semanal Producto'!$A39,'BD Factoraje'!$C:$C,$B$2),0)+L39-SUMIFS('BD Factoraje'!$R:$R,'BD Factoraje'!$G:$G,'Cartera Semanal Producto'!$A39,'BD Factoraje'!$N:$N,'Cartera Semanal Producto'!M$1,'BD Factoraje'!$C:$C,$B$2)</f>
        <v>0</v>
      </c>
      <c r="N39" s="11">
        <f>IF('Cartera Semanal Producto'!$A39='Cartera Semanal Producto'!N$1,-SUMIFS('BD Factoraje'!$Q:$Q,'BD Factoraje'!$G:$G,'Cartera Semanal Producto'!$A39,'BD Factoraje'!$C:$C,$B$2),0)+M39-SUMIFS('BD Factoraje'!$R:$R,'BD Factoraje'!$G:$G,'Cartera Semanal Producto'!$A39,'BD Factoraje'!$N:$N,'Cartera Semanal Producto'!N$1,'BD Factoraje'!$C:$C,$B$2)</f>
        <v>0</v>
      </c>
      <c r="O39" s="11">
        <f>IF('Cartera Semanal Producto'!$A39='Cartera Semanal Producto'!O$1,-SUMIFS('BD Factoraje'!$Q:$Q,'BD Factoraje'!$G:$G,'Cartera Semanal Producto'!$A39,'BD Factoraje'!$C:$C,$B$2),0)+N39-SUMIFS('BD Factoraje'!$R:$R,'BD Factoraje'!$G:$G,'Cartera Semanal Producto'!$A39,'BD Factoraje'!$N:$N,'Cartera Semanal Producto'!O$1,'BD Factoraje'!$C:$C,$B$2)</f>
        <v>0</v>
      </c>
      <c r="P39" s="11">
        <f>IF('Cartera Semanal Producto'!$A39='Cartera Semanal Producto'!P$1,-SUMIFS('BD Factoraje'!$Q:$Q,'BD Factoraje'!$G:$G,'Cartera Semanal Producto'!$A39,'BD Factoraje'!$C:$C,$B$2),0)+O39-SUMIFS('BD Factoraje'!$R:$R,'BD Factoraje'!$G:$G,'Cartera Semanal Producto'!$A39,'BD Factoraje'!$N:$N,'Cartera Semanal Producto'!P$1,'BD Factoraje'!$C:$C,$B$2)</f>
        <v>0</v>
      </c>
      <c r="Q39" s="11">
        <f>IF('Cartera Semanal Producto'!$A39='Cartera Semanal Producto'!Q$1,-SUMIFS('BD Factoraje'!$Q:$Q,'BD Factoraje'!$G:$G,'Cartera Semanal Producto'!$A39,'BD Factoraje'!$C:$C,$B$2),0)+P39-SUMIFS('BD Factoraje'!$R:$R,'BD Factoraje'!$G:$G,'Cartera Semanal Producto'!$A39,'BD Factoraje'!$N:$N,'Cartera Semanal Producto'!Q$1,'BD Factoraje'!$C:$C,$B$2)</f>
        <v>0</v>
      </c>
      <c r="R39" s="11">
        <f>IF('Cartera Semanal Producto'!$A39='Cartera Semanal Producto'!R$1,-SUMIFS('BD Factoraje'!$Q:$Q,'BD Factoraje'!$G:$G,'Cartera Semanal Producto'!$A39,'BD Factoraje'!$C:$C,$B$2),0)+Q39-SUMIFS('BD Factoraje'!$R:$R,'BD Factoraje'!$G:$G,'Cartera Semanal Producto'!$A39,'BD Factoraje'!$N:$N,'Cartera Semanal Producto'!R$1,'BD Factoraje'!$C:$C,$B$2)</f>
        <v>0</v>
      </c>
      <c r="S39" s="11">
        <f>IF('Cartera Semanal Producto'!$A39='Cartera Semanal Producto'!S$1,-SUMIFS('BD Factoraje'!$Q:$Q,'BD Factoraje'!$G:$G,'Cartera Semanal Producto'!$A39,'BD Factoraje'!$C:$C,$B$2),0)+R39-SUMIFS('BD Factoraje'!$R:$R,'BD Factoraje'!$G:$G,'Cartera Semanal Producto'!$A39,'BD Factoraje'!$N:$N,'Cartera Semanal Producto'!S$1,'BD Factoraje'!$C:$C,$B$2)</f>
        <v>0</v>
      </c>
      <c r="T39" s="11">
        <f>IF('Cartera Semanal Producto'!$A39='Cartera Semanal Producto'!T$1,-SUMIFS('BD Factoraje'!$Q:$Q,'BD Factoraje'!$G:$G,'Cartera Semanal Producto'!$A39,'BD Factoraje'!$C:$C,$B$2),0)+S39-SUMIFS('BD Factoraje'!$R:$R,'BD Factoraje'!$G:$G,'Cartera Semanal Producto'!$A39,'BD Factoraje'!$N:$N,'Cartera Semanal Producto'!T$1,'BD Factoraje'!$C:$C,$B$2)</f>
        <v>0</v>
      </c>
      <c r="U39" s="11">
        <f>IF('Cartera Semanal Producto'!$A39='Cartera Semanal Producto'!U$1,-SUMIFS('BD Factoraje'!$Q:$Q,'BD Factoraje'!$G:$G,'Cartera Semanal Producto'!$A39,'BD Factoraje'!$C:$C,$B$2),0)+T39-SUMIFS('BD Factoraje'!$R:$R,'BD Factoraje'!$G:$G,'Cartera Semanal Producto'!$A39,'BD Factoraje'!$N:$N,'Cartera Semanal Producto'!U$1,'BD Factoraje'!$C:$C,$B$2)</f>
        <v>0</v>
      </c>
      <c r="V39" s="11">
        <f>IF('Cartera Semanal Producto'!$A39='Cartera Semanal Producto'!V$1,-SUMIFS('BD Factoraje'!$Q:$Q,'BD Factoraje'!$G:$G,'Cartera Semanal Producto'!$A39,'BD Factoraje'!$C:$C,$B$2),0)+U39-SUMIFS('BD Factoraje'!$R:$R,'BD Factoraje'!$G:$G,'Cartera Semanal Producto'!$A39,'BD Factoraje'!$N:$N,'Cartera Semanal Producto'!V$1,'BD Factoraje'!$C:$C,$B$2)</f>
        <v>0</v>
      </c>
      <c r="W39" s="11">
        <f>IF('Cartera Semanal Producto'!$A39='Cartera Semanal Producto'!W$1,-SUMIFS('BD Factoraje'!$Q:$Q,'BD Factoraje'!$G:$G,'Cartera Semanal Producto'!$A39,'BD Factoraje'!$C:$C,$B$2),0)+V39-SUMIFS('BD Factoraje'!$R:$R,'BD Factoraje'!$G:$G,'Cartera Semanal Producto'!$A39,'BD Factoraje'!$N:$N,'Cartera Semanal Producto'!W$1,'BD Factoraje'!$C:$C,$B$2)</f>
        <v>0</v>
      </c>
      <c r="X39" s="11">
        <f>IF('Cartera Semanal Producto'!$A39='Cartera Semanal Producto'!X$1,-SUMIFS('BD Factoraje'!$Q:$Q,'BD Factoraje'!$G:$G,'Cartera Semanal Producto'!$A39,'BD Factoraje'!$C:$C,$B$2),0)+W39-SUMIFS('BD Factoraje'!$R:$R,'BD Factoraje'!$G:$G,'Cartera Semanal Producto'!$A39,'BD Factoraje'!$N:$N,'Cartera Semanal Producto'!X$1,'BD Factoraje'!$C:$C,$B$2)</f>
        <v>0</v>
      </c>
      <c r="Y39" s="11">
        <f>IF('Cartera Semanal Producto'!$A39='Cartera Semanal Producto'!Y$1,-SUMIFS('BD Factoraje'!$Q:$Q,'BD Factoraje'!$G:$G,'Cartera Semanal Producto'!$A39,'BD Factoraje'!$C:$C,$B$2),0)+X39-SUMIFS('BD Factoraje'!$R:$R,'BD Factoraje'!$G:$G,'Cartera Semanal Producto'!$A39,'BD Factoraje'!$N:$N,'Cartera Semanal Producto'!Y$1,'BD Factoraje'!$C:$C,$B$2)</f>
        <v>0</v>
      </c>
      <c r="Z39" s="11">
        <f>IF('Cartera Semanal Producto'!$A39='Cartera Semanal Producto'!Z$1,-SUMIFS('BD Factoraje'!$Q:$Q,'BD Factoraje'!$G:$G,'Cartera Semanal Producto'!$A39,'BD Factoraje'!$C:$C,$B$2),0)+Y39-SUMIFS('BD Factoraje'!$R:$R,'BD Factoraje'!$G:$G,'Cartera Semanal Producto'!$A39,'BD Factoraje'!$N:$N,'Cartera Semanal Producto'!Z$1,'BD Factoraje'!$C:$C,$B$2)</f>
        <v>0</v>
      </c>
      <c r="AA39" s="11">
        <f>IF('Cartera Semanal Producto'!$A39='Cartera Semanal Producto'!AA$1,-SUMIFS('BD Factoraje'!$Q:$Q,'BD Factoraje'!$G:$G,'Cartera Semanal Producto'!$A39,'BD Factoraje'!$C:$C,$B$2),0)+Z39-SUMIFS('BD Factoraje'!$R:$R,'BD Factoraje'!$G:$G,'Cartera Semanal Producto'!$A39,'BD Factoraje'!$N:$N,'Cartera Semanal Producto'!AA$1,'BD Factoraje'!$C:$C,$B$2)</f>
        <v>0</v>
      </c>
      <c r="AB39" s="11">
        <f>IF('Cartera Semanal Producto'!$A39='Cartera Semanal Producto'!AB$1,-SUMIFS('BD Factoraje'!$Q:$Q,'BD Factoraje'!$G:$G,'Cartera Semanal Producto'!$A39,'BD Factoraje'!$C:$C,$B$2),0)+AA39-SUMIFS('BD Factoraje'!$R:$R,'BD Factoraje'!$G:$G,'Cartera Semanal Producto'!$A39,'BD Factoraje'!$N:$N,'Cartera Semanal Producto'!AB$1,'BD Factoraje'!$C:$C,$B$2)</f>
        <v>0</v>
      </c>
      <c r="AC39" s="11">
        <f>IF('Cartera Semanal Producto'!$A39='Cartera Semanal Producto'!AC$1,-SUMIFS('BD Factoraje'!$Q:$Q,'BD Factoraje'!$G:$G,'Cartera Semanal Producto'!$A39,'BD Factoraje'!$C:$C,$B$2),0)+AB39-SUMIFS('BD Factoraje'!$R:$R,'BD Factoraje'!$G:$G,'Cartera Semanal Producto'!$A39,'BD Factoraje'!$N:$N,'Cartera Semanal Producto'!AC$1,'BD Factoraje'!$C:$C,$B$2)</f>
        <v>0</v>
      </c>
      <c r="AD39" s="11">
        <f>IF('Cartera Semanal Producto'!$A39='Cartera Semanal Producto'!AD$1,-SUMIFS('BD Factoraje'!$Q:$Q,'BD Factoraje'!$G:$G,'Cartera Semanal Producto'!$A39,'BD Factoraje'!$C:$C,$B$2),0)+AC39-SUMIFS('BD Factoraje'!$R:$R,'BD Factoraje'!$G:$G,'Cartera Semanal Producto'!$A39,'BD Factoraje'!$N:$N,'Cartera Semanal Producto'!AD$1,'BD Factoraje'!$C:$C,$B$2)</f>
        <v>0</v>
      </c>
      <c r="AE39" s="11">
        <f>IF('Cartera Semanal Producto'!$A39='Cartera Semanal Producto'!AE$1,-SUMIFS('BD Factoraje'!$Q:$Q,'BD Factoraje'!$G:$G,'Cartera Semanal Producto'!$A39,'BD Factoraje'!$C:$C,$B$2),0)+AD39-SUMIFS('BD Factoraje'!$R:$R,'BD Factoraje'!$G:$G,'Cartera Semanal Producto'!$A39,'BD Factoraje'!$N:$N,'Cartera Semanal Producto'!AE$1,'BD Factoraje'!$C:$C,$B$2)</f>
        <v>0</v>
      </c>
      <c r="AF39" s="11">
        <f>IF('Cartera Semanal Producto'!$A39='Cartera Semanal Producto'!AF$1,-SUMIFS('BD Factoraje'!$Q:$Q,'BD Factoraje'!$G:$G,'Cartera Semanal Producto'!$A39,'BD Factoraje'!$C:$C,$B$2),0)+AE39-SUMIFS('BD Factoraje'!$R:$R,'BD Factoraje'!$G:$G,'Cartera Semanal Producto'!$A39,'BD Factoraje'!$N:$N,'Cartera Semanal Producto'!AF$1,'BD Factoraje'!$C:$C,$B$2)</f>
        <v>0</v>
      </c>
      <c r="AG39" s="11">
        <f>IF('Cartera Semanal Producto'!$A39='Cartera Semanal Producto'!AG$1,-SUMIFS('BD Factoraje'!$Q:$Q,'BD Factoraje'!$G:$G,'Cartera Semanal Producto'!$A39,'BD Factoraje'!$C:$C,$B$2),0)+AF39-SUMIFS('BD Factoraje'!$R:$R,'BD Factoraje'!$G:$G,'Cartera Semanal Producto'!$A39,'BD Factoraje'!$N:$N,'Cartera Semanal Producto'!AG$1,'BD Factoraje'!$C:$C,$B$2)</f>
        <v>0</v>
      </c>
      <c r="AH39" s="11">
        <f>IF('Cartera Semanal Producto'!$A39='Cartera Semanal Producto'!AH$1,-SUMIFS('BD Factoraje'!$Q:$Q,'BD Factoraje'!$G:$G,'Cartera Semanal Producto'!$A39,'BD Factoraje'!$C:$C,$B$2),0)+AG39-SUMIFS('BD Factoraje'!$R:$R,'BD Factoraje'!$G:$G,'Cartera Semanal Producto'!$A39,'BD Factoraje'!$N:$N,'Cartera Semanal Producto'!AH$1,'BD Factoraje'!$C:$C,$B$2)</f>
        <v>0</v>
      </c>
      <c r="AI39" s="11">
        <f>IF('Cartera Semanal Producto'!$A39='Cartera Semanal Producto'!AI$1,-SUMIFS('BD Factoraje'!$Q:$Q,'BD Factoraje'!$G:$G,'Cartera Semanal Producto'!$A39,'BD Factoraje'!$C:$C,$B$2),0)+AH39-SUMIFS('BD Factoraje'!$R:$R,'BD Factoraje'!$G:$G,'Cartera Semanal Producto'!$A39,'BD Factoraje'!$N:$N,'Cartera Semanal Producto'!AI$1,'BD Factoraje'!$C:$C,$B$2)</f>
        <v>0</v>
      </c>
      <c r="AJ39" s="11">
        <f>IF('Cartera Semanal Producto'!$A39='Cartera Semanal Producto'!AJ$1,-SUMIFS('BD Factoraje'!$Q:$Q,'BD Factoraje'!$G:$G,'Cartera Semanal Producto'!$A39,'BD Factoraje'!$C:$C,$B$2),0)+AI39-SUMIFS('BD Factoraje'!$R:$R,'BD Factoraje'!$G:$G,'Cartera Semanal Producto'!$A39,'BD Factoraje'!$N:$N,'Cartera Semanal Producto'!AJ$1,'BD Factoraje'!$C:$C,$B$2)</f>
        <v>0</v>
      </c>
      <c r="AK39" s="11">
        <f>IF('Cartera Semanal Producto'!$A39='Cartera Semanal Producto'!AK$1,-SUMIFS('BD Factoraje'!$Q:$Q,'BD Factoraje'!$G:$G,'Cartera Semanal Producto'!$A39,'BD Factoraje'!$C:$C,$B$2),0)+AJ39-SUMIFS('BD Factoraje'!$R:$R,'BD Factoraje'!$G:$G,'Cartera Semanal Producto'!$A39,'BD Factoraje'!$N:$N,'Cartera Semanal Producto'!AK$1,'BD Factoraje'!$C:$C,$B$2)</f>
        <v>0</v>
      </c>
      <c r="AL39" s="11">
        <f>IF('Cartera Semanal Producto'!$A39='Cartera Semanal Producto'!AL$1,-SUMIFS('BD Factoraje'!$Q:$Q,'BD Factoraje'!$G:$G,'Cartera Semanal Producto'!$A39,'BD Factoraje'!$C:$C,$B$2),0)+AK39-SUMIFS('BD Factoraje'!$R:$R,'BD Factoraje'!$G:$G,'Cartera Semanal Producto'!$A39,'BD Factoraje'!$N:$N,'Cartera Semanal Producto'!AL$1,'BD Factoraje'!$C:$C,$B$2)</f>
        <v>150000</v>
      </c>
      <c r="AM39" s="11">
        <f>IF('Cartera Semanal Producto'!$A39='Cartera Semanal Producto'!AM$1,-SUMIFS('BD Factoraje'!$Q:$Q,'BD Factoraje'!$G:$G,'Cartera Semanal Producto'!$A39,'BD Factoraje'!$C:$C,$B$2),0)+AL39-SUMIFS('BD Factoraje'!$R:$R,'BD Factoraje'!$G:$G,'Cartera Semanal Producto'!$A39,'BD Factoraje'!$N:$N,'Cartera Semanal Producto'!AM$1,'BD Factoraje'!$C:$C,$B$2)</f>
        <v>0</v>
      </c>
      <c r="AN39" s="11">
        <f>IF('Cartera Semanal Producto'!$A39='Cartera Semanal Producto'!AN$1,-SUMIFS('BD Factoraje'!$Q:$Q,'BD Factoraje'!$G:$G,'Cartera Semanal Producto'!$A39,'BD Factoraje'!$C:$C,$B$2),0)+AM39-SUMIFS('BD Factoraje'!$R:$R,'BD Factoraje'!$G:$G,'Cartera Semanal Producto'!$A39,'BD Factoraje'!$N:$N,'Cartera Semanal Producto'!AN$1,'BD Factoraje'!$C:$C,$B$2)</f>
        <v>0</v>
      </c>
      <c r="AO39" s="11">
        <f>IF('Cartera Semanal Producto'!$A39='Cartera Semanal Producto'!AO$1,-SUMIFS('BD Factoraje'!$Q:$Q,'BD Factoraje'!$G:$G,'Cartera Semanal Producto'!$A39,'BD Factoraje'!$C:$C,$B$2),0)+AN39-SUMIFS('BD Factoraje'!$R:$R,'BD Factoraje'!$G:$G,'Cartera Semanal Producto'!$A39,'BD Factoraje'!$N:$N,'Cartera Semanal Producto'!AO$1,'BD Factoraje'!$C:$C,$B$2)</f>
        <v>0</v>
      </c>
      <c r="AP39" s="11">
        <f>IF('Cartera Semanal Producto'!$A39='Cartera Semanal Producto'!AP$1,-SUMIFS('BD Factoraje'!$Q:$Q,'BD Factoraje'!$G:$G,'Cartera Semanal Producto'!$A39,'BD Factoraje'!$C:$C,$B$2),0)+AO39-SUMIFS('BD Factoraje'!$R:$R,'BD Factoraje'!$G:$G,'Cartera Semanal Producto'!$A39,'BD Factoraje'!$N:$N,'Cartera Semanal Producto'!AP$1,'BD Factoraje'!$C:$C,$B$2)</f>
        <v>0</v>
      </c>
      <c r="AQ39" s="11">
        <f>IF('Cartera Semanal Producto'!$A39='Cartera Semanal Producto'!AQ$1,-SUMIFS('BD Factoraje'!$Q:$Q,'BD Factoraje'!$G:$G,'Cartera Semanal Producto'!$A39,'BD Factoraje'!$C:$C,$B$2),0)+AP39-SUMIFS('BD Factoraje'!$R:$R,'BD Factoraje'!$G:$G,'Cartera Semanal Producto'!$A39,'BD Factoraje'!$N:$N,'Cartera Semanal Producto'!AQ$1,'BD Factoraje'!$C:$C,$B$2)</f>
        <v>0</v>
      </c>
      <c r="AR39" s="11">
        <f>IF('Cartera Semanal Producto'!$A39='Cartera Semanal Producto'!AR$1,-SUMIFS('BD Factoraje'!$Q:$Q,'BD Factoraje'!$G:$G,'Cartera Semanal Producto'!$A39,'BD Factoraje'!$C:$C,$B$2),0)+AQ39-SUMIFS('BD Factoraje'!$R:$R,'BD Factoraje'!$G:$G,'Cartera Semanal Producto'!$A39,'BD Factoraje'!$N:$N,'Cartera Semanal Producto'!AR$1,'BD Factoraje'!$C:$C,$B$2)</f>
        <v>0</v>
      </c>
      <c r="AS39" s="11">
        <f>IF('Cartera Semanal Producto'!$A39='Cartera Semanal Producto'!AS$1,-SUMIFS('BD Factoraje'!$Q:$Q,'BD Factoraje'!$G:$G,'Cartera Semanal Producto'!$A39,'BD Factoraje'!$C:$C,$B$2),0)+AR39-SUMIFS('BD Factoraje'!$R:$R,'BD Factoraje'!$G:$G,'Cartera Semanal Producto'!$A39,'BD Factoraje'!$N:$N,'Cartera Semanal Producto'!AS$1,'BD Factoraje'!$C:$C,$B$2)</f>
        <v>0</v>
      </c>
      <c r="AT39" s="11">
        <f>IF('Cartera Semanal Producto'!$A39='Cartera Semanal Producto'!AT$1,-SUMIFS('BD Factoraje'!$Q:$Q,'BD Factoraje'!$G:$G,'Cartera Semanal Producto'!$A39,'BD Factoraje'!$C:$C,$B$2),0)+AS39-SUMIFS('BD Factoraje'!$R:$R,'BD Factoraje'!$G:$G,'Cartera Semanal Producto'!$A39,'BD Factoraje'!$N:$N,'Cartera Semanal Producto'!AT$1,'BD Factoraje'!$C:$C,$B$2)</f>
        <v>0</v>
      </c>
      <c r="AU39" s="11">
        <f>IF('Cartera Semanal Producto'!$A39='Cartera Semanal Producto'!AU$1,-SUMIFS('BD Factoraje'!$Q:$Q,'BD Factoraje'!$G:$G,'Cartera Semanal Producto'!$A39,'BD Factoraje'!$C:$C,$B$2),0)+AT39-SUMIFS('BD Factoraje'!$R:$R,'BD Factoraje'!$G:$G,'Cartera Semanal Producto'!$A39,'BD Factoraje'!$N:$N,'Cartera Semanal Producto'!AU$1,'BD Factoraje'!$C:$C,$B$2)</f>
        <v>0</v>
      </c>
      <c r="AV39" s="11">
        <f>IF('Cartera Semanal Producto'!$A39='Cartera Semanal Producto'!AV$1,-SUMIFS('BD Factoraje'!$Q:$Q,'BD Factoraje'!$G:$G,'Cartera Semanal Producto'!$A39,'BD Factoraje'!$C:$C,$B$2),0)+AU39-SUMIFS('BD Factoraje'!$R:$R,'BD Factoraje'!$G:$G,'Cartera Semanal Producto'!$A39,'BD Factoraje'!$N:$N,'Cartera Semanal Producto'!AV$1,'BD Factoraje'!$C:$C,$B$2)</f>
        <v>0</v>
      </c>
      <c r="AW39" s="11">
        <f>IF('Cartera Semanal Producto'!$A39='Cartera Semanal Producto'!AW$1,-SUMIFS('BD Factoraje'!$Q:$Q,'BD Factoraje'!$G:$G,'Cartera Semanal Producto'!$A39,'BD Factoraje'!$C:$C,$B$2),0)+AV39-SUMIFS('BD Factoraje'!$R:$R,'BD Factoraje'!$G:$G,'Cartera Semanal Producto'!$A39,'BD Factoraje'!$N:$N,'Cartera Semanal Producto'!AW$1,'BD Factoraje'!$C:$C,$B$2)</f>
        <v>0</v>
      </c>
      <c r="AX39" s="11">
        <f>IF('Cartera Semanal Producto'!$A39='Cartera Semanal Producto'!AX$1,-SUMIFS('BD Factoraje'!$Q:$Q,'BD Factoraje'!$G:$G,'Cartera Semanal Producto'!$A39,'BD Factoraje'!$C:$C,$B$2),0)+AW39-SUMIFS('BD Factoraje'!$R:$R,'BD Factoraje'!$G:$G,'Cartera Semanal Producto'!$A39,'BD Factoraje'!$N:$N,'Cartera Semanal Producto'!AX$1,'BD Factoraje'!$C:$C,$B$2)</f>
        <v>0</v>
      </c>
      <c r="AY39" s="11">
        <f>IF('Cartera Semanal Producto'!$A39='Cartera Semanal Producto'!AY$1,-SUMIFS('BD Factoraje'!$Q:$Q,'BD Factoraje'!$G:$G,'Cartera Semanal Producto'!$A39,'BD Factoraje'!$C:$C,$B$2),0)+AX39-SUMIFS('BD Factoraje'!$R:$R,'BD Factoraje'!$G:$G,'Cartera Semanal Producto'!$A39,'BD Factoraje'!$N:$N,'Cartera Semanal Producto'!AY$1,'BD Factoraje'!$C:$C,$B$2)</f>
        <v>0</v>
      </c>
      <c r="AZ39" s="11">
        <f>IF('Cartera Semanal Producto'!$A39='Cartera Semanal Producto'!AZ$1,-SUMIFS('BD Factoraje'!$Q:$Q,'BD Factoraje'!$G:$G,'Cartera Semanal Producto'!$A39,'BD Factoraje'!$C:$C,$B$2),0)+AY39-SUMIFS('BD Factoraje'!$R:$R,'BD Factoraje'!$G:$G,'Cartera Semanal Producto'!$A39,'BD Factoraje'!$N:$N,'Cartera Semanal Producto'!AZ$1,'BD Factoraje'!$C:$C,$B$2)</f>
        <v>0</v>
      </c>
      <c r="BA39" s="11">
        <f>IF('Cartera Semanal Producto'!$A39='Cartera Semanal Producto'!BA$1,-SUMIFS('BD Factoraje'!$Q:$Q,'BD Factoraje'!$G:$G,'Cartera Semanal Producto'!$A39,'BD Factoraje'!$C:$C,$B$2),0)+AZ39-SUMIFS('BD Factoraje'!$R:$R,'BD Factoraje'!$G:$G,'Cartera Semanal Producto'!$A39,'BD Factoraje'!$N:$N,'Cartera Semanal Producto'!BA$1,'BD Factoraje'!$C:$C,$B$2)</f>
        <v>0</v>
      </c>
      <c r="BB39" s="11">
        <f>IF('Cartera Semanal Producto'!$A39='Cartera Semanal Producto'!BB$1,-SUMIFS('BD Factoraje'!$Q:$Q,'BD Factoraje'!$G:$G,'Cartera Semanal Producto'!$A39,'BD Factoraje'!$C:$C,$B$2),0)+BA39-SUMIFS('BD Factoraje'!$R:$R,'BD Factoraje'!$G:$G,'Cartera Semanal Producto'!$A39,'BD Factoraje'!$N:$N,'Cartera Semanal Producto'!BB$1,'BD Factoraje'!$C:$C,$B$2)</f>
        <v>0</v>
      </c>
      <c r="BC39" s="11">
        <f>IF('Cartera Semanal Producto'!$A39='Cartera Semanal Producto'!BC$1,-SUMIFS('BD Factoraje'!$Q:$Q,'BD Factoraje'!$G:$G,'Cartera Semanal Producto'!$A39,'BD Factoraje'!$C:$C,$B$2),0)+BB39-SUMIFS('BD Factoraje'!$R:$R,'BD Factoraje'!$G:$G,'Cartera Semanal Producto'!$A39,'BD Factoraje'!$N:$N,'Cartera Semanal Producto'!BC$1,'BD Factoraje'!$C:$C,$B$2)</f>
        <v>0</v>
      </c>
      <c r="BD39" s="11">
        <f>IF('Cartera Semanal Producto'!$A39='Cartera Semanal Producto'!BD$1,-SUMIFS('BD Factoraje'!$Q:$Q,'BD Factoraje'!$G:$G,'Cartera Semanal Producto'!$A39,'BD Factoraje'!$C:$C,$B$2),0)+BC39-SUMIFS('BD Factoraje'!$R:$R,'BD Factoraje'!$G:$G,'Cartera Semanal Producto'!$A39,'BD Factoraje'!$N:$N,'Cartera Semanal Producto'!BD$1,'BD Factoraje'!$C:$C,$B$2)</f>
        <v>0</v>
      </c>
      <c r="BE39" s="11">
        <f>IF('Cartera Semanal Producto'!$A39='Cartera Semanal Producto'!BE$1,-SUMIFS('BD Factoraje'!$Q:$Q,'BD Factoraje'!$G:$G,'Cartera Semanal Producto'!$A39,'BD Factoraje'!$C:$C,$B$2),0)+BD39-SUMIFS('BD Factoraje'!$R:$R,'BD Factoraje'!$G:$G,'Cartera Semanal Producto'!$A39,'BD Factoraje'!$N:$N,'Cartera Semanal Producto'!BE$1,'BD Factoraje'!$C:$C,$B$2)</f>
        <v>0</v>
      </c>
      <c r="BF39" s="11">
        <f>IF('Cartera Semanal Producto'!$A39='Cartera Semanal Producto'!BF$1,-SUMIFS('BD Factoraje'!$Q:$Q,'BD Factoraje'!$G:$G,'Cartera Semanal Producto'!$A39,'BD Factoraje'!$C:$C,$B$2),0)+BE39-SUMIFS('BD Factoraje'!$R:$R,'BD Factoraje'!$G:$G,'Cartera Semanal Producto'!$A39,'BD Factoraje'!$N:$N,'Cartera Semanal Producto'!BF$1,'BD Factoraje'!$C:$C,$B$2)</f>
        <v>0</v>
      </c>
      <c r="BG39" s="11">
        <f>IF('Cartera Semanal Producto'!$A39='Cartera Semanal Producto'!BG$1,-SUMIFS('BD Factoraje'!$Q:$Q,'BD Factoraje'!$G:$G,'Cartera Semanal Producto'!$A39,'BD Factoraje'!$C:$C,$B$2),0)+BF39-SUMIFS('BD Factoraje'!$R:$R,'BD Factoraje'!$G:$G,'Cartera Semanal Producto'!$A39,'BD Factoraje'!$N:$N,'Cartera Semanal Producto'!BG$1,'BD Factoraje'!$C:$C,$B$2)</f>
        <v>0</v>
      </c>
      <c r="BH39" s="11">
        <f>IF('Cartera Semanal Producto'!$A39='Cartera Semanal Producto'!BH$1,-SUMIFS('BD Factoraje'!$Q:$Q,'BD Factoraje'!$G:$G,'Cartera Semanal Producto'!$A39,'BD Factoraje'!$C:$C,$B$2),0)+BG39-SUMIFS('BD Factoraje'!$R:$R,'BD Factoraje'!$G:$G,'Cartera Semanal Producto'!$A39,'BD Factoraje'!$N:$N,'Cartera Semanal Producto'!BH$1,'BD Factoraje'!$C:$C,$B$2)</f>
        <v>0</v>
      </c>
      <c r="BI39" s="11">
        <f>IF('Cartera Semanal Producto'!$A39='Cartera Semanal Producto'!BI$1,-SUMIFS('BD Factoraje'!$Q:$Q,'BD Factoraje'!$G:$G,'Cartera Semanal Producto'!$A39,'BD Factoraje'!$C:$C,$B$2),0)+BH39-SUMIFS('BD Factoraje'!$R:$R,'BD Factoraje'!$G:$G,'Cartera Semanal Producto'!$A39,'BD Factoraje'!$N:$N,'Cartera Semanal Producto'!BI$1,'BD Factoraje'!$C:$C,$B$2)</f>
        <v>0</v>
      </c>
      <c r="BJ39" s="11">
        <f>IF('Cartera Semanal Producto'!$A39='Cartera Semanal Producto'!BJ$1,-SUMIFS('BD Factoraje'!$Q:$Q,'BD Factoraje'!$G:$G,'Cartera Semanal Producto'!$A39,'BD Factoraje'!$C:$C,$B$2),0)+BI39-SUMIFS('BD Factoraje'!$R:$R,'BD Factoraje'!$G:$G,'Cartera Semanal Producto'!$A39,'BD Factoraje'!$N:$N,'Cartera Semanal Producto'!BJ$1,'BD Factoraje'!$C:$C,$B$2)</f>
        <v>0</v>
      </c>
      <c r="BK39" s="11">
        <f>IF('Cartera Semanal Producto'!$A39='Cartera Semanal Producto'!BK$1,-SUMIFS('BD Factoraje'!$Q:$Q,'BD Factoraje'!$G:$G,'Cartera Semanal Producto'!$A39,'BD Factoraje'!$C:$C,$B$2),0)+BJ39-SUMIFS('BD Factoraje'!$R:$R,'BD Factoraje'!$G:$G,'Cartera Semanal Producto'!$A39,'BD Factoraje'!$N:$N,'Cartera Semanal Producto'!BK$1,'BD Factoraje'!$C:$C,$B$2)</f>
        <v>0</v>
      </c>
      <c r="BL39" s="11">
        <f>IF('Cartera Semanal Producto'!$A39='Cartera Semanal Producto'!BL$1,-SUMIFS('BD Factoraje'!$Q:$Q,'BD Factoraje'!$G:$G,'Cartera Semanal Producto'!$A39,'BD Factoraje'!$C:$C,$B$2),0)+BK39-SUMIFS('BD Factoraje'!$R:$R,'BD Factoraje'!$G:$G,'Cartera Semanal Producto'!$A39,'BD Factoraje'!$N:$N,'Cartera Semanal Producto'!BL$1,'BD Factoraje'!$C:$C,$B$2)</f>
        <v>0</v>
      </c>
      <c r="BM39" s="11">
        <f>IF('Cartera Semanal Producto'!$A39='Cartera Semanal Producto'!BM$1,-SUMIFS('BD Factoraje'!$Q:$Q,'BD Factoraje'!$G:$G,'Cartera Semanal Producto'!$A39,'BD Factoraje'!$C:$C,$B$2),0)+BL39-SUMIFS('BD Factoraje'!$R:$R,'BD Factoraje'!$G:$G,'Cartera Semanal Producto'!$A39,'BD Factoraje'!$N:$N,'Cartera Semanal Producto'!BM$1,'BD Factoraje'!$C:$C,$B$2)</f>
        <v>0</v>
      </c>
      <c r="BN39" s="11">
        <f>IF('Cartera Semanal Producto'!$A39='Cartera Semanal Producto'!BN$1,-SUMIFS('BD Factoraje'!$Q:$Q,'BD Factoraje'!$G:$G,'Cartera Semanal Producto'!$A39,'BD Factoraje'!$C:$C,$B$2),0)+BM39-SUMIFS('BD Factoraje'!$R:$R,'BD Factoraje'!$G:$G,'Cartera Semanal Producto'!$A39,'BD Factoraje'!$N:$N,'Cartera Semanal Producto'!BN$1,'BD Factoraje'!$C:$C,$B$2)</f>
        <v>0</v>
      </c>
      <c r="BO39" s="11">
        <f>IF('Cartera Semanal Producto'!$A39='Cartera Semanal Producto'!BO$1,-SUMIFS('BD Factoraje'!$Q:$Q,'BD Factoraje'!$G:$G,'Cartera Semanal Producto'!$A39,'BD Factoraje'!$C:$C,$B$2),0)+BN39-SUMIFS('BD Factoraje'!$R:$R,'BD Factoraje'!$G:$G,'Cartera Semanal Producto'!$A39,'BD Factoraje'!$N:$N,'Cartera Semanal Producto'!BO$1,'BD Factoraje'!$C:$C,$B$2)</f>
        <v>0</v>
      </c>
      <c r="BP39" s="11">
        <f>IF('Cartera Semanal Producto'!$A39='Cartera Semanal Producto'!BP$1,-SUMIFS('BD Factoraje'!$Q:$Q,'BD Factoraje'!$G:$G,'Cartera Semanal Producto'!$A39,'BD Factoraje'!$C:$C,$B$2),0)+BO39-SUMIFS('BD Factoraje'!$R:$R,'BD Factoraje'!$G:$G,'Cartera Semanal Producto'!$A39,'BD Factoraje'!$N:$N,'Cartera Semanal Producto'!BP$1,'BD Factoraje'!$C:$C,$B$2)</f>
        <v>0</v>
      </c>
      <c r="BQ39" s="11">
        <f>IF('Cartera Semanal Producto'!$A39='Cartera Semanal Producto'!BQ$1,-SUMIFS('BD Factoraje'!$Q:$Q,'BD Factoraje'!$G:$G,'Cartera Semanal Producto'!$A39,'BD Factoraje'!$C:$C,$B$2),0)+BP39-SUMIFS('BD Factoraje'!$R:$R,'BD Factoraje'!$G:$G,'Cartera Semanal Producto'!$A39,'BD Factoraje'!$N:$N,'Cartera Semanal Producto'!BQ$1,'BD Factoraje'!$C:$C,$B$2)</f>
        <v>0</v>
      </c>
      <c r="BR39" s="11">
        <f>IF('Cartera Semanal Producto'!$A39='Cartera Semanal Producto'!BR$1,-SUMIFS('BD Factoraje'!$Q:$Q,'BD Factoraje'!$G:$G,'Cartera Semanal Producto'!$A39,'BD Factoraje'!$C:$C,$B$2),0)+BQ39-SUMIFS('BD Factoraje'!$R:$R,'BD Factoraje'!$G:$G,'Cartera Semanal Producto'!$A39,'BD Factoraje'!$N:$N,'Cartera Semanal Producto'!BR$1,'BD Factoraje'!$C:$C,$B$2)</f>
        <v>0</v>
      </c>
      <c r="BS39" s="11">
        <f>IF('Cartera Semanal Producto'!$A39='Cartera Semanal Producto'!BS$1,-SUMIFS('BD Factoraje'!$Q:$Q,'BD Factoraje'!$G:$G,'Cartera Semanal Producto'!$A39,'BD Factoraje'!$C:$C,$B$2),0)+BR39-SUMIFS('BD Factoraje'!$R:$R,'BD Factoraje'!$G:$G,'Cartera Semanal Producto'!$A39,'BD Factoraje'!$N:$N,'Cartera Semanal Producto'!BS$1,'BD Factoraje'!$C:$C,$B$2)</f>
        <v>0</v>
      </c>
      <c r="BT39" s="11">
        <f>IF('Cartera Semanal Producto'!$A39='Cartera Semanal Producto'!BT$1,-SUMIFS('BD Factoraje'!$Q:$Q,'BD Factoraje'!$G:$G,'Cartera Semanal Producto'!$A39,'BD Factoraje'!$C:$C,$B$2),0)+BS39-SUMIFS('BD Factoraje'!$R:$R,'BD Factoraje'!$G:$G,'Cartera Semanal Producto'!$A39,'BD Factoraje'!$N:$N,'Cartera Semanal Producto'!BT$1,'BD Factoraje'!$C:$C,$B$2)</f>
        <v>0</v>
      </c>
      <c r="BU39" s="11">
        <f>IF('Cartera Semanal Producto'!$A39='Cartera Semanal Producto'!BU$1,-SUMIFS('BD Factoraje'!$Q:$Q,'BD Factoraje'!$G:$G,'Cartera Semanal Producto'!$A39,'BD Factoraje'!$C:$C,$B$2),0)+BT39-SUMIFS('BD Factoraje'!$R:$R,'BD Factoraje'!$G:$G,'Cartera Semanal Producto'!$A39,'BD Factoraje'!$N:$N,'Cartera Semanal Producto'!BU$1,'BD Factoraje'!$C:$C,$B$2)</f>
        <v>0</v>
      </c>
      <c r="BV39" s="11">
        <f>IF('Cartera Semanal Producto'!$A39='Cartera Semanal Producto'!BV$1,-SUMIFS('BD Factoraje'!$Q:$Q,'BD Factoraje'!$G:$G,'Cartera Semanal Producto'!$A39,'BD Factoraje'!$C:$C,$B$2),0)+BU39-SUMIFS('BD Factoraje'!$R:$R,'BD Factoraje'!$G:$G,'Cartera Semanal Producto'!$A39,'BD Factoraje'!$N:$N,'Cartera Semanal Producto'!BV$1,'BD Factoraje'!$C:$C,$B$2)</f>
        <v>0</v>
      </c>
      <c r="BW39" s="11">
        <f>IF('Cartera Semanal Producto'!$A39='Cartera Semanal Producto'!BW$1,-SUMIFS('BD Factoraje'!$Q:$Q,'BD Factoraje'!$G:$G,'Cartera Semanal Producto'!$A39,'BD Factoraje'!$C:$C,$B$2),0)+BV39-SUMIFS('BD Factoraje'!$R:$R,'BD Factoraje'!$G:$G,'Cartera Semanal Producto'!$A39,'BD Factoraje'!$N:$N,'Cartera Semanal Producto'!BW$1,'BD Factoraje'!$C:$C,$B$2)</f>
        <v>0</v>
      </c>
      <c r="BX39" s="11">
        <f>IF('Cartera Semanal Producto'!$A39='Cartera Semanal Producto'!BX$1,-SUMIFS('BD Factoraje'!$Q:$Q,'BD Factoraje'!$G:$G,'Cartera Semanal Producto'!$A39,'BD Factoraje'!$C:$C,$B$2),0)+BW39-SUMIFS('BD Factoraje'!$R:$R,'BD Factoraje'!$G:$G,'Cartera Semanal Producto'!$A39,'BD Factoraje'!$N:$N,'Cartera Semanal Producto'!BX$1,'BD Factoraje'!$C:$C,$B$2)</f>
        <v>0</v>
      </c>
      <c r="BY39" s="11">
        <f>IF('Cartera Semanal Producto'!$A39='Cartera Semanal Producto'!BY$1,-SUMIFS('BD Factoraje'!$Q:$Q,'BD Factoraje'!$G:$G,'Cartera Semanal Producto'!$A39,'BD Factoraje'!$C:$C,$B$2),0)+BX39-SUMIFS('BD Factoraje'!$R:$R,'BD Factoraje'!$G:$G,'Cartera Semanal Producto'!$A39,'BD Factoraje'!$N:$N,'Cartera Semanal Producto'!BY$1,'BD Factoraje'!$C:$C,$B$2)</f>
        <v>0</v>
      </c>
      <c r="BZ39" s="11">
        <f>IF('Cartera Semanal Producto'!$A39='Cartera Semanal Producto'!BZ$1,-SUMIFS('BD Factoraje'!$Q:$Q,'BD Factoraje'!$G:$G,'Cartera Semanal Producto'!$A39,'BD Factoraje'!$C:$C,$B$2),0)+BY39-SUMIFS('BD Factoraje'!$R:$R,'BD Factoraje'!$G:$G,'Cartera Semanal Producto'!$A39,'BD Factoraje'!$N:$N,'Cartera Semanal Producto'!BZ$1,'BD Factoraje'!$C:$C,$B$2)</f>
        <v>0</v>
      </c>
      <c r="CA39" s="11">
        <f>IF('Cartera Semanal Producto'!$A39='Cartera Semanal Producto'!CA$1,-SUMIFS('BD Factoraje'!$Q:$Q,'BD Factoraje'!$G:$G,'Cartera Semanal Producto'!$A39,'BD Factoraje'!$C:$C,$B$2),0)+BZ39-SUMIFS('BD Factoraje'!$R:$R,'BD Factoraje'!$G:$G,'Cartera Semanal Producto'!$A39,'BD Factoraje'!$N:$N,'Cartera Semanal Producto'!CA$1,'BD Factoraje'!$C:$C,$B$2)</f>
        <v>0</v>
      </c>
      <c r="CB39" s="11">
        <f>IF('Cartera Semanal Producto'!$A39='Cartera Semanal Producto'!CB$1,-SUMIFS('BD Factoraje'!$Q:$Q,'BD Factoraje'!$G:$G,'Cartera Semanal Producto'!$A39,'BD Factoraje'!$C:$C,$B$2),0)+CA39-SUMIFS('BD Factoraje'!$R:$R,'BD Factoraje'!$G:$G,'Cartera Semanal Producto'!$A39,'BD Factoraje'!$N:$N,'Cartera Semanal Producto'!CB$1,'BD Factoraje'!$C:$C,$B$2)</f>
        <v>0</v>
      </c>
      <c r="CC39" s="11">
        <f>IF('Cartera Semanal Producto'!$A39='Cartera Semanal Producto'!CC$1,-SUMIFS('BD Factoraje'!$Q:$Q,'BD Factoraje'!$G:$G,'Cartera Semanal Producto'!$A39,'BD Factoraje'!$C:$C,$B$2),0)+CB39-SUMIFS('BD Factoraje'!$R:$R,'BD Factoraje'!$G:$G,'Cartera Semanal Producto'!$A39,'BD Factoraje'!$N:$N,'Cartera Semanal Producto'!CC$1,'BD Factoraje'!$C:$C,$B$2)</f>
        <v>0</v>
      </c>
      <c r="CD39" s="11">
        <f>IF('Cartera Semanal Producto'!$A39='Cartera Semanal Producto'!CD$1,-SUMIFS('BD Factoraje'!$Q:$Q,'BD Factoraje'!$G:$G,'Cartera Semanal Producto'!$A39,'BD Factoraje'!$C:$C,$B$2),0)+CC39-SUMIFS('BD Factoraje'!$R:$R,'BD Factoraje'!$G:$G,'Cartera Semanal Producto'!$A39,'BD Factoraje'!$N:$N,'Cartera Semanal Producto'!CD$1,'BD Factoraje'!$C:$C,$B$2)</f>
        <v>0</v>
      </c>
      <c r="CE39" s="11">
        <f>IF('Cartera Semanal Producto'!$A39='Cartera Semanal Producto'!CE$1,-SUMIFS('BD Factoraje'!$Q:$Q,'BD Factoraje'!$G:$G,'Cartera Semanal Producto'!$A39,'BD Factoraje'!$C:$C,$B$2),0)+CD39-SUMIFS('BD Factoraje'!$R:$R,'BD Factoraje'!$G:$G,'Cartera Semanal Producto'!$A39,'BD Factoraje'!$N:$N,'Cartera Semanal Producto'!CE$1,'BD Factoraje'!$C:$C,$B$2)</f>
        <v>0</v>
      </c>
      <c r="CF39" s="11">
        <f>IF('Cartera Semanal Producto'!$A39='Cartera Semanal Producto'!CF$1,-SUMIFS('BD Factoraje'!$Q:$Q,'BD Factoraje'!$G:$G,'Cartera Semanal Producto'!$A39,'BD Factoraje'!$C:$C,$B$2),0)+CE39-SUMIFS('BD Factoraje'!$R:$R,'BD Factoraje'!$G:$G,'Cartera Semanal Producto'!$A39,'BD Factoraje'!$N:$N,'Cartera Semanal Producto'!CF$1,'BD Factoraje'!$C:$C,$B$2)</f>
        <v>0</v>
      </c>
      <c r="CG39" s="11">
        <f>IF('Cartera Semanal Producto'!$A39='Cartera Semanal Producto'!CG$1,-SUMIFS('BD Factoraje'!$Q:$Q,'BD Factoraje'!$G:$G,'Cartera Semanal Producto'!$A39,'BD Factoraje'!$C:$C,$B$2),0)+CF39-SUMIFS('BD Factoraje'!$R:$R,'BD Factoraje'!$G:$G,'Cartera Semanal Producto'!$A39,'BD Factoraje'!$N:$N,'Cartera Semanal Producto'!CG$1,'BD Factoraje'!$C:$C,$B$2)</f>
        <v>0</v>
      </c>
      <c r="CH39" s="11">
        <f>IF('Cartera Semanal Producto'!$A39='Cartera Semanal Producto'!CH$1,-SUMIFS('BD Factoraje'!$Q:$Q,'BD Factoraje'!$G:$G,'Cartera Semanal Producto'!$A39,'BD Factoraje'!$C:$C,$B$2),0)+CG39-SUMIFS('BD Factoraje'!$R:$R,'BD Factoraje'!$G:$G,'Cartera Semanal Producto'!$A39,'BD Factoraje'!$N:$N,'Cartera Semanal Producto'!CH$1,'BD Factoraje'!$C:$C,$B$2)</f>
        <v>0</v>
      </c>
      <c r="CI39" s="11">
        <f>IF('Cartera Semanal Producto'!$A39='Cartera Semanal Producto'!CI$1,-SUMIFS('BD Factoraje'!$Q:$Q,'BD Factoraje'!$G:$G,'Cartera Semanal Producto'!$A39,'BD Factoraje'!$C:$C,$B$2),0)+CH39-SUMIFS('BD Factoraje'!$R:$R,'BD Factoraje'!$G:$G,'Cartera Semanal Producto'!$A39,'BD Factoraje'!$N:$N,'Cartera Semanal Producto'!CI$1,'BD Factoraje'!$C:$C,$B$2)</f>
        <v>0</v>
      </c>
      <c r="CJ39" s="11">
        <f>IF('Cartera Semanal Producto'!$A39='Cartera Semanal Producto'!CJ$1,-SUMIFS('BD Factoraje'!$Q:$Q,'BD Factoraje'!$G:$G,'Cartera Semanal Producto'!$A39,'BD Factoraje'!$C:$C,$B$2),0)+CI39-SUMIFS('BD Factoraje'!$R:$R,'BD Factoraje'!$G:$G,'Cartera Semanal Producto'!$A39,'BD Factoraje'!$N:$N,'Cartera Semanal Producto'!CJ$1,'BD Factoraje'!$C:$C,$B$2)</f>
        <v>0</v>
      </c>
      <c r="CK39" s="11">
        <f>IF('Cartera Semanal Producto'!$A39='Cartera Semanal Producto'!CK$1,-SUMIFS('BD Factoraje'!$Q:$Q,'BD Factoraje'!$G:$G,'Cartera Semanal Producto'!$A39,'BD Factoraje'!$C:$C,$B$2),0)+CJ39-SUMIFS('BD Factoraje'!$R:$R,'BD Factoraje'!$G:$G,'Cartera Semanal Producto'!$A39,'BD Factoraje'!$N:$N,'Cartera Semanal Producto'!CK$1,'BD Factoraje'!$C:$C,$B$2)</f>
        <v>0</v>
      </c>
      <c r="CL39" s="11">
        <f>IF('Cartera Semanal Producto'!$A39='Cartera Semanal Producto'!CL$1,-SUMIFS('BD Factoraje'!$Q:$Q,'BD Factoraje'!$G:$G,'Cartera Semanal Producto'!$A39,'BD Factoraje'!$C:$C,$B$2),0)+CK39-SUMIFS('BD Factoraje'!$R:$R,'BD Factoraje'!$G:$G,'Cartera Semanal Producto'!$A39,'BD Factoraje'!$N:$N,'Cartera Semanal Producto'!CL$1,'BD Factoraje'!$C:$C,$B$2)</f>
        <v>0</v>
      </c>
      <c r="CM39" s="11">
        <f>IF('Cartera Semanal Producto'!$A39='Cartera Semanal Producto'!CM$1,-SUMIFS('BD Factoraje'!$Q:$Q,'BD Factoraje'!$G:$G,'Cartera Semanal Producto'!$A39,'BD Factoraje'!$C:$C,$B$2),0)+CL39-SUMIFS('BD Factoraje'!$R:$R,'BD Factoraje'!$G:$G,'Cartera Semanal Producto'!$A39,'BD Factoraje'!$N:$N,'Cartera Semanal Producto'!CM$1,'BD Factoraje'!$C:$C,$B$2)</f>
        <v>0</v>
      </c>
      <c r="CN39" s="11">
        <f>IF('Cartera Semanal Producto'!$A39='Cartera Semanal Producto'!CN$1,-SUMIFS('BD Factoraje'!$Q:$Q,'BD Factoraje'!$G:$G,'Cartera Semanal Producto'!$A39,'BD Factoraje'!$C:$C,$B$2),0)+CM39-SUMIFS('BD Factoraje'!$R:$R,'BD Factoraje'!$G:$G,'Cartera Semanal Producto'!$A39,'BD Factoraje'!$N:$N,'Cartera Semanal Producto'!CN$1,'BD Factoraje'!$C:$C,$B$2)</f>
        <v>0</v>
      </c>
      <c r="CO39" s="11">
        <f>IF('Cartera Semanal Producto'!$A39='Cartera Semanal Producto'!CO$1,-SUMIFS('BD Factoraje'!$Q:$Q,'BD Factoraje'!$G:$G,'Cartera Semanal Producto'!$A39,'BD Factoraje'!$C:$C,$B$2),0)+CN39-SUMIFS('BD Factoraje'!$R:$R,'BD Factoraje'!$G:$G,'Cartera Semanal Producto'!$A39,'BD Factoraje'!$N:$N,'Cartera Semanal Producto'!CO$1,'BD Factoraje'!$C:$C,$B$2)</f>
        <v>0</v>
      </c>
      <c r="CP39" s="11">
        <f>IF('Cartera Semanal Producto'!$A39='Cartera Semanal Producto'!CP$1,-SUMIFS('BD Factoraje'!$Q:$Q,'BD Factoraje'!$G:$G,'Cartera Semanal Producto'!$A39,'BD Factoraje'!$C:$C,$B$2),0)+CO39-SUMIFS('BD Factoraje'!$R:$R,'BD Factoraje'!$G:$G,'Cartera Semanal Producto'!$A39,'BD Factoraje'!$N:$N,'Cartera Semanal Producto'!CP$1,'BD Factoraje'!$C:$C,$B$2)</f>
        <v>0</v>
      </c>
      <c r="CQ39" s="11">
        <f>IF('Cartera Semanal Producto'!$A39='Cartera Semanal Producto'!CQ$1,-SUMIFS('BD Factoraje'!$Q:$Q,'BD Factoraje'!$G:$G,'Cartera Semanal Producto'!$A39,'BD Factoraje'!$C:$C,$B$2),0)+CP39-SUMIFS('BD Factoraje'!$R:$R,'BD Factoraje'!$G:$G,'Cartera Semanal Producto'!$A39,'BD Factoraje'!$N:$N,'Cartera Semanal Producto'!CQ$1,'BD Factoraje'!$C:$C,$B$2)</f>
        <v>0</v>
      </c>
      <c r="CR39" s="11">
        <f>IF('Cartera Semanal Producto'!$A39='Cartera Semanal Producto'!CR$1,-SUMIFS('BD Factoraje'!$Q:$Q,'BD Factoraje'!$G:$G,'Cartera Semanal Producto'!$A39,'BD Factoraje'!$C:$C,$B$2),0)+CQ39-SUMIFS('BD Factoraje'!$R:$R,'BD Factoraje'!$G:$G,'Cartera Semanal Producto'!$A39,'BD Factoraje'!$N:$N,'Cartera Semanal Producto'!CR$1,'BD Factoraje'!$C:$C,$B$2)</f>
        <v>0</v>
      </c>
      <c r="CS39" s="11">
        <f>IF('Cartera Semanal Producto'!$A39='Cartera Semanal Producto'!CS$1,-SUMIFS('BD Factoraje'!$Q:$Q,'BD Factoraje'!$G:$G,'Cartera Semanal Producto'!$A39,'BD Factoraje'!$C:$C,$B$2),0)+CR39-SUMIFS('BD Factoraje'!$R:$R,'BD Factoraje'!$G:$G,'Cartera Semanal Producto'!$A39,'BD Factoraje'!$N:$N,'Cartera Semanal Producto'!CS$1,'BD Factoraje'!$C:$C,$B$2)</f>
        <v>0</v>
      </c>
      <c r="CT39" s="11">
        <f>IF('Cartera Semanal Producto'!$A39='Cartera Semanal Producto'!CT$1,-SUMIFS('BD Factoraje'!$Q:$Q,'BD Factoraje'!$G:$G,'Cartera Semanal Producto'!$A39,'BD Factoraje'!$C:$C,$B$2),0)+CS39-SUMIFS('BD Factoraje'!$R:$R,'BD Factoraje'!$G:$G,'Cartera Semanal Producto'!$A39,'BD Factoraje'!$N:$N,'Cartera Semanal Producto'!CT$1,'BD Factoraje'!$C:$C,$B$2)</f>
        <v>0</v>
      </c>
      <c r="CU39" s="11">
        <f>IF('Cartera Semanal Producto'!$A39='Cartera Semanal Producto'!CU$1,-SUMIFS('BD Factoraje'!$Q:$Q,'BD Factoraje'!$G:$G,'Cartera Semanal Producto'!$A39,'BD Factoraje'!$C:$C,$B$2),0)+CT39-SUMIFS('BD Factoraje'!$R:$R,'BD Factoraje'!$G:$G,'Cartera Semanal Producto'!$A39,'BD Factoraje'!$N:$N,'Cartera Semanal Producto'!CU$1,'BD Factoraje'!$C:$C,$B$2)</f>
        <v>0</v>
      </c>
      <c r="CV39" s="11">
        <f>IF('Cartera Semanal Producto'!$A39='Cartera Semanal Producto'!CV$1,-SUMIFS('BD Factoraje'!$Q:$Q,'BD Factoraje'!$G:$G,'Cartera Semanal Producto'!$A39,'BD Factoraje'!$C:$C,$B$2),0)+CU39-SUMIFS('BD Factoraje'!$R:$R,'BD Factoraje'!$G:$G,'Cartera Semanal Producto'!$A39,'BD Factoraje'!$N:$N,'Cartera Semanal Producto'!CV$1,'BD Factoraje'!$C:$C,$B$2)</f>
        <v>0</v>
      </c>
    </row>
    <row r="40" spans="1:100" x14ac:dyDescent="0.25">
      <c r="A40" s="14">
        <v>50</v>
      </c>
      <c r="B40" s="31">
        <f t="shared" si="2"/>
        <v>42715</v>
      </c>
      <c r="C40" s="11">
        <f>IF('Cartera Semanal Producto'!$A40='Cartera Semanal Producto'!C$1,-SUMIFS('BD Factoraje'!$Q:$Q,'BD Factoraje'!$G:$G,'Cartera Semanal Producto'!$A40,'BD Factoraje'!$C:$C,$B$2),0)</f>
        <v>0</v>
      </c>
      <c r="D40" s="11">
        <f>IF('Cartera Semanal Producto'!$A40='Cartera Semanal Producto'!D$1,-SUMIFS('BD Factoraje'!$Q:$Q,'BD Factoraje'!$G:$G,'Cartera Semanal Producto'!$A40,'BD Factoraje'!$C:$C,$B$2),0)+C40-SUMIFS('BD Factoraje'!$R:$R,'BD Factoraje'!$G:$G,'Cartera Semanal Producto'!$A40,'BD Factoraje'!$N:$N,'Cartera Semanal Producto'!D$1,'BD Factoraje'!$C:$C,$B$2)</f>
        <v>0</v>
      </c>
      <c r="E40" s="11">
        <f>IF('Cartera Semanal Producto'!$A40='Cartera Semanal Producto'!E$1,-SUMIFS('BD Factoraje'!$Q:$Q,'BD Factoraje'!$G:$G,'Cartera Semanal Producto'!$A40,'BD Factoraje'!$C:$C,$B$2),0)+D40-SUMIFS('BD Factoraje'!$R:$R,'BD Factoraje'!$G:$G,'Cartera Semanal Producto'!$A40,'BD Factoraje'!$N:$N,'Cartera Semanal Producto'!E$1,'BD Factoraje'!$C:$C,$B$2)</f>
        <v>0</v>
      </c>
      <c r="F40" s="11">
        <f>IF('Cartera Semanal Producto'!$A40='Cartera Semanal Producto'!F$1,-SUMIFS('BD Factoraje'!$Q:$Q,'BD Factoraje'!$G:$G,'Cartera Semanal Producto'!$A40,'BD Factoraje'!$C:$C,$B$2),0)+E40-SUMIFS('BD Factoraje'!$R:$R,'BD Factoraje'!$G:$G,'Cartera Semanal Producto'!$A40,'BD Factoraje'!$N:$N,'Cartera Semanal Producto'!F$1,'BD Factoraje'!$C:$C,$B$2)</f>
        <v>0</v>
      </c>
      <c r="G40" s="11">
        <f>IF('Cartera Semanal Producto'!$A40='Cartera Semanal Producto'!G$1,-SUMIFS('BD Factoraje'!$Q:$Q,'BD Factoraje'!$G:$G,'Cartera Semanal Producto'!$A40,'BD Factoraje'!$C:$C,$B$2),0)+F40-SUMIFS('BD Factoraje'!$R:$R,'BD Factoraje'!$G:$G,'Cartera Semanal Producto'!$A40,'BD Factoraje'!$N:$N,'Cartera Semanal Producto'!G$1,'BD Factoraje'!$C:$C,$B$2)</f>
        <v>0</v>
      </c>
      <c r="H40" s="11">
        <f>IF('Cartera Semanal Producto'!$A40='Cartera Semanal Producto'!H$1,-SUMIFS('BD Factoraje'!$Q:$Q,'BD Factoraje'!$G:$G,'Cartera Semanal Producto'!$A40,'BD Factoraje'!$C:$C,$B$2),0)+G40-SUMIFS('BD Factoraje'!$R:$R,'BD Factoraje'!$G:$G,'Cartera Semanal Producto'!$A40,'BD Factoraje'!$N:$N,'Cartera Semanal Producto'!H$1,'BD Factoraje'!$C:$C,$B$2)</f>
        <v>0</v>
      </c>
      <c r="I40" s="11">
        <f>IF('Cartera Semanal Producto'!$A40='Cartera Semanal Producto'!I$1,-SUMIFS('BD Factoraje'!$Q:$Q,'BD Factoraje'!$G:$G,'Cartera Semanal Producto'!$A40,'BD Factoraje'!$C:$C,$B$2),0)+H40-SUMIFS('BD Factoraje'!$R:$R,'BD Factoraje'!$G:$G,'Cartera Semanal Producto'!$A40,'BD Factoraje'!$N:$N,'Cartera Semanal Producto'!I$1,'BD Factoraje'!$C:$C,$B$2)</f>
        <v>0</v>
      </c>
      <c r="J40" s="11">
        <f>IF('Cartera Semanal Producto'!$A40='Cartera Semanal Producto'!J$1,-SUMIFS('BD Factoraje'!$Q:$Q,'BD Factoraje'!$G:$G,'Cartera Semanal Producto'!$A40,'BD Factoraje'!$C:$C,$B$2),0)+I40-SUMIFS('BD Factoraje'!$R:$R,'BD Factoraje'!$G:$G,'Cartera Semanal Producto'!$A40,'BD Factoraje'!$N:$N,'Cartera Semanal Producto'!J$1,'BD Factoraje'!$C:$C,$B$2)</f>
        <v>0</v>
      </c>
      <c r="K40" s="11">
        <f>IF('Cartera Semanal Producto'!$A40='Cartera Semanal Producto'!K$1,-SUMIFS('BD Factoraje'!$Q:$Q,'BD Factoraje'!$G:$G,'Cartera Semanal Producto'!$A40,'BD Factoraje'!$C:$C,$B$2),0)+J40-SUMIFS('BD Factoraje'!$R:$R,'BD Factoraje'!$G:$G,'Cartera Semanal Producto'!$A40,'BD Factoraje'!$N:$N,'Cartera Semanal Producto'!K$1,'BD Factoraje'!$C:$C,$B$2)</f>
        <v>0</v>
      </c>
      <c r="L40" s="11">
        <f>IF('Cartera Semanal Producto'!$A40='Cartera Semanal Producto'!L$1,-SUMIFS('BD Factoraje'!$Q:$Q,'BD Factoraje'!$G:$G,'Cartera Semanal Producto'!$A40,'BD Factoraje'!$C:$C,$B$2),0)+K40-SUMIFS('BD Factoraje'!$R:$R,'BD Factoraje'!$G:$G,'Cartera Semanal Producto'!$A40,'BD Factoraje'!$N:$N,'Cartera Semanal Producto'!L$1,'BD Factoraje'!$C:$C,$B$2)</f>
        <v>0</v>
      </c>
      <c r="M40" s="11">
        <f>IF('Cartera Semanal Producto'!$A40='Cartera Semanal Producto'!M$1,-SUMIFS('BD Factoraje'!$Q:$Q,'BD Factoraje'!$G:$G,'Cartera Semanal Producto'!$A40,'BD Factoraje'!$C:$C,$B$2),0)+L40-SUMIFS('BD Factoraje'!$R:$R,'BD Factoraje'!$G:$G,'Cartera Semanal Producto'!$A40,'BD Factoraje'!$N:$N,'Cartera Semanal Producto'!M$1,'BD Factoraje'!$C:$C,$B$2)</f>
        <v>0</v>
      </c>
      <c r="N40" s="11">
        <f>IF('Cartera Semanal Producto'!$A40='Cartera Semanal Producto'!N$1,-SUMIFS('BD Factoraje'!$Q:$Q,'BD Factoraje'!$G:$G,'Cartera Semanal Producto'!$A40,'BD Factoraje'!$C:$C,$B$2),0)+M40-SUMIFS('BD Factoraje'!$R:$R,'BD Factoraje'!$G:$G,'Cartera Semanal Producto'!$A40,'BD Factoraje'!$N:$N,'Cartera Semanal Producto'!N$1,'BD Factoraje'!$C:$C,$B$2)</f>
        <v>0</v>
      </c>
      <c r="O40" s="11">
        <f>IF('Cartera Semanal Producto'!$A40='Cartera Semanal Producto'!O$1,-SUMIFS('BD Factoraje'!$Q:$Q,'BD Factoraje'!$G:$G,'Cartera Semanal Producto'!$A40,'BD Factoraje'!$C:$C,$B$2),0)+N40-SUMIFS('BD Factoraje'!$R:$R,'BD Factoraje'!$G:$G,'Cartera Semanal Producto'!$A40,'BD Factoraje'!$N:$N,'Cartera Semanal Producto'!O$1,'BD Factoraje'!$C:$C,$B$2)</f>
        <v>0</v>
      </c>
      <c r="P40" s="11">
        <f>IF('Cartera Semanal Producto'!$A40='Cartera Semanal Producto'!P$1,-SUMIFS('BD Factoraje'!$Q:$Q,'BD Factoraje'!$G:$G,'Cartera Semanal Producto'!$A40,'BD Factoraje'!$C:$C,$B$2),0)+O40-SUMIFS('BD Factoraje'!$R:$R,'BD Factoraje'!$G:$G,'Cartera Semanal Producto'!$A40,'BD Factoraje'!$N:$N,'Cartera Semanal Producto'!P$1,'BD Factoraje'!$C:$C,$B$2)</f>
        <v>0</v>
      </c>
      <c r="Q40" s="11">
        <f>IF('Cartera Semanal Producto'!$A40='Cartera Semanal Producto'!Q$1,-SUMIFS('BD Factoraje'!$Q:$Q,'BD Factoraje'!$G:$G,'Cartera Semanal Producto'!$A40,'BD Factoraje'!$C:$C,$B$2),0)+P40-SUMIFS('BD Factoraje'!$R:$R,'BD Factoraje'!$G:$G,'Cartera Semanal Producto'!$A40,'BD Factoraje'!$N:$N,'Cartera Semanal Producto'!Q$1,'BD Factoraje'!$C:$C,$B$2)</f>
        <v>0</v>
      </c>
      <c r="R40" s="11">
        <f>IF('Cartera Semanal Producto'!$A40='Cartera Semanal Producto'!R$1,-SUMIFS('BD Factoraje'!$Q:$Q,'BD Factoraje'!$G:$G,'Cartera Semanal Producto'!$A40,'BD Factoraje'!$C:$C,$B$2),0)+Q40-SUMIFS('BD Factoraje'!$R:$R,'BD Factoraje'!$G:$G,'Cartera Semanal Producto'!$A40,'BD Factoraje'!$N:$N,'Cartera Semanal Producto'!R$1,'BD Factoraje'!$C:$C,$B$2)</f>
        <v>0</v>
      </c>
      <c r="S40" s="11">
        <f>IF('Cartera Semanal Producto'!$A40='Cartera Semanal Producto'!S$1,-SUMIFS('BD Factoraje'!$Q:$Q,'BD Factoraje'!$G:$G,'Cartera Semanal Producto'!$A40,'BD Factoraje'!$C:$C,$B$2),0)+R40-SUMIFS('BD Factoraje'!$R:$R,'BD Factoraje'!$G:$G,'Cartera Semanal Producto'!$A40,'BD Factoraje'!$N:$N,'Cartera Semanal Producto'!S$1,'BD Factoraje'!$C:$C,$B$2)</f>
        <v>0</v>
      </c>
      <c r="T40" s="11">
        <f>IF('Cartera Semanal Producto'!$A40='Cartera Semanal Producto'!T$1,-SUMIFS('BD Factoraje'!$Q:$Q,'BD Factoraje'!$G:$G,'Cartera Semanal Producto'!$A40,'BD Factoraje'!$C:$C,$B$2),0)+S40-SUMIFS('BD Factoraje'!$R:$R,'BD Factoraje'!$G:$G,'Cartera Semanal Producto'!$A40,'BD Factoraje'!$N:$N,'Cartera Semanal Producto'!T$1,'BD Factoraje'!$C:$C,$B$2)</f>
        <v>0</v>
      </c>
      <c r="U40" s="11">
        <f>IF('Cartera Semanal Producto'!$A40='Cartera Semanal Producto'!U$1,-SUMIFS('BD Factoraje'!$Q:$Q,'BD Factoraje'!$G:$G,'Cartera Semanal Producto'!$A40,'BD Factoraje'!$C:$C,$B$2),0)+T40-SUMIFS('BD Factoraje'!$R:$R,'BD Factoraje'!$G:$G,'Cartera Semanal Producto'!$A40,'BD Factoraje'!$N:$N,'Cartera Semanal Producto'!U$1,'BD Factoraje'!$C:$C,$B$2)</f>
        <v>0</v>
      </c>
      <c r="V40" s="11">
        <f>IF('Cartera Semanal Producto'!$A40='Cartera Semanal Producto'!V$1,-SUMIFS('BD Factoraje'!$Q:$Q,'BD Factoraje'!$G:$G,'Cartera Semanal Producto'!$A40,'BD Factoraje'!$C:$C,$B$2),0)+U40-SUMIFS('BD Factoraje'!$R:$R,'BD Factoraje'!$G:$G,'Cartera Semanal Producto'!$A40,'BD Factoraje'!$N:$N,'Cartera Semanal Producto'!V$1,'BD Factoraje'!$C:$C,$B$2)</f>
        <v>0</v>
      </c>
      <c r="W40" s="11">
        <f>IF('Cartera Semanal Producto'!$A40='Cartera Semanal Producto'!W$1,-SUMIFS('BD Factoraje'!$Q:$Q,'BD Factoraje'!$G:$G,'Cartera Semanal Producto'!$A40,'BD Factoraje'!$C:$C,$B$2),0)+V40-SUMIFS('BD Factoraje'!$R:$R,'BD Factoraje'!$G:$G,'Cartera Semanal Producto'!$A40,'BD Factoraje'!$N:$N,'Cartera Semanal Producto'!W$1,'BD Factoraje'!$C:$C,$B$2)</f>
        <v>0</v>
      </c>
      <c r="X40" s="11">
        <f>IF('Cartera Semanal Producto'!$A40='Cartera Semanal Producto'!X$1,-SUMIFS('BD Factoraje'!$Q:$Q,'BD Factoraje'!$G:$G,'Cartera Semanal Producto'!$A40,'BD Factoraje'!$C:$C,$B$2),0)+W40-SUMIFS('BD Factoraje'!$R:$R,'BD Factoraje'!$G:$G,'Cartera Semanal Producto'!$A40,'BD Factoraje'!$N:$N,'Cartera Semanal Producto'!X$1,'BD Factoraje'!$C:$C,$B$2)</f>
        <v>0</v>
      </c>
      <c r="Y40" s="11">
        <f>IF('Cartera Semanal Producto'!$A40='Cartera Semanal Producto'!Y$1,-SUMIFS('BD Factoraje'!$Q:$Q,'BD Factoraje'!$G:$G,'Cartera Semanal Producto'!$A40,'BD Factoraje'!$C:$C,$B$2),0)+X40-SUMIFS('BD Factoraje'!$R:$R,'BD Factoraje'!$G:$G,'Cartera Semanal Producto'!$A40,'BD Factoraje'!$N:$N,'Cartera Semanal Producto'!Y$1,'BD Factoraje'!$C:$C,$B$2)</f>
        <v>0</v>
      </c>
      <c r="Z40" s="11">
        <f>IF('Cartera Semanal Producto'!$A40='Cartera Semanal Producto'!Z$1,-SUMIFS('BD Factoraje'!$Q:$Q,'BD Factoraje'!$G:$G,'Cartera Semanal Producto'!$A40,'BD Factoraje'!$C:$C,$B$2),0)+Y40-SUMIFS('BD Factoraje'!$R:$R,'BD Factoraje'!$G:$G,'Cartera Semanal Producto'!$A40,'BD Factoraje'!$N:$N,'Cartera Semanal Producto'!Z$1,'BD Factoraje'!$C:$C,$B$2)</f>
        <v>0</v>
      </c>
      <c r="AA40" s="11">
        <f>IF('Cartera Semanal Producto'!$A40='Cartera Semanal Producto'!AA$1,-SUMIFS('BD Factoraje'!$Q:$Q,'BD Factoraje'!$G:$G,'Cartera Semanal Producto'!$A40,'BD Factoraje'!$C:$C,$B$2),0)+Z40-SUMIFS('BD Factoraje'!$R:$R,'BD Factoraje'!$G:$G,'Cartera Semanal Producto'!$A40,'BD Factoraje'!$N:$N,'Cartera Semanal Producto'!AA$1,'BD Factoraje'!$C:$C,$B$2)</f>
        <v>0</v>
      </c>
      <c r="AB40" s="11">
        <f>IF('Cartera Semanal Producto'!$A40='Cartera Semanal Producto'!AB$1,-SUMIFS('BD Factoraje'!$Q:$Q,'BD Factoraje'!$G:$G,'Cartera Semanal Producto'!$A40,'BD Factoraje'!$C:$C,$B$2),0)+AA40-SUMIFS('BD Factoraje'!$R:$R,'BD Factoraje'!$G:$G,'Cartera Semanal Producto'!$A40,'BD Factoraje'!$N:$N,'Cartera Semanal Producto'!AB$1,'BD Factoraje'!$C:$C,$B$2)</f>
        <v>0</v>
      </c>
      <c r="AC40" s="11">
        <f>IF('Cartera Semanal Producto'!$A40='Cartera Semanal Producto'!AC$1,-SUMIFS('BD Factoraje'!$Q:$Q,'BD Factoraje'!$G:$G,'Cartera Semanal Producto'!$A40,'BD Factoraje'!$C:$C,$B$2),0)+AB40-SUMIFS('BD Factoraje'!$R:$R,'BD Factoraje'!$G:$G,'Cartera Semanal Producto'!$A40,'BD Factoraje'!$N:$N,'Cartera Semanal Producto'!AC$1,'BD Factoraje'!$C:$C,$B$2)</f>
        <v>0</v>
      </c>
      <c r="AD40" s="11">
        <f>IF('Cartera Semanal Producto'!$A40='Cartera Semanal Producto'!AD$1,-SUMIFS('BD Factoraje'!$Q:$Q,'BD Factoraje'!$G:$G,'Cartera Semanal Producto'!$A40,'BD Factoraje'!$C:$C,$B$2),0)+AC40-SUMIFS('BD Factoraje'!$R:$R,'BD Factoraje'!$G:$G,'Cartera Semanal Producto'!$A40,'BD Factoraje'!$N:$N,'Cartera Semanal Producto'!AD$1,'BD Factoraje'!$C:$C,$B$2)</f>
        <v>0</v>
      </c>
      <c r="AE40" s="11">
        <f>IF('Cartera Semanal Producto'!$A40='Cartera Semanal Producto'!AE$1,-SUMIFS('BD Factoraje'!$Q:$Q,'BD Factoraje'!$G:$G,'Cartera Semanal Producto'!$A40,'BD Factoraje'!$C:$C,$B$2),0)+AD40-SUMIFS('BD Factoraje'!$R:$R,'BD Factoraje'!$G:$G,'Cartera Semanal Producto'!$A40,'BD Factoraje'!$N:$N,'Cartera Semanal Producto'!AE$1,'BD Factoraje'!$C:$C,$B$2)</f>
        <v>0</v>
      </c>
      <c r="AF40" s="11">
        <f>IF('Cartera Semanal Producto'!$A40='Cartera Semanal Producto'!AF$1,-SUMIFS('BD Factoraje'!$Q:$Q,'BD Factoraje'!$G:$G,'Cartera Semanal Producto'!$A40,'BD Factoraje'!$C:$C,$B$2),0)+AE40-SUMIFS('BD Factoraje'!$R:$R,'BD Factoraje'!$G:$G,'Cartera Semanal Producto'!$A40,'BD Factoraje'!$N:$N,'Cartera Semanal Producto'!AF$1,'BD Factoraje'!$C:$C,$B$2)</f>
        <v>0</v>
      </c>
      <c r="AG40" s="11">
        <f>IF('Cartera Semanal Producto'!$A40='Cartera Semanal Producto'!AG$1,-SUMIFS('BD Factoraje'!$Q:$Q,'BD Factoraje'!$G:$G,'Cartera Semanal Producto'!$A40,'BD Factoraje'!$C:$C,$B$2),0)+AF40-SUMIFS('BD Factoraje'!$R:$R,'BD Factoraje'!$G:$G,'Cartera Semanal Producto'!$A40,'BD Factoraje'!$N:$N,'Cartera Semanal Producto'!AG$1,'BD Factoraje'!$C:$C,$B$2)</f>
        <v>0</v>
      </c>
      <c r="AH40" s="11">
        <f>IF('Cartera Semanal Producto'!$A40='Cartera Semanal Producto'!AH$1,-SUMIFS('BD Factoraje'!$Q:$Q,'BD Factoraje'!$G:$G,'Cartera Semanal Producto'!$A40,'BD Factoraje'!$C:$C,$B$2),0)+AG40-SUMIFS('BD Factoraje'!$R:$R,'BD Factoraje'!$G:$G,'Cartera Semanal Producto'!$A40,'BD Factoraje'!$N:$N,'Cartera Semanal Producto'!AH$1,'BD Factoraje'!$C:$C,$B$2)</f>
        <v>0</v>
      </c>
      <c r="AI40" s="11">
        <f>IF('Cartera Semanal Producto'!$A40='Cartera Semanal Producto'!AI$1,-SUMIFS('BD Factoraje'!$Q:$Q,'BD Factoraje'!$G:$G,'Cartera Semanal Producto'!$A40,'BD Factoraje'!$C:$C,$B$2),0)+AH40-SUMIFS('BD Factoraje'!$R:$R,'BD Factoraje'!$G:$G,'Cartera Semanal Producto'!$A40,'BD Factoraje'!$N:$N,'Cartera Semanal Producto'!AI$1,'BD Factoraje'!$C:$C,$B$2)</f>
        <v>0</v>
      </c>
      <c r="AJ40" s="11">
        <f>IF('Cartera Semanal Producto'!$A40='Cartera Semanal Producto'!AJ$1,-SUMIFS('BD Factoraje'!$Q:$Q,'BD Factoraje'!$G:$G,'Cartera Semanal Producto'!$A40,'BD Factoraje'!$C:$C,$B$2),0)+AI40-SUMIFS('BD Factoraje'!$R:$R,'BD Factoraje'!$G:$G,'Cartera Semanal Producto'!$A40,'BD Factoraje'!$N:$N,'Cartera Semanal Producto'!AJ$1,'BD Factoraje'!$C:$C,$B$2)</f>
        <v>0</v>
      </c>
      <c r="AK40" s="11">
        <f>IF('Cartera Semanal Producto'!$A40='Cartera Semanal Producto'!AK$1,-SUMIFS('BD Factoraje'!$Q:$Q,'BD Factoraje'!$G:$G,'Cartera Semanal Producto'!$A40,'BD Factoraje'!$C:$C,$B$2),0)+AJ40-SUMIFS('BD Factoraje'!$R:$R,'BD Factoraje'!$G:$G,'Cartera Semanal Producto'!$A40,'BD Factoraje'!$N:$N,'Cartera Semanal Producto'!AK$1,'BD Factoraje'!$C:$C,$B$2)</f>
        <v>0</v>
      </c>
      <c r="AL40" s="11">
        <f>IF('Cartera Semanal Producto'!$A40='Cartera Semanal Producto'!AL$1,-SUMIFS('BD Factoraje'!$Q:$Q,'BD Factoraje'!$G:$G,'Cartera Semanal Producto'!$A40,'BD Factoraje'!$C:$C,$B$2),0)+AK40-SUMIFS('BD Factoraje'!$R:$R,'BD Factoraje'!$G:$G,'Cartera Semanal Producto'!$A40,'BD Factoraje'!$N:$N,'Cartera Semanal Producto'!AL$1,'BD Factoraje'!$C:$C,$B$2)</f>
        <v>0</v>
      </c>
      <c r="AM40" s="11">
        <f>IF('Cartera Semanal Producto'!$A40='Cartera Semanal Producto'!AM$1,-SUMIFS('BD Factoraje'!$Q:$Q,'BD Factoraje'!$G:$G,'Cartera Semanal Producto'!$A40,'BD Factoraje'!$C:$C,$B$2),0)+AL40-SUMIFS('BD Factoraje'!$R:$R,'BD Factoraje'!$G:$G,'Cartera Semanal Producto'!$A40,'BD Factoraje'!$N:$N,'Cartera Semanal Producto'!AM$1,'BD Factoraje'!$C:$C,$B$2)</f>
        <v>0</v>
      </c>
      <c r="AN40" s="11">
        <f>IF('Cartera Semanal Producto'!$A40='Cartera Semanal Producto'!AN$1,-SUMIFS('BD Factoraje'!$Q:$Q,'BD Factoraje'!$G:$G,'Cartera Semanal Producto'!$A40,'BD Factoraje'!$C:$C,$B$2),0)+AM40-SUMIFS('BD Factoraje'!$R:$R,'BD Factoraje'!$G:$G,'Cartera Semanal Producto'!$A40,'BD Factoraje'!$N:$N,'Cartera Semanal Producto'!AN$1,'BD Factoraje'!$C:$C,$B$2)</f>
        <v>0</v>
      </c>
      <c r="AO40" s="11">
        <f>IF('Cartera Semanal Producto'!$A40='Cartera Semanal Producto'!AO$1,-SUMIFS('BD Factoraje'!$Q:$Q,'BD Factoraje'!$G:$G,'Cartera Semanal Producto'!$A40,'BD Factoraje'!$C:$C,$B$2),0)+AN40-SUMIFS('BD Factoraje'!$R:$R,'BD Factoraje'!$G:$G,'Cartera Semanal Producto'!$A40,'BD Factoraje'!$N:$N,'Cartera Semanal Producto'!AO$1,'BD Factoraje'!$C:$C,$B$2)</f>
        <v>0</v>
      </c>
      <c r="AP40" s="11">
        <f>IF('Cartera Semanal Producto'!$A40='Cartera Semanal Producto'!AP$1,-SUMIFS('BD Factoraje'!$Q:$Q,'BD Factoraje'!$G:$G,'Cartera Semanal Producto'!$A40,'BD Factoraje'!$C:$C,$B$2),0)+AO40-SUMIFS('BD Factoraje'!$R:$R,'BD Factoraje'!$G:$G,'Cartera Semanal Producto'!$A40,'BD Factoraje'!$N:$N,'Cartera Semanal Producto'!AP$1,'BD Factoraje'!$C:$C,$B$2)</f>
        <v>0</v>
      </c>
      <c r="AQ40" s="11">
        <f>IF('Cartera Semanal Producto'!$A40='Cartera Semanal Producto'!AQ$1,-SUMIFS('BD Factoraje'!$Q:$Q,'BD Factoraje'!$G:$G,'Cartera Semanal Producto'!$A40,'BD Factoraje'!$C:$C,$B$2),0)+AP40-SUMIFS('BD Factoraje'!$R:$R,'BD Factoraje'!$G:$G,'Cartera Semanal Producto'!$A40,'BD Factoraje'!$N:$N,'Cartera Semanal Producto'!AQ$1,'BD Factoraje'!$C:$C,$B$2)</f>
        <v>0</v>
      </c>
      <c r="AR40" s="11">
        <f>IF('Cartera Semanal Producto'!$A40='Cartera Semanal Producto'!AR$1,-SUMIFS('BD Factoraje'!$Q:$Q,'BD Factoraje'!$G:$G,'Cartera Semanal Producto'!$A40,'BD Factoraje'!$C:$C,$B$2),0)+AQ40-SUMIFS('BD Factoraje'!$R:$R,'BD Factoraje'!$G:$G,'Cartera Semanal Producto'!$A40,'BD Factoraje'!$N:$N,'Cartera Semanal Producto'!AR$1,'BD Factoraje'!$C:$C,$B$2)</f>
        <v>0</v>
      </c>
      <c r="AS40" s="11">
        <f>IF('Cartera Semanal Producto'!$A40='Cartera Semanal Producto'!AS$1,-SUMIFS('BD Factoraje'!$Q:$Q,'BD Factoraje'!$G:$G,'Cartera Semanal Producto'!$A40,'BD Factoraje'!$C:$C,$B$2),0)+AR40-SUMIFS('BD Factoraje'!$R:$R,'BD Factoraje'!$G:$G,'Cartera Semanal Producto'!$A40,'BD Factoraje'!$N:$N,'Cartera Semanal Producto'!AS$1,'BD Factoraje'!$C:$C,$B$2)</f>
        <v>0</v>
      </c>
      <c r="AT40" s="11">
        <f>IF('Cartera Semanal Producto'!$A40='Cartera Semanal Producto'!AT$1,-SUMIFS('BD Factoraje'!$Q:$Q,'BD Factoraje'!$G:$G,'Cartera Semanal Producto'!$A40,'BD Factoraje'!$C:$C,$B$2),0)+AS40-SUMIFS('BD Factoraje'!$R:$R,'BD Factoraje'!$G:$G,'Cartera Semanal Producto'!$A40,'BD Factoraje'!$N:$N,'Cartera Semanal Producto'!AT$1,'BD Factoraje'!$C:$C,$B$2)</f>
        <v>0</v>
      </c>
      <c r="AU40" s="11">
        <f>IF('Cartera Semanal Producto'!$A40='Cartera Semanal Producto'!AU$1,-SUMIFS('BD Factoraje'!$Q:$Q,'BD Factoraje'!$G:$G,'Cartera Semanal Producto'!$A40,'BD Factoraje'!$C:$C,$B$2),0)+AT40-SUMIFS('BD Factoraje'!$R:$R,'BD Factoraje'!$G:$G,'Cartera Semanal Producto'!$A40,'BD Factoraje'!$N:$N,'Cartera Semanal Producto'!AU$1,'BD Factoraje'!$C:$C,$B$2)</f>
        <v>0</v>
      </c>
      <c r="AV40" s="11">
        <f>IF('Cartera Semanal Producto'!$A40='Cartera Semanal Producto'!AV$1,-SUMIFS('BD Factoraje'!$Q:$Q,'BD Factoraje'!$G:$G,'Cartera Semanal Producto'!$A40,'BD Factoraje'!$C:$C,$B$2),0)+AU40-SUMIFS('BD Factoraje'!$R:$R,'BD Factoraje'!$G:$G,'Cartera Semanal Producto'!$A40,'BD Factoraje'!$N:$N,'Cartera Semanal Producto'!AV$1,'BD Factoraje'!$C:$C,$B$2)</f>
        <v>0</v>
      </c>
      <c r="AW40" s="11">
        <f>IF('Cartera Semanal Producto'!$A40='Cartera Semanal Producto'!AW$1,-SUMIFS('BD Factoraje'!$Q:$Q,'BD Factoraje'!$G:$G,'Cartera Semanal Producto'!$A40,'BD Factoraje'!$C:$C,$B$2),0)+AV40-SUMIFS('BD Factoraje'!$R:$R,'BD Factoraje'!$G:$G,'Cartera Semanal Producto'!$A40,'BD Factoraje'!$N:$N,'Cartera Semanal Producto'!AW$1,'BD Factoraje'!$C:$C,$B$2)</f>
        <v>0</v>
      </c>
      <c r="AX40" s="11">
        <f>IF('Cartera Semanal Producto'!$A40='Cartera Semanal Producto'!AX$1,-SUMIFS('BD Factoraje'!$Q:$Q,'BD Factoraje'!$G:$G,'Cartera Semanal Producto'!$A40,'BD Factoraje'!$C:$C,$B$2),0)+AW40-SUMIFS('BD Factoraje'!$R:$R,'BD Factoraje'!$G:$G,'Cartera Semanal Producto'!$A40,'BD Factoraje'!$N:$N,'Cartera Semanal Producto'!AX$1,'BD Factoraje'!$C:$C,$B$2)</f>
        <v>0</v>
      </c>
      <c r="AY40" s="11">
        <f>IF('Cartera Semanal Producto'!$A40='Cartera Semanal Producto'!AY$1,-SUMIFS('BD Factoraje'!$Q:$Q,'BD Factoraje'!$G:$G,'Cartera Semanal Producto'!$A40,'BD Factoraje'!$C:$C,$B$2),0)+AX40-SUMIFS('BD Factoraje'!$R:$R,'BD Factoraje'!$G:$G,'Cartera Semanal Producto'!$A40,'BD Factoraje'!$N:$N,'Cartera Semanal Producto'!AY$1,'BD Factoraje'!$C:$C,$B$2)</f>
        <v>0</v>
      </c>
      <c r="AZ40" s="11">
        <f>IF('Cartera Semanal Producto'!$A40='Cartera Semanal Producto'!AZ$1,-SUMIFS('BD Factoraje'!$Q:$Q,'BD Factoraje'!$G:$G,'Cartera Semanal Producto'!$A40,'BD Factoraje'!$C:$C,$B$2),0)+AY40-SUMIFS('BD Factoraje'!$R:$R,'BD Factoraje'!$G:$G,'Cartera Semanal Producto'!$A40,'BD Factoraje'!$N:$N,'Cartera Semanal Producto'!AZ$1,'BD Factoraje'!$C:$C,$B$2)</f>
        <v>0</v>
      </c>
      <c r="BA40" s="11">
        <f>IF('Cartera Semanal Producto'!$A40='Cartera Semanal Producto'!BA$1,-SUMIFS('BD Factoraje'!$Q:$Q,'BD Factoraje'!$G:$G,'Cartera Semanal Producto'!$A40,'BD Factoraje'!$C:$C,$B$2),0)+AZ40-SUMIFS('BD Factoraje'!$R:$R,'BD Factoraje'!$G:$G,'Cartera Semanal Producto'!$A40,'BD Factoraje'!$N:$N,'Cartera Semanal Producto'!BA$1,'BD Factoraje'!$C:$C,$B$2)</f>
        <v>0</v>
      </c>
      <c r="BB40" s="11">
        <f>IF('Cartera Semanal Producto'!$A40='Cartera Semanal Producto'!BB$1,-SUMIFS('BD Factoraje'!$Q:$Q,'BD Factoraje'!$G:$G,'Cartera Semanal Producto'!$A40,'BD Factoraje'!$C:$C,$B$2),0)+BA40-SUMIFS('BD Factoraje'!$R:$R,'BD Factoraje'!$G:$G,'Cartera Semanal Producto'!$A40,'BD Factoraje'!$N:$N,'Cartera Semanal Producto'!BB$1,'BD Factoraje'!$C:$C,$B$2)</f>
        <v>0</v>
      </c>
      <c r="BC40" s="11">
        <f>IF('Cartera Semanal Producto'!$A40='Cartera Semanal Producto'!BC$1,-SUMIFS('BD Factoraje'!$Q:$Q,'BD Factoraje'!$G:$G,'Cartera Semanal Producto'!$A40,'BD Factoraje'!$C:$C,$B$2),0)+BB40-SUMIFS('BD Factoraje'!$R:$R,'BD Factoraje'!$G:$G,'Cartera Semanal Producto'!$A40,'BD Factoraje'!$N:$N,'Cartera Semanal Producto'!BC$1,'BD Factoraje'!$C:$C,$B$2)</f>
        <v>0</v>
      </c>
      <c r="BD40" s="11">
        <f>IF('Cartera Semanal Producto'!$A40='Cartera Semanal Producto'!BD$1,-SUMIFS('BD Factoraje'!$Q:$Q,'BD Factoraje'!$G:$G,'Cartera Semanal Producto'!$A40,'BD Factoraje'!$C:$C,$B$2),0)+BC40-SUMIFS('BD Factoraje'!$R:$R,'BD Factoraje'!$G:$G,'Cartera Semanal Producto'!$A40,'BD Factoraje'!$N:$N,'Cartera Semanal Producto'!BD$1,'BD Factoraje'!$C:$C,$B$2)</f>
        <v>0</v>
      </c>
      <c r="BE40" s="11">
        <f>IF('Cartera Semanal Producto'!$A40='Cartera Semanal Producto'!BE$1,-SUMIFS('BD Factoraje'!$Q:$Q,'BD Factoraje'!$G:$G,'Cartera Semanal Producto'!$A40,'BD Factoraje'!$C:$C,$B$2),0)+BD40-SUMIFS('BD Factoraje'!$R:$R,'BD Factoraje'!$G:$G,'Cartera Semanal Producto'!$A40,'BD Factoraje'!$N:$N,'Cartera Semanal Producto'!BE$1,'BD Factoraje'!$C:$C,$B$2)</f>
        <v>0</v>
      </c>
      <c r="BF40" s="11">
        <f>IF('Cartera Semanal Producto'!$A40='Cartera Semanal Producto'!BF$1,-SUMIFS('BD Factoraje'!$Q:$Q,'BD Factoraje'!$G:$G,'Cartera Semanal Producto'!$A40,'BD Factoraje'!$C:$C,$B$2),0)+BE40-SUMIFS('BD Factoraje'!$R:$R,'BD Factoraje'!$G:$G,'Cartera Semanal Producto'!$A40,'BD Factoraje'!$N:$N,'Cartera Semanal Producto'!BF$1,'BD Factoraje'!$C:$C,$B$2)</f>
        <v>0</v>
      </c>
      <c r="BG40" s="11">
        <f>IF('Cartera Semanal Producto'!$A40='Cartera Semanal Producto'!BG$1,-SUMIFS('BD Factoraje'!$Q:$Q,'BD Factoraje'!$G:$G,'Cartera Semanal Producto'!$A40,'BD Factoraje'!$C:$C,$B$2),0)+BF40-SUMIFS('BD Factoraje'!$R:$R,'BD Factoraje'!$G:$G,'Cartera Semanal Producto'!$A40,'BD Factoraje'!$N:$N,'Cartera Semanal Producto'!BG$1,'BD Factoraje'!$C:$C,$B$2)</f>
        <v>0</v>
      </c>
      <c r="BH40" s="11">
        <f>IF('Cartera Semanal Producto'!$A40='Cartera Semanal Producto'!BH$1,-SUMIFS('BD Factoraje'!$Q:$Q,'BD Factoraje'!$G:$G,'Cartera Semanal Producto'!$A40,'BD Factoraje'!$C:$C,$B$2),0)+BG40-SUMIFS('BD Factoraje'!$R:$R,'BD Factoraje'!$G:$G,'Cartera Semanal Producto'!$A40,'BD Factoraje'!$N:$N,'Cartera Semanal Producto'!BH$1,'BD Factoraje'!$C:$C,$B$2)</f>
        <v>0</v>
      </c>
      <c r="BI40" s="11">
        <f>IF('Cartera Semanal Producto'!$A40='Cartera Semanal Producto'!BI$1,-SUMIFS('BD Factoraje'!$Q:$Q,'BD Factoraje'!$G:$G,'Cartera Semanal Producto'!$A40,'BD Factoraje'!$C:$C,$B$2),0)+BH40-SUMIFS('BD Factoraje'!$R:$R,'BD Factoraje'!$G:$G,'Cartera Semanal Producto'!$A40,'BD Factoraje'!$N:$N,'Cartera Semanal Producto'!BI$1,'BD Factoraje'!$C:$C,$B$2)</f>
        <v>0</v>
      </c>
      <c r="BJ40" s="11">
        <f>IF('Cartera Semanal Producto'!$A40='Cartera Semanal Producto'!BJ$1,-SUMIFS('BD Factoraje'!$Q:$Q,'BD Factoraje'!$G:$G,'Cartera Semanal Producto'!$A40,'BD Factoraje'!$C:$C,$B$2),0)+BI40-SUMIFS('BD Factoraje'!$R:$R,'BD Factoraje'!$G:$G,'Cartera Semanal Producto'!$A40,'BD Factoraje'!$N:$N,'Cartera Semanal Producto'!BJ$1,'BD Factoraje'!$C:$C,$B$2)</f>
        <v>0</v>
      </c>
      <c r="BK40" s="11">
        <f>IF('Cartera Semanal Producto'!$A40='Cartera Semanal Producto'!BK$1,-SUMIFS('BD Factoraje'!$Q:$Q,'BD Factoraje'!$G:$G,'Cartera Semanal Producto'!$A40,'BD Factoraje'!$C:$C,$B$2),0)+BJ40-SUMIFS('BD Factoraje'!$R:$R,'BD Factoraje'!$G:$G,'Cartera Semanal Producto'!$A40,'BD Factoraje'!$N:$N,'Cartera Semanal Producto'!BK$1,'BD Factoraje'!$C:$C,$B$2)</f>
        <v>0</v>
      </c>
      <c r="BL40" s="11">
        <f>IF('Cartera Semanal Producto'!$A40='Cartera Semanal Producto'!BL$1,-SUMIFS('BD Factoraje'!$Q:$Q,'BD Factoraje'!$G:$G,'Cartera Semanal Producto'!$A40,'BD Factoraje'!$C:$C,$B$2),0)+BK40-SUMIFS('BD Factoraje'!$R:$R,'BD Factoraje'!$G:$G,'Cartera Semanal Producto'!$A40,'BD Factoraje'!$N:$N,'Cartera Semanal Producto'!BL$1,'BD Factoraje'!$C:$C,$B$2)</f>
        <v>0</v>
      </c>
      <c r="BM40" s="11">
        <f>IF('Cartera Semanal Producto'!$A40='Cartera Semanal Producto'!BM$1,-SUMIFS('BD Factoraje'!$Q:$Q,'BD Factoraje'!$G:$G,'Cartera Semanal Producto'!$A40,'BD Factoraje'!$C:$C,$B$2),0)+BL40-SUMIFS('BD Factoraje'!$R:$R,'BD Factoraje'!$G:$G,'Cartera Semanal Producto'!$A40,'BD Factoraje'!$N:$N,'Cartera Semanal Producto'!BM$1,'BD Factoraje'!$C:$C,$B$2)</f>
        <v>0</v>
      </c>
      <c r="BN40" s="11">
        <f>IF('Cartera Semanal Producto'!$A40='Cartera Semanal Producto'!BN$1,-SUMIFS('BD Factoraje'!$Q:$Q,'BD Factoraje'!$G:$G,'Cartera Semanal Producto'!$A40,'BD Factoraje'!$C:$C,$B$2),0)+BM40-SUMIFS('BD Factoraje'!$R:$R,'BD Factoraje'!$G:$G,'Cartera Semanal Producto'!$A40,'BD Factoraje'!$N:$N,'Cartera Semanal Producto'!BN$1,'BD Factoraje'!$C:$C,$B$2)</f>
        <v>0</v>
      </c>
      <c r="BO40" s="11">
        <f>IF('Cartera Semanal Producto'!$A40='Cartera Semanal Producto'!BO$1,-SUMIFS('BD Factoraje'!$Q:$Q,'BD Factoraje'!$G:$G,'Cartera Semanal Producto'!$A40,'BD Factoraje'!$C:$C,$B$2),0)+BN40-SUMIFS('BD Factoraje'!$R:$R,'BD Factoraje'!$G:$G,'Cartera Semanal Producto'!$A40,'BD Factoraje'!$N:$N,'Cartera Semanal Producto'!BO$1,'BD Factoraje'!$C:$C,$B$2)</f>
        <v>0</v>
      </c>
      <c r="BP40" s="11">
        <f>IF('Cartera Semanal Producto'!$A40='Cartera Semanal Producto'!BP$1,-SUMIFS('BD Factoraje'!$Q:$Q,'BD Factoraje'!$G:$G,'Cartera Semanal Producto'!$A40,'BD Factoraje'!$C:$C,$B$2),0)+BO40-SUMIFS('BD Factoraje'!$R:$R,'BD Factoraje'!$G:$G,'Cartera Semanal Producto'!$A40,'BD Factoraje'!$N:$N,'Cartera Semanal Producto'!BP$1,'BD Factoraje'!$C:$C,$B$2)</f>
        <v>0</v>
      </c>
      <c r="BQ40" s="11">
        <f>IF('Cartera Semanal Producto'!$A40='Cartera Semanal Producto'!BQ$1,-SUMIFS('BD Factoraje'!$Q:$Q,'BD Factoraje'!$G:$G,'Cartera Semanal Producto'!$A40,'BD Factoraje'!$C:$C,$B$2),0)+BP40-SUMIFS('BD Factoraje'!$R:$R,'BD Factoraje'!$G:$G,'Cartera Semanal Producto'!$A40,'BD Factoraje'!$N:$N,'Cartera Semanal Producto'!BQ$1,'BD Factoraje'!$C:$C,$B$2)</f>
        <v>0</v>
      </c>
      <c r="BR40" s="11">
        <f>IF('Cartera Semanal Producto'!$A40='Cartera Semanal Producto'!BR$1,-SUMIFS('BD Factoraje'!$Q:$Q,'BD Factoraje'!$G:$G,'Cartera Semanal Producto'!$A40,'BD Factoraje'!$C:$C,$B$2),0)+BQ40-SUMIFS('BD Factoraje'!$R:$R,'BD Factoraje'!$G:$G,'Cartera Semanal Producto'!$A40,'BD Factoraje'!$N:$N,'Cartera Semanal Producto'!BR$1,'BD Factoraje'!$C:$C,$B$2)</f>
        <v>0</v>
      </c>
      <c r="BS40" s="11">
        <f>IF('Cartera Semanal Producto'!$A40='Cartera Semanal Producto'!BS$1,-SUMIFS('BD Factoraje'!$Q:$Q,'BD Factoraje'!$G:$G,'Cartera Semanal Producto'!$A40,'BD Factoraje'!$C:$C,$B$2),0)+BR40-SUMIFS('BD Factoraje'!$R:$R,'BD Factoraje'!$G:$G,'Cartera Semanal Producto'!$A40,'BD Factoraje'!$N:$N,'Cartera Semanal Producto'!BS$1,'BD Factoraje'!$C:$C,$B$2)</f>
        <v>0</v>
      </c>
      <c r="BT40" s="11">
        <f>IF('Cartera Semanal Producto'!$A40='Cartera Semanal Producto'!BT$1,-SUMIFS('BD Factoraje'!$Q:$Q,'BD Factoraje'!$G:$G,'Cartera Semanal Producto'!$A40,'BD Factoraje'!$C:$C,$B$2),0)+BS40-SUMIFS('BD Factoraje'!$R:$R,'BD Factoraje'!$G:$G,'Cartera Semanal Producto'!$A40,'BD Factoraje'!$N:$N,'Cartera Semanal Producto'!BT$1,'BD Factoraje'!$C:$C,$B$2)</f>
        <v>0</v>
      </c>
      <c r="BU40" s="11">
        <f>IF('Cartera Semanal Producto'!$A40='Cartera Semanal Producto'!BU$1,-SUMIFS('BD Factoraje'!$Q:$Q,'BD Factoraje'!$G:$G,'Cartera Semanal Producto'!$A40,'BD Factoraje'!$C:$C,$B$2),0)+BT40-SUMIFS('BD Factoraje'!$R:$R,'BD Factoraje'!$G:$G,'Cartera Semanal Producto'!$A40,'BD Factoraje'!$N:$N,'Cartera Semanal Producto'!BU$1,'BD Factoraje'!$C:$C,$B$2)</f>
        <v>0</v>
      </c>
      <c r="BV40" s="11">
        <f>IF('Cartera Semanal Producto'!$A40='Cartera Semanal Producto'!BV$1,-SUMIFS('BD Factoraje'!$Q:$Q,'BD Factoraje'!$G:$G,'Cartera Semanal Producto'!$A40,'BD Factoraje'!$C:$C,$B$2),0)+BU40-SUMIFS('BD Factoraje'!$R:$R,'BD Factoraje'!$G:$G,'Cartera Semanal Producto'!$A40,'BD Factoraje'!$N:$N,'Cartera Semanal Producto'!BV$1,'BD Factoraje'!$C:$C,$B$2)</f>
        <v>0</v>
      </c>
      <c r="BW40" s="11">
        <f>IF('Cartera Semanal Producto'!$A40='Cartera Semanal Producto'!BW$1,-SUMIFS('BD Factoraje'!$Q:$Q,'BD Factoraje'!$G:$G,'Cartera Semanal Producto'!$A40,'BD Factoraje'!$C:$C,$B$2),0)+BV40-SUMIFS('BD Factoraje'!$R:$R,'BD Factoraje'!$G:$G,'Cartera Semanal Producto'!$A40,'BD Factoraje'!$N:$N,'Cartera Semanal Producto'!BW$1,'BD Factoraje'!$C:$C,$B$2)</f>
        <v>0</v>
      </c>
      <c r="BX40" s="11">
        <f>IF('Cartera Semanal Producto'!$A40='Cartera Semanal Producto'!BX$1,-SUMIFS('BD Factoraje'!$Q:$Q,'BD Factoraje'!$G:$G,'Cartera Semanal Producto'!$A40,'BD Factoraje'!$C:$C,$B$2),0)+BW40-SUMIFS('BD Factoraje'!$R:$R,'BD Factoraje'!$G:$G,'Cartera Semanal Producto'!$A40,'BD Factoraje'!$N:$N,'Cartera Semanal Producto'!BX$1,'BD Factoraje'!$C:$C,$B$2)</f>
        <v>0</v>
      </c>
      <c r="BY40" s="11">
        <f>IF('Cartera Semanal Producto'!$A40='Cartera Semanal Producto'!BY$1,-SUMIFS('BD Factoraje'!$Q:$Q,'BD Factoraje'!$G:$G,'Cartera Semanal Producto'!$A40,'BD Factoraje'!$C:$C,$B$2),0)+BX40-SUMIFS('BD Factoraje'!$R:$R,'BD Factoraje'!$G:$G,'Cartera Semanal Producto'!$A40,'BD Factoraje'!$N:$N,'Cartera Semanal Producto'!BY$1,'BD Factoraje'!$C:$C,$B$2)</f>
        <v>0</v>
      </c>
      <c r="BZ40" s="11">
        <f>IF('Cartera Semanal Producto'!$A40='Cartera Semanal Producto'!BZ$1,-SUMIFS('BD Factoraje'!$Q:$Q,'BD Factoraje'!$G:$G,'Cartera Semanal Producto'!$A40,'BD Factoraje'!$C:$C,$B$2),0)+BY40-SUMIFS('BD Factoraje'!$R:$R,'BD Factoraje'!$G:$G,'Cartera Semanal Producto'!$A40,'BD Factoraje'!$N:$N,'Cartera Semanal Producto'!BZ$1,'BD Factoraje'!$C:$C,$B$2)</f>
        <v>0</v>
      </c>
      <c r="CA40" s="11">
        <f>IF('Cartera Semanal Producto'!$A40='Cartera Semanal Producto'!CA$1,-SUMIFS('BD Factoraje'!$Q:$Q,'BD Factoraje'!$G:$G,'Cartera Semanal Producto'!$A40,'BD Factoraje'!$C:$C,$B$2),0)+BZ40-SUMIFS('BD Factoraje'!$R:$R,'BD Factoraje'!$G:$G,'Cartera Semanal Producto'!$A40,'BD Factoraje'!$N:$N,'Cartera Semanal Producto'!CA$1,'BD Factoraje'!$C:$C,$B$2)</f>
        <v>0</v>
      </c>
      <c r="CB40" s="11">
        <f>IF('Cartera Semanal Producto'!$A40='Cartera Semanal Producto'!CB$1,-SUMIFS('BD Factoraje'!$Q:$Q,'BD Factoraje'!$G:$G,'Cartera Semanal Producto'!$A40,'BD Factoraje'!$C:$C,$B$2),0)+CA40-SUMIFS('BD Factoraje'!$R:$R,'BD Factoraje'!$G:$G,'Cartera Semanal Producto'!$A40,'BD Factoraje'!$N:$N,'Cartera Semanal Producto'!CB$1,'BD Factoraje'!$C:$C,$B$2)</f>
        <v>0</v>
      </c>
      <c r="CC40" s="11">
        <f>IF('Cartera Semanal Producto'!$A40='Cartera Semanal Producto'!CC$1,-SUMIFS('BD Factoraje'!$Q:$Q,'BD Factoraje'!$G:$G,'Cartera Semanal Producto'!$A40,'BD Factoraje'!$C:$C,$B$2),0)+CB40-SUMIFS('BD Factoraje'!$R:$R,'BD Factoraje'!$G:$G,'Cartera Semanal Producto'!$A40,'BD Factoraje'!$N:$N,'Cartera Semanal Producto'!CC$1,'BD Factoraje'!$C:$C,$B$2)</f>
        <v>0</v>
      </c>
      <c r="CD40" s="11">
        <f>IF('Cartera Semanal Producto'!$A40='Cartera Semanal Producto'!CD$1,-SUMIFS('BD Factoraje'!$Q:$Q,'BD Factoraje'!$G:$G,'Cartera Semanal Producto'!$A40,'BD Factoraje'!$C:$C,$B$2),0)+CC40-SUMIFS('BD Factoraje'!$R:$R,'BD Factoraje'!$G:$G,'Cartera Semanal Producto'!$A40,'BD Factoraje'!$N:$N,'Cartera Semanal Producto'!CD$1,'BD Factoraje'!$C:$C,$B$2)</f>
        <v>0</v>
      </c>
      <c r="CE40" s="11">
        <f>IF('Cartera Semanal Producto'!$A40='Cartera Semanal Producto'!CE$1,-SUMIFS('BD Factoraje'!$Q:$Q,'BD Factoraje'!$G:$G,'Cartera Semanal Producto'!$A40,'BD Factoraje'!$C:$C,$B$2),0)+CD40-SUMIFS('BD Factoraje'!$R:$R,'BD Factoraje'!$G:$G,'Cartera Semanal Producto'!$A40,'BD Factoraje'!$N:$N,'Cartera Semanal Producto'!CE$1,'BD Factoraje'!$C:$C,$B$2)</f>
        <v>0</v>
      </c>
      <c r="CF40" s="11">
        <f>IF('Cartera Semanal Producto'!$A40='Cartera Semanal Producto'!CF$1,-SUMIFS('BD Factoraje'!$Q:$Q,'BD Factoraje'!$G:$G,'Cartera Semanal Producto'!$A40,'BD Factoraje'!$C:$C,$B$2),0)+CE40-SUMIFS('BD Factoraje'!$R:$R,'BD Factoraje'!$G:$G,'Cartera Semanal Producto'!$A40,'BD Factoraje'!$N:$N,'Cartera Semanal Producto'!CF$1,'BD Factoraje'!$C:$C,$B$2)</f>
        <v>0</v>
      </c>
      <c r="CG40" s="11">
        <f>IF('Cartera Semanal Producto'!$A40='Cartera Semanal Producto'!CG$1,-SUMIFS('BD Factoraje'!$Q:$Q,'BD Factoraje'!$G:$G,'Cartera Semanal Producto'!$A40,'BD Factoraje'!$C:$C,$B$2),0)+CF40-SUMIFS('BD Factoraje'!$R:$R,'BD Factoraje'!$G:$G,'Cartera Semanal Producto'!$A40,'BD Factoraje'!$N:$N,'Cartera Semanal Producto'!CG$1,'BD Factoraje'!$C:$C,$B$2)</f>
        <v>0</v>
      </c>
      <c r="CH40" s="11">
        <f>IF('Cartera Semanal Producto'!$A40='Cartera Semanal Producto'!CH$1,-SUMIFS('BD Factoraje'!$Q:$Q,'BD Factoraje'!$G:$G,'Cartera Semanal Producto'!$A40,'BD Factoraje'!$C:$C,$B$2),0)+CG40-SUMIFS('BD Factoraje'!$R:$R,'BD Factoraje'!$G:$G,'Cartera Semanal Producto'!$A40,'BD Factoraje'!$N:$N,'Cartera Semanal Producto'!CH$1,'BD Factoraje'!$C:$C,$B$2)</f>
        <v>0</v>
      </c>
      <c r="CI40" s="11">
        <f>IF('Cartera Semanal Producto'!$A40='Cartera Semanal Producto'!CI$1,-SUMIFS('BD Factoraje'!$Q:$Q,'BD Factoraje'!$G:$G,'Cartera Semanal Producto'!$A40,'BD Factoraje'!$C:$C,$B$2),0)+CH40-SUMIFS('BD Factoraje'!$R:$R,'BD Factoraje'!$G:$G,'Cartera Semanal Producto'!$A40,'BD Factoraje'!$N:$N,'Cartera Semanal Producto'!CI$1,'BD Factoraje'!$C:$C,$B$2)</f>
        <v>0</v>
      </c>
      <c r="CJ40" s="11">
        <f>IF('Cartera Semanal Producto'!$A40='Cartera Semanal Producto'!CJ$1,-SUMIFS('BD Factoraje'!$Q:$Q,'BD Factoraje'!$G:$G,'Cartera Semanal Producto'!$A40,'BD Factoraje'!$C:$C,$B$2),0)+CI40-SUMIFS('BD Factoraje'!$R:$R,'BD Factoraje'!$G:$G,'Cartera Semanal Producto'!$A40,'BD Factoraje'!$N:$N,'Cartera Semanal Producto'!CJ$1,'BD Factoraje'!$C:$C,$B$2)</f>
        <v>0</v>
      </c>
      <c r="CK40" s="11">
        <f>IF('Cartera Semanal Producto'!$A40='Cartera Semanal Producto'!CK$1,-SUMIFS('BD Factoraje'!$Q:$Q,'BD Factoraje'!$G:$G,'Cartera Semanal Producto'!$A40,'BD Factoraje'!$C:$C,$B$2),0)+CJ40-SUMIFS('BD Factoraje'!$R:$R,'BD Factoraje'!$G:$G,'Cartera Semanal Producto'!$A40,'BD Factoraje'!$N:$N,'Cartera Semanal Producto'!CK$1,'BD Factoraje'!$C:$C,$B$2)</f>
        <v>0</v>
      </c>
      <c r="CL40" s="11">
        <f>IF('Cartera Semanal Producto'!$A40='Cartera Semanal Producto'!CL$1,-SUMIFS('BD Factoraje'!$Q:$Q,'BD Factoraje'!$G:$G,'Cartera Semanal Producto'!$A40,'BD Factoraje'!$C:$C,$B$2),0)+CK40-SUMIFS('BD Factoraje'!$R:$R,'BD Factoraje'!$G:$G,'Cartera Semanal Producto'!$A40,'BD Factoraje'!$N:$N,'Cartera Semanal Producto'!CL$1,'BD Factoraje'!$C:$C,$B$2)</f>
        <v>0</v>
      </c>
      <c r="CM40" s="11">
        <f>IF('Cartera Semanal Producto'!$A40='Cartera Semanal Producto'!CM$1,-SUMIFS('BD Factoraje'!$Q:$Q,'BD Factoraje'!$G:$G,'Cartera Semanal Producto'!$A40,'BD Factoraje'!$C:$C,$B$2),0)+CL40-SUMIFS('BD Factoraje'!$R:$R,'BD Factoraje'!$G:$G,'Cartera Semanal Producto'!$A40,'BD Factoraje'!$N:$N,'Cartera Semanal Producto'!CM$1,'BD Factoraje'!$C:$C,$B$2)</f>
        <v>0</v>
      </c>
      <c r="CN40" s="11">
        <f>IF('Cartera Semanal Producto'!$A40='Cartera Semanal Producto'!CN$1,-SUMIFS('BD Factoraje'!$Q:$Q,'BD Factoraje'!$G:$G,'Cartera Semanal Producto'!$A40,'BD Factoraje'!$C:$C,$B$2),0)+CM40-SUMIFS('BD Factoraje'!$R:$R,'BD Factoraje'!$G:$G,'Cartera Semanal Producto'!$A40,'BD Factoraje'!$N:$N,'Cartera Semanal Producto'!CN$1,'BD Factoraje'!$C:$C,$B$2)</f>
        <v>0</v>
      </c>
      <c r="CO40" s="11">
        <f>IF('Cartera Semanal Producto'!$A40='Cartera Semanal Producto'!CO$1,-SUMIFS('BD Factoraje'!$Q:$Q,'BD Factoraje'!$G:$G,'Cartera Semanal Producto'!$A40,'BD Factoraje'!$C:$C,$B$2),0)+CN40-SUMIFS('BD Factoraje'!$R:$R,'BD Factoraje'!$G:$G,'Cartera Semanal Producto'!$A40,'BD Factoraje'!$N:$N,'Cartera Semanal Producto'!CO$1,'BD Factoraje'!$C:$C,$B$2)</f>
        <v>0</v>
      </c>
      <c r="CP40" s="11">
        <f>IF('Cartera Semanal Producto'!$A40='Cartera Semanal Producto'!CP$1,-SUMIFS('BD Factoraje'!$Q:$Q,'BD Factoraje'!$G:$G,'Cartera Semanal Producto'!$A40,'BD Factoraje'!$C:$C,$B$2),0)+CO40-SUMIFS('BD Factoraje'!$R:$R,'BD Factoraje'!$G:$G,'Cartera Semanal Producto'!$A40,'BD Factoraje'!$N:$N,'Cartera Semanal Producto'!CP$1,'BD Factoraje'!$C:$C,$B$2)</f>
        <v>0</v>
      </c>
      <c r="CQ40" s="11">
        <f>IF('Cartera Semanal Producto'!$A40='Cartera Semanal Producto'!CQ$1,-SUMIFS('BD Factoraje'!$Q:$Q,'BD Factoraje'!$G:$G,'Cartera Semanal Producto'!$A40,'BD Factoraje'!$C:$C,$B$2),0)+CP40-SUMIFS('BD Factoraje'!$R:$R,'BD Factoraje'!$G:$G,'Cartera Semanal Producto'!$A40,'BD Factoraje'!$N:$N,'Cartera Semanal Producto'!CQ$1,'BD Factoraje'!$C:$C,$B$2)</f>
        <v>0</v>
      </c>
      <c r="CR40" s="11">
        <f>IF('Cartera Semanal Producto'!$A40='Cartera Semanal Producto'!CR$1,-SUMIFS('BD Factoraje'!$Q:$Q,'BD Factoraje'!$G:$G,'Cartera Semanal Producto'!$A40,'BD Factoraje'!$C:$C,$B$2),0)+CQ40-SUMIFS('BD Factoraje'!$R:$R,'BD Factoraje'!$G:$G,'Cartera Semanal Producto'!$A40,'BD Factoraje'!$N:$N,'Cartera Semanal Producto'!CR$1,'BD Factoraje'!$C:$C,$B$2)</f>
        <v>0</v>
      </c>
      <c r="CS40" s="11">
        <f>IF('Cartera Semanal Producto'!$A40='Cartera Semanal Producto'!CS$1,-SUMIFS('BD Factoraje'!$Q:$Q,'BD Factoraje'!$G:$G,'Cartera Semanal Producto'!$A40,'BD Factoraje'!$C:$C,$B$2),0)+CR40-SUMIFS('BD Factoraje'!$R:$R,'BD Factoraje'!$G:$G,'Cartera Semanal Producto'!$A40,'BD Factoraje'!$N:$N,'Cartera Semanal Producto'!CS$1,'BD Factoraje'!$C:$C,$B$2)</f>
        <v>0</v>
      </c>
      <c r="CT40" s="11">
        <f>IF('Cartera Semanal Producto'!$A40='Cartera Semanal Producto'!CT$1,-SUMIFS('BD Factoraje'!$Q:$Q,'BD Factoraje'!$G:$G,'Cartera Semanal Producto'!$A40,'BD Factoraje'!$C:$C,$B$2),0)+CS40-SUMIFS('BD Factoraje'!$R:$R,'BD Factoraje'!$G:$G,'Cartera Semanal Producto'!$A40,'BD Factoraje'!$N:$N,'Cartera Semanal Producto'!CT$1,'BD Factoraje'!$C:$C,$B$2)</f>
        <v>0</v>
      </c>
      <c r="CU40" s="11">
        <f>IF('Cartera Semanal Producto'!$A40='Cartera Semanal Producto'!CU$1,-SUMIFS('BD Factoraje'!$Q:$Q,'BD Factoraje'!$G:$G,'Cartera Semanal Producto'!$A40,'BD Factoraje'!$C:$C,$B$2),0)+CT40-SUMIFS('BD Factoraje'!$R:$R,'BD Factoraje'!$G:$G,'Cartera Semanal Producto'!$A40,'BD Factoraje'!$N:$N,'Cartera Semanal Producto'!CU$1,'BD Factoraje'!$C:$C,$B$2)</f>
        <v>0</v>
      </c>
      <c r="CV40" s="11">
        <f>IF('Cartera Semanal Producto'!$A40='Cartera Semanal Producto'!CV$1,-SUMIFS('BD Factoraje'!$Q:$Q,'BD Factoraje'!$G:$G,'Cartera Semanal Producto'!$A40,'BD Factoraje'!$C:$C,$B$2),0)+CU40-SUMIFS('BD Factoraje'!$R:$R,'BD Factoraje'!$G:$G,'Cartera Semanal Producto'!$A40,'BD Factoraje'!$N:$N,'Cartera Semanal Producto'!CV$1,'BD Factoraje'!$C:$C,$B$2)</f>
        <v>0</v>
      </c>
    </row>
    <row r="41" spans="1:100" x14ac:dyDescent="0.25">
      <c r="A41" s="14">
        <v>51</v>
      </c>
      <c r="B41" s="31">
        <f t="shared" si="2"/>
        <v>42722</v>
      </c>
      <c r="C41" s="11">
        <f>IF('Cartera Semanal Producto'!$A41='Cartera Semanal Producto'!C$1,-SUMIFS('BD Factoraje'!$Q:$Q,'BD Factoraje'!$G:$G,'Cartera Semanal Producto'!$A41,'BD Factoraje'!$C:$C,$B$2),0)</f>
        <v>0</v>
      </c>
      <c r="D41" s="11">
        <f>IF('Cartera Semanal Producto'!$A41='Cartera Semanal Producto'!D$1,-SUMIFS('BD Factoraje'!$Q:$Q,'BD Factoraje'!$G:$G,'Cartera Semanal Producto'!$A41,'BD Factoraje'!$C:$C,$B$2),0)+C41-SUMIFS('BD Factoraje'!$R:$R,'BD Factoraje'!$G:$G,'Cartera Semanal Producto'!$A41,'BD Factoraje'!$N:$N,'Cartera Semanal Producto'!D$1,'BD Factoraje'!$C:$C,$B$2)</f>
        <v>0</v>
      </c>
      <c r="E41" s="11">
        <f>IF('Cartera Semanal Producto'!$A41='Cartera Semanal Producto'!E$1,-SUMIFS('BD Factoraje'!$Q:$Q,'BD Factoraje'!$G:$G,'Cartera Semanal Producto'!$A41,'BD Factoraje'!$C:$C,$B$2),0)+D41-SUMIFS('BD Factoraje'!$R:$R,'BD Factoraje'!$G:$G,'Cartera Semanal Producto'!$A41,'BD Factoraje'!$N:$N,'Cartera Semanal Producto'!E$1,'BD Factoraje'!$C:$C,$B$2)</f>
        <v>0</v>
      </c>
      <c r="F41" s="11">
        <f>IF('Cartera Semanal Producto'!$A41='Cartera Semanal Producto'!F$1,-SUMIFS('BD Factoraje'!$Q:$Q,'BD Factoraje'!$G:$G,'Cartera Semanal Producto'!$A41,'BD Factoraje'!$C:$C,$B$2),0)+E41-SUMIFS('BD Factoraje'!$R:$R,'BD Factoraje'!$G:$G,'Cartera Semanal Producto'!$A41,'BD Factoraje'!$N:$N,'Cartera Semanal Producto'!F$1,'BD Factoraje'!$C:$C,$B$2)</f>
        <v>0</v>
      </c>
      <c r="G41" s="11">
        <f>IF('Cartera Semanal Producto'!$A41='Cartera Semanal Producto'!G$1,-SUMIFS('BD Factoraje'!$Q:$Q,'BD Factoraje'!$G:$G,'Cartera Semanal Producto'!$A41,'BD Factoraje'!$C:$C,$B$2),0)+F41-SUMIFS('BD Factoraje'!$R:$R,'BD Factoraje'!$G:$G,'Cartera Semanal Producto'!$A41,'BD Factoraje'!$N:$N,'Cartera Semanal Producto'!G$1,'BD Factoraje'!$C:$C,$B$2)</f>
        <v>0</v>
      </c>
      <c r="H41" s="11">
        <f>IF('Cartera Semanal Producto'!$A41='Cartera Semanal Producto'!H$1,-SUMIFS('BD Factoraje'!$Q:$Q,'BD Factoraje'!$G:$G,'Cartera Semanal Producto'!$A41,'BD Factoraje'!$C:$C,$B$2),0)+G41-SUMIFS('BD Factoraje'!$R:$R,'BD Factoraje'!$G:$G,'Cartera Semanal Producto'!$A41,'BD Factoraje'!$N:$N,'Cartera Semanal Producto'!H$1,'BD Factoraje'!$C:$C,$B$2)</f>
        <v>0</v>
      </c>
      <c r="I41" s="11">
        <f>IF('Cartera Semanal Producto'!$A41='Cartera Semanal Producto'!I$1,-SUMIFS('BD Factoraje'!$Q:$Q,'BD Factoraje'!$G:$G,'Cartera Semanal Producto'!$A41,'BD Factoraje'!$C:$C,$B$2),0)+H41-SUMIFS('BD Factoraje'!$R:$R,'BD Factoraje'!$G:$G,'Cartera Semanal Producto'!$A41,'BD Factoraje'!$N:$N,'Cartera Semanal Producto'!I$1,'BD Factoraje'!$C:$C,$B$2)</f>
        <v>0</v>
      </c>
      <c r="J41" s="11">
        <f>IF('Cartera Semanal Producto'!$A41='Cartera Semanal Producto'!J$1,-SUMIFS('BD Factoraje'!$Q:$Q,'BD Factoraje'!$G:$G,'Cartera Semanal Producto'!$A41,'BD Factoraje'!$C:$C,$B$2),0)+I41-SUMIFS('BD Factoraje'!$R:$R,'BD Factoraje'!$G:$G,'Cartera Semanal Producto'!$A41,'BD Factoraje'!$N:$N,'Cartera Semanal Producto'!J$1,'BD Factoraje'!$C:$C,$B$2)</f>
        <v>0</v>
      </c>
      <c r="K41" s="11">
        <f>IF('Cartera Semanal Producto'!$A41='Cartera Semanal Producto'!K$1,-SUMIFS('BD Factoraje'!$Q:$Q,'BD Factoraje'!$G:$G,'Cartera Semanal Producto'!$A41,'BD Factoraje'!$C:$C,$B$2),0)+J41-SUMIFS('BD Factoraje'!$R:$R,'BD Factoraje'!$G:$G,'Cartera Semanal Producto'!$A41,'BD Factoraje'!$N:$N,'Cartera Semanal Producto'!K$1,'BD Factoraje'!$C:$C,$B$2)</f>
        <v>0</v>
      </c>
      <c r="L41" s="11">
        <f>IF('Cartera Semanal Producto'!$A41='Cartera Semanal Producto'!L$1,-SUMIFS('BD Factoraje'!$Q:$Q,'BD Factoraje'!$G:$G,'Cartera Semanal Producto'!$A41,'BD Factoraje'!$C:$C,$B$2),0)+K41-SUMIFS('BD Factoraje'!$R:$R,'BD Factoraje'!$G:$G,'Cartera Semanal Producto'!$A41,'BD Factoraje'!$N:$N,'Cartera Semanal Producto'!L$1,'BD Factoraje'!$C:$C,$B$2)</f>
        <v>0</v>
      </c>
      <c r="M41" s="11">
        <f>IF('Cartera Semanal Producto'!$A41='Cartera Semanal Producto'!M$1,-SUMIFS('BD Factoraje'!$Q:$Q,'BD Factoraje'!$G:$G,'Cartera Semanal Producto'!$A41,'BD Factoraje'!$C:$C,$B$2),0)+L41-SUMIFS('BD Factoraje'!$R:$R,'BD Factoraje'!$G:$G,'Cartera Semanal Producto'!$A41,'BD Factoraje'!$N:$N,'Cartera Semanal Producto'!M$1,'BD Factoraje'!$C:$C,$B$2)</f>
        <v>0</v>
      </c>
      <c r="N41" s="11">
        <f>IF('Cartera Semanal Producto'!$A41='Cartera Semanal Producto'!N$1,-SUMIFS('BD Factoraje'!$Q:$Q,'BD Factoraje'!$G:$G,'Cartera Semanal Producto'!$A41,'BD Factoraje'!$C:$C,$B$2),0)+M41-SUMIFS('BD Factoraje'!$R:$R,'BD Factoraje'!$G:$G,'Cartera Semanal Producto'!$A41,'BD Factoraje'!$N:$N,'Cartera Semanal Producto'!N$1,'BD Factoraje'!$C:$C,$B$2)</f>
        <v>0</v>
      </c>
      <c r="O41" s="11">
        <f>IF('Cartera Semanal Producto'!$A41='Cartera Semanal Producto'!O$1,-SUMIFS('BD Factoraje'!$Q:$Q,'BD Factoraje'!$G:$G,'Cartera Semanal Producto'!$A41,'BD Factoraje'!$C:$C,$B$2),0)+N41-SUMIFS('BD Factoraje'!$R:$R,'BD Factoraje'!$G:$G,'Cartera Semanal Producto'!$A41,'BD Factoraje'!$N:$N,'Cartera Semanal Producto'!O$1,'BD Factoraje'!$C:$C,$B$2)</f>
        <v>0</v>
      </c>
      <c r="P41" s="11">
        <f>IF('Cartera Semanal Producto'!$A41='Cartera Semanal Producto'!P$1,-SUMIFS('BD Factoraje'!$Q:$Q,'BD Factoraje'!$G:$G,'Cartera Semanal Producto'!$A41,'BD Factoraje'!$C:$C,$B$2),0)+O41-SUMIFS('BD Factoraje'!$R:$R,'BD Factoraje'!$G:$G,'Cartera Semanal Producto'!$A41,'BD Factoraje'!$N:$N,'Cartera Semanal Producto'!P$1,'BD Factoraje'!$C:$C,$B$2)</f>
        <v>0</v>
      </c>
      <c r="Q41" s="11">
        <f>IF('Cartera Semanal Producto'!$A41='Cartera Semanal Producto'!Q$1,-SUMIFS('BD Factoraje'!$Q:$Q,'BD Factoraje'!$G:$G,'Cartera Semanal Producto'!$A41,'BD Factoraje'!$C:$C,$B$2),0)+P41-SUMIFS('BD Factoraje'!$R:$R,'BD Factoraje'!$G:$G,'Cartera Semanal Producto'!$A41,'BD Factoraje'!$N:$N,'Cartera Semanal Producto'!Q$1,'BD Factoraje'!$C:$C,$B$2)</f>
        <v>0</v>
      </c>
      <c r="R41" s="11">
        <f>IF('Cartera Semanal Producto'!$A41='Cartera Semanal Producto'!R$1,-SUMIFS('BD Factoraje'!$Q:$Q,'BD Factoraje'!$G:$G,'Cartera Semanal Producto'!$A41,'BD Factoraje'!$C:$C,$B$2),0)+Q41-SUMIFS('BD Factoraje'!$R:$R,'BD Factoraje'!$G:$G,'Cartera Semanal Producto'!$A41,'BD Factoraje'!$N:$N,'Cartera Semanal Producto'!R$1,'BD Factoraje'!$C:$C,$B$2)</f>
        <v>0</v>
      </c>
      <c r="S41" s="11">
        <f>IF('Cartera Semanal Producto'!$A41='Cartera Semanal Producto'!S$1,-SUMIFS('BD Factoraje'!$Q:$Q,'BD Factoraje'!$G:$G,'Cartera Semanal Producto'!$A41,'BD Factoraje'!$C:$C,$B$2),0)+R41-SUMIFS('BD Factoraje'!$R:$R,'BD Factoraje'!$G:$G,'Cartera Semanal Producto'!$A41,'BD Factoraje'!$N:$N,'Cartera Semanal Producto'!S$1,'BD Factoraje'!$C:$C,$B$2)</f>
        <v>0</v>
      </c>
      <c r="T41" s="11">
        <f>IF('Cartera Semanal Producto'!$A41='Cartera Semanal Producto'!T$1,-SUMIFS('BD Factoraje'!$Q:$Q,'BD Factoraje'!$G:$G,'Cartera Semanal Producto'!$A41,'BD Factoraje'!$C:$C,$B$2),0)+S41-SUMIFS('BD Factoraje'!$R:$R,'BD Factoraje'!$G:$G,'Cartera Semanal Producto'!$A41,'BD Factoraje'!$N:$N,'Cartera Semanal Producto'!T$1,'BD Factoraje'!$C:$C,$B$2)</f>
        <v>0</v>
      </c>
      <c r="U41" s="11">
        <f>IF('Cartera Semanal Producto'!$A41='Cartera Semanal Producto'!U$1,-SUMIFS('BD Factoraje'!$Q:$Q,'BD Factoraje'!$G:$G,'Cartera Semanal Producto'!$A41,'BD Factoraje'!$C:$C,$B$2),0)+T41-SUMIFS('BD Factoraje'!$R:$R,'BD Factoraje'!$G:$G,'Cartera Semanal Producto'!$A41,'BD Factoraje'!$N:$N,'Cartera Semanal Producto'!U$1,'BD Factoraje'!$C:$C,$B$2)</f>
        <v>0</v>
      </c>
      <c r="V41" s="11">
        <f>IF('Cartera Semanal Producto'!$A41='Cartera Semanal Producto'!V$1,-SUMIFS('BD Factoraje'!$Q:$Q,'BD Factoraje'!$G:$G,'Cartera Semanal Producto'!$A41,'BD Factoraje'!$C:$C,$B$2),0)+U41-SUMIFS('BD Factoraje'!$R:$R,'BD Factoraje'!$G:$G,'Cartera Semanal Producto'!$A41,'BD Factoraje'!$N:$N,'Cartera Semanal Producto'!V$1,'BD Factoraje'!$C:$C,$B$2)</f>
        <v>0</v>
      </c>
      <c r="W41" s="11">
        <f>IF('Cartera Semanal Producto'!$A41='Cartera Semanal Producto'!W$1,-SUMIFS('BD Factoraje'!$Q:$Q,'BD Factoraje'!$G:$G,'Cartera Semanal Producto'!$A41,'BD Factoraje'!$C:$C,$B$2),0)+V41-SUMIFS('BD Factoraje'!$R:$R,'BD Factoraje'!$G:$G,'Cartera Semanal Producto'!$A41,'BD Factoraje'!$N:$N,'Cartera Semanal Producto'!W$1,'BD Factoraje'!$C:$C,$B$2)</f>
        <v>0</v>
      </c>
      <c r="X41" s="11">
        <f>IF('Cartera Semanal Producto'!$A41='Cartera Semanal Producto'!X$1,-SUMIFS('BD Factoraje'!$Q:$Q,'BD Factoraje'!$G:$G,'Cartera Semanal Producto'!$A41,'BD Factoraje'!$C:$C,$B$2),0)+W41-SUMIFS('BD Factoraje'!$R:$R,'BD Factoraje'!$G:$G,'Cartera Semanal Producto'!$A41,'BD Factoraje'!$N:$N,'Cartera Semanal Producto'!X$1,'BD Factoraje'!$C:$C,$B$2)</f>
        <v>0</v>
      </c>
      <c r="Y41" s="11">
        <f>IF('Cartera Semanal Producto'!$A41='Cartera Semanal Producto'!Y$1,-SUMIFS('BD Factoraje'!$Q:$Q,'BD Factoraje'!$G:$G,'Cartera Semanal Producto'!$A41,'BD Factoraje'!$C:$C,$B$2),0)+X41-SUMIFS('BD Factoraje'!$R:$R,'BD Factoraje'!$G:$G,'Cartera Semanal Producto'!$A41,'BD Factoraje'!$N:$N,'Cartera Semanal Producto'!Y$1,'BD Factoraje'!$C:$C,$B$2)</f>
        <v>0</v>
      </c>
      <c r="Z41" s="11">
        <f>IF('Cartera Semanal Producto'!$A41='Cartera Semanal Producto'!Z$1,-SUMIFS('BD Factoraje'!$Q:$Q,'BD Factoraje'!$G:$G,'Cartera Semanal Producto'!$A41,'BD Factoraje'!$C:$C,$B$2),0)+Y41-SUMIFS('BD Factoraje'!$R:$R,'BD Factoraje'!$G:$G,'Cartera Semanal Producto'!$A41,'BD Factoraje'!$N:$N,'Cartera Semanal Producto'!Z$1,'BD Factoraje'!$C:$C,$B$2)</f>
        <v>0</v>
      </c>
      <c r="AA41" s="11">
        <f>IF('Cartera Semanal Producto'!$A41='Cartera Semanal Producto'!AA$1,-SUMIFS('BD Factoraje'!$Q:$Q,'BD Factoraje'!$G:$G,'Cartera Semanal Producto'!$A41,'BD Factoraje'!$C:$C,$B$2),0)+Z41-SUMIFS('BD Factoraje'!$R:$R,'BD Factoraje'!$G:$G,'Cartera Semanal Producto'!$A41,'BD Factoraje'!$N:$N,'Cartera Semanal Producto'!AA$1,'BD Factoraje'!$C:$C,$B$2)</f>
        <v>0</v>
      </c>
      <c r="AB41" s="11">
        <f>IF('Cartera Semanal Producto'!$A41='Cartera Semanal Producto'!AB$1,-SUMIFS('BD Factoraje'!$Q:$Q,'BD Factoraje'!$G:$G,'Cartera Semanal Producto'!$A41,'BD Factoraje'!$C:$C,$B$2),0)+AA41-SUMIFS('BD Factoraje'!$R:$R,'BD Factoraje'!$G:$G,'Cartera Semanal Producto'!$A41,'BD Factoraje'!$N:$N,'Cartera Semanal Producto'!AB$1,'BD Factoraje'!$C:$C,$B$2)</f>
        <v>0</v>
      </c>
      <c r="AC41" s="11">
        <f>IF('Cartera Semanal Producto'!$A41='Cartera Semanal Producto'!AC$1,-SUMIFS('BD Factoraje'!$Q:$Q,'BD Factoraje'!$G:$G,'Cartera Semanal Producto'!$A41,'BD Factoraje'!$C:$C,$B$2),0)+AB41-SUMIFS('BD Factoraje'!$R:$R,'BD Factoraje'!$G:$G,'Cartera Semanal Producto'!$A41,'BD Factoraje'!$N:$N,'Cartera Semanal Producto'!AC$1,'BD Factoraje'!$C:$C,$B$2)</f>
        <v>0</v>
      </c>
      <c r="AD41" s="11">
        <f>IF('Cartera Semanal Producto'!$A41='Cartera Semanal Producto'!AD$1,-SUMIFS('BD Factoraje'!$Q:$Q,'BD Factoraje'!$G:$G,'Cartera Semanal Producto'!$A41,'BD Factoraje'!$C:$C,$B$2),0)+AC41-SUMIFS('BD Factoraje'!$R:$R,'BD Factoraje'!$G:$G,'Cartera Semanal Producto'!$A41,'BD Factoraje'!$N:$N,'Cartera Semanal Producto'!AD$1,'BD Factoraje'!$C:$C,$B$2)</f>
        <v>0</v>
      </c>
      <c r="AE41" s="11">
        <f>IF('Cartera Semanal Producto'!$A41='Cartera Semanal Producto'!AE$1,-SUMIFS('BD Factoraje'!$Q:$Q,'BD Factoraje'!$G:$G,'Cartera Semanal Producto'!$A41,'BD Factoraje'!$C:$C,$B$2),0)+AD41-SUMIFS('BD Factoraje'!$R:$R,'BD Factoraje'!$G:$G,'Cartera Semanal Producto'!$A41,'BD Factoraje'!$N:$N,'Cartera Semanal Producto'!AE$1,'BD Factoraje'!$C:$C,$B$2)</f>
        <v>0</v>
      </c>
      <c r="AF41" s="11">
        <f>IF('Cartera Semanal Producto'!$A41='Cartera Semanal Producto'!AF$1,-SUMIFS('BD Factoraje'!$Q:$Q,'BD Factoraje'!$G:$G,'Cartera Semanal Producto'!$A41,'BD Factoraje'!$C:$C,$B$2),0)+AE41-SUMIFS('BD Factoraje'!$R:$R,'BD Factoraje'!$G:$G,'Cartera Semanal Producto'!$A41,'BD Factoraje'!$N:$N,'Cartera Semanal Producto'!AF$1,'BD Factoraje'!$C:$C,$B$2)</f>
        <v>0</v>
      </c>
      <c r="AG41" s="11">
        <f>IF('Cartera Semanal Producto'!$A41='Cartera Semanal Producto'!AG$1,-SUMIFS('BD Factoraje'!$Q:$Q,'BD Factoraje'!$G:$G,'Cartera Semanal Producto'!$A41,'BD Factoraje'!$C:$C,$B$2),0)+AF41-SUMIFS('BD Factoraje'!$R:$R,'BD Factoraje'!$G:$G,'Cartera Semanal Producto'!$A41,'BD Factoraje'!$N:$N,'Cartera Semanal Producto'!AG$1,'BD Factoraje'!$C:$C,$B$2)</f>
        <v>0</v>
      </c>
      <c r="AH41" s="11">
        <f>IF('Cartera Semanal Producto'!$A41='Cartera Semanal Producto'!AH$1,-SUMIFS('BD Factoraje'!$Q:$Q,'BD Factoraje'!$G:$G,'Cartera Semanal Producto'!$A41,'BD Factoraje'!$C:$C,$B$2),0)+AG41-SUMIFS('BD Factoraje'!$R:$R,'BD Factoraje'!$G:$G,'Cartera Semanal Producto'!$A41,'BD Factoraje'!$N:$N,'Cartera Semanal Producto'!AH$1,'BD Factoraje'!$C:$C,$B$2)</f>
        <v>0</v>
      </c>
      <c r="AI41" s="11">
        <f>IF('Cartera Semanal Producto'!$A41='Cartera Semanal Producto'!AI$1,-SUMIFS('BD Factoraje'!$Q:$Q,'BD Factoraje'!$G:$G,'Cartera Semanal Producto'!$A41,'BD Factoraje'!$C:$C,$B$2),0)+AH41-SUMIFS('BD Factoraje'!$R:$R,'BD Factoraje'!$G:$G,'Cartera Semanal Producto'!$A41,'BD Factoraje'!$N:$N,'Cartera Semanal Producto'!AI$1,'BD Factoraje'!$C:$C,$B$2)</f>
        <v>0</v>
      </c>
      <c r="AJ41" s="11">
        <f>IF('Cartera Semanal Producto'!$A41='Cartera Semanal Producto'!AJ$1,-SUMIFS('BD Factoraje'!$Q:$Q,'BD Factoraje'!$G:$G,'Cartera Semanal Producto'!$A41,'BD Factoraje'!$C:$C,$B$2),0)+AI41-SUMIFS('BD Factoraje'!$R:$R,'BD Factoraje'!$G:$G,'Cartera Semanal Producto'!$A41,'BD Factoraje'!$N:$N,'Cartera Semanal Producto'!AJ$1,'BD Factoraje'!$C:$C,$B$2)</f>
        <v>0</v>
      </c>
      <c r="AK41" s="11">
        <f>IF('Cartera Semanal Producto'!$A41='Cartera Semanal Producto'!AK$1,-SUMIFS('BD Factoraje'!$Q:$Q,'BD Factoraje'!$G:$G,'Cartera Semanal Producto'!$A41,'BD Factoraje'!$C:$C,$B$2),0)+AJ41-SUMIFS('BD Factoraje'!$R:$R,'BD Factoraje'!$G:$G,'Cartera Semanal Producto'!$A41,'BD Factoraje'!$N:$N,'Cartera Semanal Producto'!AK$1,'BD Factoraje'!$C:$C,$B$2)</f>
        <v>0</v>
      </c>
      <c r="AL41" s="11">
        <f>IF('Cartera Semanal Producto'!$A41='Cartera Semanal Producto'!AL$1,-SUMIFS('BD Factoraje'!$Q:$Q,'BD Factoraje'!$G:$G,'Cartera Semanal Producto'!$A41,'BD Factoraje'!$C:$C,$B$2),0)+AK41-SUMIFS('BD Factoraje'!$R:$R,'BD Factoraje'!$G:$G,'Cartera Semanal Producto'!$A41,'BD Factoraje'!$N:$N,'Cartera Semanal Producto'!AL$1,'BD Factoraje'!$C:$C,$B$2)</f>
        <v>0</v>
      </c>
      <c r="AM41" s="11">
        <f>IF('Cartera Semanal Producto'!$A41='Cartera Semanal Producto'!AM$1,-SUMIFS('BD Factoraje'!$Q:$Q,'BD Factoraje'!$G:$G,'Cartera Semanal Producto'!$A41,'BD Factoraje'!$C:$C,$B$2),0)+AL41-SUMIFS('BD Factoraje'!$R:$R,'BD Factoraje'!$G:$G,'Cartera Semanal Producto'!$A41,'BD Factoraje'!$N:$N,'Cartera Semanal Producto'!AM$1,'BD Factoraje'!$C:$C,$B$2)</f>
        <v>0</v>
      </c>
      <c r="AN41" s="11">
        <f>IF('Cartera Semanal Producto'!$A41='Cartera Semanal Producto'!AN$1,-SUMIFS('BD Factoraje'!$Q:$Q,'BD Factoraje'!$G:$G,'Cartera Semanal Producto'!$A41,'BD Factoraje'!$C:$C,$B$2),0)+AM41-SUMIFS('BD Factoraje'!$R:$R,'BD Factoraje'!$G:$G,'Cartera Semanal Producto'!$A41,'BD Factoraje'!$N:$N,'Cartera Semanal Producto'!AN$1,'BD Factoraje'!$C:$C,$B$2)</f>
        <v>0</v>
      </c>
      <c r="AO41" s="11">
        <f>IF('Cartera Semanal Producto'!$A41='Cartera Semanal Producto'!AO$1,-SUMIFS('BD Factoraje'!$Q:$Q,'BD Factoraje'!$G:$G,'Cartera Semanal Producto'!$A41,'BD Factoraje'!$C:$C,$B$2),0)+AN41-SUMIFS('BD Factoraje'!$R:$R,'BD Factoraje'!$G:$G,'Cartera Semanal Producto'!$A41,'BD Factoraje'!$N:$N,'Cartera Semanal Producto'!AO$1,'BD Factoraje'!$C:$C,$B$2)</f>
        <v>0</v>
      </c>
      <c r="AP41" s="11">
        <f>IF('Cartera Semanal Producto'!$A41='Cartera Semanal Producto'!AP$1,-SUMIFS('BD Factoraje'!$Q:$Q,'BD Factoraje'!$G:$G,'Cartera Semanal Producto'!$A41,'BD Factoraje'!$C:$C,$B$2),0)+AO41-SUMIFS('BD Factoraje'!$R:$R,'BD Factoraje'!$G:$G,'Cartera Semanal Producto'!$A41,'BD Factoraje'!$N:$N,'Cartera Semanal Producto'!AP$1,'BD Factoraje'!$C:$C,$B$2)</f>
        <v>0</v>
      </c>
      <c r="AQ41" s="11">
        <f>IF('Cartera Semanal Producto'!$A41='Cartera Semanal Producto'!AQ$1,-SUMIFS('BD Factoraje'!$Q:$Q,'BD Factoraje'!$G:$G,'Cartera Semanal Producto'!$A41,'BD Factoraje'!$C:$C,$B$2),0)+AP41-SUMIFS('BD Factoraje'!$R:$R,'BD Factoraje'!$G:$G,'Cartera Semanal Producto'!$A41,'BD Factoraje'!$N:$N,'Cartera Semanal Producto'!AQ$1,'BD Factoraje'!$C:$C,$B$2)</f>
        <v>0</v>
      </c>
      <c r="AR41" s="11">
        <f>IF('Cartera Semanal Producto'!$A41='Cartera Semanal Producto'!AR$1,-SUMIFS('BD Factoraje'!$Q:$Q,'BD Factoraje'!$G:$G,'Cartera Semanal Producto'!$A41,'BD Factoraje'!$C:$C,$B$2),0)+AQ41-SUMIFS('BD Factoraje'!$R:$R,'BD Factoraje'!$G:$G,'Cartera Semanal Producto'!$A41,'BD Factoraje'!$N:$N,'Cartera Semanal Producto'!AR$1,'BD Factoraje'!$C:$C,$B$2)</f>
        <v>0</v>
      </c>
      <c r="AS41" s="11">
        <f>IF('Cartera Semanal Producto'!$A41='Cartera Semanal Producto'!AS$1,-SUMIFS('BD Factoraje'!$Q:$Q,'BD Factoraje'!$G:$G,'Cartera Semanal Producto'!$A41,'BD Factoraje'!$C:$C,$B$2),0)+AR41-SUMIFS('BD Factoraje'!$R:$R,'BD Factoraje'!$G:$G,'Cartera Semanal Producto'!$A41,'BD Factoraje'!$N:$N,'Cartera Semanal Producto'!AS$1,'BD Factoraje'!$C:$C,$B$2)</f>
        <v>0</v>
      </c>
      <c r="AT41" s="11">
        <f>IF('Cartera Semanal Producto'!$A41='Cartera Semanal Producto'!AT$1,-SUMIFS('BD Factoraje'!$Q:$Q,'BD Factoraje'!$G:$G,'Cartera Semanal Producto'!$A41,'BD Factoraje'!$C:$C,$B$2),0)+AS41-SUMIFS('BD Factoraje'!$R:$R,'BD Factoraje'!$G:$G,'Cartera Semanal Producto'!$A41,'BD Factoraje'!$N:$N,'Cartera Semanal Producto'!AT$1,'BD Factoraje'!$C:$C,$B$2)</f>
        <v>0</v>
      </c>
      <c r="AU41" s="11">
        <f>IF('Cartera Semanal Producto'!$A41='Cartera Semanal Producto'!AU$1,-SUMIFS('BD Factoraje'!$Q:$Q,'BD Factoraje'!$G:$G,'Cartera Semanal Producto'!$A41,'BD Factoraje'!$C:$C,$B$2),0)+AT41-SUMIFS('BD Factoraje'!$R:$R,'BD Factoraje'!$G:$G,'Cartera Semanal Producto'!$A41,'BD Factoraje'!$N:$N,'Cartera Semanal Producto'!AU$1,'BD Factoraje'!$C:$C,$B$2)</f>
        <v>0</v>
      </c>
      <c r="AV41" s="11">
        <f>IF('Cartera Semanal Producto'!$A41='Cartera Semanal Producto'!AV$1,-SUMIFS('BD Factoraje'!$Q:$Q,'BD Factoraje'!$G:$G,'Cartera Semanal Producto'!$A41,'BD Factoraje'!$C:$C,$B$2),0)+AU41-SUMIFS('BD Factoraje'!$R:$R,'BD Factoraje'!$G:$G,'Cartera Semanal Producto'!$A41,'BD Factoraje'!$N:$N,'Cartera Semanal Producto'!AV$1,'BD Factoraje'!$C:$C,$B$2)</f>
        <v>0</v>
      </c>
      <c r="AW41" s="11">
        <f>IF('Cartera Semanal Producto'!$A41='Cartera Semanal Producto'!AW$1,-SUMIFS('BD Factoraje'!$Q:$Q,'BD Factoraje'!$G:$G,'Cartera Semanal Producto'!$A41,'BD Factoraje'!$C:$C,$B$2),0)+AV41-SUMIFS('BD Factoraje'!$R:$R,'BD Factoraje'!$G:$G,'Cartera Semanal Producto'!$A41,'BD Factoraje'!$N:$N,'Cartera Semanal Producto'!AW$1,'BD Factoraje'!$C:$C,$B$2)</f>
        <v>0</v>
      </c>
      <c r="AX41" s="11">
        <f>IF('Cartera Semanal Producto'!$A41='Cartera Semanal Producto'!AX$1,-SUMIFS('BD Factoraje'!$Q:$Q,'BD Factoraje'!$G:$G,'Cartera Semanal Producto'!$A41,'BD Factoraje'!$C:$C,$B$2),0)+AW41-SUMIFS('BD Factoraje'!$R:$R,'BD Factoraje'!$G:$G,'Cartera Semanal Producto'!$A41,'BD Factoraje'!$N:$N,'Cartera Semanal Producto'!AX$1,'BD Factoraje'!$C:$C,$B$2)</f>
        <v>0</v>
      </c>
      <c r="AY41" s="11">
        <f>IF('Cartera Semanal Producto'!$A41='Cartera Semanal Producto'!AY$1,-SUMIFS('BD Factoraje'!$Q:$Q,'BD Factoraje'!$G:$G,'Cartera Semanal Producto'!$A41,'BD Factoraje'!$C:$C,$B$2),0)+AX41-SUMIFS('BD Factoraje'!$R:$R,'BD Factoraje'!$G:$G,'Cartera Semanal Producto'!$A41,'BD Factoraje'!$N:$N,'Cartera Semanal Producto'!AY$1,'BD Factoraje'!$C:$C,$B$2)</f>
        <v>0</v>
      </c>
      <c r="AZ41" s="11">
        <f>IF('Cartera Semanal Producto'!$A41='Cartera Semanal Producto'!AZ$1,-SUMIFS('BD Factoraje'!$Q:$Q,'BD Factoraje'!$G:$G,'Cartera Semanal Producto'!$A41,'BD Factoraje'!$C:$C,$B$2),0)+AY41-SUMIFS('BD Factoraje'!$R:$R,'BD Factoraje'!$G:$G,'Cartera Semanal Producto'!$A41,'BD Factoraje'!$N:$N,'Cartera Semanal Producto'!AZ$1,'BD Factoraje'!$C:$C,$B$2)</f>
        <v>0</v>
      </c>
      <c r="BA41" s="11">
        <f>IF('Cartera Semanal Producto'!$A41='Cartera Semanal Producto'!BA$1,-SUMIFS('BD Factoraje'!$Q:$Q,'BD Factoraje'!$G:$G,'Cartera Semanal Producto'!$A41,'BD Factoraje'!$C:$C,$B$2),0)+AZ41-SUMIFS('BD Factoraje'!$R:$R,'BD Factoraje'!$G:$G,'Cartera Semanal Producto'!$A41,'BD Factoraje'!$N:$N,'Cartera Semanal Producto'!BA$1,'BD Factoraje'!$C:$C,$B$2)</f>
        <v>0</v>
      </c>
      <c r="BB41" s="11">
        <f>IF('Cartera Semanal Producto'!$A41='Cartera Semanal Producto'!BB$1,-SUMIFS('BD Factoraje'!$Q:$Q,'BD Factoraje'!$G:$G,'Cartera Semanal Producto'!$A41,'BD Factoraje'!$C:$C,$B$2),0)+BA41-SUMIFS('BD Factoraje'!$R:$R,'BD Factoraje'!$G:$G,'Cartera Semanal Producto'!$A41,'BD Factoraje'!$N:$N,'Cartera Semanal Producto'!BB$1,'BD Factoraje'!$C:$C,$B$2)</f>
        <v>0</v>
      </c>
      <c r="BC41" s="11">
        <f>IF('Cartera Semanal Producto'!$A41='Cartera Semanal Producto'!BC$1,-SUMIFS('BD Factoraje'!$Q:$Q,'BD Factoraje'!$G:$G,'Cartera Semanal Producto'!$A41,'BD Factoraje'!$C:$C,$B$2),0)+BB41-SUMIFS('BD Factoraje'!$R:$R,'BD Factoraje'!$G:$G,'Cartera Semanal Producto'!$A41,'BD Factoraje'!$N:$N,'Cartera Semanal Producto'!BC$1,'BD Factoraje'!$C:$C,$B$2)</f>
        <v>0</v>
      </c>
      <c r="BD41" s="11">
        <f>IF('Cartera Semanal Producto'!$A41='Cartera Semanal Producto'!BD$1,-SUMIFS('BD Factoraje'!$Q:$Q,'BD Factoraje'!$G:$G,'Cartera Semanal Producto'!$A41,'BD Factoraje'!$C:$C,$B$2),0)+BC41-SUMIFS('BD Factoraje'!$R:$R,'BD Factoraje'!$G:$G,'Cartera Semanal Producto'!$A41,'BD Factoraje'!$N:$N,'Cartera Semanal Producto'!BD$1,'BD Factoraje'!$C:$C,$B$2)</f>
        <v>0</v>
      </c>
      <c r="BE41" s="11">
        <f>IF('Cartera Semanal Producto'!$A41='Cartera Semanal Producto'!BE$1,-SUMIFS('BD Factoraje'!$Q:$Q,'BD Factoraje'!$G:$G,'Cartera Semanal Producto'!$A41,'BD Factoraje'!$C:$C,$B$2),0)+BD41-SUMIFS('BD Factoraje'!$R:$R,'BD Factoraje'!$G:$G,'Cartera Semanal Producto'!$A41,'BD Factoraje'!$N:$N,'Cartera Semanal Producto'!BE$1,'BD Factoraje'!$C:$C,$B$2)</f>
        <v>0</v>
      </c>
      <c r="BF41" s="11">
        <f>IF('Cartera Semanal Producto'!$A41='Cartera Semanal Producto'!BF$1,-SUMIFS('BD Factoraje'!$Q:$Q,'BD Factoraje'!$G:$G,'Cartera Semanal Producto'!$A41,'BD Factoraje'!$C:$C,$B$2),0)+BE41-SUMIFS('BD Factoraje'!$R:$R,'BD Factoraje'!$G:$G,'Cartera Semanal Producto'!$A41,'BD Factoraje'!$N:$N,'Cartera Semanal Producto'!BF$1,'BD Factoraje'!$C:$C,$B$2)</f>
        <v>0</v>
      </c>
      <c r="BG41" s="11">
        <f>IF('Cartera Semanal Producto'!$A41='Cartera Semanal Producto'!BG$1,-SUMIFS('BD Factoraje'!$Q:$Q,'BD Factoraje'!$G:$G,'Cartera Semanal Producto'!$A41,'BD Factoraje'!$C:$C,$B$2),0)+BF41-SUMIFS('BD Factoraje'!$R:$R,'BD Factoraje'!$G:$G,'Cartera Semanal Producto'!$A41,'BD Factoraje'!$N:$N,'Cartera Semanal Producto'!BG$1,'BD Factoraje'!$C:$C,$B$2)</f>
        <v>0</v>
      </c>
      <c r="BH41" s="11">
        <f>IF('Cartera Semanal Producto'!$A41='Cartera Semanal Producto'!BH$1,-SUMIFS('BD Factoraje'!$Q:$Q,'BD Factoraje'!$G:$G,'Cartera Semanal Producto'!$A41,'BD Factoraje'!$C:$C,$B$2),0)+BG41-SUMIFS('BD Factoraje'!$R:$R,'BD Factoraje'!$G:$G,'Cartera Semanal Producto'!$A41,'BD Factoraje'!$N:$N,'Cartera Semanal Producto'!BH$1,'BD Factoraje'!$C:$C,$B$2)</f>
        <v>0</v>
      </c>
      <c r="BI41" s="11">
        <f>IF('Cartera Semanal Producto'!$A41='Cartera Semanal Producto'!BI$1,-SUMIFS('BD Factoraje'!$Q:$Q,'BD Factoraje'!$G:$G,'Cartera Semanal Producto'!$A41,'BD Factoraje'!$C:$C,$B$2),0)+BH41-SUMIFS('BD Factoraje'!$R:$R,'BD Factoraje'!$G:$G,'Cartera Semanal Producto'!$A41,'BD Factoraje'!$N:$N,'Cartera Semanal Producto'!BI$1,'BD Factoraje'!$C:$C,$B$2)</f>
        <v>0</v>
      </c>
      <c r="BJ41" s="11">
        <f>IF('Cartera Semanal Producto'!$A41='Cartera Semanal Producto'!BJ$1,-SUMIFS('BD Factoraje'!$Q:$Q,'BD Factoraje'!$G:$G,'Cartera Semanal Producto'!$A41,'BD Factoraje'!$C:$C,$B$2),0)+BI41-SUMIFS('BD Factoraje'!$R:$R,'BD Factoraje'!$G:$G,'Cartera Semanal Producto'!$A41,'BD Factoraje'!$N:$N,'Cartera Semanal Producto'!BJ$1,'BD Factoraje'!$C:$C,$B$2)</f>
        <v>0</v>
      </c>
      <c r="BK41" s="11">
        <f>IF('Cartera Semanal Producto'!$A41='Cartera Semanal Producto'!BK$1,-SUMIFS('BD Factoraje'!$Q:$Q,'BD Factoraje'!$G:$G,'Cartera Semanal Producto'!$A41,'BD Factoraje'!$C:$C,$B$2),0)+BJ41-SUMIFS('BD Factoraje'!$R:$R,'BD Factoraje'!$G:$G,'Cartera Semanal Producto'!$A41,'BD Factoraje'!$N:$N,'Cartera Semanal Producto'!BK$1,'BD Factoraje'!$C:$C,$B$2)</f>
        <v>0</v>
      </c>
      <c r="BL41" s="11">
        <f>IF('Cartera Semanal Producto'!$A41='Cartera Semanal Producto'!BL$1,-SUMIFS('BD Factoraje'!$Q:$Q,'BD Factoraje'!$G:$G,'Cartera Semanal Producto'!$A41,'BD Factoraje'!$C:$C,$B$2),0)+BK41-SUMIFS('BD Factoraje'!$R:$R,'BD Factoraje'!$G:$G,'Cartera Semanal Producto'!$A41,'BD Factoraje'!$N:$N,'Cartera Semanal Producto'!BL$1,'BD Factoraje'!$C:$C,$B$2)</f>
        <v>0</v>
      </c>
      <c r="BM41" s="11">
        <f>IF('Cartera Semanal Producto'!$A41='Cartera Semanal Producto'!BM$1,-SUMIFS('BD Factoraje'!$Q:$Q,'BD Factoraje'!$G:$G,'Cartera Semanal Producto'!$A41,'BD Factoraje'!$C:$C,$B$2),0)+BL41-SUMIFS('BD Factoraje'!$R:$R,'BD Factoraje'!$G:$G,'Cartera Semanal Producto'!$A41,'BD Factoraje'!$N:$N,'Cartera Semanal Producto'!BM$1,'BD Factoraje'!$C:$C,$B$2)</f>
        <v>0</v>
      </c>
      <c r="BN41" s="11">
        <f>IF('Cartera Semanal Producto'!$A41='Cartera Semanal Producto'!BN$1,-SUMIFS('BD Factoraje'!$Q:$Q,'BD Factoraje'!$G:$G,'Cartera Semanal Producto'!$A41,'BD Factoraje'!$C:$C,$B$2),0)+BM41-SUMIFS('BD Factoraje'!$R:$R,'BD Factoraje'!$G:$G,'Cartera Semanal Producto'!$A41,'BD Factoraje'!$N:$N,'Cartera Semanal Producto'!BN$1,'BD Factoraje'!$C:$C,$B$2)</f>
        <v>0</v>
      </c>
      <c r="BO41" s="11">
        <f>IF('Cartera Semanal Producto'!$A41='Cartera Semanal Producto'!BO$1,-SUMIFS('BD Factoraje'!$Q:$Q,'BD Factoraje'!$G:$G,'Cartera Semanal Producto'!$A41,'BD Factoraje'!$C:$C,$B$2),0)+BN41-SUMIFS('BD Factoraje'!$R:$R,'BD Factoraje'!$G:$G,'Cartera Semanal Producto'!$A41,'BD Factoraje'!$N:$N,'Cartera Semanal Producto'!BO$1,'BD Factoraje'!$C:$C,$B$2)</f>
        <v>0</v>
      </c>
      <c r="BP41" s="11">
        <f>IF('Cartera Semanal Producto'!$A41='Cartera Semanal Producto'!BP$1,-SUMIFS('BD Factoraje'!$Q:$Q,'BD Factoraje'!$G:$G,'Cartera Semanal Producto'!$A41,'BD Factoraje'!$C:$C,$B$2),0)+BO41-SUMIFS('BD Factoraje'!$R:$R,'BD Factoraje'!$G:$G,'Cartera Semanal Producto'!$A41,'BD Factoraje'!$N:$N,'Cartera Semanal Producto'!BP$1,'BD Factoraje'!$C:$C,$B$2)</f>
        <v>0</v>
      </c>
      <c r="BQ41" s="11">
        <f>IF('Cartera Semanal Producto'!$A41='Cartera Semanal Producto'!BQ$1,-SUMIFS('BD Factoraje'!$Q:$Q,'BD Factoraje'!$G:$G,'Cartera Semanal Producto'!$A41,'BD Factoraje'!$C:$C,$B$2),0)+BP41-SUMIFS('BD Factoraje'!$R:$R,'BD Factoraje'!$G:$G,'Cartera Semanal Producto'!$A41,'BD Factoraje'!$N:$N,'Cartera Semanal Producto'!BQ$1,'BD Factoraje'!$C:$C,$B$2)</f>
        <v>0</v>
      </c>
      <c r="BR41" s="11">
        <f>IF('Cartera Semanal Producto'!$A41='Cartera Semanal Producto'!BR$1,-SUMIFS('BD Factoraje'!$Q:$Q,'BD Factoraje'!$G:$G,'Cartera Semanal Producto'!$A41,'BD Factoraje'!$C:$C,$B$2),0)+BQ41-SUMIFS('BD Factoraje'!$R:$R,'BD Factoraje'!$G:$G,'Cartera Semanal Producto'!$A41,'BD Factoraje'!$N:$N,'Cartera Semanal Producto'!BR$1,'BD Factoraje'!$C:$C,$B$2)</f>
        <v>0</v>
      </c>
      <c r="BS41" s="11">
        <f>IF('Cartera Semanal Producto'!$A41='Cartera Semanal Producto'!BS$1,-SUMIFS('BD Factoraje'!$Q:$Q,'BD Factoraje'!$G:$G,'Cartera Semanal Producto'!$A41,'BD Factoraje'!$C:$C,$B$2),0)+BR41-SUMIFS('BD Factoraje'!$R:$R,'BD Factoraje'!$G:$G,'Cartera Semanal Producto'!$A41,'BD Factoraje'!$N:$N,'Cartera Semanal Producto'!BS$1,'BD Factoraje'!$C:$C,$B$2)</f>
        <v>0</v>
      </c>
      <c r="BT41" s="11">
        <f>IF('Cartera Semanal Producto'!$A41='Cartera Semanal Producto'!BT$1,-SUMIFS('BD Factoraje'!$Q:$Q,'BD Factoraje'!$G:$G,'Cartera Semanal Producto'!$A41,'BD Factoraje'!$C:$C,$B$2),0)+BS41-SUMIFS('BD Factoraje'!$R:$R,'BD Factoraje'!$G:$G,'Cartera Semanal Producto'!$A41,'BD Factoraje'!$N:$N,'Cartera Semanal Producto'!BT$1,'BD Factoraje'!$C:$C,$B$2)</f>
        <v>0</v>
      </c>
      <c r="BU41" s="11">
        <f>IF('Cartera Semanal Producto'!$A41='Cartera Semanal Producto'!BU$1,-SUMIFS('BD Factoraje'!$Q:$Q,'BD Factoraje'!$G:$G,'Cartera Semanal Producto'!$A41,'BD Factoraje'!$C:$C,$B$2),0)+BT41-SUMIFS('BD Factoraje'!$R:$R,'BD Factoraje'!$G:$G,'Cartera Semanal Producto'!$A41,'BD Factoraje'!$N:$N,'Cartera Semanal Producto'!BU$1,'BD Factoraje'!$C:$C,$B$2)</f>
        <v>0</v>
      </c>
      <c r="BV41" s="11">
        <f>IF('Cartera Semanal Producto'!$A41='Cartera Semanal Producto'!BV$1,-SUMIFS('BD Factoraje'!$Q:$Q,'BD Factoraje'!$G:$G,'Cartera Semanal Producto'!$A41,'BD Factoraje'!$C:$C,$B$2),0)+BU41-SUMIFS('BD Factoraje'!$R:$R,'BD Factoraje'!$G:$G,'Cartera Semanal Producto'!$A41,'BD Factoraje'!$N:$N,'Cartera Semanal Producto'!BV$1,'BD Factoraje'!$C:$C,$B$2)</f>
        <v>0</v>
      </c>
      <c r="BW41" s="11">
        <f>IF('Cartera Semanal Producto'!$A41='Cartera Semanal Producto'!BW$1,-SUMIFS('BD Factoraje'!$Q:$Q,'BD Factoraje'!$G:$G,'Cartera Semanal Producto'!$A41,'BD Factoraje'!$C:$C,$B$2),0)+BV41-SUMIFS('BD Factoraje'!$R:$R,'BD Factoraje'!$G:$G,'Cartera Semanal Producto'!$A41,'BD Factoraje'!$N:$N,'Cartera Semanal Producto'!BW$1,'BD Factoraje'!$C:$C,$B$2)</f>
        <v>0</v>
      </c>
      <c r="BX41" s="11">
        <f>IF('Cartera Semanal Producto'!$A41='Cartera Semanal Producto'!BX$1,-SUMIFS('BD Factoraje'!$Q:$Q,'BD Factoraje'!$G:$G,'Cartera Semanal Producto'!$A41,'BD Factoraje'!$C:$C,$B$2),0)+BW41-SUMIFS('BD Factoraje'!$R:$R,'BD Factoraje'!$G:$G,'Cartera Semanal Producto'!$A41,'BD Factoraje'!$N:$N,'Cartera Semanal Producto'!BX$1,'BD Factoraje'!$C:$C,$B$2)</f>
        <v>0</v>
      </c>
      <c r="BY41" s="11">
        <f>IF('Cartera Semanal Producto'!$A41='Cartera Semanal Producto'!BY$1,-SUMIFS('BD Factoraje'!$Q:$Q,'BD Factoraje'!$G:$G,'Cartera Semanal Producto'!$A41,'BD Factoraje'!$C:$C,$B$2),0)+BX41-SUMIFS('BD Factoraje'!$R:$R,'BD Factoraje'!$G:$G,'Cartera Semanal Producto'!$A41,'BD Factoraje'!$N:$N,'Cartera Semanal Producto'!BY$1,'BD Factoraje'!$C:$C,$B$2)</f>
        <v>0</v>
      </c>
      <c r="BZ41" s="11">
        <f>IF('Cartera Semanal Producto'!$A41='Cartera Semanal Producto'!BZ$1,-SUMIFS('BD Factoraje'!$Q:$Q,'BD Factoraje'!$G:$G,'Cartera Semanal Producto'!$A41,'BD Factoraje'!$C:$C,$B$2),0)+BY41-SUMIFS('BD Factoraje'!$R:$R,'BD Factoraje'!$G:$G,'Cartera Semanal Producto'!$A41,'BD Factoraje'!$N:$N,'Cartera Semanal Producto'!BZ$1,'BD Factoraje'!$C:$C,$B$2)</f>
        <v>0</v>
      </c>
      <c r="CA41" s="11">
        <f>IF('Cartera Semanal Producto'!$A41='Cartera Semanal Producto'!CA$1,-SUMIFS('BD Factoraje'!$Q:$Q,'BD Factoraje'!$G:$G,'Cartera Semanal Producto'!$A41,'BD Factoraje'!$C:$C,$B$2),0)+BZ41-SUMIFS('BD Factoraje'!$R:$R,'BD Factoraje'!$G:$G,'Cartera Semanal Producto'!$A41,'BD Factoraje'!$N:$N,'Cartera Semanal Producto'!CA$1,'BD Factoraje'!$C:$C,$B$2)</f>
        <v>0</v>
      </c>
      <c r="CB41" s="11">
        <f>IF('Cartera Semanal Producto'!$A41='Cartera Semanal Producto'!CB$1,-SUMIFS('BD Factoraje'!$Q:$Q,'BD Factoraje'!$G:$G,'Cartera Semanal Producto'!$A41,'BD Factoraje'!$C:$C,$B$2),0)+CA41-SUMIFS('BD Factoraje'!$R:$R,'BD Factoraje'!$G:$G,'Cartera Semanal Producto'!$A41,'BD Factoraje'!$N:$N,'Cartera Semanal Producto'!CB$1,'BD Factoraje'!$C:$C,$B$2)</f>
        <v>0</v>
      </c>
      <c r="CC41" s="11">
        <f>IF('Cartera Semanal Producto'!$A41='Cartera Semanal Producto'!CC$1,-SUMIFS('BD Factoraje'!$Q:$Q,'BD Factoraje'!$G:$G,'Cartera Semanal Producto'!$A41,'BD Factoraje'!$C:$C,$B$2),0)+CB41-SUMIFS('BD Factoraje'!$R:$R,'BD Factoraje'!$G:$G,'Cartera Semanal Producto'!$A41,'BD Factoraje'!$N:$N,'Cartera Semanal Producto'!CC$1,'BD Factoraje'!$C:$C,$B$2)</f>
        <v>0</v>
      </c>
      <c r="CD41" s="11">
        <f>IF('Cartera Semanal Producto'!$A41='Cartera Semanal Producto'!CD$1,-SUMIFS('BD Factoraje'!$Q:$Q,'BD Factoraje'!$G:$G,'Cartera Semanal Producto'!$A41,'BD Factoraje'!$C:$C,$B$2),0)+CC41-SUMIFS('BD Factoraje'!$R:$R,'BD Factoraje'!$G:$G,'Cartera Semanal Producto'!$A41,'BD Factoraje'!$N:$N,'Cartera Semanal Producto'!CD$1,'BD Factoraje'!$C:$C,$B$2)</f>
        <v>0</v>
      </c>
      <c r="CE41" s="11">
        <f>IF('Cartera Semanal Producto'!$A41='Cartera Semanal Producto'!CE$1,-SUMIFS('BD Factoraje'!$Q:$Q,'BD Factoraje'!$G:$G,'Cartera Semanal Producto'!$A41,'BD Factoraje'!$C:$C,$B$2),0)+CD41-SUMIFS('BD Factoraje'!$R:$R,'BD Factoraje'!$G:$G,'Cartera Semanal Producto'!$A41,'BD Factoraje'!$N:$N,'Cartera Semanal Producto'!CE$1,'BD Factoraje'!$C:$C,$B$2)</f>
        <v>0</v>
      </c>
      <c r="CF41" s="11">
        <f>IF('Cartera Semanal Producto'!$A41='Cartera Semanal Producto'!CF$1,-SUMIFS('BD Factoraje'!$Q:$Q,'BD Factoraje'!$G:$G,'Cartera Semanal Producto'!$A41,'BD Factoraje'!$C:$C,$B$2),0)+CE41-SUMIFS('BD Factoraje'!$R:$R,'BD Factoraje'!$G:$G,'Cartera Semanal Producto'!$A41,'BD Factoraje'!$N:$N,'Cartera Semanal Producto'!CF$1,'BD Factoraje'!$C:$C,$B$2)</f>
        <v>0</v>
      </c>
      <c r="CG41" s="11">
        <f>IF('Cartera Semanal Producto'!$A41='Cartera Semanal Producto'!CG$1,-SUMIFS('BD Factoraje'!$Q:$Q,'BD Factoraje'!$G:$G,'Cartera Semanal Producto'!$A41,'BD Factoraje'!$C:$C,$B$2),0)+CF41-SUMIFS('BD Factoraje'!$R:$R,'BD Factoraje'!$G:$G,'Cartera Semanal Producto'!$A41,'BD Factoraje'!$N:$N,'Cartera Semanal Producto'!CG$1,'BD Factoraje'!$C:$C,$B$2)</f>
        <v>0</v>
      </c>
      <c r="CH41" s="11">
        <f>IF('Cartera Semanal Producto'!$A41='Cartera Semanal Producto'!CH$1,-SUMIFS('BD Factoraje'!$Q:$Q,'BD Factoraje'!$G:$G,'Cartera Semanal Producto'!$A41,'BD Factoraje'!$C:$C,$B$2),0)+CG41-SUMIFS('BD Factoraje'!$R:$R,'BD Factoraje'!$G:$G,'Cartera Semanal Producto'!$A41,'BD Factoraje'!$N:$N,'Cartera Semanal Producto'!CH$1,'BD Factoraje'!$C:$C,$B$2)</f>
        <v>0</v>
      </c>
      <c r="CI41" s="11">
        <f>IF('Cartera Semanal Producto'!$A41='Cartera Semanal Producto'!CI$1,-SUMIFS('BD Factoraje'!$Q:$Q,'BD Factoraje'!$G:$G,'Cartera Semanal Producto'!$A41,'BD Factoraje'!$C:$C,$B$2),0)+CH41-SUMIFS('BD Factoraje'!$R:$R,'BD Factoraje'!$G:$G,'Cartera Semanal Producto'!$A41,'BD Factoraje'!$N:$N,'Cartera Semanal Producto'!CI$1,'BD Factoraje'!$C:$C,$B$2)</f>
        <v>0</v>
      </c>
      <c r="CJ41" s="11">
        <f>IF('Cartera Semanal Producto'!$A41='Cartera Semanal Producto'!CJ$1,-SUMIFS('BD Factoraje'!$Q:$Q,'BD Factoraje'!$G:$G,'Cartera Semanal Producto'!$A41,'BD Factoraje'!$C:$C,$B$2),0)+CI41-SUMIFS('BD Factoraje'!$R:$R,'BD Factoraje'!$G:$G,'Cartera Semanal Producto'!$A41,'BD Factoraje'!$N:$N,'Cartera Semanal Producto'!CJ$1,'BD Factoraje'!$C:$C,$B$2)</f>
        <v>0</v>
      </c>
      <c r="CK41" s="11">
        <f>IF('Cartera Semanal Producto'!$A41='Cartera Semanal Producto'!CK$1,-SUMIFS('BD Factoraje'!$Q:$Q,'BD Factoraje'!$G:$G,'Cartera Semanal Producto'!$A41,'BD Factoraje'!$C:$C,$B$2),0)+CJ41-SUMIFS('BD Factoraje'!$R:$R,'BD Factoraje'!$G:$G,'Cartera Semanal Producto'!$A41,'BD Factoraje'!$N:$N,'Cartera Semanal Producto'!CK$1,'BD Factoraje'!$C:$C,$B$2)</f>
        <v>0</v>
      </c>
      <c r="CL41" s="11">
        <f>IF('Cartera Semanal Producto'!$A41='Cartera Semanal Producto'!CL$1,-SUMIFS('BD Factoraje'!$Q:$Q,'BD Factoraje'!$G:$G,'Cartera Semanal Producto'!$A41,'BD Factoraje'!$C:$C,$B$2),0)+CK41-SUMIFS('BD Factoraje'!$R:$R,'BD Factoraje'!$G:$G,'Cartera Semanal Producto'!$A41,'BD Factoraje'!$N:$N,'Cartera Semanal Producto'!CL$1,'BD Factoraje'!$C:$C,$B$2)</f>
        <v>0</v>
      </c>
      <c r="CM41" s="11">
        <f>IF('Cartera Semanal Producto'!$A41='Cartera Semanal Producto'!CM$1,-SUMIFS('BD Factoraje'!$Q:$Q,'BD Factoraje'!$G:$G,'Cartera Semanal Producto'!$A41,'BD Factoraje'!$C:$C,$B$2),0)+CL41-SUMIFS('BD Factoraje'!$R:$R,'BD Factoraje'!$G:$G,'Cartera Semanal Producto'!$A41,'BD Factoraje'!$N:$N,'Cartera Semanal Producto'!CM$1,'BD Factoraje'!$C:$C,$B$2)</f>
        <v>0</v>
      </c>
      <c r="CN41" s="11">
        <f>IF('Cartera Semanal Producto'!$A41='Cartera Semanal Producto'!CN$1,-SUMIFS('BD Factoraje'!$Q:$Q,'BD Factoraje'!$G:$G,'Cartera Semanal Producto'!$A41,'BD Factoraje'!$C:$C,$B$2),0)+CM41-SUMIFS('BD Factoraje'!$R:$R,'BD Factoraje'!$G:$G,'Cartera Semanal Producto'!$A41,'BD Factoraje'!$N:$N,'Cartera Semanal Producto'!CN$1,'BD Factoraje'!$C:$C,$B$2)</f>
        <v>0</v>
      </c>
      <c r="CO41" s="11">
        <f>IF('Cartera Semanal Producto'!$A41='Cartera Semanal Producto'!CO$1,-SUMIFS('BD Factoraje'!$Q:$Q,'BD Factoraje'!$G:$G,'Cartera Semanal Producto'!$A41,'BD Factoraje'!$C:$C,$B$2),0)+CN41-SUMIFS('BD Factoraje'!$R:$R,'BD Factoraje'!$G:$G,'Cartera Semanal Producto'!$A41,'BD Factoraje'!$N:$N,'Cartera Semanal Producto'!CO$1,'BD Factoraje'!$C:$C,$B$2)</f>
        <v>0</v>
      </c>
      <c r="CP41" s="11">
        <f>IF('Cartera Semanal Producto'!$A41='Cartera Semanal Producto'!CP$1,-SUMIFS('BD Factoraje'!$Q:$Q,'BD Factoraje'!$G:$G,'Cartera Semanal Producto'!$A41,'BD Factoraje'!$C:$C,$B$2),0)+CO41-SUMIFS('BD Factoraje'!$R:$R,'BD Factoraje'!$G:$G,'Cartera Semanal Producto'!$A41,'BD Factoraje'!$N:$N,'Cartera Semanal Producto'!CP$1,'BD Factoraje'!$C:$C,$B$2)</f>
        <v>0</v>
      </c>
      <c r="CQ41" s="11">
        <f>IF('Cartera Semanal Producto'!$A41='Cartera Semanal Producto'!CQ$1,-SUMIFS('BD Factoraje'!$Q:$Q,'BD Factoraje'!$G:$G,'Cartera Semanal Producto'!$A41,'BD Factoraje'!$C:$C,$B$2),0)+CP41-SUMIFS('BD Factoraje'!$R:$R,'BD Factoraje'!$G:$G,'Cartera Semanal Producto'!$A41,'BD Factoraje'!$N:$N,'Cartera Semanal Producto'!CQ$1,'BD Factoraje'!$C:$C,$B$2)</f>
        <v>0</v>
      </c>
      <c r="CR41" s="11">
        <f>IF('Cartera Semanal Producto'!$A41='Cartera Semanal Producto'!CR$1,-SUMIFS('BD Factoraje'!$Q:$Q,'BD Factoraje'!$G:$G,'Cartera Semanal Producto'!$A41,'BD Factoraje'!$C:$C,$B$2),0)+CQ41-SUMIFS('BD Factoraje'!$R:$R,'BD Factoraje'!$G:$G,'Cartera Semanal Producto'!$A41,'BD Factoraje'!$N:$N,'Cartera Semanal Producto'!CR$1,'BD Factoraje'!$C:$C,$B$2)</f>
        <v>0</v>
      </c>
      <c r="CS41" s="11">
        <f>IF('Cartera Semanal Producto'!$A41='Cartera Semanal Producto'!CS$1,-SUMIFS('BD Factoraje'!$Q:$Q,'BD Factoraje'!$G:$G,'Cartera Semanal Producto'!$A41,'BD Factoraje'!$C:$C,$B$2),0)+CR41-SUMIFS('BD Factoraje'!$R:$R,'BD Factoraje'!$G:$G,'Cartera Semanal Producto'!$A41,'BD Factoraje'!$N:$N,'Cartera Semanal Producto'!CS$1,'BD Factoraje'!$C:$C,$B$2)</f>
        <v>0</v>
      </c>
      <c r="CT41" s="11">
        <f>IF('Cartera Semanal Producto'!$A41='Cartera Semanal Producto'!CT$1,-SUMIFS('BD Factoraje'!$Q:$Q,'BD Factoraje'!$G:$G,'Cartera Semanal Producto'!$A41,'BD Factoraje'!$C:$C,$B$2),0)+CS41-SUMIFS('BD Factoraje'!$R:$R,'BD Factoraje'!$G:$G,'Cartera Semanal Producto'!$A41,'BD Factoraje'!$N:$N,'Cartera Semanal Producto'!CT$1,'BD Factoraje'!$C:$C,$B$2)</f>
        <v>0</v>
      </c>
      <c r="CU41" s="11">
        <f>IF('Cartera Semanal Producto'!$A41='Cartera Semanal Producto'!CU$1,-SUMIFS('BD Factoraje'!$Q:$Q,'BD Factoraje'!$G:$G,'Cartera Semanal Producto'!$A41,'BD Factoraje'!$C:$C,$B$2),0)+CT41-SUMIFS('BD Factoraje'!$R:$R,'BD Factoraje'!$G:$G,'Cartera Semanal Producto'!$A41,'BD Factoraje'!$N:$N,'Cartera Semanal Producto'!CU$1,'BD Factoraje'!$C:$C,$B$2)</f>
        <v>0</v>
      </c>
      <c r="CV41" s="11">
        <f>IF('Cartera Semanal Producto'!$A41='Cartera Semanal Producto'!CV$1,-SUMIFS('BD Factoraje'!$Q:$Q,'BD Factoraje'!$G:$G,'Cartera Semanal Producto'!$A41,'BD Factoraje'!$C:$C,$B$2),0)+CU41-SUMIFS('BD Factoraje'!$R:$R,'BD Factoraje'!$G:$G,'Cartera Semanal Producto'!$A41,'BD Factoraje'!$N:$N,'Cartera Semanal Producto'!CV$1,'BD Factoraje'!$C:$C,$B$2)</f>
        <v>0</v>
      </c>
    </row>
    <row r="42" spans="1:100" x14ac:dyDescent="0.25">
      <c r="A42" s="14">
        <v>52</v>
      </c>
      <c r="B42" s="31">
        <f t="shared" si="2"/>
        <v>42729</v>
      </c>
      <c r="C42" s="11">
        <f>IF('Cartera Semanal Producto'!$A42='Cartera Semanal Producto'!C$1,-SUMIFS('BD Factoraje'!$Q:$Q,'BD Factoraje'!$G:$G,'Cartera Semanal Producto'!$A42,'BD Factoraje'!$C:$C,$B$2),0)</f>
        <v>0</v>
      </c>
      <c r="D42" s="11">
        <f>IF('Cartera Semanal Producto'!$A42='Cartera Semanal Producto'!D$1,-SUMIFS('BD Factoraje'!$Q:$Q,'BD Factoraje'!$G:$G,'Cartera Semanal Producto'!$A42,'BD Factoraje'!$C:$C,$B$2),0)+C42-SUMIFS('BD Factoraje'!$R:$R,'BD Factoraje'!$G:$G,'Cartera Semanal Producto'!$A42,'BD Factoraje'!$N:$N,'Cartera Semanal Producto'!D$1,'BD Factoraje'!$C:$C,$B$2)</f>
        <v>0</v>
      </c>
      <c r="E42" s="11">
        <f>IF('Cartera Semanal Producto'!$A42='Cartera Semanal Producto'!E$1,-SUMIFS('BD Factoraje'!$Q:$Q,'BD Factoraje'!$G:$G,'Cartera Semanal Producto'!$A42,'BD Factoraje'!$C:$C,$B$2),0)+D42-SUMIFS('BD Factoraje'!$R:$R,'BD Factoraje'!$G:$G,'Cartera Semanal Producto'!$A42,'BD Factoraje'!$N:$N,'Cartera Semanal Producto'!E$1,'BD Factoraje'!$C:$C,$B$2)</f>
        <v>0</v>
      </c>
      <c r="F42" s="11">
        <f>IF('Cartera Semanal Producto'!$A42='Cartera Semanal Producto'!F$1,-SUMIFS('BD Factoraje'!$Q:$Q,'BD Factoraje'!$G:$G,'Cartera Semanal Producto'!$A42,'BD Factoraje'!$C:$C,$B$2),0)+E42-SUMIFS('BD Factoraje'!$R:$R,'BD Factoraje'!$G:$G,'Cartera Semanal Producto'!$A42,'BD Factoraje'!$N:$N,'Cartera Semanal Producto'!F$1,'BD Factoraje'!$C:$C,$B$2)</f>
        <v>0</v>
      </c>
      <c r="G42" s="11">
        <f>IF('Cartera Semanal Producto'!$A42='Cartera Semanal Producto'!G$1,-SUMIFS('BD Factoraje'!$Q:$Q,'BD Factoraje'!$G:$G,'Cartera Semanal Producto'!$A42,'BD Factoraje'!$C:$C,$B$2),0)+F42-SUMIFS('BD Factoraje'!$R:$R,'BD Factoraje'!$G:$G,'Cartera Semanal Producto'!$A42,'BD Factoraje'!$N:$N,'Cartera Semanal Producto'!G$1,'BD Factoraje'!$C:$C,$B$2)</f>
        <v>0</v>
      </c>
      <c r="H42" s="11">
        <f>IF('Cartera Semanal Producto'!$A42='Cartera Semanal Producto'!H$1,-SUMIFS('BD Factoraje'!$Q:$Q,'BD Factoraje'!$G:$G,'Cartera Semanal Producto'!$A42,'BD Factoraje'!$C:$C,$B$2),0)+G42-SUMIFS('BD Factoraje'!$R:$R,'BD Factoraje'!$G:$G,'Cartera Semanal Producto'!$A42,'BD Factoraje'!$N:$N,'Cartera Semanal Producto'!H$1,'BD Factoraje'!$C:$C,$B$2)</f>
        <v>0</v>
      </c>
      <c r="I42" s="11">
        <f>IF('Cartera Semanal Producto'!$A42='Cartera Semanal Producto'!I$1,-SUMIFS('BD Factoraje'!$Q:$Q,'BD Factoraje'!$G:$G,'Cartera Semanal Producto'!$A42,'BD Factoraje'!$C:$C,$B$2),0)+H42-SUMIFS('BD Factoraje'!$R:$R,'BD Factoraje'!$G:$G,'Cartera Semanal Producto'!$A42,'BD Factoraje'!$N:$N,'Cartera Semanal Producto'!I$1,'BD Factoraje'!$C:$C,$B$2)</f>
        <v>0</v>
      </c>
      <c r="J42" s="11">
        <f>IF('Cartera Semanal Producto'!$A42='Cartera Semanal Producto'!J$1,-SUMIFS('BD Factoraje'!$Q:$Q,'BD Factoraje'!$G:$G,'Cartera Semanal Producto'!$A42,'BD Factoraje'!$C:$C,$B$2),0)+I42-SUMIFS('BD Factoraje'!$R:$R,'BD Factoraje'!$G:$G,'Cartera Semanal Producto'!$A42,'BD Factoraje'!$N:$N,'Cartera Semanal Producto'!J$1,'BD Factoraje'!$C:$C,$B$2)</f>
        <v>0</v>
      </c>
      <c r="K42" s="11">
        <f>IF('Cartera Semanal Producto'!$A42='Cartera Semanal Producto'!K$1,-SUMIFS('BD Factoraje'!$Q:$Q,'BD Factoraje'!$G:$G,'Cartera Semanal Producto'!$A42,'BD Factoraje'!$C:$C,$B$2),0)+J42-SUMIFS('BD Factoraje'!$R:$R,'BD Factoraje'!$G:$G,'Cartera Semanal Producto'!$A42,'BD Factoraje'!$N:$N,'Cartera Semanal Producto'!K$1,'BD Factoraje'!$C:$C,$B$2)</f>
        <v>0</v>
      </c>
      <c r="L42" s="11">
        <f>IF('Cartera Semanal Producto'!$A42='Cartera Semanal Producto'!L$1,-SUMIFS('BD Factoraje'!$Q:$Q,'BD Factoraje'!$G:$G,'Cartera Semanal Producto'!$A42,'BD Factoraje'!$C:$C,$B$2),0)+K42-SUMIFS('BD Factoraje'!$R:$R,'BD Factoraje'!$G:$G,'Cartera Semanal Producto'!$A42,'BD Factoraje'!$N:$N,'Cartera Semanal Producto'!L$1,'BD Factoraje'!$C:$C,$B$2)</f>
        <v>0</v>
      </c>
      <c r="M42" s="11">
        <f>IF('Cartera Semanal Producto'!$A42='Cartera Semanal Producto'!M$1,-SUMIFS('BD Factoraje'!$Q:$Q,'BD Factoraje'!$G:$G,'Cartera Semanal Producto'!$A42,'BD Factoraje'!$C:$C,$B$2),0)+L42-SUMIFS('BD Factoraje'!$R:$R,'BD Factoraje'!$G:$G,'Cartera Semanal Producto'!$A42,'BD Factoraje'!$N:$N,'Cartera Semanal Producto'!M$1,'BD Factoraje'!$C:$C,$B$2)</f>
        <v>0</v>
      </c>
      <c r="N42" s="11">
        <f>IF('Cartera Semanal Producto'!$A42='Cartera Semanal Producto'!N$1,-SUMIFS('BD Factoraje'!$Q:$Q,'BD Factoraje'!$G:$G,'Cartera Semanal Producto'!$A42,'BD Factoraje'!$C:$C,$B$2),0)+M42-SUMIFS('BD Factoraje'!$R:$R,'BD Factoraje'!$G:$G,'Cartera Semanal Producto'!$A42,'BD Factoraje'!$N:$N,'Cartera Semanal Producto'!N$1,'BD Factoraje'!$C:$C,$B$2)</f>
        <v>0</v>
      </c>
      <c r="O42" s="11">
        <f>IF('Cartera Semanal Producto'!$A42='Cartera Semanal Producto'!O$1,-SUMIFS('BD Factoraje'!$Q:$Q,'BD Factoraje'!$G:$G,'Cartera Semanal Producto'!$A42,'BD Factoraje'!$C:$C,$B$2),0)+N42-SUMIFS('BD Factoraje'!$R:$R,'BD Factoraje'!$G:$G,'Cartera Semanal Producto'!$A42,'BD Factoraje'!$N:$N,'Cartera Semanal Producto'!O$1,'BD Factoraje'!$C:$C,$B$2)</f>
        <v>0</v>
      </c>
      <c r="P42" s="11">
        <f>IF('Cartera Semanal Producto'!$A42='Cartera Semanal Producto'!P$1,-SUMIFS('BD Factoraje'!$Q:$Q,'BD Factoraje'!$G:$G,'Cartera Semanal Producto'!$A42,'BD Factoraje'!$C:$C,$B$2),0)+O42-SUMIFS('BD Factoraje'!$R:$R,'BD Factoraje'!$G:$G,'Cartera Semanal Producto'!$A42,'BD Factoraje'!$N:$N,'Cartera Semanal Producto'!P$1,'BD Factoraje'!$C:$C,$B$2)</f>
        <v>0</v>
      </c>
      <c r="Q42" s="11">
        <f>IF('Cartera Semanal Producto'!$A42='Cartera Semanal Producto'!Q$1,-SUMIFS('BD Factoraje'!$Q:$Q,'BD Factoraje'!$G:$G,'Cartera Semanal Producto'!$A42,'BD Factoraje'!$C:$C,$B$2),0)+P42-SUMIFS('BD Factoraje'!$R:$R,'BD Factoraje'!$G:$G,'Cartera Semanal Producto'!$A42,'BD Factoraje'!$N:$N,'Cartera Semanal Producto'!Q$1,'BD Factoraje'!$C:$C,$B$2)</f>
        <v>0</v>
      </c>
      <c r="R42" s="11">
        <f>IF('Cartera Semanal Producto'!$A42='Cartera Semanal Producto'!R$1,-SUMIFS('BD Factoraje'!$Q:$Q,'BD Factoraje'!$G:$G,'Cartera Semanal Producto'!$A42,'BD Factoraje'!$C:$C,$B$2),0)+Q42-SUMIFS('BD Factoraje'!$R:$R,'BD Factoraje'!$G:$G,'Cartera Semanal Producto'!$A42,'BD Factoraje'!$N:$N,'Cartera Semanal Producto'!R$1,'BD Factoraje'!$C:$C,$B$2)</f>
        <v>0</v>
      </c>
      <c r="S42" s="11">
        <f>IF('Cartera Semanal Producto'!$A42='Cartera Semanal Producto'!S$1,-SUMIFS('BD Factoraje'!$Q:$Q,'BD Factoraje'!$G:$G,'Cartera Semanal Producto'!$A42,'BD Factoraje'!$C:$C,$B$2),0)+R42-SUMIFS('BD Factoraje'!$R:$R,'BD Factoraje'!$G:$G,'Cartera Semanal Producto'!$A42,'BD Factoraje'!$N:$N,'Cartera Semanal Producto'!S$1,'BD Factoraje'!$C:$C,$B$2)</f>
        <v>0</v>
      </c>
      <c r="T42" s="11">
        <f>IF('Cartera Semanal Producto'!$A42='Cartera Semanal Producto'!T$1,-SUMIFS('BD Factoraje'!$Q:$Q,'BD Factoraje'!$G:$G,'Cartera Semanal Producto'!$A42,'BD Factoraje'!$C:$C,$B$2),0)+S42-SUMIFS('BD Factoraje'!$R:$R,'BD Factoraje'!$G:$G,'Cartera Semanal Producto'!$A42,'BD Factoraje'!$N:$N,'Cartera Semanal Producto'!T$1,'BD Factoraje'!$C:$C,$B$2)</f>
        <v>0</v>
      </c>
      <c r="U42" s="11">
        <f>IF('Cartera Semanal Producto'!$A42='Cartera Semanal Producto'!U$1,-SUMIFS('BD Factoraje'!$Q:$Q,'BD Factoraje'!$G:$G,'Cartera Semanal Producto'!$A42,'BD Factoraje'!$C:$C,$B$2),0)+T42-SUMIFS('BD Factoraje'!$R:$R,'BD Factoraje'!$G:$G,'Cartera Semanal Producto'!$A42,'BD Factoraje'!$N:$N,'Cartera Semanal Producto'!U$1,'BD Factoraje'!$C:$C,$B$2)</f>
        <v>0</v>
      </c>
      <c r="V42" s="11">
        <f>IF('Cartera Semanal Producto'!$A42='Cartera Semanal Producto'!V$1,-SUMIFS('BD Factoraje'!$Q:$Q,'BD Factoraje'!$G:$G,'Cartera Semanal Producto'!$A42,'BD Factoraje'!$C:$C,$B$2),0)+U42-SUMIFS('BD Factoraje'!$R:$R,'BD Factoraje'!$G:$G,'Cartera Semanal Producto'!$A42,'BD Factoraje'!$N:$N,'Cartera Semanal Producto'!V$1,'BD Factoraje'!$C:$C,$B$2)</f>
        <v>0</v>
      </c>
      <c r="W42" s="11">
        <f>IF('Cartera Semanal Producto'!$A42='Cartera Semanal Producto'!W$1,-SUMIFS('BD Factoraje'!$Q:$Q,'BD Factoraje'!$G:$G,'Cartera Semanal Producto'!$A42,'BD Factoraje'!$C:$C,$B$2),0)+V42-SUMIFS('BD Factoraje'!$R:$R,'BD Factoraje'!$G:$G,'Cartera Semanal Producto'!$A42,'BD Factoraje'!$N:$N,'Cartera Semanal Producto'!W$1,'BD Factoraje'!$C:$C,$B$2)</f>
        <v>0</v>
      </c>
      <c r="X42" s="11">
        <f>IF('Cartera Semanal Producto'!$A42='Cartera Semanal Producto'!X$1,-SUMIFS('BD Factoraje'!$Q:$Q,'BD Factoraje'!$G:$G,'Cartera Semanal Producto'!$A42,'BD Factoraje'!$C:$C,$B$2),0)+W42-SUMIFS('BD Factoraje'!$R:$R,'BD Factoraje'!$G:$G,'Cartera Semanal Producto'!$A42,'BD Factoraje'!$N:$N,'Cartera Semanal Producto'!X$1,'BD Factoraje'!$C:$C,$B$2)</f>
        <v>0</v>
      </c>
      <c r="Y42" s="11">
        <f>IF('Cartera Semanal Producto'!$A42='Cartera Semanal Producto'!Y$1,-SUMIFS('BD Factoraje'!$Q:$Q,'BD Factoraje'!$G:$G,'Cartera Semanal Producto'!$A42,'BD Factoraje'!$C:$C,$B$2),0)+X42-SUMIFS('BD Factoraje'!$R:$R,'BD Factoraje'!$G:$G,'Cartera Semanal Producto'!$A42,'BD Factoraje'!$N:$N,'Cartera Semanal Producto'!Y$1,'BD Factoraje'!$C:$C,$B$2)</f>
        <v>0</v>
      </c>
      <c r="Z42" s="11">
        <f>IF('Cartera Semanal Producto'!$A42='Cartera Semanal Producto'!Z$1,-SUMIFS('BD Factoraje'!$Q:$Q,'BD Factoraje'!$G:$G,'Cartera Semanal Producto'!$A42,'BD Factoraje'!$C:$C,$B$2),0)+Y42-SUMIFS('BD Factoraje'!$R:$R,'BD Factoraje'!$G:$G,'Cartera Semanal Producto'!$A42,'BD Factoraje'!$N:$N,'Cartera Semanal Producto'!Z$1,'BD Factoraje'!$C:$C,$B$2)</f>
        <v>0</v>
      </c>
      <c r="AA42" s="11">
        <f>IF('Cartera Semanal Producto'!$A42='Cartera Semanal Producto'!AA$1,-SUMIFS('BD Factoraje'!$Q:$Q,'BD Factoraje'!$G:$G,'Cartera Semanal Producto'!$A42,'BD Factoraje'!$C:$C,$B$2),0)+Z42-SUMIFS('BD Factoraje'!$R:$R,'BD Factoraje'!$G:$G,'Cartera Semanal Producto'!$A42,'BD Factoraje'!$N:$N,'Cartera Semanal Producto'!AA$1,'BD Factoraje'!$C:$C,$B$2)</f>
        <v>0</v>
      </c>
      <c r="AB42" s="11">
        <f>IF('Cartera Semanal Producto'!$A42='Cartera Semanal Producto'!AB$1,-SUMIFS('BD Factoraje'!$Q:$Q,'BD Factoraje'!$G:$G,'Cartera Semanal Producto'!$A42,'BD Factoraje'!$C:$C,$B$2),0)+AA42-SUMIFS('BD Factoraje'!$R:$R,'BD Factoraje'!$G:$G,'Cartera Semanal Producto'!$A42,'BD Factoraje'!$N:$N,'Cartera Semanal Producto'!AB$1,'BD Factoraje'!$C:$C,$B$2)</f>
        <v>0</v>
      </c>
      <c r="AC42" s="11">
        <f>IF('Cartera Semanal Producto'!$A42='Cartera Semanal Producto'!AC$1,-SUMIFS('BD Factoraje'!$Q:$Q,'BD Factoraje'!$G:$G,'Cartera Semanal Producto'!$A42,'BD Factoraje'!$C:$C,$B$2),0)+AB42-SUMIFS('BD Factoraje'!$R:$R,'BD Factoraje'!$G:$G,'Cartera Semanal Producto'!$A42,'BD Factoraje'!$N:$N,'Cartera Semanal Producto'!AC$1,'BD Factoraje'!$C:$C,$B$2)</f>
        <v>0</v>
      </c>
      <c r="AD42" s="11">
        <f>IF('Cartera Semanal Producto'!$A42='Cartera Semanal Producto'!AD$1,-SUMIFS('BD Factoraje'!$Q:$Q,'BD Factoraje'!$G:$G,'Cartera Semanal Producto'!$A42,'BD Factoraje'!$C:$C,$B$2),0)+AC42-SUMIFS('BD Factoraje'!$R:$R,'BD Factoraje'!$G:$G,'Cartera Semanal Producto'!$A42,'BD Factoraje'!$N:$N,'Cartera Semanal Producto'!AD$1,'BD Factoraje'!$C:$C,$B$2)</f>
        <v>0</v>
      </c>
      <c r="AE42" s="11">
        <f>IF('Cartera Semanal Producto'!$A42='Cartera Semanal Producto'!AE$1,-SUMIFS('BD Factoraje'!$Q:$Q,'BD Factoraje'!$G:$G,'Cartera Semanal Producto'!$A42,'BD Factoraje'!$C:$C,$B$2),0)+AD42-SUMIFS('BD Factoraje'!$R:$R,'BD Factoraje'!$G:$G,'Cartera Semanal Producto'!$A42,'BD Factoraje'!$N:$N,'Cartera Semanal Producto'!AE$1,'BD Factoraje'!$C:$C,$B$2)</f>
        <v>0</v>
      </c>
      <c r="AF42" s="11">
        <f>IF('Cartera Semanal Producto'!$A42='Cartera Semanal Producto'!AF$1,-SUMIFS('BD Factoraje'!$Q:$Q,'BD Factoraje'!$G:$G,'Cartera Semanal Producto'!$A42,'BD Factoraje'!$C:$C,$B$2),0)+AE42-SUMIFS('BD Factoraje'!$R:$R,'BD Factoraje'!$G:$G,'Cartera Semanal Producto'!$A42,'BD Factoraje'!$N:$N,'Cartera Semanal Producto'!AF$1,'BD Factoraje'!$C:$C,$B$2)</f>
        <v>0</v>
      </c>
      <c r="AG42" s="11">
        <f>IF('Cartera Semanal Producto'!$A42='Cartera Semanal Producto'!AG$1,-SUMIFS('BD Factoraje'!$Q:$Q,'BD Factoraje'!$G:$G,'Cartera Semanal Producto'!$A42,'BD Factoraje'!$C:$C,$B$2),0)+AF42-SUMIFS('BD Factoraje'!$R:$R,'BD Factoraje'!$G:$G,'Cartera Semanal Producto'!$A42,'BD Factoraje'!$N:$N,'Cartera Semanal Producto'!AG$1,'BD Factoraje'!$C:$C,$B$2)</f>
        <v>0</v>
      </c>
      <c r="AH42" s="11">
        <f>IF('Cartera Semanal Producto'!$A42='Cartera Semanal Producto'!AH$1,-SUMIFS('BD Factoraje'!$Q:$Q,'BD Factoraje'!$G:$G,'Cartera Semanal Producto'!$A42,'BD Factoraje'!$C:$C,$B$2),0)+AG42-SUMIFS('BD Factoraje'!$R:$R,'BD Factoraje'!$G:$G,'Cartera Semanal Producto'!$A42,'BD Factoraje'!$N:$N,'Cartera Semanal Producto'!AH$1,'BD Factoraje'!$C:$C,$B$2)</f>
        <v>0</v>
      </c>
      <c r="AI42" s="11">
        <f>IF('Cartera Semanal Producto'!$A42='Cartera Semanal Producto'!AI$1,-SUMIFS('BD Factoraje'!$Q:$Q,'BD Factoraje'!$G:$G,'Cartera Semanal Producto'!$A42,'BD Factoraje'!$C:$C,$B$2),0)+AH42-SUMIFS('BD Factoraje'!$R:$R,'BD Factoraje'!$G:$G,'Cartera Semanal Producto'!$A42,'BD Factoraje'!$N:$N,'Cartera Semanal Producto'!AI$1,'BD Factoraje'!$C:$C,$B$2)</f>
        <v>0</v>
      </c>
      <c r="AJ42" s="11">
        <f>IF('Cartera Semanal Producto'!$A42='Cartera Semanal Producto'!AJ$1,-SUMIFS('BD Factoraje'!$Q:$Q,'BD Factoraje'!$G:$G,'Cartera Semanal Producto'!$A42,'BD Factoraje'!$C:$C,$B$2),0)+AI42-SUMIFS('BD Factoraje'!$R:$R,'BD Factoraje'!$G:$G,'Cartera Semanal Producto'!$A42,'BD Factoraje'!$N:$N,'Cartera Semanal Producto'!AJ$1,'BD Factoraje'!$C:$C,$B$2)</f>
        <v>0</v>
      </c>
      <c r="AK42" s="11">
        <f>IF('Cartera Semanal Producto'!$A42='Cartera Semanal Producto'!AK$1,-SUMIFS('BD Factoraje'!$Q:$Q,'BD Factoraje'!$G:$G,'Cartera Semanal Producto'!$A42,'BD Factoraje'!$C:$C,$B$2),0)+AJ42-SUMIFS('BD Factoraje'!$R:$R,'BD Factoraje'!$G:$G,'Cartera Semanal Producto'!$A42,'BD Factoraje'!$N:$N,'Cartera Semanal Producto'!AK$1,'BD Factoraje'!$C:$C,$B$2)</f>
        <v>0</v>
      </c>
      <c r="AL42" s="11">
        <f>IF('Cartera Semanal Producto'!$A42='Cartera Semanal Producto'!AL$1,-SUMIFS('BD Factoraje'!$Q:$Q,'BD Factoraje'!$G:$G,'Cartera Semanal Producto'!$A42,'BD Factoraje'!$C:$C,$B$2),0)+AK42-SUMIFS('BD Factoraje'!$R:$R,'BD Factoraje'!$G:$G,'Cartera Semanal Producto'!$A42,'BD Factoraje'!$N:$N,'Cartera Semanal Producto'!AL$1,'BD Factoraje'!$C:$C,$B$2)</f>
        <v>0</v>
      </c>
      <c r="AM42" s="11">
        <f>IF('Cartera Semanal Producto'!$A42='Cartera Semanal Producto'!AM$1,-SUMIFS('BD Factoraje'!$Q:$Q,'BD Factoraje'!$G:$G,'Cartera Semanal Producto'!$A42,'BD Factoraje'!$C:$C,$B$2),0)+AL42-SUMIFS('BD Factoraje'!$R:$R,'BD Factoraje'!$G:$G,'Cartera Semanal Producto'!$A42,'BD Factoraje'!$N:$N,'Cartera Semanal Producto'!AM$1,'BD Factoraje'!$C:$C,$B$2)</f>
        <v>0</v>
      </c>
      <c r="AN42" s="11">
        <f>IF('Cartera Semanal Producto'!$A42='Cartera Semanal Producto'!AN$1,-SUMIFS('BD Factoraje'!$Q:$Q,'BD Factoraje'!$G:$G,'Cartera Semanal Producto'!$A42,'BD Factoraje'!$C:$C,$B$2),0)+AM42-SUMIFS('BD Factoraje'!$R:$R,'BD Factoraje'!$G:$G,'Cartera Semanal Producto'!$A42,'BD Factoraje'!$N:$N,'Cartera Semanal Producto'!AN$1,'BD Factoraje'!$C:$C,$B$2)</f>
        <v>0</v>
      </c>
      <c r="AO42" s="11">
        <f>IF('Cartera Semanal Producto'!$A42='Cartera Semanal Producto'!AO$1,-SUMIFS('BD Factoraje'!$Q:$Q,'BD Factoraje'!$G:$G,'Cartera Semanal Producto'!$A42,'BD Factoraje'!$C:$C,$B$2),0)+AN42-SUMIFS('BD Factoraje'!$R:$R,'BD Factoraje'!$G:$G,'Cartera Semanal Producto'!$A42,'BD Factoraje'!$N:$N,'Cartera Semanal Producto'!AO$1,'BD Factoraje'!$C:$C,$B$2)</f>
        <v>0</v>
      </c>
      <c r="AP42" s="11">
        <f>IF('Cartera Semanal Producto'!$A42='Cartera Semanal Producto'!AP$1,-SUMIFS('BD Factoraje'!$Q:$Q,'BD Factoraje'!$G:$G,'Cartera Semanal Producto'!$A42,'BD Factoraje'!$C:$C,$B$2),0)+AO42-SUMIFS('BD Factoraje'!$R:$R,'BD Factoraje'!$G:$G,'Cartera Semanal Producto'!$A42,'BD Factoraje'!$N:$N,'Cartera Semanal Producto'!AP$1,'BD Factoraje'!$C:$C,$B$2)</f>
        <v>0</v>
      </c>
      <c r="AQ42" s="11">
        <f>IF('Cartera Semanal Producto'!$A42='Cartera Semanal Producto'!AQ$1,-SUMIFS('BD Factoraje'!$Q:$Q,'BD Factoraje'!$G:$G,'Cartera Semanal Producto'!$A42,'BD Factoraje'!$C:$C,$B$2),0)+AP42-SUMIFS('BD Factoraje'!$R:$R,'BD Factoraje'!$G:$G,'Cartera Semanal Producto'!$A42,'BD Factoraje'!$N:$N,'Cartera Semanal Producto'!AQ$1,'BD Factoraje'!$C:$C,$B$2)</f>
        <v>0</v>
      </c>
      <c r="AR42" s="11">
        <f>IF('Cartera Semanal Producto'!$A42='Cartera Semanal Producto'!AR$1,-SUMIFS('BD Factoraje'!$Q:$Q,'BD Factoraje'!$G:$G,'Cartera Semanal Producto'!$A42,'BD Factoraje'!$C:$C,$B$2),0)+AQ42-SUMIFS('BD Factoraje'!$R:$R,'BD Factoraje'!$G:$G,'Cartera Semanal Producto'!$A42,'BD Factoraje'!$N:$N,'Cartera Semanal Producto'!AR$1,'BD Factoraje'!$C:$C,$B$2)</f>
        <v>0</v>
      </c>
      <c r="AS42" s="11">
        <f>IF('Cartera Semanal Producto'!$A42='Cartera Semanal Producto'!AS$1,-SUMIFS('BD Factoraje'!$Q:$Q,'BD Factoraje'!$G:$G,'Cartera Semanal Producto'!$A42,'BD Factoraje'!$C:$C,$B$2),0)+AR42-SUMIFS('BD Factoraje'!$R:$R,'BD Factoraje'!$G:$G,'Cartera Semanal Producto'!$A42,'BD Factoraje'!$N:$N,'Cartera Semanal Producto'!AS$1,'BD Factoraje'!$C:$C,$B$2)</f>
        <v>0</v>
      </c>
      <c r="AT42" s="11">
        <f>IF('Cartera Semanal Producto'!$A42='Cartera Semanal Producto'!AT$1,-SUMIFS('BD Factoraje'!$Q:$Q,'BD Factoraje'!$G:$G,'Cartera Semanal Producto'!$A42,'BD Factoraje'!$C:$C,$B$2),0)+AS42-SUMIFS('BD Factoraje'!$R:$R,'BD Factoraje'!$G:$G,'Cartera Semanal Producto'!$A42,'BD Factoraje'!$N:$N,'Cartera Semanal Producto'!AT$1,'BD Factoraje'!$C:$C,$B$2)</f>
        <v>0</v>
      </c>
      <c r="AU42" s="11">
        <f>IF('Cartera Semanal Producto'!$A42='Cartera Semanal Producto'!AU$1,-SUMIFS('BD Factoraje'!$Q:$Q,'BD Factoraje'!$G:$G,'Cartera Semanal Producto'!$A42,'BD Factoraje'!$C:$C,$B$2),0)+AT42-SUMIFS('BD Factoraje'!$R:$R,'BD Factoraje'!$G:$G,'Cartera Semanal Producto'!$A42,'BD Factoraje'!$N:$N,'Cartera Semanal Producto'!AU$1,'BD Factoraje'!$C:$C,$B$2)</f>
        <v>0</v>
      </c>
      <c r="AV42" s="11">
        <f>IF('Cartera Semanal Producto'!$A42='Cartera Semanal Producto'!AV$1,-SUMIFS('BD Factoraje'!$Q:$Q,'BD Factoraje'!$G:$G,'Cartera Semanal Producto'!$A42,'BD Factoraje'!$C:$C,$B$2),0)+AU42-SUMIFS('BD Factoraje'!$R:$R,'BD Factoraje'!$G:$G,'Cartera Semanal Producto'!$A42,'BD Factoraje'!$N:$N,'Cartera Semanal Producto'!AV$1,'BD Factoraje'!$C:$C,$B$2)</f>
        <v>0</v>
      </c>
      <c r="AW42" s="11">
        <f>IF('Cartera Semanal Producto'!$A42='Cartera Semanal Producto'!AW$1,-SUMIFS('BD Factoraje'!$Q:$Q,'BD Factoraje'!$G:$G,'Cartera Semanal Producto'!$A42,'BD Factoraje'!$C:$C,$B$2),0)+AV42-SUMIFS('BD Factoraje'!$R:$R,'BD Factoraje'!$G:$G,'Cartera Semanal Producto'!$A42,'BD Factoraje'!$N:$N,'Cartera Semanal Producto'!AW$1,'BD Factoraje'!$C:$C,$B$2)</f>
        <v>0</v>
      </c>
      <c r="AX42" s="11">
        <f>IF('Cartera Semanal Producto'!$A42='Cartera Semanal Producto'!AX$1,-SUMIFS('BD Factoraje'!$Q:$Q,'BD Factoraje'!$G:$G,'Cartera Semanal Producto'!$A42,'BD Factoraje'!$C:$C,$B$2),0)+AW42-SUMIFS('BD Factoraje'!$R:$R,'BD Factoraje'!$G:$G,'Cartera Semanal Producto'!$A42,'BD Factoraje'!$N:$N,'Cartera Semanal Producto'!AX$1,'BD Factoraje'!$C:$C,$B$2)</f>
        <v>0</v>
      </c>
      <c r="AY42" s="11">
        <f>IF('Cartera Semanal Producto'!$A42='Cartera Semanal Producto'!AY$1,-SUMIFS('BD Factoraje'!$Q:$Q,'BD Factoraje'!$G:$G,'Cartera Semanal Producto'!$A42,'BD Factoraje'!$C:$C,$B$2),0)+AX42-SUMIFS('BD Factoraje'!$R:$R,'BD Factoraje'!$G:$G,'Cartera Semanal Producto'!$A42,'BD Factoraje'!$N:$N,'Cartera Semanal Producto'!AY$1,'BD Factoraje'!$C:$C,$B$2)</f>
        <v>0</v>
      </c>
      <c r="AZ42" s="11">
        <f>IF('Cartera Semanal Producto'!$A42='Cartera Semanal Producto'!AZ$1,-SUMIFS('BD Factoraje'!$Q:$Q,'BD Factoraje'!$G:$G,'Cartera Semanal Producto'!$A42,'BD Factoraje'!$C:$C,$B$2),0)+AY42-SUMIFS('BD Factoraje'!$R:$R,'BD Factoraje'!$G:$G,'Cartera Semanal Producto'!$A42,'BD Factoraje'!$N:$N,'Cartera Semanal Producto'!AZ$1,'BD Factoraje'!$C:$C,$B$2)</f>
        <v>0</v>
      </c>
      <c r="BA42" s="11">
        <f>IF('Cartera Semanal Producto'!$A42='Cartera Semanal Producto'!BA$1,-SUMIFS('BD Factoraje'!$Q:$Q,'BD Factoraje'!$G:$G,'Cartera Semanal Producto'!$A42,'BD Factoraje'!$C:$C,$B$2),0)+AZ42-SUMIFS('BD Factoraje'!$R:$R,'BD Factoraje'!$G:$G,'Cartera Semanal Producto'!$A42,'BD Factoraje'!$N:$N,'Cartera Semanal Producto'!BA$1,'BD Factoraje'!$C:$C,$B$2)</f>
        <v>0</v>
      </c>
      <c r="BB42" s="11">
        <f>IF('Cartera Semanal Producto'!$A42='Cartera Semanal Producto'!BB$1,-SUMIFS('BD Factoraje'!$Q:$Q,'BD Factoraje'!$G:$G,'Cartera Semanal Producto'!$A42,'BD Factoraje'!$C:$C,$B$2),0)+BA42-SUMIFS('BD Factoraje'!$R:$R,'BD Factoraje'!$G:$G,'Cartera Semanal Producto'!$A42,'BD Factoraje'!$N:$N,'Cartera Semanal Producto'!BB$1,'BD Factoraje'!$C:$C,$B$2)</f>
        <v>0</v>
      </c>
      <c r="BC42" s="11">
        <f>IF('Cartera Semanal Producto'!$A42='Cartera Semanal Producto'!BC$1,-SUMIFS('BD Factoraje'!$Q:$Q,'BD Factoraje'!$G:$G,'Cartera Semanal Producto'!$A42,'BD Factoraje'!$C:$C,$B$2),0)+BB42-SUMIFS('BD Factoraje'!$R:$R,'BD Factoraje'!$G:$G,'Cartera Semanal Producto'!$A42,'BD Factoraje'!$N:$N,'Cartera Semanal Producto'!BC$1,'BD Factoraje'!$C:$C,$B$2)</f>
        <v>0</v>
      </c>
      <c r="BD42" s="11">
        <f>IF('Cartera Semanal Producto'!$A42='Cartera Semanal Producto'!BD$1,-SUMIFS('BD Factoraje'!$Q:$Q,'BD Factoraje'!$G:$G,'Cartera Semanal Producto'!$A42,'BD Factoraje'!$C:$C,$B$2),0)+BC42-SUMIFS('BD Factoraje'!$R:$R,'BD Factoraje'!$G:$G,'Cartera Semanal Producto'!$A42,'BD Factoraje'!$N:$N,'Cartera Semanal Producto'!BD$1,'BD Factoraje'!$C:$C,$B$2)</f>
        <v>0</v>
      </c>
      <c r="BE42" s="11">
        <f>IF('Cartera Semanal Producto'!$A42='Cartera Semanal Producto'!BE$1,-SUMIFS('BD Factoraje'!$Q:$Q,'BD Factoraje'!$G:$G,'Cartera Semanal Producto'!$A42,'BD Factoraje'!$C:$C,$B$2),0)+BD42-SUMIFS('BD Factoraje'!$R:$R,'BD Factoraje'!$G:$G,'Cartera Semanal Producto'!$A42,'BD Factoraje'!$N:$N,'Cartera Semanal Producto'!BE$1,'BD Factoraje'!$C:$C,$B$2)</f>
        <v>0</v>
      </c>
      <c r="BF42" s="11">
        <f>IF('Cartera Semanal Producto'!$A42='Cartera Semanal Producto'!BF$1,-SUMIFS('BD Factoraje'!$Q:$Q,'BD Factoraje'!$G:$G,'Cartera Semanal Producto'!$A42,'BD Factoraje'!$C:$C,$B$2),0)+BE42-SUMIFS('BD Factoraje'!$R:$R,'BD Factoraje'!$G:$G,'Cartera Semanal Producto'!$A42,'BD Factoraje'!$N:$N,'Cartera Semanal Producto'!BF$1,'BD Factoraje'!$C:$C,$B$2)</f>
        <v>0</v>
      </c>
      <c r="BG42" s="11">
        <f>IF('Cartera Semanal Producto'!$A42='Cartera Semanal Producto'!BG$1,-SUMIFS('BD Factoraje'!$Q:$Q,'BD Factoraje'!$G:$G,'Cartera Semanal Producto'!$A42,'BD Factoraje'!$C:$C,$B$2),0)+BF42-SUMIFS('BD Factoraje'!$R:$R,'BD Factoraje'!$G:$G,'Cartera Semanal Producto'!$A42,'BD Factoraje'!$N:$N,'Cartera Semanal Producto'!BG$1,'BD Factoraje'!$C:$C,$B$2)</f>
        <v>0</v>
      </c>
      <c r="BH42" s="11">
        <f>IF('Cartera Semanal Producto'!$A42='Cartera Semanal Producto'!BH$1,-SUMIFS('BD Factoraje'!$Q:$Q,'BD Factoraje'!$G:$G,'Cartera Semanal Producto'!$A42,'BD Factoraje'!$C:$C,$B$2),0)+BG42-SUMIFS('BD Factoraje'!$R:$R,'BD Factoraje'!$G:$G,'Cartera Semanal Producto'!$A42,'BD Factoraje'!$N:$N,'Cartera Semanal Producto'!BH$1,'BD Factoraje'!$C:$C,$B$2)</f>
        <v>0</v>
      </c>
      <c r="BI42" s="11">
        <f>IF('Cartera Semanal Producto'!$A42='Cartera Semanal Producto'!BI$1,-SUMIFS('BD Factoraje'!$Q:$Q,'BD Factoraje'!$G:$G,'Cartera Semanal Producto'!$A42,'BD Factoraje'!$C:$C,$B$2),0)+BH42-SUMIFS('BD Factoraje'!$R:$R,'BD Factoraje'!$G:$G,'Cartera Semanal Producto'!$A42,'BD Factoraje'!$N:$N,'Cartera Semanal Producto'!BI$1,'BD Factoraje'!$C:$C,$B$2)</f>
        <v>0</v>
      </c>
      <c r="BJ42" s="11">
        <f>IF('Cartera Semanal Producto'!$A42='Cartera Semanal Producto'!BJ$1,-SUMIFS('BD Factoraje'!$Q:$Q,'BD Factoraje'!$G:$G,'Cartera Semanal Producto'!$A42,'BD Factoraje'!$C:$C,$B$2),0)+BI42-SUMIFS('BD Factoraje'!$R:$R,'BD Factoraje'!$G:$G,'Cartera Semanal Producto'!$A42,'BD Factoraje'!$N:$N,'Cartera Semanal Producto'!BJ$1,'BD Factoraje'!$C:$C,$B$2)</f>
        <v>0</v>
      </c>
      <c r="BK42" s="11">
        <f>IF('Cartera Semanal Producto'!$A42='Cartera Semanal Producto'!BK$1,-SUMIFS('BD Factoraje'!$Q:$Q,'BD Factoraje'!$G:$G,'Cartera Semanal Producto'!$A42,'BD Factoraje'!$C:$C,$B$2),0)+BJ42-SUMIFS('BD Factoraje'!$R:$R,'BD Factoraje'!$G:$G,'Cartera Semanal Producto'!$A42,'BD Factoraje'!$N:$N,'Cartera Semanal Producto'!BK$1,'BD Factoraje'!$C:$C,$B$2)</f>
        <v>0</v>
      </c>
      <c r="BL42" s="11">
        <f>IF('Cartera Semanal Producto'!$A42='Cartera Semanal Producto'!BL$1,-SUMIFS('BD Factoraje'!$Q:$Q,'BD Factoraje'!$G:$G,'Cartera Semanal Producto'!$A42,'BD Factoraje'!$C:$C,$B$2),0)+BK42-SUMIFS('BD Factoraje'!$R:$R,'BD Factoraje'!$G:$G,'Cartera Semanal Producto'!$A42,'BD Factoraje'!$N:$N,'Cartera Semanal Producto'!BL$1,'BD Factoraje'!$C:$C,$B$2)</f>
        <v>0</v>
      </c>
      <c r="BM42" s="11">
        <f>IF('Cartera Semanal Producto'!$A42='Cartera Semanal Producto'!BM$1,-SUMIFS('BD Factoraje'!$Q:$Q,'BD Factoraje'!$G:$G,'Cartera Semanal Producto'!$A42,'BD Factoraje'!$C:$C,$B$2),0)+BL42-SUMIFS('BD Factoraje'!$R:$R,'BD Factoraje'!$G:$G,'Cartera Semanal Producto'!$A42,'BD Factoraje'!$N:$N,'Cartera Semanal Producto'!BM$1,'BD Factoraje'!$C:$C,$B$2)</f>
        <v>0</v>
      </c>
      <c r="BN42" s="11">
        <f>IF('Cartera Semanal Producto'!$A42='Cartera Semanal Producto'!BN$1,-SUMIFS('BD Factoraje'!$Q:$Q,'BD Factoraje'!$G:$G,'Cartera Semanal Producto'!$A42,'BD Factoraje'!$C:$C,$B$2),0)+BM42-SUMIFS('BD Factoraje'!$R:$R,'BD Factoraje'!$G:$G,'Cartera Semanal Producto'!$A42,'BD Factoraje'!$N:$N,'Cartera Semanal Producto'!BN$1,'BD Factoraje'!$C:$C,$B$2)</f>
        <v>0</v>
      </c>
      <c r="BO42" s="11">
        <f>IF('Cartera Semanal Producto'!$A42='Cartera Semanal Producto'!BO$1,-SUMIFS('BD Factoraje'!$Q:$Q,'BD Factoraje'!$G:$G,'Cartera Semanal Producto'!$A42,'BD Factoraje'!$C:$C,$B$2),0)+BN42-SUMIFS('BD Factoraje'!$R:$R,'BD Factoraje'!$G:$G,'Cartera Semanal Producto'!$A42,'BD Factoraje'!$N:$N,'Cartera Semanal Producto'!BO$1,'BD Factoraje'!$C:$C,$B$2)</f>
        <v>0</v>
      </c>
      <c r="BP42" s="11">
        <f>IF('Cartera Semanal Producto'!$A42='Cartera Semanal Producto'!BP$1,-SUMIFS('BD Factoraje'!$Q:$Q,'BD Factoraje'!$G:$G,'Cartera Semanal Producto'!$A42,'BD Factoraje'!$C:$C,$B$2),0)+BO42-SUMIFS('BD Factoraje'!$R:$R,'BD Factoraje'!$G:$G,'Cartera Semanal Producto'!$A42,'BD Factoraje'!$N:$N,'Cartera Semanal Producto'!BP$1,'BD Factoraje'!$C:$C,$B$2)</f>
        <v>0</v>
      </c>
      <c r="BQ42" s="11">
        <f>IF('Cartera Semanal Producto'!$A42='Cartera Semanal Producto'!BQ$1,-SUMIFS('BD Factoraje'!$Q:$Q,'BD Factoraje'!$G:$G,'Cartera Semanal Producto'!$A42,'BD Factoraje'!$C:$C,$B$2),0)+BP42-SUMIFS('BD Factoraje'!$R:$R,'BD Factoraje'!$G:$G,'Cartera Semanal Producto'!$A42,'BD Factoraje'!$N:$N,'Cartera Semanal Producto'!BQ$1,'BD Factoraje'!$C:$C,$B$2)</f>
        <v>0</v>
      </c>
      <c r="BR42" s="11">
        <f>IF('Cartera Semanal Producto'!$A42='Cartera Semanal Producto'!BR$1,-SUMIFS('BD Factoraje'!$Q:$Q,'BD Factoraje'!$G:$G,'Cartera Semanal Producto'!$A42,'BD Factoraje'!$C:$C,$B$2),0)+BQ42-SUMIFS('BD Factoraje'!$R:$R,'BD Factoraje'!$G:$G,'Cartera Semanal Producto'!$A42,'BD Factoraje'!$N:$N,'Cartera Semanal Producto'!BR$1,'BD Factoraje'!$C:$C,$B$2)</f>
        <v>0</v>
      </c>
      <c r="BS42" s="11">
        <f>IF('Cartera Semanal Producto'!$A42='Cartera Semanal Producto'!BS$1,-SUMIFS('BD Factoraje'!$Q:$Q,'BD Factoraje'!$G:$G,'Cartera Semanal Producto'!$A42,'BD Factoraje'!$C:$C,$B$2),0)+BR42-SUMIFS('BD Factoraje'!$R:$R,'BD Factoraje'!$G:$G,'Cartera Semanal Producto'!$A42,'BD Factoraje'!$N:$N,'Cartera Semanal Producto'!BS$1,'BD Factoraje'!$C:$C,$B$2)</f>
        <v>0</v>
      </c>
      <c r="BT42" s="11">
        <f>IF('Cartera Semanal Producto'!$A42='Cartera Semanal Producto'!BT$1,-SUMIFS('BD Factoraje'!$Q:$Q,'BD Factoraje'!$G:$G,'Cartera Semanal Producto'!$A42,'BD Factoraje'!$C:$C,$B$2),0)+BS42-SUMIFS('BD Factoraje'!$R:$R,'BD Factoraje'!$G:$G,'Cartera Semanal Producto'!$A42,'BD Factoraje'!$N:$N,'Cartera Semanal Producto'!BT$1,'BD Factoraje'!$C:$C,$B$2)</f>
        <v>0</v>
      </c>
      <c r="BU42" s="11">
        <f>IF('Cartera Semanal Producto'!$A42='Cartera Semanal Producto'!BU$1,-SUMIFS('BD Factoraje'!$Q:$Q,'BD Factoraje'!$G:$G,'Cartera Semanal Producto'!$A42,'BD Factoraje'!$C:$C,$B$2),0)+BT42-SUMIFS('BD Factoraje'!$R:$R,'BD Factoraje'!$G:$G,'Cartera Semanal Producto'!$A42,'BD Factoraje'!$N:$N,'Cartera Semanal Producto'!BU$1,'BD Factoraje'!$C:$C,$B$2)</f>
        <v>0</v>
      </c>
      <c r="BV42" s="11">
        <f>IF('Cartera Semanal Producto'!$A42='Cartera Semanal Producto'!BV$1,-SUMIFS('BD Factoraje'!$Q:$Q,'BD Factoraje'!$G:$G,'Cartera Semanal Producto'!$A42,'BD Factoraje'!$C:$C,$B$2),0)+BU42-SUMIFS('BD Factoraje'!$R:$R,'BD Factoraje'!$G:$G,'Cartera Semanal Producto'!$A42,'BD Factoraje'!$N:$N,'Cartera Semanal Producto'!BV$1,'BD Factoraje'!$C:$C,$B$2)</f>
        <v>0</v>
      </c>
      <c r="BW42" s="11">
        <f>IF('Cartera Semanal Producto'!$A42='Cartera Semanal Producto'!BW$1,-SUMIFS('BD Factoraje'!$Q:$Q,'BD Factoraje'!$G:$G,'Cartera Semanal Producto'!$A42,'BD Factoraje'!$C:$C,$B$2),0)+BV42-SUMIFS('BD Factoraje'!$R:$R,'BD Factoraje'!$G:$G,'Cartera Semanal Producto'!$A42,'BD Factoraje'!$N:$N,'Cartera Semanal Producto'!BW$1,'BD Factoraje'!$C:$C,$B$2)</f>
        <v>0</v>
      </c>
      <c r="BX42" s="11">
        <f>IF('Cartera Semanal Producto'!$A42='Cartera Semanal Producto'!BX$1,-SUMIFS('BD Factoraje'!$Q:$Q,'BD Factoraje'!$G:$G,'Cartera Semanal Producto'!$A42,'BD Factoraje'!$C:$C,$B$2),0)+BW42-SUMIFS('BD Factoraje'!$R:$R,'BD Factoraje'!$G:$G,'Cartera Semanal Producto'!$A42,'BD Factoraje'!$N:$N,'Cartera Semanal Producto'!BX$1,'BD Factoraje'!$C:$C,$B$2)</f>
        <v>0</v>
      </c>
      <c r="BY42" s="11">
        <f>IF('Cartera Semanal Producto'!$A42='Cartera Semanal Producto'!BY$1,-SUMIFS('BD Factoraje'!$Q:$Q,'BD Factoraje'!$G:$G,'Cartera Semanal Producto'!$A42,'BD Factoraje'!$C:$C,$B$2),0)+BX42-SUMIFS('BD Factoraje'!$R:$R,'BD Factoraje'!$G:$G,'Cartera Semanal Producto'!$A42,'BD Factoraje'!$N:$N,'Cartera Semanal Producto'!BY$1,'BD Factoraje'!$C:$C,$B$2)</f>
        <v>0</v>
      </c>
      <c r="BZ42" s="11">
        <f>IF('Cartera Semanal Producto'!$A42='Cartera Semanal Producto'!BZ$1,-SUMIFS('BD Factoraje'!$Q:$Q,'BD Factoraje'!$G:$G,'Cartera Semanal Producto'!$A42,'BD Factoraje'!$C:$C,$B$2),0)+BY42-SUMIFS('BD Factoraje'!$R:$R,'BD Factoraje'!$G:$G,'Cartera Semanal Producto'!$A42,'BD Factoraje'!$N:$N,'Cartera Semanal Producto'!BZ$1,'BD Factoraje'!$C:$C,$B$2)</f>
        <v>0</v>
      </c>
      <c r="CA42" s="11">
        <f>IF('Cartera Semanal Producto'!$A42='Cartera Semanal Producto'!CA$1,-SUMIFS('BD Factoraje'!$Q:$Q,'BD Factoraje'!$G:$G,'Cartera Semanal Producto'!$A42,'BD Factoraje'!$C:$C,$B$2),0)+BZ42-SUMIFS('BD Factoraje'!$R:$R,'BD Factoraje'!$G:$G,'Cartera Semanal Producto'!$A42,'BD Factoraje'!$N:$N,'Cartera Semanal Producto'!CA$1,'BD Factoraje'!$C:$C,$B$2)</f>
        <v>0</v>
      </c>
      <c r="CB42" s="11">
        <f>IF('Cartera Semanal Producto'!$A42='Cartera Semanal Producto'!CB$1,-SUMIFS('BD Factoraje'!$Q:$Q,'BD Factoraje'!$G:$G,'Cartera Semanal Producto'!$A42,'BD Factoraje'!$C:$C,$B$2),0)+CA42-SUMIFS('BD Factoraje'!$R:$R,'BD Factoraje'!$G:$G,'Cartera Semanal Producto'!$A42,'BD Factoraje'!$N:$N,'Cartera Semanal Producto'!CB$1,'BD Factoraje'!$C:$C,$B$2)</f>
        <v>0</v>
      </c>
      <c r="CC42" s="11">
        <f>IF('Cartera Semanal Producto'!$A42='Cartera Semanal Producto'!CC$1,-SUMIFS('BD Factoraje'!$Q:$Q,'BD Factoraje'!$G:$G,'Cartera Semanal Producto'!$A42,'BD Factoraje'!$C:$C,$B$2),0)+CB42-SUMIFS('BD Factoraje'!$R:$R,'BD Factoraje'!$G:$G,'Cartera Semanal Producto'!$A42,'BD Factoraje'!$N:$N,'Cartera Semanal Producto'!CC$1,'BD Factoraje'!$C:$C,$B$2)</f>
        <v>0</v>
      </c>
      <c r="CD42" s="11">
        <f>IF('Cartera Semanal Producto'!$A42='Cartera Semanal Producto'!CD$1,-SUMIFS('BD Factoraje'!$Q:$Q,'BD Factoraje'!$G:$G,'Cartera Semanal Producto'!$A42,'BD Factoraje'!$C:$C,$B$2),0)+CC42-SUMIFS('BD Factoraje'!$R:$R,'BD Factoraje'!$G:$G,'Cartera Semanal Producto'!$A42,'BD Factoraje'!$N:$N,'Cartera Semanal Producto'!CD$1,'BD Factoraje'!$C:$C,$B$2)</f>
        <v>0</v>
      </c>
      <c r="CE42" s="11">
        <f>IF('Cartera Semanal Producto'!$A42='Cartera Semanal Producto'!CE$1,-SUMIFS('BD Factoraje'!$Q:$Q,'BD Factoraje'!$G:$G,'Cartera Semanal Producto'!$A42,'BD Factoraje'!$C:$C,$B$2),0)+CD42-SUMIFS('BD Factoraje'!$R:$R,'BD Factoraje'!$G:$G,'Cartera Semanal Producto'!$A42,'BD Factoraje'!$N:$N,'Cartera Semanal Producto'!CE$1,'BD Factoraje'!$C:$C,$B$2)</f>
        <v>0</v>
      </c>
      <c r="CF42" s="11">
        <f>IF('Cartera Semanal Producto'!$A42='Cartera Semanal Producto'!CF$1,-SUMIFS('BD Factoraje'!$Q:$Q,'BD Factoraje'!$G:$G,'Cartera Semanal Producto'!$A42,'BD Factoraje'!$C:$C,$B$2),0)+CE42-SUMIFS('BD Factoraje'!$R:$R,'BD Factoraje'!$G:$G,'Cartera Semanal Producto'!$A42,'BD Factoraje'!$N:$N,'Cartera Semanal Producto'!CF$1,'BD Factoraje'!$C:$C,$B$2)</f>
        <v>0</v>
      </c>
      <c r="CG42" s="11">
        <f>IF('Cartera Semanal Producto'!$A42='Cartera Semanal Producto'!CG$1,-SUMIFS('BD Factoraje'!$Q:$Q,'BD Factoraje'!$G:$G,'Cartera Semanal Producto'!$A42,'BD Factoraje'!$C:$C,$B$2),0)+CF42-SUMIFS('BD Factoraje'!$R:$R,'BD Factoraje'!$G:$G,'Cartera Semanal Producto'!$A42,'BD Factoraje'!$N:$N,'Cartera Semanal Producto'!CG$1,'BD Factoraje'!$C:$C,$B$2)</f>
        <v>0</v>
      </c>
      <c r="CH42" s="11">
        <f>IF('Cartera Semanal Producto'!$A42='Cartera Semanal Producto'!CH$1,-SUMIFS('BD Factoraje'!$Q:$Q,'BD Factoraje'!$G:$G,'Cartera Semanal Producto'!$A42,'BD Factoraje'!$C:$C,$B$2),0)+CG42-SUMIFS('BD Factoraje'!$R:$R,'BD Factoraje'!$G:$G,'Cartera Semanal Producto'!$A42,'BD Factoraje'!$N:$N,'Cartera Semanal Producto'!CH$1,'BD Factoraje'!$C:$C,$B$2)</f>
        <v>0</v>
      </c>
      <c r="CI42" s="11">
        <f>IF('Cartera Semanal Producto'!$A42='Cartera Semanal Producto'!CI$1,-SUMIFS('BD Factoraje'!$Q:$Q,'BD Factoraje'!$G:$G,'Cartera Semanal Producto'!$A42,'BD Factoraje'!$C:$C,$B$2),0)+CH42-SUMIFS('BD Factoraje'!$R:$R,'BD Factoraje'!$G:$G,'Cartera Semanal Producto'!$A42,'BD Factoraje'!$N:$N,'Cartera Semanal Producto'!CI$1,'BD Factoraje'!$C:$C,$B$2)</f>
        <v>0</v>
      </c>
      <c r="CJ42" s="11">
        <f>IF('Cartera Semanal Producto'!$A42='Cartera Semanal Producto'!CJ$1,-SUMIFS('BD Factoraje'!$Q:$Q,'BD Factoraje'!$G:$G,'Cartera Semanal Producto'!$A42,'BD Factoraje'!$C:$C,$B$2),0)+CI42-SUMIFS('BD Factoraje'!$R:$R,'BD Factoraje'!$G:$G,'Cartera Semanal Producto'!$A42,'BD Factoraje'!$N:$N,'Cartera Semanal Producto'!CJ$1,'BD Factoraje'!$C:$C,$B$2)</f>
        <v>0</v>
      </c>
      <c r="CK42" s="11">
        <f>IF('Cartera Semanal Producto'!$A42='Cartera Semanal Producto'!CK$1,-SUMIFS('BD Factoraje'!$Q:$Q,'BD Factoraje'!$G:$G,'Cartera Semanal Producto'!$A42,'BD Factoraje'!$C:$C,$B$2),0)+CJ42-SUMIFS('BD Factoraje'!$R:$R,'BD Factoraje'!$G:$G,'Cartera Semanal Producto'!$A42,'BD Factoraje'!$N:$N,'Cartera Semanal Producto'!CK$1,'BD Factoraje'!$C:$C,$B$2)</f>
        <v>0</v>
      </c>
      <c r="CL42" s="11">
        <f>IF('Cartera Semanal Producto'!$A42='Cartera Semanal Producto'!CL$1,-SUMIFS('BD Factoraje'!$Q:$Q,'BD Factoraje'!$G:$G,'Cartera Semanal Producto'!$A42,'BD Factoraje'!$C:$C,$B$2),0)+CK42-SUMIFS('BD Factoraje'!$R:$R,'BD Factoraje'!$G:$G,'Cartera Semanal Producto'!$A42,'BD Factoraje'!$N:$N,'Cartera Semanal Producto'!CL$1,'BD Factoraje'!$C:$C,$B$2)</f>
        <v>0</v>
      </c>
      <c r="CM42" s="11">
        <f>IF('Cartera Semanal Producto'!$A42='Cartera Semanal Producto'!CM$1,-SUMIFS('BD Factoraje'!$Q:$Q,'BD Factoraje'!$G:$G,'Cartera Semanal Producto'!$A42,'BD Factoraje'!$C:$C,$B$2),0)+CL42-SUMIFS('BD Factoraje'!$R:$R,'BD Factoraje'!$G:$G,'Cartera Semanal Producto'!$A42,'BD Factoraje'!$N:$N,'Cartera Semanal Producto'!CM$1,'BD Factoraje'!$C:$C,$B$2)</f>
        <v>0</v>
      </c>
      <c r="CN42" s="11">
        <f>IF('Cartera Semanal Producto'!$A42='Cartera Semanal Producto'!CN$1,-SUMIFS('BD Factoraje'!$Q:$Q,'BD Factoraje'!$G:$G,'Cartera Semanal Producto'!$A42,'BD Factoraje'!$C:$C,$B$2),0)+CM42-SUMIFS('BD Factoraje'!$R:$R,'BD Factoraje'!$G:$G,'Cartera Semanal Producto'!$A42,'BD Factoraje'!$N:$N,'Cartera Semanal Producto'!CN$1,'BD Factoraje'!$C:$C,$B$2)</f>
        <v>0</v>
      </c>
      <c r="CO42" s="11">
        <f>IF('Cartera Semanal Producto'!$A42='Cartera Semanal Producto'!CO$1,-SUMIFS('BD Factoraje'!$Q:$Q,'BD Factoraje'!$G:$G,'Cartera Semanal Producto'!$A42,'BD Factoraje'!$C:$C,$B$2),0)+CN42-SUMIFS('BD Factoraje'!$R:$R,'BD Factoraje'!$G:$G,'Cartera Semanal Producto'!$A42,'BD Factoraje'!$N:$N,'Cartera Semanal Producto'!CO$1,'BD Factoraje'!$C:$C,$B$2)</f>
        <v>0</v>
      </c>
      <c r="CP42" s="11">
        <f>IF('Cartera Semanal Producto'!$A42='Cartera Semanal Producto'!CP$1,-SUMIFS('BD Factoraje'!$Q:$Q,'BD Factoraje'!$G:$G,'Cartera Semanal Producto'!$A42,'BD Factoraje'!$C:$C,$B$2),0)+CO42-SUMIFS('BD Factoraje'!$R:$R,'BD Factoraje'!$G:$G,'Cartera Semanal Producto'!$A42,'BD Factoraje'!$N:$N,'Cartera Semanal Producto'!CP$1,'BD Factoraje'!$C:$C,$B$2)</f>
        <v>0</v>
      </c>
      <c r="CQ42" s="11">
        <f>IF('Cartera Semanal Producto'!$A42='Cartera Semanal Producto'!CQ$1,-SUMIFS('BD Factoraje'!$Q:$Q,'BD Factoraje'!$G:$G,'Cartera Semanal Producto'!$A42,'BD Factoraje'!$C:$C,$B$2),0)+CP42-SUMIFS('BD Factoraje'!$R:$R,'BD Factoraje'!$G:$G,'Cartera Semanal Producto'!$A42,'BD Factoraje'!$N:$N,'Cartera Semanal Producto'!CQ$1,'BD Factoraje'!$C:$C,$B$2)</f>
        <v>0</v>
      </c>
      <c r="CR42" s="11">
        <f>IF('Cartera Semanal Producto'!$A42='Cartera Semanal Producto'!CR$1,-SUMIFS('BD Factoraje'!$Q:$Q,'BD Factoraje'!$G:$G,'Cartera Semanal Producto'!$A42,'BD Factoraje'!$C:$C,$B$2),0)+CQ42-SUMIFS('BD Factoraje'!$R:$R,'BD Factoraje'!$G:$G,'Cartera Semanal Producto'!$A42,'BD Factoraje'!$N:$N,'Cartera Semanal Producto'!CR$1,'BD Factoraje'!$C:$C,$B$2)</f>
        <v>0</v>
      </c>
      <c r="CS42" s="11">
        <f>IF('Cartera Semanal Producto'!$A42='Cartera Semanal Producto'!CS$1,-SUMIFS('BD Factoraje'!$Q:$Q,'BD Factoraje'!$G:$G,'Cartera Semanal Producto'!$A42,'BD Factoraje'!$C:$C,$B$2),0)+CR42-SUMIFS('BD Factoraje'!$R:$R,'BD Factoraje'!$G:$G,'Cartera Semanal Producto'!$A42,'BD Factoraje'!$N:$N,'Cartera Semanal Producto'!CS$1,'BD Factoraje'!$C:$C,$B$2)</f>
        <v>0</v>
      </c>
      <c r="CT42" s="11">
        <f>IF('Cartera Semanal Producto'!$A42='Cartera Semanal Producto'!CT$1,-SUMIFS('BD Factoraje'!$Q:$Q,'BD Factoraje'!$G:$G,'Cartera Semanal Producto'!$A42,'BD Factoraje'!$C:$C,$B$2),0)+CS42-SUMIFS('BD Factoraje'!$R:$R,'BD Factoraje'!$G:$G,'Cartera Semanal Producto'!$A42,'BD Factoraje'!$N:$N,'Cartera Semanal Producto'!CT$1,'BD Factoraje'!$C:$C,$B$2)</f>
        <v>0</v>
      </c>
      <c r="CU42" s="11">
        <f>IF('Cartera Semanal Producto'!$A42='Cartera Semanal Producto'!CU$1,-SUMIFS('BD Factoraje'!$Q:$Q,'BD Factoraje'!$G:$G,'Cartera Semanal Producto'!$A42,'BD Factoraje'!$C:$C,$B$2),0)+CT42-SUMIFS('BD Factoraje'!$R:$R,'BD Factoraje'!$G:$G,'Cartera Semanal Producto'!$A42,'BD Factoraje'!$N:$N,'Cartera Semanal Producto'!CU$1,'BD Factoraje'!$C:$C,$B$2)</f>
        <v>0</v>
      </c>
      <c r="CV42" s="11">
        <f>IF('Cartera Semanal Producto'!$A42='Cartera Semanal Producto'!CV$1,-SUMIFS('BD Factoraje'!$Q:$Q,'BD Factoraje'!$G:$G,'Cartera Semanal Producto'!$A42,'BD Factoraje'!$C:$C,$B$2),0)+CU42-SUMIFS('BD Factoraje'!$R:$R,'BD Factoraje'!$G:$G,'Cartera Semanal Producto'!$A42,'BD Factoraje'!$N:$N,'Cartera Semanal Producto'!CV$1,'BD Factoraje'!$C:$C,$B$2)</f>
        <v>0</v>
      </c>
    </row>
    <row r="43" spans="1:100" x14ac:dyDescent="0.25">
      <c r="A43" s="14">
        <v>53</v>
      </c>
      <c r="B43" s="31">
        <f t="shared" si="2"/>
        <v>42736</v>
      </c>
      <c r="C43" s="11">
        <f>IF('Cartera Semanal Producto'!$A43='Cartera Semanal Producto'!C$1,-SUMIFS('BD Factoraje'!$Q:$Q,'BD Factoraje'!$G:$G,'Cartera Semanal Producto'!$A43,'BD Factoraje'!$C:$C,$B$2),0)</f>
        <v>0</v>
      </c>
      <c r="D43" s="11">
        <f>IF('Cartera Semanal Producto'!$A43='Cartera Semanal Producto'!D$1,-SUMIFS('BD Factoraje'!$Q:$Q,'BD Factoraje'!$G:$G,'Cartera Semanal Producto'!$A43,'BD Factoraje'!$C:$C,$B$2),0)+C43-SUMIFS('BD Factoraje'!$R:$R,'BD Factoraje'!$G:$G,'Cartera Semanal Producto'!$A43,'BD Factoraje'!$N:$N,'Cartera Semanal Producto'!D$1,'BD Factoraje'!$C:$C,$B$2)</f>
        <v>0</v>
      </c>
      <c r="E43" s="11">
        <f>IF('Cartera Semanal Producto'!$A43='Cartera Semanal Producto'!E$1,-SUMIFS('BD Factoraje'!$Q:$Q,'BD Factoraje'!$G:$G,'Cartera Semanal Producto'!$A43,'BD Factoraje'!$C:$C,$B$2),0)+D43-SUMIFS('BD Factoraje'!$R:$R,'BD Factoraje'!$G:$G,'Cartera Semanal Producto'!$A43,'BD Factoraje'!$N:$N,'Cartera Semanal Producto'!E$1,'BD Factoraje'!$C:$C,$B$2)</f>
        <v>0</v>
      </c>
      <c r="F43" s="11">
        <f>IF('Cartera Semanal Producto'!$A43='Cartera Semanal Producto'!F$1,-SUMIFS('BD Factoraje'!$Q:$Q,'BD Factoraje'!$G:$G,'Cartera Semanal Producto'!$A43,'BD Factoraje'!$C:$C,$B$2),0)+E43-SUMIFS('BD Factoraje'!$R:$R,'BD Factoraje'!$G:$G,'Cartera Semanal Producto'!$A43,'BD Factoraje'!$N:$N,'Cartera Semanal Producto'!F$1,'BD Factoraje'!$C:$C,$B$2)</f>
        <v>0</v>
      </c>
      <c r="G43" s="11">
        <f>IF('Cartera Semanal Producto'!$A43='Cartera Semanal Producto'!G$1,-SUMIFS('BD Factoraje'!$Q:$Q,'BD Factoraje'!$G:$G,'Cartera Semanal Producto'!$A43,'BD Factoraje'!$C:$C,$B$2),0)+F43-SUMIFS('BD Factoraje'!$R:$R,'BD Factoraje'!$G:$G,'Cartera Semanal Producto'!$A43,'BD Factoraje'!$N:$N,'Cartera Semanal Producto'!G$1,'BD Factoraje'!$C:$C,$B$2)</f>
        <v>0</v>
      </c>
      <c r="H43" s="11">
        <f>IF('Cartera Semanal Producto'!$A43='Cartera Semanal Producto'!H$1,-SUMIFS('BD Factoraje'!$Q:$Q,'BD Factoraje'!$G:$G,'Cartera Semanal Producto'!$A43,'BD Factoraje'!$C:$C,$B$2),0)+G43-SUMIFS('BD Factoraje'!$R:$R,'BD Factoraje'!$G:$G,'Cartera Semanal Producto'!$A43,'BD Factoraje'!$N:$N,'Cartera Semanal Producto'!H$1,'BD Factoraje'!$C:$C,$B$2)</f>
        <v>0</v>
      </c>
      <c r="I43" s="11">
        <f>IF('Cartera Semanal Producto'!$A43='Cartera Semanal Producto'!I$1,-SUMIFS('BD Factoraje'!$Q:$Q,'BD Factoraje'!$G:$G,'Cartera Semanal Producto'!$A43,'BD Factoraje'!$C:$C,$B$2),0)+H43-SUMIFS('BD Factoraje'!$R:$R,'BD Factoraje'!$G:$G,'Cartera Semanal Producto'!$A43,'BD Factoraje'!$N:$N,'Cartera Semanal Producto'!I$1,'BD Factoraje'!$C:$C,$B$2)</f>
        <v>0</v>
      </c>
      <c r="J43" s="11">
        <f>IF('Cartera Semanal Producto'!$A43='Cartera Semanal Producto'!J$1,-SUMIFS('BD Factoraje'!$Q:$Q,'BD Factoraje'!$G:$G,'Cartera Semanal Producto'!$A43,'BD Factoraje'!$C:$C,$B$2),0)+I43-SUMIFS('BD Factoraje'!$R:$R,'BD Factoraje'!$G:$G,'Cartera Semanal Producto'!$A43,'BD Factoraje'!$N:$N,'Cartera Semanal Producto'!J$1,'BD Factoraje'!$C:$C,$B$2)</f>
        <v>0</v>
      </c>
      <c r="K43" s="11">
        <f>IF('Cartera Semanal Producto'!$A43='Cartera Semanal Producto'!K$1,-SUMIFS('BD Factoraje'!$Q:$Q,'BD Factoraje'!$G:$G,'Cartera Semanal Producto'!$A43,'BD Factoraje'!$C:$C,$B$2),0)+J43-SUMIFS('BD Factoraje'!$R:$R,'BD Factoraje'!$G:$G,'Cartera Semanal Producto'!$A43,'BD Factoraje'!$N:$N,'Cartera Semanal Producto'!K$1,'BD Factoraje'!$C:$C,$B$2)</f>
        <v>0</v>
      </c>
      <c r="L43" s="11">
        <f>IF('Cartera Semanal Producto'!$A43='Cartera Semanal Producto'!L$1,-SUMIFS('BD Factoraje'!$Q:$Q,'BD Factoraje'!$G:$G,'Cartera Semanal Producto'!$A43,'BD Factoraje'!$C:$C,$B$2),0)+K43-SUMIFS('BD Factoraje'!$R:$R,'BD Factoraje'!$G:$G,'Cartera Semanal Producto'!$A43,'BD Factoraje'!$N:$N,'Cartera Semanal Producto'!L$1,'BD Factoraje'!$C:$C,$B$2)</f>
        <v>0</v>
      </c>
      <c r="M43" s="11">
        <f>IF('Cartera Semanal Producto'!$A43='Cartera Semanal Producto'!M$1,-SUMIFS('BD Factoraje'!$Q:$Q,'BD Factoraje'!$G:$G,'Cartera Semanal Producto'!$A43,'BD Factoraje'!$C:$C,$B$2),0)+L43-SUMIFS('BD Factoraje'!$R:$R,'BD Factoraje'!$G:$G,'Cartera Semanal Producto'!$A43,'BD Factoraje'!$N:$N,'Cartera Semanal Producto'!M$1,'BD Factoraje'!$C:$C,$B$2)</f>
        <v>0</v>
      </c>
      <c r="N43" s="11">
        <f>IF('Cartera Semanal Producto'!$A43='Cartera Semanal Producto'!N$1,-SUMIFS('BD Factoraje'!$Q:$Q,'BD Factoraje'!$G:$G,'Cartera Semanal Producto'!$A43,'BD Factoraje'!$C:$C,$B$2),0)+M43-SUMIFS('BD Factoraje'!$R:$R,'BD Factoraje'!$G:$G,'Cartera Semanal Producto'!$A43,'BD Factoraje'!$N:$N,'Cartera Semanal Producto'!N$1,'BD Factoraje'!$C:$C,$B$2)</f>
        <v>0</v>
      </c>
      <c r="O43" s="11">
        <f>IF('Cartera Semanal Producto'!$A43='Cartera Semanal Producto'!O$1,-SUMIFS('BD Factoraje'!$Q:$Q,'BD Factoraje'!$G:$G,'Cartera Semanal Producto'!$A43,'BD Factoraje'!$C:$C,$B$2),0)+N43-SUMIFS('BD Factoraje'!$R:$R,'BD Factoraje'!$G:$G,'Cartera Semanal Producto'!$A43,'BD Factoraje'!$N:$N,'Cartera Semanal Producto'!O$1,'BD Factoraje'!$C:$C,$B$2)</f>
        <v>0</v>
      </c>
      <c r="P43" s="11">
        <f>IF('Cartera Semanal Producto'!$A43='Cartera Semanal Producto'!P$1,-SUMIFS('BD Factoraje'!$Q:$Q,'BD Factoraje'!$G:$G,'Cartera Semanal Producto'!$A43,'BD Factoraje'!$C:$C,$B$2),0)+O43-SUMIFS('BD Factoraje'!$R:$R,'BD Factoraje'!$G:$G,'Cartera Semanal Producto'!$A43,'BD Factoraje'!$N:$N,'Cartera Semanal Producto'!P$1,'BD Factoraje'!$C:$C,$B$2)</f>
        <v>0</v>
      </c>
      <c r="Q43" s="11">
        <f>IF('Cartera Semanal Producto'!$A43='Cartera Semanal Producto'!Q$1,-SUMIFS('BD Factoraje'!$Q:$Q,'BD Factoraje'!$G:$G,'Cartera Semanal Producto'!$A43,'BD Factoraje'!$C:$C,$B$2),0)+P43-SUMIFS('BD Factoraje'!$R:$R,'BD Factoraje'!$G:$G,'Cartera Semanal Producto'!$A43,'BD Factoraje'!$N:$N,'Cartera Semanal Producto'!Q$1,'BD Factoraje'!$C:$C,$B$2)</f>
        <v>0</v>
      </c>
      <c r="R43" s="11">
        <f>IF('Cartera Semanal Producto'!$A43='Cartera Semanal Producto'!R$1,-SUMIFS('BD Factoraje'!$Q:$Q,'BD Factoraje'!$G:$G,'Cartera Semanal Producto'!$A43,'BD Factoraje'!$C:$C,$B$2),0)+Q43-SUMIFS('BD Factoraje'!$R:$R,'BD Factoraje'!$G:$G,'Cartera Semanal Producto'!$A43,'BD Factoraje'!$N:$N,'Cartera Semanal Producto'!R$1,'BD Factoraje'!$C:$C,$B$2)</f>
        <v>0</v>
      </c>
      <c r="S43" s="11">
        <f>IF('Cartera Semanal Producto'!$A43='Cartera Semanal Producto'!S$1,-SUMIFS('BD Factoraje'!$Q:$Q,'BD Factoraje'!$G:$G,'Cartera Semanal Producto'!$A43,'BD Factoraje'!$C:$C,$B$2),0)+R43-SUMIFS('BD Factoraje'!$R:$R,'BD Factoraje'!$G:$G,'Cartera Semanal Producto'!$A43,'BD Factoraje'!$N:$N,'Cartera Semanal Producto'!S$1,'BD Factoraje'!$C:$C,$B$2)</f>
        <v>0</v>
      </c>
      <c r="T43" s="11">
        <f>IF('Cartera Semanal Producto'!$A43='Cartera Semanal Producto'!T$1,-SUMIFS('BD Factoraje'!$Q:$Q,'BD Factoraje'!$G:$G,'Cartera Semanal Producto'!$A43,'BD Factoraje'!$C:$C,$B$2),0)+S43-SUMIFS('BD Factoraje'!$R:$R,'BD Factoraje'!$G:$G,'Cartera Semanal Producto'!$A43,'BD Factoraje'!$N:$N,'Cartera Semanal Producto'!T$1,'BD Factoraje'!$C:$C,$B$2)</f>
        <v>0</v>
      </c>
      <c r="U43" s="11">
        <f>IF('Cartera Semanal Producto'!$A43='Cartera Semanal Producto'!U$1,-SUMIFS('BD Factoraje'!$Q:$Q,'BD Factoraje'!$G:$G,'Cartera Semanal Producto'!$A43,'BD Factoraje'!$C:$C,$B$2),0)+T43-SUMIFS('BD Factoraje'!$R:$R,'BD Factoraje'!$G:$G,'Cartera Semanal Producto'!$A43,'BD Factoraje'!$N:$N,'Cartera Semanal Producto'!U$1,'BD Factoraje'!$C:$C,$B$2)</f>
        <v>0</v>
      </c>
      <c r="V43" s="11">
        <f>IF('Cartera Semanal Producto'!$A43='Cartera Semanal Producto'!V$1,-SUMIFS('BD Factoraje'!$Q:$Q,'BD Factoraje'!$G:$G,'Cartera Semanal Producto'!$A43,'BD Factoraje'!$C:$C,$B$2),0)+U43-SUMIFS('BD Factoraje'!$R:$R,'BD Factoraje'!$G:$G,'Cartera Semanal Producto'!$A43,'BD Factoraje'!$N:$N,'Cartera Semanal Producto'!V$1,'BD Factoraje'!$C:$C,$B$2)</f>
        <v>0</v>
      </c>
      <c r="W43" s="11">
        <f>IF('Cartera Semanal Producto'!$A43='Cartera Semanal Producto'!W$1,-SUMIFS('BD Factoraje'!$Q:$Q,'BD Factoraje'!$G:$G,'Cartera Semanal Producto'!$A43,'BD Factoraje'!$C:$C,$B$2),0)+V43-SUMIFS('BD Factoraje'!$R:$R,'BD Factoraje'!$G:$G,'Cartera Semanal Producto'!$A43,'BD Factoraje'!$N:$N,'Cartera Semanal Producto'!W$1,'BD Factoraje'!$C:$C,$B$2)</f>
        <v>0</v>
      </c>
      <c r="X43" s="11">
        <f>IF('Cartera Semanal Producto'!$A43='Cartera Semanal Producto'!X$1,-SUMIFS('BD Factoraje'!$Q:$Q,'BD Factoraje'!$G:$G,'Cartera Semanal Producto'!$A43,'BD Factoraje'!$C:$C,$B$2),0)+W43-SUMIFS('BD Factoraje'!$R:$R,'BD Factoraje'!$G:$G,'Cartera Semanal Producto'!$A43,'BD Factoraje'!$N:$N,'Cartera Semanal Producto'!X$1,'BD Factoraje'!$C:$C,$B$2)</f>
        <v>0</v>
      </c>
      <c r="Y43" s="11">
        <f>IF('Cartera Semanal Producto'!$A43='Cartera Semanal Producto'!Y$1,-SUMIFS('BD Factoraje'!$Q:$Q,'BD Factoraje'!$G:$G,'Cartera Semanal Producto'!$A43,'BD Factoraje'!$C:$C,$B$2),0)+X43-SUMIFS('BD Factoraje'!$R:$R,'BD Factoraje'!$G:$G,'Cartera Semanal Producto'!$A43,'BD Factoraje'!$N:$N,'Cartera Semanal Producto'!Y$1,'BD Factoraje'!$C:$C,$B$2)</f>
        <v>0</v>
      </c>
      <c r="Z43" s="11">
        <f>IF('Cartera Semanal Producto'!$A43='Cartera Semanal Producto'!Z$1,-SUMIFS('BD Factoraje'!$Q:$Q,'BD Factoraje'!$G:$G,'Cartera Semanal Producto'!$A43,'BD Factoraje'!$C:$C,$B$2),0)+Y43-SUMIFS('BD Factoraje'!$R:$R,'BD Factoraje'!$G:$G,'Cartera Semanal Producto'!$A43,'BD Factoraje'!$N:$N,'Cartera Semanal Producto'!Z$1,'BD Factoraje'!$C:$C,$B$2)</f>
        <v>0</v>
      </c>
      <c r="AA43" s="11">
        <f>IF('Cartera Semanal Producto'!$A43='Cartera Semanal Producto'!AA$1,-SUMIFS('BD Factoraje'!$Q:$Q,'BD Factoraje'!$G:$G,'Cartera Semanal Producto'!$A43,'BD Factoraje'!$C:$C,$B$2),0)+Z43-SUMIFS('BD Factoraje'!$R:$R,'BD Factoraje'!$G:$G,'Cartera Semanal Producto'!$A43,'BD Factoraje'!$N:$N,'Cartera Semanal Producto'!AA$1,'BD Factoraje'!$C:$C,$B$2)</f>
        <v>0</v>
      </c>
      <c r="AB43" s="11">
        <f>IF('Cartera Semanal Producto'!$A43='Cartera Semanal Producto'!AB$1,-SUMIFS('BD Factoraje'!$Q:$Q,'BD Factoraje'!$G:$G,'Cartera Semanal Producto'!$A43,'BD Factoraje'!$C:$C,$B$2),0)+AA43-SUMIFS('BD Factoraje'!$R:$R,'BD Factoraje'!$G:$G,'Cartera Semanal Producto'!$A43,'BD Factoraje'!$N:$N,'Cartera Semanal Producto'!AB$1,'BD Factoraje'!$C:$C,$B$2)</f>
        <v>0</v>
      </c>
      <c r="AC43" s="11">
        <f>IF('Cartera Semanal Producto'!$A43='Cartera Semanal Producto'!AC$1,-SUMIFS('BD Factoraje'!$Q:$Q,'BD Factoraje'!$G:$G,'Cartera Semanal Producto'!$A43,'BD Factoraje'!$C:$C,$B$2),0)+AB43-SUMIFS('BD Factoraje'!$R:$R,'BD Factoraje'!$G:$G,'Cartera Semanal Producto'!$A43,'BD Factoraje'!$N:$N,'Cartera Semanal Producto'!AC$1,'BD Factoraje'!$C:$C,$B$2)</f>
        <v>0</v>
      </c>
      <c r="AD43" s="11">
        <f>IF('Cartera Semanal Producto'!$A43='Cartera Semanal Producto'!AD$1,-SUMIFS('BD Factoraje'!$Q:$Q,'BD Factoraje'!$G:$G,'Cartera Semanal Producto'!$A43,'BD Factoraje'!$C:$C,$B$2),0)+AC43-SUMIFS('BD Factoraje'!$R:$R,'BD Factoraje'!$G:$G,'Cartera Semanal Producto'!$A43,'BD Factoraje'!$N:$N,'Cartera Semanal Producto'!AD$1,'BD Factoraje'!$C:$C,$B$2)</f>
        <v>0</v>
      </c>
      <c r="AE43" s="11">
        <f>IF('Cartera Semanal Producto'!$A43='Cartera Semanal Producto'!AE$1,-SUMIFS('BD Factoraje'!$Q:$Q,'BD Factoraje'!$G:$G,'Cartera Semanal Producto'!$A43,'BD Factoraje'!$C:$C,$B$2),0)+AD43-SUMIFS('BD Factoraje'!$R:$R,'BD Factoraje'!$G:$G,'Cartera Semanal Producto'!$A43,'BD Factoraje'!$N:$N,'Cartera Semanal Producto'!AE$1,'BD Factoraje'!$C:$C,$B$2)</f>
        <v>0</v>
      </c>
      <c r="AF43" s="11">
        <f>IF('Cartera Semanal Producto'!$A43='Cartera Semanal Producto'!AF$1,-SUMIFS('BD Factoraje'!$Q:$Q,'BD Factoraje'!$G:$G,'Cartera Semanal Producto'!$A43,'BD Factoraje'!$C:$C,$B$2),0)+AE43-SUMIFS('BD Factoraje'!$R:$R,'BD Factoraje'!$G:$G,'Cartera Semanal Producto'!$A43,'BD Factoraje'!$N:$N,'Cartera Semanal Producto'!AF$1,'BD Factoraje'!$C:$C,$B$2)</f>
        <v>0</v>
      </c>
      <c r="AG43" s="11">
        <f>IF('Cartera Semanal Producto'!$A43='Cartera Semanal Producto'!AG$1,-SUMIFS('BD Factoraje'!$Q:$Q,'BD Factoraje'!$G:$G,'Cartera Semanal Producto'!$A43,'BD Factoraje'!$C:$C,$B$2),0)+AF43-SUMIFS('BD Factoraje'!$R:$R,'BD Factoraje'!$G:$G,'Cartera Semanal Producto'!$A43,'BD Factoraje'!$N:$N,'Cartera Semanal Producto'!AG$1,'BD Factoraje'!$C:$C,$B$2)</f>
        <v>0</v>
      </c>
      <c r="AH43" s="11">
        <f>IF('Cartera Semanal Producto'!$A43='Cartera Semanal Producto'!AH$1,-SUMIFS('BD Factoraje'!$Q:$Q,'BD Factoraje'!$G:$G,'Cartera Semanal Producto'!$A43,'BD Factoraje'!$C:$C,$B$2),0)+AG43-SUMIFS('BD Factoraje'!$R:$R,'BD Factoraje'!$G:$G,'Cartera Semanal Producto'!$A43,'BD Factoraje'!$N:$N,'Cartera Semanal Producto'!AH$1,'BD Factoraje'!$C:$C,$B$2)</f>
        <v>0</v>
      </c>
      <c r="AI43" s="11">
        <f>IF('Cartera Semanal Producto'!$A43='Cartera Semanal Producto'!AI$1,-SUMIFS('BD Factoraje'!$Q:$Q,'BD Factoraje'!$G:$G,'Cartera Semanal Producto'!$A43,'BD Factoraje'!$C:$C,$B$2),0)+AH43-SUMIFS('BD Factoraje'!$R:$R,'BD Factoraje'!$G:$G,'Cartera Semanal Producto'!$A43,'BD Factoraje'!$N:$N,'Cartera Semanal Producto'!AI$1,'BD Factoraje'!$C:$C,$B$2)</f>
        <v>0</v>
      </c>
      <c r="AJ43" s="11">
        <f>IF('Cartera Semanal Producto'!$A43='Cartera Semanal Producto'!AJ$1,-SUMIFS('BD Factoraje'!$Q:$Q,'BD Factoraje'!$G:$G,'Cartera Semanal Producto'!$A43,'BD Factoraje'!$C:$C,$B$2),0)+AI43-SUMIFS('BD Factoraje'!$R:$R,'BD Factoraje'!$G:$G,'Cartera Semanal Producto'!$A43,'BD Factoraje'!$N:$N,'Cartera Semanal Producto'!AJ$1,'BD Factoraje'!$C:$C,$B$2)</f>
        <v>0</v>
      </c>
      <c r="AK43" s="11">
        <f>IF('Cartera Semanal Producto'!$A43='Cartera Semanal Producto'!AK$1,-SUMIFS('BD Factoraje'!$Q:$Q,'BD Factoraje'!$G:$G,'Cartera Semanal Producto'!$A43,'BD Factoraje'!$C:$C,$B$2),0)+AJ43-SUMIFS('BD Factoraje'!$R:$R,'BD Factoraje'!$G:$G,'Cartera Semanal Producto'!$A43,'BD Factoraje'!$N:$N,'Cartera Semanal Producto'!AK$1,'BD Factoraje'!$C:$C,$B$2)</f>
        <v>0</v>
      </c>
      <c r="AL43" s="11">
        <f>IF('Cartera Semanal Producto'!$A43='Cartera Semanal Producto'!AL$1,-SUMIFS('BD Factoraje'!$Q:$Q,'BD Factoraje'!$G:$G,'Cartera Semanal Producto'!$A43,'BD Factoraje'!$C:$C,$B$2),0)+AK43-SUMIFS('BD Factoraje'!$R:$R,'BD Factoraje'!$G:$G,'Cartera Semanal Producto'!$A43,'BD Factoraje'!$N:$N,'Cartera Semanal Producto'!AL$1,'BD Factoraje'!$C:$C,$B$2)</f>
        <v>0</v>
      </c>
      <c r="AM43" s="11">
        <f>IF('Cartera Semanal Producto'!$A43='Cartera Semanal Producto'!AM$1,-SUMIFS('BD Factoraje'!$Q:$Q,'BD Factoraje'!$G:$G,'Cartera Semanal Producto'!$A43,'BD Factoraje'!$C:$C,$B$2),0)+AL43-SUMIFS('BD Factoraje'!$R:$R,'BD Factoraje'!$G:$G,'Cartera Semanal Producto'!$A43,'BD Factoraje'!$N:$N,'Cartera Semanal Producto'!AM$1,'BD Factoraje'!$C:$C,$B$2)</f>
        <v>0</v>
      </c>
      <c r="AN43" s="11">
        <f>IF('Cartera Semanal Producto'!$A43='Cartera Semanal Producto'!AN$1,-SUMIFS('BD Factoraje'!$Q:$Q,'BD Factoraje'!$G:$G,'Cartera Semanal Producto'!$A43,'BD Factoraje'!$C:$C,$B$2),0)+AM43-SUMIFS('BD Factoraje'!$R:$R,'BD Factoraje'!$G:$G,'Cartera Semanal Producto'!$A43,'BD Factoraje'!$N:$N,'Cartera Semanal Producto'!AN$1,'BD Factoraje'!$C:$C,$B$2)</f>
        <v>0</v>
      </c>
      <c r="AO43" s="11">
        <f>IF('Cartera Semanal Producto'!$A43='Cartera Semanal Producto'!AO$1,-SUMIFS('BD Factoraje'!$Q:$Q,'BD Factoraje'!$G:$G,'Cartera Semanal Producto'!$A43,'BD Factoraje'!$C:$C,$B$2),0)+AN43-SUMIFS('BD Factoraje'!$R:$R,'BD Factoraje'!$G:$G,'Cartera Semanal Producto'!$A43,'BD Factoraje'!$N:$N,'Cartera Semanal Producto'!AO$1,'BD Factoraje'!$C:$C,$B$2)</f>
        <v>0</v>
      </c>
      <c r="AP43" s="11">
        <f>IF('Cartera Semanal Producto'!$A43='Cartera Semanal Producto'!AP$1,-SUMIFS('BD Factoraje'!$Q:$Q,'BD Factoraje'!$G:$G,'Cartera Semanal Producto'!$A43,'BD Factoraje'!$C:$C,$B$2),0)+AO43-SUMIFS('BD Factoraje'!$R:$R,'BD Factoraje'!$G:$G,'Cartera Semanal Producto'!$A43,'BD Factoraje'!$N:$N,'Cartera Semanal Producto'!AP$1,'BD Factoraje'!$C:$C,$B$2)</f>
        <v>894105</v>
      </c>
      <c r="AQ43" s="11">
        <f>IF('Cartera Semanal Producto'!$A43='Cartera Semanal Producto'!AQ$1,-SUMIFS('BD Factoraje'!$Q:$Q,'BD Factoraje'!$G:$G,'Cartera Semanal Producto'!$A43,'BD Factoraje'!$C:$C,$B$2),0)+AP43-SUMIFS('BD Factoraje'!$R:$R,'BD Factoraje'!$G:$G,'Cartera Semanal Producto'!$A43,'BD Factoraje'!$N:$N,'Cartera Semanal Producto'!AQ$1,'BD Factoraje'!$C:$C,$B$2)</f>
        <v>894105</v>
      </c>
      <c r="AR43" s="11">
        <f>IF('Cartera Semanal Producto'!$A43='Cartera Semanal Producto'!AR$1,-SUMIFS('BD Factoraje'!$Q:$Q,'BD Factoraje'!$G:$G,'Cartera Semanal Producto'!$A43,'BD Factoraje'!$C:$C,$B$2),0)+AQ43-SUMIFS('BD Factoraje'!$R:$R,'BD Factoraje'!$G:$G,'Cartera Semanal Producto'!$A43,'BD Factoraje'!$N:$N,'Cartera Semanal Producto'!AR$1,'BD Factoraje'!$C:$C,$B$2)</f>
        <v>894105</v>
      </c>
      <c r="AS43" s="11">
        <f>IF('Cartera Semanal Producto'!$A43='Cartera Semanal Producto'!AS$1,-SUMIFS('BD Factoraje'!$Q:$Q,'BD Factoraje'!$G:$G,'Cartera Semanal Producto'!$A43,'BD Factoraje'!$C:$C,$B$2),0)+AR43-SUMIFS('BD Factoraje'!$R:$R,'BD Factoraje'!$G:$G,'Cartera Semanal Producto'!$A43,'BD Factoraje'!$N:$N,'Cartera Semanal Producto'!AS$1,'BD Factoraje'!$C:$C,$B$2)</f>
        <v>894105</v>
      </c>
      <c r="AT43" s="11">
        <f>IF('Cartera Semanal Producto'!$A43='Cartera Semanal Producto'!AT$1,-SUMIFS('BD Factoraje'!$Q:$Q,'BD Factoraje'!$G:$G,'Cartera Semanal Producto'!$A43,'BD Factoraje'!$C:$C,$B$2),0)+AS43-SUMIFS('BD Factoraje'!$R:$R,'BD Factoraje'!$G:$G,'Cartera Semanal Producto'!$A43,'BD Factoraje'!$N:$N,'Cartera Semanal Producto'!AT$1,'BD Factoraje'!$C:$C,$B$2)</f>
        <v>894105</v>
      </c>
      <c r="AU43" s="11">
        <f>IF('Cartera Semanal Producto'!$A43='Cartera Semanal Producto'!AU$1,-SUMIFS('BD Factoraje'!$Q:$Q,'BD Factoraje'!$G:$G,'Cartera Semanal Producto'!$A43,'BD Factoraje'!$C:$C,$B$2),0)+AT43-SUMIFS('BD Factoraje'!$R:$R,'BD Factoraje'!$G:$G,'Cartera Semanal Producto'!$A43,'BD Factoraje'!$N:$N,'Cartera Semanal Producto'!AU$1,'BD Factoraje'!$C:$C,$B$2)</f>
        <v>894105</v>
      </c>
      <c r="AV43" s="11">
        <f>IF('Cartera Semanal Producto'!$A43='Cartera Semanal Producto'!AV$1,-SUMIFS('BD Factoraje'!$Q:$Q,'BD Factoraje'!$G:$G,'Cartera Semanal Producto'!$A43,'BD Factoraje'!$C:$C,$B$2),0)+AU43-SUMIFS('BD Factoraje'!$R:$R,'BD Factoraje'!$G:$G,'Cartera Semanal Producto'!$A43,'BD Factoraje'!$N:$N,'Cartera Semanal Producto'!AV$1,'BD Factoraje'!$C:$C,$B$2)</f>
        <v>894105</v>
      </c>
      <c r="AW43" s="11">
        <f>IF('Cartera Semanal Producto'!$A43='Cartera Semanal Producto'!AW$1,-SUMIFS('BD Factoraje'!$Q:$Q,'BD Factoraje'!$G:$G,'Cartera Semanal Producto'!$A43,'BD Factoraje'!$C:$C,$B$2),0)+AV43-SUMIFS('BD Factoraje'!$R:$R,'BD Factoraje'!$G:$G,'Cartera Semanal Producto'!$A43,'BD Factoraje'!$N:$N,'Cartera Semanal Producto'!AW$1,'BD Factoraje'!$C:$C,$B$2)</f>
        <v>894105</v>
      </c>
      <c r="AX43" s="11">
        <f>IF('Cartera Semanal Producto'!$A43='Cartera Semanal Producto'!AX$1,-SUMIFS('BD Factoraje'!$Q:$Q,'BD Factoraje'!$G:$G,'Cartera Semanal Producto'!$A43,'BD Factoraje'!$C:$C,$B$2),0)+AW43-SUMIFS('BD Factoraje'!$R:$R,'BD Factoraje'!$G:$G,'Cartera Semanal Producto'!$A43,'BD Factoraje'!$N:$N,'Cartera Semanal Producto'!AX$1,'BD Factoraje'!$C:$C,$B$2)</f>
        <v>787031.24</v>
      </c>
      <c r="AY43" s="11">
        <f>IF('Cartera Semanal Producto'!$A43='Cartera Semanal Producto'!AY$1,-SUMIFS('BD Factoraje'!$Q:$Q,'BD Factoraje'!$G:$G,'Cartera Semanal Producto'!$A43,'BD Factoraje'!$C:$C,$B$2),0)+AX43-SUMIFS('BD Factoraje'!$R:$R,'BD Factoraje'!$G:$G,'Cartera Semanal Producto'!$A43,'BD Factoraje'!$N:$N,'Cartera Semanal Producto'!AY$1,'BD Factoraje'!$C:$C,$B$2)</f>
        <v>787031.24</v>
      </c>
      <c r="AZ43" s="11">
        <f>IF('Cartera Semanal Producto'!$A43='Cartera Semanal Producto'!AZ$1,-SUMIFS('BD Factoraje'!$Q:$Q,'BD Factoraje'!$G:$G,'Cartera Semanal Producto'!$A43,'BD Factoraje'!$C:$C,$B$2),0)+AY43-SUMIFS('BD Factoraje'!$R:$R,'BD Factoraje'!$G:$G,'Cartera Semanal Producto'!$A43,'BD Factoraje'!$N:$N,'Cartera Semanal Producto'!AZ$1,'BD Factoraje'!$C:$C,$B$2)</f>
        <v>787031.24</v>
      </c>
      <c r="BA43" s="11">
        <f>IF('Cartera Semanal Producto'!$A43='Cartera Semanal Producto'!BA$1,-SUMIFS('BD Factoraje'!$Q:$Q,'BD Factoraje'!$G:$G,'Cartera Semanal Producto'!$A43,'BD Factoraje'!$C:$C,$B$2),0)+AZ43-SUMIFS('BD Factoraje'!$R:$R,'BD Factoraje'!$G:$G,'Cartera Semanal Producto'!$A43,'BD Factoraje'!$N:$N,'Cartera Semanal Producto'!BA$1,'BD Factoraje'!$C:$C,$B$2)</f>
        <v>448934.20999999996</v>
      </c>
      <c r="BB43" s="11">
        <f>IF('Cartera Semanal Producto'!$A43='Cartera Semanal Producto'!BB$1,-SUMIFS('BD Factoraje'!$Q:$Q,'BD Factoraje'!$G:$G,'Cartera Semanal Producto'!$A43,'BD Factoraje'!$C:$C,$B$2),0)+BA43-SUMIFS('BD Factoraje'!$R:$R,'BD Factoraje'!$G:$G,'Cartera Semanal Producto'!$A43,'BD Factoraje'!$N:$N,'Cartera Semanal Producto'!BB$1,'BD Factoraje'!$C:$C,$B$2)</f>
        <v>4829.2099999999627</v>
      </c>
      <c r="BC43" s="11">
        <f>IF('Cartera Semanal Producto'!$A43='Cartera Semanal Producto'!BC$1,-SUMIFS('BD Factoraje'!$Q:$Q,'BD Factoraje'!$G:$G,'Cartera Semanal Producto'!$A43,'BD Factoraje'!$C:$C,$B$2),0)+BB43-SUMIFS('BD Factoraje'!$R:$R,'BD Factoraje'!$G:$G,'Cartera Semanal Producto'!$A43,'BD Factoraje'!$N:$N,'Cartera Semanal Producto'!BC$1,'BD Factoraje'!$C:$C,$B$2)</f>
        <v>4829.2099999999627</v>
      </c>
      <c r="BD43" s="11">
        <f>IF('Cartera Semanal Producto'!$A43='Cartera Semanal Producto'!BD$1,-SUMIFS('BD Factoraje'!$Q:$Q,'BD Factoraje'!$G:$G,'Cartera Semanal Producto'!$A43,'BD Factoraje'!$C:$C,$B$2),0)+BC43-SUMIFS('BD Factoraje'!$R:$R,'BD Factoraje'!$G:$G,'Cartera Semanal Producto'!$A43,'BD Factoraje'!$N:$N,'Cartera Semanal Producto'!BD$1,'BD Factoraje'!$C:$C,$B$2)</f>
        <v>4829.2099999999627</v>
      </c>
      <c r="BE43" s="11">
        <f>IF('Cartera Semanal Producto'!$A43='Cartera Semanal Producto'!BE$1,-SUMIFS('BD Factoraje'!$Q:$Q,'BD Factoraje'!$G:$G,'Cartera Semanal Producto'!$A43,'BD Factoraje'!$C:$C,$B$2),0)+BD43-SUMIFS('BD Factoraje'!$R:$R,'BD Factoraje'!$G:$G,'Cartera Semanal Producto'!$A43,'BD Factoraje'!$N:$N,'Cartera Semanal Producto'!BE$1,'BD Factoraje'!$C:$C,$B$2)</f>
        <v>4829.2099999999627</v>
      </c>
      <c r="BF43" s="11">
        <f>IF('Cartera Semanal Producto'!$A43='Cartera Semanal Producto'!BF$1,-SUMIFS('BD Factoraje'!$Q:$Q,'BD Factoraje'!$G:$G,'Cartera Semanal Producto'!$A43,'BD Factoraje'!$C:$C,$B$2),0)+BE43-SUMIFS('BD Factoraje'!$R:$R,'BD Factoraje'!$G:$G,'Cartera Semanal Producto'!$A43,'BD Factoraje'!$N:$N,'Cartera Semanal Producto'!BF$1,'BD Factoraje'!$C:$C,$B$2)</f>
        <v>4829.2099999999627</v>
      </c>
      <c r="BG43" s="11">
        <f>IF('Cartera Semanal Producto'!$A43='Cartera Semanal Producto'!BG$1,-SUMIFS('BD Factoraje'!$Q:$Q,'BD Factoraje'!$G:$G,'Cartera Semanal Producto'!$A43,'BD Factoraje'!$C:$C,$B$2),0)+BF43-SUMIFS('BD Factoraje'!$R:$R,'BD Factoraje'!$G:$G,'Cartera Semanal Producto'!$A43,'BD Factoraje'!$N:$N,'Cartera Semanal Producto'!BG$1,'BD Factoraje'!$C:$C,$B$2)</f>
        <v>4829.2099999999627</v>
      </c>
      <c r="BH43" s="11">
        <f>IF('Cartera Semanal Producto'!$A43='Cartera Semanal Producto'!BH$1,-SUMIFS('BD Factoraje'!$Q:$Q,'BD Factoraje'!$G:$G,'Cartera Semanal Producto'!$A43,'BD Factoraje'!$C:$C,$B$2),0)+BG43-SUMIFS('BD Factoraje'!$R:$R,'BD Factoraje'!$G:$G,'Cartera Semanal Producto'!$A43,'BD Factoraje'!$N:$N,'Cartera Semanal Producto'!BH$1,'BD Factoraje'!$C:$C,$B$2)</f>
        <v>4829.2099999999627</v>
      </c>
      <c r="BI43" s="11">
        <f>IF('Cartera Semanal Producto'!$A43='Cartera Semanal Producto'!BI$1,-SUMIFS('BD Factoraje'!$Q:$Q,'BD Factoraje'!$G:$G,'Cartera Semanal Producto'!$A43,'BD Factoraje'!$C:$C,$B$2),0)+BH43-SUMIFS('BD Factoraje'!$R:$R,'BD Factoraje'!$G:$G,'Cartera Semanal Producto'!$A43,'BD Factoraje'!$N:$N,'Cartera Semanal Producto'!BI$1,'BD Factoraje'!$C:$C,$B$2)</f>
        <v>4829.2099999999627</v>
      </c>
      <c r="BJ43" s="11">
        <f>IF('Cartera Semanal Producto'!$A43='Cartera Semanal Producto'!BJ$1,-SUMIFS('BD Factoraje'!$Q:$Q,'BD Factoraje'!$G:$G,'Cartera Semanal Producto'!$A43,'BD Factoraje'!$C:$C,$B$2),0)+BI43-SUMIFS('BD Factoraje'!$R:$R,'BD Factoraje'!$G:$G,'Cartera Semanal Producto'!$A43,'BD Factoraje'!$N:$N,'Cartera Semanal Producto'!BJ$1,'BD Factoraje'!$C:$C,$B$2)</f>
        <v>4829.2099999999627</v>
      </c>
      <c r="BK43" s="11">
        <f>IF('Cartera Semanal Producto'!$A43='Cartera Semanal Producto'!BK$1,-SUMIFS('BD Factoraje'!$Q:$Q,'BD Factoraje'!$G:$G,'Cartera Semanal Producto'!$A43,'BD Factoraje'!$C:$C,$B$2),0)+BJ43-SUMIFS('BD Factoraje'!$R:$R,'BD Factoraje'!$G:$G,'Cartera Semanal Producto'!$A43,'BD Factoraje'!$N:$N,'Cartera Semanal Producto'!BK$1,'BD Factoraje'!$C:$C,$B$2)</f>
        <v>4829.2099999999627</v>
      </c>
      <c r="BL43" s="11">
        <f>IF('Cartera Semanal Producto'!$A43='Cartera Semanal Producto'!BL$1,-SUMIFS('BD Factoraje'!$Q:$Q,'BD Factoraje'!$G:$G,'Cartera Semanal Producto'!$A43,'BD Factoraje'!$C:$C,$B$2),0)+BK43-SUMIFS('BD Factoraje'!$R:$R,'BD Factoraje'!$G:$G,'Cartera Semanal Producto'!$A43,'BD Factoraje'!$N:$N,'Cartera Semanal Producto'!BL$1,'BD Factoraje'!$C:$C,$B$2)</f>
        <v>4829.2099999999627</v>
      </c>
      <c r="BM43" s="11">
        <f>IF('Cartera Semanal Producto'!$A43='Cartera Semanal Producto'!BM$1,-SUMIFS('BD Factoraje'!$Q:$Q,'BD Factoraje'!$G:$G,'Cartera Semanal Producto'!$A43,'BD Factoraje'!$C:$C,$B$2),0)+BL43-SUMIFS('BD Factoraje'!$R:$R,'BD Factoraje'!$G:$G,'Cartera Semanal Producto'!$A43,'BD Factoraje'!$N:$N,'Cartera Semanal Producto'!BM$1,'BD Factoraje'!$C:$C,$B$2)</f>
        <v>4829.2099999999627</v>
      </c>
      <c r="BN43" s="11">
        <f>IF('Cartera Semanal Producto'!$A43='Cartera Semanal Producto'!BN$1,-SUMIFS('BD Factoraje'!$Q:$Q,'BD Factoraje'!$G:$G,'Cartera Semanal Producto'!$A43,'BD Factoraje'!$C:$C,$B$2),0)+BM43-SUMIFS('BD Factoraje'!$R:$R,'BD Factoraje'!$G:$G,'Cartera Semanal Producto'!$A43,'BD Factoraje'!$N:$N,'Cartera Semanal Producto'!BN$1,'BD Factoraje'!$C:$C,$B$2)</f>
        <v>4829.2099999999627</v>
      </c>
      <c r="BO43" s="11">
        <f>IF('Cartera Semanal Producto'!$A43='Cartera Semanal Producto'!BO$1,-SUMIFS('BD Factoraje'!$Q:$Q,'BD Factoraje'!$G:$G,'Cartera Semanal Producto'!$A43,'BD Factoraje'!$C:$C,$B$2),0)+BN43-SUMIFS('BD Factoraje'!$R:$R,'BD Factoraje'!$G:$G,'Cartera Semanal Producto'!$A43,'BD Factoraje'!$N:$N,'Cartera Semanal Producto'!BO$1,'BD Factoraje'!$C:$C,$B$2)</f>
        <v>4829.2099999999627</v>
      </c>
      <c r="BP43" s="11">
        <f>IF('Cartera Semanal Producto'!$A43='Cartera Semanal Producto'!BP$1,-SUMIFS('BD Factoraje'!$Q:$Q,'BD Factoraje'!$G:$G,'Cartera Semanal Producto'!$A43,'BD Factoraje'!$C:$C,$B$2),0)+BO43-SUMIFS('BD Factoraje'!$R:$R,'BD Factoraje'!$G:$G,'Cartera Semanal Producto'!$A43,'BD Factoraje'!$N:$N,'Cartera Semanal Producto'!BP$1,'BD Factoraje'!$C:$C,$B$2)</f>
        <v>4829.2099999999627</v>
      </c>
      <c r="BQ43" s="11">
        <f>IF('Cartera Semanal Producto'!$A43='Cartera Semanal Producto'!BQ$1,-SUMIFS('BD Factoraje'!$Q:$Q,'BD Factoraje'!$G:$G,'Cartera Semanal Producto'!$A43,'BD Factoraje'!$C:$C,$B$2),0)+BP43-SUMIFS('BD Factoraje'!$R:$R,'BD Factoraje'!$G:$G,'Cartera Semanal Producto'!$A43,'BD Factoraje'!$N:$N,'Cartera Semanal Producto'!BQ$1,'BD Factoraje'!$C:$C,$B$2)</f>
        <v>4829.2099999999627</v>
      </c>
      <c r="BR43" s="11">
        <f>IF('Cartera Semanal Producto'!$A43='Cartera Semanal Producto'!BR$1,-SUMIFS('BD Factoraje'!$Q:$Q,'BD Factoraje'!$G:$G,'Cartera Semanal Producto'!$A43,'BD Factoraje'!$C:$C,$B$2),0)+BQ43-SUMIFS('BD Factoraje'!$R:$R,'BD Factoraje'!$G:$G,'Cartera Semanal Producto'!$A43,'BD Factoraje'!$N:$N,'Cartera Semanal Producto'!BR$1,'BD Factoraje'!$C:$C,$B$2)</f>
        <v>4829.2099999999627</v>
      </c>
      <c r="BS43" s="11">
        <f>IF('Cartera Semanal Producto'!$A43='Cartera Semanal Producto'!BS$1,-SUMIFS('BD Factoraje'!$Q:$Q,'BD Factoraje'!$G:$G,'Cartera Semanal Producto'!$A43,'BD Factoraje'!$C:$C,$B$2),0)+BR43-SUMIFS('BD Factoraje'!$R:$R,'BD Factoraje'!$G:$G,'Cartera Semanal Producto'!$A43,'BD Factoraje'!$N:$N,'Cartera Semanal Producto'!BS$1,'BD Factoraje'!$C:$C,$B$2)</f>
        <v>4829.2099999999627</v>
      </c>
      <c r="BT43" s="11">
        <f>IF('Cartera Semanal Producto'!$A43='Cartera Semanal Producto'!BT$1,-SUMIFS('BD Factoraje'!$Q:$Q,'BD Factoraje'!$G:$G,'Cartera Semanal Producto'!$A43,'BD Factoraje'!$C:$C,$B$2),0)+BS43-SUMIFS('BD Factoraje'!$R:$R,'BD Factoraje'!$G:$G,'Cartera Semanal Producto'!$A43,'BD Factoraje'!$N:$N,'Cartera Semanal Producto'!BT$1,'BD Factoraje'!$C:$C,$B$2)</f>
        <v>4829.2099999999627</v>
      </c>
      <c r="BU43" s="11">
        <f>IF('Cartera Semanal Producto'!$A43='Cartera Semanal Producto'!BU$1,-SUMIFS('BD Factoraje'!$Q:$Q,'BD Factoraje'!$G:$G,'Cartera Semanal Producto'!$A43,'BD Factoraje'!$C:$C,$B$2),0)+BT43-SUMIFS('BD Factoraje'!$R:$R,'BD Factoraje'!$G:$G,'Cartera Semanal Producto'!$A43,'BD Factoraje'!$N:$N,'Cartera Semanal Producto'!BU$1,'BD Factoraje'!$C:$C,$B$2)</f>
        <v>4829.2099999999627</v>
      </c>
      <c r="BV43" s="11">
        <f>IF('Cartera Semanal Producto'!$A43='Cartera Semanal Producto'!BV$1,-SUMIFS('BD Factoraje'!$Q:$Q,'BD Factoraje'!$G:$G,'Cartera Semanal Producto'!$A43,'BD Factoraje'!$C:$C,$B$2),0)+BU43-SUMIFS('BD Factoraje'!$R:$R,'BD Factoraje'!$G:$G,'Cartera Semanal Producto'!$A43,'BD Factoraje'!$N:$N,'Cartera Semanal Producto'!BV$1,'BD Factoraje'!$C:$C,$B$2)</f>
        <v>4829.2099999999627</v>
      </c>
      <c r="BW43" s="11">
        <f>IF('Cartera Semanal Producto'!$A43='Cartera Semanal Producto'!BW$1,-SUMIFS('BD Factoraje'!$Q:$Q,'BD Factoraje'!$G:$G,'Cartera Semanal Producto'!$A43,'BD Factoraje'!$C:$C,$B$2),0)+BV43-SUMIFS('BD Factoraje'!$R:$R,'BD Factoraje'!$G:$G,'Cartera Semanal Producto'!$A43,'BD Factoraje'!$N:$N,'Cartera Semanal Producto'!BW$1,'BD Factoraje'!$C:$C,$B$2)</f>
        <v>4829.2099999999627</v>
      </c>
      <c r="BX43" s="11">
        <f>IF('Cartera Semanal Producto'!$A43='Cartera Semanal Producto'!BX$1,-SUMIFS('BD Factoraje'!$Q:$Q,'BD Factoraje'!$G:$G,'Cartera Semanal Producto'!$A43,'BD Factoraje'!$C:$C,$B$2),0)+BW43-SUMIFS('BD Factoraje'!$R:$R,'BD Factoraje'!$G:$G,'Cartera Semanal Producto'!$A43,'BD Factoraje'!$N:$N,'Cartera Semanal Producto'!BX$1,'BD Factoraje'!$C:$C,$B$2)</f>
        <v>-3.7289282772690058E-11</v>
      </c>
      <c r="BY43" s="11">
        <f>IF('Cartera Semanal Producto'!$A43='Cartera Semanal Producto'!BY$1,-SUMIFS('BD Factoraje'!$Q:$Q,'BD Factoraje'!$G:$G,'Cartera Semanal Producto'!$A43,'BD Factoraje'!$C:$C,$B$2),0)+BX43-SUMIFS('BD Factoraje'!$R:$R,'BD Factoraje'!$G:$G,'Cartera Semanal Producto'!$A43,'BD Factoraje'!$N:$N,'Cartera Semanal Producto'!BY$1,'BD Factoraje'!$C:$C,$B$2)</f>
        <v>-3.7289282772690058E-11</v>
      </c>
      <c r="BZ43" s="11">
        <f>IF('Cartera Semanal Producto'!$A43='Cartera Semanal Producto'!BZ$1,-SUMIFS('BD Factoraje'!$Q:$Q,'BD Factoraje'!$G:$G,'Cartera Semanal Producto'!$A43,'BD Factoraje'!$C:$C,$B$2),0)+BY43-SUMIFS('BD Factoraje'!$R:$R,'BD Factoraje'!$G:$G,'Cartera Semanal Producto'!$A43,'BD Factoraje'!$N:$N,'Cartera Semanal Producto'!BZ$1,'BD Factoraje'!$C:$C,$B$2)</f>
        <v>-3.7289282772690058E-11</v>
      </c>
      <c r="CA43" s="11">
        <f>IF('Cartera Semanal Producto'!$A43='Cartera Semanal Producto'!CA$1,-SUMIFS('BD Factoraje'!$Q:$Q,'BD Factoraje'!$G:$G,'Cartera Semanal Producto'!$A43,'BD Factoraje'!$C:$C,$B$2),0)+BZ43-SUMIFS('BD Factoraje'!$R:$R,'BD Factoraje'!$G:$G,'Cartera Semanal Producto'!$A43,'BD Factoraje'!$N:$N,'Cartera Semanal Producto'!CA$1,'BD Factoraje'!$C:$C,$B$2)</f>
        <v>-3.7289282772690058E-11</v>
      </c>
      <c r="CB43" s="11">
        <f>IF('Cartera Semanal Producto'!$A43='Cartera Semanal Producto'!CB$1,-SUMIFS('BD Factoraje'!$Q:$Q,'BD Factoraje'!$G:$G,'Cartera Semanal Producto'!$A43,'BD Factoraje'!$C:$C,$B$2),0)+CA43-SUMIFS('BD Factoraje'!$R:$R,'BD Factoraje'!$G:$G,'Cartera Semanal Producto'!$A43,'BD Factoraje'!$N:$N,'Cartera Semanal Producto'!CB$1,'BD Factoraje'!$C:$C,$B$2)</f>
        <v>-3.7289282772690058E-11</v>
      </c>
      <c r="CC43" s="11">
        <f>IF('Cartera Semanal Producto'!$A43='Cartera Semanal Producto'!CC$1,-SUMIFS('BD Factoraje'!$Q:$Q,'BD Factoraje'!$G:$G,'Cartera Semanal Producto'!$A43,'BD Factoraje'!$C:$C,$B$2),0)+CB43-SUMIFS('BD Factoraje'!$R:$R,'BD Factoraje'!$G:$G,'Cartera Semanal Producto'!$A43,'BD Factoraje'!$N:$N,'Cartera Semanal Producto'!CC$1,'BD Factoraje'!$C:$C,$B$2)</f>
        <v>-3.7289282772690058E-11</v>
      </c>
      <c r="CD43" s="11">
        <f>IF('Cartera Semanal Producto'!$A43='Cartera Semanal Producto'!CD$1,-SUMIFS('BD Factoraje'!$Q:$Q,'BD Factoraje'!$G:$G,'Cartera Semanal Producto'!$A43,'BD Factoraje'!$C:$C,$B$2),0)+CC43-SUMIFS('BD Factoraje'!$R:$R,'BD Factoraje'!$G:$G,'Cartera Semanal Producto'!$A43,'BD Factoraje'!$N:$N,'Cartera Semanal Producto'!CD$1,'BD Factoraje'!$C:$C,$B$2)</f>
        <v>-3.7289282772690058E-11</v>
      </c>
      <c r="CE43" s="11">
        <f>IF('Cartera Semanal Producto'!$A43='Cartera Semanal Producto'!CE$1,-SUMIFS('BD Factoraje'!$Q:$Q,'BD Factoraje'!$G:$G,'Cartera Semanal Producto'!$A43,'BD Factoraje'!$C:$C,$B$2),0)+CD43-SUMIFS('BD Factoraje'!$R:$R,'BD Factoraje'!$G:$G,'Cartera Semanal Producto'!$A43,'BD Factoraje'!$N:$N,'Cartera Semanal Producto'!CE$1,'BD Factoraje'!$C:$C,$B$2)</f>
        <v>-3.7289282772690058E-11</v>
      </c>
      <c r="CF43" s="11">
        <f>IF('Cartera Semanal Producto'!$A43='Cartera Semanal Producto'!CF$1,-SUMIFS('BD Factoraje'!$Q:$Q,'BD Factoraje'!$G:$G,'Cartera Semanal Producto'!$A43,'BD Factoraje'!$C:$C,$B$2),0)+CE43-SUMIFS('BD Factoraje'!$R:$R,'BD Factoraje'!$G:$G,'Cartera Semanal Producto'!$A43,'BD Factoraje'!$N:$N,'Cartera Semanal Producto'!CF$1,'BD Factoraje'!$C:$C,$B$2)</f>
        <v>-3.7289282772690058E-11</v>
      </c>
      <c r="CG43" s="11">
        <f>IF('Cartera Semanal Producto'!$A43='Cartera Semanal Producto'!CG$1,-SUMIFS('BD Factoraje'!$Q:$Q,'BD Factoraje'!$G:$G,'Cartera Semanal Producto'!$A43,'BD Factoraje'!$C:$C,$B$2),0)+CF43-SUMIFS('BD Factoraje'!$R:$R,'BD Factoraje'!$G:$G,'Cartera Semanal Producto'!$A43,'BD Factoraje'!$N:$N,'Cartera Semanal Producto'!CG$1,'BD Factoraje'!$C:$C,$B$2)</f>
        <v>-3.7289282772690058E-11</v>
      </c>
      <c r="CH43" s="11">
        <f>IF('Cartera Semanal Producto'!$A43='Cartera Semanal Producto'!CH$1,-SUMIFS('BD Factoraje'!$Q:$Q,'BD Factoraje'!$G:$G,'Cartera Semanal Producto'!$A43,'BD Factoraje'!$C:$C,$B$2),0)+CG43-SUMIFS('BD Factoraje'!$R:$R,'BD Factoraje'!$G:$G,'Cartera Semanal Producto'!$A43,'BD Factoraje'!$N:$N,'Cartera Semanal Producto'!CH$1,'BD Factoraje'!$C:$C,$B$2)</f>
        <v>-3.7289282772690058E-11</v>
      </c>
      <c r="CI43" s="11">
        <f>IF('Cartera Semanal Producto'!$A43='Cartera Semanal Producto'!CI$1,-SUMIFS('BD Factoraje'!$Q:$Q,'BD Factoraje'!$G:$G,'Cartera Semanal Producto'!$A43,'BD Factoraje'!$C:$C,$B$2),0)+CH43-SUMIFS('BD Factoraje'!$R:$R,'BD Factoraje'!$G:$G,'Cartera Semanal Producto'!$A43,'BD Factoraje'!$N:$N,'Cartera Semanal Producto'!CI$1,'BD Factoraje'!$C:$C,$B$2)</f>
        <v>-3.7289282772690058E-11</v>
      </c>
      <c r="CJ43" s="11">
        <f>IF('Cartera Semanal Producto'!$A43='Cartera Semanal Producto'!CJ$1,-SUMIFS('BD Factoraje'!$Q:$Q,'BD Factoraje'!$G:$G,'Cartera Semanal Producto'!$A43,'BD Factoraje'!$C:$C,$B$2),0)+CI43-SUMIFS('BD Factoraje'!$R:$R,'BD Factoraje'!$G:$G,'Cartera Semanal Producto'!$A43,'BD Factoraje'!$N:$N,'Cartera Semanal Producto'!CJ$1,'BD Factoraje'!$C:$C,$B$2)</f>
        <v>-3.7289282772690058E-11</v>
      </c>
      <c r="CK43" s="11">
        <f>IF('Cartera Semanal Producto'!$A43='Cartera Semanal Producto'!CK$1,-SUMIFS('BD Factoraje'!$Q:$Q,'BD Factoraje'!$G:$G,'Cartera Semanal Producto'!$A43,'BD Factoraje'!$C:$C,$B$2),0)+CJ43-SUMIFS('BD Factoraje'!$R:$R,'BD Factoraje'!$G:$G,'Cartera Semanal Producto'!$A43,'BD Factoraje'!$N:$N,'Cartera Semanal Producto'!CK$1,'BD Factoraje'!$C:$C,$B$2)</f>
        <v>-3.7289282772690058E-11</v>
      </c>
      <c r="CL43" s="11">
        <f>IF('Cartera Semanal Producto'!$A43='Cartera Semanal Producto'!CL$1,-SUMIFS('BD Factoraje'!$Q:$Q,'BD Factoraje'!$G:$G,'Cartera Semanal Producto'!$A43,'BD Factoraje'!$C:$C,$B$2),0)+CK43-SUMIFS('BD Factoraje'!$R:$R,'BD Factoraje'!$G:$G,'Cartera Semanal Producto'!$A43,'BD Factoraje'!$N:$N,'Cartera Semanal Producto'!CL$1,'BD Factoraje'!$C:$C,$B$2)</f>
        <v>-3.7289282772690058E-11</v>
      </c>
      <c r="CM43" s="11">
        <f>IF('Cartera Semanal Producto'!$A43='Cartera Semanal Producto'!CM$1,-SUMIFS('BD Factoraje'!$Q:$Q,'BD Factoraje'!$G:$G,'Cartera Semanal Producto'!$A43,'BD Factoraje'!$C:$C,$B$2),0)+CL43-SUMIFS('BD Factoraje'!$R:$R,'BD Factoraje'!$G:$G,'Cartera Semanal Producto'!$A43,'BD Factoraje'!$N:$N,'Cartera Semanal Producto'!CM$1,'BD Factoraje'!$C:$C,$B$2)</f>
        <v>-3.7289282772690058E-11</v>
      </c>
      <c r="CN43" s="11">
        <f>IF('Cartera Semanal Producto'!$A43='Cartera Semanal Producto'!CN$1,-SUMIFS('BD Factoraje'!$Q:$Q,'BD Factoraje'!$G:$G,'Cartera Semanal Producto'!$A43,'BD Factoraje'!$C:$C,$B$2),0)+CM43-SUMIFS('BD Factoraje'!$R:$R,'BD Factoraje'!$G:$G,'Cartera Semanal Producto'!$A43,'BD Factoraje'!$N:$N,'Cartera Semanal Producto'!CN$1,'BD Factoraje'!$C:$C,$B$2)</f>
        <v>-3.7289282772690058E-11</v>
      </c>
      <c r="CO43" s="11">
        <f>IF('Cartera Semanal Producto'!$A43='Cartera Semanal Producto'!CO$1,-SUMIFS('BD Factoraje'!$Q:$Q,'BD Factoraje'!$G:$G,'Cartera Semanal Producto'!$A43,'BD Factoraje'!$C:$C,$B$2),0)+CN43-SUMIFS('BD Factoraje'!$R:$R,'BD Factoraje'!$G:$G,'Cartera Semanal Producto'!$A43,'BD Factoraje'!$N:$N,'Cartera Semanal Producto'!CO$1,'BD Factoraje'!$C:$C,$B$2)</f>
        <v>-3.7289282772690058E-11</v>
      </c>
      <c r="CP43" s="11">
        <f>IF('Cartera Semanal Producto'!$A43='Cartera Semanal Producto'!CP$1,-SUMIFS('BD Factoraje'!$Q:$Q,'BD Factoraje'!$G:$G,'Cartera Semanal Producto'!$A43,'BD Factoraje'!$C:$C,$B$2),0)+CO43-SUMIFS('BD Factoraje'!$R:$R,'BD Factoraje'!$G:$G,'Cartera Semanal Producto'!$A43,'BD Factoraje'!$N:$N,'Cartera Semanal Producto'!CP$1,'BD Factoraje'!$C:$C,$B$2)</f>
        <v>-3.7289282772690058E-11</v>
      </c>
      <c r="CQ43" s="11">
        <f>IF('Cartera Semanal Producto'!$A43='Cartera Semanal Producto'!CQ$1,-SUMIFS('BD Factoraje'!$Q:$Q,'BD Factoraje'!$G:$G,'Cartera Semanal Producto'!$A43,'BD Factoraje'!$C:$C,$B$2),0)+CP43-SUMIFS('BD Factoraje'!$R:$R,'BD Factoraje'!$G:$G,'Cartera Semanal Producto'!$A43,'BD Factoraje'!$N:$N,'Cartera Semanal Producto'!CQ$1,'BD Factoraje'!$C:$C,$B$2)</f>
        <v>-3.7289282772690058E-11</v>
      </c>
      <c r="CR43" s="11">
        <f>IF('Cartera Semanal Producto'!$A43='Cartera Semanal Producto'!CR$1,-SUMIFS('BD Factoraje'!$Q:$Q,'BD Factoraje'!$G:$G,'Cartera Semanal Producto'!$A43,'BD Factoraje'!$C:$C,$B$2),0)+CQ43-SUMIFS('BD Factoraje'!$R:$R,'BD Factoraje'!$G:$G,'Cartera Semanal Producto'!$A43,'BD Factoraje'!$N:$N,'Cartera Semanal Producto'!CR$1,'BD Factoraje'!$C:$C,$B$2)</f>
        <v>-3.7289282772690058E-11</v>
      </c>
      <c r="CS43" s="11">
        <f>IF('Cartera Semanal Producto'!$A43='Cartera Semanal Producto'!CS$1,-SUMIFS('BD Factoraje'!$Q:$Q,'BD Factoraje'!$G:$G,'Cartera Semanal Producto'!$A43,'BD Factoraje'!$C:$C,$B$2),0)+CR43-SUMIFS('BD Factoraje'!$R:$R,'BD Factoraje'!$G:$G,'Cartera Semanal Producto'!$A43,'BD Factoraje'!$N:$N,'Cartera Semanal Producto'!CS$1,'BD Factoraje'!$C:$C,$B$2)</f>
        <v>-3.7289282772690058E-11</v>
      </c>
      <c r="CT43" s="11">
        <f>IF('Cartera Semanal Producto'!$A43='Cartera Semanal Producto'!CT$1,-SUMIFS('BD Factoraje'!$Q:$Q,'BD Factoraje'!$G:$G,'Cartera Semanal Producto'!$A43,'BD Factoraje'!$C:$C,$B$2),0)+CS43-SUMIFS('BD Factoraje'!$R:$R,'BD Factoraje'!$G:$G,'Cartera Semanal Producto'!$A43,'BD Factoraje'!$N:$N,'Cartera Semanal Producto'!CT$1,'BD Factoraje'!$C:$C,$B$2)</f>
        <v>-3.7289282772690058E-11</v>
      </c>
      <c r="CU43" s="11">
        <f>IF('Cartera Semanal Producto'!$A43='Cartera Semanal Producto'!CU$1,-SUMIFS('BD Factoraje'!$Q:$Q,'BD Factoraje'!$G:$G,'Cartera Semanal Producto'!$A43,'BD Factoraje'!$C:$C,$B$2),0)+CT43-SUMIFS('BD Factoraje'!$R:$R,'BD Factoraje'!$G:$G,'Cartera Semanal Producto'!$A43,'BD Factoraje'!$N:$N,'Cartera Semanal Producto'!CU$1,'BD Factoraje'!$C:$C,$B$2)</f>
        <v>-3.7289282772690058E-11</v>
      </c>
      <c r="CV43" s="11">
        <f>IF('Cartera Semanal Producto'!$A43='Cartera Semanal Producto'!CV$1,-SUMIFS('BD Factoraje'!$Q:$Q,'BD Factoraje'!$G:$G,'Cartera Semanal Producto'!$A43,'BD Factoraje'!$C:$C,$B$2),0)+CU43-SUMIFS('BD Factoraje'!$R:$R,'BD Factoraje'!$G:$G,'Cartera Semanal Producto'!$A43,'BD Factoraje'!$N:$N,'Cartera Semanal Producto'!CV$1,'BD Factoraje'!$C:$C,$B$2)</f>
        <v>-3.7289282772690058E-11</v>
      </c>
    </row>
    <row r="44" spans="1:100" x14ac:dyDescent="0.25">
      <c r="A44" s="14">
        <v>54</v>
      </c>
      <c r="B44" s="31">
        <f t="shared" si="2"/>
        <v>42743</v>
      </c>
      <c r="C44" s="11">
        <f>IF('Cartera Semanal Producto'!$A44='Cartera Semanal Producto'!C$1,-SUMIFS('BD Factoraje'!$Q:$Q,'BD Factoraje'!$G:$G,'Cartera Semanal Producto'!$A44,'BD Factoraje'!$C:$C,$B$2),0)</f>
        <v>0</v>
      </c>
      <c r="D44" s="11">
        <f>IF('Cartera Semanal Producto'!$A44='Cartera Semanal Producto'!D$1,-SUMIFS('BD Factoraje'!$Q:$Q,'BD Factoraje'!$G:$G,'Cartera Semanal Producto'!$A44,'BD Factoraje'!$C:$C,$B$2),0)+C44-SUMIFS('BD Factoraje'!$R:$R,'BD Factoraje'!$G:$G,'Cartera Semanal Producto'!$A44,'BD Factoraje'!$N:$N,'Cartera Semanal Producto'!D$1,'BD Factoraje'!$C:$C,$B$2)</f>
        <v>0</v>
      </c>
      <c r="E44" s="11">
        <f>IF('Cartera Semanal Producto'!$A44='Cartera Semanal Producto'!E$1,-SUMIFS('BD Factoraje'!$Q:$Q,'BD Factoraje'!$G:$G,'Cartera Semanal Producto'!$A44,'BD Factoraje'!$C:$C,$B$2),0)+D44-SUMIFS('BD Factoraje'!$R:$R,'BD Factoraje'!$G:$G,'Cartera Semanal Producto'!$A44,'BD Factoraje'!$N:$N,'Cartera Semanal Producto'!E$1,'BD Factoraje'!$C:$C,$B$2)</f>
        <v>0</v>
      </c>
      <c r="F44" s="11">
        <f>IF('Cartera Semanal Producto'!$A44='Cartera Semanal Producto'!F$1,-SUMIFS('BD Factoraje'!$Q:$Q,'BD Factoraje'!$G:$G,'Cartera Semanal Producto'!$A44,'BD Factoraje'!$C:$C,$B$2),0)+E44-SUMIFS('BD Factoraje'!$R:$R,'BD Factoraje'!$G:$G,'Cartera Semanal Producto'!$A44,'BD Factoraje'!$N:$N,'Cartera Semanal Producto'!F$1,'BD Factoraje'!$C:$C,$B$2)</f>
        <v>0</v>
      </c>
      <c r="G44" s="11">
        <f>IF('Cartera Semanal Producto'!$A44='Cartera Semanal Producto'!G$1,-SUMIFS('BD Factoraje'!$Q:$Q,'BD Factoraje'!$G:$G,'Cartera Semanal Producto'!$A44,'BD Factoraje'!$C:$C,$B$2),0)+F44-SUMIFS('BD Factoraje'!$R:$R,'BD Factoraje'!$G:$G,'Cartera Semanal Producto'!$A44,'BD Factoraje'!$N:$N,'Cartera Semanal Producto'!G$1,'BD Factoraje'!$C:$C,$B$2)</f>
        <v>0</v>
      </c>
      <c r="H44" s="11">
        <f>IF('Cartera Semanal Producto'!$A44='Cartera Semanal Producto'!H$1,-SUMIFS('BD Factoraje'!$Q:$Q,'BD Factoraje'!$G:$G,'Cartera Semanal Producto'!$A44,'BD Factoraje'!$C:$C,$B$2),0)+G44-SUMIFS('BD Factoraje'!$R:$R,'BD Factoraje'!$G:$G,'Cartera Semanal Producto'!$A44,'BD Factoraje'!$N:$N,'Cartera Semanal Producto'!H$1,'BD Factoraje'!$C:$C,$B$2)</f>
        <v>0</v>
      </c>
      <c r="I44" s="11">
        <f>IF('Cartera Semanal Producto'!$A44='Cartera Semanal Producto'!I$1,-SUMIFS('BD Factoraje'!$Q:$Q,'BD Factoraje'!$G:$G,'Cartera Semanal Producto'!$A44,'BD Factoraje'!$C:$C,$B$2),0)+H44-SUMIFS('BD Factoraje'!$R:$R,'BD Factoraje'!$G:$G,'Cartera Semanal Producto'!$A44,'BD Factoraje'!$N:$N,'Cartera Semanal Producto'!I$1,'BD Factoraje'!$C:$C,$B$2)</f>
        <v>0</v>
      </c>
      <c r="J44" s="11">
        <f>IF('Cartera Semanal Producto'!$A44='Cartera Semanal Producto'!J$1,-SUMIFS('BD Factoraje'!$Q:$Q,'BD Factoraje'!$G:$G,'Cartera Semanal Producto'!$A44,'BD Factoraje'!$C:$C,$B$2),0)+I44-SUMIFS('BD Factoraje'!$R:$R,'BD Factoraje'!$G:$G,'Cartera Semanal Producto'!$A44,'BD Factoraje'!$N:$N,'Cartera Semanal Producto'!J$1,'BD Factoraje'!$C:$C,$B$2)</f>
        <v>0</v>
      </c>
      <c r="K44" s="11">
        <f>IF('Cartera Semanal Producto'!$A44='Cartera Semanal Producto'!K$1,-SUMIFS('BD Factoraje'!$Q:$Q,'BD Factoraje'!$G:$G,'Cartera Semanal Producto'!$A44,'BD Factoraje'!$C:$C,$B$2),0)+J44-SUMIFS('BD Factoraje'!$R:$R,'BD Factoraje'!$G:$G,'Cartera Semanal Producto'!$A44,'BD Factoraje'!$N:$N,'Cartera Semanal Producto'!K$1,'BD Factoraje'!$C:$C,$B$2)</f>
        <v>0</v>
      </c>
      <c r="L44" s="11">
        <f>IF('Cartera Semanal Producto'!$A44='Cartera Semanal Producto'!L$1,-SUMIFS('BD Factoraje'!$Q:$Q,'BD Factoraje'!$G:$G,'Cartera Semanal Producto'!$A44,'BD Factoraje'!$C:$C,$B$2),0)+K44-SUMIFS('BD Factoraje'!$R:$R,'BD Factoraje'!$G:$G,'Cartera Semanal Producto'!$A44,'BD Factoraje'!$N:$N,'Cartera Semanal Producto'!L$1,'BD Factoraje'!$C:$C,$B$2)</f>
        <v>0</v>
      </c>
      <c r="M44" s="11">
        <f>IF('Cartera Semanal Producto'!$A44='Cartera Semanal Producto'!M$1,-SUMIFS('BD Factoraje'!$Q:$Q,'BD Factoraje'!$G:$G,'Cartera Semanal Producto'!$A44,'BD Factoraje'!$C:$C,$B$2),0)+L44-SUMIFS('BD Factoraje'!$R:$R,'BD Factoraje'!$G:$G,'Cartera Semanal Producto'!$A44,'BD Factoraje'!$N:$N,'Cartera Semanal Producto'!M$1,'BD Factoraje'!$C:$C,$B$2)</f>
        <v>0</v>
      </c>
      <c r="N44" s="11">
        <f>IF('Cartera Semanal Producto'!$A44='Cartera Semanal Producto'!N$1,-SUMIFS('BD Factoraje'!$Q:$Q,'BD Factoraje'!$G:$G,'Cartera Semanal Producto'!$A44,'BD Factoraje'!$C:$C,$B$2),0)+M44-SUMIFS('BD Factoraje'!$R:$R,'BD Factoraje'!$G:$G,'Cartera Semanal Producto'!$A44,'BD Factoraje'!$N:$N,'Cartera Semanal Producto'!N$1,'BD Factoraje'!$C:$C,$B$2)</f>
        <v>0</v>
      </c>
      <c r="O44" s="11">
        <f>IF('Cartera Semanal Producto'!$A44='Cartera Semanal Producto'!O$1,-SUMIFS('BD Factoraje'!$Q:$Q,'BD Factoraje'!$G:$G,'Cartera Semanal Producto'!$A44,'BD Factoraje'!$C:$C,$B$2),0)+N44-SUMIFS('BD Factoraje'!$R:$R,'BD Factoraje'!$G:$G,'Cartera Semanal Producto'!$A44,'BD Factoraje'!$N:$N,'Cartera Semanal Producto'!O$1,'BD Factoraje'!$C:$C,$B$2)</f>
        <v>0</v>
      </c>
      <c r="P44" s="11">
        <f>IF('Cartera Semanal Producto'!$A44='Cartera Semanal Producto'!P$1,-SUMIFS('BD Factoraje'!$Q:$Q,'BD Factoraje'!$G:$G,'Cartera Semanal Producto'!$A44,'BD Factoraje'!$C:$C,$B$2),0)+O44-SUMIFS('BD Factoraje'!$R:$R,'BD Factoraje'!$G:$G,'Cartera Semanal Producto'!$A44,'BD Factoraje'!$N:$N,'Cartera Semanal Producto'!P$1,'BD Factoraje'!$C:$C,$B$2)</f>
        <v>0</v>
      </c>
      <c r="Q44" s="11">
        <f>IF('Cartera Semanal Producto'!$A44='Cartera Semanal Producto'!Q$1,-SUMIFS('BD Factoraje'!$Q:$Q,'BD Factoraje'!$G:$G,'Cartera Semanal Producto'!$A44,'BD Factoraje'!$C:$C,$B$2),0)+P44-SUMIFS('BD Factoraje'!$R:$R,'BD Factoraje'!$G:$G,'Cartera Semanal Producto'!$A44,'BD Factoraje'!$N:$N,'Cartera Semanal Producto'!Q$1,'BD Factoraje'!$C:$C,$B$2)</f>
        <v>0</v>
      </c>
      <c r="R44" s="11">
        <f>IF('Cartera Semanal Producto'!$A44='Cartera Semanal Producto'!R$1,-SUMIFS('BD Factoraje'!$Q:$Q,'BD Factoraje'!$G:$G,'Cartera Semanal Producto'!$A44,'BD Factoraje'!$C:$C,$B$2),0)+Q44-SUMIFS('BD Factoraje'!$R:$R,'BD Factoraje'!$G:$G,'Cartera Semanal Producto'!$A44,'BD Factoraje'!$N:$N,'Cartera Semanal Producto'!R$1,'BD Factoraje'!$C:$C,$B$2)</f>
        <v>0</v>
      </c>
      <c r="S44" s="11">
        <f>IF('Cartera Semanal Producto'!$A44='Cartera Semanal Producto'!S$1,-SUMIFS('BD Factoraje'!$Q:$Q,'BD Factoraje'!$G:$G,'Cartera Semanal Producto'!$A44,'BD Factoraje'!$C:$C,$B$2),0)+R44-SUMIFS('BD Factoraje'!$R:$R,'BD Factoraje'!$G:$G,'Cartera Semanal Producto'!$A44,'BD Factoraje'!$N:$N,'Cartera Semanal Producto'!S$1,'BD Factoraje'!$C:$C,$B$2)</f>
        <v>0</v>
      </c>
      <c r="T44" s="11">
        <f>IF('Cartera Semanal Producto'!$A44='Cartera Semanal Producto'!T$1,-SUMIFS('BD Factoraje'!$Q:$Q,'BD Factoraje'!$G:$G,'Cartera Semanal Producto'!$A44,'BD Factoraje'!$C:$C,$B$2),0)+S44-SUMIFS('BD Factoraje'!$R:$R,'BD Factoraje'!$G:$G,'Cartera Semanal Producto'!$A44,'BD Factoraje'!$N:$N,'Cartera Semanal Producto'!T$1,'BD Factoraje'!$C:$C,$B$2)</f>
        <v>0</v>
      </c>
      <c r="U44" s="11">
        <f>IF('Cartera Semanal Producto'!$A44='Cartera Semanal Producto'!U$1,-SUMIFS('BD Factoraje'!$Q:$Q,'BD Factoraje'!$G:$G,'Cartera Semanal Producto'!$A44,'BD Factoraje'!$C:$C,$B$2),0)+T44-SUMIFS('BD Factoraje'!$R:$R,'BD Factoraje'!$G:$G,'Cartera Semanal Producto'!$A44,'BD Factoraje'!$N:$N,'Cartera Semanal Producto'!U$1,'BD Factoraje'!$C:$C,$B$2)</f>
        <v>0</v>
      </c>
      <c r="V44" s="11">
        <f>IF('Cartera Semanal Producto'!$A44='Cartera Semanal Producto'!V$1,-SUMIFS('BD Factoraje'!$Q:$Q,'BD Factoraje'!$G:$G,'Cartera Semanal Producto'!$A44,'BD Factoraje'!$C:$C,$B$2),0)+U44-SUMIFS('BD Factoraje'!$R:$R,'BD Factoraje'!$G:$G,'Cartera Semanal Producto'!$A44,'BD Factoraje'!$N:$N,'Cartera Semanal Producto'!V$1,'BD Factoraje'!$C:$C,$B$2)</f>
        <v>0</v>
      </c>
      <c r="W44" s="11">
        <f>IF('Cartera Semanal Producto'!$A44='Cartera Semanal Producto'!W$1,-SUMIFS('BD Factoraje'!$Q:$Q,'BD Factoraje'!$G:$G,'Cartera Semanal Producto'!$A44,'BD Factoraje'!$C:$C,$B$2),0)+V44-SUMIFS('BD Factoraje'!$R:$R,'BD Factoraje'!$G:$G,'Cartera Semanal Producto'!$A44,'BD Factoraje'!$N:$N,'Cartera Semanal Producto'!W$1,'BD Factoraje'!$C:$C,$B$2)</f>
        <v>0</v>
      </c>
      <c r="X44" s="11">
        <f>IF('Cartera Semanal Producto'!$A44='Cartera Semanal Producto'!X$1,-SUMIFS('BD Factoraje'!$Q:$Q,'BD Factoraje'!$G:$G,'Cartera Semanal Producto'!$A44,'BD Factoraje'!$C:$C,$B$2),0)+W44-SUMIFS('BD Factoraje'!$R:$R,'BD Factoraje'!$G:$G,'Cartera Semanal Producto'!$A44,'BD Factoraje'!$N:$N,'Cartera Semanal Producto'!X$1,'BD Factoraje'!$C:$C,$B$2)</f>
        <v>0</v>
      </c>
      <c r="Y44" s="11">
        <f>IF('Cartera Semanal Producto'!$A44='Cartera Semanal Producto'!Y$1,-SUMIFS('BD Factoraje'!$Q:$Q,'BD Factoraje'!$G:$G,'Cartera Semanal Producto'!$A44,'BD Factoraje'!$C:$C,$B$2),0)+X44-SUMIFS('BD Factoraje'!$R:$R,'BD Factoraje'!$G:$G,'Cartera Semanal Producto'!$A44,'BD Factoraje'!$N:$N,'Cartera Semanal Producto'!Y$1,'BD Factoraje'!$C:$C,$B$2)</f>
        <v>0</v>
      </c>
      <c r="Z44" s="11">
        <f>IF('Cartera Semanal Producto'!$A44='Cartera Semanal Producto'!Z$1,-SUMIFS('BD Factoraje'!$Q:$Q,'BD Factoraje'!$G:$G,'Cartera Semanal Producto'!$A44,'BD Factoraje'!$C:$C,$B$2),0)+Y44-SUMIFS('BD Factoraje'!$R:$R,'BD Factoraje'!$G:$G,'Cartera Semanal Producto'!$A44,'BD Factoraje'!$N:$N,'Cartera Semanal Producto'!Z$1,'BD Factoraje'!$C:$C,$B$2)</f>
        <v>0</v>
      </c>
      <c r="AA44" s="11">
        <f>IF('Cartera Semanal Producto'!$A44='Cartera Semanal Producto'!AA$1,-SUMIFS('BD Factoraje'!$Q:$Q,'BD Factoraje'!$G:$G,'Cartera Semanal Producto'!$A44,'BD Factoraje'!$C:$C,$B$2),0)+Z44-SUMIFS('BD Factoraje'!$R:$R,'BD Factoraje'!$G:$G,'Cartera Semanal Producto'!$A44,'BD Factoraje'!$N:$N,'Cartera Semanal Producto'!AA$1,'BD Factoraje'!$C:$C,$B$2)</f>
        <v>0</v>
      </c>
      <c r="AB44" s="11">
        <f>IF('Cartera Semanal Producto'!$A44='Cartera Semanal Producto'!AB$1,-SUMIFS('BD Factoraje'!$Q:$Q,'BD Factoraje'!$G:$G,'Cartera Semanal Producto'!$A44,'BD Factoraje'!$C:$C,$B$2),0)+AA44-SUMIFS('BD Factoraje'!$R:$R,'BD Factoraje'!$G:$G,'Cartera Semanal Producto'!$A44,'BD Factoraje'!$N:$N,'Cartera Semanal Producto'!AB$1,'BD Factoraje'!$C:$C,$B$2)</f>
        <v>0</v>
      </c>
      <c r="AC44" s="11">
        <f>IF('Cartera Semanal Producto'!$A44='Cartera Semanal Producto'!AC$1,-SUMIFS('BD Factoraje'!$Q:$Q,'BD Factoraje'!$G:$G,'Cartera Semanal Producto'!$A44,'BD Factoraje'!$C:$C,$B$2),0)+AB44-SUMIFS('BD Factoraje'!$R:$R,'BD Factoraje'!$G:$G,'Cartera Semanal Producto'!$A44,'BD Factoraje'!$N:$N,'Cartera Semanal Producto'!AC$1,'BD Factoraje'!$C:$C,$B$2)</f>
        <v>0</v>
      </c>
      <c r="AD44" s="11">
        <f>IF('Cartera Semanal Producto'!$A44='Cartera Semanal Producto'!AD$1,-SUMIFS('BD Factoraje'!$Q:$Q,'BD Factoraje'!$G:$G,'Cartera Semanal Producto'!$A44,'BD Factoraje'!$C:$C,$B$2),0)+AC44-SUMIFS('BD Factoraje'!$R:$R,'BD Factoraje'!$G:$G,'Cartera Semanal Producto'!$A44,'BD Factoraje'!$N:$N,'Cartera Semanal Producto'!AD$1,'BD Factoraje'!$C:$C,$B$2)</f>
        <v>0</v>
      </c>
      <c r="AE44" s="11">
        <f>IF('Cartera Semanal Producto'!$A44='Cartera Semanal Producto'!AE$1,-SUMIFS('BD Factoraje'!$Q:$Q,'BD Factoraje'!$G:$G,'Cartera Semanal Producto'!$A44,'BD Factoraje'!$C:$C,$B$2),0)+AD44-SUMIFS('BD Factoraje'!$R:$R,'BD Factoraje'!$G:$G,'Cartera Semanal Producto'!$A44,'BD Factoraje'!$N:$N,'Cartera Semanal Producto'!AE$1,'BD Factoraje'!$C:$C,$B$2)</f>
        <v>0</v>
      </c>
      <c r="AF44" s="11">
        <f>IF('Cartera Semanal Producto'!$A44='Cartera Semanal Producto'!AF$1,-SUMIFS('BD Factoraje'!$Q:$Q,'BD Factoraje'!$G:$G,'Cartera Semanal Producto'!$A44,'BD Factoraje'!$C:$C,$B$2),0)+AE44-SUMIFS('BD Factoraje'!$R:$R,'BD Factoraje'!$G:$G,'Cartera Semanal Producto'!$A44,'BD Factoraje'!$N:$N,'Cartera Semanal Producto'!AF$1,'BD Factoraje'!$C:$C,$B$2)</f>
        <v>0</v>
      </c>
      <c r="AG44" s="11">
        <f>IF('Cartera Semanal Producto'!$A44='Cartera Semanal Producto'!AG$1,-SUMIFS('BD Factoraje'!$Q:$Q,'BD Factoraje'!$G:$G,'Cartera Semanal Producto'!$A44,'BD Factoraje'!$C:$C,$B$2),0)+AF44-SUMIFS('BD Factoraje'!$R:$R,'BD Factoraje'!$G:$G,'Cartera Semanal Producto'!$A44,'BD Factoraje'!$N:$N,'Cartera Semanal Producto'!AG$1,'BD Factoraje'!$C:$C,$B$2)</f>
        <v>0</v>
      </c>
      <c r="AH44" s="11">
        <f>IF('Cartera Semanal Producto'!$A44='Cartera Semanal Producto'!AH$1,-SUMIFS('BD Factoraje'!$Q:$Q,'BD Factoraje'!$G:$G,'Cartera Semanal Producto'!$A44,'BD Factoraje'!$C:$C,$B$2),0)+AG44-SUMIFS('BD Factoraje'!$R:$R,'BD Factoraje'!$G:$G,'Cartera Semanal Producto'!$A44,'BD Factoraje'!$N:$N,'Cartera Semanal Producto'!AH$1,'BD Factoraje'!$C:$C,$B$2)</f>
        <v>0</v>
      </c>
      <c r="AI44" s="11">
        <f>IF('Cartera Semanal Producto'!$A44='Cartera Semanal Producto'!AI$1,-SUMIFS('BD Factoraje'!$Q:$Q,'BD Factoraje'!$G:$G,'Cartera Semanal Producto'!$A44,'BD Factoraje'!$C:$C,$B$2),0)+AH44-SUMIFS('BD Factoraje'!$R:$R,'BD Factoraje'!$G:$G,'Cartera Semanal Producto'!$A44,'BD Factoraje'!$N:$N,'Cartera Semanal Producto'!AI$1,'BD Factoraje'!$C:$C,$B$2)</f>
        <v>0</v>
      </c>
      <c r="AJ44" s="11">
        <f>IF('Cartera Semanal Producto'!$A44='Cartera Semanal Producto'!AJ$1,-SUMIFS('BD Factoraje'!$Q:$Q,'BD Factoraje'!$G:$G,'Cartera Semanal Producto'!$A44,'BD Factoraje'!$C:$C,$B$2),0)+AI44-SUMIFS('BD Factoraje'!$R:$R,'BD Factoraje'!$G:$G,'Cartera Semanal Producto'!$A44,'BD Factoraje'!$N:$N,'Cartera Semanal Producto'!AJ$1,'BD Factoraje'!$C:$C,$B$2)</f>
        <v>0</v>
      </c>
      <c r="AK44" s="11">
        <f>IF('Cartera Semanal Producto'!$A44='Cartera Semanal Producto'!AK$1,-SUMIFS('BD Factoraje'!$Q:$Q,'BD Factoraje'!$G:$G,'Cartera Semanal Producto'!$A44,'BD Factoraje'!$C:$C,$B$2),0)+AJ44-SUMIFS('BD Factoraje'!$R:$R,'BD Factoraje'!$G:$G,'Cartera Semanal Producto'!$A44,'BD Factoraje'!$N:$N,'Cartera Semanal Producto'!AK$1,'BD Factoraje'!$C:$C,$B$2)</f>
        <v>0</v>
      </c>
      <c r="AL44" s="11">
        <f>IF('Cartera Semanal Producto'!$A44='Cartera Semanal Producto'!AL$1,-SUMIFS('BD Factoraje'!$Q:$Q,'BD Factoraje'!$G:$G,'Cartera Semanal Producto'!$A44,'BD Factoraje'!$C:$C,$B$2),0)+AK44-SUMIFS('BD Factoraje'!$R:$R,'BD Factoraje'!$G:$G,'Cartera Semanal Producto'!$A44,'BD Factoraje'!$N:$N,'Cartera Semanal Producto'!AL$1,'BD Factoraje'!$C:$C,$B$2)</f>
        <v>0</v>
      </c>
      <c r="AM44" s="11">
        <f>IF('Cartera Semanal Producto'!$A44='Cartera Semanal Producto'!AM$1,-SUMIFS('BD Factoraje'!$Q:$Q,'BD Factoraje'!$G:$G,'Cartera Semanal Producto'!$A44,'BD Factoraje'!$C:$C,$B$2),0)+AL44-SUMIFS('BD Factoraje'!$R:$R,'BD Factoraje'!$G:$G,'Cartera Semanal Producto'!$A44,'BD Factoraje'!$N:$N,'Cartera Semanal Producto'!AM$1,'BD Factoraje'!$C:$C,$B$2)</f>
        <v>0</v>
      </c>
      <c r="AN44" s="11">
        <f>IF('Cartera Semanal Producto'!$A44='Cartera Semanal Producto'!AN$1,-SUMIFS('BD Factoraje'!$Q:$Q,'BD Factoraje'!$G:$G,'Cartera Semanal Producto'!$A44,'BD Factoraje'!$C:$C,$B$2),0)+AM44-SUMIFS('BD Factoraje'!$R:$R,'BD Factoraje'!$G:$G,'Cartera Semanal Producto'!$A44,'BD Factoraje'!$N:$N,'Cartera Semanal Producto'!AN$1,'BD Factoraje'!$C:$C,$B$2)</f>
        <v>0</v>
      </c>
      <c r="AO44" s="11">
        <f>IF('Cartera Semanal Producto'!$A44='Cartera Semanal Producto'!AO$1,-SUMIFS('BD Factoraje'!$Q:$Q,'BD Factoraje'!$G:$G,'Cartera Semanal Producto'!$A44,'BD Factoraje'!$C:$C,$B$2),0)+AN44-SUMIFS('BD Factoraje'!$R:$R,'BD Factoraje'!$G:$G,'Cartera Semanal Producto'!$A44,'BD Factoraje'!$N:$N,'Cartera Semanal Producto'!AO$1,'BD Factoraje'!$C:$C,$B$2)</f>
        <v>0</v>
      </c>
      <c r="AP44" s="11">
        <f>IF('Cartera Semanal Producto'!$A44='Cartera Semanal Producto'!AP$1,-SUMIFS('BD Factoraje'!$Q:$Q,'BD Factoraje'!$G:$G,'Cartera Semanal Producto'!$A44,'BD Factoraje'!$C:$C,$B$2),0)+AO44-SUMIFS('BD Factoraje'!$R:$R,'BD Factoraje'!$G:$G,'Cartera Semanal Producto'!$A44,'BD Factoraje'!$N:$N,'Cartera Semanal Producto'!AP$1,'BD Factoraje'!$C:$C,$B$2)</f>
        <v>0</v>
      </c>
      <c r="AQ44" s="11">
        <f>IF('Cartera Semanal Producto'!$A44='Cartera Semanal Producto'!AQ$1,-SUMIFS('BD Factoraje'!$Q:$Q,'BD Factoraje'!$G:$G,'Cartera Semanal Producto'!$A44,'BD Factoraje'!$C:$C,$B$2),0)+AP44-SUMIFS('BD Factoraje'!$R:$R,'BD Factoraje'!$G:$G,'Cartera Semanal Producto'!$A44,'BD Factoraje'!$N:$N,'Cartera Semanal Producto'!AQ$1,'BD Factoraje'!$C:$C,$B$2)</f>
        <v>0</v>
      </c>
      <c r="AR44" s="11">
        <f>IF('Cartera Semanal Producto'!$A44='Cartera Semanal Producto'!AR$1,-SUMIFS('BD Factoraje'!$Q:$Q,'BD Factoraje'!$G:$G,'Cartera Semanal Producto'!$A44,'BD Factoraje'!$C:$C,$B$2),0)+AQ44-SUMIFS('BD Factoraje'!$R:$R,'BD Factoraje'!$G:$G,'Cartera Semanal Producto'!$A44,'BD Factoraje'!$N:$N,'Cartera Semanal Producto'!AR$1,'BD Factoraje'!$C:$C,$B$2)</f>
        <v>0</v>
      </c>
      <c r="AS44" s="11">
        <f>IF('Cartera Semanal Producto'!$A44='Cartera Semanal Producto'!AS$1,-SUMIFS('BD Factoraje'!$Q:$Q,'BD Factoraje'!$G:$G,'Cartera Semanal Producto'!$A44,'BD Factoraje'!$C:$C,$B$2),0)+AR44-SUMIFS('BD Factoraje'!$R:$R,'BD Factoraje'!$G:$G,'Cartera Semanal Producto'!$A44,'BD Factoraje'!$N:$N,'Cartera Semanal Producto'!AS$1,'BD Factoraje'!$C:$C,$B$2)</f>
        <v>0</v>
      </c>
      <c r="AT44" s="11">
        <f>IF('Cartera Semanal Producto'!$A44='Cartera Semanal Producto'!AT$1,-SUMIFS('BD Factoraje'!$Q:$Q,'BD Factoraje'!$G:$G,'Cartera Semanal Producto'!$A44,'BD Factoraje'!$C:$C,$B$2),0)+AS44-SUMIFS('BD Factoraje'!$R:$R,'BD Factoraje'!$G:$G,'Cartera Semanal Producto'!$A44,'BD Factoraje'!$N:$N,'Cartera Semanal Producto'!AT$1,'BD Factoraje'!$C:$C,$B$2)</f>
        <v>0</v>
      </c>
      <c r="AU44" s="11">
        <f>IF('Cartera Semanal Producto'!$A44='Cartera Semanal Producto'!AU$1,-SUMIFS('BD Factoraje'!$Q:$Q,'BD Factoraje'!$G:$G,'Cartera Semanal Producto'!$A44,'BD Factoraje'!$C:$C,$B$2),0)+AT44-SUMIFS('BD Factoraje'!$R:$R,'BD Factoraje'!$G:$G,'Cartera Semanal Producto'!$A44,'BD Factoraje'!$N:$N,'Cartera Semanal Producto'!AU$1,'BD Factoraje'!$C:$C,$B$2)</f>
        <v>0</v>
      </c>
      <c r="AV44" s="11">
        <f>IF('Cartera Semanal Producto'!$A44='Cartera Semanal Producto'!AV$1,-SUMIFS('BD Factoraje'!$Q:$Q,'BD Factoraje'!$G:$G,'Cartera Semanal Producto'!$A44,'BD Factoraje'!$C:$C,$B$2),0)+AU44-SUMIFS('BD Factoraje'!$R:$R,'BD Factoraje'!$G:$G,'Cartera Semanal Producto'!$A44,'BD Factoraje'!$N:$N,'Cartera Semanal Producto'!AV$1,'BD Factoraje'!$C:$C,$B$2)</f>
        <v>0</v>
      </c>
      <c r="AW44" s="11">
        <f>IF('Cartera Semanal Producto'!$A44='Cartera Semanal Producto'!AW$1,-SUMIFS('BD Factoraje'!$Q:$Q,'BD Factoraje'!$G:$G,'Cartera Semanal Producto'!$A44,'BD Factoraje'!$C:$C,$B$2),0)+AV44-SUMIFS('BD Factoraje'!$R:$R,'BD Factoraje'!$G:$G,'Cartera Semanal Producto'!$A44,'BD Factoraje'!$N:$N,'Cartera Semanal Producto'!AW$1,'BD Factoraje'!$C:$C,$B$2)</f>
        <v>0</v>
      </c>
      <c r="AX44" s="11">
        <f>IF('Cartera Semanal Producto'!$A44='Cartera Semanal Producto'!AX$1,-SUMIFS('BD Factoraje'!$Q:$Q,'BD Factoraje'!$G:$G,'Cartera Semanal Producto'!$A44,'BD Factoraje'!$C:$C,$B$2),0)+AW44-SUMIFS('BD Factoraje'!$R:$R,'BD Factoraje'!$G:$G,'Cartera Semanal Producto'!$A44,'BD Factoraje'!$N:$N,'Cartera Semanal Producto'!AX$1,'BD Factoraje'!$C:$C,$B$2)</f>
        <v>0</v>
      </c>
      <c r="AY44" s="11">
        <f>IF('Cartera Semanal Producto'!$A44='Cartera Semanal Producto'!AY$1,-SUMIFS('BD Factoraje'!$Q:$Q,'BD Factoraje'!$G:$G,'Cartera Semanal Producto'!$A44,'BD Factoraje'!$C:$C,$B$2),0)+AX44-SUMIFS('BD Factoraje'!$R:$R,'BD Factoraje'!$G:$G,'Cartera Semanal Producto'!$A44,'BD Factoraje'!$N:$N,'Cartera Semanal Producto'!AY$1,'BD Factoraje'!$C:$C,$B$2)</f>
        <v>0</v>
      </c>
      <c r="AZ44" s="11">
        <f>IF('Cartera Semanal Producto'!$A44='Cartera Semanal Producto'!AZ$1,-SUMIFS('BD Factoraje'!$Q:$Q,'BD Factoraje'!$G:$G,'Cartera Semanal Producto'!$A44,'BD Factoraje'!$C:$C,$B$2),0)+AY44-SUMIFS('BD Factoraje'!$R:$R,'BD Factoraje'!$G:$G,'Cartera Semanal Producto'!$A44,'BD Factoraje'!$N:$N,'Cartera Semanal Producto'!AZ$1,'BD Factoraje'!$C:$C,$B$2)</f>
        <v>0</v>
      </c>
      <c r="BA44" s="11">
        <f>IF('Cartera Semanal Producto'!$A44='Cartera Semanal Producto'!BA$1,-SUMIFS('BD Factoraje'!$Q:$Q,'BD Factoraje'!$G:$G,'Cartera Semanal Producto'!$A44,'BD Factoraje'!$C:$C,$B$2),0)+AZ44-SUMIFS('BD Factoraje'!$R:$R,'BD Factoraje'!$G:$G,'Cartera Semanal Producto'!$A44,'BD Factoraje'!$N:$N,'Cartera Semanal Producto'!BA$1,'BD Factoraje'!$C:$C,$B$2)</f>
        <v>0</v>
      </c>
      <c r="BB44" s="11">
        <f>IF('Cartera Semanal Producto'!$A44='Cartera Semanal Producto'!BB$1,-SUMIFS('BD Factoraje'!$Q:$Q,'BD Factoraje'!$G:$G,'Cartera Semanal Producto'!$A44,'BD Factoraje'!$C:$C,$B$2),0)+BA44-SUMIFS('BD Factoraje'!$R:$R,'BD Factoraje'!$G:$G,'Cartera Semanal Producto'!$A44,'BD Factoraje'!$N:$N,'Cartera Semanal Producto'!BB$1,'BD Factoraje'!$C:$C,$B$2)</f>
        <v>0</v>
      </c>
      <c r="BC44" s="11">
        <f>IF('Cartera Semanal Producto'!$A44='Cartera Semanal Producto'!BC$1,-SUMIFS('BD Factoraje'!$Q:$Q,'BD Factoraje'!$G:$G,'Cartera Semanal Producto'!$A44,'BD Factoraje'!$C:$C,$B$2),0)+BB44-SUMIFS('BD Factoraje'!$R:$R,'BD Factoraje'!$G:$G,'Cartera Semanal Producto'!$A44,'BD Factoraje'!$N:$N,'Cartera Semanal Producto'!BC$1,'BD Factoraje'!$C:$C,$B$2)</f>
        <v>0</v>
      </c>
      <c r="BD44" s="11">
        <f>IF('Cartera Semanal Producto'!$A44='Cartera Semanal Producto'!BD$1,-SUMIFS('BD Factoraje'!$Q:$Q,'BD Factoraje'!$G:$G,'Cartera Semanal Producto'!$A44,'BD Factoraje'!$C:$C,$B$2),0)+BC44-SUMIFS('BD Factoraje'!$R:$R,'BD Factoraje'!$G:$G,'Cartera Semanal Producto'!$A44,'BD Factoraje'!$N:$N,'Cartera Semanal Producto'!BD$1,'BD Factoraje'!$C:$C,$B$2)</f>
        <v>0</v>
      </c>
      <c r="BE44" s="11">
        <f>IF('Cartera Semanal Producto'!$A44='Cartera Semanal Producto'!BE$1,-SUMIFS('BD Factoraje'!$Q:$Q,'BD Factoraje'!$G:$G,'Cartera Semanal Producto'!$A44,'BD Factoraje'!$C:$C,$B$2),0)+BD44-SUMIFS('BD Factoraje'!$R:$R,'BD Factoraje'!$G:$G,'Cartera Semanal Producto'!$A44,'BD Factoraje'!$N:$N,'Cartera Semanal Producto'!BE$1,'BD Factoraje'!$C:$C,$B$2)</f>
        <v>0</v>
      </c>
      <c r="BF44" s="11">
        <f>IF('Cartera Semanal Producto'!$A44='Cartera Semanal Producto'!BF$1,-SUMIFS('BD Factoraje'!$Q:$Q,'BD Factoraje'!$G:$G,'Cartera Semanal Producto'!$A44,'BD Factoraje'!$C:$C,$B$2),0)+BE44-SUMIFS('BD Factoraje'!$R:$R,'BD Factoraje'!$G:$G,'Cartera Semanal Producto'!$A44,'BD Factoraje'!$N:$N,'Cartera Semanal Producto'!BF$1,'BD Factoraje'!$C:$C,$B$2)</f>
        <v>0</v>
      </c>
      <c r="BG44" s="11">
        <f>IF('Cartera Semanal Producto'!$A44='Cartera Semanal Producto'!BG$1,-SUMIFS('BD Factoraje'!$Q:$Q,'BD Factoraje'!$G:$G,'Cartera Semanal Producto'!$A44,'BD Factoraje'!$C:$C,$B$2),0)+BF44-SUMIFS('BD Factoraje'!$R:$R,'BD Factoraje'!$G:$G,'Cartera Semanal Producto'!$A44,'BD Factoraje'!$N:$N,'Cartera Semanal Producto'!BG$1,'BD Factoraje'!$C:$C,$B$2)</f>
        <v>0</v>
      </c>
      <c r="BH44" s="11">
        <f>IF('Cartera Semanal Producto'!$A44='Cartera Semanal Producto'!BH$1,-SUMIFS('BD Factoraje'!$Q:$Q,'BD Factoraje'!$G:$G,'Cartera Semanal Producto'!$A44,'BD Factoraje'!$C:$C,$B$2),0)+BG44-SUMIFS('BD Factoraje'!$R:$R,'BD Factoraje'!$G:$G,'Cartera Semanal Producto'!$A44,'BD Factoraje'!$N:$N,'Cartera Semanal Producto'!BH$1,'BD Factoraje'!$C:$C,$B$2)</f>
        <v>0</v>
      </c>
      <c r="BI44" s="11">
        <f>IF('Cartera Semanal Producto'!$A44='Cartera Semanal Producto'!BI$1,-SUMIFS('BD Factoraje'!$Q:$Q,'BD Factoraje'!$G:$G,'Cartera Semanal Producto'!$A44,'BD Factoraje'!$C:$C,$B$2),0)+BH44-SUMIFS('BD Factoraje'!$R:$R,'BD Factoraje'!$G:$G,'Cartera Semanal Producto'!$A44,'BD Factoraje'!$N:$N,'Cartera Semanal Producto'!BI$1,'BD Factoraje'!$C:$C,$B$2)</f>
        <v>0</v>
      </c>
      <c r="BJ44" s="11">
        <f>IF('Cartera Semanal Producto'!$A44='Cartera Semanal Producto'!BJ$1,-SUMIFS('BD Factoraje'!$Q:$Q,'BD Factoraje'!$G:$G,'Cartera Semanal Producto'!$A44,'BD Factoraje'!$C:$C,$B$2),0)+BI44-SUMIFS('BD Factoraje'!$R:$R,'BD Factoraje'!$G:$G,'Cartera Semanal Producto'!$A44,'BD Factoraje'!$N:$N,'Cartera Semanal Producto'!BJ$1,'BD Factoraje'!$C:$C,$B$2)</f>
        <v>0</v>
      </c>
      <c r="BK44" s="11">
        <f>IF('Cartera Semanal Producto'!$A44='Cartera Semanal Producto'!BK$1,-SUMIFS('BD Factoraje'!$Q:$Q,'BD Factoraje'!$G:$G,'Cartera Semanal Producto'!$A44,'BD Factoraje'!$C:$C,$B$2),0)+BJ44-SUMIFS('BD Factoraje'!$R:$R,'BD Factoraje'!$G:$G,'Cartera Semanal Producto'!$A44,'BD Factoraje'!$N:$N,'Cartera Semanal Producto'!BK$1,'BD Factoraje'!$C:$C,$B$2)</f>
        <v>0</v>
      </c>
      <c r="BL44" s="11">
        <f>IF('Cartera Semanal Producto'!$A44='Cartera Semanal Producto'!BL$1,-SUMIFS('BD Factoraje'!$Q:$Q,'BD Factoraje'!$G:$G,'Cartera Semanal Producto'!$A44,'BD Factoraje'!$C:$C,$B$2),0)+BK44-SUMIFS('BD Factoraje'!$R:$R,'BD Factoraje'!$G:$G,'Cartera Semanal Producto'!$A44,'BD Factoraje'!$N:$N,'Cartera Semanal Producto'!BL$1,'BD Factoraje'!$C:$C,$B$2)</f>
        <v>0</v>
      </c>
      <c r="BM44" s="11">
        <f>IF('Cartera Semanal Producto'!$A44='Cartera Semanal Producto'!BM$1,-SUMIFS('BD Factoraje'!$Q:$Q,'BD Factoraje'!$G:$G,'Cartera Semanal Producto'!$A44,'BD Factoraje'!$C:$C,$B$2),0)+BL44-SUMIFS('BD Factoraje'!$R:$R,'BD Factoraje'!$G:$G,'Cartera Semanal Producto'!$A44,'BD Factoraje'!$N:$N,'Cartera Semanal Producto'!BM$1,'BD Factoraje'!$C:$C,$B$2)</f>
        <v>0</v>
      </c>
      <c r="BN44" s="11">
        <f>IF('Cartera Semanal Producto'!$A44='Cartera Semanal Producto'!BN$1,-SUMIFS('BD Factoraje'!$Q:$Q,'BD Factoraje'!$G:$G,'Cartera Semanal Producto'!$A44,'BD Factoraje'!$C:$C,$B$2),0)+BM44-SUMIFS('BD Factoraje'!$R:$R,'BD Factoraje'!$G:$G,'Cartera Semanal Producto'!$A44,'BD Factoraje'!$N:$N,'Cartera Semanal Producto'!BN$1,'BD Factoraje'!$C:$C,$B$2)</f>
        <v>0</v>
      </c>
      <c r="BO44" s="11">
        <f>IF('Cartera Semanal Producto'!$A44='Cartera Semanal Producto'!BO$1,-SUMIFS('BD Factoraje'!$Q:$Q,'BD Factoraje'!$G:$G,'Cartera Semanal Producto'!$A44,'BD Factoraje'!$C:$C,$B$2),0)+BN44-SUMIFS('BD Factoraje'!$R:$R,'BD Factoraje'!$G:$G,'Cartera Semanal Producto'!$A44,'BD Factoraje'!$N:$N,'Cartera Semanal Producto'!BO$1,'BD Factoraje'!$C:$C,$B$2)</f>
        <v>0</v>
      </c>
      <c r="BP44" s="11">
        <f>IF('Cartera Semanal Producto'!$A44='Cartera Semanal Producto'!BP$1,-SUMIFS('BD Factoraje'!$Q:$Q,'BD Factoraje'!$G:$G,'Cartera Semanal Producto'!$A44,'BD Factoraje'!$C:$C,$B$2),0)+BO44-SUMIFS('BD Factoraje'!$R:$R,'BD Factoraje'!$G:$G,'Cartera Semanal Producto'!$A44,'BD Factoraje'!$N:$N,'Cartera Semanal Producto'!BP$1,'BD Factoraje'!$C:$C,$B$2)</f>
        <v>0</v>
      </c>
      <c r="BQ44" s="11">
        <f>IF('Cartera Semanal Producto'!$A44='Cartera Semanal Producto'!BQ$1,-SUMIFS('BD Factoraje'!$Q:$Q,'BD Factoraje'!$G:$G,'Cartera Semanal Producto'!$A44,'BD Factoraje'!$C:$C,$B$2),0)+BP44-SUMIFS('BD Factoraje'!$R:$R,'BD Factoraje'!$G:$G,'Cartera Semanal Producto'!$A44,'BD Factoraje'!$N:$N,'Cartera Semanal Producto'!BQ$1,'BD Factoraje'!$C:$C,$B$2)</f>
        <v>0</v>
      </c>
      <c r="BR44" s="11">
        <f>IF('Cartera Semanal Producto'!$A44='Cartera Semanal Producto'!BR$1,-SUMIFS('BD Factoraje'!$Q:$Q,'BD Factoraje'!$G:$G,'Cartera Semanal Producto'!$A44,'BD Factoraje'!$C:$C,$B$2),0)+BQ44-SUMIFS('BD Factoraje'!$R:$R,'BD Factoraje'!$G:$G,'Cartera Semanal Producto'!$A44,'BD Factoraje'!$N:$N,'Cartera Semanal Producto'!BR$1,'BD Factoraje'!$C:$C,$B$2)</f>
        <v>0</v>
      </c>
      <c r="BS44" s="11">
        <f>IF('Cartera Semanal Producto'!$A44='Cartera Semanal Producto'!BS$1,-SUMIFS('BD Factoraje'!$Q:$Q,'BD Factoraje'!$G:$G,'Cartera Semanal Producto'!$A44,'BD Factoraje'!$C:$C,$B$2),0)+BR44-SUMIFS('BD Factoraje'!$R:$R,'BD Factoraje'!$G:$G,'Cartera Semanal Producto'!$A44,'BD Factoraje'!$N:$N,'Cartera Semanal Producto'!BS$1,'BD Factoraje'!$C:$C,$B$2)</f>
        <v>0</v>
      </c>
      <c r="BT44" s="11">
        <f>IF('Cartera Semanal Producto'!$A44='Cartera Semanal Producto'!BT$1,-SUMIFS('BD Factoraje'!$Q:$Q,'BD Factoraje'!$G:$G,'Cartera Semanal Producto'!$A44,'BD Factoraje'!$C:$C,$B$2),0)+BS44-SUMIFS('BD Factoraje'!$R:$R,'BD Factoraje'!$G:$G,'Cartera Semanal Producto'!$A44,'BD Factoraje'!$N:$N,'Cartera Semanal Producto'!BT$1,'BD Factoraje'!$C:$C,$B$2)</f>
        <v>0</v>
      </c>
      <c r="BU44" s="11">
        <f>IF('Cartera Semanal Producto'!$A44='Cartera Semanal Producto'!BU$1,-SUMIFS('BD Factoraje'!$Q:$Q,'BD Factoraje'!$G:$G,'Cartera Semanal Producto'!$A44,'BD Factoraje'!$C:$C,$B$2),0)+BT44-SUMIFS('BD Factoraje'!$R:$R,'BD Factoraje'!$G:$G,'Cartera Semanal Producto'!$A44,'BD Factoraje'!$N:$N,'Cartera Semanal Producto'!BU$1,'BD Factoraje'!$C:$C,$B$2)</f>
        <v>0</v>
      </c>
      <c r="BV44" s="11">
        <f>IF('Cartera Semanal Producto'!$A44='Cartera Semanal Producto'!BV$1,-SUMIFS('BD Factoraje'!$Q:$Q,'BD Factoraje'!$G:$G,'Cartera Semanal Producto'!$A44,'BD Factoraje'!$C:$C,$B$2),0)+BU44-SUMIFS('BD Factoraje'!$R:$R,'BD Factoraje'!$G:$G,'Cartera Semanal Producto'!$A44,'BD Factoraje'!$N:$N,'Cartera Semanal Producto'!BV$1,'BD Factoraje'!$C:$C,$B$2)</f>
        <v>0</v>
      </c>
      <c r="BW44" s="11">
        <f>IF('Cartera Semanal Producto'!$A44='Cartera Semanal Producto'!BW$1,-SUMIFS('BD Factoraje'!$Q:$Q,'BD Factoraje'!$G:$G,'Cartera Semanal Producto'!$A44,'BD Factoraje'!$C:$C,$B$2),0)+BV44-SUMIFS('BD Factoraje'!$R:$R,'BD Factoraje'!$G:$G,'Cartera Semanal Producto'!$A44,'BD Factoraje'!$N:$N,'Cartera Semanal Producto'!BW$1,'BD Factoraje'!$C:$C,$B$2)</f>
        <v>0</v>
      </c>
      <c r="BX44" s="11">
        <f>IF('Cartera Semanal Producto'!$A44='Cartera Semanal Producto'!BX$1,-SUMIFS('BD Factoraje'!$Q:$Q,'BD Factoraje'!$G:$G,'Cartera Semanal Producto'!$A44,'BD Factoraje'!$C:$C,$B$2),0)+BW44-SUMIFS('BD Factoraje'!$R:$R,'BD Factoraje'!$G:$G,'Cartera Semanal Producto'!$A44,'BD Factoraje'!$N:$N,'Cartera Semanal Producto'!BX$1,'BD Factoraje'!$C:$C,$B$2)</f>
        <v>0</v>
      </c>
      <c r="BY44" s="11">
        <f>IF('Cartera Semanal Producto'!$A44='Cartera Semanal Producto'!BY$1,-SUMIFS('BD Factoraje'!$Q:$Q,'BD Factoraje'!$G:$G,'Cartera Semanal Producto'!$A44,'BD Factoraje'!$C:$C,$B$2),0)+BX44-SUMIFS('BD Factoraje'!$R:$R,'BD Factoraje'!$G:$G,'Cartera Semanal Producto'!$A44,'BD Factoraje'!$N:$N,'Cartera Semanal Producto'!BY$1,'BD Factoraje'!$C:$C,$B$2)</f>
        <v>0</v>
      </c>
      <c r="BZ44" s="11">
        <f>IF('Cartera Semanal Producto'!$A44='Cartera Semanal Producto'!BZ$1,-SUMIFS('BD Factoraje'!$Q:$Q,'BD Factoraje'!$G:$G,'Cartera Semanal Producto'!$A44,'BD Factoraje'!$C:$C,$B$2),0)+BY44-SUMIFS('BD Factoraje'!$R:$R,'BD Factoraje'!$G:$G,'Cartera Semanal Producto'!$A44,'BD Factoraje'!$N:$N,'Cartera Semanal Producto'!BZ$1,'BD Factoraje'!$C:$C,$B$2)</f>
        <v>0</v>
      </c>
      <c r="CA44" s="11">
        <f>IF('Cartera Semanal Producto'!$A44='Cartera Semanal Producto'!CA$1,-SUMIFS('BD Factoraje'!$Q:$Q,'BD Factoraje'!$G:$G,'Cartera Semanal Producto'!$A44,'BD Factoraje'!$C:$C,$B$2),0)+BZ44-SUMIFS('BD Factoraje'!$R:$R,'BD Factoraje'!$G:$G,'Cartera Semanal Producto'!$A44,'BD Factoraje'!$N:$N,'Cartera Semanal Producto'!CA$1,'BD Factoraje'!$C:$C,$B$2)</f>
        <v>0</v>
      </c>
      <c r="CB44" s="11">
        <f>IF('Cartera Semanal Producto'!$A44='Cartera Semanal Producto'!CB$1,-SUMIFS('BD Factoraje'!$Q:$Q,'BD Factoraje'!$G:$G,'Cartera Semanal Producto'!$A44,'BD Factoraje'!$C:$C,$B$2),0)+CA44-SUMIFS('BD Factoraje'!$R:$R,'BD Factoraje'!$G:$G,'Cartera Semanal Producto'!$A44,'BD Factoraje'!$N:$N,'Cartera Semanal Producto'!CB$1,'BD Factoraje'!$C:$C,$B$2)</f>
        <v>0</v>
      </c>
      <c r="CC44" s="11">
        <f>IF('Cartera Semanal Producto'!$A44='Cartera Semanal Producto'!CC$1,-SUMIFS('BD Factoraje'!$Q:$Q,'BD Factoraje'!$G:$G,'Cartera Semanal Producto'!$A44,'BD Factoraje'!$C:$C,$B$2),0)+CB44-SUMIFS('BD Factoraje'!$R:$R,'BD Factoraje'!$G:$G,'Cartera Semanal Producto'!$A44,'BD Factoraje'!$N:$N,'Cartera Semanal Producto'!CC$1,'BD Factoraje'!$C:$C,$B$2)</f>
        <v>0</v>
      </c>
      <c r="CD44" s="11">
        <f>IF('Cartera Semanal Producto'!$A44='Cartera Semanal Producto'!CD$1,-SUMIFS('BD Factoraje'!$Q:$Q,'BD Factoraje'!$G:$G,'Cartera Semanal Producto'!$A44,'BD Factoraje'!$C:$C,$B$2),0)+CC44-SUMIFS('BD Factoraje'!$R:$R,'BD Factoraje'!$G:$G,'Cartera Semanal Producto'!$A44,'BD Factoraje'!$N:$N,'Cartera Semanal Producto'!CD$1,'BD Factoraje'!$C:$C,$B$2)</f>
        <v>0</v>
      </c>
      <c r="CE44" s="11">
        <f>IF('Cartera Semanal Producto'!$A44='Cartera Semanal Producto'!CE$1,-SUMIFS('BD Factoraje'!$Q:$Q,'BD Factoraje'!$G:$G,'Cartera Semanal Producto'!$A44,'BD Factoraje'!$C:$C,$B$2),0)+CD44-SUMIFS('BD Factoraje'!$R:$R,'BD Factoraje'!$G:$G,'Cartera Semanal Producto'!$A44,'BD Factoraje'!$N:$N,'Cartera Semanal Producto'!CE$1,'BD Factoraje'!$C:$C,$B$2)</f>
        <v>0</v>
      </c>
      <c r="CF44" s="11">
        <f>IF('Cartera Semanal Producto'!$A44='Cartera Semanal Producto'!CF$1,-SUMIFS('BD Factoraje'!$Q:$Q,'BD Factoraje'!$G:$G,'Cartera Semanal Producto'!$A44,'BD Factoraje'!$C:$C,$B$2),0)+CE44-SUMIFS('BD Factoraje'!$R:$R,'BD Factoraje'!$G:$G,'Cartera Semanal Producto'!$A44,'BD Factoraje'!$N:$N,'Cartera Semanal Producto'!CF$1,'BD Factoraje'!$C:$C,$B$2)</f>
        <v>0</v>
      </c>
      <c r="CG44" s="11">
        <f>IF('Cartera Semanal Producto'!$A44='Cartera Semanal Producto'!CG$1,-SUMIFS('BD Factoraje'!$Q:$Q,'BD Factoraje'!$G:$G,'Cartera Semanal Producto'!$A44,'BD Factoraje'!$C:$C,$B$2),0)+CF44-SUMIFS('BD Factoraje'!$R:$R,'BD Factoraje'!$G:$G,'Cartera Semanal Producto'!$A44,'BD Factoraje'!$N:$N,'Cartera Semanal Producto'!CG$1,'BD Factoraje'!$C:$C,$B$2)</f>
        <v>0</v>
      </c>
      <c r="CH44" s="11">
        <f>IF('Cartera Semanal Producto'!$A44='Cartera Semanal Producto'!CH$1,-SUMIFS('BD Factoraje'!$Q:$Q,'BD Factoraje'!$G:$G,'Cartera Semanal Producto'!$A44,'BD Factoraje'!$C:$C,$B$2),0)+CG44-SUMIFS('BD Factoraje'!$R:$R,'BD Factoraje'!$G:$G,'Cartera Semanal Producto'!$A44,'BD Factoraje'!$N:$N,'Cartera Semanal Producto'!CH$1,'BD Factoraje'!$C:$C,$B$2)</f>
        <v>0</v>
      </c>
      <c r="CI44" s="11">
        <f>IF('Cartera Semanal Producto'!$A44='Cartera Semanal Producto'!CI$1,-SUMIFS('BD Factoraje'!$Q:$Q,'BD Factoraje'!$G:$G,'Cartera Semanal Producto'!$A44,'BD Factoraje'!$C:$C,$B$2),0)+CH44-SUMIFS('BD Factoraje'!$R:$R,'BD Factoraje'!$G:$G,'Cartera Semanal Producto'!$A44,'BD Factoraje'!$N:$N,'Cartera Semanal Producto'!CI$1,'BD Factoraje'!$C:$C,$B$2)</f>
        <v>0</v>
      </c>
      <c r="CJ44" s="11">
        <f>IF('Cartera Semanal Producto'!$A44='Cartera Semanal Producto'!CJ$1,-SUMIFS('BD Factoraje'!$Q:$Q,'BD Factoraje'!$G:$G,'Cartera Semanal Producto'!$A44,'BD Factoraje'!$C:$C,$B$2),0)+CI44-SUMIFS('BD Factoraje'!$R:$R,'BD Factoraje'!$G:$G,'Cartera Semanal Producto'!$A44,'BD Factoraje'!$N:$N,'Cartera Semanal Producto'!CJ$1,'BD Factoraje'!$C:$C,$B$2)</f>
        <v>0</v>
      </c>
      <c r="CK44" s="11">
        <f>IF('Cartera Semanal Producto'!$A44='Cartera Semanal Producto'!CK$1,-SUMIFS('BD Factoraje'!$Q:$Q,'BD Factoraje'!$G:$G,'Cartera Semanal Producto'!$A44,'BD Factoraje'!$C:$C,$B$2),0)+CJ44-SUMIFS('BD Factoraje'!$R:$R,'BD Factoraje'!$G:$G,'Cartera Semanal Producto'!$A44,'BD Factoraje'!$N:$N,'Cartera Semanal Producto'!CK$1,'BD Factoraje'!$C:$C,$B$2)</f>
        <v>0</v>
      </c>
      <c r="CL44" s="11">
        <f>IF('Cartera Semanal Producto'!$A44='Cartera Semanal Producto'!CL$1,-SUMIFS('BD Factoraje'!$Q:$Q,'BD Factoraje'!$G:$G,'Cartera Semanal Producto'!$A44,'BD Factoraje'!$C:$C,$B$2),0)+CK44-SUMIFS('BD Factoraje'!$R:$R,'BD Factoraje'!$G:$G,'Cartera Semanal Producto'!$A44,'BD Factoraje'!$N:$N,'Cartera Semanal Producto'!CL$1,'BD Factoraje'!$C:$C,$B$2)</f>
        <v>0</v>
      </c>
      <c r="CM44" s="11">
        <f>IF('Cartera Semanal Producto'!$A44='Cartera Semanal Producto'!CM$1,-SUMIFS('BD Factoraje'!$Q:$Q,'BD Factoraje'!$G:$G,'Cartera Semanal Producto'!$A44,'BD Factoraje'!$C:$C,$B$2),0)+CL44-SUMIFS('BD Factoraje'!$R:$R,'BD Factoraje'!$G:$G,'Cartera Semanal Producto'!$A44,'BD Factoraje'!$N:$N,'Cartera Semanal Producto'!CM$1,'BD Factoraje'!$C:$C,$B$2)</f>
        <v>0</v>
      </c>
      <c r="CN44" s="11">
        <f>IF('Cartera Semanal Producto'!$A44='Cartera Semanal Producto'!CN$1,-SUMIFS('BD Factoraje'!$Q:$Q,'BD Factoraje'!$G:$G,'Cartera Semanal Producto'!$A44,'BD Factoraje'!$C:$C,$B$2),0)+CM44-SUMIFS('BD Factoraje'!$R:$R,'BD Factoraje'!$G:$G,'Cartera Semanal Producto'!$A44,'BD Factoraje'!$N:$N,'Cartera Semanal Producto'!CN$1,'BD Factoraje'!$C:$C,$B$2)</f>
        <v>0</v>
      </c>
      <c r="CO44" s="11">
        <f>IF('Cartera Semanal Producto'!$A44='Cartera Semanal Producto'!CO$1,-SUMIFS('BD Factoraje'!$Q:$Q,'BD Factoraje'!$G:$G,'Cartera Semanal Producto'!$A44,'BD Factoraje'!$C:$C,$B$2),0)+CN44-SUMIFS('BD Factoraje'!$R:$R,'BD Factoraje'!$G:$G,'Cartera Semanal Producto'!$A44,'BD Factoraje'!$N:$N,'Cartera Semanal Producto'!CO$1,'BD Factoraje'!$C:$C,$B$2)</f>
        <v>0</v>
      </c>
      <c r="CP44" s="11">
        <f>IF('Cartera Semanal Producto'!$A44='Cartera Semanal Producto'!CP$1,-SUMIFS('BD Factoraje'!$Q:$Q,'BD Factoraje'!$G:$G,'Cartera Semanal Producto'!$A44,'BD Factoraje'!$C:$C,$B$2),0)+CO44-SUMIFS('BD Factoraje'!$R:$R,'BD Factoraje'!$G:$G,'Cartera Semanal Producto'!$A44,'BD Factoraje'!$N:$N,'Cartera Semanal Producto'!CP$1,'BD Factoraje'!$C:$C,$B$2)</f>
        <v>0</v>
      </c>
      <c r="CQ44" s="11">
        <f>IF('Cartera Semanal Producto'!$A44='Cartera Semanal Producto'!CQ$1,-SUMIFS('BD Factoraje'!$Q:$Q,'BD Factoraje'!$G:$G,'Cartera Semanal Producto'!$A44,'BD Factoraje'!$C:$C,$B$2),0)+CP44-SUMIFS('BD Factoraje'!$R:$R,'BD Factoraje'!$G:$G,'Cartera Semanal Producto'!$A44,'BD Factoraje'!$N:$N,'Cartera Semanal Producto'!CQ$1,'BD Factoraje'!$C:$C,$B$2)</f>
        <v>0</v>
      </c>
      <c r="CR44" s="11">
        <f>IF('Cartera Semanal Producto'!$A44='Cartera Semanal Producto'!CR$1,-SUMIFS('BD Factoraje'!$Q:$Q,'BD Factoraje'!$G:$G,'Cartera Semanal Producto'!$A44,'BD Factoraje'!$C:$C,$B$2),0)+CQ44-SUMIFS('BD Factoraje'!$R:$R,'BD Factoraje'!$G:$G,'Cartera Semanal Producto'!$A44,'BD Factoraje'!$N:$N,'Cartera Semanal Producto'!CR$1,'BD Factoraje'!$C:$C,$B$2)</f>
        <v>0</v>
      </c>
      <c r="CS44" s="11">
        <f>IF('Cartera Semanal Producto'!$A44='Cartera Semanal Producto'!CS$1,-SUMIFS('BD Factoraje'!$Q:$Q,'BD Factoraje'!$G:$G,'Cartera Semanal Producto'!$A44,'BD Factoraje'!$C:$C,$B$2),0)+CR44-SUMIFS('BD Factoraje'!$R:$R,'BD Factoraje'!$G:$G,'Cartera Semanal Producto'!$A44,'BD Factoraje'!$N:$N,'Cartera Semanal Producto'!CS$1,'BD Factoraje'!$C:$C,$B$2)</f>
        <v>0</v>
      </c>
      <c r="CT44" s="11">
        <f>IF('Cartera Semanal Producto'!$A44='Cartera Semanal Producto'!CT$1,-SUMIFS('BD Factoraje'!$Q:$Q,'BD Factoraje'!$G:$G,'Cartera Semanal Producto'!$A44,'BD Factoraje'!$C:$C,$B$2),0)+CS44-SUMIFS('BD Factoraje'!$R:$R,'BD Factoraje'!$G:$G,'Cartera Semanal Producto'!$A44,'BD Factoraje'!$N:$N,'Cartera Semanal Producto'!CT$1,'BD Factoraje'!$C:$C,$B$2)</f>
        <v>0</v>
      </c>
      <c r="CU44" s="11">
        <f>IF('Cartera Semanal Producto'!$A44='Cartera Semanal Producto'!CU$1,-SUMIFS('BD Factoraje'!$Q:$Q,'BD Factoraje'!$G:$G,'Cartera Semanal Producto'!$A44,'BD Factoraje'!$C:$C,$B$2),0)+CT44-SUMIFS('BD Factoraje'!$R:$R,'BD Factoraje'!$G:$G,'Cartera Semanal Producto'!$A44,'BD Factoraje'!$N:$N,'Cartera Semanal Producto'!CU$1,'BD Factoraje'!$C:$C,$B$2)</f>
        <v>0</v>
      </c>
      <c r="CV44" s="11">
        <f>IF('Cartera Semanal Producto'!$A44='Cartera Semanal Producto'!CV$1,-SUMIFS('BD Factoraje'!$Q:$Q,'BD Factoraje'!$G:$G,'Cartera Semanal Producto'!$A44,'BD Factoraje'!$C:$C,$B$2),0)+CU44-SUMIFS('BD Factoraje'!$R:$R,'BD Factoraje'!$G:$G,'Cartera Semanal Producto'!$A44,'BD Factoraje'!$N:$N,'Cartera Semanal Producto'!CV$1,'BD Factoraje'!$C:$C,$B$2)</f>
        <v>0</v>
      </c>
    </row>
    <row r="45" spans="1:100" x14ac:dyDescent="0.25">
      <c r="A45" s="14">
        <v>55</v>
      </c>
      <c r="B45" s="31">
        <f t="shared" si="2"/>
        <v>42750</v>
      </c>
      <c r="C45" s="11">
        <f>IF('Cartera Semanal Producto'!$A45='Cartera Semanal Producto'!C$1,-SUMIFS('BD Factoraje'!$Q:$Q,'BD Factoraje'!$G:$G,'Cartera Semanal Producto'!$A45,'BD Factoraje'!$C:$C,$B$2),0)</f>
        <v>0</v>
      </c>
      <c r="D45" s="11">
        <f>IF('Cartera Semanal Producto'!$A45='Cartera Semanal Producto'!D$1,-SUMIFS('BD Factoraje'!$Q:$Q,'BD Factoraje'!$G:$G,'Cartera Semanal Producto'!$A45,'BD Factoraje'!$C:$C,$B$2),0)+C45-SUMIFS('BD Factoraje'!$R:$R,'BD Factoraje'!$G:$G,'Cartera Semanal Producto'!$A45,'BD Factoraje'!$N:$N,'Cartera Semanal Producto'!D$1,'BD Factoraje'!$C:$C,$B$2)</f>
        <v>0</v>
      </c>
      <c r="E45" s="11">
        <f>IF('Cartera Semanal Producto'!$A45='Cartera Semanal Producto'!E$1,-SUMIFS('BD Factoraje'!$Q:$Q,'BD Factoraje'!$G:$G,'Cartera Semanal Producto'!$A45,'BD Factoraje'!$C:$C,$B$2),0)+D45-SUMIFS('BD Factoraje'!$R:$R,'BD Factoraje'!$G:$G,'Cartera Semanal Producto'!$A45,'BD Factoraje'!$N:$N,'Cartera Semanal Producto'!E$1,'BD Factoraje'!$C:$C,$B$2)</f>
        <v>0</v>
      </c>
      <c r="F45" s="11">
        <f>IF('Cartera Semanal Producto'!$A45='Cartera Semanal Producto'!F$1,-SUMIFS('BD Factoraje'!$Q:$Q,'BD Factoraje'!$G:$G,'Cartera Semanal Producto'!$A45,'BD Factoraje'!$C:$C,$B$2),0)+E45-SUMIFS('BD Factoraje'!$R:$R,'BD Factoraje'!$G:$G,'Cartera Semanal Producto'!$A45,'BD Factoraje'!$N:$N,'Cartera Semanal Producto'!F$1,'BD Factoraje'!$C:$C,$B$2)</f>
        <v>0</v>
      </c>
      <c r="G45" s="11">
        <f>IF('Cartera Semanal Producto'!$A45='Cartera Semanal Producto'!G$1,-SUMIFS('BD Factoraje'!$Q:$Q,'BD Factoraje'!$G:$G,'Cartera Semanal Producto'!$A45,'BD Factoraje'!$C:$C,$B$2),0)+F45-SUMIFS('BD Factoraje'!$R:$R,'BD Factoraje'!$G:$G,'Cartera Semanal Producto'!$A45,'BD Factoraje'!$N:$N,'Cartera Semanal Producto'!G$1,'BD Factoraje'!$C:$C,$B$2)</f>
        <v>0</v>
      </c>
      <c r="H45" s="11">
        <f>IF('Cartera Semanal Producto'!$A45='Cartera Semanal Producto'!H$1,-SUMIFS('BD Factoraje'!$Q:$Q,'BD Factoraje'!$G:$G,'Cartera Semanal Producto'!$A45,'BD Factoraje'!$C:$C,$B$2),0)+G45-SUMIFS('BD Factoraje'!$R:$R,'BD Factoraje'!$G:$G,'Cartera Semanal Producto'!$A45,'BD Factoraje'!$N:$N,'Cartera Semanal Producto'!H$1,'BD Factoraje'!$C:$C,$B$2)</f>
        <v>0</v>
      </c>
      <c r="I45" s="11">
        <f>IF('Cartera Semanal Producto'!$A45='Cartera Semanal Producto'!I$1,-SUMIFS('BD Factoraje'!$Q:$Q,'BD Factoraje'!$G:$G,'Cartera Semanal Producto'!$A45,'BD Factoraje'!$C:$C,$B$2),0)+H45-SUMIFS('BD Factoraje'!$R:$R,'BD Factoraje'!$G:$G,'Cartera Semanal Producto'!$A45,'BD Factoraje'!$N:$N,'Cartera Semanal Producto'!I$1,'BD Factoraje'!$C:$C,$B$2)</f>
        <v>0</v>
      </c>
      <c r="J45" s="11">
        <f>IF('Cartera Semanal Producto'!$A45='Cartera Semanal Producto'!J$1,-SUMIFS('BD Factoraje'!$Q:$Q,'BD Factoraje'!$G:$G,'Cartera Semanal Producto'!$A45,'BD Factoraje'!$C:$C,$B$2),0)+I45-SUMIFS('BD Factoraje'!$R:$R,'BD Factoraje'!$G:$G,'Cartera Semanal Producto'!$A45,'BD Factoraje'!$N:$N,'Cartera Semanal Producto'!J$1,'BD Factoraje'!$C:$C,$B$2)</f>
        <v>0</v>
      </c>
      <c r="K45" s="11">
        <f>IF('Cartera Semanal Producto'!$A45='Cartera Semanal Producto'!K$1,-SUMIFS('BD Factoraje'!$Q:$Q,'BD Factoraje'!$G:$G,'Cartera Semanal Producto'!$A45,'BD Factoraje'!$C:$C,$B$2),0)+J45-SUMIFS('BD Factoraje'!$R:$R,'BD Factoraje'!$G:$G,'Cartera Semanal Producto'!$A45,'BD Factoraje'!$N:$N,'Cartera Semanal Producto'!K$1,'BD Factoraje'!$C:$C,$B$2)</f>
        <v>0</v>
      </c>
      <c r="L45" s="11">
        <f>IF('Cartera Semanal Producto'!$A45='Cartera Semanal Producto'!L$1,-SUMIFS('BD Factoraje'!$Q:$Q,'BD Factoraje'!$G:$G,'Cartera Semanal Producto'!$A45,'BD Factoraje'!$C:$C,$B$2),0)+K45-SUMIFS('BD Factoraje'!$R:$R,'BD Factoraje'!$G:$G,'Cartera Semanal Producto'!$A45,'BD Factoraje'!$N:$N,'Cartera Semanal Producto'!L$1,'BD Factoraje'!$C:$C,$B$2)</f>
        <v>0</v>
      </c>
      <c r="M45" s="11">
        <f>IF('Cartera Semanal Producto'!$A45='Cartera Semanal Producto'!M$1,-SUMIFS('BD Factoraje'!$Q:$Q,'BD Factoraje'!$G:$G,'Cartera Semanal Producto'!$A45,'BD Factoraje'!$C:$C,$B$2),0)+L45-SUMIFS('BD Factoraje'!$R:$R,'BD Factoraje'!$G:$G,'Cartera Semanal Producto'!$A45,'BD Factoraje'!$N:$N,'Cartera Semanal Producto'!M$1,'BD Factoraje'!$C:$C,$B$2)</f>
        <v>0</v>
      </c>
      <c r="N45" s="11">
        <f>IF('Cartera Semanal Producto'!$A45='Cartera Semanal Producto'!N$1,-SUMIFS('BD Factoraje'!$Q:$Q,'BD Factoraje'!$G:$G,'Cartera Semanal Producto'!$A45,'BD Factoraje'!$C:$C,$B$2),0)+M45-SUMIFS('BD Factoraje'!$R:$R,'BD Factoraje'!$G:$G,'Cartera Semanal Producto'!$A45,'BD Factoraje'!$N:$N,'Cartera Semanal Producto'!N$1,'BD Factoraje'!$C:$C,$B$2)</f>
        <v>0</v>
      </c>
      <c r="O45" s="11">
        <f>IF('Cartera Semanal Producto'!$A45='Cartera Semanal Producto'!O$1,-SUMIFS('BD Factoraje'!$Q:$Q,'BD Factoraje'!$G:$G,'Cartera Semanal Producto'!$A45,'BD Factoraje'!$C:$C,$B$2),0)+N45-SUMIFS('BD Factoraje'!$R:$R,'BD Factoraje'!$G:$G,'Cartera Semanal Producto'!$A45,'BD Factoraje'!$N:$N,'Cartera Semanal Producto'!O$1,'BD Factoraje'!$C:$C,$B$2)</f>
        <v>0</v>
      </c>
      <c r="P45" s="11">
        <f>IF('Cartera Semanal Producto'!$A45='Cartera Semanal Producto'!P$1,-SUMIFS('BD Factoraje'!$Q:$Q,'BD Factoraje'!$G:$G,'Cartera Semanal Producto'!$A45,'BD Factoraje'!$C:$C,$B$2),0)+O45-SUMIFS('BD Factoraje'!$R:$R,'BD Factoraje'!$G:$G,'Cartera Semanal Producto'!$A45,'BD Factoraje'!$N:$N,'Cartera Semanal Producto'!P$1,'BD Factoraje'!$C:$C,$B$2)</f>
        <v>0</v>
      </c>
      <c r="Q45" s="11">
        <f>IF('Cartera Semanal Producto'!$A45='Cartera Semanal Producto'!Q$1,-SUMIFS('BD Factoraje'!$Q:$Q,'BD Factoraje'!$G:$G,'Cartera Semanal Producto'!$A45,'BD Factoraje'!$C:$C,$B$2),0)+P45-SUMIFS('BD Factoraje'!$R:$R,'BD Factoraje'!$G:$G,'Cartera Semanal Producto'!$A45,'BD Factoraje'!$N:$N,'Cartera Semanal Producto'!Q$1,'BD Factoraje'!$C:$C,$B$2)</f>
        <v>0</v>
      </c>
      <c r="R45" s="11">
        <f>IF('Cartera Semanal Producto'!$A45='Cartera Semanal Producto'!R$1,-SUMIFS('BD Factoraje'!$Q:$Q,'BD Factoraje'!$G:$G,'Cartera Semanal Producto'!$A45,'BD Factoraje'!$C:$C,$B$2),0)+Q45-SUMIFS('BD Factoraje'!$R:$R,'BD Factoraje'!$G:$G,'Cartera Semanal Producto'!$A45,'BD Factoraje'!$N:$N,'Cartera Semanal Producto'!R$1,'BD Factoraje'!$C:$C,$B$2)</f>
        <v>0</v>
      </c>
      <c r="S45" s="11">
        <f>IF('Cartera Semanal Producto'!$A45='Cartera Semanal Producto'!S$1,-SUMIFS('BD Factoraje'!$Q:$Q,'BD Factoraje'!$G:$G,'Cartera Semanal Producto'!$A45,'BD Factoraje'!$C:$C,$B$2),0)+R45-SUMIFS('BD Factoraje'!$R:$R,'BD Factoraje'!$G:$G,'Cartera Semanal Producto'!$A45,'BD Factoraje'!$N:$N,'Cartera Semanal Producto'!S$1,'BD Factoraje'!$C:$C,$B$2)</f>
        <v>0</v>
      </c>
      <c r="T45" s="11">
        <f>IF('Cartera Semanal Producto'!$A45='Cartera Semanal Producto'!T$1,-SUMIFS('BD Factoraje'!$Q:$Q,'BD Factoraje'!$G:$G,'Cartera Semanal Producto'!$A45,'BD Factoraje'!$C:$C,$B$2),0)+S45-SUMIFS('BD Factoraje'!$R:$R,'BD Factoraje'!$G:$G,'Cartera Semanal Producto'!$A45,'BD Factoraje'!$N:$N,'Cartera Semanal Producto'!T$1,'BD Factoraje'!$C:$C,$B$2)</f>
        <v>0</v>
      </c>
      <c r="U45" s="11">
        <f>IF('Cartera Semanal Producto'!$A45='Cartera Semanal Producto'!U$1,-SUMIFS('BD Factoraje'!$Q:$Q,'BD Factoraje'!$G:$G,'Cartera Semanal Producto'!$A45,'BD Factoraje'!$C:$C,$B$2),0)+T45-SUMIFS('BD Factoraje'!$R:$R,'BD Factoraje'!$G:$G,'Cartera Semanal Producto'!$A45,'BD Factoraje'!$N:$N,'Cartera Semanal Producto'!U$1,'BD Factoraje'!$C:$C,$B$2)</f>
        <v>0</v>
      </c>
      <c r="V45" s="11">
        <f>IF('Cartera Semanal Producto'!$A45='Cartera Semanal Producto'!V$1,-SUMIFS('BD Factoraje'!$Q:$Q,'BD Factoraje'!$G:$G,'Cartera Semanal Producto'!$A45,'BD Factoraje'!$C:$C,$B$2),0)+U45-SUMIFS('BD Factoraje'!$R:$R,'BD Factoraje'!$G:$G,'Cartera Semanal Producto'!$A45,'BD Factoraje'!$N:$N,'Cartera Semanal Producto'!V$1,'BD Factoraje'!$C:$C,$B$2)</f>
        <v>0</v>
      </c>
      <c r="W45" s="11">
        <f>IF('Cartera Semanal Producto'!$A45='Cartera Semanal Producto'!W$1,-SUMIFS('BD Factoraje'!$Q:$Q,'BD Factoraje'!$G:$G,'Cartera Semanal Producto'!$A45,'BD Factoraje'!$C:$C,$B$2),0)+V45-SUMIFS('BD Factoraje'!$R:$R,'BD Factoraje'!$G:$G,'Cartera Semanal Producto'!$A45,'BD Factoraje'!$N:$N,'Cartera Semanal Producto'!W$1,'BD Factoraje'!$C:$C,$B$2)</f>
        <v>0</v>
      </c>
      <c r="X45" s="11">
        <f>IF('Cartera Semanal Producto'!$A45='Cartera Semanal Producto'!X$1,-SUMIFS('BD Factoraje'!$Q:$Q,'BD Factoraje'!$G:$G,'Cartera Semanal Producto'!$A45,'BD Factoraje'!$C:$C,$B$2),0)+W45-SUMIFS('BD Factoraje'!$R:$R,'BD Factoraje'!$G:$G,'Cartera Semanal Producto'!$A45,'BD Factoraje'!$N:$N,'Cartera Semanal Producto'!X$1,'BD Factoraje'!$C:$C,$B$2)</f>
        <v>0</v>
      </c>
      <c r="Y45" s="11">
        <f>IF('Cartera Semanal Producto'!$A45='Cartera Semanal Producto'!Y$1,-SUMIFS('BD Factoraje'!$Q:$Q,'BD Factoraje'!$G:$G,'Cartera Semanal Producto'!$A45,'BD Factoraje'!$C:$C,$B$2),0)+X45-SUMIFS('BD Factoraje'!$R:$R,'BD Factoraje'!$G:$G,'Cartera Semanal Producto'!$A45,'BD Factoraje'!$N:$N,'Cartera Semanal Producto'!Y$1,'BD Factoraje'!$C:$C,$B$2)</f>
        <v>0</v>
      </c>
      <c r="Z45" s="11">
        <f>IF('Cartera Semanal Producto'!$A45='Cartera Semanal Producto'!Z$1,-SUMIFS('BD Factoraje'!$Q:$Q,'BD Factoraje'!$G:$G,'Cartera Semanal Producto'!$A45,'BD Factoraje'!$C:$C,$B$2),0)+Y45-SUMIFS('BD Factoraje'!$R:$R,'BD Factoraje'!$G:$G,'Cartera Semanal Producto'!$A45,'BD Factoraje'!$N:$N,'Cartera Semanal Producto'!Z$1,'BD Factoraje'!$C:$C,$B$2)</f>
        <v>0</v>
      </c>
      <c r="AA45" s="11">
        <f>IF('Cartera Semanal Producto'!$A45='Cartera Semanal Producto'!AA$1,-SUMIFS('BD Factoraje'!$Q:$Q,'BD Factoraje'!$G:$G,'Cartera Semanal Producto'!$A45,'BD Factoraje'!$C:$C,$B$2),0)+Z45-SUMIFS('BD Factoraje'!$R:$R,'BD Factoraje'!$G:$G,'Cartera Semanal Producto'!$A45,'BD Factoraje'!$N:$N,'Cartera Semanal Producto'!AA$1,'BD Factoraje'!$C:$C,$B$2)</f>
        <v>0</v>
      </c>
      <c r="AB45" s="11">
        <f>IF('Cartera Semanal Producto'!$A45='Cartera Semanal Producto'!AB$1,-SUMIFS('BD Factoraje'!$Q:$Q,'BD Factoraje'!$G:$G,'Cartera Semanal Producto'!$A45,'BD Factoraje'!$C:$C,$B$2),0)+AA45-SUMIFS('BD Factoraje'!$R:$R,'BD Factoraje'!$G:$G,'Cartera Semanal Producto'!$A45,'BD Factoraje'!$N:$N,'Cartera Semanal Producto'!AB$1,'BD Factoraje'!$C:$C,$B$2)</f>
        <v>0</v>
      </c>
      <c r="AC45" s="11">
        <f>IF('Cartera Semanal Producto'!$A45='Cartera Semanal Producto'!AC$1,-SUMIFS('BD Factoraje'!$Q:$Q,'BD Factoraje'!$G:$G,'Cartera Semanal Producto'!$A45,'BD Factoraje'!$C:$C,$B$2),0)+AB45-SUMIFS('BD Factoraje'!$R:$R,'BD Factoraje'!$G:$G,'Cartera Semanal Producto'!$A45,'BD Factoraje'!$N:$N,'Cartera Semanal Producto'!AC$1,'BD Factoraje'!$C:$C,$B$2)</f>
        <v>0</v>
      </c>
      <c r="AD45" s="11">
        <f>IF('Cartera Semanal Producto'!$A45='Cartera Semanal Producto'!AD$1,-SUMIFS('BD Factoraje'!$Q:$Q,'BD Factoraje'!$G:$G,'Cartera Semanal Producto'!$A45,'BD Factoraje'!$C:$C,$B$2),0)+AC45-SUMIFS('BD Factoraje'!$R:$R,'BD Factoraje'!$G:$G,'Cartera Semanal Producto'!$A45,'BD Factoraje'!$N:$N,'Cartera Semanal Producto'!AD$1,'BD Factoraje'!$C:$C,$B$2)</f>
        <v>0</v>
      </c>
      <c r="AE45" s="11">
        <f>IF('Cartera Semanal Producto'!$A45='Cartera Semanal Producto'!AE$1,-SUMIFS('BD Factoraje'!$Q:$Q,'BD Factoraje'!$G:$G,'Cartera Semanal Producto'!$A45,'BD Factoraje'!$C:$C,$B$2),0)+AD45-SUMIFS('BD Factoraje'!$R:$R,'BD Factoraje'!$G:$G,'Cartera Semanal Producto'!$A45,'BD Factoraje'!$N:$N,'Cartera Semanal Producto'!AE$1,'BD Factoraje'!$C:$C,$B$2)</f>
        <v>0</v>
      </c>
      <c r="AF45" s="11">
        <f>IF('Cartera Semanal Producto'!$A45='Cartera Semanal Producto'!AF$1,-SUMIFS('BD Factoraje'!$Q:$Q,'BD Factoraje'!$G:$G,'Cartera Semanal Producto'!$A45,'BD Factoraje'!$C:$C,$B$2),0)+AE45-SUMIFS('BD Factoraje'!$R:$R,'BD Factoraje'!$G:$G,'Cartera Semanal Producto'!$A45,'BD Factoraje'!$N:$N,'Cartera Semanal Producto'!AF$1,'BD Factoraje'!$C:$C,$B$2)</f>
        <v>0</v>
      </c>
      <c r="AG45" s="11">
        <f>IF('Cartera Semanal Producto'!$A45='Cartera Semanal Producto'!AG$1,-SUMIFS('BD Factoraje'!$Q:$Q,'BD Factoraje'!$G:$G,'Cartera Semanal Producto'!$A45,'BD Factoraje'!$C:$C,$B$2),0)+AF45-SUMIFS('BD Factoraje'!$R:$R,'BD Factoraje'!$G:$G,'Cartera Semanal Producto'!$A45,'BD Factoraje'!$N:$N,'Cartera Semanal Producto'!AG$1,'BD Factoraje'!$C:$C,$B$2)</f>
        <v>0</v>
      </c>
      <c r="AH45" s="11">
        <f>IF('Cartera Semanal Producto'!$A45='Cartera Semanal Producto'!AH$1,-SUMIFS('BD Factoraje'!$Q:$Q,'BD Factoraje'!$G:$G,'Cartera Semanal Producto'!$A45,'BD Factoraje'!$C:$C,$B$2),0)+AG45-SUMIFS('BD Factoraje'!$R:$R,'BD Factoraje'!$G:$G,'Cartera Semanal Producto'!$A45,'BD Factoraje'!$N:$N,'Cartera Semanal Producto'!AH$1,'BD Factoraje'!$C:$C,$B$2)</f>
        <v>0</v>
      </c>
      <c r="AI45" s="11">
        <f>IF('Cartera Semanal Producto'!$A45='Cartera Semanal Producto'!AI$1,-SUMIFS('BD Factoraje'!$Q:$Q,'BD Factoraje'!$G:$G,'Cartera Semanal Producto'!$A45,'BD Factoraje'!$C:$C,$B$2),0)+AH45-SUMIFS('BD Factoraje'!$R:$R,'BD Factoraje'!$G:$G,'Cartera Semanal Producto'!$A45,'BD Factoraje'!$N:$N,'Cartera Semanal Producto'!AI$1,'BD Factoraje'!$C:$C,$B$2)</f>
        <v>0</v>
      </c>
      <c r="AJ45" s="11">
        <f>IF('Cartera Semanal Producto'!$A45='Cartera Semanal Producto'!AJ$1,-SUMIFS('BD Factoraje'!$Q:$Q,'BD Factoraje'!$G:$G,'Cartera Semanal Producto'!$A45,'BD Factoraje'!$C:$C,$B$2),0)+AI45-SUMIFS('BD Factoraje'!$R:$R,'BD Factoraje'!$G:$G,'Cartera Semanal Producto'!$A45,'BD Factoraje'!$N:$N,'Cartera Semanal Producto'!AJ$1,'BD Factoraje'!$C:$C,$B$2)</f>
        <v>0</v>
      </c>
      <c r="AK45" s="11">
        <f>IF('Cartera Semanal Producto'!$A45='Cartera Semanal Producto'!AK$1,-SUMIFS('BD Factoraje'!$Q:$Q,'BD Factoraje'!$G:$G,'Cartera Semanal Producto'!$A45,'BD Factoraje'!$C:$C,$B$2),0)+AJ45-SUMIFS('BD Factoraje'!$R:$R,'BD Factoraje'!$G:$G,'Cartera Semanal Producto'!$A45,'BD Factoraje'!$N:$N,'Cartera Semanal Producto'!AK$1,'BD Factoraje'!$C:$C,$B$2)</f>
        <v>0</v>
      </c>
      <c r="AL45" s="11">
        <f>IF('Cartera Semanal Producto'!$A45='Cartera Semanal Producto'!AL$1,-SUMIFS('BD Factoraje'!$Q:$Q,'BD Factoraje'!$G:$G,'Cartera Semanal Producto'!$A45,'BD Factoraje'!$C:$C,$B$2),0)+AK45-SUMIFS('BD Factoraje'!$R:$R,'BD Factoraje'!$G:$G,'Cartera Semanal Producto'!$A45,'BD Factoraje'!$N:$N,'Cartera Semanal Producto'!AL$1,'BD Factoraje'!$C:$C,$B$2)</f>
        <v>0</v>
      </c>
      <c r="AM45" s="11">
        <f>IF('Cartera Semanal Producto'!$A45='Cartera Semanal Producto'!AM$1,-SUMIFS('BD Factoraje'!$Q:$Q,'BD Factoraje'!$G:$G,'Cartera Semanal Producto'!$A45,'BD Factoraje'!$C:$C,$B$2),0)+AL45-SUMIFS('BD Factoraje'!$R:$R,'BD Factoraje'!$G:$G,'Cartera Semanal Producto'!$A45,'BD Factoraje'!$N:$N,'Cartera Semanal Producto'!AM$1,'BD Factoraje'!$C:$C,$B$2)</f>
        <v>0</v>
      </c>
      <c r="AN45" s="11">
        <f>IF('Cartera Semanal Producto'!$A45='Cartera Semanal Producto'!AN$1,-SUMIFS('BD Factoraje'!$Q:$Q,'BD Factoraje'!$G:$G,'Cartera Semanal Producto'!$A45,'BD Factoraje'!$C:$C,$B$2),0)+AM45-SUMIFS('BD Factoraje'!$R:$R,'BD Factoraje'!$G:$G,'Cartera Semanal Producto'!$A45,'BD Factoraje'!$N:$N,'Cartera Semanal Producto'!AN$1,'BD Factoraje'!$C:$C,$B$2)</f>
        <v>0</v>
      </c>
      <c r="AO45" s="11">
        <f>IF('Cartera Semanal Producto'!$A45='Cartera Semanal Producto'!AO$1,-SUMIFS('BD Factoraje'!$Q:$Q,'BD Factoraje'!$G:$G,'Cartera Semanal Producto'!$A45,'BD Factoraje'!$C:$C,$B$2),0)+AN45-SUMIFS('BD Factoraje'!$R:$R,'BD Factoraje'!$G:$G,'Cartera Semanal Producto'!$A45,'BD Factoraje'!$N:$N,'Cartera Semanal Producto'!AO$1,'BD Factoraje'!$C:$C,$B$2)</f>
        <v>0</v>
      </c>
      <c r="AP45" s="11">
        <f>IF('Cartera Semanal Producto'!$A45='Cartera Semanal Producto'!AP$1,-SUMIFS('BD Factoraje'!$Q:$Q,'BD Factoraje'!$G:$G,'Cartera Semanal Producto'!$A45,'BD Factoraje'!$C:$C,$B$2),0)+AO45-SUMIFS('BD Factoraje'!$R:$R,'BD Factoraje'!$G:$G,'Cartera Semanal Producto'!$A45,'BD Factoraje'!$N:$N,'Cartera Semanal Producto'!AP$1,'BD Factoraje'!$C:$C,$B$2)</f>
        <v>0</v>
      </c>
      <c r="AQ45" s="11">
        <f>IF('Cartera Semanal Producto'!$A45='Cartera Semanal Producto'!AQ$1,-SUMIFS('BD Factoraje'!$Q:$Q,'BD Factoraje'!$G:$G,'Cartera Semanal Producto'!$A45,'BD Factoraje'!$C:$C,$B$2),0)+AP45-SUMIFS('BD Factoraje'!$R:$R,'BD Factoraje'!$G:$G,'Cartera Semanal Producto'!$A45,'BD Factoraje'!$N:$N,'Cartera Semanal Producto'!AQ$1,'BD Factoraje'!$C:$C,$B$2)</f>
        <v>0</v>
      </c>
      <c r="AR45" s="11">
        <f>IF('Cartera Semanal Producto'!$A45='Cartera Semanal Producto'!AR$1,-SUMIFS('BD Factoraje'!$Q:$Q,'BD Factoraje'!$G:$G,'Cartera Semanal Producto'!$A45,'BD Factoraje'!$C:$C,$B$2),0)+AQ45-SUMIFS('BD Factoraje'!$R:$R,'BD Factoraje'!$G:$G,'Cartera Semanal Producto'!$A45,'BD Factoraje'!$N:$N,'Cartera Semanal Producto'!AR$1,'BD Factoraje'!$C:$C,$B$2)</f>
        <v>0</v>
      </c>
      <c r="AS45" s="11">
        <f>IF('Cartera Semanal Producto'!$A45='Cartera Semanal Producto'!AS$1,-SUMIFS('BD Factoraje'!$Q:$Q,'BD Factoraje'!$G:$G,'Cartera Semanal Producto'!$A45,'BD Factoraje'!$C:$C,$B$2),0)+AR45-SUMIFS('BD Factoraje'!$R:$R,'BD Factoraje'!$G:$G,'Cartera Semanal Producto'!$A45,'BD Factoraje'!$N:$N,'Cartera Semanal Producto'!AS$1,'BD Factoraje'!$C:$C,$B$2)</f>
        <v>0</v>
      </c>
      <c r="AT45" s="11">
        <f>IF('Cartera Semanal Producto'!$A45='Cartera Semanal Producto'!AT$1,-SUMIFS('BD Factoraje'!$Q:$Q,'BD Factoraje'!$G:$G,'Cartera Semanal Producto'!$A45,'BD Factoraje'!$C:$C,$B$2),0)+AS45-SUMIFS('BD Factoraje'!$R:$R,'BD Factoraje'!$G:$G,'Cartera Semanal Producto'!$A45,'BD Factoraje'!$N:$N,'Cartera Semanal Producto'!AT$1,'BD Factoraje'!$C:$C,$B$2)</f>
        <v>0</v>
      </c>
      <c r="AU45" s="11">
        <f>IF('Cartera Semanal Producto'!$A45='Cartera Semanal Producto'!AU$1,-SUMIFS('BD Factoraje'!$Q:$Q,'BD Factoraje'!$G:$G,'Cartera Semanal Producto'!$A45,'BD Factoraje'!$C:$C,$B$2),0)+AT45-SUMIFS('BD Factoraje'!$R:$R,'BD Factoraje'!$G:$G,'Cartera Semanal Producto'!$A45,'BD Factoraje'!$N:$N,'Cartera Semanal Producto'!AU$1,'BD Factoraje'!$C:$C,$B$2)</f>
        <v>0</v>
      </c>
      <c r="AV45" s="11">
        <f>IF('Cartera Semanal Producto'!$A45='Cartera Semanal Producto'!AV$1,-SUMIFS('BD Factoraje'!$Q:$Q,'BD Factoraje'!$G:$G,'Cartera Semanal Producto'!$A45,'BD Factoraje'!$C:$C,$B$2),0)+AU45-SUMIFS('BD Factoraje'!$R:$R,'BD Factoraje'!$G:$G,'Cartera Semanal Producto'!$A45,'BD Factoraje'!$N:$N,'Cartera Semanal Producto'!AV$1,'BD Factoraje'!$C:$C,$B$2)</f>
        <v>0</v>
      </c>
      <c r="AW45" s="11">
        <f>IF('Cartera Semanal Producto'!$A45='Cartera Semanal Producto'!AW$1,-SUMIFS('BD Factoraje'!$Q:$Q,'BD Factoraje'!$G:$G,'Cartera Semanal Producto'!$A45,'BD Factoraje'!$C:$C,$B$2),0)+AV45-SUMIFS('BD Factoraje'!$R:$R,'BD Factoraje'!$G:$G,'Cartera Semanal Producto'!$A45,'BD Factoraje'!$N:$N,'Cartera Semanal Producto'!AW$1,'BD Factoraje'!$C:$C,$B$2)</f>
        <v>0</v>
      </c>
      <c r="AX45" s="11">
        <f>IF('Cartera Semanal Producto'!$A45='Cartera Semanal Producto'!AX$1,-SUMIFS('BD Factoraje'!$Q:$Q,'BD Factoraje'!$G:$G,'Cartera Semanal Producto'!$A45,'BD Factoraje'!$C:$C,$B$2),0)+AW45-SUMIFS('BD Factoraje'!$R:$R,'BD Factoraje'!$G:$G,'Cartera Semanal Producto'!$A45,'BD Factoraje'!$N:$N,'Cartera Semanal Producto'!AX$1,'BD Factoraje'!$C:$C,$B$2)</f>
        <v>0</v>
      </c>
      <c r="AY45" s="11">
        <f>IF('Cartera Semanal Producto'!$A45='Cartera Semanal Producto'!AY$1,-SUMIFS('BD Factoraje'!$Q:$Q,'BD Factoraje'!$G:$G,'Cartera Semanal Producto'!$A45,'BD Factoraje'!$C:$C,$B$2),0)+AX45-SUMIFS('BD Factoraje'!$R:$R,'BD Factoraje'!$G:$G,'Cartera Semanal Producto'!$A45,'BD Factoraje'!$N:$N,'Cartera Semanal Producto'!AY$1,'BD Factoraje'!$C:$C,$B$2)</f>
        <v>0</v>
      </c>
      <c r="AZ45" s="11">
        <f>IF('Cartera Semanal Producto'!$A45='Cartera Semanal Producto'!AZ$1,-SUMIFS('BD Factoraje'!$Q:$Q,'BD Factoraje'!$G:$G,'Cartera Semanal Producto'!$A45,'BD Factoraje'!$C:$C,$B$2),0)+AY45-SUMIFS('BD Factoraje'!$R:$R,'BD Factoraje'!$G:$G,'Cartera Semanal Producto'!$A45,'BD Factoraje'!$N:$N,'Cartera Semanal Producto'!AZ$1,'BD Factoraje'!$C:$C,$B$2)</f>
        <v>0</v>
      </c>
      <c r="BA45" s="11">
        <f>IF('Cartera Semanal Producto'!$A45='Cartera Semanal Producto'!BA$1,-SUMIFS('BD Factoraje'!$Q:$Q,'BD Factoraje'!$G:$G,'Cartera Semanal Producto'!$A45,'BD Factoraje'!$C:$C,$B$2),0)+AZ45-SUMIFS('BD Factoraje'!$R:$R,'BD Factoraje'!$G:$G,'Cartera Semanal Producto'!$A45,'BD Factoraje'!$N:$N,'Cartera Semanal Producto'!BA$1,'BD Factoraje'!$C:$C,$B$2)</f>
        <v>0</v>
      </c>
      <c r="BB45" s="11">
        <f>IF('Cartera Semanal Producto'!$A45='Cartera Semanal Producto'!BB$1,-SUMIFS('BD Factoraje'!$Q:$Q,'BD Factoraje'!$G:$G,'Cartera Semanal Producto'!$A45,'BD Factoraje'!$C:$C,$B$2),0)+BA45-SUMIFS('BD Factoraje'!$R:$R,'BD Factoraje'!$G:$G,'Cartera Semanal Producto'!$A45,'BD Factoraje'!$N:$N,'Cartera Semanal Producto'!BB$1,'BD Factoraje'!$C:$C,$B$2)</f>
        <v>0</v>
      </c>
      <c r="BC45" s="11">
        <f>IF('Cartera Semanal Producto'!$A45='Cartera Semanal Producto'!BC$1,-SUMIFS('BD Factoraje'!$Q:$Q,'BD Factoraje'!$G:$G,'Cartera Semanal Producto'!$A45,'BD Factoraje'!$C:$C,$B$2),0)+BB45-SUMIFS('BD Factoraje'!$R:$R,'BD Factoraje'!$G:$G,'Cartera Semanal Producto'!$A45,'BD Factoraje'!$N:$N,'Cartera Semanal Producto'!BC$1,'BD Factoraje'!$C:$C,$B$2)</f>
        <v>0</v>
      </c>
      <c r="BD45" s="11">
        <f>IF('Cartera Semanal Producto'!$A45='Cartera Semanal Producto'!BD$1,-SUMIFS('BD Factoraje'!$Q:$Q,'BD Factoraje'!$G:$G,'Cartera Semanal Producto'!$A45,'BD Factoraje'!$C:$C,$B$2),0)+BC45-SUMIFS('BD Factoraje'!$R:$R,'BD Factoraje'!$G:$G,'Cartera Semanal Producto'!$A45,'BD Factoraje'!$N:$N,'Cartera Semanal Producto'!BD$1,'BD Factoraje'!$C:$C,$B$2)</f>
        <v>0</v>
      </c>
      <c r="BE45" s="11">
        <f>IF('Cartera Semanal Producto'!$A45='Cartera Semanal Producto'!BE$1,-SUMIFS('BD Factoraje'!$Q:$Q,'BD Factoraje'!$G:$G,'Cartera Semanal Producto'!$A45,'BD Factoraje'!$C:$C,$B$2),0)+BD45-SUMIFS('BD Factoraje'!$R:$R,'BD Factoraje'!$G:$G,'Cartera Semanal Producto'!$A45,'BD Factoraje'!$N:$N,'Cartera Semanal Producto'!BE$1,'BD Factoraje'!$C:$C,$B$2)</f>
        <v>0</v>
      </c>
      <c r="BF45" s="11">
        <f>IF('Cartera Semanal Producto'!$A45='Cartera Semanal Producto'!BF$1,-SUMIFS('BD Factoraje'!$Q:$Q,'BD Factoraje'!$G:$G,'Cartera Semanal Producto'!$A45,'BD Factoraje'!$C:$C,$B$2),0)+BE45-SUMIFS('BD Factoraje'!$R:$R,'BD Factoraje'!$G:$G,'Cartera Semanal Producto'!$A45,'BD Factoraje'!$N:$N,'Cartera Semanal Producto'!BF$1,'BD Factoraje'!$C:$C,$B$2)</f>
        <v>0</v>
      </c>
      <c r="BG45" s="11">
        <f>IF('Cartera Semanal Producto'!$A45='Cartera Semanal Producto'!BG$1,-SUMIFS('BD Factoraje'!$Q:$Q,'BD Factoraje'!$G:$G,'Cartera Semanal Producto'!$A45,'BD Factoraje'!$C:$C,$B$2),0)+BF45-SUMIFS('BD Factoraje'!$R:$R,'BD Factoraje'!$G:$G,'Cartera Semanal Producto'!$A45,'BD Factoraje'!$N:$N,'Cartera Semanal Producto'!BG$1,'BD Factoraje'!$C:$C,$B$2)</f>
        <v>0</v>
      </c>
      <c r="BH45" s="11">
        <f>IF('Cartera Semanal Producto'!$A45='Cartera Semanal Producto'!BH$1,-SUMIFS('BD Factoraje'!$Q:$Q,'BD Factoraje'!$G:$G,'Cartera Semanal Producto'!$A45,'BD Factoraje'!$C:$C,$B$2),0)+BG45-SUMIFS('BD Factoraje'!$R:$R,'BD Factoraje'!$G:$G,'Cartera Semanal Producto'!$A45,'BD Factoraje'!$N:$N,'Cartera Semanal Producto'!BH$1,'BD Factoraje'!$C:$C,$B$2)</f>
        <v>0</v>
      </c>
      <c r="BI45" s="11">
        <f>IF('Cartera Semanal Producto'!$A45='Cartera Semanal Producto'!BI$1,-SUMIFS('BD Factoraje'!$Q:$Q,'BD Factoraje'!$G:$G,'Cartera Semanal Producto'!$A45,'BD Factoraje'!$C:$C,$B$2),0)+BH45-SUMIFS('BD Factoraje'!$R:$R,'BD Factoraje'!$G:$G,'Cartera Semanal Producto'!$A45,'BD Factoraje'!$N:$N,'Cartera Semanal Producto'!BI$1,'BD Factoraje'!$C:$C,$B$2)</f>
        <v>0</v>
      </c>
      <c r="BJ45" s="11">
        <f>IF('Cartera Semanal Producto'!$A45='Cartera Semanal Producto'!BJ$1,-SUMIFS('BD Factoraje'!$Q:$Q,'BD Factoraje'!$G:$G,'Cartera Semanal Producto'!$A45,'BD Factoraje'!$C:$C,$B$2),0)+BI45-SUMIFS('BD Factoraje'!$R:$R,'BD Factoraje'!$G:$G,'Cartera Semanal Producto'!$A45,'BD Factoraje'!$N:$N,'Cartera Semanal Producto'!BJ$1,'BD Factoraje'!$C:$C,$B$2)</f>
        <v>0</v>
      </c>
      <c r="BK45" s="11">
        <f>IF('Cartera Semanal Producto'!$A45='Cartera Semanal Producto'!BK$1,-SUMIFS('BD Factoraje'!$Q:$Q,'BD Factoraje'!$G:$G,'Cartera Semanal Producto'!$A45,'BD Factoraje'!$C:$C,$B$2),0)+BJ45-SUMIFS('BD Factoraje'!$R:$R,'BD Factoraje'!$G:$G,'Cartera Semanal Producto'!$A45,'BD Factoraje'!$N:$N,'Cartera Semanal Producto'!BK$1,'BD Factoraje'!$C:$C,$B$2)</f>
        <v>0</v>
      </c>
      <c r="BL45" s="11">
        <f>IF('Cartera Semanal Producto'!$A45='Cartera Semanal Producto'!BL$1,-SUMIFS('BD Factoraje'!$Q:$Q,'BD Factoraje'!$G:$G,'Cartera Semanal Producto'!$A45,'BD Factoraje'!$C:$C,$B$2),0)+BK45-SUMIFS('BD Factoraje'!$R:$R,'BD Factoraje'!$G:$G,'Cartera Semanal Producto'!$A45,'BD Factoraje'!$N:$N,'Cartera Semanal Producto'!BL$1,'BD Factoraje'!$C:$C,$B$2)</f>
        <v>0</v>
      </c>
      <c r="BM45" s="11">
        <f>IF('Cartera Semanal Producto'!$A45='Cartera Semanal Producto'!BM$1,-SUMIFS('BD Factoraje'!$Q:$Q,'BD Factoraje'!$G:$G,'Cartera Semanal Producto'!$A45,'BD Factoraje'!$C:$C,$B$2),0)+BL45-SUMIFS('BD Factoraje'!$R:$R,'BD Factoraje'!$G:$G,'Cartera Semanal Producto'!$A45,'BD Factoraje'!$N:$N,'Cartera Semanal Producto'!BM$1,'BD Factoraje'!$C:$C,$B$2)</f>
        <v>0</v>
      </c>
      <c r="BN45" s="11">
        <f>IF('Cartera Semanal Producto'!$A45='Cartera Semanal Producto'!BN$1,-SUMIFS('BD Factoraje'!$Q:$Q,'BD Factoraje'!$G:$G,'Cartera Semanal Producto'!$A45,'BD Factoraje'!$C:$C,$B$2),0)+BM45-SUMIFS('BD Factoraje'!$R:$R,'BD Factoraje'!$G:$G,'Cartera Semanal Producto'!$A45,'BD Factoraje'!$N:$N,'Cartera Semanal Producto'!BN$1,'BD Factoraje'!$C:$C,$B$2)</f>
        <v>0</v>
      </c>
      <c r="BO45" s="11">
        <f>IF('Cartera Semanal Producto'!$A45='Cartera Semanal Producto'!BO$1,-SUMIFS('BD Factoraje'!$Q:$Q,'BD Factoraje'!$G:$G,'Cartera Semanal Producto'!$A45,'BD Factoraje'!$C:$C,$B$2),0)+BN45-SUMIFS('BD Factoraje'!$R:$R,'BD Factoraje'!$G:$G,'Cartera Semanal Producto'!$A45,'BD Factoraje'!$N:$N,'Cartera Semanal Producto'!BO$1,'BD Factoraje'!$C:$C,$B$2)</f>
        <v>0</v>
      </c>
      <c r="BP45" s="11">
        <f>IF('Cartera Semanal Producto'!$A45='Cartera Semanal Producto'!BP$1,-SUMIFS('BD Factoraje'!$Q:$Q,'BD Factoraje'!$G:$G,'Cartera Semanal Producto'!$A45,'BD Factoraje'!$C:$C,$B$2),0)+BO45-SUMIFS('BD Factoraje'!$R:$R,'BD Factoraje'!$G:$G,'Cartera Semanal Producto'!$A45,'BD Factoraje'!$N:$N,'Cartera Semanal Producto'!BP$1,'BD Factoraje'!$C:$C,$B$2)</f>
        <v>0</v>
      </c>
      <c r="BQ45" s="11">
        <f>IF('Cartera Semanal Producto'!$A45='Cartera Semanal Producto'!BQ$1,-SUMIFS('BD Factoraje'!$Q:$Q,'BD Factoraje'!$G:$G,'Cartera Semanal Producto'!$A45,'BD Factoraje'!$C:$C,$B$2),0)+BP45-SUMIFS('BD Factoraje'!$R:$R,'BD Factoraje'!$G:$G,'Cartera Semanal Producto'!$A45,'BD Factoraje'!$N:$N,'Cartera Semanal Producto'!BQ$1,'BD Factoraje'!$C:$C,$B$2)</f>
        <v>0</v>
      </c>
      <c r="BR45" s="11">
        <f>IF('Cartera Semanal Producto'!$A45='Cartera Semanal Producto'!BR$1,-SUMIFS('BD Factoraje'!$Q:$Q,'BD Factoraje'!$G:$G,'Cartera Semanal Producto'!$A45,'BD Factoraje'!$C:$C,$B$2),0)+BQ45-SUMIFS('BD Factoraje'!$R:$R,'BD Factoraje'!$G:$G,'Cartera Semanal Producto'!$A45,'BD Factoraje'!$N:$N,'Cartera Semanal Producto'!BR$1,'BD Factoraje'!$C:$C,$B$2)</f>
        <v>0</v>
      </c>
      <c r="BS45" s="11">
        <f>IF('Cartera Semanal Producto'!$A45='Cartera Semanal Producto'!BS$1,-SUMIFS('BD Factoraje'!$Q:$Q,'BD Factoraje'!$G:$G,'Cartera Semanal Producto'!$A45,'BD Factoraje'!$C:$C,$B$2),0)+BR45-SUMIFS('BD Factoraje'!$R:$R,'BD Factoraje'!$G:$G,'Cartera Semanal Producto'!$A45,'BD Factoraje'!$N:$N,'Cartera Semanal Producto'!BS$1,'BD Factoraje'!$C:$C,$B$2)</f>
        <v>0</v>
      </c>
      <c r="BT45" s="11">
        <f>IF('Cartera Semanal Producto'!$A45='Cartera Semanal Producto'!BT$1,-SUMIFS('BD Factoraje'!$Q:$Q,'BD Factoraje'!$G:$G,'Cartera Semanal Producto'!$A45,'BD Factoraje'!$C:$C,$B$2),0)+BS45-SUMIFS('BD Factoraje'!$R:$R,'BD Factoraje'!$G:$G,'Cartera Semanal Producto'!$A45,'BD Factoraje'!$N:$N,'Cartera Semanal Producto'!BT$1,'BD Factoraje'!$C:$C,$B$2)</f>
        <v>0</v>
      </c>
      <c r="BU45" s="11">
        <f>IF('Cartera Semanal Producto'!$A45='Cartera Semanal Producto'!BU$1,-SUMIFS('BD Factoraje'!$Q:$Q,'BD Factoraje'!$G:$G,'Cartera Semanal Producto'!$A45,'BD Factoraje'!$C:$C,$B$2),0)+BT45-SUMIFS('BD Factoraje'!$R:$R,'BD Factoraje'!$G:$G,'Cartera Semanal Producto'!$A45,'BD Factoraje'!$N:$N,'Cartera Semanal Producto'!BU$1,'BD Factoraje'!$C:$C,$B$2)</f>
        <v>0</v>
      </c>
      <c r="BV45" s="11">
        <f>IF('Cartera Semanal Producto'!$A45='Cartera Semanal Producto'!BV$1,-SUMIFS('BD Factoraje'!$Q:$Q,'BD Factoraje'!$G:$G,'Cartera Semanal Producto'!$A45,'BD Factoraje'!$C:$C,$B$2),0)+BU45-SUMIFS('BD Factoraje'!$R:$R,'BD Factoraje'!$G:$G,'Cartera Semanal Producto'!$A45,'BD Factoraje'!$N:$N,'Cartera Semanal Producto'!BV$1,'BD Factoraje'!$C:$C,$B$2)</f>
        <v>0</v>
      </c>
      <c r="BW45" s="11">
        <f>IF('Cartera Semanal Producto'!$A45='Cartera Semanal Producto'!BW$1,-SUMIFS('BD Factoraje'!$Q:$Q,'BD Factoraje'!$G:$G,'Cartera Semanal Producto'!$A45,'BD Factoraje'!$C:$C,$B$2),0)+BV45-SUMIFS('BD Factoraje'!$R:$R,'BD Factoraje'!$G:$G,'Cartera Semanal Producto'!$A45,'BD Factoraje'!$N:$N,'Cartera Semanal Producto'!BW$1,'BD Factoraje'!$C:$C,$B$2)</f>
        <v>0</v>
      </c>
      <c r="BX45" s="11">
        <f>IF('Cartera Semanal Producto'!$A45='Cartera Semanal Producto'!BX$1,-SUMIFS('BD Factoraje'!$Q:$Q,'BD Factoraje'!$G:$G,'Cartera Semanal Producto'!$A45,'BD Factoraje'!$C:$C,$B$2),0)+BW45-SUMIFS('BD Factoraje'!$R:$R,'BD Factoraje'!$G:$G,'Cartera Semanal Producto'!$A45,'BD Factoraje'!$N:$N,'Cartera Semanal Producto'!BX$1,'BD Factoraje'!$C:$C,$B$2)</f>
        <v>0</v>
      </c>
      <c r="BY45" s="11">
        <f>IF('Cartera Semanal Producto'!$A45='Cartera Semanal Producto'!BY$1,-SUMIFS('BD Factoraje'!$Q:$Q,'BD Factoraje'!$G:$G,'Cartera Semanal Producto'!$A45,'BD Factoraje'!$C:$C,$B$2),0)+BX45-SUMIFS('BD Factoraje'!$R:$R,'BD Factoraje'!$G:$G,'Cartera Semanal Producto'!$A45,'BD Factoraje'!$N:$N,'Cartera Semanal Producto'!BY$1,'BD Factoraje'!$C:$C,$B$2)</f>
        <v>0</v>
      </c>
      <c r="BZ45" s="11">
        <f>IF('Cartera Semanal Producto'!$A45='Cartera Semanal Producto'!BZ$1,-SUMIFS('BD Factoraje'!$Q:$Q,'BD Factoraje'!$G:$G,'Cartera Semanal Producto'!$A45,'BD Factoraje'!$C:$C,$B$2),0)+BY45-SUMIFS('BD Factoraje'!$R:$R,'BD Factoraje'!$G:$G,'Cartera Semanal Producto'!$A45,'BD Factoraje'!$N:$N,'Cartera Semanal Producto'!BZ$1,'BD Factoraje'!$C:$C,$B$2)</f>
        <v>0</v>
      </c>
      <c r="CA45" s="11">
        <f>IF('Cartera Semanal Producto'!$A45='Cartera Semanal Producto'!CA$1,-SUMIFS('BD Factoraje'!$Q:$Q,'BD Factoraje'!$G:$G,'Cartera Semanal Producto'!$A45,'BD Factoraje'!$C:$C,$B$2),0)+BZ45-SUMIFS('BD Factoraje'!$R:$R,'BD Factoraje'!$G:$G,'Cartera Semanal Producto'!$A45,'BD Factoraje'!$N:$N,'Cartera Semanal Producto'!CA$1,'BD Factoraje'!$C:$C,$B$2)</f>
        <v>0</v>
      </c>
      <c r="CB45" s="11">
        <f>IF('Cartera Semanal Producto'!$A45='Cartera Semanal Producto'!CB$1,-SUMIFS('BD Factoraje'!$Q:$Q,'BD Factoraje'!$G:$G,'Cartera Semanal Producto'!$A45,'BD Factoraje'!$C:$C,$B$2),0)+CA45-SUMIFS('BD Factoraje'!$R:$R,'BD Factoraje'!$G:$G,'Cartera Semanal Producto'!$A45,'BD Factoraje'!$N:$N,'Cartera Semanal Producto'!CB$1,'BD Factoraje'!$C:$C,$B$2)</f>
        <v>0</v>
      </c>
      <c r="CC45" s="11">
        <f>IF('Cartera Semanal Producto'!$A45='Cartera Semanal Producto'!CC$1,-SUMIFS('BD Factoraje'!$Q:$Q,'BD Factoraje'!$G:$G,'Cartera Semanal Producto'!$A45,'BD Factoraje'!$C:$C,$B$2),0)+CB45-SUMIFS('BD Factoraje'!$R:$R,'BD Factoraje'!$G:$G,'Cartera Semanal Producto'!$A45,'BD Factoraje'!$N:$N,'Cartera Semanal Producto'!CC$1,'BD Factoraje'!$C:$C,$B$2)</f>
        <v>0</v>
      </c>
      <c r="CD45" s="11">
        <f>IF('Cartera Semanal Producto'!$A45='Cartera Semanal Producto'!CD$1,-SUMIFS('BD Factoraje'!$Q:$Q,'BD Factoraje'!$G:$G,'Cartera Semanal Producto'!$A45,'BD Factoraje'!$C:$C,$B$2),0)+CC45-SUMIFS('BD Factoraje'!$R:$R,'BD Factoraje'!$G:$G,'Cartera Semanal Producto'!$A45,'BD Factoraje'!$N:$N,'Cartera Semanal Producto'!CD$1,'BD Factoraje'!$C:$C,$B$2)</f>
        <v>0</v>
      </c>
      <c r="CE45" s="11">
        <f>IF('Cartera Semanal Producto'!$A45='Cartera Semanal Producto'!CE$1,-SUMIFS('BD Factoraje'!$Q:$Q,'BD Factoraje'!$G:$G,'Cartera Semanal Producto'!$A45,'BD Factoraje'!$C:$C,$B$2),0)+CD45-SUMIFS('BD Factoraje'!$R:$R,'BD Factoraje'!$G:$G,'Cartera Semanal Producto'!$A45,'BD Factoraje'!$N:$N,'Cartera Semanal Producto'!CE$1,'BD Factoraje'!$C:$C,$B$2)</f>
        <v>0</v>
      </c>
      <c r="CF45" s="11">
        <f>IF('Cartera Semanal Producto'!$A45='Cartera Semanal Producto'!CF$1,-SUMIFS('BD Factoraje'!$Q:$Q,'BD Factoraje'!$G:$G,'Cartera Semanal Producto'!$A45,'BD Factoraje'!$C:$C,$B$2),0)+CE45-SUMIFS('BD Factoraje'!$R:$R,'BD Factoraje'!$G:$G,'Cartera Semanal Producto'!$A45,'BD Factoraje'!$N:$N,'Cartera Semanal Producto'!CF$1,'BD Factoraje'!$C:$C,$B$2)</f>
        <v>0</v>
      </c>
      <c r="CG45" s="11">
        <f>IF('Cartera Semanal Producto'!$A45='Cartera Semanal Producto'!CG$1,-SUMIFS('BD Factoraje'!$Q:$Q,'BD Factoraje'!$G:$G,'Cartera Semanal Producto'!$A45,'BD Factoraje'!$C:$C,$B$2),0)+CF45-SUMIFS('BD Factoraje'!$R:$R,'BD Factoraje'!$G:$G,'Cartera Semanal Producto'!$A45,'BD Factoraje'!$N:$N,'Cartera Semanal Producto'!CG$1,'BD Factoraje'!$C:$C,$B$2)</f>
        <v>0</v>
      </c>
      <c r="CH45" s="11">
        <f>IF('Cartera Semanal Producto'!$A45='Cartera Semanal Producto'!CH$1,-SUMIFS('BD Factoraje'!$Q:$Q,'BD Factoraje'!$G:$G,'Cartera Semanal Producto'!$A45,'BD Factoraje'!$C:$C,$B$2),0)+CG45-SUMIFS('BD Factoraje'!$R:$R,'BD Factoraje'!$G:$G,'Cartera Semanal Producto'!$A45,'BD Factoraje'!$N:$N,'Cartera Semanal Producto'!CH$1,'BD Factoraje'!$C:$C,$B$2)</f>
        <v>0</v>
      </c>
      <c r="CI45" s="11">
        <f>IF('Cartera Semanal Producto'!$A45='Cartera Semanal Producto'!CI$1,-SUMIFS('BD Factoraje'!$Q:$Q,'BD Factoraje'!$G:$G,'Cartera Semanal Producto'!$A45,'BD Factoraje'!$C:$C,$B$2),0)+CH45-SUMIFS('BD Factoraje'!$R:$R,'BD Factoraje'!$G:$G,'Cartera Semanal Producto'!$A45,'BD Factoraje'!$N:$N,'Cartera Semanal Producto'!CI$1,'BD Factoraje'!$C:$C,$B$2)</f>
        <v>0</v>
      </c>
      <c r="CJ45" s="11">
        <f>IF('Cartera Semanal Producto'!$A45='Cartera Semanal Producto'!CJ$1,-SUMIFS('BD Factoraje'!$Q:$Q,'BD Factoraje'!$G:$G,'Cartera Semanal Producto'!$A45,'BD Factoraje'!$C:$C,$B$2),0)+CI45-SUMIFS('BD Factoraje'!$R:$R,'BD Factoraje'!$G:$G,'Cartera Semanal Producto'!$A45,'BD Factoraje'!$N:$N,'Cartera Semanal Producto'!CJ$1,'BD Factoraje'!$C:$C,$B$2)</f>
        <v>0</v>
      </c>
      <c r="CK45" s="11">
        <f>IF('Cartera Semanal Producto'!$A45='Cartera Semanal Producto'!CK$1,-SUMIFS('BD Factoraje'!$Q:$Q,'BD Factoraje'!$G:$G,'Cartera Semanal Producto'!$A45,'BD Factoraje'!$C:$C,$B$2),0)+CJ45-SUMIFS('BD Factoraje'!$R:$R,'BD Factoraje'!$G:$G,'Cartera Semanal Producto'!$A45,'BD Factoraje'!$N:$N,'Cartera Semanal Producto'!CK$1,'BD Factoraje'!$C:$C,$B$2)</f>
        <v>0</v>
      </c>
      <c r="CL45" s="11">
        <f>IF('Cartera Semanal Producto'!$A45='Cartera Semanal Producto'!CL$1,-SUMIFS('BD Factoraje'!$Q:$Q,'BD Factoraje'!$G:$G,'Cartera Semanal Producto'!$A45,'BD Factoraje'!$C:$C,$B$2),0)+CK45-SUMIFS('BD Factoraje'!$R:$R,'BD Factoraje'!$G:$G,'Cartera Semanal Producto'!$A45,'BD Factoraje'!$N:$N,'Cartera Semanal Producto'!CL$1,'BD Factoraje'!$C:$C,$B$2)</f>
        <v>0</v>
      </c>
      <c r="CM45" s="11">
        <f>IF('Cartera Semanal Producto'!$A45='Cartera Semanal Producto'!CM$1,-SUMIFS('BD Factoraje'!$Q:$Q,'BD Factoraje'!$G:$G,'Cartera Semanal Producto'!$A45,'BD Factoraje'!$C:$C,$B$2),0)+CL45-SUMIFS('BD Factoraje'!$R:$R,'BD Factoraje'!$G:$G,'Cartera Semanal Producto'!$A45,'BD Factoraje'!$N:$N,'Cartera Semanal Producto'!CM$1,'BD Factoraje'!$C:$C,$B$2)</f>
        <v>0</v>
      </c>
      <c r="CN45" s="11">
        <f>IF('Cartera Semanal Producto'!$A45='Cartera Semanal Producto'!CN$1,-SUMIFS('BD Factoraje'!$Q:$Q,'BD Factoraje'!$G:$G,'Cartera Semanal Producto'!$A45,'BD Factoraje'!$C:$C,$B$2),0)+CM45-SUMIFS('BD Factoraje'!$R:$R,'BD Factoraje'!$G:$G,'Cartera Semanal Producto'!$A45,'BD Factoraje'!$N:$N,'Cartera Semanal Producto'!CN$1,'BD Factoraje'!$C:$C,$B$2)</f>
        <v>0</v>
      </c>
      <c r="CO45" s="11">
        <f>IF('Cartera Semanal Producto'!$A45='Cartera Semanal Producto'!CO$1,-SUMIFS('BD Factoraje'!$Q:$Q,'BD Factoraje'!$G:$G,'Cartera Semanal Producto'!$A45,'BD Factoraje'!$C:$C,$B$2),0)+CN45-SUMIFS('BD Factoraje'!$R:$R,'BD Factoraje'!$G:$G,'Cartera Semanal Producto'!$A45,'BD Factoraje'!$N:$N,'Cartera Semanal Producto'!CO$1,'BD Factoraje'!$C:$C,$B$2)</f>
        <v>0</v>
      </c>
      <c r="CP45" s="11">
        <f>IF('Cartera Semanal Producto'!$A45='Cartera Semanal Producto'!CP$1,-SUMIFS('BD Factoraje'!$Q:$Q,'BD Factoraje'!$G:$G,'Cartera Semanal Producto'!$A45,'BD Factoraje'!$C:$C,$B$2),0)+CO45-SUMIFS('BD Factoraje'!$R:$R,'BD Factoraje'!$G:$G,'Cartera Semanal Producto'!$A45,'BD Factoraje'!$N:$N,'Cartera Semanal Producto'!CP$1,'BD Factoraje'!$C:$C,$B$2)</f>
        <v>0</v>
      </c>
      <c r="CQ45" s="11">
        <f>IF('Cartera Semanal Producto'!$A45='Cartera Semanal Producto'!CQ$1,-SUMIFS('BD Factoraje'!$Q:$Q,'BD Factoraje'!$G:$G,'Cartera Semanal Producto'!$A45,'BD Factoraje'!$C:$C,$B$2),0)+CP45-SUMIFS('BD Factoraje'!$R:$R,'BD Factoraje'!$G:$G,'Cartera Semanal Producto'!$A45,'BD Factoraje'!$N:$N,'Cartera Semanal Producto'!CQ$1,'BD Factoraje'!$C:$C,$B$2)</f>
        <v>0</v>
      </c>
      <c r="CR45" s="11">
        <f>IF('Cartera Semanal Producto'!$A45='Cartera Semanal Producto'!CR$1,-SUMIFS('BD Factoraje'!$Q:$Q,'BD Factoraje'!$G:$G,'Cartera Semanal Producto'!$A45,'BD Factoraje'!$C:$C,$B$2),0)+CQ45-SUMIFS('BD Factoraje'!$R:$R,'BD Factoraje'!$G:$G,'Cartera Semanal Producto'!$A45,'BD Factoraje'!$N:$N,'Cartera Semanal Producto'!CR$1,'BD Factoraje'!$C:$C,$B$2)</f>
        <v>0</v>
      </c>
      <c r="CS45" s="11">
        <f>IF('Cartera Semanal Producto'!$A45='Cartera Semanal Producto'!CS$1,-SUMIFS('BD Factoraje'!$Q:$Q,'BD Factoraje'!$G:$G,'Cartera Semanal Producto'!$A45,'BD Factoraje'!$C:$C,$B$2),0)+CR45-SUMIFS('BD Factoraje'!$R:$R,'BD Factoraje'!$G:$G,'Cartera Semanal Producto'!$A45,'BD Factoraje'!$N:$N,'Cartera Semanal Producto'!CS$1,'BD Factoraje'!$C:$C,$B$2)</f>
        <v>0</v>
      </c>
      <c r="CT45" s="11">
        <f>IF('Cartera Semanal Producto'!$A45='Cartera Semanal Producto'!CT$1,-SUMIFS('BD Factoraje'!$Q:$Q,'BD Factoraje'!$G:$G,'Cartera Semanal Producto'!$A45,'BD Factoraje'!$C:$C,$B$2),0)+CS45-SUMIFS('BD Factoraje'!$R:$R,'BD Factoraje'!$G:$G,'Cartera Semanal Producto'!$A45,'BD Factoraje'!$N:$N,'Cartera Semanal Producto'!CT$1,'BD Factoraje'!$C:$C,$B$2)</f>
        <v>0</v>
      </c>
      <c r="CU45" s="11">
        <f>IF('Cartera Semanal Producto'!$A45='Cartera Semanal Producto'!CU$1,-SUMIFS('BD Factoraje'!$Q:$Q,'BD Factoraje'!$G:$G,'Cartera Semanal Producto'!$A45,'BD Factoraje'!$C:$C,$B$2),0)+CT45-SUMIFS('BD Factoraje'!$R:$R,'BD Factoraje'!$G:$G,'Cartera Semanal Producto'!$A45,'BD Factoraje'!$N:$N,'Cartera Semanal Producto'!CU$1,'BD Factoraje'!$C:$C,$B$2)</f>
        <v>0</v>
      </c>
      <c r="CV45" s="11">
        <f>IF('Cartera Semanal Producto'!$A45='Cartera Semanal Producto'!CV$1,-SUMIFS('BD Factoraje'!$Q:$Q,'BD Factoraje'!$G:$G,'Cartera Semanal Producto'!$A45,'BD Factoraje'!$C:$C,$B$2),0)+CU45-SUMIFS('BD Factoraje'!$R:$R,'BD Factoraje'!$G:$G,'Cartera Semanal Producto'!$A45,'BD Factoraje'!$N:$N,'Cartera Semanal Producto'!CV$1,'BD Factoraje'!$C:$C,$B$2)</f>
        <v>0</v>
      </c>
    </row>
    <row r="46" spans="1:100" x14ac:dyDescent="0.25">
      <c r="A46" s="14">
        <v>56</v>
      </c>
      <c r="B46" s="31">
        <f t="shared" si="2"/>
        <v>42757</v>
      </c>
      <c r="C46" s="11">
        <f>IF('Cartera Semanal Producto'!$A46='Cartera Semanal Producto'!C$1,-SUMIFS('BD Factoraje'!$Q:$Q,'BD Factoraje'!$G:$G,'Cartera Semanal Producto'!$A46,'BD Factoraje'!$C:$C,$B$2),0)</f>
        <v>0</v>
      </c>
      <c r="D46" s="11">
        <f>IF('Cartera Semanal Producto'!$A46='Cartera Semanal Producto'!D$1,-SUMIFS('BD Factoraje'!$Q:$Q,'BD Factoraje'!$G:$G,'Cartera Semanal Producto'!$A46,'BD Factoraje'!$C:$C,$B$2),0)+C46-SUMIFS('BD Factoraje'!$R:$R,'BD Factoraje'!$G:$G,'Cartera Semanal Producto'!$A46,'BD Factoraje'!$N:$N,'Cartera Semanal Producto'!D$1,'BD Factoraje'!$C:$C,$B$2)</f>
        <v>0</v>
      </c>
      <c r="E46" s="11">
        <f>IF('Cartera Semanal Producto'!$A46='Cartera Semanal Producto'!E$1,-SUMIFS('BD Factoraje'!$Q:$Q,'BD Factoraje'!$G:$G,'Cartera Semanal Producto'!$A46,'BD Factoraje'!$C:$C,$B$2),0)+D46-SUMIFS('BD Factoraje'!$R:$R,'BD Factoraje'!$G:$G,'Cartera Semanal Producto'!$A46,'BD Factoraje'!$N:$N,'Cartera Semanal Producto'!E$1,'BD Factoraje'!$C:$C,$B$2)</f>
        <v>0</v>
      </c>
      <c r="F46" s="11">
        <f>IF('Cartera Semanal Producto'!$A46='Cartera Semanal Producto'!F$1,-SUMIFS('BD Factoraje'!$Q:$Q,'BD Factoraje'!$G:$G,'Cartera Semanal Producto'!$A46,'BD Factoraje'!$C:$C,$B$2),0)+E46-SUMIFS('BD Factoraje'!$R:$R,'BD Factoraje'!$G:$G,'Cartera Semanal Producto'!$A46,'BD Factoraje'!$N:$N,'Cartera Semanal Producto'!F$1,'BD Factoraje'!$C:$C,$B$2)</f>
        <v>0</v>
      </c>
      <c r="G46" s="11">
        <f>IF('Cartera Semanal Producto'!$A46='Cartera Semanal Producto'!G$1,-SUMIFS('BD Factoraje'!$Q:$Q,'BD Factoraje'!$G:$G,'Cartera Semanal Producto'!$A46,'BD Factoraje'!$C:$C,$B$2),0)+F46-SUMIFS('BD Factoraje'!$R:$R,'BD Factoraje'!$G:$G,'Cartera Semanal Producto'!$A46,'BD Factoraje'!$N:$N,'Cartera Semanal Producto'!G$1,'BD Factoraje'!$C:$C,$B$2)</f>
        <v>0</v>
      </c>
      <c r="H46" s="11">
        <f>IF('Cartera Semanal Producto'!$A46='Cartera Semanal Producto'!H$1,-SUMIFS('BD Factoraje'!$Q:$Q,'BD Factoraje'!$G:$G,'Cartera Semanal Producto'!$A46,'BD Factoraje'!$C:$C,$B$2),0)+G46-SUMIFS('BD Factoraje'!$R:$R,'BD Factoraje'!$G:$G,'Cartera Semanal Producto'!$A46,'BD Factoraje'!$N:$N,'Cartera Semanal Producto'!H$1,'BD Factoraje'!$C:$C,$B$2)</f>
        <v>0</v>
      </c>
      <c r="I46" s="11">
        <f>IF('Cartera Semanal Producto'!$A46='Cartera Semanal Producto'!I$1,-SUMIFS('BD Factoraje'!$Q:$Q,'BD Factoraje'!$G:$G,'Cartera Semanal Producto'!$A46,'BD Factoraje'!$C:$C,$B$2),0)+H46-SUMIFS('BD Factoraje'!$R:$R,'BD Factoraje'!$G:$G,'Cartera Semanal Producto'!$A46,'BD Factoraje'!$N:$N,'Cartera Semanal Producto'!I$1,'BD Factoraje'!$C:$C,$B$2)</f>
        <v>0</v>
      </c>
      <c r="J46" s="11">
        <f>IF('Cartera Semanal Producto'!$A46='Cartera Semanal Producto'!J$1,-SUMIFS('BD Factoraje'!$Q:$Q,'BD Factoraje'!$G:$G,'Cartera Semanal Producto'!$A46,'BD Factoraje'!$C:$C,$B$2),0)+I46-SUMIFS('BD Factoraje'!$R:$R,'BD Factoraje'!$G:$G,'Cartera Semanal Producto'!$A46,'BD Factoraje'!$N:$N,'Cartera Semanal Producto'!J$1,'BD Factoraje'!$C:$C,$B$2)</f>
        <v>0</v>
      </c>
      <c r="K46" s="11">
        <f>IF('Cartera Semanal Producto'!$A46='Cartera Semanal Producto'!K$1,-SUMIFS('BD Factoraje'!$Q:$Q,'BD Factoraje'!$G:$G,'Cartera Semanal Producto'!$A46,'BD Factoraje'!$C:$C,$B$2),0)+J46-SUMIFS('BD Factoraje'!$R:$R,'BD Factoraje'!$G:$G,'Cartera Semanal Producto'!$A46,'BD Factoraje'!$N:$N,'Cartera Semanal Producto'!K$1,'BD Factoraje'!$C:$C,$B$2)</f>
        <v>0</v>
      </c>
      <c r="L46" s="11">
        <f>IF('Cartera Semanal Producto'!$A46='Cartera Semanal Producto'!L$1,-SUMIFS('BD Factoraje'!$Q:$Q,'BD Factoraje'!$G:$G,'Cartera Semanal Producto'!$A46,'BD Factoraje'!$C:$C,$B$2),0)+K46-SUMIFS('BD Factoraje'!$R:$R,'BD Factoraje'!$G:$G,'Cartera Semanal Producto'!$A46,'BD Factoraje'!$N:$N,'Cartera Semanal Producto'!L$1,'BD Factoraje'!$C:$C,$B$2)</f>
        <v>0</v>
      </c>
      <c r="M46" s="11">
        <f>IF('Cartera Semanal Producto'!$A46='Cartera Semanal Producto'!M$1,-SUMIFS('BD Factoraje'!$Q:$Q,'BD Factoraje'!$G:$G,'Cartera Semanal Producto'!$A46,'BD Factoraje'!$C:$C,$B$2),0)+L46-SUMIFS('BD Factoraje'!$R:$R,'BD Factoraje'!$G:$G,'Cartera Semanal Producto'!$A46,'BD Factoraje'!$N:$N,'Cartera Semanal Producto'!M$1,'BD Factoraje'!$C:$C,$B$2)</f>
        <v>0</v>
      </c>
      <c r="N46" s="11">
        <f>IF('Cartera Semanal Producto'!$A46='Cartera Semanal Producto'!N$1,-SUMIFS('BD Factoraje'!$Q:$Q,'BD Factoraje'!$G:$G,'Cartera Semanal Producto'!$A46,'BD Factoraje'!$C:$C,$B$2),0)+M46-SUMIFS('BD Factoraje'!$R:$R,'BD Factoraje'!$G:$G,'Cartera Semanal Producto'!$A46,'BD Factoraje'!$N:$N,'Cartera Semanal Producto'!N$1,'BD Factoraje'!$C:$C,$B$2)</f>
        <v>0</v>
      </c>
      <c r="O46" s="11">
        <f>IF('Cartera Semanal Producto'!$A46='Cartera Semanal Producto'!O$1,-SUMIFS('BD Factoraje'!$Q:$Q,'BD Factoraje'!$G:$G,'Cartera Semanal Producto'!$A46,'BD Factoraje'!$C:$C,$B$2),0)+N46-SUMIFS('BD Factoraje'!$R:$R,'BD Factoraje'!$G:$G,'Cartera Semanal Producto'!$A46,'BD Factoraje'!$N:$N,'Cartera Semanal Producto'!O$1,'BD Factoraje'!$C:$C,$B$2)</f>
        <v>0</v>
      </c>
      <c r="P46" s="11">
        <f>IF('Cartera Semanal Producto'!$A46='Cartera Semanal Producto'!P$1,-SUMIFS('BD Factoraje'!$Q:$Q,'BD Factoraje'!$G:$G,'Cartera Semanal Producto'!$A46,'BD Factoraje'!$C:$C,$B$2),0)+O46-SUMIFS('BD Factoraje'!$R:$R,'BD Factoraje'!$G:$G,'Cartera Semanal Producto'!$A46,'BD Factoraje'!$N:$N,'Cartera Semanal Producto'!P$1,'BD Factoraje'!$C:$C,$B$2)</f>
        <v>0</v>
      </c>
      <c r="Q46" s="11">
        <f>IF('Cartera Semanal Producto'!$A46='Cartera Semanal Producto'!Q$1,-SUMIFS('BD Factoraje'!$Q:$Q,'BD Factoraje'!$G:$G,'Cartera Semanal Producto'!$A46,'BD Factoraje'!$C:$C,$B$2),0)+P46-SUMIFS('BD Factoraje'!$R:$R,'BD Factoraje'!$G:$G,'Cartera Semanal Producto'!$A46,'BD Factoraje'!$N:$N,'Cartera Semanal Producto'!Q$1,'BD Factoraje'!$C:$C,$B$2)</f>
        <v>0</v>
      </c>
      <c r="R46" s="11">
        <f>IF('Cartera Semanal Producto'!$A46='Cartera Semanal Producto'!R$1,-SUMIFS('BD Factoraje'!$Q:$Q,'BD Factoraje'!$G:$G,'Cartera Semanal Producto'!$A46,'BD Factoraje'!$C:$C,$B$2),0)+Q46-SUMIFS('BD Factoraje'!$R:$R,'BD Factoraje'!$G:$G,'Cartera Semanal Producto'!$A46,'BD Factoraje'!$N:$N,'Cartera Semanal Producto'!R$1,'BD Factoraje'!$C:$C,$B$2)</f>
        <v>0</v>
      </c>
      <c r="S46" s="11">
        <f>IF('Cartera Semanal Producto'!$A46='Cartera Semanal Producto'!S$1,-SUMIFS('BD Factoraje'!$Q:$Q,'BD Factoraje'!$G:$G,'Cartera Semanal Producto'!$A46,'BD Factoraje'!$C:$C,$B$2),0)+R46-SUMIFS('BD Factoraje'!$R:$R,'BD Factoraje'!$G:$G,'Cartera Semanal Producto'!$A46,'BD Factoraje'!$N:$N,'Cartera Semanal Producto'!S$1,'BD Factoraje'!$C:$C,$B$2)</f>
        <v>0</v>
      </c>
      <c r="T46" s="11">
        <f>IF('Cartera Semanal Producto'!$A46='Cartera Semanal Producto'!T$1,-SUMIFS('BD Factoraje'!$Q:$Q,'BD Factoraje'!$G:$G,'Cartera Semanal Producto'!$A46,'BD Factoraje'!$C:$C,$B$2),0)+S46-SUMIFS('BD Factoraje'!$R:$R,'BD Factoraje'!$G:$G,'Cartera Semanal Producto'!$A46,'BD Factoraje'!$N:$N,'Cartera Semanal Producto'!T$1,'BD Factoraje'!$C:$C,$B$2)</f>
        <v>0</v>
      </c>
      <c r="U46" s="11">
        <f>IF('Cartera Semanal Producto'!$A46='Cartera Semanal Producto'!U$1,-SUMIFS('BD Factoraje'!$Q:$Q,'BD Factoraje'!$G:$G,'Cartera Semanal Producto'!$A46,'BD Factoraje'!$C:$C,$B$2),0)+T46-SUMIFS('BD Factoraje'!$R:$R,'BD Factoraje'!$G:$G,'Cartera Semanal Producto'!$A46,'BD Factoraje'!$N:$N,'Cartera Semanal Producto'!U$1,'BD Factoraje'!$C:$C,$B$2)</f>
        <v>0</v>
      </c>
      <c r="V46" s="11">
        <f>IF('Cartera Semanal Producto'!$A46='Cartera Semanal Producto'!V$1,-SUMIFS('BD Factoraje'!$Q:$Q,'BD Factoraje'!$G:$G,'Cartera Semanal Producto'!$A46,'BD Factoraje'!$C:$C,$B$2),0)+U46-SUMIFS('BD Factoraje'!$R:$R,'BD Factoraje'!$G:$G,'Cartera Semanal Producto'!$A46,'BD Factoraje'!$N:$N,'Cartera Semanal Producto'!V$1,'BD Factoraje'!$C:$C,$B$2)</f>
        <v>0</v>
      </c>
      <c r="W46" s="11">
        <f>IF('Cartera Semanal Producto'!$A46='Cartera Semanal Producto'!W$1,-SUMIFS('BD Factoraje'!$Q:$Q,'BD Factoraje'!$G:$G,'Cartera Semanal Producto'!$A46,'BD Factoraje'!$C:$C,$B$2),0)+V46-SUMIFS('BD Factoraje'!$R:$R,'BD Factoraje'!$G:$G,'Cartera Semanal Producto'!$A46,'BD Factoraje'!$N:$N,'Cartera Semanal Producto'!W$1,'BD Factoraje'!$C:$C,$B$2)</f>
        <v>0</v>
      </c>
      <c r="X46" s="11">
        <f>IF('Cartera Semanal Producto'!$A46='Cartera Semanal Producto'!X$1,-SUMIFS('BD Factoraje'!$Q:$Q,'BD Factoraje'!$G:$G,'Cartera Semanal Producto'!$A46,'BD Factoraje'!$C:$C,$B$2),0)+W46-SUMIFS('BD Factoraje'!$R:$R,'BD Factoraje'!$G:$G,'Cartera Semanal Producto'!$A46,'BD Factoraje'!$N:$N,'Cartera Semanal Producto'!X$1,'BD Factoraje'!$C:$C,$B$2)</f>
        <v>0</v>
      </c>
      <c r="Y46" s="11">
        <f>IF('Cartera Semanal Producto'!$A46='Cartera Semanal Producto'!Y$1,-SUMIFS('BD Factoraje'!$Q:$Q,'BD Factoraje'!$G:$G,'Cartera Semanal Producto'!$A46,'BD Factoraje'!$C:$C,$B$2),0)+X46-SUMIFS('BD Factoraje'!$R:$R,'BD Factoraje'!$G:$G,'Cartera Semanal Producto'!$A46,'BD Factoraje'!$N:$N,'Cartera Semanal Producto'!Y$1,'BD Factoraje'!$C:$C,$B$2)</f>
        <v>0</v>
      </c>
      <c r="Z46" s="11">
        <f>IF('Cartera Semanal Producto'!$A46='Cartera Semanal Producto'!Z$1,-SUMIFS('BD Factoraje'!$Q:$Q,'BD Factoraje'!$G:$G,'Cartera Semanal Producto'!$A46,'BD Factoraje'!$C:$C,$B$2),0)+Y46-SUMIFS('BD Factoraje'!$R:$R,'BD Factoraje'!$G:$G,'Cartera Semanal Producto'!$A46,'BD Factoraje'!$N:$N,'Cartera Semanal Producto'!Z$1,'BD Factoraje'!$C:$C,$B$2)</f>
        <v>0</v>
      </c>
      <c r="AA46" s="11">
        <f>IF('Cartera Semanal Producto'!$A46='Cartera Semanal Producto'!AA$1,-SUMIFS('BD Factoraje'!$Q:$Q,'BD Factoraje'!$G:$G,'Cartera Semanal Producto'!$A46,'BD Factoraje'!$C:$C,$B$2),0)+Z46-SUMIFS('BD Factoraje'!$R:$R,'BD Factoraje'!$G:$G,'Cartera Semanal Producto'!$A46,'BD Factoraje'!$N:$N,'Cartera Semanal Producto'!AA$1,'BD Factoraje'!$C:$C,$B$2)</f>
        <v>0</v>
      </c>
      <c r="AB46" s="11">
        <f>IF('Cartera Semanal Producto'!$A46='Cartera Semanal Producto'!AB$1,-SUMIFS('BD Factoraje'!$Q:$Q,'BD Factoraje'!$G:$G,'Cartera Semanal Producto'!$A46,'BD Factoraje'!$C:$C,$B$2),0)+AA46-SUMIFS('BD Factoraje'!$R:$R,'BD Factoraje'!$G:$G,'Cartera Semanal Producto'!$A46,'BD Factoraje'!$N:$N,'Cartera Semanal Producto'!AB$1,'BD Factoraje'!$C:$C,$B$2)</f>
        <v>0</v>
      </c>
      <c r="AC46" s="11">
        <f>IF('Cartera Semanal Producto'!$A46='Cartera Semanal Producto'!AC$1,-SUMIFS('BD Factoraje'!$Q:$Q,'BD Factoraje'!$G:$G,'Cartera Semanal Producto'!$A46,'BD Factoraje'!$C:$C,$B$2),0)+AB46-SUMIFS('BD Factoraje'!$R:$R,'BD Factoraje'!$G:$G,'Cartera Semanal Producto'!$A46,'BD Factoraje'!$N:$N,'Cartera Semanal Producto'!AC$1,'BD Factoraje'!$C:$C,$B$2)</f>
        <v>0</v>
      </c>
      <c r="AD46" s="11">
        <f>IF('Cartera Semanal Producto'!$A46='Cartera Semanal Producto'!AD$1,-SUMIFS('BD Factoraje'!$Q:$Q,'BD Factoraje'!$G:$G,'Cartera Semanal Producto'!$A46,'BD Factoraje'!$C:$C,$B$2),0)+AC46-SUMIFS('BD Factoraje'!$R:$R,'BD Factoraje'!$G:$G,'Cartera Semanal Producto'!$A46,'BD Factoraje'!$N:$N,'Cartera Semanal Producto'!AD$1,'BD Factoraje'!$C:$C,$B$2)</f>
        <v>0</v>
      </c>
      <c r="AE46" s="11">
        <f>IF('Cartera Semanal Producto'!$A46='Cartera Semanal Producto'!AE$1,-SUMIFS('BD Factoraje'!$Q:$Q,'BD Factoraje'!$G:$G,'Cartera Semanal Producto'!$A46,'BD Factoraje'!$C:$C,$B$2),0)+AD46-SUMIFS('BD Factoraje'!$R:$R,'BD Factoraje'!$G:$G,'Cartera Semanal Producto'!$A46,'BD Factoraje'!$N:$N,'Cartera Semanal Producto'!AE$1,'BD Factoraje'!$C:$C,$B$2)</f>
        <v>0</v>
      </c>
      <c r="AF46" s="11">
        <f>IF('Cartera Semanal Producto'!$A46='Cartera Semanal Producto'!AF$1,-SUMIFS('BD Factoraje'!$Q:$Q,'BD Factoraje'!$G:$G,'Cartera Semanal Producto'!$A46,'BD Factoraje'!$C:$C,$B$2),0)+AE46-SUMIFS('BD Factoraje'!$R:$R,'BD Factoraje'!$G:$G,'Cartera Semanal Producto'!$A46,'BD Factoraje'!$N:$N,'Cartera Semanal Producto'!AF$1,'BD Factoraje'!$C:$C,$B$2)</f>
        <v>0</v>
      </c>
      <c r="AG46" s="11">
        <f>IF('Cartera Semanal Producto'!$A46='Cartera Semanal Producto'!AG$1,-SUMIFS('BD Factoraje'!$Q:$Q,'BD Factoraje'!$G:$G,'Cartera Semanal Producto'!$A46,'BD Factoraje'!$C:$C,$B$2),0)+AF46-SUMIFS('BD Factoraje'!$R:$R,'BD Factoraje'!$G:$G,'Cartera Semanal Producto'!$A46,'BD Factoraje'!$N:$N,'Cartera Semanal Producto'!AG$1,'BD Factoraje'!$C:$C,$B$2)</f>
        <v>0</v>
      </c>
      <c r="AH46" s="11">
        <f>IF('Cartera Semanal Producto'!$A46='Cartera Semanal Producto'!AH$1,-SUMIFS('BD Factoraje'!$Q:$Q,'BD Factoraje'!$G:$G,'Cartera Semanal Producto'!$A46,'BD Factoraje'!$C:$C,$B$2),0)+AG46-SUMIFS('BD Factoraje'!$R:$R,'BD Factoraje'!$G:$G,'Cartera Semanal Producto'!$A46,'BD Factoraje'!$N:$N,'Cartera Semanal Producto'!AH$1,'BD Factoraje'!$C:$C,$B$2)</f>
        <v>0</v>
      </c>
      <c r="AI46" s="11">
        <f>IF('Cartera Semanal Producto'!$A46='Cartera Semanal Producto'!AI$1,-SUMIFS('BD Factoraje'!$Q:$Q,'BD Factoraje'!$G:$G,'Cartera Semanal Producto'!$A46,'BD Factoraje'!$C:$C,$B$2),0)+AH46-SUMIFS('BD Factoraje'!$R:$R,'BD Factoraje'!$G:$G,'Cartera Semanal Producto'!$A46,'BD Factoraje'!$N:$N,'Cartera Semanal Producto'!AI$1,'BD Factoraje'!$C:$C,$B$2)</f>
        <v>0</v>
      </c>
      <c r="AJ46" s="11">
        <f>IF('Cartera Semanal Producto'!$A46='Cartera Semanal Producto'!AJ$1,-SUMIFS('BD Factoraje'!$Q:$Q,'BD Factoraje'!$G:$G,'Cartera Semanal Producto'!$A46,'BD Factoraje'!$C:$C,$B$2),0)+AI46-SUMIFS('BD Factoraje'!$R:$R,'BD Factoraje'!$G:$G,'Cartera Semanal Producto'!$A46,'BD Factoraje'!$N:$N,'Cartera Semanal Producto'!AJ$1,'BD Factoraje'!$C:$C,$B$2)</f>
        <v>0</v>
      </c>
      <c r="AK46" s="11">
        <f>IF('Cartera Semanal Producto'!$A46='Cartera Semanal Producto'!AK$1,-SUMIFS('BD Factoraje'!$Q:$Q,'BD Factoraje'!$G:$G,'Cartera Semanal Producto'!$A46,'BD Factoraje'!$C:$C,$B$2),0)+AJ46-SUMIFS('BD Factoraje'!$R:$R,'BD Factoraje'!$G:$G,'Cartera Semanal Producto'!$A46,'BD Factoraje'!$N:$N,'Cartera Semanal Producto'!AK$1,'BD Factoraje'!$C:$C,$B$2)</f>
        <v>0</v>
      </c>
      <c r="AL46" s="11">
        <f>IF('Cartera Semanal Producto'!$A46='Cartera Semanal Producto'!AL$1,-SUMIFS('BD Factoraje'!$Q:$Q,'BD Factoraje'!$G:$G,'Cartera Semanal Producto'!$A46,'BD Factoraje'!$C:$C,$B$2),0)+AK46-SUMIFS('BD Factoraje'!$R:$R,'BD Factoraje'!$G:$G,'Cartera Semanal Producto'!$A46,'BD Factoraje'!$N:$N,'Cartera Semanal Producto'!AL$1,'BD Factoraje'!$C:$C,$B$2)</f>
        <v>0</v>
      </c>
      <c r="AM46" s="11">
        <f>IF('Cartera Semanal Producto'!$A46='Cartera Semanal Producto'!AM$1,-SUMIFS('BD Factoraje'!$Q:$Q,'BD Factoraje'!$G:$G,'Cartera Semanal Producto'!$A46,'BD Factoraje'!$C:$C,$B$2),0)+AL46-SUMIFS('BD Factoraje'!$R:$R,'BD Factoraje'!$G:$G,'Cartera Semanal Producto'!$A46,'BD Factoraje'!$N:$N,'Cartera Semanal Producto'!AM$1,'BD Factoraje'!$C:$C,$B$2)</f>
        <v>0</v>
      </c>
      <c r="AN46" s="11">
        <f>IF('Cartera Semanal Producto'!$A46='Cartera Semanal Producto'!AN$1,-SUMIFS('BD Factoraje'!$Q:$Q,'BD Factoraje'!$G:$G,'Cartera Semanal Producto'!$A46,'BD Factoraje'!$C:$C,$B$2),0)+AM46-SUMIFS('BD Factoraje'!$R:$R,'BD Factoraje'!$G:$G,'Cartera Semanal Producto'!$A46,'BD Factoraje'!$N:$N,'Cartera Semanal Producto'!AN$1,'BD Factoraje'!$C:$C,$B$2)</f>
        <v>0</v>
      </c>
      <c r="AO46" s="11">
        <f>IF('Cartera Semanal Producto'!$A46='Cartera Semanal Producto'!AO$1,-SUMIFS('BD Factoraje'!$Q:$Q,'BD Factoraje'!$G:$G,'Cartera Semanal Producto'!$A46,'BD Factoraje'!$C:$C,$B$2),0)+AN46-SUMIFS('BD Factoraje'!$R:$R,'BD Factoraje'!$G:$G,'Cartera Semanal Producto'!$A46,'BD Factoraje'!$N:$N,'Cartera Semanal Producto'!AO$1,'BD Factoraje'!$C:$C,$B$2)</f>
        <v>0</v>
      </c>
      <c r="AP46" s="11">
        <f>IF('Cartera Semanal Producto'!$A46='Cartera Semanal Producto'!AP$1,-SUMIFS('BD Factoraje'!$Q:$Q,'BD Factoraje'!$G:$G,'Cartera Semanal Producto'!$A46,'BD Factoraje'!$C:$C,$B$2),0)+AO46-SUMIFS('BD Factoraje'!$R:$R,'BD Factoraje'!$G:$G,'Cartera Semanal Producto'!$A46,'BD Factoraje'!$N:$N,'Cartera Semanal Producto'!AP$1,'BD Factoraje'!$C:$C,$B$2)</f>
        <v>0</v>
      </c>
      <c r="AQ46" s="11">
        <f>IF('Cartera Semanal Producto'!$A46='Cartera Semanal Producto'!AQ$1,-SUMIFS('BD Factoraje'!$Q:$Q,'BD Factoraje'!$G:$G,'Cartera Semanal Producto'!$A46,'BD Factoraje'!$C:$C,$B$2),0)+AP46-SUMIFS('BD Factoraje'!$R:$R,'BD Factoraje'!$G:$G,'Cartera Semanal Producto'!$A46,'BD Factoraje'!$N:$N,'Cartera Semanal Producto'!AQ$1,'BD Factoraje'!$C:$C,$B$2)</f>
        <v>0</v>
      </c>
      <c r="AR46" s="11">
        <f>IF('Cartera Semanal Producto'!$A46='Cartera Semanal Producto'!AR$1,-SUMIFS('BD Factoraje'!$Q:$Q,'BD Factoraje'!$G:$G,'Cartera Semanal Producto'!$A46,'BD Factoraje'!$C:$C,$B$2),0)+AQ46-SUMIFS('BD Factoraje'!$R:$R,'BD Factoraje'!$G:$G,'Cartera Semanal Producto'!$A46,'BD Factoraje'!$N:$N,'Cartera Semanal Producto'!AR$1,'BD Factoraje'!$C:$C,$B$2)</f>
        <v>0</v>
      </c>
      <c r="AS46" s="11">
        <f>IF('Cartera Semanal Producto'!$A46='Cartera Semanal Producto'!AS$1,-SUMIFS('BD Factoraje'!$Q:$Q,'BD Factoraje'!$G:$G,'Cartera Semanal Producto'!$A46,'BD Factoraje'!$C:$C,$B$2),0)+AR46-SUMIFS('BD Factoraje'!$R:$R,'BD Factoraje'!$G:$G,'Cartera Semanal Producto'!$A46,'BD Factoraje'!$N:$N,'Cartera Semanal Producto'!AS$1,'BD Factoraje'!$C:$C,$B$2)</f>
        <v>0</v>
      </c>
      <c r="AT46" s="11">
        <f>IF('Cartera Semanal Producto'!$A46='Cartera Semanal Producto'!AT$1,-SUMIFS('BD Factoraje'!$Q:$Q,'BD Factoraje'!$G:$G,'Cartera Semanal Producto'!$A46,'BD Factoraje'!$C:$C,$B$2),0)+AS46-SUMIFS('BD Factoraje'!$R:$R,'BD Factoraje'!$G:$G,'Cartera Semanal Producto'!$A46,'BD Factoraje'!$N:$N,'Cartera Semanal Producto'!AT$1,'BD Factoraje'!$C:$C,$B$2)</f>
        <v>0</v>
      </c>
      <c r="AU46" s="11">
        <f>IF('Cartera Semanal Producto'!$A46='Cartera Semanal Producto'!AU$1,-SUMIFS('BD Factoraje'!$Q:$Q,'BD Factoraje'!$G:$G,'Cartera Semanal Producto'!$A46,'BD Factoraje'!$C:$C,$B$2),0)+AT46-SUMIFS('BD Factoraje'!$R:$R,'BD Factoraje'!$G:$G,'Cartera Semanal Producto'!$A46,'BD Factoraje'!$N:$N,'Cartera Semanal Producto'!AU$1,'BD Factoraje'!$C:$C,$B$2)</f>
        <v>0</v>
      </c>
      <c r="AV46" s="11">
        <f>IF('Cartera Semanal Producto'!$A46='Cartera Semanal Producto'!AV$1,-SUMIFS('BD Factoraje'!$Q:$Q,'BD Factoraje'!$G:$G,'Cartera Semanal Producto'!$A46,'BD Factoraje'!$C:$C,$B$2),0)+AU46-SUMIFS('BD Factoraje'!$R:$R,'BD Factoraje'!$G:$G,'Cartera Semanal Producto'!$A46,'BD Factoraje'!$N:$N,'Cartera Semanal Producto'!AV$1,'BD Factoraje'!$C:$C,$B$2)</f>
        <v>0</v>
      </c>
      <c r="AW46" s="11">
        <f>IF('Cartera Semanal Producto'!$A46='Cartera Semanal Producto'!AW$1,-SUMIFS('BD Factoraje'!$Q:$Q,'BD Factoraje'!$G:$G,'Cartera Semanal Producto'!$A46,'BD Factoraje'!$C:$C,$B$2),0)+AV46-SUMIFS('BD Factoraje'!$R:$R,'BD Factoraje'!$G:$G,'Cartera Semanal Producto'!$A46,'BD Factoraje'!$N:$N,'Cartera Semanal Producto'!AW$1,'BD Factoraje'!$C:$C,$B$2)</f>
        <v>0</v>
      </c>
      <c r="AX46" s="11">
        <f>IF('Cartera Semanal Producto'!$A46='Cartera Semanal Producto'!AX$1,-SUMIFS('BD Factoraje'!$Q:$Q,'BD Factoraje'!$G:$G,'Cartera Semanal Producto'!$A46,'BD Factoraje'!$C:$C,$B$2),0)+AW46-SUMIFS('BD Factoraje'!$R:$R,'BD Factoraje'!$G:$G,'Cartera Semanal Producto'!$A46,'BD Factoraje'!$N:$N,'Cartera Semanal Producto'!AX$1,'BD Factoraje'!$C:$C,$B$2)</f>
        <v>0</v>
      </c>
      <c r="AY46" s="11">
        <f>IF('Cartera Semanal Producto'!$A46='Cartera Semanal Producto'!AY$1,-SUMIFS('BD Factoraje'!$Q:$Q,'BD Factoraje'!$G:$G,'Cartera Semanal Producto'!$A46,'BD Factoraje'!$C:$C,$B$2),0)+AX46-SUMIFS('BD Factoraje'!$R:$R,'BD Factoraje'!$G:$G,'Cartera Semanal Producto'!$A46,'BD Factoraje'!$N:$N,'Cartera Semanal Producto'!AY$1,'BD Factoraje'!$C:$C,$B$2)</f>
        <v>0</v>
      </c>
      <c r="AZ46" s="11">
        <f>IF('Cartera Semanal Producto'!$A46='Cartera Semanal Producto'!AZ$1,-SUMIFS('BD Factoraje'!$Q:$Q,'BD Factoraje'!$G:$G,'Cartera Semanal Producto'!$A46,'BD Factoraje'!$C:$C,$B$2),0)+AY46-SUMIFS('BD Factoraje'!$R:$R,'BD Factoraje'!$G:$G,'Cartera Semanal Producto'!$A46,'BD Factoraje'!$N:$N,'Cartera Semanal Producto'!AZ$1,'BD Factoraje'!$C:$C,$B$2)</f>
        <v>0</v>
      </c>
      <c r="BA46" s="11">
        <f>IF('Cartera Semanal Producto'!$A46='Cartera Semanal Producto'!BA$1,-SUMIFS('BD Factoraje'!$Q:$Q,'BD Factoraje'!$G:$G,'Cartera Semanal Producto'!$A46,'BD Factoraje'!$C:$C,$B$2),0)+AZ46-SUMIFS('BD Factoraje'!$R:$R,'BD Factoraje'!$G:$G,'Cartera Semanal Producto'!$A46,'BD Factoraje'!$N:$N,'Cartera Semanal Producto'!BA$1,'BD Factoraje'!$C:$C,$B$2)</f>
        <v>0</v>
      </c>
      <c r="BB46" s="11">
        <f>IF('Cartera Semanal Producto'!$A46='Cartera Semanal Producto'!BB$1,-SUMIFS('BD Factoraje'!$Q:$Q,'BD Factoraje'!$G:$G,'Cartera Semanal Producto'!$A46,'BD Factoraje'!$C:$C,$B$2),0)+BA46-SUMIFS('BD Factoraje'!$R:$R,'BD Factoraje'!$G:$G,'Cartera Semanal Producto'!$A46,'BD Factoraje'!$N:$N,'Cartera Semanal Producto'!BB$1,'BD Factoraje'!$C:$C,$B$2)</f>
        <v>0</v>
      </c>
      <c r="BC46" s="11">
        <f>IF('Cartera Semanal Producto'!$A46='Cartera Semanal Producto'!BC$1,-SUMIFS('BD Factoraje'!$Q:$Q,'BD Factoraje'!$G:$G,'Cartera Semanal Producto'!$A46,'BD Factoraje'!$C:$C,$B$2),0)+BB46-SUMIFS('BD Factoraje'!$R:$R,'BD Factoraje'!$G:$G,'Cartera Semanal Producto'!$A46,'BD Factoraje'!$N:$N,'Cartera Semanal Producto'!BC$1,'BD Factoraje'!$C:$C,$B$2)</f>
        <v>0</v>
      </c>
      <c r="BD46" s="11">
        <f>IF('Cartera Semanal Producto'!$A46='Cartera Semanal Producto'!BD$1,-SUMIFS('BD Factoraje'!$Q:$Q,'BD Factoraje'!$G:$G,'Cartera Semanal Producto'!$A46,'BD Factoraje'!$C:$C,$B$2),0)+BC46-SUMIFS('BD Factoraje'!$R:$R,'BD Factoraje'!$G:$G,'Cartera Semanal Producto'!$A46,'BD Factoraje'!$N:$N,'Cartera Semanal Producto'!BD$1,'BD Factoraje'!$C:$C,$B$2)</f>
        <v>0</v>
      </c>
      <c r="BE46" s="11">
        <f>IF('Cartera Semanal Producto'!$A46='Cartera Semanal Producto'!BE$1,-SUMIFS('BD Factoraje'!$Q:$Q,'BD Factoraje'!$G:$G,'Cartera Semanal Producto'!$A46,'BD Factoraje'!$C:$C,$B$2),0)+BD46-SUMIFS('BD Factoraje'!$R:$R,'BD Factoraje'!$G:$G,'Cartera Semanal Producto'!$A46,'BD Factoraje'!$N:$N,'Cartera Semanal Producto'!BE$1,'BD Factoraje'!$C:$C,$B$2)</f>
        <v>0</v>
      </c>
      <c r="BF46" s="11">
        <f>IF('Cartera Semanal Producto'!$A46='Cartera Semanal Producto'!BF$1,-SUMIFS('BD Factoraje'!$Q:$Q,'BD Factoraje'!$G:$G,'Cartera Semanal Producto'!$A46,'BD Factoraje'!$C:$C,$B$2),0)+BE46-SUMIFS('BD Factoraje'!$R:$R,'BD Factoraje'!$G:$G,'Cartera Semanal Producto'!$A46,'BD Factoraje'!$N:$N,'Cartera Semanal Producto'!BF$1,'BD Factoraje'!$C:$C,$B$2)</f>
        <v>0</v>
      </c>
      <c r="BG46" s="11">
        <f>IF('Cartera Semanal Producto'!$A46='Cartera Semanal Producto'!BG$1,-SUMIFS('BD Factoraje'!$Q:$Q,'BD Factoraje'!$G:$G,'Cartera Semanal Producto'!$A46,'BD Factoraje'!$C:$C,$B$2),0)+BF46-SUMIFS('BD Factoraje'!$R:$R,'BD Factoraje'!$G:$G,'Cartera Semanal Producto'!$A46,'BD Factoraje'!$N:$N,'Cartera Semanal Producto'!BG$1,'BD Factoraje'!$C:$C,$B$2)</f>
        <v>0</v>
      </c>
      <c r="BH46" s="11">
        <f>IF('Cartera Semanal Producto'!$A46='Cartera Semanal Producto'!BH$1,-SUMIFS('BD Factoraje'!$Q:$Q,'BD Factoraje'!$G:$G,'Cartera Semanal Producto'!$A46,'BD Factoraje'!$C:$C,$B$2),0)+BG46-SUMIFS('BD Factoraje'!$R:$R,'BD Factoraje'!$G:$G,'Cartera Semanal Producto'!$A46,'BD Factoraje'!$N:$N,'Cartera Semanal Producto'!BH$1,'BD Factoraje'!$C:$C,$B$2)</f>
        <v>0</v>
      </c>
      <c r="BI46" s="11">
        <f>IF('Cartera Semanal Producto'!$A46='Cartera Semanal Producto'!BI$1,-SUMIFS('BD Factoraje'!$Q:$Q,'BD Factoraje'!$G:$G,'Cartera Semanal Producto'!$A46,'BD Factoraje'!$C:$C,$B$2),0)+BH46-SUMIFS('BD Factoraje'!$R:$R,'BD Factoraje'!$G:$G,'Cartera Semanal Producto'!$A46,'BD Factoraje'!$N:$N,'Cartera Semanal Producto'!BI$1,'BD Factoraje'!$C:$C,$B$2)</f>
        <v>0</v>
      </c>
      <c r="BJ46" s="11">
        <f>IF('Cartera Semanal Producto'!$A46='Cartera Semanal Producto'!BJ$1,-SUMIFS('BD Factoraje'!$Q:$Q,'BD Factoraje'!$G:$G,'Cartera Semanal Producto'!$A46,'BD Factoraje'!$C:$C,$B$2),0)+BI46-SUMIFS('BD Factoraje'!$R:$R,'BD Factoraje'!$G:$G,'Cartera Semanal Producto'!$A46,'BD Factoraje'!$N:$N,'Cartera Semanal Producto'!BJ$1,'BD Factoraje'!$C:$C,$B$2)</f>
        <v>0</v>
      </c>
      <c r="BK46" s="11">
        <f>IF('Cartera Semanal Producto'!$A46='Cartera Semanal Producto'!BK$1,-SUMIFS('BD Factoraje'!$Q:$Q,'BD Factoraje'!$G:$G,'Cartera Semanal Producto'!$A46,'BD Factoraje'!$C:$C,$B$2),0)+BJ46-SUMIFS('BD Factoraje'!$R:$R,'BD Factoraje'!$G:$G,'Cartera Semanal Producto'!$A46,'BD Factoraje'!$N:$N,'Cartera Semanal Producto'!BK$1,'BD Factoraje'!$C:$C,$B$2)</f>
        <v>0</v>
      </c>
      <c r="BL46" s="11">
        <f>IF('Cartera Semanal Producto'!$A46='Cartera Semanal Producto'!BL$1,-SUMIFS('BD Factoraje'!$Q:$Q,'BD Factoraje'!$G:$G,'Cartera Semanal Producto'!$A46,'BD Factoraje'!$C:$C,$B$2),0)+BK46-SUMIFS('BD Factoraje'!$R:$R,'BD Factoraje'!$G:$G,'Cartera Semanal Producto'!$A46,'BD Factoraje'!$N:$N,'Cartera Semanal Producto'!BL$1,'BD Factoraje'!$C:$C,$B$2)</f>
        <v>0</v>
      </c>
      <c r="BM46" s="11">
        <f>IF('Cartera Semanal Producto'!$A46='Cartera Semanal Producto'!BM$1,-SUMIFS('BD Factoraje'!$Q:$Q,'BD Factoraje'!$G:$G,'Cartera Semanal Producto'!$A46,'BD Factoraje'!$C:$C,$B$2),0)+BL46-SUMIFS('BD Factoraje'!$R:$R,'BD Factoraje'!$G:$G,'Cartera Semanal Producto'!$A46,'BD Factoraje'!$N:$N,'Cartera Semanal Producto'!BM$1,'BD Factoraje'!$C:$C,$B$2)</f>
        <v>0</v>
      </c>
      <c r="BN46" s="11">
        <f>IF('Cartera Semanal Producto'!$A46='Cartera Semanal Producto'!BN$1,-SUMIFS('BD Factoraje'!$Q:$Q,'BD Factoraje'!$G:$G,'Cartera Semanal Producto'!$A46,'BD Factoraje'!$C:$C,$B$2),0)+BM46-SUMIFS('BD Factoraje'!$R:$R,'BD Factoraje'!$G:$G,'Cartera Semanal Producto'!$A46,'BD Factoraje'!$N:$N,'Cartera Semanal Producto'!BN$1,'BD Factoraje'!$C:$C,$B$2)</f>
        <v>0</v>
      </c>
      <c r="BO46" s="11">
        <f>IF('Cartera Semanal Producto'!$A46='Cartera Semanal Producto'!BO$1,-SUMIFS('BD Factoraje'!$Q:$Q,'BD Factoraje'!$G:$G,'Cartera Semanal Producto'!$A46,'BD Factoraje'!$C:$C,$B$2),0)+BN46-SUMIFS('BD Factoraje'!$R:$R,'BD Factoraje'!$G:$G,'Cartera Semanal Producto'!$A46,'BD Factoraje'!$N:$N,'Cartera Semanal Producto'!BO$1,'BD Factoraje'!$C:$C,$B$2)</f>
        <v>0</v>
      </c>
      <c r="BP46" s="11">
        <f>IF('Cartera Semanal Producto'!$A46='Cartera Semanal Producto'!BP$1,-SUMIFS('BD Factoraje'!$Q:$Q,'BD Factoraje'!$G:$G,'Cartera Semanal Producto'!$A46,'BD Factoraje'!$C:$C,$B$2),0)+BO46-SUMIFS('BD Factoraje'!$R:$R,'BD Factoraje'!$G:$G,'Cartera Semanal Producto'!$A46,'BD Factoraje'!$N:$N,'Cartera Semanal Producto'!BP$1,'BD Factoraje'!$C:$C,$B$2)</f>
        <v>0</v>
      </c>
      <c r="BQ46" s="11">
        <f>IF('Cartera Semanal Producto'!$A46='Cartera Semanal Producto'!BQ$1,-SUMIFS('BD Factoraje'!$Q:$Q,'BD Factoraje'!$G:$G,'Cartera Semanal Producto'!$A46,'BD Factoraje'!$C:$C,$B$2),0)+BP46-SUMIFS('BD Factoraje'!$R:$R,'BD Factoraje'!$G:$G,'Cartera Semanal Producto'!$A46,'BD Factoraje'!$N:$N,'Cartera Semanal Producto'!BQ$1,'BD Factoraje'!$C:$C,$B$2)</f>
        <v>0</v>
      </c>
      <c r="BR46" s="11">
        <f>IF('Cartera Semanal Producto'!$A46='Cartera Semanal Producto'!BR$1,-SUMIFS('BD Factoraje'!$Q:$Q,'BD Factoraje'!$G:$G,'Cartera Semanal Producto'!$A46,'BD Factoraje'!$C:$C,$B$2),0)+BQ46-SUMIFS('BD Factoraje'!$R:$R,'BD Factoraje'!$G:$G,'Cartera Semanal Producto'!$A46,'BD Factoraje'!$N:$N,'Cartera Semanal Producto'!BR$1,'BD Factoraje'!$C:$C,$B$2)</f>
        <v>0</v>
      </c>
      <c r="BS46" s="11">
        <f>IF('Cartera Semanal Producto'!$A46='Cartera Semanal Producto'!BS$1,-SUMIFS('BD Factoraje'!$Q:$Q,'BD Factoraje'!$G:$G,'Cartera Semanal Producto'!$A46,'BD Factoraje'!$C:$C,$B$2),0)+BR46-SUMIFS('BD Factoraje'!$R:$R,'BD Factoraje'!$G:$G,'Cartera Semanal Producto'!$A46,'BD Factoraje'!$N:$N,'Cartera Semanal Producto'!BS$1,'BD Factoraje'!$C:$C,$B$2)</f>
        <v>0</v>
      </c>
      <c r="BT46" s="11">
        <f>IF('Cartera Semanal Producto'!$A46='Cartera Semanal Producto'!BT$1,-SUMIFS('BD Factoraje'!$Q:$Q,'BD Factoraje'!$G:$G,'Cartera Semanal Producto'!$A46,'BD Factoraje'!$C:$C,$B$2),0)+BS46-SUMIFS('BD Factoraje'!$R:$R,'BD Factoraje'!$G:$G,'Cartera Semanal Producto'!$A46,'BD Factoraje'!$N:$N,'Cartera Semanal Producto'!BT$1,'BD Factoraje'!$C:$C,$B$2)</f>
        <v>0</v>
      </c>
      <c r="BU46" s="11">
        <f>IF('Cartera Semanal Producto'!$A46='Cartera Semanal Producto'!BU$1,-SUMIFS('BD Factoraje'!$Q:$Q,'BD Factoraje'!$G:$G,'Cartera Semanal Producto'!$A46,'BD Factoraje'!$C:$C,$B$2),0)+BT46-SUMIFS('BD Factoraje'!$R:$R,'BD Factoraje'!$G:$G,'Cartera Semanal Producto'!$A46,'BD Factoraje'!$N:$N,'Cartera Semanal Producto'!BU$1,'BD Factoraje'!$C:$C,$B$2)</f>
        <v>0</v>
      </c>
      <c r="BV46" s="11">
        <f>IF('Cartera Semanal Producto'!$A46='Cartera Semanal Producto'!BV$1,-SUMIFS('BD Factoraje'!$Q:$Q,'BD Factoraje'!$G:$G,'Cartera Semanal Producto'!$A46,'BD Factoraje'!$C:$C,$B$2),0)+BU46-SUMIFS('BD Factoraje'!$R:$R,'BD Factoraje'!$G:$G,'Cartera Semanal Producto'!$A46,'BD Factoraje'!$N:$N,'Cartera Semanal Producto'!BV$1,'BD Factoraje'!$C:$C,$B$2)</f>
        <v>0</v>
      </c>
      <c r="BW46" s="11">
        <f>IF('Cartera Semanal Producto'!$A46='Cartera Semanal Producto'!BW$1,-SUMIFS('BD Factoraje'!$Q:$Q,'BD Factoraje'!$G:$G,'Cartera Semanal Producto'!$A46,'BD Factoraje'!$C:$C,$B$2),0)+BV46-SUMIFS('BD Factoraje'!$R:$R,'BD Factoraje'!$G:$G,'Cartera Semanal Producto'!$A46,'BD Factoraje'!$N:$N,'Cartera Semanal Producto'!BW$1,'BD Factoraje'!$C:$C,$B$2)</f>
        <v>0</v>
      </c>
      <c r="BX46" s="11">
        <f>IF('Cartera Semanal Producto'!$A46='Cartera Semanal Producto'!BX$1,-SUMIFS('BD Factoraje'!$Q:$Q,'BD Factoraje'!$G:$G,'Cartera Semanal Producto'!$A46,'BD Factoraje'!$C:$C,$B$2),0)+BW46-SUMIFS('BD Factoraje'!$R:$R,'BD Factoraje'!$G:$G,'Cartera Semanal Producto'!$A46,'BD Factoraje'!$N:$N,'Cartera Semanal Producto'!BX$1,'BD Factoraje'!$C:$C,$B$2)</f>
        <v>0</v>
      </c>
      <c r="BY46" s="11">
        <f>IF('Cartera Semanal Producto'!$A46='Cartera Semanal Producto'!BY$1,-SUMIFS('BD Factoraje'!$Q:$Q,'BD Factoraje'!$G:$G,'Cartera Semanal Producto'!$A46,'BD Factoraje'!$C:$C,$B$2),0)+BX46-SUMIFS('BD Factoraje'!$R:$R,'BD Factoraje'!$G:$G,'Cartera Semanal Producto'!$A46,'BD Factoraje'!$N:$N,'Cartera Semanal Producto'!BY$1,'BD Factoraje'!$C:$C,$B$2)</f>
        <v>0</v>
      </c>
      <c r="BZ46" s="11">
        <f>IF('Cartera Semanal Producto'!$A46='Cartera Semanal Producto'!BZ$1,-SUMIFS('BD Factoraje'!$Q:$Q,'BD Factoraje'!$G:$G,'Cartera Semanal Producto'!$A46,'BD Factoraje'!$C:$C,$B$2),0)+BY46-SUMIFS('BD Factoraje'!$R:$R,'BD Factoraje'!$G:$G,'Cartera Semanal Producto'!$A46,'BD Factoraje'!$N:$N,'Cartera Semanal Producto'!BZ$1,'BD Factoraje'!$C:$C,$B$2)</f>
        <v>0</v>
      </c>
      <c r="CA46" s="11">
        <f>IF('Cartera Semanal Producto'!$A46='Cartera Semanal Producto'!CA$1,-SUMIFS('BD Factoraje'!$Q:$Q,'BD Factoraje'!$G:$G,'Cartera Semanal Producto'!$A46,'BD Factoraje'!$C:$C,$B$2),0)+BZ46-SUMIFS('BD Factoraje'!$R:$R,'BD Factoraje'!$G:$G,'Cartera Semanal Producto'!$A46,'BD Factoraje'!$N:$N,'Cartera Semanal Producto'!CA$1,'BD Factoraje'!$C:$C,$B$2)</f>
        <v>0</v>
      </c>
      <c r="CB46" s="11">
        <f>IF('Cartera Semanal Producto'!$A46='Cartera Semanal Producto'!CB$1,-SUMIFS('BD Factoraje'!$Q:$Q,'BD Factoraje'!$G:$G,'Cartera Semanal Producto'!$A46,'BD Factoraje'!$C:$C,$B$2),0)+CA46-SUMIFS('BD Factoraje'!$R:$R,'BD Factoraje'!$G:$G,'Cartera Semanal Producto'!$A46,'BD Factoraje'!$N:$N,'Cartera Semanal Producto'!CB$1,'BD Factoraje'!$C:$C,$B$2)</f>
        <v>0</v>
      </c>
      <c r="CC46" s="11">
        <f>IF('Cartera Semanal Producto'!$A46='Cartera Semanal Producto'!CC$1,-SUMIFS('BD Factoraje'!$Q:$Q,'BD Factoraje'!$G:$G,'Cartera Semanal Producto'!$A46,'BD Factoraje'!$C:$C,$B$2),0)+CB46-SUMIFS('BD Factoraje'!$R:$R,'BD Factoraje'!$G:$G,'Cartera Semanal Producto'!$A46,'BD Factoraje'!$N:$N,'Cartera Semanal Producto'!CC$1,'BD Factoraje'!$C:$C,$B$2)</f>
        <v>0</v>
      </c>
      <c r="CD46" s="11">
        <f>IF('Cartera Semanal Producto'!$A46='Cartera Semanal Producto'!CD$1,-SUMIFS('BD Factoraje'!$Q:$Q,'BD Factoraje'!$G:$G,'Cartera Semanal Producto'!$A46,'BD Factoraje'!$C:$C,$B$2),0)+CC46-SUMIFS('BD Factoraje'!$R:$R,'BD Factoraje'!$G:$G,'Cartera Semanal Producto'!$A46,'BD Factoraje'!$N:$N,'Cartera Semanal Producto'!CD$1,'BD Factoraje'!$C:$C,$B$2)</f>
        <v>0</v>
      </c>
      <c r="CE46" s="11">
        <f>IF('Cartera Semanal Producto'!$A46='Cartera Semanal Producto'!CE$1,-SUMIFS('BD Factoraje'!$Q:$Q,'BD Factoraje'!$G:$G,'Cartera Semanal Producto'!$A46,'BD Factoraje'!$C:$C,$B$2),0)+CD46-SUMIFS('BD Factoraje'!$R:$R,'BD Factoraje'!$G:$G,'Cartera Semanal Producto'!$A46,'BD Factoraje'!$N:$N,'Cartera Semanal Producto'!CE$1,'BD Factoraje'!$C:$C,$B$2)</f>
        <v>0</v>
      </c>
      <c r="CF46" s="11">
        <f>IF('Cartera Semanal Producto'!$A46='Cartera Semanal Producto'!CF$1,-SUMIFS('BD Factoraje'!$Q:$Q,'BD Factoraje'!$G:$G,'Cartera Semanal Producto'!$A46,'BD Factoraje'!$C:$C,$B$2),0)+CE46-SUMIFS('BD Factoraje'!$R:$R,'BD Factoraje'!$G:$G,'Cartera Semanal Producto'!$A46,'BD Factoraje'!$N:$N,'Cartera Semanal Producto'!CF$1,'BD Factoraje'!$C:$C,$B$2)</f>
        <v>0</v>
      </c>
      <c r="CG46" s="11">
        <f>IF('Cartera Semanal Producto'!$A46='Cartera Semanal Producto'!CG$1,-SUMIFS('BD Factoraje'!$Q:$Q,'BD Factoraje'!$G:$G,'Cartera Semanal Producto'!$A46,'BD Factoraje'!$C:$C,$B$2),0)+CF46-SUMIFS('BD Factoraje'!$R:$R,'BD Factoraje'!$G:$G,'Cartera Semanal Producto'!$A46,'BD Factoraje'!$N:$N,'Cartera Semanal Producto'!CG$1,'BD Factoraje'!$C:$C,$B$2)</f>
        <v>0</v>
      </c>
      <c r="CH46" s="11">
        <f>IF('Cartera Semanal Producto'!$A46='Cartera Semanal Producto'!CH$1,-SUMIFS('BD Factoraje'!$Q:$Q,'BD Factoraje'!$G:$G,'Cartera Semanal Producto'!$A46,'BD Factoraje'!$C:$C,$B$2),0)+CG46-SUMIFS('BD Factoraje'!$R:$R,'BD Factoraje'!$G:$G,'Cartera Semanal Producto'!$A46,'BD Factoraje'!$N:$N,'Cartera Semanal Producto'!CH$1,'BD Factoraje'!$C:$C,$B$2)</f>
        <v>0</v>
      </c>
      <c r="CI46" s="11">
        <f>IF('Cartera Semanal Producto'!$A46='Cartera Semanal Producto'!CI$1,-SUMIFS('BD Factoraje'!$Q:$Q,'BD Factoraje'!$G:$G,'Cartera Semanal Producto'!$A46,'BD Factoraje'!$C:$C,$B$2),0)+CH46-SUMIFS('BD Factoraje'!$R:$R,'BD Factoraje'!$G:$G,'Cartera Semanal Producto'!$A46,'BD Factoraje'!$N:$N,'Cartera Semanal Producto'!CI$1,'BD Factoraje'!$C:$C,$B$2)</f>
        <v>0</v>
      </c>
      <c r="CJ46" s="11">
        <f>IF('Cartera Semanal Producto'!$A46='Cartera Semanal Producto'!CJ$1,-SUMIFS('BD Factoraje'!$Q:$Q,'BD Factoraje'!$G:$G,'Cartera Semanal Producto'!$A46,'BD Factoraje'!$C:$C,$B$2),0)+CI46-SUMIFS('BD Factoraje'!$R:$R,'BD Factoraje'!$G:$G,'Cartera Semanal Producto'!$A46,'BD Factoraje'!$N:$N,'Cartera Semanal Producto'!CJ$1,'BD Factoraje'!$C:$C,$B$2)</f>
        <v>0</v>
      </c>
      <c r="CK46" s="11">
        <f>IF('Cartera Semanal Producto'!$A46='Cartera Semanal Producto'!CK$1,-SUMIFS('BD Factoraje'!$Q:$Q,'BD Factoraje'!$G:$G,'Cartera Semanal Producto'!$A46,'BD Factoraje'!$C:$C,$B$2),0)+CJ46-SUMIFS('BD Factoraje'!$R:$R,'BD Factoraje'!$G:$G,'Cartera Semanal Producto'!$A46,'BD Factoraje'!$N:$N,'Cartera Semanal Producto'!CK$1,'BD Factoraje'!$C:$C,$B$2)</f>
        <v>0</v>
      </c>
      <c r="CL46" s="11">
        <f>IF('Cartera Semanal Producto'!$A46='Cartera Semanal Producto'!CL$1,-SUMIFS('BD Factoraje'!$Q:$Q,'BD Factoraje'!$G:$G,'Cartera Semanal Producto'!$A46,'BD Factoraje'!$C:$C,$B$2),0)+CK46-SUMIFS('BD Factoraje'!$R:$R,'BD Factoraje'!$G:$G,'Cartera Semanal Producto'!$A46,'BD Factoraje'!$N:$N,'Cartera Semanal Producto'!CL$1,'BD Factoraje'!$C:$C,$B$2)</f>
        <v>0</v>
      </c>
      <c r="CM46" s="11">
        <f>IF('Cartera Semanal Producto'!$A46='Cartera Semanal Producto'!CM$1,-SUMIFS('BD Factoraje'!$Q:$Q,'BD Factoraje'!$G:$G,'Cartera Semanal Producto'!$A46,'BD Factoraje'!$C:$C,$B$2),0)+CL46-SUMIFS('BD Factoraje'!$R:$R,'BD Factoraje'!$G:$G,'Cartera Semanal Producto'!$A46,'BD Factoraje'!$N:$N,'Cartera Semanal Producto'!CM$1,'BD Factoraje'!$C:$C,$B$2)</f>
        <v>0</v>
      </c>
      <c r="CN46" s="11">
        <f>IF('Cartera Semanal Producto'!$A46='Cartera Semanal Producto'!CN$1,-SUMIFS('BD Factoraje'!$Q:$Q,'BD Factoraje'!$G:$G,'Cartera Semanal Producto'!$A46,'BD Factoraje'!$C:$C,$B$2),0)+CM46-SUMIFS('BD Factoraje'!$R:$R,'BD Factoraje'!$G:$G,'Cartera Semanal Producto'!$A46,'BD Factoraje'!$N:$N,'Cartera Semanal Producto'!CN$1,'BD Factoraje'!$C:$C,$B$2)</f>
        <v>0</v>
      </c>
      <c r="CO46" s="11">
        <f>IF('Cartera Semanal Producto'!$A46='Cartera Semanal Producto'!CO$1,-SUMIFS('BD Factoraje'!$Q:$Q,'BD Factoraje'!$G:$G,'Cartera Semanal Producto'!$A46,'BD Factoraje'!$C:$C,$B$2),0)+CN46-SUMIFS('BD Factoraje'!$R:$R,'BD Factoraje'!$G:$G,'Cartera Semanal Producto'!$A46,'BD Factoraje'!$N:$N,'Cartera Semanal Producto'!CO$1,'BD Factoraje'!$C:$C,$B$2)</f>
        <v>0</v>
      </c>
      <c r="CP46" s="11">
        <f>IF('Cartera Semanal Producto'!$A46='Cartera Semanal Producto'!CP$1,-SUMIFS('BD Factoraje'!$Q:$Q,'BD Factoraje'!$G:$G,'Cartera Semanal Producto'!$A46,'BD Factoraje'!$C:$C,$B$2),0)+CO46-SUMIFS('BD Factoraje'!$R:$R,'BD Factoraje'!$G:$G,'Cartera Semanal Producto'!$A46,'BD Factoraje'!$N:$N,'Cartera Semanal Producto'!CP$1,'BD Factoraje'!$C:$C,$B$2)</f>
        <v>0</v>
      </c>
      <c r="CQ46" s="11">
        <f>IF('Cartera Semanal Producto'!$A46='Cartera Semanal Producto'!CQ$1,-SUMIFS('BD Factoraje'!$Q:$Q,'BD Factoraje'!$G:$G,'Cartera Semanal Producto'!$A46,'BD Factoraje'!$C:$C,$B$2),0)+CP46-SUMIFS('BD Factoraje'!$R:$R,'BD Factoraje'!$G:$G,'Cartera Semanal Producto'!$A46,'BD Factoraje'!$N:$N,'Cartera Semanal Producto'!CQ$1,'BD Factoraje'!$C:$C,$B$2)</f>
        <v>0</v>
      </c>
      <c r="CR46" s="11">
        <f>IF('Cartera Semanal Producto'!$A46='Cartera Semanal Producto'!CR$1,-SUMIFS('BD Factoraje'!$Q:$Q,'BD Factoraje'!$G:$G,'Cartera Semanal Producto'!$A46,'BD Factoraje'!$C:$C,$B$2),0)+CQ46-SUMIFS('BD Factoraje'!$R:$R,'BD Factoraje'!$G:$G,'Cartera Semanal Producto'!$A46,'BD Factoraje'!$N:$N,'Cartera Semanal Producto'!CR$1,'BD Factoraje'!$C:$C,$B$2)</f>
        <v>0</v>
      </c>
      <c r="CS46" s="11">
        <f>IF('Cartera Semanal Producto'!$A46='Cartera Semanal Producto'!CS$1,-SUMIFS('BD Factoraje'!$Q:$Q,'BD Factoraje'!$G:$G,'Cartera Semanal Producto'!$A46,'BD Factoraje'!$C:$C,$B$2),0)+CR46-SUMIFS('BD Factoraje'!$R:$R,'BD Factoraje'!$G:$G,'Cartera Semanal Producto'!$A46,'BD Factoraje'!$N:$N,'Cartera Semanal Producto'!CS$1,'BD Factoraje'!$C:$C,$B$2)</f>
        <v>0</v>
      </c>
      <c r="CT46" s="11">
        <f>IF('Cartera Semanal Producto'!$A46='Cartera Semanal Producto'!CT$1,-SUMIFS('BD Factoraje'!$Q:$Q,'BD Factoraje'!$G:$G,'Cartera Semanal Producto'!$A46,'BD Factoraje'!$C:$C,$B$2),0)+CS46-SUMIFS('BD Factoraje'!$R:$R,'BD Factoraje'!$G:$G,'Cartera Semanal Producto'!$A46,'BD Factoraje'!$N:$N,'Cartera Semanal Producto'!CT$1,'BD Factoraje'!$C:$C,$B$2)</f>
        <v>0</v>
      </c>
      <c r="CU46" s="11">
        <f>IF('Cartera Semanal Producto'!$A46='Cartera Semanal Producto'!CU$1,-SUMIFS('BD Factoraje'!$Q:$Q,'BD Factoraje'!$G:$G,'Cartera Semanal Producto'!$A46,'BD Factoraje'!$C:$C,$B$2),0)+CT46-SUMIFS('BD Factoraje'!$R:$R,'BD Factoraje'!$G:$G,'Cartera Semanal Producto'!$A46,'BD Factoraje'!$N:$N,'Cartera Semanal Producto'!CU$1,'BD Factoraje'!$C:$C,$B$2)</f>
        <v>0</v>
      </c>
      <c r="CV46" s="11">
        <f>IF('Cartera Semanal Producto'!$A46='Cartera Semanal Producto'!CV$1,-SUMIFS('BD Factoraje'!$Q:$Q,'BD Factoraje'!$G:$G,'Cartera Semanal Producto'!$A46,'BD Factoraje'!$C:$C,$B$2),0)+CU46-SUMIFS('BD Factoraje'!$R:$R,'BD Factoraje'!$G:$G,'Cartera Semanal Producto'!$A46,'BD Factoraje'!$N:$N,'Cartera Semanal Producto'!CV$1,'BD Factoraje'!$C:$C,$B$2)</f>
        <v>0</v>
      </c>
    </row>
    <row r="47" spans="1:100" x14ac:dyDescent="0.25">
      <c r="A47" s="14">
        <v>57</v>
      </c>
      <c r="B47" s="31">
        <f t="shared" si="2"/>
        <v>42764</v>
      </c>
      <c r="C47" s="11">
        <f>IF('Cartera Semanal Producto'!$A47='Cartera Semanal Producto'!C$1,-SUMIFS('BD Factoraje'!$Q:$Q,'BD Factoraje'!$G:$G,'Cartera Semanal Producto'!$A47,'BD Factoraje'!$C:$C,$B$2),0)</f>
        <v>0</v>
      </c>
      <c r="D47" s="11">
        <f>IF('Cartera Semanal Producto'!$A47='Cartera Semanal Producto'!D$1,-SUMIFS('BD Factoraje'!$Q:$Q,'BD Factoraje'!$G:$G,'Cartera Semanal Producto'!$A47,'BD Factoraje'!$C:$C,$B$2),0)+C47-SUMIFS('BD Factoraje'!$R:$R,'BD Factoraje'!$G:$G,'Cartera Semanal Producto'!$A47,'BD Factoraje'!$N:$N,'Cartera Semanal Producto'!D$1,'BD Factoraje'!$C:$C,$B$2)</f>
        <v>0</v>
      </c>
      <c r="E47" s="11">
        <f>IF('Cartera Semanal Producto'!$A47='Cartera Semanal Producto'!E$1,-SUMIFS('BD Factoraje'!$Q:$Q,'BD Factoraje'!$G:$G,'Cartera Semanal Producto'!$A47,'BD Factoraje'!$C:$C,$B$2),0)+D47-SUMIFS('BD Factoraje'!$R:$R,'BD Factoraje'!$G:$G,'Cartera Semanal Producto'!$A47,'BD Factoraje'!$N:$N,'Cartera Semanal Producto'!E$1,'BD Factoraje'!$C:$C,$B$2)</f>
        <v>0</v>
      </c>
      <c r="F47" s="11">
        <f>IF('Cartera Semanal Producto'!$A47='Cartera Semanal Producto'!F$1,-SUMIFS('BD Factoraje'!$Q:$Q,'BD Factoraje'!$G:$G,'Cartera Semanal Producto'!$A47,'BD Factoraje'!$C:$C,$B$2),0)+E47-SUMIFS('BD Factoraje'!$R:$R,'BD Factoraje'!$G:$G,'Cartera Semanal Producto'!$A47,'BD Factoraje'!$N:$N,'Cartera Semanal Producto'!F$1,'BD Factoraje'!$C:$C,$B$2)</f>
        <v>0</v>
      </c>
      <c r="G47" s="11">
        <f>IF('Cartera Semanal Producto'!$A47='Cartera Semanal Producto'!G$1,-SUMIFS('BD Factoraje'!$Q:$Q,'BD Factoraje'!$G:$G,'Cartera Semanal Producto'!$A47,'BD Factoraje'!$C:$C,$B$2),0)+F47-SUMIFS('BD Factoraje'!$R:$R,'BD Factoraje'!$G:$G,'Cartera Semanal Producto'!$A47,'BD Factoraje'!$N:$N,'Cartera Semanal Producto'!G$1,'BD Factoraje'!$C:$C,$B$2)</f>
        <v>0</v>
      </c>
      <c r="H47" s="11">
        <f>IF('Cartera Semanal Producto'!$A47='Cartera Semanal Producto'!H$1,-SUMIFS('BD Factoraje'!$Q:$Q,'BD Factoraje'!$G:$G,'Cartera Semanal Producto'!$A47,'BD Factoraje'!$C:$C,$B$2),0)+G47-SUMIFS('BD Factoraje'!$R:$R,'BD Factoraje'!$G:$G,'Cartera Semanal Producto'!$A47,'BD Factoraje'!$N:$N,'Cartera Semanal Producto'!H$1,'BD Factoraje'!$C:$C,$B$2)</f>
        <v>0</v>
      </c>
      <c r="I47" s="11">
        <f>IF('Cartera Semanal Producto'!$A47='Cartera Semanal Producto'!I$1,-SUMIFS('BD Factoraje'!$Q:$Q,'BD Factoraje'!$G:$G,'Cartera Semanal Producto'!$A47,'BD Factoraje'!$C:$C,$B$2),0)+H47-SUMIFS('BD Factoraje'!$R:$R,'BD Factoraje'!$G:$G,'Cartera Semanal Producto'!$A47,'BD Factoraje'!$N:$N,'Cartera Semanal Producto'!I$1,'BD Factoraje'!$C:$C,$B$2)</f>
        <v>0</v>
      </c>
      <c r="J47" s="11">
        <f>IF('Cartera Semanal Producto'!$A47='Cartera Semanal Producto'!J$1,-SUMIFS('BD Factoraje'!$Q:$Q,'BD Factoraje'!$G:$G,'Cartera Semanal Producto'!$A47,'BD Factoraje'!$C:$C,$B$2),0)+I47-SUMIFS('BD Factoraje'!$R:$R,'BD Factoraje'!$G:$G,'Cartera Semanal Producto'!$A47,'BD Factoraje'!$N:$N,'Cartera Semanal Producto'!J$1,'BD Factoraje'!$C:$C,$B$2)</f>
        <v>0</v>
      </c>
      <c r="K47" s="11">
        <f>IF('Cartera Semanal Producto'!$A47='Cartera Semanal Producto'!K$1,-SUMIFS('BD Factoraje'!$Q:$Q,'BD Factoraje'!$G:$G,'Cartera Semanal Producto'!$A47,'BD Factoraje'!$C:$C,$B$2),0)+J47-SUMIFS('BD Factoraje'!$R:$R,'BD Factoraje'!$G:$G,'Cartera Semanal Producto'!$A47,'BD Factoraje'!$N:$N,'Cartera Semanal Producto'!K$1,'BD Factoraje'!$C:$C,$B$2)</f>
        <v>0</v>
      </c>
      <c r="L47" s="11">
        <f>IF('Cartera Semanal Producto'!$A47='Cartera Semanal Producto'!L$1,-SUMIFS('BD Factoraje'!$Q:$Q,'BD Factoraje'!$G:$G,'Cartera Semanal Producto'!$A47,'BD Factoraje'!$C:$C,$B$2),0)+K47-SUMIFS('BD Factoraje'!$R:$R,'BD Factoraje'!$G:$G,'Cartera Semanal Producto'!$A47,'BD Factoraje'!$N:$N,'Cartera Semanal Producto'!L$1,'BD Factoraje'!$C:$C,$B$2)</f>
        <v>0</v>
      </c>
      <c r="M47" s="11">
        <f>IF('Cartera Semanal Producto'!$A47='Cartera Semanal Producto'!M$1,-SUMIFS('BD Factoraje'!$Q:$Q,'BD Factoraje'!$G:$G,'Cartera Semanal Producto'!$A47,'BD Factoraje'!$C:$C,$B$2),0)+L47-SUMIFS('BD Factoraje'!$R:$R,'BD Factoraje'!$G:$G,'Cartera Semanal Producto'!$A47,'BD Factoraje'!$N:$N,'Cartera Semanal Producto'!M$1,'BD Factoraje'!$C:$C,$B$2)</f>
        <v>0</v>
      </c>
      <c r="N47" s="11">
        <f>IF('Cartera Semanal Producto'!$A47='Cartera Semanal Producto'!N$1,-SUMIFS('BD Factoraje'!$Q:$Q,'BD Factoraje'!$G:$G,'Cartera Semanal Producto'!$A47,'BD Factoraje'!$C:$C,$B$2),0)+M47-SUMIFS('BD Factoraje'!$R:$R,'BD Factoraje'!$G:$G,'Cartera Semanal Producto'!$A47,'BD Factoraje'!$N:$N,'Cartera Semanal Producto'!N$1,'BD Factoraje'!$C:$C,$B$2)</f>
        <v>0</v>
      </c>
      <c r="O47" s="11">
        <f>IF('Cartera Semanal Producto'!$A47='Cartera Semanal Producto'!O$1,-SUMIFS('BD Factoraje'!$Q:$Q,'BD Factoraje'!$G:$G,'Cartera Semanal Producto'!$A47,'BD Factoraje'!$C:$C,$B$2),0)+N47-SUMIFS('BD Factoraje'!$R:$R,'BD Factoraje'!$G:$G,'Cartera Semanal Producto'!$A47,'BD Factoraje'!$N:$N,'Cartera Semanal Producto'!O$1,'BD Factoraje'!$C:$C,$B$2)</f>
        <v>0</v>
      </c>
      <c r="P47" s="11">
        <f>IF('Cartera Semanal Producto'!$A47='Cartera Semanal Producto'!P$1,-SUMIFS('BD Factoraje'!$Q:$Q,'BD Factoraje'!$G:$G,'Cartera Semanal Producto'!$A47,'BD Factoraje'!$C:$C,$B$2),0)+O47-SUMIFS('BD Factoraje'!$R:$R,'BD Factoraje'!$G:$G,'Cartera Semanal Producto'!$A47,'BD Factoraje'!$N:$N,'Cartera Semanal Producto'!P$1,'BD Factoraje'!$C:$C,$B$2)</f>
        <v>0</v>
      </c>
      <c r="Q47" s="11">
        <f>IF('Cartera Semanal Producto'!$A47='Cartera Semanal Producto'!Q$1,-SUMIFS('BD Factoraje'!$Q:$Q,'BD Factoraje'!$G:$G,'Cartera Semanal Producto'!$A47,'BD Factoraje'!$C:$C,$B$2),0)+P47-SUMIFS('BD Factoraje'!$R:$R,'BD Factoraje'!$G:$G,'Cartera Semanal Producto'!$A47,'BD Factoraje'!$N:$N,'Cartera Semanal Producto'!Q$1,'BD Factoraje'!$C:$C,$B$2)</f>
        <v>0</v>
      </c>
      <c r="R47" s="11">
        <f>IF('Cartera Semanal Producto'!$A47='Cartera Semanal Producto'!R$1,-SUMIFS('BD Factoraje'!$Q:$Q,'BD Factoraje'!$G:$G,'Cartera Semanal Producto'!$A47,'BD Factoraje'!$C:$C,$B$2),0)+Q47-SUMIFS('BD Factoraje'!$R:$R,'BD Factoraje'!$G:$G,'Cartera Semanal Producto'!$A47,'BD Factoraje'!$N:$N,'Cartera Semanal Producto'!R$1,'BD Factoraje'!$C:$C,$B$2)</f>
        <v>0</v>
      </c>
      <c r="S47" s="11">
        <f>IF('Cartera Semanal Producto'!$A47='Cartera Semanal Producto'!S$1,-SUMIFS('BD Factoraje'!$Q:$Q,'BD Factoraje'!$G:$G,'Cartera Semanal Producto'!$A47,'BD Factoraje'!$C:$C,$B$2),0)+R47-SUMIFS('BD Factoraje'!$R:$R,'BD Factoraje'!$G:$G,'Cartera Semanal Producto'!$A47,'BD Factoraje'!$N:$N,'Cartera Semanal Producto'!S$1,'BD Factoraje'!$C:$C,$B$2)</f>
        <v>0</v>
      </c>
      <c r="T47" s="11">
        <f>IF('Cartera Semanal Producto'!$A47='Cartera Semanal Producto'!T$1,-SUMIFS('BD Factoraje'!$Q:$Q,'BD Factoraje'!$G:$G,'Cartera Semanal Producto'!$A47,'BD Factoraje'!$C:$C,$B$2),0)+S47-SUMIFS('BD Factoraje'!$R:$R,'BD Factoraje'!$G:$G,'Cartera Semanal Producto'!$A47,'BD Factoraje'!$N:$N,'Cartera Semanal Producto'!T$1,'BD Factoraje'!$C:$C,$B$2)</f>
        <v>0</v>
      </c>
      <c r="U47" s="11">
        <f>IF('Cartera Semanal Producto'!$A47='Cartera Semanal Producto'!U$1,-SUMIFS('BD Factoraje'!$Q:$Q,'BD Factoraje'!$G:$G,'Cartera Semanal Producto'!$A47,'BD Factoraje'!$C:$C,$B$2),0)+T47-SUMIFS('BD Factoraje'!$R:$R,'BD Factoraje'!$G:$G,'Cartera Semanal Producto'!$A47,'BD Factoraje'!$N:$N,'Cartera Semanal Producto'!U$1,'BD Factoraje'!$C:$C,$B$2)</f>
        <v>0</v>
      </c>
      <c r="V47" s="11">
        <f>IF('Cartera Semanal Producto'!$A47='Cartera Semanal Producto'!V$1,-SUMIFS('BD Factoraje'!$Q:$Q,'BD Factoraje'!$G:$G,'Cartera Semanal Producto'!$A47,'BD Factoraje'!$C:$C,$B$2),0)+U47-SUMIFS('BD Factoraje'!$R:$R,'BD Factoraje'!$G:$G,'Cartera Semanal Producto'!$A47,'BD Factoraje'!$N:$N,'Cartera Semanal Producto'!V$1,'BD Factoraje'!$C:$C,$B$2)</f>
        <v>0</v>
      </c>
      <c r="W47" s="11">
        <f>IF('Cartera Semanal Producto'!$A47='Cartera Semanal Producto'!W$1,-SUMIFS('BD Factoraje'!$Q:$Q,'BD Factoraje'!$G:$G,'Cartera Semanal Producto'!$A47,'BD Factoraje'!$C:$C,$B$2),0)+V47-SUMIFS('BD Factoraje'!$R:$R,'BD Factoraje'!$G:$G,'Cartera Semanal Producto'!$A47,'BD Factoraje'!$N:$N,'Cartera Semanal Producto'!W$1,'BD Factoraje'!$C:$C,$B$2)</f>
        <v>0</v>
      </c>
      <c r="X47" s="11">
        <f>IF('Cartera Semanal Producto'!$A47='Cartera Semanal Producto'!X$1,-SUMIFS('BD Factoraje'!$Q:$Q,'BD Factoraje'!$G:$G,'Cartera Semanal Producto'!$A47,'BD Factoraje'!$C:$C,$B$2),0)+W47-SUMIFS('BD Factoraje'!$R:$R,'BD Factoraje'!$G:$G,'Cartera Semanal Producto'!$A47,'BD Factoraje'!$N:$N,'Cartera Semanal Producto'!X$1,'BD Factoraje'!$C:$C,$B$2)</f>
        <v>0</v>
      </c>
      <c r="Y47" s="11">
        <f>IF('Cartera Semanal Producto'!$A47='Cartera Semanal Producto'!Y$1,-SUMIFS('BD Factoraje'!$Q:$Q,'BD Factoraje'!$G:$G,'Cartera Semanal Producto'!$A47,'BD Factoraje'!$C:$C,$B$2),0)+X47-SUMIFS('BD Factoraje'!$R:$R,'BD Factoraje'!$G:$G,'Cartera Semanal Producto'!$A47,'BD Factoraje'!$N:$N,'Cartera Semanal Producto'!Y$1,'BD Factoraje'!$C:$C,$B$2)</f>
        <v>0</v>
      </c>
      <c r="Z47" s="11">
        <f>IF('Cartera Semanal Producto'!$A47='Cartera Semanal Producto'!Z$1,-SUMIFS('BD Factoraje'!$Q:$Q,'BD Factoraje'!$G:$G,'Cartera Semanal Producto'!$A47,'BD Factoraje'!$C:$C,$B$2),0)+Y47-SUMIFS('BD Factoraje'!$R:$R,'BD Factoraje'!$G:$G,'Cartera Semanal Producto'!$A47,'BD Factoraje'!$N:$N,'Cartera Semanal Producto'!Z$1,'BD Factoraje'!$C:$C,$B$2)</f>
        <v>0</v>
      </c>
      <c r="AA47" s="11">
        <f>IF('Cartera Semanal Producto'!$A47='Cartera Semanal Producto'!AA$1,-SUMIFS('BD Factoraje'!$Q:$Q,'BD Factoraje'!$G:$G,'Cartera Semanal Producto'!$A47,'BD Factoraje'!$C:$C,$B$2),0)+Z47-SUMIFS('BD Factoraje'!$R:$R,'BD Factoraje'!$G:$G,'Cartera Semanal Producto'!$A47,'BD Factoraje'!$N:$N,'Cartera Semanal Producto'!AA$1,'BD Factoraje'!$C:$C,$B$2)</f>
        <v>0</v>
      </c>
      <c r="AB47" s="11">
        <f>IF('Cartera Semanal Producto'!$A47='Cartera Semanal Producto'!AB$1,-SUMIFS('BD Factoraje'!$Q:$Q,'BD Factoraje'!$G:$G,'Cartera Semanal Producto'!$A47,'BD Factoraje'!$C:$C,$B$2),0)+AA47-SUMIFS('BD Factoraje'!$R:$R,'BD Factoraje'!$G:$G,'Cartera Semanal Producto'!$A47,'BD Factoraje'!$N:$N,'Cartera Semanal Producto'!AB$1,'BD Factoraje'!$C:$C,$B$2)</f>
        <v>0</v>
      </c>
      <c r="AC47" s="11">
        <f>IF('Cartera Semanal Producto'!$A47='Cartera Semanal Producto'!AC$1,-SUMIFS('BD Factoraje'!$Q:$Q,'BD Factoraje'!$G:$G,'Cartera Semanal Producto'!$A47,'BD Factoraje'!$C:$C,$B$2),0)+AB47-SUMIFS('BD Factoraje'!$R:$R,'BD Factoraje'!$G:$G,'Cartera Semanal Producto'!$A47,'BD Factoraje'!$N:$N,'Cartera Semanal Producto'!AC$1,'BD Factoraje'!$C:$C,$B$2)</f>
        <v>0</v>
      </c>
      <c r="AD47" s="11">
        <f>IF('Cartera Semanal Producto'!$A47='Cartera Semanal Producto'!AD$1,-SUMIFS('BD Factoraje'!$Q:$Q,'BD Factoraje'!$G:$G,'Cartera Semanal Producto'!$A47,'BD Factoraje'!$C:$C,$B$2),0)+AC47-SUMIFS('BD Factoraje'!$R:$R,'BD Factoraje'!$G:$G,'Cartera Semanal Producto'!$A47,'BD Factoraje'!$N:$N,'Cartera Semanal Producto'!AD$1,'BD Factoraje'!$C:$C,$B$2)</f>
        <v>0</v>
      </c>
      <c r="AE47" s="11">
        <f>IF('Cartera Semanal Producto'!$A47='Cartera Semanal Producto'!AE$1,-SUMIFS('BD Factoraje'!$Q:$Q,'BD Factoraje'!$G:$G,'Cartera Semanal Producto'!$A47,'BD Factoraje'!$C:$C,$B$2),0)+AD47-SUMIFS('BD Factoraje'!$R:$R,'BD Factoraje'!$G:$G,'Cartera Semanal Producto'!$A47,'BD Factoraje'!$N:$N,'Cartera Semanal Producto'!AE$1,'BD Factoraje'!$C:$C,$B$2)</f>
        <v>0</v>
      </c>
      <c r="AF47" s="11">
        <f>IF('Cartera Semanal Producto'!$A47='Cartera Semanal Producto'!AF$1,-SUMIFS('BD Factoraje'!$Q:$Q,'BD Factoraje'!$G:$G,'Cartera Semanal Producto'!$A47,'BD Factoraje'!$C:$C,$B$2),0)+AE47-SUMIFS('BD Factoraje'!$R:$R,'BD Factoraje'!$G:$G,'Cartera Semanal Producto'!$A47,'BD Factoraje'!$N:$N,'Cartera Semanal Producto'!AF$1,'BD Factoraje'!$C:$C,$B$2)</f>
        <v>0</v>
      </c>
      <c r="AG47" s="11">
        <f>IF('Cartera Semanal Producto'!$A47='Cartera Semanal Producto'!AG$1,-SUMIFS('BD Factoraje'!$Q:$Q,'BD Factoraje'!$G:$G,'Cartera Semanal Producto'!$A47,'BD Factoraje'!$C:$C,$B$2),0)+AF47-SUMIFS('BD Factoraje'!$R:$R,'BD Factoraje'!$G:$G,'Cartera Semanal Producto'!$A47,'BD Factoraje'!$N:$N,'Cartera Semanal Producto'!AG$1,'BD Factoraje'!$C:$C,$B$2)</f>
        <v>0</v>
      </c>
      <c r="AH47" s="11">
        <f>IF('Cartera Semanal Producto'!$A47='Cartera Semanal Producto'!AH$1,-SUMIFS('BD Factoraje'!$Q:$Q,'BD Factoraje'!$G:$G,'Cartera Semanal Producto'!$A47,'BD Factoraje'!$C:$C,$B$2),0)+AG47-SUMIFS('BD Factoraje'!$R:$R,'BD Factoraje'!$G:$G,'Cartera Semanal Producto'!$A47,'BD Factoraje'!$N:$N,'Cartera Semanal Producto'!AH$1,'BD Factoraje'!$C:$C,$B$2)</f>
        <v>0</v>
      </c>
      <c r="AI47" s="11">
        <f>IF('Cartera Semanal Producto'!$A47='Cartera Semanal Producto'!AI$1,-SUMIFS('BD Factoraje'!$Q:$Q,'BD Factoraje'!$G:$G,'Cartera Semanal Producto'!$A47,'BD Factoraje'!$C:$C,$B$2),0)+AH47-SUMIFS('BD Factoraje'!$R:$R,'BD Factoraje'!$G:$G,'Cartera Semanal Producto'!$A47,'BD Factoraje'!$N:$N,'Cartera Semanal Producto'!AI$1,'BD Factoraje'!$C:$C,$B$2)</f>
        <v>0</v>
      </c>
      <c r="AJ47" s="11">
        <f>IF('Cartera Semanal Producto'!$A47='Cartera Semanal Producto'!AJ$1,-SUMIFS('BD Factoraje'!$Q:$Q,'BD Factoraje'!$G:$G,'Cartera Semanal Producto'!$A47,'BD Factoraje'!$C:$C,$B$2),0)+AI47-SUMIFS('BD Factoraje'!$R:$R,'BD Factoraje'!$G:$G,'Cartera Semanal Producto'!$A47,'BD Factoraje'!$N:$N,'Cartera Semanal Producto'!AJ$1,'BD Factoraje'!$C:$C,$B$2)</f>
        <v>0</v>
      </c>
      <c r="AK47" s="11">
        <f>IF('Cartera Semanal Producto'!$A47='Cartera Semanal Producto'!AK$1,-SUMIFS('BD Factoraje'!$Q:$Q,'BD Factoraje'!$G:$G,'Cartera Semanal Producto'!$A47,'BD Factoraje'!$C:$C,$B$2),0)+AJ47-SUMIFS('BD Factoraje'!$R:$R,'BD Factoraje'!$G:$G,'Cartera Semanal Producto'!$A47,'BD Factoraje'!$N:$N,'Cartera Semanal Producto'!AK$1,'BD Factoraje'!$C:$C,$B$2)</f>
        <v>0</v>
      </c>
      <c r="AL47" s="11">
        <f>IF('Cartera Semanal Producto'!$A47='Cartera Semanal Producto'!AL$1,-SUMIFS('BD Factoraje'!$Q:$Q,'BD Factoraje'!$G:$G,'Cartera Semanal Producto'!$A47,'BD Factoraje'!$C:$C,$B$2),0)+AK47-SUMIFS('BD Factoraje'!$R:$R,'BD Factoraje'!$G:$G,'Cartera Semanal Producto'!$A47,'BD Factoraje'!$N:$N,'Cartera Semanal Producto'!AL$1,'BD Factoraje'!$C:$C,$B$2)</f>
        <v>0</v>
      </c>
      <c r="AM47" s="11">
        <f>IF('Cartera Semanal Producto'!$A47='Cartera Semanal Producto'!AM$1,-SUMIFS('BD Factoraje'!$Q:$Q,'BD Factoraje'!$G:$G,'Cartera Semanal Producto'!$A47,'BD Factoraje'!$C:$C,$B$2),0)+AL47-SUMIFS('BD Factoraje'!$R:$R,'BD Factoraje'!$G:$G,'Cartera Semanal Producto'!$A47,'BD Factoraje'!$N:$N,'Cartera Semanal Producto'!AM$1,'BD Factoraje'!$C:$C,$B$2)</f>
        <v>0</v>
      </c>
      <c r="AN47" s="11">
        <f>IF('Cartera Semanal Producto'!$A47='Cartera Semanal Producto'!AN$1,-SUMIFS('BD Factoraje'!$Q:$Q,'BD Factoraje'!$G:$G,'Cartera Semanal Producto'!$A47,'BD Factoraje'!$C:$C,$B$2),0)+AM47-SUMIFS('BD Factoraje'!$R:$R,'BD Factoraje'!$G:$G,'Cartera Semanal Producto'!$A47,'BD Factoraje'!$N:$N,'Cartera Semanal Producto'!AN$1,'BD Factoraje'!$C:$C,$B$2)</f>
        <v>0</v>
      </c>
      <c r="AO47" s="11">
        <f>IF('Cartera Semanal Producto'!$A47='Cartera Semanal Producto'!AO$1,-SUMIFS('BD Factoraje'!$Q:$Q,'BD Factoraje'!$G:$G,'Cartera Semanal Producto'!$A47,'BD Factoraje'!$C:$C,$B$2),0)+AN47-SUMIFS('BD Factoraje'!$R:$R,'BD Factoraje'!$G:$G,'Cartera Semanal Producto'!$A47,'BD Factoraje'!$N:$N,'Cartera Semanal Producto'!AO$1,'BD Factoraje'!$C:$C,$B$2)</f>
        <v>0</v>
      </c>
      <c r="AP47" s="11">
        <f>IF('Cartera Semanal Producto'!$A47='Cartera Semanal Producto'!AP$1,-SUMIFS('BD Factoraje'!$Q:$Q,'BD Factoraje'!$G:$G,'Cartera Semanal Producto'!$A47,'BD Factoraje'!$C:$C,$B$2),0)+AO47-SUMIFS('BD Factoraje'!$R:$R,'BD Factoraje'!$G:$G,'Cartera Semanal Producto'!$A47,'BD Factoraje'!$N:$N,'Cartera Semanal Producto'!AP$1,'BD Factoraje'!$C:$C,$B$2)</f>
        <v>0</v>
      </c>
      <c r="AQ47" s="11">
        <f>IF('Cartera Semanal Producto'!$A47='Cartera Semanal Producto'!AQ$1,-SUMIFS('BD Factoraje'!$Q:$Q,'BD Factoraje'!$G:$G,'Cartera Semanal Producto'!$A47,'BD Factoraje'!$C:$C,$B$2),0)+AP47-SUMIFS('BD Factoraje'!$R:$R,'BD Factoraje'!$G:$G,'Cartera Semanal Producto'!$A47,'BD Factoraje'!$N:$N,'Cartera Semanal Producto'!AQ$1,'BD Factoraje'!$C:$C,$B$2)</f>
        <v>0</v>
      </c>
      <c r="AR47" s="11">
        <f>IF('Cartera Semanal Producto'!$A47='Cartera Semanal Producto'!AR$1,-SUMIFS('BD Factoraje'!$Q:$Q,'BD Factoraje'!$G:$G,'Cartera Semanal Producto'!$A47,'BD Factoraje'!$C:$C,$B$2),0)+AQ47-SUMIFS('BD Factoraje'!$R:$R,'BD Factoraje'!$G:$G,'Cartera Semanal Producto'!$A47,'BD Factoraje'!$N:$N,'Cartera Semanal Producto'!AR$1,'BD Factoraje'!$C:$C,$B$2)</f>
        <v>0</v>
      </c>
      <c r="AS47" s="11">
        <f>IF('Cartera Semanal Producto'!$A47='Cartera Semanal Producto'!AS$1,-SUMIFS('BD Factoraje'!$Q:$Q,'BD Factoraje'!$G:$G,'Cartera Semanal Producto'!$A47,'BD Factoraje'!$C:$C,$B$2),0)+AR47-SUMIFS('BD Factoraje'!$R:$R,'BD Factoraje'!$G:$G,'Cartera Semanal Producto'!$A47,'BD Factoraje'!$N:$N,'Cartera Semanal Producto'!AS$1,'BD Factoraje'!$C:$C,$B$2)</f>
        <v>0</v>
      </c>
      <c r="AT47" s="11">
        <f>IF('Cartera Semanal Producto'!$A47='Cartera Semanal Producto'!AT$1,-SUMIFS('BD Factoraje'!$Q:$Q,'BD Factoraje'!$G:$G,'Cartera Semanal Producto'!$A47,'BD Factoraje'!$C:$C,$B$2),0)+AS47-SUMIFS('BD Factoraje'!$R:$R,'BD Factoraje'!$G:$G,'Cartera Semanal Producto'!$A47,'BD Factoraje'!$N:$N,'Cartera Semanal Producto'!AT$1,'BD Factoraje'!$C:$C,$B$2)</f>
        <v>82000</v>
      </c>
      <c r="AU47" s="11">
        <f>IF('Cartera Semanal Producto'!$A47='Cartera Semanal Producto'!AU$1,-SUMIFS('BD Factoraje'!$Q:$Q,'BD Factoraje'!$G:$G,'Cartera Semanal Producto'!$A47,'BD Factoraje'!$C:$C,$B$2),0)+AT47-SUMIFS('BD Factoraje'!$R:$R,'BD Factoraje'!$G:$G,'Cartera Semanal Producto'!$A47,'BD Factoraje'!$N:$N,'Cartera Semanal Producto'!AU$1,'BD Factoraje'!$C:$C,$B$2)</f>
        <v>82000</v>
      </c>
      <c r="AV47" s="11">
        <f>IF('Cartera Semanal Producto'!$A47='Cartera Semanal Producto'!AV$1,-SUMIFS('BD Factoraje'!$Q:$Q,'BD Factoraje'!$G:$G,'Cartera Semanal Producto'!$A47,'BD Factoraje'!$C:$C,$B$2),0)+AU47-SUMIFS('BD Factoraje'!$R:$R,'BD Factoraje'!$G:$G,'Cartera Semanal Producto'!$A47,'BD Factoraje'!$N:$N,'Cartera Semanal Producto'!AV$1,'BD Factoraje'!$C:$C,$B$2)</f>
        <v>82000</v>
      </c>
      <c r="AW47" s="11">
        <f>IF('Cartera Semanal Producto'!$A47='Cartera Semanal Producto'!AW$1,-SUMIFS('BD Factoraje'!$Q:$Q,'BD Factoraje'!$G:$G,'Cartera Semanal Producto'!$A47,'BD Factoraje'!$C:$C,$B$2),0)+AV47-SUMIFS('BD Factoraje'!$R:$R,'BD Factoraje'!$G:$G,'Cartera Semanal Producto'!$A47,'BD Factoraje'!$N:$N,'Cartera Semanal Producto'!AW$1,'BD Factoraje'!$C:$C,$B$2)</f>
        <v>82000</v>
      </c>
      <c r="AX47" s="11">
        <f>IF('Cartera Semanal Producto'!$A47='Cartera Semanal Producto'!AX$1,-SUMIFS('BD Factoraje'!$Q:$Q,'BD Factoraje'!$G:$G,'Cartera Semanal Producto'!$A47,'BD Factoraje'!$C:$C,$B$2),0)+AW47-SUMIFS('BD Factoraje'!$R:$R,'BD Factoraje'!$G:$G,'Cartera Semanal Producto'!$A47,'BD Factoraje'!$N:$N,'Cartera Semanal Producto'!AX$1,'BD Factoraje'!$C:$C,$B$2)</f>
        <v>82000</v>
      </c>
      <c r="AY47" s="11">
        <f>IF('Cartera Semanal Producto'!$A47='Cartera Semanal Producto'!AY$1,-SUMIFS('BD Factoraje'!$Q:$Q,'BD Factoraje'!$G:$G,'Cartera Semanal Producto'!$A47,'BD Factoraje'!$C:$C,$B$2),0)+AX47-SUMIFS('BD Factoraje'!$R:$R,'BD Factoraje'!$G:$G,'Cartera Semanal Producto'!$A47,'BD Factoraje'!$N:$N,'Cartera Semanal Producto'!AY$1,'BD Factoraje'!$C:$C,$B$2)</f>
        <v>82000</v>
      </c>
      <c r="AZ47" s="11">
        <f>IF('Cartera Semanal Producto'!$A47='Cartera Semanal Producto'!AZ$1,-SUMIFS('BD Factoraje'!$Q:$Q,'BD Factoraje'!$G:$G,'Cartera Semanal Producto'!$A47,'BD Factoraje'!$C:$C,$B$2),0)+AY47-SUMIFS('BD Factoraje'!$R:$R,'BD Factoraje'!$G:$G,'Cartera Semanal Producto'!$A47,'BD Factoraje'!$N:$N,'Cartera Semanal Producto'!AZ$1,'BD Factoraje'!$C:$C,$B$2)</f>
        <v>82000</v>
      </c>
      <c r="BA47" s="11">
        <f>IF('Cartera Semanal Producto'!$A47='Cartera Semanal Producto'!BA$1,-SUMIFS('BD Factoraje'!$Q:$Q,'BD Factoraje'!$G:$G,'Cartera Semanal Producto'!$A47,'BD Factoraje'!$C:$C,$B$2),0)+AZ47-SUMIFS('BD Factoraje'!$R:$R,'BD Factoraje'!$G:$G,'Cartera Semanal Producto'!$A47,'BD Factoraje'!$N:$N,'Cartera Semanal Producto'!BA$1,'BD Factoraje'!$C:$C,$B$2)</f>
        <v>82000</v>
      </c>
      <c r="BB47" s="11">
        <f>IF('Cartera Semanal Producto'!$A47='Cartera Semanal Producto'!BB$1,-SUMIFS('BD Factoraje'!$Q:$Q,'BD Factoraje'!$G:$G,'Cartera Semanal Producto'!$A47,'BD Factoraje'!$C:$C,$B$2),0)+BA47-SUMIFS('BD Factoraje'!$R:$R,'BD Factoraje'!$G:$G,'Cartera Semanal Producto'!$A47,'BD Factoraje'!$N:$N,'Cartera Semanal Producto'!BB$1,'BD Factoraje'!$C:$C,$B$2)</f>
        <v>82000</v>
      </c>
      <c r="BC47" s="11">
        <f>IF('Cartera Semanal Producto'!$A47='Cartera Semanal Producto'!BC$1,-SUMIFS('BD Factoraje'!$Q:$Q,'BD Factoraje'!$G:$G,'Cartera Semanal Producto'!$A47,'BD Factoraje'!$C:$C,$B$2),0)+BB47-SUMIFS('BD Factoraje'!$R:$R,'BD Factoraje'!$G:$G,'Cartera Semanal Producto'!$A47,'BD Factoraje'!$N:$N,'Cartera Semanal Producto'!BC$1,'BD Factoraje'!$C:$C,$B$2)</f>
        <v>82000</v>
      </c>
      <c r="BD47" s="11">
        <f>IF('Cartera Semanal Producto'!$A47='Cartera Semanal Producto'!BD$1,-SUMIFS('BD Factoraje'!$Q:$Q,'BD Factoraje'!$G:$G,'Cartera Semanal Producto'!$A47,'BD Factoraje'!$C:$C,$B$2),0)+BC47-SUMIFS('BD Factoraje'!$R:$R,'BD Factoraje'!$G:$G,'Cartera Semanal Producto'!$A47,'BD Factoraje'!$N:$N,'Cartera Semanal Producto'!BD$1,'BD Factoraje'!$C:$C,$B$2)</f>
        <v>49585.64</v>
      </c>
      <c r="BE47" s="11">
        <f>IF('Cartera Semanal Producto'!$A47='Cartera Semanal Producto'!BE$1,-SUMIFS('BD Factoraje'!$Q:$Q,'BD Factoraje'!$G:$G,'Cartera Semanal Producto'!$A47,'BD Factoraje'!$C:$C,$B$2),0)+BD47-SUMIFS('BD Factoraje'!$R:$R,'BD Factoraje'!$G:$G,'Cartera Semanal Producto'!$A47,'BD Factoraje'!$N:$N,'Cartera Semanal Producto'!BE$1,'BD Factoraje'!$C:$C,$B$2)</f>
        <v>49585.64</v>
      </c>
      <c r="BF47" s="11">
        <f>IF('Cartera Semanal Producto'!$A47='Cartera Semanal Producto'!BF$1,-SUMIFS('BD Factoraje'!$Q:$Q,'BD Factoraje'!$G:$G,'Cartera Semanal Producto'!$A47,'BD Factoraje'!$C:$C,$B$2),0)+BE47-SUMIFS('BD Factoraje'!$R:$R,'BD Factoraje'!$G:$G,'Cartera Semanal Producto'!$A47,'BD Factoraje'!$N:$N,'Cartera Semanal Producto'!BF$1,'BD Factoraje'!$C:$C,$B$2)</f>
        <v>10894.21</v>
      </c>
      <c r="BG47" s="11">
        <f>IF('Cartera Semanal Producto'!$A47='Cartera Semanal Producto'!BG$1,-SUMIFS('BD Factoraje'!$Q:$Q,'BD Factoraje'!$G:$G,'Cartera Semanal Producto'!$A47,'BD Factoraje'!$C:$C,$B$2),0)+BF47-SUMIFS('BD Factoraje'!$R:$R,'BD Factoraje'!$G:$G,'Cartera Semanal Producto'!$A47,'BD Factoraje'!$N:$N,'Cartera Semanal Producto'!BG$1,'BD Factoraje'!$C:$C,$B$2)</f>
        <v>10894.21</v>
      </c>
      <c r="BH47" s="11">
        <f>IF('Cartera Semanal Producto'!$A47='Cartera Semanal Producto'!BH$1,-SUMIFS('BD Factoraje'!$Q:$Q,'BD Factoraje'!$G:$G,'Cartera Semanal Producto'!$A47,'BD Factoraje'!$C:$C,$B$2),0)+BG47-SUMIFS('BD Factoraje'!$R:$R,'BD Factoraje'!$G:$G,'Cartera Semanal Producto'!$A47,'BD Factoraje'!$N:$N,'Cartera Semanal Producto'!BH$1,'BD Factoraje'!$C:$C,$B$2)</f>
        <v>10894.21</v>
      </c>
      <c r="BI47" s="11">
        <f>IF('Cartera Semanal Producto'!$A47='Cartera Semanal Producto'!BI$1,-SUMIFS('BD Factoraje'!$Q:$Q,'BD Factoraje'!$G:$G,'Cartera Semanal Producto'!$A47,'BD Factoraje'!$C:$C,$B$2),0)+BH47-SUMIFS('BD Factoraje'!$R:$R,'BD Factoraje'!$G:$G,'Cartera Semanal Producto'!$A47,'BD Factoraje'!$N:$N,'Cartera Semanal Producto'!BI$1,'BD Factoraje'!$C:$C,$B$2)</f>
        <v>10894.21</v>
      </c>
      <c r="BJ47" s="11">
        <f>IF('Cartera Semanal Producto'!$A47='Cartera Semanal Producto'!BJ$1,-SUMIFS('BD Factoraje'!$Q:$Q,'BD Factoraje'!$G:$G,'Cartera Semanal Producto'!$A47,'BD Factoraje'!$C:$C,$B$2),0)+BI47-SUMIFS('BD Factoraje'!$R:$R,'BD Factoraje'!$G:$G,'Cartera Semanal Producto'!$A47,'BD Factoraje'!$N:$N,'Cartera Semanal Producto'!BJ$1,'BD Factoraje'!$C:$C,$B$2)</f>
        <v>10894.21</v>
      </c>
      <c r="BK47" s="11">
        <f>IF('Cartera Semanal Producto'!$A47='Cartera Semanal Producto'!BK$1,-SUMIFS('BD Factoraje'!$Q:$Q,'BD Factoraje'!$G:$G,'Cartera Semanal Producto'!$A47,'BD Factoraje'!$C:$C,$B$2),0)+BJ47-SUMIFS('BD Factoraje'!$R:$R,'BD Factoraje'!$G:$G,'Cartera Semanal Producto'!$A47,'BD Factoraje'!$N:$N,'Cartera Semanal Producto'!BK$1,'BD Factoraje'!$C:$C,$B$2)</f>
        <v>10699.189999999999</v>
      </c>
      <c r="BL47" s="11">
        <f>IF('Cartera Semanal Producto'!$A47='Cartera Semanal Producto'!BL$1,-SUMIFS('BD Factoraje'!$Q:$Q,'BD Factoraje'!$G:$G,'Cartera Semanal Producto'!$A47,'BD Factoraje'!$C:$C,$B$2),0)+BK47-SUMIFS('BD Factoraje'!$R:$R,'BD Factoraje'!$G:$G,'Cartera Semanal Producto'!$A47,'BD Factoraje'!$N:$N,'Cartera Semanal Producto'!BL$1,'BD Factoraje'!$C:$C,$B$2)</f>
        <v>9.9999999983992893E-3</v>
      </c>
      <c r="BM47" s="11">
        <f>IF('Cartera Semanal Producto'!$A47='Cartera Semanal Producto'!BM$1,-SUMIFS('BD Factoraje'!$Q:$Q,'BD Factoraje'!$G:$G,'Cartera Semanal Producto'!$A47,'BD Factoraje'!$C:$C,$B$2),0)+BL47-SUMIFS('BD Factoraje'!$R:$R,'BD Factoraje'!$G:$G,'Cartera Semanal Producto'!$A47,'BD Factoraje'!$N:$N,'Cartera Semanal Producto'!BM$1,'BD Factoraje'!$C:$C,$B$2)</f>
        <v>9.9999999983992893E-3</v>
      </c>
      <c r="BN47" s="11">
        <f>IF('Cartera Semanal Producto'!$A47='Cartera Semanal Producto'!BN$1,-SUMIFS('BD Factoraje'!$Q:$Q,'BD Factoraje'!$G:$G,'Cartera Semanal Producto'!$A47,'BD Factoraje'!$C:$C,$B$2),0)+BM47-SUMIFS('BD Factoraje'!$R:$R,'BD Factoraje'!$G:$G,'Cartera Semanal Producto'!$A47,'BD Factoraje'!$N:$N,'Cartera Semanal Producto'!BN$1,'BD Factoraje'!$C:$C,$B$2)</f>
        <v>9.9999999983992893E-3</v>
      </c>
      <c r="BO47" s="11">
        <f>IF('Cartera Semanal Producto'!$A47='Cartera Semanal Producto'!BO$1,-SUMIFS('BD Factoraje'!$Q:$Q,'BD Factoraje'!$G:$G,'Cartera Semanal Producto'!$A47,'BD Factoraje'!$C:$C,$B$2),0)+BN47-SUMIFS('BD Factoraje'!$R:$R,'BD Factoraje'!$G:$G,'Cartera Semanal Producto'!$A47,'BD Factoraje'!$N:$N,'Cartera Semanal Producto'!BO$1,'BD Factoraje'!$C:$C,$B$2)</f>
        <v>9.9999999983992893E-3</v>
      </c>
      <c r="BP47" s="11">
        <f>IF('Cartera Semanal Producto'!$A47='Cartera Semanal Producto'!BP$1,-SUMIFS('BD Factoraje'!$Q:$Q,'BD Factoraje'!$G:$G,'Cartera Semanal Producto'!$A47,'BD Factoraje'!$C:$C,$B$2),0)+BO47-SUMIFS('BD Factoraje'!$R:$R,'BD Factoraje'!$G:$G,'Cartera Semanal Producto'!$A47,'BD Factoraje'!$N:$N,'Cartera Semanal Producto'!BP$1,'BD Factoraje'!$C:$C,$B$2)</f>
        <v>9.9999999983992893E-3</v>
      </c>
      <c r="BQ47" s="11">
        <f>IF('Cartera Semanal Producto'!$A47='Cartera Semanal Producto'!BQ$1,-SUMIFS('BD Factoraje'!$Q:$Q,'BD Factoraje'!$G:$G,'Cartera Semanal Producto'!$A47,'BD Factoraje'!$C:$C,$B$2),0)+BP47-SUMIFS('BD Factoraje'!$R:$R,'BD Factoraje'!$G:$G,'Cartera Semanal Producto'!$A47,'BD Factoraje'!$N:$N,'Cartera Semanal Producto'!BQ$1,'BD Factoraje'!$C:$C,$B$2)</f>
        <v>9.9999999983992893E-3</v>
      </c>
      <c r="BR47" s="11">
        <f>IF('Cartera Semanal Producto'!$A47='Cartera Semanal Producto'!BR$1,-SUMIFS('BD Factoraje'!$Q:$Q,'BD Factoraje'!$G:$G,'Cartera Semanal Producto'!$A47,'BD Factoraje'!$C:$C,$B$2),0)+BQ47-SUMIFS('BD Factoraje'!$R:$R,'BD Factoraje'!$G:$G,'Cartera Semanal Producto'!$A47,'BD Factoraje'!$N:$N,'Cartera Semanal Producto'!BR$1,'BD Factoraje'!$C:$C,$B$2)</f>
        <v>9.9999999983992893E-3</v>
      </c>
      <c r="BS47" s="11">
        <f>IF('Cartera Semanal Producto'!$A47='Cartera Semanal Producto'!BS$1,-SUMIFS('BD Factoraje'!$Q:$Q,'BD Factoraje'!$G:$G,'Cartera Semanal Producto'!$A47,'BD Factoraje'!$C:$C,$B$2),0)+BR47-SUMIFS('BD Factoraje'!$R:$R,'BD Factoraje'!$G:$G,'Cartera Semanal Producto'!$A47,'BD Factoraje'!$N:$N,'Cartera Semanal Producto'!BS$1,'BD Factoraje'!$C:$C,$B$2)</f>
        <v>9.9999999983992893E-3</v>
      </c>
      <c r="BT47" s="11">
        <f>IF('Cartera Semanal Producto'!$A47='Cartera Semanal Producto'!BT$1,-SUMIFS('BD Factoraje'!$Q:$Q,'BD Factoraje'!$G:$G,'Cartera Semanal Producto'!$A47,'BD Factoraje'!$C:$C,$B$2),0)+BS47-SUMIFS('BD Factoraje'!$R:$R,'BD Factoraje'!$G:$G,'Cartera Semanal Producto'!$A47,'BD Factoraje'!$N:$N,'Cartera Semanal Producto'!BT$1,'BD Factoraje'!$C:$C,$B$2)</f>
        <v>9.9999999983992893E-3</v>
      </c>
      <c r="BU47" s="11">
        <f>IF('Cartera Semanal Producto'!$A47='Cartera Semanal Producto'!BU$1,-SUMIFS('BD Factoraje'!$Q:$Q,'BD Factoraje'!$G:$G,'Cartera Semanal Producto'!$A47,'BD Factoraje'!$C:$C,$B$2),0)+BT47-SUMIFS('BD Factoraje'!$R:$R,'BD Factoraje'!$G:$G,'Cartera Semanal Producto'!$A47,'BD Factoraje'!$N:$N,'Cartera Semanal Producto'!BU$1,'BD Factoraje'!$C:$C,$B$2)</f>
        <v>9.9999999983992893E-3</v>
      </c>
      <c r="BV47" s="11">
        <f>IF('Cartera Semanal Producto'!$A47='Cartera Semanal Producto'!BV$1,-SUMIFS('BD Factoraje'!$Q:$Q,'BD Factoraje'!$G:$G,'Cartera Semanal Producto'!$A47,'BD Factoraje'!$C:$C,$B$2),0)+BU47-SUMIFS('BD Factoraje'!$R:$R,'BD Factoraje'!$G:$G,'Cartera Semanal Producto'!$A47,'BD Factoraje'!$N:$N,'Cartera Semanal Producto'!BV$1,'BD Factoraje'!$C:$C,$B$2)</f>
        <v>9.9999999983992893E-3</v>
      </c>
      <c r="BW47" s="11">
        <f>IF('Cartera Semanal Producto'!$A47='Cartera Semanal Producto'!BW$1,-SUMIFS('BD Factoraje'!$Q:$Q,'BD Factoraje'!$G:$G,'Cartera Semanal Producto'!$A47,'BD Factoraje'!$C:$C,$B$2),0)+BV47-SUMIFS('BD Factoraje'!$R:$R,'BD Factoraje'!$G:$G,'Cartera Semanal Producto'!$A47,'BD Factoraje'!$N:$N,'Cartera Semanal Producto'!BW$1,'BD Factoraje'!$C:$C,$B$2)</f>
        <v>9.9999999983992893E-3</v>
      </c>
      <c r="BX47" s="11">
        <f>IF('Cartera Semanal Producto'!$A47='Cartera Semanal Producto'!BX$1,-SUMIFS('BD Factoraje'!$Q:$Q,'BD Factoraje'!$G:$G,'Cartera Semanal Producto'!$A47,'BD Factoraje'!$C:$C,$B$2),0)+BW47-SUMIFS('BD Factoraje'!$R:$R,'BD Factoraje'!$G:$G,'Cartera Semanal Producto'!$A47,'BD Factoraje'!$N:$N,'Cartera Semanal Producto'!BX$1,'BD Factoraje'!$C:$C,$B$2)</f>
        <v>9.9999999983992893E-3</v>
      </c>
      <c r="BY47" s="11">
        <f>IF('Cartera Semanal Producto'!$A47='Cartera Semanal Producto'!BY$1,-SUMIFS('BD Factoraje'!$Q:$Q,'BD Factoraje'!$G:$G,'Cartera Semanal Producto'!$A47,'BD Factoraje'!$C:$C,$B$2),0)+BX47-SUMIFS('BD Factoraje'!$R:$R,'BD Factoraje'!$G:$G,'Cartera Semanal Producto'!$A47,'BD Factoraje'!$N:$N,'Cartera Semanal Producto'!BY$1,'BD Factoraje'!$C:$C,$B$2)</f>
        <v>9.9999999983992893E-3</v>
      </c>
      <c r="BZ47" s="11">
        <f>IF('Cartera Semanal Producto'!$A47='Cartera Semanal Producto'!BZ$1,-SUMIFS('BD Factoraje'!$Q:$Q,'BD Factoraje'!$G:$G,'Cartera Semanal Producto'!$A47,'BD Factoraje'!$C:$C,$B$2),0)+BY47-SUMIFS('BD Factoraje'!$R:$R,'BD Factoraje'!$G:$G,'Cartera Semanal Producto'!$A47,'BD Factoraje'!$N:$N,'Cartera Semanal Producto'!BZ$1,'BD Factoraje'!$C:$C,$B$2)</f>
        <v>9.9999999983992893E-3</v>
      </c>
      <c r="CA47" s="11">
        <f>IF('Cartera Semanal Producto'!$A47='Cartera Semanal Producto'!CA$1,-SUMIFS('BD Factoraje'!$Q:$Q,'BD Factoraje'!$G:$G,'Cartera Semanal Producto'!$A47,'BD Factoraje'!$C:$C,$B$2),0)+BZ47-SUMIFS('BD Factoraje'!$R:$R,'BD Factoraje'!$G:$G,'Cartera Semanal Producto'!$A47,'BD Factoraje'!$N:$N,'Cartera Semanal Producto'!CA$1,'BD Factoraje'!$C:$C,$B$2)</f>
        <v>9.9999999983992893E-3</v>
      </c>
      <c r="CB47" s="11">
        <f>IF('Cartera Semanal Producto'!$A47='Cartera Semanal Producto'!CB$1,-SUMIFS('BD Factoraje'!$Q:$Q,'BD Factoraje'!$G:$G,'Cartera Semanal Producto'!$A47,'BD Factoraje'!$C:$C,$B$2),0)+CA47-SUMIFS('BD Factoraje'!$R:$R,'BD Factoraje'!$G:$G,'Cartera Semanal Producto'!$A47,'BD Factoraje'!$N:$N,'Cartera Semanal Producto'!CB$1,'BD Factoraje'!$C:$C,$B$2)</f>
        <v>9.9999999983992893E-3</v>
      </c>
      <c r="CC47" s="11">
        <f>IF('Cartera Semanal Producto'!$A47='Cartera Semanal Producto'!CC$1,-SUMIFS('BD Factoraje'!$Q:$Q,'BD Factoraje'!$G:$G,'Cartera Semanal Producto'!$A47,'BD Factoraje'!$C:$C,$B$2),0)+CB47-SUMIFS('BD Factoraje'!$R:$R,'BD Factoraje'!$G:$G,'Cartera Semanal Producto'!$A47,'BD Factoraje'!$N:$N,'Cartera Semanal Producto'!CC$1,'BD Factoraje'!$C:$C,$B$2)</f>
        <v>9.9999999983992893E-3</v>
      </c>
      <c r="CD47" s="11">
        <f>IF('Cartera Semanal Producto'!$A47='Cartera Semanal Producto'!CD$1,-SUMIFS('BD Factoraje'!$Q:$Q,'BD Factoraje'!$G:$G,'Cartera Semanal Producto'!$A47,'BD Factoraje'!$C:$C,$B$2),0)+CC47-SUMIFS('BD Factoraje'!$R:$R,'BD Factoraje'!$G:$G,'Cartera Semanal Producto'!$A47,'BD Factoraje'!$N:$N,'Cartera Semanal Producto'!CD$1,'BD Factoraje'!$C:$C,$B$2)</f>
        <v>9.9999999983992893E-3</v>
      </c>
      <c r="CE47" s="11">
        <f>IF('Cartera Semanal Producto'!$A47='Cartera Semanal Producto'!CE$1,-SUMIFS('BD Factoraje'!$Q:$Q,'BD Factoraje'!$G:$G,'Cartera Semanal Producto'!$A47,'BD Factoraje'!$C:$C,$B$2),0)+CD47-SUMIFS('BD Factoraje'!$R:$R,'BD Factoraje'!$G:$G,'Cartera Semanal Producto'!$A47,'BD Factoraje'!$N:$N,'Cartera Semanal Producto'!CE$1,'BD Factoraje'!$C:$C,$B$2)</f>
        <v>9.9999999983992893E-3</v>
      </c>
      <c r="CF47" s="11">
        <f>IF('Cartera Semanal Producto'!$A47='Cartera Semanal Producto'!CF$1,-SUMIFS('BD Factoraje'!$Q:$Q,'BD Factoraje'!$G:$G,'Cartera Semanal Producto'!$A47,'BD Factoraje'!$C:$C,$B$2),0)+CE47-SUMIFS('BD Factoraje'!$R:$R,'BD Factoraje'!$G:$G,'Cartera Semanal Producto'!$A47,'BD Factoraje'!$N:$N,'Cartera Semanal Producto'!CF$1,'BD Factoraje'!$C:$C,$B$2)</f>
        <v>9.9999999983992893E-3</v>
      </c>
      <c r="CG47" s="11">
        <f>IF('Cartera Semanal Producto'!$A47='Cartera Semanal Producto'!CG$1,-SUMIFS('BD Factoraje'!$Q:$Q,'BD Factoraje'!$G:$G,'Cartera Semanal Producto'!$A47,'BD Factoraje'!$C:$C,$B$2),0)+CF47-SUMIFS('BD Factoraje'!$R:$R,'BD Factoraje'!$G:$G,'Cartera Semanal Producto'!$A47,'BD Factoraje'!$N:$N,'Cartera Semanal Producto'!CG$1,'BD Factoraje'!$C:$C,$B$2)</f>
        <v>9.9999999983992893E-3</v>
      </c>
      <c r="CH47" s="11">
        <f>IF('Cartera Semanal Producto'!$A47='Cartera Semanal Producto'!CH$1,-SUMIFS('BD Factoraje'!$Q:$Q,'BD Factoraje'!$G:$G,'Cartera Semanal Producto'!$A47,'BD Factoraje'!$C:$C,$B$2),0)+CG47-SUMIFS('BD Factoraje'!$R:$R,'BD Factoraje'!$G:$G,'Cartera Semanal Producto'!$A47,'BD Factoraje'!$N:$N,'Cartera Semanal Producto'!CH$1,'BD Factoraje'!$C:$C,$B$2)</f>
        <v>9.9999999983992893E-3</v>
      </c>
      <c r="CI47" s="11">
        <f>IF('Cartera Semanal Producto'!$A47='Cartera Semanal Producto'!CI$1,-SUMIFS('BD Factoraje'!$Q:$Q,'BD Factoraje'!$G:$G,'Cartera Semanal Producto'!$A47,'BD Factoraje'!$C:$C,$B$2),0)+CH47-SUMIFS('BD Factoraje'!$R:$R,'BD Factoraje'!$G:$G,'Cartera Semanal Producto'!$A47,'BD Factoraje'!$N:$N,'Cartera Semanal Producto'!CI$1,'BD Factoraje'!$C:$C,$B$2)</f>
        <v>9.9999999983992893E-3</v>
      </c>
      <c r="CJ47" s="11">
        <f>IF('Cartera Semanal Producto'!$A47='Cartera Semanal Producto'!CJ$1,-SUMIFS('BD Factoraje'!$Q:$Q,'BD Factoraje'!$G:$G,'Cartera Semanal Producto'!$A47,'BD Factoraje'!$C:$C,$B$2),0)+CI47-SUMIFS('BD Factoraje'!$R:$R,'BD Factoraje'!$G:$G,'Cartera Semanal Producto'!$A47,'BD Factoraje'!$N:$N,'Cartera Semanal Producto'!CJ$1,'BD Factoraje'!$C:$C,$B$2)</f>
        <v>9.9999999983992893E-3</v>
      </c>
      <c r="CK47" s="11">
        <f>IF('Cartera Semanal Producto'!$A47='Cartera Semanal Producto'!CK$1,-SUMIFS('BD Factoraje'!$Q:$Q,'BD Factoraje'!$G:$G,'Cartera Semanal Producto'!$A47,'BD Factoraje'!$C:$C,$B$2),0)+CJ47-SUMIFS('BD Factoraje'!$R:$R,'BD Factoraje'!$G:$G,'Cartera Semanal Producto'!$A47,'BD Factoraje'!$N:$N,'Cartera Semanal Producto'!CK$1,'BD Factoraje'!$C:$C,$B$2)</f>
        <v>9.9999999983992893E-3</v>
      </c>
      <c r="CL47" s="11">
        <f>IF('Cartera Semanal Producto'!$A47='Cartera Semanal Producto'!CL$1,-SUMIFS('BD Factoraje'!$Q:$Q,'BD Factoraje'!$G:$G,'Cartera Semanal Producto'!$A47,'BD Factoraje'!$C:$C,$B$2),0)+CK47-SUMIFS('BD Factoraje'!$R:$R,'BD Factoraje'!$G:$G,'Cartera Semanal Producto'!$A47,'BD Factoraje'!$N:$N,'Cartera Semanal Producto'!CL$1,'BD Factoraje'!$C:$C,$B$2)</f>
        <v>9.9999999983992893E-3</v>
      </c>
      <c r="CM47" s="11">
        <f>IF('Cartera Semanal Producto'!$A47='Cartera Semanal Producto'!CM$1,-SUMIFS('BD Factoraje'!$Q:$Q,'BD Factoraje'!$G:$G,'Cartera Semanal Producto'!$A47,'BD Factoraje'!$C:$C,$B$2),0)+CL47-SUMIFS('BD Factoraje'!$R:$R,'BD Factoraje'!$G:$G,'Cartera Semanal Producto'!$A47,'BD Factoraje'!$N:$N,'Cartera Semanal Producto'!CM$1,'BD Factoraje'!$C:$C,$B$2)</f>
        <v>9.9999999983992893E-3</v>
      </c>
      <c r="CN47" s="11">
        <f>IF('Cartera Semanal Producto'!$A47='Cartera Semanal Producto'!CN$1,-SUMIFS('BD Factoraje'!$Q:$Q,'BD Factoraje'!$G:$G,'Cartera Semanal Producto'!$A47,'BD Factoraje'!$C:$C,$B$2),0)+CM47-SUMIFS('BD Factoraje'!$R:$R,'BD Factoraje'!$G:$G,'Cartera Semanal Producto'!$A47,'BD Factoraje'!$N:$N,'Cartera Semanal Producto'!CN$1,'BD Factoraje'!$C:$C,$B$2)</f>
        <v>9.9999999983992893E-3</v>
      </c>
      <c r="CO47" s="11">
        <f>IF('Cartera Semanal Producto'!$A47='Cartera Semanal Producto'!CO$1,-SUMIFS('BD Factoraje'!$Q:$Q,'BD Factoraje'!$G:$G,'Cartera Semanal Producto'!$A47,'BD Factoraje'!$C:$C,$B$2),0)+CN47-SUMIFS('BD Factoraje'!$R:$R,'BD Factoraje'!$G:$G,'Cartera Semanal Producto'!$A47,'BD Factoraje'!$N:$N,'Cartera Semanal Producto'!CO$1,'BD Factoraje'!$C:$C,$B$2)</f>
        <v>9.9999999983992893E-3</v>
      </c>
      <c r="CP47" s="11">
        <f>IF('Cartera Semanal Producto'!$A47='Cartera Semanal Producto'!CP$1,-SUMIFS('BD Factoraje'!$Q:$Q,'BD Factoraje'!$G:$G,'Cartera Semanal Producto'!$A47,'BD Factoraje'!$C:$C,$B$2),0)+CO47-SUMIFS('BD Factoraje'!$R:$R,'BD Factoraje'!$G:$G,'Cartera Semanal Producto'!$A47,'BD Factoraje'!$N:$N,'Cartera Semanal Producto'!CP$1,'BD Factoraje'!$C:$C,$B$2)</f>
        <v>9.9999999983992893E-3</v>
      </c>
      <c r="CQ47" s="11">
        <f>IF('Cartera Semanal Producto'!$A47='Cartera Semanal Producto'!CQ$1,-SUMIFS('BD Factoraje'!$Q:$Q,'BD Factoraje'!$G:$G,'Cartera Semanal Producto'!$A47,'BD Factoraje'!$C:$C,$B$2),0)+CP47-SUMIFS('BD Factoraje'!$R:$R,'BD Factoraje'!$G:$G,'Cartera Semanal Producto'!$A47,'BD Factoraje'!$N:$N,'Cartera Semanal Producto'!CQ$1,'BD Factoraje'!$C:$C,$B$2)</f>
        <v>9.9999999983992893E-3</v>
      </c>
      <c r="CR47" s="11">
        <f>IF('Cartera Semanal Producto'!$A47='Cartera Semanal Producto'!CR$1,-SUMIFS('BD Factoraje'!$Q:$Q,'BD Factoraje'!$G:$G,'Cartera Semanal Producto'!$A47,'BD Factoraje'!$C:$C,$B$2),0)+CQ47-SUMIFS('BD Factoraje'!$R:$R,'BD Factoraje'!$G:$G,'Cartera Semanal Producto'!$A47,'BD Factoraje'!$N:$N,'Cartera Semanal Producto'!CR$1,'BD Factoraje'!$C:$C,$B$2)</f>
        <v>9.9999999983992893E-3</v>
      </c>
      <c r="CS47" s="11">
        <f>IF('Cartera Semanal Producto'!$A47='Cartera Semanal Producto'!CS$1,-SUMIFS('BD Factoraje'!$Q:$Q,'BD Factoraje'!$G:$G,'Cartera Semanal Producto'!$A47,'BD Factoraje'!$C:$C,$B$2),0)+CR47-SUMIFS('BD Factoraje'!$R:$R,'BD Factoraje'!$G:$G,'Cartera Semanal Producto'!$A47,'BD Factoraje'!$N:$N,'Cartera Semanal Producto'!CS$1,'BD Factoraje'!$C:$C,$B$2)</f>
        <v>9.9999999983992893E-3</v>
      </c>
      <c r="CT47" s="11">
        <f>IF('Cartera Semanal Producto'!$A47='Cartera Semanal Producto'!CT$1,-SUMIFS('BD Factoraje'!$Q:$Q,'BD Factoraje'!$G:$G,'Cartera Semanal Producto'!$A47,'BD Factoraje'!$C:$C,$B$2),0)+CS47-SUMIFS('BD Factoraje'!$R:$R,'BD Factoraje'!$G:$G,'Cartera Semanal Producto'!$A47,'BD Factoraje'!$N:$N,'Cartera Semanal Producto'!CT$1,'BD Factoraje'!$C:$C,$B$2)</f>
        <v>9.9999999983992893E-3</v>
      </c>
      <c r="CU47" s="11">
        <f>IF('Cartera Semanal Producto'!$A47='Cartera Semanal Producto'!CU$1,-SUMIFS('BD Factoraje'!$Q:$Q,'BD Factoraje'!$G:$G,'Cartera Semanal Producto'!$A47,'BD Factoraje'!$C:$C,$B$2),0)+CT47-SUMIFS('BD Factoraje'!$R:$R,'BD Factoraje'!$G:$G,'Cartera Semanal Producto'!$A47,'BD Factoraje'!$N:$N,'Cartera Semanal Producto'!CU$1,'BD Factoraje'!$C:$C,$B$2)</f>
        <v>9.9999999983992893E-3</v>
      </c>
      <c r="CV47" s="11">
        <f>IF('Cartera Semanal Producto'!$A47='Cartera Semanal Producto'!CV$1,-SUMIFS('BD Factoraje'!$Q:$Q,'BD Factoraje'!$G:$G,'Cartera Semanal Producto'!$A47,'BD Factoraje'!$C:$C,$B$2),0)+CU47-SUMIFS('BD Factoraje'!$R:$R,'BD Factoraje'!$G:$G,'Cartera Semanal Producto'!$A47,'BD Factoraje'!$N:$N,'Cartera Semanal Producto'!CV$1,'BD Factoraje'!$C:$C,$B$2)</f>
        <v>9.9999999983992893E-3</v>
      </c>
    </row>
    <row r="48" spans="1:100" x14ac:dyDescent="0.25">
      <c r="A48" s="14">
        <v>58</v>
      </c>
      <c r="B48" s="31">
        <f t="shared" si="2"/>
        <v>42771</v>
      </c>
      <c r="C48" s="11">
        <f>IF('Cartera Semanal Producto'!$A48='Cartera Semanal Producto'!C$1,-SUMIFS('BD Factoraje'!$Q:$Q,'BD Factoraje'!$G:$G,'Cartera Semanal Producto'!$A48,'BD Factoraje'!$C:$C,$B$2),0)</f>
        <v>0</v>
      </c>
      <c r="D48" s="11">
        <f>IF('Cartera Semanal Producto'!$A48='Cartera Semanal Producto'!D$1,-SUMIFS('BD Factoraje'!$Q:$Q,'BD Factoraje'!$G:$G,'Cartera Semanal Producto'!$A48,'BD Factoraje'!$C:$C,$B$2),0)+C48-SUMIFS('BD Factoraje'!$R:$R,'BD Factoraje'!$G:$G,'Cartera Semanal Producto'!$A48,'BD Factoraje'!$N:$N,'Cartera Semanal Producto'!D$1,'BD Factoraje'!$C:$C,$B$2)</f>
        <v>0</v>
      </c>
      <c r="E48" s="11">
        <f>IF('Cartera Semanal Producto'!$A48='Cartera Semanal Producto'!E$1,-SUMIFS('BD Factoraje'!$Q:$Q,'BD Factoraje'!$G:$G,'Cartera Semanal Producto'!$A48,'BD Factoraje'!$C:$C,$B$2),0)+D48-SUMIFS('BD Factoraje'!$R:$R,'BD Factoraje'!$G:$G,'Cartera Semanal Producto'!$A48,'BD Factoraje'!$N:$N,'Cartera Semanal Producto'!E$1,'BD Factoraje'!$C:$C,$B$2)</f>
        <v>0</v>
      </c>
      <c r="F48" s="11">
        <f>IF('Cartera Semanal Producto'!$A48='Cartera Semanal Producto'!F$1,-SUMIFS('BD Factoraje'!$Q:$Q,'BD Factoraje'!$G:$G,'Cartera Semanal Producto'!$A48,'BD Factoraje'!$C:$C,$B$2),0)+E48-SUMIFS('BD Factoraje'!$R:$R,'BD Factoraje'!$G:$G,'Cartera Semanal Producto'!$A48,'BD Factoraje'!$N:$N,'Cartera Semanal Producto'!F$1,'BD Factoraje'!$C:$C,$B$2)</f>
        <v>0</v>
      </c>
      <c r="G48" s="11">
        <f>IF('Cartera Semanal Producto'!$A48='Cartera Semanal Producto'!G$1,-SUMIFS('BD Factoraje'!$Q:$Q,'BD Factoraje'!$G:$G,'Cartera Semanal Producto'!$A48,'BD Factoraje'!$C:$C,$B$2),0)+F48-SUMIFS('BD Factoraje'!$R:$R,'BD Factoraje'!$G:$G,'Cartera Semanal Producto'!$A48,'BD Factoraje'!$N:$N,'Cartera Semanal Producto'!G$1,'BD Factoraje'!$C:$C,$B$2)</f>
        <v>0</v>
      </c>
      <c r="H48" s="11">
        <f>IF('Cartera Semanal Producto'!$A48='Cartera Semanal Producto'!H$1,-SUMIFS('BD Factoraje'!$Q:$Q,'BD Factoraje'!$G:$G,'Cartera Semanal Producto'!$A48,'BD Factoraje'!$C:$C,$B$2),0)+G48-SUMIFS('BD Factoraje'!$R:$R,'BD Factoraje'!$G:$G,'Cartera Semanal Producto'!$A48,'BD Factoraje'!$N:$N,'Cartera Semanal Producto'!H$1,'BD Factoraje'!$C:$C,$B$2)</f>
        <v>0</v>
      </c>
      <c r="I48" s="11">
        <f>IF('Cartera Semanal Producto'!$A48='Cartera Semanal Producto'!I$1,-SUMIFS('BD Factoraje'!$Q:$Q,'BD Factoraje'!$G:$G,'Cartera Semanal Producto'!$A48,'BD Factoraje'!$C:$C,$B$2),0)+H48-SUMIFS('BD Factoraje'!$R:$R,'BD Factoraje'!$G:$G,'Cartera Semanal Producto'!$A48,'BD Factoraje'!$N:$N,'Cartera Semanal Producto'!I$1,'BD Factoraje'!$C:$C,$B$2)</f>
        <v>0</v>
      </c>
      <c r="J48" s="11">
        <f>IF('Cartera Semanal Producto'!$A48='Cartera Semanal Producto'!J$1,-SUMIFS('BD Factoraje'!$Q:$Q,'BD Factoraje'!$G:$G,'Cartera Semanal Producto'!$A48,'BD Factoraje'!$C:$C,$B$2),0)+I48-SUMIFS('BD Factoraje'!$R:$R,'BD Factoraje'!$G:$G,'Cartera Semanal Producto'!$A48,'BD Factoraje'!$N:$N,'Cartera Semanal Producto'!J$1,'BD Factoraje'!$C:$C,$B$2)</f>
        <v>0</v>
      </c>
      <c r="K48" s="11">
        <f>IF('Cartera Semanal Producto'!$A48='Cartera Semanal Producto'!K$1,-SUMIFS('BD Factoraje'!$Q:$Q,'BD Factoraje'!$G:$G,'Cartera Semanal Producto'!$A48,'BD Factoraje'!$C:$C,$B$2),0)+J48-SUMIFS('BD Factoraje'!$R:$R,'BD Factoraje'!$G:$G,'Cartera Semanal Producto'!$A48,'BD Factoraje'!$N:$N,'Cartera Semanal Producto'!K$1,'BD Factoraje'!$C:$C,$B$2)</f>
        <v>0</v>
      </c>
      <c r="L48" s="11">
        <f>IF('Cartera Semanal Producto'!$A48='Cartera Semanal Producto'!L$1,-SUMIFS('BD Factoraje'!$Q:$Q,'BD Factoraje'!$G:$G,'Cartera Semanal Producto'!$A48,'BD Factoraje'!$C:$C,$B$2),0)+K48-SUMIFS('BD Factoraje'!$R:$R,'BD Factoraje'!$G:$G,'Cartera Semanal Producto'!$A48,'BD Factoraje'!$N:$N,'Cartera Semanal Producto'!L$1,'BD Factoraje'!$C:$C,$B$2)</f>
        <v>0</v>
      </c>
      <c r="M48" s="11">
        <f>IF('Cartera Semanal Producto'!$A48='Cartera Semanal Producto'!M$1,-SUMIFS('BD Factoraje'!$Q:$Q,'BD Factoraje'!$G:$G,'Cartera Semanal Producto'!$A48,'BD Factoraje'!$C:$C,$B$2),0)+L48-SUMIFS('BD Factoraje'!$R:$R,'BD Factoraje'!$G:$G,'Cartera Semanal Producto'!$A48,'BD Factoraje'!$N:$N,'Cartera Semanal Producto'!M$1,'BD Factoraje'!$C:$C,$B$2)</f>
        <v>0</v>
      </c>
      <c r="N48" s="11">
        <f>IF('Cartera Semanal Producto'!$A48='Cartera Semanal Producto'!N$1,-SUMIFS('BD Factoraje'!$Q:$Q,'BD Factoraje'!$G:$G,'Cartera Semanal Producto'!$A48,'BD Factoraje'!$C:$C,$B$2),0)+M48-SUMIFS('BD Factoraje'!$R:$R,'BD Factoraje'!$G:$G,'Cartera Semanal Producto'!$A48,'BD Factoraje'!$N:$N,'Cartera Semanal Producto'!N$1,'BD Factoraje'!$C:$C,$B$2)</f>
        <v>0</v>
      </c>
      <c r="O48" s="11">
        <f>IF('Cartera Semanal Producto'!$A48='Cartera Semanal Producto'!O$1,-SUMIFS('BD Factoraje'!$Q:$Q,'BD Factoraje'!$G:$G,'Cartera Semanal Producto'!$A48,'BD Factoraje'!$C:$C,$B$2),0)+N48-SUMIFS('BD Factoraje'!$R:$R,'BD Factoraje'!$G:$G,'Cartera Semanal Producto'!$A48,'BD Factoraje'!$N:$N,'Cartera Semanal Producto'!O$1,'BD Factoraje'!$C:$C,$B$2)</f>
        <v>0</v>
      </c>
      <c r="P48" s="11">
        <f>IF('Cartera Semanal Producto'!$A48='Cartera Semanal Producto'!P$1,-SUMIFS('BD Factoraje'!$Q:$Q,'BD Factoraje'!$G:$G,'Cartera Semanal Producto'!$A48,'BD Factoraje'!$C:$C,$B$2),0)+O48-SUMIFS('BD Factoraje'!$R:$R,'BD Factoraje'!$G:$G,'Cartera Semanal Producto'!$A48,'BD Factoraje'!$N:$N,'Cartera Semanal Producto'!P$1,'BD Factoraje'!$C:$C,$B$2)</f>
        <v>0</v>
      </c>
      <c r="Q48" s="11">
        <f>IF('Cartera Semanal Producto'!$A48='Cartera Semanal Producto'!Q$1,-SUMIFS('BD Factoraje'!$Q:$Q,'BD Factoraje'!$G:$G,'Cartera Semanal Producto'!$A48,'BD Factoraje'!$C:$C,$B$2),0)+P48-SUMIFS('BD Factoraje'!$R:$R,'BD Factoraje'!$G:$G,'Cartera Semanal Producto'!$A48,'BD Factoraje'!$N:$N,'Cartera Semanal Producto'!Q$1,'BD Factoraje'!$C:$C,$B$2)</f>
        <v>0</v>
      </c>
      <c r="R48" s="11">
        <f>IF('Cartera Semanal Producto'!$A48='Cartera Semanal Producto'!R$1,-SUMIFS('BD Factoraje'!$Q:$Q,'BD Factoraje'!$G:$G,'Cartera Semanal Producto'!$A48,'BD Factoraje'!$C:$C,$B$2),0)+Q48-SUMIFS('BD Factoraje'!$R:$R,'BD Factoraje'!$G:$G,'Cartera Semanal Producto'!$A48,'BD Factoraje'!$N:$N,'Cartera Semanal Producto'!R$1,'BD Factoraje'!$C:$C,$B$2)</f>
        <v>0</v>
      </c>
      <c r="S48" s="11">
        <f>IF('Cartera Semanal Producto'!$A48='Cartera Semanal Producto'!S$1,-SUMIFS('BD Factoraje'!$Q:$Q,'BD Factoraje'!$G:$G,'Cartera Semanal Producto'!$A48,'BD Factoraje'!$C:$C,$B$2),0)+R48-SUMIFS('BD Factoraje'!$R:$R,'BD Factoraje'!$G:$G,'Cartera Semanal Producto'!$A48,'BD Factoraje'!$N:$N,'Cartera Semanal Producto'!S$1,'BD Factoraje'!$C:$C,$B$2)</f>
        <v>0</v>
      </c>
      <c r="T48" s="11">
        <f>IF('Cartera Semanal Producto'!$A48='Cartera Semanal Producto'!T$1,-SUMIFS('BD Factoraje'!$Q:$Q,'BD Factoraje'!$G:$G,'Cartera Semanal Producto'!$A48,'BD Factoraje'!$C:$C,$B$2),0)+S48-SUMIFS('BD Factoraje'!$R:$R,'BD Factoraje'!$G:$G,'Cartera Semanal Producto'!$A48,'BD Factoraje'!$N:$N,'Cartera Semanal Producto'!T$1,'BD Factoraje'!$C:$C,$B$2)</f>
        <v>0</v>
      </c>
      <c r="U48" s="11">
        <f>IF('Cartera Semanal Producto'!$A48='Cartera Semanal Producto'!U$1,-SUMIFS('BD Factoraje'!$Q:$Q,'BD Factoraje'!$G:$G,'Cartera Semanal Producto'!$A48,'BD Factoraje'!$C:$C,$B$2),0)+T48-SUMIFS('BD Factoraje'!$R:$R,'BD Factoraje'!$G:$G,'Cartera Semanal Producto'!$A48,'BD Factoraje'!$N:$N,'Cartera Semanal Producto'!U$1,'BD Factoraje'!$C:$C,$B$2)</f>
        <v>0</v>
      </c>
      <c r="V48" s="11">
        <f>IF('Cartera Semanal Producto'!$A48='Cartera Semanal Producto'!V$1,-SUMIFS('BD Factoraje'!$Q:$Q,'BD Factoraje'!$G:$G,'Cartera Semanal Producto'!$A48,'BD Factoraje'!$C:$C,$B$2),0)+U48-SUMIFS('BD Factoraje'!$R:$R,'BD Factoraje'!$G:$G,'Cartera Semanal Producto'!$A48,'BD Factoraje'!$N:$N,'Cartera Semanal Producto'!V$1,'BD Factoraje'!$C:$C,$B$2)</f>
        <v>0</v>
      </c>
      <c r="W48" s="11">
        <f>IF('Cartera Semanal Producto'!$A48='Cartera Semanal Producto'!W$1,-SUMIFS('BD Factoraje'!$Q:$Q,'BD Factoraje'!$G:$G,'Cartera Semanal Producto'!$A48,'BD Factoraje'!$C:$C,$B$2),0)+V48-SUMIFS('BD Factoraje'!$R:$R,'BD Factoraje'!$G:$G,'Cartera Semanal Producto'!$A48,'BD Factoraje'!$N:$N,'Cartera Semanal Producto'!W$1,'BD Factoraje'!$C:$C,$B$2)</f>
        <v>0</v>
      </c>
      <c r="X48" s="11">
        <f>IF('Cartera Semanal Producto'!$A48='Cartera Semanal Producto'!X$1,-SUMIFS('BD Factoraje'!$Q:$Q,'BD Factoraje'!$G:$G,'Cartera Semanal Producto'!$A48,'BD Factoraje'!$C:$C,$B$2),0)+W48-SUMIFS('BD Factoraje'!$R:$R,'BD Factoraje'!$G:$G,'Cartera Semanal Producto'!$A48,'BD Factoraje'!$N:$N,'Cartera Semanal Producto'!X$1,'BD Factoraje'!$C:$C,$B$2)</f>
        <v>0</v>
      </c>
      <c r="Y48" s="11">
        <f>IF('Cartera Semanal Producto'!$A48='Cartera Semanal Producto'!Y$1,-SUMIFS('BD Factoraje'!$Q:$Q,'BD Factoraje'!$G:$G,'Cartera Semanal Producto'!$A48,'BD Factoraje'!$C:$C,$B$2),0)+X48-SUMIFS('BD Factoraje'!$R:$R,'BD Factoraje'!$G:$G,'Cartera Semanal Producto'!$A48,'BD Factoraje'!$N:$N,'Cartera Semanal Producto'!Y$1,'BD Factoraje'!$C:$C,$B$2)</f>
        <v>0</v>
      </c>
      <c r="Z48" s="11">
        <f>IF('Cartera Semanal Producto'!$A48='Cartera Semanal Producto'!Z$1,-SUMIFS('BD Factoraje'!$Q:$Q,'BD Factoraje'!$G:$G,'Cartera Semanal Producto'!$A48,'BD Factoraje'!$C:$C,$B$2),0)+Y48-SUMIFS('BD Factoraje'!$R:$R,'BD Factoraje'!$G:$G,'Cartera Semanal Producto'!$A48,'BD Factoraje'!$N:$N,'Cartera Semanal Producto'!Z$1,'BD Factoraje'!$C:$C,$B$2)</f>
        <v>0</v>
      </c>
      <c r="AA48" s="11">
        <f>IF('Cartera Semanal Producto'!$A48='Cartera Semanal Producto'!AA$1,-SUMIFS('BD Factoraje'!$Q:$Q,'BD Factoraje'!$G:$G,'Cartera Semanal Producto'!$A48,'BD Factoraje'!$C:$C,$B$2),0)+Z48-SUMIFS('BD Factoraje'!$R:$R,'BD Factoraje'!$G:$G,'Cartera Semanal Producto'!$A48,'BD Factoraje'!$N:$N,'Cartera Semanal Producto'!AA$1,'BD Factoraje'!$C:$C,$B$2)</f>
        <v>0</v>
      </c>
      <c r="AB48" s="11">
        <f>IF('Cartera Semanal Producto'!$A48='Cartera Semanal Producto'!AB$1,-SUMIFS('BD Factoraje'!$Q:$Q,'BD Factoraje'!$G:$G,'Cartera Semanal Producto'!$A48,'BD Factoraje'!$C:$C,$B$2),0)+AA48-SUMIFS('BD Factoraje'!$R:$R,'BD Factoraje'!$G:$G,'Cartera Semanal Producto'!$A48,'BD Factoraje'!$N:$N,'Cartera Semanal Producto'!AB$1,'BD Factoraje'!$C:$C,$B$2)</f>
        <v>0</v>
      </c>
      <c r="AC48" s="11">
        <f>IF('Cartera Semanal Producto'!$A48='Cartera Semanal Producto'!AC$1,-SUMIFS('BD Factoraje'!$Q:$Q,'BD Factoraje'!$G:$G,'Cartera Semanal Producto'!$A48,'BD Factoraje'!$C:$C,$B$2),0)+AB48-SUMIFS('BD Factoraje'!$R:$R,'BD Factoraje'!$G:$G,'Cartera Semanal Producto'!$A48,'BD Factoraje'!$N:$N,'Cartera Semanal Producto'!AC$1,'BD Factoraje'!$C:$C,$B$2)</f>
        <v>0</v>
      </c>
      <c r="AD48" s="11">
        <f>IF('Cartera Semanal Producto'!$A48='Cartera Semanal Producto'!AD$1,-SUMIFS('BD Factoraje'!$Q:$Q,'BD Factoraje'!$G:$G,'Cartera Semanal Producto'!$A48,'BD Factoraje'!$C:$C,$B$2),0)+AC48-SUMIFS('BD Factoraje'!$R:$R,'BD Factoraje'!$G:$G,'Cartera Semanal Producto'!$A48,'BD Factoraje'!$N:$N,'Cartera Semanal Producto'!AD$1,'BD Factoraje'!$C:$C,$B$2)</f>
        <v>0</v>
      </c>
      <c r="AE48" s="11">
        <f>IF('Cartera Semanal Producto'!$A48='Cartera Semanal Producto'!AE$1,-SUMIFS('BD Factoraje'!$Q:$Q,'BD Factoraje'!$G:$G,'Cartera Semanal Producto'!$A48,'BD Factoraje'!$C:$C,$B$2),0)+AD48-SUMIFS('BD Factoraje'!$R:$R,'BD Factoraje'!$G:$G,'Cartera Semanal Producto'!$A48,'BD Factoraje'!$N:$N,'Cartera Semanal Producto'!AE$1,'BD Factoraje'!$C:$C,$B$2)</f>
        <v>0</v>
      </c>
      <c r="AF48" s="11">
        <f>IF('Cartera Semanal Producto'!$A48='Cartera Semanal Producto'!AF$1,-SUMIFS('BD Factoraje'!$Q:$Q,'BD Factoraje'!$G:$G,'Cartera Semanal Producto'!$A48,'BD Factoraje'!$C:$C,$B$2),0)+AE48-SUMIFS('BD Factoraje'!$R:$R,'BD Factoraje'!$G:$G,'Cartera Semanal Producto'!$A48,'BD Factoraje'!$N:$N,'Cartera Semanal Producto'!AF$1,'BD Factoraje'!$C:$C,$B$2)</f>
        <v>0</v>
      </c>
      <c r="AG48" s="11">
        <f>IF('Cartera Semanal Producto'!$A48='Cartera Semanal Producto'!AG$1,-SUMIFS('BD Factoraje'!$Q:$Q,'BD Factoraje'!$G:$G,'Cartera Semanal Producto'!$A48,'BD Factoraje'!$C:$C,$B$2),0)+AF48-SUMIFS('BD Factoraje'!$R:$R,'BD Factoraje'!$G:$G,'Cartera Semanal Producto'!$A48,'BD Factoraje'!$N:$N,'Cartera Semanal Producto'!AG$1,'BD Factoraje'!$C:$C,$B$2)</f>
        <v>0</v>
      </c>
      <c r="AH48" s="11">
        <f>IF('Cartera Semanal Producto'!$A48='Cartera Semanal Producto'!AH$1,-SUMIFS('BD Factoraje'!$Q:$Q,'BD Factoraje'!$G:$G,'Cartera Semanal Producto'!$A48,'BD Factoraje'!$C:$C,$B$2),0)+AG48-SUMIFS('BD Factoraje'!$R:$R,'BD Factoraje'!$G:$G,'Cartera Semanal Producto'!$A48,'BD Factoraje'!$N:$N,'Cartera Semanal Producto'!AH$1,'BD Factoraje'!$C:$C,$B$2)</f>
        <v>0</v>
      </c>
      <c r="AI48" s="11">
        <f>IF('Cartera Semanal Producto'!$A48='Cartera Semanal Producto'!AI$1,-SUMIFS('BD Factoraje'!$Q:$Q,'BD Factoraje'!$G:$G,'Cartera Semanal Producto'!$A48,'BD Factoraje'!$C:$C,$B$2),0)+AH48-SUMIFS('BD Factoraje'!$R:$R,'BD Factoraje'!$G:$G,'Cartera Semanal Producto'!$A48,'BD Factoraje'!$N:$N,'Cartera Semanal Producto'!AI$1,'BD Factoraje'!$C:$C,$B$2)</f>
        <v>0</v>
      </c>
      <c r="AJ48" s="11">
        <f>IF('Cartera Semanal Producto'!$A48='Cartera Semanal Producto'!AJ$1,-SUMIFS('BD Factoraje'!$Q:$Q,'BD Factoraje'!$G:$G,'Cartera Semanal Producto'!$A48,'BD Factoraje'!$C:$C,$B$2),0)+AI48-SUMIFS('BD Factoraje'!$R:$R,'BD Factoraje'!$G:$G,'Cartera Semanal Producto'!$A48,'BD Factoraje'!$N:$N,'Cartera Semanal Producto'!AJ$1,'BD Factoraje'!$C:$C,$B$2)</f>
        <v>0</v>
      </c>
      <c r="AK48" s="11">
        <f>IF('Cartera Semanal Producto'!$A48='Cartera Semanal Producto'!AK$1,-SUMIFS('BD Factoraje'!$Q:$Q,'BD Factoraje'!$G:$G,'Cartera Semanal Producto'!$A48,'BD Factoraje'!$C:$C,$B$2),0)+AJ48-SUMIFS('BD Factoraje'!$R:$R,'BD Factoraje'!$G:$G,'Cartera Semanal Producto'!$A48,'BD Factoraje'!$N:$N,'Cartera Semanal Producto'!AK$1,'BD Factoraje'!$C:$C,$B$2)</f>
        <v>0</v>
      </c>
      <c r="AL48" s="11">
        <f>IF('Cartera Semanal Producto'!$A48='Cartera Semanal Producto'!AL$1,-SUMIFS('BD Factoraje'!$Q:$Q,'BD Factoraje'!$G:$G,'Cartera Semanal Producto'!$A48,'BD Factoraje'!$C:$C,$B$2),0)+AK48-SUMIFS('BD Factoraje'!$R:$R,'BD Factoraje'!$G:$G,'Cartera Semanal Producto'!$A48,'BD Factoraje'!$N:$N,'Cartera Semanal Producto'!AL$1,'BD Factoraje'!$C:$C,$B$2)</f>
        <v>0</v>
      </c>
      <c r="AM48" s="11">
        <f>IF('Cartera Semanal Producto'!$A48='Cartera Semanal Producto'!AM$1,-SUMIFS('BD Factoraje'!$Q:$Q,'BD Factoraje'!$G:$G,'Cartera Semanal Producto'!$A48,'BD Factoraje'!$C:$C,$B$2),0)+AL48-SUMIFS('BD Factoraje'!$R:$R,'BD Factoraje'!$G:$G,'Cartera Semanal Producto'!$A48,'BD Factoraje'!$N:$N,'Cartera Semanal Producto'!AM$1,'BD Factoraje'!$C:$C,$B$2)</f>
        <v>0</v>
      </c>
      <c r="AN48" s="11">
        <f>IF('Cartera Semanal Producto'!$A48='Cartera Semanal Producto'!AN$1,-SUMIFS('BD Factoraje'!$Q:$Q,'BD Factoraje'!$G:$G,'Cartera Semanal Producto'!$A48,'BD Factoraje'!$C:$C,$B$2),0)+AM48-SUMIFS('BD Factoraje'!$R:$R,'BD Factoraje'!$G:$G,'Cartera Semanal Producto'!$A48,'BD Factoraje'!$N:$N,'Cartera Semanal Producto'!AN$1,'BD Factoraje'!$C:$C,$B$2)</f>
        <v>0</v>
      </c>
      <c r="AO48" s="11">
        <f>IF('Cartera Semanal Producto'!$A48='Cartera Semanal Producto'!AO$1,-SUMIFS('BD Factoraje'!$Q:$Q,'BD Factoraje'!$G:$G,'Cartera Semanal Producto'!$A48,'BD Factoraje'!$C:$C,$B$2),0)+AN48-SUMIFS('BD Factoraje'!$R:$R,'BD Factoraje'!$G:$G,'Cartera Semanal Producto'!$A48,'BD Factoraje'!$N:$N,'Cartera Semanal Producto'!AO$1,'BD Factoraje'!$C:$C,$B$2)</f>
        <v>0</v>
      </c>
      <c r="AP48" s="11">
        <f>IF('Cartera Semanal Producto'!$A48='Cartera Semanal Producto'!AP$1,-SUMIFS('BD Factoraje'!$Q:$Q,'BD Factoraje'!$G:$G,'Cartera Semanal Producto'!$A48,'BD Factoraje'!$C:$C,$B$2),0)+AO48-SUMIFS('BD Factoraje'!$R:$R,'BD Factoraje'!$G:$G,'Cartera Semanal Producto'!$A48,'BD Factoraje'!$N:$N,'Cartera Semanal Producto'!AP$1,'BD Factoraje'!$C:$C,$B$2)</f>
        <v>0</v>
      </c>
      <c r="AQ48" s="11">
        <f>IF('Cartera Semanal Producto'!$A48='Cartera Semanal Producto'!AQ$1,-SUMIFS('BD Factoraje'!$Q:$Q,'BD Factoraje'!$G:$G,'Cartera Semanal Producto'!$A48,'BD Factoraje'!$C:$C,$B$2),0)+AP48-SUMIFS('BD Factoraje'!$R:$R,'BD Factoraje'!$G:$G,'Cartera Semanal Producto'!$A48,'BD Factoraje'!$N:$N,'Cartera Semanal Producto'!AQ$1,'BD Factoraje'!$C:$C,$B$2)</f>
        <v>0</v>
      </c>
      <c r="AR48" s="11">
        <f>IF('Cartera Semanal Producto'!$A48='Cartera Semanal Producto'!AR$1,-SUMIFS('BD Factoraje'!$Q:$Q,'BD Factoraje'!$G:$G,'Cartera Semanal Producto'!$A48,'BD Factoraje'!$C:$C,$B$2),0)+AQ48-SUMIFS('BD Factoraje'!$R:$R,'BD Factoraje'!$G:$G,'Cartera Semanal Producto'!$A48,'BD Factoraje'!$N:$N,'Cartera Semanal Producto'!AR$1,'BD Factoraje'!$C:$C,$B$2)</f>
        <v>0</v>
      </c>
      <c r="AS48" s="11">
        <f>IF('Cartera Semanal Producto'!$A48='Cartera Semanal Producto'!AS$1,-SUMIFS('BD Factoraje'!$Q:$Q,'BD Factoraje'!$G:$G,'Cartera Semanal Producto'!$A48,'BD Factoraje'!$C:$C,$B$2),0)+AR48-SUMIFS('BD Factoraje'!$R:$R,'BD Factoraje'!$G:$G,'Cartera Semanal Producto'!$A48,'BD Factoraje'!$N:$N,'Cartera Semanal Producto'!AS$1,'BD Factoraje'!$C:$C,$B$2)</f>
        <v>0</v>
      </c>
      <c r="AT48" s="11">
        <f>IF('Cartera Semanal Producto'!$A48='Cartera Semanal Producto'!AT$1,-SUMIFS('BD Factoraje'!$Q:$Q,'BD Factoraje'!$G:$G,'Cartera Semanal Producto'!$A48,'BD Factoraje'!$C:$C,$B$2),0)+AS48-SUMIFS('BD Factoraje'!$R:$R,'BD Factoraje'!$G:$G,'Cartera Semanal Producto'!$A48,'BD Factoraje'!$N:$N,'Cartera Semanal Producto'!AT$1,'BD Factoraje'!$C:$C,$B$2)</f>
        <v>0</v>
      </c>
      <c r="AU48" s="11">
        <f>IF('Cartera Semanal Producto'!$A48='Cartera Semanal Producto'!AU$1,-SUMIFS('BD Factoraje'!$Q:$Q,'BD Factoraje'!$G:$G,'Cartera Semanal Producto'!$A48,'BD Factoraje'!$C:$C,$B$2),0)+AT48-SUMIFS('BD Factoraje'!$R:$R,'BD Factoraje'!$G:$G,'Cartera Semanal Producto'!$A48,'BD Factoraje'!$N:$N,'Cartera Semanal Producto'!AU$1,'BD Factoraje'!$C:$C,$B$2)</f>
        <v>0</v>
      </c>
      <c r="AV48" s="11">
        <f>IF('Cartera Semanal Producto'!$A48='Cartera Semanal Producto'!AV$1,-SUMIFS('BD Factoraje'!$Q:$Q,'BD Factoraje'!$G:$G,'Cartera Semanal Producto'!$A48,'BD Factoraje'!$C:$C,$B$2),0)+AU48-SUMIFS('BD Factoraje'!$R:$R,'BD Factoraje'!$G:$G,'Cartera Semanal Producto'!$A48,'BD Factoraje'!$N:$N,'Cartera Semanal Producto'!AV$1,'BD Factoraje'!$C:$C,$B$2)</f>
        <v>0</v>
      </c>
      <c r="AW48" s="11">
        <f>IF('Cartera Semanal Producto'!$A48='Cartera Semanal Producto'!AW$1,-SUMIFS('BD Factoraje'!$Q:$Q,'BD Factoraje'!$G:$G,'Cartera Semanal Producto'!$A48,'BD Factoraje'!$C:$C,$B$2),0)+AV48-SUMIFS('BD Factoraje'!$R:$R,'BD Factoraje'!$G:$G,'Cartera Semanal Producto'!$A48,'BD Factoraje'!$N:$N,'Cartera Semanal Producto'!AW$1,'BD Factoraje'!$C:$C,$B$2)</f>
        <v>0</v>
      </c>
      <c r="AX48" s="11">
        <f>IF('Cartera Semanal Producto'!$A48='Cartera Semanal Producto'!AX$1,-SUMIFS('BD Factoraje'!$Q:$Q,'BD Factoraje'!$G:$G,'Cartera Semanal Producto'!$A48,'BD Factoraje'!$C:$C,$B$2),0)+AW48-SUMIFS('BD Factoraje'!$R:$R,'BD Factoraje'!$G:$G,'Cartera Semanal Producto'!$A48,'BD Factoraje'!$N:$N,'Cartera Semanal Producto'!AX$1,'BD Factoraje'!$C:$C,$B$2)</f>
        <v>0</v>
      </c>
      <c r="AY48" s="11">
        <f>IF('Cartera Semanal Producto'!$A48='Cartera Semanal Producto'!AY$1,-SUMIFS('BD Factoraje'!$Q:$Q,'BD Factoraje'!$G:$G,'Cartera Semanal Producto'!$A48,'BD Factoraje'!$C:$C,$B$2),0)+AX48-SUMIFS('BD Factoraje'!$R:$R,'BD Factoraje'!$G:$G,'Cartera Semanal Producto'!$A48,'BD Factoraje'!$N:$N,'Cartera Semanal Producto'!AY$1,'BD Factoraje'!$C:$C,$B$2)</f>
        <v>0</v>
      </c>
      <c r="AZ48" s="11">
        <f>IF('Cartera Semanal Producto'!$A48='Cartera Semanal Producto'!AZ$1,-SUMIFS('BD Factoraje'!$Q:$Q,'BD Factoraje'!$G:$G,'Cartera Semanal Producto'!$A48,'BD Factoraje'!$C:$C,$B$2),0)+AY48-SUMIFS('BD Factoraje'!$R:$R,'BD Factoraje'!$G:$G,'Cartera Semanal Producto'!$A48,'BD Factoraje'!$N:$N,'Cartera Semanal Producto'!AZ$1,'BD Factoraje'!$C:$C,$B$2)</f>
        <v>0</v>
      </c>
      <c r="BA48" s="11">
        <f>IF('Cartera Semanal Producto'!$A48='Cartera Semanal Producto'!BA$1,-SUMIFS('BD Factoraje'!$Q:$Q,'BD Factoraje'!$G:$G,'Cartera Semanal Producto'!$A48,'BD Factoraje'!$C:$C,$B$2),0)+AZ48-SUMIFS('BD Factoraje'!$R:$R,'BD Factoraje'!$G:$G,'Cartera Semanal Producto'!$A48,'BD Factoraje'!$N:$N,'Cartera Semanal Producto'!BA$1,'BD Factoraje'!$C:$C,$B$2)</f>
        <v>0</v>
      </c>
      <c r="BB48" s="11">
        <f>IF('Cartera Semanal Producto'!$A48='Cartera Semanal Producto'!BB$1,-SUMIFS('BD Factoraje'!$Q:$Q,'BD Factoraje'!$G:$G,'Cartera Semanal Producto'!$A48,'BD Factoraje'!$C:$C,$B$2),0)+BA48-SUMIFS('BD Factoraje'!$R:$R,'BD Factoraje'!$G:$G,'Cartera Semanal Producto'!$A48,'BD Factoraje'!$N:$N,'Cartera Semanal Producto'!BB$1,'BD Factoraje'!$C:$C,$B$2)</f>
        <v>0</v>
      </c>
      <c r="BC48" s="11">
        <f>IF('Cartera Semanal Producto'!$A48='Cartera Semanal Producto'!BC$1,-SUMIFS('BD Factoraje'!$Q:$Q,'BD Factoraje'!$G:$G,'Cartera Semanal Producto'!$A48,'BD Factoraje'!$C:$C,$B$2),0)+BB48-SUMIFS('BD Factoraje'!$R:$R,'BD Factoraje'!$G:$G,'Cartera Semanal Producto'!$A48,'BD Factoraje'!$N:$N,'Cartera Semanal Producto'!BC$1,'BD Factoraje'!$C:$C,$B$2)</f>
        <v>0</v>
      </c>
      <c r="BD48" s="11">
        <f>IF('Cartera Semanal Producto'!$A48='Cartera Semanal Producto'!BD$1,-SUMIFS('BD Factoraje'!$Q:$Q,'BD Factoraje'!$G:$G,'Cartera Semanal Producto'!$A48,'BD Factoraje'!$C:$C,$B$2),0)+BC48-SUMIFS('BD Factoraje'!$R:$R,'BD Factoraje'!$G:$G,'Cartera Semanal Producto'!$A48,'BD Factoraje'!$N:$N,'Cartera Semanal Producto'!BD$1,'BD Factoraje'!$C:$C,$B$2)</f>
        <v>0</v>
      </c>
      <c r="BE48" s="11">
        <f>IF('Cartera Semanal Producto'!$A48='Cartera Semanal Producto'!BE$1,-SUMIFS('BD Factoraje'!$Q:$Q,'BD Factoraje'!$G:$G,'Cartera Semanal Producto'!$A48,'BD Factoraje'!$C:$C,$B$2),0)+BD48-SUMIFS('BD Factoraje'!$R:$R,'BD Factoraje'!$G:$G,'Cartera Semanal Producto'!$A48,'BD Factoraje'!$N:$N,'Cartera Semanal Producto'!BE$1,'BD Factoraje'!$C:$C,$B$2)</f>
        <v>0</v>
      </c>
      <c r="BF48" s="11">
        <f>IF('Cartera Semanal Producto'!$A48='Cartera Semanal Producto'!BF$1,-SUMIFS('BD Factoraje'!$Q:$Q,'BD Factoraje'!$G:$G,'Cartera Semanal Producto'!$A48,'BD Factoraje'!$C:$C,$B$2),0)+BE48-SUMIFS('BD Factoraje'!$R:$R,'BD Factoraje'!$G:$G,'Cartera Semanal Producto'!$A48,'BD Factoraje'!$N:$N,'Cartera Semanal Producto'!BF$1,'BD Factoraje'!$C:$C,$B$2)</f>
        <v>0</v>
      </c>
      <c r="BG48" s="11">
        <f>IF('Cartera Semanal Producto'!$A48='Cartera Semanal Producto'!BG$1,-SUMIFS('BD Factoraje'!$Q:$Q,'BD Factoraje'!$G:$G,'Cartera Semanal Producto'!$A48,'BD Factoraje'!$C:$C,$B$2),0)+BF48-SUMIFS('BD Factoraje'!$R:$R,'BD Factoraje'!$G:$G,'Cartera Semanal Producto'!$A48,'BD Factoraje'!$N:$N,'Cartera Semanal Producto'!BG$1,'BD Factoraje'!$C:$C,$B$2)</f>
        <v>0</v>
      </c>
      <c r="BH48" s="11">
        <f>IF('Cartera Semanal Producto'!$A48='Cartera Semanal Producto'!BH$1,-SUMIFS('BD Factoraje'!$Q:$Q,'BD Factoraje'!$G:$G,'Cartera Semanal Producto'!$A48,'BD Factoraje'!$C:$C,$B$2),0)+BG48-SUMIFS('BD Factoraje'!$R:$R,'BD Factoraje'!$G:$G,'Cartera Semanal Producto'!$A48,'BD Factoraje'!$N:$N,'Cartera Semanal Producto'!BH$1,'BD Factoraje'!$C:$C,$B$2)</f>
        <v>0</v>
      </c>
      <c r="BI48" s="11">
        <f>IF('Cartera Semanal Producto'!$A48='Cartera Semanal Producto'!BI$1,-SUMIFS('BD Factoraje'!$Q:$Q,'BD Factoraje'!$G:$G,'Cartera Semanal Producto'!$A48,'BD Factoraje'!$C:$C,$B$2),0)+BH48-SUMIFS('BD Factoraje'!$R:$R,'BD Factoraje'!$G:$G,'Cartera Semanal Producto'!$A48,'BD Factoraje'!$N:$N,'Cartera Semanal Producto'!BI$1,'BD Factoraje'!$C:$C,$B$2)</f>
        <v>0</v>
      </c>
      <c r="BJ48" s="11">
        <f>IF('Cartera Semanal Producto'!$A48='Cartera Semanal Producto'!BJ$1,-SUMIFS('BD Factoraje'!$Q:$Q,'BD Factoraje'!$G:$G,'Cartera Semanal Producto'!$A48,'BD Factoraje'!$C:$C,$B$2),0)+BI48-SUMIFS('BD Factoraje'!$R:$R,'BD Factoraje'!$G:$G,'Cartera Semanal Producto'!$A48,'BD Factoraje'!$N:$N,'Cartera Semanal Producto'!BJ$1,'BD Factoraje'!$C:$C,$B$2)</f>
        <v>0</v>
      </c>
      <c r="BK48" s="11">
        <f>IF('Cartera Semanal Producto'!$A48='Cartera Semanal Producto'!BK$1,-SUMIFS('BD Factoraje'!$Q:$Q,'BD Factoraje'!$G:$G,'Cartera Semanal Producto'!$A48,'BD Factoraje'!$C:$C,$B$2),0)+BJ48-SUMIFS('BD Factoraje'!$R:$R,'BD Factoraje'!$G:$G,'Cartera Semanal Producto'!$A48,'BD Factoraje'!$N:$N,'Cartera Semanal Producto'!BK$1,'BD Factoraje'!$C:$C,$B$2)</f>
        <v>0</v>
      </c>
      <c r="BL48" s="11">
        <f>IF('Cartera Semanal Producto'!$A48='Cartera Semanal Producto'!BL$1,-SUMIFS('BD Factoraje'!$Q:$Q,'BD Factoraje'!$G:$G,'Cartera Semanal Producto'!$A48,'BD Factoraje'!$C:$C,$B$2),0)+BK48-SUMIFS('BD Factoraje'!$R:$R,'BD Factoraje'!$G:$G,'Cartera Semanal Producto'!$A48,'BD Factoraje'!$N:$N,'Cartera Semanal Producto'!BL$1,'BD Factoraje'!$C:$C,$B$2)</f>
        <v>0</v>
      </c>
      <c r="BM48" s="11">
        <f>IF('Cartera Semanal Producto'!$A48='Cartera Semanal Producto'!BM$1,-SUMIFS('BD Factoraje'!$Q:$Q,'BD Factoraje'!$G:$G,'Cartera Semanal Producto'!$A48,'BD Factoraje'!$C:$C,$B$2),0)+BL48-SUMIFS('BD Factoraje'!$R:$R,'BD Factoraje'!$G:$G,'Cartera Semanal Producto'!$A48,'BD Factoraje'!$N:$N,'Cartera Semanal Producto'!BM$1,'BD Factoraje'!$C:$C,$B$2)</f>
        <v>0</v>
      </c>
      <c r="BN48" s="11">
        <f>IF('Cartera Semanal Producto'!$A48='Cartera Semanal Producto'!BN$1,-SUMIFS('BD Factoraje'!$Q:$Q,'BD Factoraje'!$G:$G,'Cartera Semanal Producto'!$A48,'BD Factoraje'!$C:$C,$B$2),0)+BM48-SUMIFS('BD Factoraje'!$R:$R,'BD Factoraje'!$G:$G,'Cartera Semanal Producto'!$A48,'BD Factoraje'!$N:$N,'Cartera Semanal Producto'!BN$1,'BD Factoraje'!$C:$C,$B$2)</f>
        <v>0</v>
      </c>
      <c r="BO48" s="11">
        <f>IF('Cartera Semanal Producto'!$A48='Cartera Semanal Producto'!BO$1,-SUMIFS('BD Factoraje'!$Q:$Q,'BD Factoraje'!$G:$G,'Cartera Semanal Producto'!$A48,'BD Factoraje'!$C:$C,$B$2),0)+BN48-SUMIFS('BD Factoraje'!$R:$R,'BD Factoraje'!$G:$G,'Cartera Semanal Producto'!$A48,'BD Factoraje'!$N:$N,'Cartera Semanal Producto'!BO$1,'BD Factoraje'!$C:$C,$B$2)</f>
        <v>0</v>
      </c>
      <c r="BP48" s="11">
        <f>IF('Cartera Semanal Producto'!$A48='Cartera Semanal Producto'!BP$1,-SUMIFS('BD Factoraje'!$Q:$Q,'BD Factoraje'!$G:$G,'Cartera Semanal Producto'!$A48,'BD Factoraje'!$C:$C,$B$2),0)+BO48-SUMIFS('BD Factoraje'!$R:$R,'BD Factoraje'!$G:$G,'Cartera Semanal Producto'!$A48,'BD Factoraje'!$N:$N,'Cartera Semanal Producto'!BP$1,'BD Factoraje'!$C:$C,$B$2)</f>
        <v>0</v>
      </c>
      <c r="BQ48" s="11">
        <f>IF('Cartera Semanal Producto'!$A48='Cartera Semanal Producto'!BQ$1,-SUMIFS('BD Factoraje'!$Q:$Q,'BD Factoraje'!$G:$G,'Cartera Semanal Producto'!$A48,'BD Factoraje'!$C:$C,$B$2),0)+BP48-SUMIFS('BD Factoraje'!$R:$R,'BD Factoraje'!$G:$G,'Cartera Semanal Producto'!$A48,'BD Factoraje'!$N:$N,'Cartera Semanal Producto'!BQ$1,'BD Factoraje'!$C:$C,$B$2)</f>
        <v>0</v>
      </c>
      <c r="BR48" s="11">
        <f>IF('Cartera Semanal Producto'!$A48='Cartera Semanal Producto'!BR$1,-SUMIFS('BD Factoraje'!$Q:$Q,'BD Factoraje'!$G:$G,'Cartera Semanal Producto'!$A48,'BD Factoraje'!$C:$C,$B$2),0)+BQ48-SUMIFS('BD Factoraje'!$R:$R,'BD Factoraje'!$G:$G,'Cartera Semanal Producto'!$A48,'BD Factoraje'!$N:$N,'Cartera Semanal Producto'!BR$1,'BD Factoraje'!$C:$C,$B$2)</f>
        <v>0</v>
      </c>
      <c r="BS48" s="11">
        <f>IF('Cartera Semanal Producto'!$A48='Cartera Semanal Producto'!BS$1,-SUMIFS('BD Factoraje'!$Q:$Q,'BD Factoraje'!$G:$G,'Cartera Semanal Producto'!$A48,'BD Factoraje'!$C:$C,$B$2),0)+BR48-SUMIFS('BD Factoraje'!$R:$R,'BD Factoraje'!$G:$G,'Cartera Semanal Producto'!$A48,'BD Factoraje'!$N:$N,'Cartera Semanal Producto'!BS$1,'BD Factoraje'!$C:$C,$B$2)</f>
        <v>0</v>
      </c>
      <c r="BT48" s="11">
        <f>IF('Cartera Semanal Producto'!$A48='Cartera Semanal Producto'!BT$1,-SUMIFS('BD Factoraje'!$Q:$Q,'BD Factoraje'!$G:$G,'Cartera Semanal Producto'!$A48,'BD Factoraje'!$C:$C,$B$2),0)+BS48-SUMIFS('BD Factoraje'!$R:$R,'BD Factoraje'!$G:$G,'Cartera Semanal Producto'!$A48,'BD Factoraje'!$N:$N,'Cartera Semanal Producto'!BT$1,'BD Factoraje'!$C:$C,$B$2)</f>
        <v>0</v>
      </c>
      <c r="BU48" s="11">
        <f>IF('Cartera Semanal Producto'!$A48='Cartera Semanal Producto'!BU$1,-SUMIFS('BD Factoraje'!$Q:$Q,'BD Factoraje'!$G:$G,'Cartera Semanal Producto'!$A48,'BD Factoraje'!$C:$C,$B$2),0)+BT48-SUMIFS('BD Factoraje'!$R:$R,'BD Factoraje'!$G:$G,'Cartera Semanal Producto'!$A48,'BD Factoraje'!$N:$N,'Cartera Semanal Producto'!BU$1,'BD Factoraje'!$C:$C,$B$2)</f>
        <v>0</v>
      </c>
      <c r="BV48" s="11">
        <f>IF('Cartera Semanal Producto'!$A48='Cartera Semanal Producto'!BV$1,-SUMIFS('BD Factoraje'!$Q:$Q,'BD Factoraje'!$G:$G,'Cartera Semanal Producto'!$A48,'BD Factoraje'!$C:$C,$B$2),0)+BU48-SUMIFS('BD Factoraje'!$R:$R,'BD Factoraje'!$G:$G,'Cartera Semanal Producto'!$A48,'BD Factoraje'!$N:$N,'Cartera Semanal Producto'!BV$1,'BD Factoraje'!$C:$C,$B$2)</f>
        <v>0</v>
      </c>
      <c r="BW48" s="11">
        <f>IF('Cartera Semanal Producto'!$A48='Cartera Semanal Producto'!BW$1,-SUMIFS('BD Factoraje'!$Q:$Q,'BD Factoraje'!$G:$G,'Cartera Semanal Producto'!$A48,'BD Factoraje'!$C:$C,$B$2),0)+BV48-SUMIFS('BD Factoraje'!$R:$R,'BD Factoraje'!$G:$G,'Cartera Semanal Producto'!$A48,'BD Factoraje'!$N:$N,'Cartera Semanal Producto'!BW$1,'BD Factoraje'!$C:$C,$B$2)</f>
        <v>0</v>
      </c>
      <c r="BX48" s="11">
        <f>IF('Cartera Semanal Producto'!$A48='Cartera Semanal Producto'!BX$1,-SUMIFS('BD Factoraje'!$Q:$Q,'BD Factoraje'!$G:$G,'Cartera Semanal Producto'!$A48,'BD Factoraje'!$C:$C,$B$2),0)+BW48-SUMIFS('BD Factoraje'!$R:$R,'BD Factoraje'!$G:$G,'Cartera Semanal Producto'!$A48,'BD Factoraje'!$N:$N,'Cartera Semanal Producto'!BX$1,'BD Factoraje'!$C:$C,$B$2)</f>
        <v>0</v>
      </c>
      <c r="BY48" s="11">
        <f>IF('Cartera Semanal Producto'!$A48='Cartera Semanal Producto'!BY$1,-SUMIFS('BD Factoraje'!$Q:$Q,'BD Factoraje'!$G:$G,'Cartera Semanal Producto'!$A48,'BD Factoraje'!$C:$C,$B$2),0)+BX48-SUMIFS('BD Factoraje'!$R:$R,'BD Factoraje'!$G:$G,'Cartera Semanal Producto'!$A48,'BD Factoraje'!$N:$N,'Cartera Semanal Producto'!BY$1,'BD Factoraje'!$C:$C,$B$2)</f>
        <v>0</v>
      </c>
      <c r="BZ48" s="11">
        <f>IF('Cartera Semanal Producto'!$A48='Cartera Semanal Producto'!BZ$1,-SUMIFS('BD Factoraje'!$Q:$Q,'BD Factoraje'!$G:$G,'Cartera Semanal Producto'!$A48,'BD Factoraje'!$C:$C,$B$2),0)+BY48-SUMIFS('BD Factoraje'!$R:$R,'BD Factoraje'!$G:$G,'Cartera Semanal Producto'!$A48,'BD Factoraje'!$N:$N,'Cartera Semanal Producto'!BZ$1,'BD Factoraje'!$C:$C,$B$2)</f>
        <v>0</v>
      </c>
      <c r="CA48" s="11">
        <f>IF('Cartera Semanal Producto'!$A48='Cartera Semanal Producto'!CA$1,-SUMIFS('BD Factoraje'!$Q:$Q,'BD Factoraje'!$G:$G,'Cartera Semanal Producto'!$A48,'BD Factoraje'!$C:$C,$B$2),0)+BZ48-SUMIFS('BD Factoraje'!$R:$R,'BD Factoraje'!$G:$G,'Cartera Semanal Producto'!$A48,'BD Factoraje'!$N:$N,'Cartera Semanal Producto'!CA$1,'BD Factoraje'!$C:$C,$B$2)</f>
        <v>0</v>
      </c>
      <c r="CB48" s="11">
        <f>IF('Cartera Semanal Producto'!$A48='Cartera Semanal Producto'!CB$1,-SUMIFS('BD Factoraje'!$Q:$Q,'BD Factoraje'!$G:$G,'Cartera Semanal Producto'!$A48,'BD Factoraje'!$C:$C,$B$2),0)+CA48-SUMIFS('BD Factoraje'!$R:$R,'BD Factoraje'!$G:$G,'Cartera Semanal Producto'!$A48,'BD Factoraje'!$N:$N,'Cartera Semanal Producto'!CB$1,'BD Factoraje'!$C:$C,$B$2)</f>
        <v>0</v>
      </c>
      <c r="CC48" s="11">
        <f>IF('Cartera Semanal Producto'!$A48='Cartera Semanal Producto'!CC$1,-SUMIFS('BD Factoraje'!$Q:$Q,'BD Factoraje'!$G:$G,'Cartera Semanal Producto'!$A48,'BD Factoraje'!$C:$C,$B$2),0)+CB48-SUMIFS('BD Factoraje'!$R:$R,'BD Factoraje'!$G:$G,'Cartera Semanal Producto'!$A48,'BD Factoraje'!$N:$N,'Cartera Semanal Producto'!CC$1,'BD Factoraje'!$C:$C,$B$2)</f>
        <v>0</v>
      </c>
      <c r="CD48" s="11">
        <f>IF('Cartera Semanal Producto'!$A48='Cartera Semanal Producto'!CD$1,-SUMIFS('BD Factoraje'!$Q:$Q,'BD Factoraje'!$G:$G,'Cartera Semanal Producto'!$A48,'BD Factoraje'!$C:$C,$B$2),0)+CC48-SUMIFS('BD Factoraje'!$R:$R,'BD Factoraje'!$G:$G,'Cartera Semanal Producto'!$A48,'BD Factoraje'!$N:$N,'Cartera Semanal Producto'!CD$1,'BD Factoraje'!$C:$C,$B$2)</f>
        <v>0</v>
      </c>
      <c r="CE48" s="11">
        <f>IF('Cartera Semanal Producto'!$A48='Cartera Semanal Producto'!CE$1,-SUMIFS('BD Factoraje'!$Q:$Q,'BD Factoraje'!$G:$G,'Cartera Semanal Producto'!$A48,'BD Factoraje'!$C:$C,$B$2),0)+CD48-SUMIFS('BD Factoraje'!$R:$R,'BD Factoraje'!$G:$G,'Cartera Semanal Producto'!$A48,'BD Factoraje'!$N:$N,'Cartera Semanal Producto'!CE$1,'BD Factoraje'!$C:$C,$B$2)</f>
        <v>0</v>
      </c>
      <c r="CF48" s="11">
        <f>IF('Cartera Semanal Producto'!$A48='Cartera Semanal Producto'!CF$1,-SUMIFS('BD Factoraje'!$Q:$Q,'BD Factoraje'!$G:$G,'Cartera Semanal Producto'!$A48,'BD Factoraje'!$C:$C,$B$2),0)+CE48-SUMIFS('BD Factoraje'!$R:$R,'BD Factoraje'!$G:$G,'Cartera Semanal Producto'!$A48,'BD Factoraje'!$N:$N,'Cartera Semanal Producto'!CF$1,'BD Factoraje'!$C:$C,$B$2)</f>
        <v>0</v>
      </c>
      <c r="CG48" s="11">
        <f>IF('Cartera Semanal Producto'!$A48='Cartera Semanal Producto'!CG$1,-SUMIFS('BD Factoraje'!$Q:$Q,'BD Factoraje'!$G:$G,'Cartera Semanal Producto'!$A48,'BD Factoraje'!$C:$C,$B$2),0)+CF48-SUMIFS('BD Factoraje'!$R:$R,'BD Factoraje'!$G:$G,'Cartera Semanal Producto'!$A48,'BD Factoraje'!$N:$N,'Cartera Semanal Producto'!CG$1,'BD Factoraje'!$C:$C,$B$2)</f>
        <v>0</v>
      </c>
      <c r="CH48" s="11">
        <f>IF('Cartera Semanal Producto'!$A48='Cartera Semanal Producto'!CH$1,-SUMIFS('BD Factoraje'!$Q:$Q,'BD Factoraje'!$G:$G,'Cartera Semanal Producto'!$A48,'BD Factoraje'!$C:$C,$B$2),0)+CG48-SUMIFS('BD Factoraje'!$R:$R,'BD Factoraje'!$G:$G,'Cartera Semanal Producto'!$A48,'BD Factoraje'!$N:$N,'Cartera Semanal Producto'!CH$1,'BD Factoraje'!$C:$C,$B$2)</f>
        <v>0</v>
      </c>
      <c r="CI48" s="11">
        <f>IF('Cartera Semanal Producto'!$A48='Cartera Semanal Producto'!CI$1,-SUMIFS('BD Factoraje'!$Q:$Q,'BD Factoraje'!$G:$G,'Cartera Semanal Producto'!$A48,'BD Factoraje'!$C:$C,$B$2),0)+CH48-SUMIFS('BD Factoraje'!$R:$R,'BD Factoraje'!$G:$G,'Cartera Semanal Producto'!$A48,'BD Factoraje'!$N:$N,'Cartera Semanal Producto'!CI$1,'BD Factoraje'!$C:$C,$B$2)</f>
        <v>0</v>
      </c>
      <c r="CJ48" s="11">
        <f>IF('Cartera Semanal Producto'!$A48='Cartera Semanal Producto'!CJ$1,-SUMIFS('BD Factoraje'!$Q:$Q,'BD Factoraje'!$G:$G,'Cartera Semanal Producto'!$A48,'BD Factoraje'!$C:$C,$B$2),0)+CI48-SUMIFS('BD Factoraje'!$R:$R,'BD Factoraje'!$G:$G,'Cartera Semanal Producto'!$A48,'BD Factoraje'!$N:$N,'Cartera Semanal Producto'!CJ$1,'BD Factoraje'!$C:$C,$B$2)</f>
        <v>0</v>
      </c>
      <c r="CK48" s="11">
        <f>IF('Cartera Semanal Producto'!$A48='Cartera Semanal Producto'!CK$1,-SUMIFS('BD Factoraje'!$Q:$Q,'BD Factoraje'!$G:$G,'Cartera Semanal Producto'!$A48,'BD Factoraje'!$C:$C,$B$2),0)+CJ48-SUMIFS('BD Factoraje'!$R:$R,'BD Factoraje'!$G:$G,'Cartera Semanal Producto'!$A48,'BD Factoraje'!$N:$N,'Cartera Semanal Producto'!CK$1,'BD Factoraje'!$C:$C,$B$2)</f>
        <v>0</v>
      </c>
      <c r="CL48" s="11">
        <f>IF('Cartera Semanal Producto'!$A48='Cartera Semanal Producto'!CL$1,-SUMIFS('BD Factoraje'!$Q:$Q,'BD Factoraje'!$G:$G,'Cartera Semanal Producto'!$A48,'BD Factoraje'!$C:$C,$B$2),0)+CK48-SUMIFS('BD Factoraje'!$R:$R,'BD Factoraje'!$G:$G,'Cartera Semanal Producto'!$A48,'BD Factoraje'!$N:$N,'Cartera Semanal Producto'!CL$1,'BD Factoraje'!$C:$C,$B$2)</f>
        <v>0</v>
      </c>
      <c r="CM48" s="11">
        <f>IF('Cartera Semanal Producto'!$A48='Cartera Semanal Producto'!CM$1,-SUMIFS('BD Factoraje'!$Q:$Q,'BD Factoraje'!$G:$G,'Cartera Semanal Producto'!$A48,'BD Factoraje'!$C:$C,$B$2),0)+CL48-SUMIFS('BD Factoraje'!$R:$R,'BD Factoraje'!$G:$G,'Cartera Semanal Producto'!$A48,'BD Factoraje'!$N:$N,'Cartera Semanal Producto'!CM$1,'BD Factoraje'!$C:$C,$B$2)</f>
        <v>0</v>
      </c>
      <c r="CN48" s="11">
        <f>IF('Cartera Semanal Producto'!$A48='Cartera Semanal Producto'!CN$1,-SUMIFS('BD Factoraje'!$Q:$Q,'BD Factoraje'!$G:$G,'Cartera Semanal Producto'!$A48,'BD Factoraje'!$C:$C,$B$2),0)+CM48-SUMIFS('BD Factoraje'!$R:$R,'BD Factoraje'!$G:$G,'Cartera Semanal Producto'!$A48,'BD Factoraje'!$N:$N,'Cartera Semanal Producto'!CN$1,'BD Factoraje'!$C:$C,$B$2)</f>
        <v>0</v>
      </c>
      <c r="CO48" s="11">
        <f>IF('Cartera Semanal Producto'!$A48='Cartera Semanal Producto'!CO$1,-SUMIFS('BD Factoraje'!$Q:$Q,'BD Factoraje'!$G:$G,'Cartera Semanal Producto'!$A48,'BD Factoraje'!$C:$C,$B$2),0)+CN48-SUMIFS('BD Factoraje'!$R:$R,'BD Factoraje'!$G:$G,'Cartera Semanal Producto'!$A48,'BD Factoraje'!$N:$N,'Cartera Semanal Producto'!CO$1,'BD Factoraje'!$C:$C,$B$2)</f>
        <v>0</v>
      </c>
      <c r="CP48" s="11">
        <f>IF('Cartera Semanal Producto'!$A48='Cartera Semanal Producto'!CP$1,-SUMIFS('BD Factoraje'!$Q:$Q,'BD Factoraje'!$G:$G,'Cartera Semanal Producto'!$A48,'BD Factoraje'!$C:$C,$B$2),0)+CO48-SUMIFS('BD Factoraje'!$R:$R,'BD Factoraje'!$G:$G,'Cartera Semanal Producto'!$A48,'BD Factoraje'!$N:$N,'Cartera Semanal Producto'!CP$1,'BD Factoraje'!$C:$C,$B$2)</f>
        <v>0</v>
      </c>
      <c r="CQ48" s="11">
        <f>IF('Cartera Semanal Producto'!$A48='Cartera Semanal Producto'!CQ$1,-SUMIFS('BD Factoraje'!$Q:$Q,'BD Factoraje'!$G:$G,'Cartera Semanal Producto'!$A48,'BD Factoraje'!$C:$C,$B$2),0)+CP48-SUMIFS('BD Factoraje'!$R:$R,'BD Factoraje'!$G:$G,'Cartera Semanal Producto'!$A48,'BD Factoraje'!$N:$N,'Cartera Semanal Producto'!CQ$1,'BD Factoraje'!$C:$C,$B$2)</f>
        <v>0</v>
      </c>
      <c r="CR48" s="11">
        <f>IF('Cartera Semanal Producto'!$A48='Cartera Semanal Producto'!CR$1,-SUMIFS('BD Factoraje'!$Q:$Q,'BD Factoraje'!$G:$G,'Cartera Semanal Producto'!$A48,'BD Factoraje'!$C:$C,$B$2),0)+CQ48-SUMIFS('BD Factoraje'!$R:$R,'BD Factoraje'!$G:$G,'Cartera Semanal Producto'!$A48,'BD Factoraje'!$N:$N,'Cartera Semanal Producto'!CR$1,'BD Factoraje'!$C:$C,$B$2)</f>
        <v>0</v>
      </c>
      <c r="CS48" s="11">
        <f>IF('Cartera Semanal Producto'!$A48='Cartera Semanal Producto'!CS$1,-SUMIFS('BD Factoraje'!$Q:$Q,'BD Factoraje'!$G:$G,'Cartera Semanal Producto'!$A48,'BD Factoraje'!$C:$C,$B$2),0)+CR48-SUMIFS('BD Factoraje'!$R:$R,'BD Factoraje'!$G:$G,'Cartera Semanal Producto'!$A48,'BD Factoraje'!$N:$N,'Cartera Semanal Producto'!CS$1,'BD Factoraje'!$C:$C,$B$2)</f>
        <v>0</v>
      </c>
      <c r="CT48" s="11">
        <f>IF('Cartera Semanal Producto'!$A48='Cartera Semanal Producto'!CT$1,-SUMIFS('BD Factoraje'!$Q:$Q,'BD Factoraje'!$G:$G,'Cartera Semanal Producto'!$A48,'BD Factoraje'!$C:$C,$B$2),0)+CS48-SUMIFS('BD Factoraje'!$R:$R,'BD Factoraje'!$G:$G,'Cartera Semanal Producto'!$A48,'BD Factoraje'!$N:$N,'Cartera Semanal Producto'!CT$1,'BD Factoraje'!$C:$C,$B$2)</f>
        <v>0</v>
      </c>
      <c r="CU48" s="11">
        <f>IF('Cartera Semanal Producto'!$A48='Cartera Semanal Producto'!CU$1,-SUMIFS('BD Factoraje'!$Q:$Q,'BD Factoraje'!$G:$G,'Cartera Semanal Producto'!$A48,'BD Factoraje'!$C:$C,$B$2),0)+CT48-SUMIFS('BD Factoraje'!$R:$R,'BD Factoraje'!$G:$G,'Cartera Semanal Producto'!$A48,'BD Factoraje'!$N:$N,'Cartera Semanal Producto'!CU$1,'BD Factoraje'!$C:$C,$B$2)</f>
        <v>0</v>
      </c>
      <c r="CV48" s="11">
        <f>IF('Cartera Semanal Producto'!$A48='Cartera Semanal Producto'!CV$1,-SUMIFS('BD Factoraje'!$Q:$Q,'BD Factoraje'!$G:$G,'Cartera Semanal Producto'!$A48,'BD Factoraje'!$C:$C,$B$2),0)+CU48-SUMIFS('BD Factoraje'!$R:$R,'BD Factoraje'!$G:$G,'Cartera Semanal Producto'!$A48,'BD Factoraje'!$N:$N,'Cartera Semanal Producto'!CV$1,'BD Factoraje'!$C:$C,$B$2)</f>
        <v>0</v>
      </c>
    </row>
    <row r="49" spans="1:100" x14ac:dyDescent="0.25">
      <c r="A49" s="14">
        <v>59</v>
      </c>
      <c r="B49" s="31">
        <f t="shared" si="2"/>
        <v>42778</v>
      </c>
      <c r="C49" s="11">
        <f>IF('Cartera Semanal Producto'!$A49='Cartera Semanal Producto'!C$1,-SUMIFS('BD Factoraje'!$Q:$Q,'BD Factoraje'!$G:$G,'Cartera Semanal Producto'!$A49,'BD Factoraje'!$C:$C,$B$2),0)</f>
        <v>0</v>
      </c>
      <c r="D49" s="11">
        <f>IF('Cartera Semanal Producto'!$A49='Cartera Semanal Producto'!D$1,-SUMIFS('BD Factoraje'!$Q:$Q,'BD Factoraje'!$G:$G,'Cartera Semanal Producto'!$A49,'BD Factoraje'!$C:$C,$B$2),0)+C49-SUMIFS('BD Factoraje'!$R:$R,'BD Factoraje'!$G:$G,'Cartera Semanal Producto'!$A49,'BD Factoraje'!$N:$N,'Cartera Semanal Producto'!D$1,'BD Factoraje'!$C:$C,$B$2)</f>
        <v>0</v>
      </c>
      <c r="E49" s="11">
        <f>IF('Cartera Semanal Producto'!$A49='Cartera Semanal Producto'!E$1,-SUMIFS('BD Factoraje'!$Q:$Q,'BD Factoraje'!$G:$G,'Cartera Semanal Producto'!$A49,'BD Factoraje'!$C:$C,$B$2),0)+D49-SUMIFS('BD Factoraje'!$R:$R,'BD Factoraje'!$G:$G,'Cartera Semanal Producto'!$A49,'BD Factoraje'!$N:$N,'Cartera Semanal Producto'!E$1,'BD Factoraje'!$C:$C,$B$2)</f>
        <v>0</v>
      </c>
      <c r="F49" s="11">
        <f>IF('Cartera Semanal Producto'!$A49='Cartera Semanal Producto'!F$1,-SUMIFS('BD Factoraje'!$Q:$Q,'BD Factoraje'!$G:$G,'Cartera Semanal Producto'!$A49,'BD Factoraje'!$C:$C,$B$2),0)+E49-SUMIFS('BD Factoraje'!$R:$R,'BD Factoraje'!$G:$G,'Cartera Semanal Producto'!$A49,'BD Factoraje'!$N:$N,'Cartera Semanal Producto'!F$1,'BD Factoraje'!$C:$C,$B$2)</f>
        <v>0</v>
      </c>
      <c r="G49" s="11">
        <f>IF('Cartera Semanal Producto'!$A49='Cartera Semanal Producto'!G$1,-SUMIFS('BD Factoraje'!$Q:$Q,'BD Factoraje'!$G:$G,'Cartera Semanal Producto'!$A49,'BD Factoraje'!$C:$C,$B$2),0)+F49-SUMIFS('BD Factoraje'!$R:$R,'BD Factoraje'!$G:$G,'Cartera Semanal Producto'!$A49,'BD Factoraje'!$N:$N,'Cartera Semanal Producto'!G$1,'BD Factoraje'!$C:$C,$B$2)</f>
        <v>0</v>
      </c>
      <c r="H49" s="11">
        <f>IF('Cartera Semanal Producto'!$A49='Cartera Semanal Producto'!H$1,-SUMIFS('BD Factoraje'!$Q:$Q,'BD Factoraje'!$G:$G,'Cartera Semanal Producto'!$A49,'BD Factoraje'!$C:$C,$B$2),0)+G49-SUMIFS('BD Factoraje'!$R:$R,'BD Factoraje'!$G:$G,'Cartera Semanal Producto'!$A49,'BD Factoraje'!$N:$N,'Cartera Semanal Producto'!H$1,'BD Factoraje'!$C:$C,$B$2)</f>
        <v>0</v>
      </c>
      <c r="I49" s="11">
        <f>IF('Cartera Semanal Producto'!$A49='Cartera Semanal Producto'!I$1,-SUMIFS('BD Factoraje'!$Q:$Q,'BD Factoraje'!$G:$G,'Cartera Semanal Producto'!$A49,'BD Factoraje'!$C:$C,$B$2),0)+H49-SUMIFS('BD Factoraje'!$R:$R,'BD Factoraje'!$G:$G,'Cartera Semanal Producto'!$A49,'BD Factoraje'!$N:$N,'Cartera Semanal Producto'!I$1,'BD Factoraje'!$C:$C,$B$2)</f>
        <v>0</v>
      </c>
      <c r="J49" s="11">
        <f>IF('Cartera Semanal Producto'!$A49='Cartera Semanal Producto'!J$1,-SUMIFS('BD Factoraje'!$Q:$Q,'BD Factoraje'!$G:$G,'Cartera Semanal Producto'!$A49,'BD Factoraje'!$C:$C,$B$2),0)+I49-SUMIFS('BD Factoraje'!$R:$R,'BD Factoraje'!$G:$G,'Cartera Semanal Producto'!$A49,'BD Factoraje'!$N:$N,'Cartera Semanal Producto'!J$1,'BD Factoraje'!$C:$C,$B$2)</f>
        <v>0</v>
      </c>
      <c r="K49" s="11">
        <f>IF('Cartera Semanal Producto'!$A49='Cartera Semanal Producto'!K$1,-SUMIFS('BD Factoraje'!$Q:$Q,'BD Factoraje'!$G:$G,'Cartera Semanal Producto'!$A49,'BD Factoraje'!$C:$C,$B$2),0)+J49-SUMIFS('BD Factoraje'!$R:$R,'BD Factoraje'!$G:$G,'Cartera Semanal Producto'!$A49,'BD Factoraje'!$N:$N,'Cartera Semanal Producto'!K$1,'BD Factoraje'!$C:$C,$B$2)</f>
        <v>0</v>
      </c>
      <c r="L49" s="11">
        <f>IF('Cartera Semanal Producto'!$A49='Cartera Semanal Producto'!L$1,-SUMIFS('BD Factoraje'!$Q:$Q,'BD Factoraje'!$G:$G,'Cartera Semanal Producto'!$A49,'BD Factoraje'!$C:$C,$B$2),0)+K49-SUMIFS('BD Factoraje'!$R:$R,'BD Factoraje'!$G:$G,'Cartera Semanal Producto'!$A49,'BD Factoraje'!$N:$N,'Cartera Semanal Producto'!L$1,'BD Factoraje'!$C:$C,$B$2)</f>
        <v>0</v>
      </c>
      <c r="M49" s="11">
        <f>IF('Cartera Semanal Producto'!$A49='Cartera Semanal Producto'!M$1,-SUMIFS('BD Factoraje'!$Q:$Q,'BD Factoraje'!$G:$G,'Cartera Semanal Producto'!$A49,'BD Factoraje'!$C:$C,$B$2),0)+L49-SUMIFS('BD Factoraje'!$R:$R,'BD Factoraje'!$G:$G,'Cartera Semanal Producto'!$A49,'BD Factoraje'!$N:$N,'Cartera Semanal Producto'!M$1,'BD Factoraje'!$C:$C,$B$2)</f>
        <v>0</v>
      </c>
      <c r="N49" s="11">
        <f>IF('Cartera Semanal Producto'!$A49='Cartera Semanal Producto'!N$1,-SUMIFS('BD Factoraje'!$Q:$Q,'BD Factoraje'!$G:$G,'Cartera Semanal Producto'!$A49,'BD Factoraje'!$C:$C,$B$2),0)+M49-SUMIFS('BD Factoraje'!$R:$R,'BD Factoraje'!$G:$G,'Cartera Semanal Producto'!$A49,'BD Factoraje'!$N:$N,'Cartera Semanal Producto'!N$1,'BD Factoraje'!$C:$C,$B$2)</f>
        <v>0</v>
      </c>
      <c r="O49" s="11">
        <f>IF('Cartera Semanal Producto'!$A49='Cartera Semanal Producto'!O$1,-SUMIFS('BD Factoraje'!$Q:$Q,'BD Factoraje'!$G:$G,'Cartera Semanal Producto'!$A49,'BD Factoraje'!$C:$C,$B$2),0)+N49-SUMIFS('BD Factoraje'!$R:$R,'BD Factoraje'!$G:$G,'Cartera Semanal Producto'!$A49,'BD Factoraje'!$N:$N,'Cartera Semanal Producto'!O$1,'BD Factoraje'!$C:$C,$B$2)</f>
        <v>0</v>
      </c>
      <c r="P49" s="11">
        <f>IF('Cartera Semanal Producto'!$A49='Cartera Semanal Producto'!P$1,-SUMIFS('BD Factoraje'!$Q:$Q,'BD Factoraje'!$G:$G,'Cartera Semanal Producto'!$A49,'BD Factoraje'!$C:$C,$B$2),0)+O49-SUMIFS('BD Factoraje'!$R:$R,'BD Factoraje'!$G:$G,'Cartera Semanal Producto'!$A49,'BD Factoraje'!$N:$N,'Cartera Semanal Producto'!P$1,'BD Factoraje'!$C:$C,$B$2)</f>
        <v>0</v>
      </c>
      <c r="Q49" s="11">
        <f>IF('Cartera Semanal Producto'!$A49='Cartera Semanal Producto'!Q$1,-SUMIFS('BD Factoraje'!$Q:$Q,'BD Factoraje'!$G:$G,'Cartera Semanal Producto'!$A49,'BD Factoraje'!$C:$C,$B$2),0)+P49-SUMIFS('BD Factoraje'!$R:$R,'BD Factoraje'!$G:$G,'Cartera Semanal Producto'!$A49,'BD Factoraje'!$N:$N,'Cartera Semanal Producto'!Q$1,'BD Factoraje'!$C:$C,$B$2)</f>
        <v>0</v>
      </c>
      <c r="R49" s="11">
        <f>IF('Cartera Semanal Producto'!$A49='Cartera Semanal Producto'!R$1,-SUMIFS('BD Factoraje'!$Q:$Q,'BD Factoraje'!$G:$G,'Cartera Semanal Producto'!$A49,'BD Factoraje'!$C:$C,$B$2),0)+Q49-SUMIFS('BD Factoraje'!$R:$R,'BD Factoraje'!$G:$G,'Cartera Semanal Producto'!$A49,'BD Factoraje'!$N:$N,'Cartera Semanal Producto'!R$1,'BD Factoraje'!$C:$C,$B$2)</f>
        <v>0</v>
      </c>
      <c r="S49" s="11">
        <f>IF('Cartera Semanal Producto'!$A49='Cartera Semanal Producto'!S$1,-SUMIFS('BD Factoraje'!$Q:$Q,'BD Factoraje'!$G:$G,'Cartera Semanal Producto'!$A49,'BD Factoraje'!$C:$C,$B$2),0)+R49-SUMIFS('BD Factoraje'!$R:$R,'BD Factoraje'!$G:$G,'Cartera Semanal Producto'!$A49,'BD Factoraje'!$N:$N,'Cartera Semanal Producto'!S$1,'BD Factoraje'!$C:$C,$B$2)</f>
        <v>0</v>
      </c>
      <c r="T49" s="11">
        <f>IF('Cartera Semanal Producto'!$A49='Cartera Semanal Producto'!T$1,-SUMIFS('BD Factoraje'!$Q:$Q,'BD Factoraje'!$G:$G,'Cartera Semanal Producto'!$A49,'BD Factoraje'!$C:$C,$B$2),0)+S49-SUMIFS('BD Factoraje'!$R:$R,'BD Factoraje'!$G:$G,'Cartera Semanal Producto'!$A49,'BD Factoraje'!$N:$N,'Cartera Semanal Producto'!T$1,'BD Factoraje'!$C:$C,$B$2)</f>
        <v>0</v>
      </c>
      <c r="U49" s="11">
        <f>IF('Cartera Semanal Producto'!$A49='Cartera Semanal Producto'!U$1,-SUMIFS('BD Factoraje'!$Q:$Q,'BD Factoraje'!$G:$G,'Cartera Semanal Producto'!$A49,'BD Factoraje'!$C:$C,$B$2),0)+T49-SUMIFS('BD Factoraje'!$R:$R,'BD Factoraje'!$G:$G,'Cartera Semanal Producto'!$A49,'BD Factoraje'!$N:$N,'Cartera Semanal Producto'!U$1,'BD Factoraje'!$C:$C,$B$2)</f>
        <v>0</v>
      </c>
      <c r="V49" s="11">
        <f>IF('Cartera Semanal Producto'!$A49='Cartera Semanal Producto'!V$1,-SUMIFS('BD Factoraje'!$Q:$Q,'BD Factoraje'!$G:$G,'Cartera Semanal Producto'!$A49,'BD Factoraje'!$C:$C,$B$2),0)+U49-SUMIFS('BD Factoraje'!$R:$R,'BD Factoraje'!$G:$G,'Cartera Semanal Producto'!$A49,'BD Factoraje'!$N:$N,'Cartera Semanal Producto'!V$1,'BD Factoraje'!$C:$C,$B$2)</f>
        <v>0</v>
      </c>
      <c r="W49" s="11">
        <f>IF('Cartera Semanal Producto'!$A49='Cartera Semanal Producto'!W$1,-SUMIFS('BD Factoraje'!$Q:$Q,'BD Factoraje'!$G:$G,'Cartera Semanal Producto'!$A49,'BD Factoraje'!$C:$C,$B$2),0)+V49-SUMIFS('BD Factoraje'!$R:$R,'BD Factoraje'!$G:$G,'Cartera Semanal Producto'!$A49,'BD Factoraje'!$N:$N,'Cartera Semanal Producto'!W$1,'BD Factoraje'!$C:$C,$B$2)</f>
        <v>0</v>
      </c>
      <c r="X49" s="11">
        <f>IF('Cartera Semanal Producto'!$A49='Cartera Semanal Producto'!X$1,-SUMIFS('BD Factoraje'!$Q:$Q,'BD Factoraje'!$G:$G,'Cartera Semanal Producto'!$A49,'BD Factoraje'!$C:$C,$B$2),0)+W49-SUMIFS('BD Factoraje'!$R:$R,'BD Factoraje'!$G:$G,'Cartera Semanal Producto'!$A49,'BD Factoraje'!$N:$N,'Cartera Semanal Producto'!X$1,'BD Factoraje'!$C:$C,$B$2)</f>
        <v>0</v>
      </c>
      <c r="Y49" s="11">
        <f>IF('Cartera Semanal Producto'!$A49='Cartera Semanal Producto'!Y$1,-SUMIFS('BD Factoraje'!$Q:$Q,'BD Factoraje'!$G:$G,'Cartera Semanal Producto'!$A49,'BD Factoraje'!$C:$C,$B$2),0)+X49-SUMIFS('BD Factoraje'!$R:$R,'BD Factoraje'!$G:$G,'Cartera Semanal Producto'!$A49,'BD Factoraje'!$N:$N,'Cartera Semanal Producto'!Y$1,'BD Factoraje'!$C:$C,$B$2)</f>
        <v>0</v>
      </c>
      <c r="Z49" s="11">
        <f>IF('Cartera Semanal Producto'!$A49='Cartera Semanal Producto'!Z$1,-SUMIFS('BD Factoraje'!$Q:$Q,'BD Factoraje'!$G:$G,'Cartera Semanal Producto'!$A49,'BD Factoraje'!$C:$C,$B$2),0)+Y49-SUMIFS('BD Factoraje'!$R:$R,'BD Factoraje'!$G:$G,'Cartera Semanal Producto'!$A49,'BD Factoraje'!$N:$N,'Cartera Semanal Producto'!Z$1,'BD Factoraje'!$C:$C,$B$2)</f>
        <v>0</v>
      </c>
      <c r="AA49" s="11">
        <f>IF('Cartera Semanal Producto'!$A49='Cartera Semanal Producto'!AA$1,-SUMIFS('BD Factoraje'!$Q:$Q,'BD Factoraje'!$G:$G,'Cartera Semanal Producto'!$A49,'BD Factoraje'!$C:$C,$B$2),0)+Z49-SUMIFS('BD Factoraje'!$R:$R,'BD Factoraje'!$G:$G,'Cartera Semanal Producto'!$A49,'BD Factoraje'!$N:$N,'Cartera Semanal Producto'!AA$1,'BD Factoraje'!$C:$C,$B$2)</f>
        <v>0</v>
      </c>
      <c r="AB49" s="11">
        <f>IF('Cartera Semanal Producto'!$A49='Cartera Semanal Producto'!AB$1,-SUMIFS('BD Factoraje'!$Q:$Q,'BD Factoraje'!$G:$G,'Cartera Semanal Producto'!$A49,'BD Factoraje'!$C:$C,$B$2),0)+AA49-SUMIFS('BD Factoraje'!$R:$R,'BD Factoraje'!$G:$G,'Cartera Semanal Producto'!$A49,'BD Factoraje'!$N:$N,'Cartera Semanal Producto'!AB$1,'BD Factoraje'!$C:$C,$B$2)</f>
        <v>0</v>
      </c>
      <c r="AC49" s="11">
        <f>IF('Cartera Semanal Producto'!$A49='Cartera Semanal Producto'!AC$1,-SUMIFS('BD Factoraje'!$Q:$Q,'BD Factoraje'!$G:$G,'Cartera Semanal Producto'!$A49,'BD Factoraje'!$C:$C,$B$2),0)+AB49-SUMIFS('BD Factoraje'!$R:$R,'BD Factoraje'!$G:$G,'Cartera Semanal Producto'!$A49,'BD Factoraje'!$N:$N,'Cartera Semanal Producto'!AC$1,'BD Factoraje'!$C:$C,$B$2)</f>
        <v>0</v>
      </c>
      <c r="AD49" s="11">
        <f>IF('Cartera Semanal Producto'!$A49='Cartera Semanal Producto'!AD$1,-SUMIFS('BD Factoraje'!$Q:$Q,'BD Factoraje'!$G:$G,'Cartera Semanal Producto'!$A49,'BD Factoraje'!$C:$C,$B$2),0)+AC49-SUMIFS('BD Factoraje'!$R:$R,'BD Factoraje'!$G:$G,'Cartera Semanal Producto'!$A49,'BD Factoraje'!$N:$N,'Cartera Semanal Producto'!AD$1,'BD Factoraje'!$C:$C,$B$2)</f>
        <v>0</v>
      </c>
      <c r="AE49" s="11">
        <f>IF('Cartera Semanal Producto'!$A49='Cartera Semanal Producto'!AE$1,-SUMIFS('BD Factoraje'!$Q:$Q,'BD Factoraje'!$G:$G,'Cartera Semanal Producto'!$A49,'BD Factoraje'!$C:$C,$B$2),0)+AD49-SUMIFS('BD Factoraje'!$R:$R,'BD Factoraje'!$G:$G,'Cartera Semanal Producto'!$A49,'BD Factoraje'!$N:$N,'Cartera Semanal Producto'!AE$1,'BD Factoraje'!$C:$C,$B$2)</f>
        <v>0</v>
      </c>
      <c r="AF49" s="11">
        <f>IF('Cartera Semanal Producto'!$A49='Cartera Semanal Producto'!AF$1,-SUMIFS('BD Factoraje'!$Q:$Q,'BD Factoraje'!$G:$G,'Cartera Semanal Producto'!$A49,'BD Factoraje'!$C:$C,$B$2),0)+AE49-SUMIFS('BD Factoraje'!$R:$R,'BD Factoraje'!$G:$G,'Cartera Semanal Producto'!$A49,'BD Factoraje'!$N:$N,'Cartera Semanal Producto'!AF$1,'BD Factoraje'!$C:$C,$B$2)</f>
        <v>0</v>
      </c>
      <c r="AG49" s="11">
        <f>IF('Cartera Semanal Producto'!$A49='Cartera Semanal Producto'!AG$1,-SUMIFS('BD Factoraje'!$Q:$Q,'BD Factoraje'!$G:$G,'Cartera Semanal Producto'!$A49,'BD Factoraje'!$C:$C,$B$2),0)+AF49-SUMIFS('BD Factoraje'!$R:$R,'BD Factoraje'!$G:$G,'Cartera Semanal Producto'!$A49,'BD Factoraje'!$N:$N,'Cartera Semanal Producto'!AG$1,'BD Factoraje'!$C:$C,$B$2)</f>
        <v>0</v>
      </c>
      <c r="AH49" s="11">
        <f>IF('Cartera Semanal Producto'!$A49='Cartera Semanal Producto'!AH$1,-SUMIFS('BD Factoraje'!$Q:$Q,'BD Factoraje'!$G:$G,'Cartera Semanal Producto'!$A49,'BD Factoraje'!$C:$C,$B$2),0)+AG49-SUMIFS('BD Factoraje'!$R:$R,'BD Factoraje'!$G:$G,'Cartera Semanal Producto'!$A49,'BD Factoraje'!$N:$N,'Cartera Semanal Producto'!AH$1,'BD Factoraje'!$C:$C,$B$2)</f>
        <v>0</v>
      </c>
      <c r="AI49" s="11">
        <f>IF('Cartera Semanal Producto'!$A49='Cartera Semanal Producto'!AI$1,-SUMIFS('BD Factoraje'!$Q:$Q,'BD Factoraje'!$G:$G,'Cartera Semanal Producto'!$A49,'BD Factoraje'!$C:$C,$B$2),0)+AH49-SUMIFS('BD Factoraje'!$R:$R,'BD Factoraje'!$G:$G,'Cartera Semanal Producto'!$A49,'BD Factoraje'!$N:$N,'Cartera Semanal Producto'!AI$1,'BD Factoraje'!$C:$C,$B$2)</f>
        <v>0</v>
      </c>
      <c r="AJ49" s="11">
        <f>IF('Cartera Semanal Producto'!$A49='Cartera Semanal Producto'!AJ$1,-SUMIFS('BD Factoraje'!$Q:$Q,'BD Factoraje'!$G:$G,'Cartera Semanal Producto'!$A49,'BD Factoraje'!$C:$C,$B$2),0)+AI49-SUMIFS('BD Factoraje'!$R:$R,'BD Factoraje'!$G:$G,'Cartera Semanal Producto'!$A49,'BD Factoraje'!$N:$N,'Cartera Semanal Producto'!AJ$1,'BD Factoraje'!$C:$C,$B$2)</f>
        <v>0</v>
      </c>
      <c r="AK49" s="11">
        <f>IF('Cartera Semanal Producto'!$A49='Cartera Semanal Producto'!AK$1,-SUMIFS('BD Factoraje'!$Q:$Q,'BD Factoraje'!$G:$G,'Cartera Semanal Producto'!$A49,'BD Factoraje'!$C:$C,$B$2),0)+AJ49-SUMIFS('BD Factoraje'!$R:$R,'BD Factoraje'!$G:$G,'Cartera Semanal Producto'!$A49,'BD Factoraje'!$N:$N,'Cartera Semanal Producto'!AK$1,'BD Factoraje'!$C:$C,$B$2)</f>
        <v>0</v>
      </c>
      <c r="AL49" s="11">
        <f>IF('Cartera Semanal Producto'!$A49='Cartera Semanal Producto'!AL$1,-SUMIFS('BD Factoraje'!$Q:$Q,'BD Factoraje'!$G:$G,'Cartera Semanal Producto'!$A49,'BD Factoraje'!$C:$C,$B$2),0)+AK49-SUMIFS('BD Factoraje'!$R:$R,'BD Factoraje'!$G:$G,'Cartera Semanal Producto'!$A49,'BD Factoraje'!$N:$N,'Cartera Semanal Producto'!AL$1,'BD Factoraje'!$C:$C,$B$2)</f>
        <v>0</v>
      </c>
      <c r="AM49" s="11">
        <f>IF('Cartera Semanal Producto'!$A49='Cartera Semanal Producto'!AM$1,-SUMIFS('BD Factoraje'!$Q:$Q,'BD Factoraje'!$G:$G,'Cartera Semanal Producto'!$A49,'BD Factoraje'!$C:$C,$B$2),0)+AL49-SUMIFS('BD Factoraje'!$R:$R,'BD Factoraje'!$G:$G,'Cartera Semanal Producto'!$A49,'BD Factoraje'!$N:$N,'Cartera Semanal Producto'!AM$1,'BD Factoraje'!$C:$C,$B$2)</f>
        <v>0</v>
      </c>
      <c r="AN49" s="11">
        <f>IF('Cartera Semanal Producto'!$A49='Cartera Semanal Producto'!AN$1,-SUMIFS('BD Factoraje'!$Q:$Q,'BD Factoraje'!$G:$G,'Cartera Semanal Producto'!$A49,'BD Factoraje'!$C:$C,$B$2),0)+AM49-SUMIFS('BD Factoraje'!$R:$R,'BD Factoraje'!$G:$G,'Cartera Semanal Producto'!$A49,'BD Factoraje'!$N:$N,'Cartera Semanal Producto'!AN$1,'BD Factoraje'!$C:$C,$B$2)</f>
        <v>0</v>
      </c>
      <c r="AO49" s="11">
        <f>IF('Cartera Semanal Producto'!$A49='Cartera Semanal Producto'!AO$1,-SUMIFS('BD Factoraje'!$Q:$Q,'BD Factoraje'!$G:$G,'Cartera Semanal Producto'!$A49,'BD Factoraje'!$C:$C,$B$2),0)+AN49-SUMIFS('BD Factoraje'!$R:$R,'BD Factoraje'!$G:$G,'Cartera Semanal Producto'!$A49,'BD Factoraje'!$N:$N,'Cartera Semanal Producto'!AO$1,'BD Factoraje'!$C:$C,$B$2)</f>
        <v>0</v>
      </c>
      <c r="AP49" s="11">
        <f>IF('Cartera Semanal Producto'!$A49='Cartera Semanal Producto'!AP$1,-SUMIFS('BD Factoraje'!$Q:$Q,'BD Factoraje'!$G:$G,'Cartera Semanal Producto'!$A49,'BD Factoraje'!$C:$C,$B$2),0)+AO49-SUMIFS('BD Factoraje'!$R:$R,'BD Factoraje'!$G:$G,'Cartera Semanal Producto'!$A49,'BD Factoraje'!$N:$N,'Cartera Semanal Producto'!AP$1,'BD Factoraje'!$C:$C,$B$2)</f>
        <v>0</v>
      </c>
      <c r="AQ49" s="11">
        <f>IF('Cartera Semanal Producto'!$A49='Cartera Semanal Producto'!AQ$1,-SUMIFS('BD Factoraje'!$Q:$Q,'BD Factoraje'!$G:$G,'Cartera Semanal Producto'!$A49,'BD Factoraje'!$C:$C,$B$2),0)+AP49-SUMIFS('BD Factoraje'!$R:$R,'BD Factoraje'!$G:$G,'Cartera Semanal Producto'!$A49,'BD Factoraje'!$N:$N,'Cartera Semanal Producto'!AQ$1,'BD Factoraje'!$C:$C,$B$2)</f>
        <v>0</v>
      </c>
      <c r="AR49" s="11">
        <f>IF('Cartera Semanal Producto'!$A49='Cartera Semanal Producto'!AR$1,-SUMIFS('BD Factoraje'!$Q:$Q,'BD Factoraje'!$G:$G,'Cartera Semanal Producto'!$A49,'BD Factoraje'!$C:$C,$B$2),0)+AQ49-SUMIFS('BD Factoraje'!$R:$R,'BD Factoraje'!$G:$G,'Cartera Semanal Producto'!$A49,'BD Factoraje'!$N:$N,'Cartera Semanal Producto'!AR$1,'BD Factoraje'!$C:$C,$B$2)</f>
        <v>0</v>
      </c>
      <c r="AS49" s="11">
        <f>IF('Cartera Semanal Producto'!$A49='Cartera Semanal Producto'!AS$1,-SUMIFS('BD Factoraje'!$Q:$Q,'BD Factoraje'!$G:$G,'Cartera Semanal Producto'!$A49,'BD Factoraje'!$C:$C,$B$2),0)+AR49-SUMIFS('BD Factoraje'!$R:$R,'BD Factoraje'!$G:$G,'Cartera Semanal Producto'!$A49,'BD Factoraje'!$N:$N,'Cartera Semanal Producto'!AS$1,'BD Factoraje'!$C:$C,$B$2)</f>
        <v>0</v>
      </c>
      <c r="AT49" s="11">
        <f>IF('Cartera Semanal Producto'!$A49='Cartera Semanal Producto'!AT$1,-SUMIFS('BD Factoraje'!$Q:$Q,'BD Factoraje'!$G:$G,'Cartera Semanal Producto'!$A49,'BD Factoraje'!$C:$C,$B$2),0)+AS49-SUMIFS('BD Factoraje'!$R:$R,'BD Factoraje'!$G:$G,'Cartera Semanal Producto'!$A49,'BD Factoraje'!$N:$N,'Cartera Semanal Producto'!AT$1,'BD Factoraje'!$C:$C,$B$2)</f>
        <v>0</v>
      </c>
      <c r="AU49" s="11">
        <f>IF('Cartera Semanal Producto'!$A49='Cartera Semanal Producto'!AU$1,-SUMIFS('BD Factoraje'!$Q:$Q,'BD Factoraje'!$G:$G,'Cartera Semanal Producto'!$A49,'BD Factoraje'!$C:$C,$B$2),0)+AT49-SUMIFS('BD Factoraje'!$R:$R,'BD Factoraje'!$G:$G,'Cartera Semanal Producto'!$A49,'BD Factoraje'!$N:$N,'Cartera Semanal Producto'!AU$1,'BD Factoraje'!$C:$C,$B$2)</f>
        <v>0</v>
      </c>
      <c r="AV49" s="11">
        <f>IF('Cartera Semanal Producto'!$A49='Cartera Semanal Producto'!AV$1,-SUMIFS('BD Factoraje'!$Q:$Q,'BD Factoraje'!$G:$G,'Cartera Semanal Producto'!$A49,'BD Factoraje'!$C:$C,$B$2),0)+AU49-SUMIFS('BD Factoraje'!$R:$R,'BD Factoraje'!$G:$G,'Cartera Semanal Producto'!$A49,'BD Factoraje'!$N:$N,'Cartera Semanal Producto'!AV$1,'BD Factoraje'!$C:$C,$B$2)</f>
        <v>73307.64</v>
      </c>
      <c r="AW49" s="11">
        <f>IF('Cartera Semanal Producto'!$A49='Cartera Semanal Producto'!AW$1,-SUMIFS('BD Factoraje'!$Q:$Q,'BD Factoraje'!$G:$G,'Cartera Semanal Producto'!$A49,'BD Factoraje'!$C:$C,$B$2),0)+AV49-SUMIFS('BD Factoraje'!$R:$R,'BD Factoraje'!$G:$G,'Cartera Semanal Producto'!$A49,'BD Factoraje'!$N:$N,'Cartera Semanal Producto'!AW$1,'BD Factoraje'!$C:$C,$B$2)</f>
        <v>0</v>
      </c>
      <c r="AX49" s="11">
        <f>IF('Cartera Semanal Producto'!$A49='Cartera Semanal Producto'!AX$1,-SUMIFS('BD Factoraje'!$Q:$Q,'BD Factoraje'!$G:$G,'Cartera Semanal Producto'!$A49,'BD Factoraje'!$C:$C,$B$2),0)+AW49-SUMIFS('BD Factoraje'!$R:$R,'BD Factoraje'!$G:$G,'Cartera Semanal Producto'!$A49,'BD Factoraje'!$N:$N,'Cartera Semanal Producto'!AX$1,'BD Factoraje'!$C:$C,$B$2)</f>
        <v>0</v>
      </c>
      <c r="AY49" s="11">
        <f>IF('Cartera Semanal Producto'!$A49='Cartera Semanal Producto'!AY$1,-SUMIFS('BD Factoraje'!$Q:$Q,'BD Factoraje'!$G:$G,'Cartera Semanal Producto'!$A49,'BD Factoraje'!$C:$C,$B$2),0)+AX49-SUMIFS('BD Factoraje'!$R:$R,'BD Factoraje'!$G:$G,'Cartera Semanal Producto'!$A49,'BD Factoraje'!$N:$N,'Cartera Semanal Producto'!AY$1,'BD Factoraje'!$C:$C,$B$2)</f>
        <v>0</v>
      </c>
      <c r="AZ49" s="11">
        <f>IF('Cartera Semanal Producto'!$A49='Cartera Semanal Producto'!AZ$1,-SUMIFS('BD Factoraje'!$Q:$Q,'BD Factoraje'!$G:$G,'Cartera Semanal Producto'!$A49,'BD Factoraje'!$C:$C,$B$2),0)+AY49-SUMIFS('BD Factoraje'!$R:$R,'BD Factoraje'!$G:$G,'Cartera Semanal Producto'!$A49,'BD Factoraje'!$N:$N,'Cartera Semanal Producto'!AZ$1,'BD Factoraje'!$C:$C,$B$2)</f>
        <v>0</v>
      </c>
      <c r="BA49" s="11">
        <f>IF('Cartera Semanal Producto'!$A49='Cartera Semanal Producto'!BA$1,-SUMIFS('BD Factoraje'!$Q:$Q,'BD Factoraje'!$G:$G,'Cartera Semanal Producto'!$A49,'BD Factoraje'!$C:$C,$B$2),0)+AZ49-SUMIFS('BD Factoraje'!$R:$R,'BD Factoraje'!$G:$G,'Cartera Semanal Producto'!$A49,'BD Factoraje'!$N:$N,'Cartera Semanal Producto'!BA$1,'BD Factoraje'!$C:$C,$B$2)</f>
        <v>0</v>
      </c>
      <c r="BB49" s="11">
        <f>IF('Cartera Semanal Producto'!$A49='Cartera Semanal Producto'!BB$1,-SUMIFS('BD Factoraje'!$Q:$Q,'BD Factoraje'!$G:$G,'Cartera Semanal Producto'!$A49,'BD Factoraje'!$C:$C,$B$2),0)+BA49-SUMIFS('BD Factoraje'!$R:$R,'BD Factoraje'!$G:$G,'Cartera Semanal Producto'!$A49,'BD Factoraje'!$N:$N,'Cartera Semanal Producto'!BB$1,'BD Factoraje'!$C:$C,$B$2)</f>
        <v>0</v>
      </c>
      <c r="BC49" s="11">
        <f>IF('Cartera Semanal Producto'!$A49='Cartera Semanal Producto'!BC$1,-SUMIFS('BD Factoraje'!$Q:$Q,'BD Factoraje'!$G:$G,'Cartera Semanal Producto'!$A49,'BD Factoraje'!$C:$C,$B$2),0)+BB49-SUMIFS('BD Factoraje'!$R:$R,'BD Factoraje'!$G:$G,'Cartera Semanal Producto'!$A49,'BD Factoraje'!$N:$N,'Cartera Semanal Producto'!BC$1,'BD Factoraje'!$C:$C,$B$2)</f>
        <v>0</v>
      </c>
      <c r="BD49" s="11">
        <f>IF('Cartera Semanal Producto'!$A49='Cartera Semanal Producto'!BD$1,-SUMIFS('BD Factoraje'!$Q:$Q,'BD Factoraje'!$G:$G,'Cartera Semanal Producto'!$A49,'BD Factoraje'!$C:$C,$B$2),0)+BC49-SUMIFS('BD Factoraje'!$R:$R,'BD Factoraje'!$G:$G,'Cartera Semanal Producto'!$A49,'BD Factoraje'!$N:$N,'Cartera Semanal Producto'!BD$1,'BD Factoraje'!$C:$C,$B$2)</f>
        <v>0</v>
      </c>
      <c r="BE49" s="11">
        <f>IF('Cartera Semanal Producto'!$A49='Cartera Semanal Producto'!BE$1,-SUMIFS('BD Factoraje'!$Q:$Q,'BD Factoraje'!$G:$G,'Cartera Semanal Producto'!$A49,'BD Factoraje'!$C:$C,$B$2),0)+BD49-SUMIFS('BD Factoraje'!$R:$R,'BD Factoraje'!$G:$G,'Cartera Semanal Producto'!$A49,'BD Factoraje'!$N:$N,'Cartera Semanal Producto'!BE$1,'BD Factoraje'!$C:$C,$B$2)</f>
        <v>0</v>
      </c>
      <c r="BF49" s="11">
        <f>IF('Cartera Semanal Producto'!$A49='Cartera Semanal Producto'!BF$1,-SUMIFS('BD Factoraje'!$Q:$Q,'BD Factoraje'!$G:$G,'Cartera Semanal Producto'!$A49,'BD Factoraje'!$C:$C,$B$2),0)+BE49-SUMIFS('BD Factoraje'!$R:$R,'BD Factoraje'!$G:$G,'Cartera Semanal Producto'!$A49,'BD Factoraje'!$N:$N,'Cartera Semanal Producto'!BF$1,'BD Factoraje'!$C:$C,$B$2)</f>
        <v>0</v>
      </c>
      <c r="BG49" s="11">
        <f>IF('Cartera Semanal Producto'!$A49='Cartera Semanal Producto'!BG$1,-SUMIFS('BD Factoraje'!$Q:$Q,'BD Factoraje'!$G:$G,'Cartera Semanal Producto'!$A49,'BD Factoraje'!$C:$C,$B$2),0)+BF49-SUMIFS('BD Factoraje'!$R:$R,'BD Factoraje'!$G:$G,'Cartera Semanal Producto'!$A49,'BD Factoraje'!$N:$N,'Cartera Semanal Producto'!BG$1,'BD Factoraje'!$C:$C,$B$2)</f>
        <v>0</v>
      </c>
      <c r="BH49" s="11">
        <f>IF('Cartera Semanal Producto'!$A49='Cartera Semanal Producto'!BH$1,-SUMIFS('BD Factoraje'!$Q:$Q,'BD Factoraje'!$G:$G,'Cartera Semanal Producto'!$A49,'BD Factoraje'!$C:$C,$B$2),0)+BG49-SUMIFS('BD Factoraje'!$R:$R,'BD Factoraje'!$G:$G,'Cartera Semanal Producto'!$A49,'BD Factoraje'!$N:$N,'Cartera Semanal Producto'!BH$1,'BD Factoraje'!$C:$C,$B$2)</f>
        <v>0</v>
      </c>
      <c r="BI49" s="11">
        <f>IF('Cartera Semanal Producto'!$A49='Cartera Semanal Producto'!BI$1,-SUMIFS('BD Factoraje'!$Q:$Q,'BD Factoraje'!$G:$G,'Cartera Semanal Producto'!$A49,'BD Factoraje'!$C:$C,$B$2),0)+BH49-SUMIFS('BD Factoraje'!$R:$R,'BD Factoraje'!$G:$G,'Cartera Semanal Producto'!$A49,'BD Factoraje'!$N:$N,'Cartera Semanal Producto'!BI$1,'BD Factoraje'!$C:$C,$B$2)</f>
        <v>0</v>
      </c>
      <c r="BJ49" s="11">
        <f>IF('Cartera Semanal Producto'!$A49='Cartera Semanal Producto'!BJ$1,-SUMIFS('BD Factoraje'!$Q:$Q,'BD Factoraje'!$G:$G,'Cartera Semanal Producto'!$A49,'BD Factoraje'!$C:$C,$B$2),0)+BI49-SUMIFS('BD Factoraje'!$R:$R,'BD Factoraje'!$G:$G,'Cartera Semanal Producto'!$A49,'BD Factoraje'!$N:$N,'Cartera Semanal Producto'!BJ$1,'BD Factoraje'!$C:$C,$B$2)</f>
        <v>0</v>
      </c>
      <c r="BK49" s="11">
        <f>IF('Cartera Semanal Producto'!$A49='Cartera Semanal Producto'!BK$1,-SUMIFS('BD Factoraje'!$Q:$Q,'BD Factoraje'!$G:$G,'Cartera Semanal Producto'!$A49,'BD Factoraje'!$C:$C,$B$2),0)+BJ49-SUMIFS('BD Factoraje'!$R:$R,'BD Factoraje'!$G:$G,'Cartera Semanal Producto'!$A49,'BD Factoraje'!$N:$N,'Cartera Semanal Producto'!BK$1,'BD Factoraje'!$C:$C,$B$2)</f>
        <v>0</v>
      </c>
      <c r="BL49" s="11">
        <f>IF('Cartera Semanal Producto'!$A49='Cartera Semanal Producto'!BL$1,-SUMIFS('BD Factoraje'!$Q:$Q,'BD Factoraje'!$G:$G,'Cartera Semanal Producto'!$A49,'BD Factoraje'!$C:$C,$B$2),0)+BK49-SUMIFS('BD Factoraje'!$R:$R,'BD Factoraje'!$G:$G,'Cartera Semanal Producto'!$A49,'BD Factoraje'!$N:$N,'Cartera Semanal Producto'!BL$1,'BD Factoraje'!$C:$C,$B$2)</f>
        <v>0</v>
      </c>
      <c r="BM49" s="11">
        <f>IF('Cartera Semanal Producto'!$A49='Cartera Semanal Producto'!BM$1,-SUMIFS('BD Factoraje'!$Q:$Q,'BD Factoraje'!$G:$G,'Cartera Semanal Producto'!$A49,'BD Factoraje'!$C:$C,$B$2),0)+BL49-SUMIFS('BD Factoraje'!$R:$R,'BD Factoraje'!$G:$G,'Cartera Semanal Producto'!$A49,'BD Factoraje'!$N:$N,'Cartera Semanal Producto'!BM$1,'BD Factoraje'!$C:$C,$B$2)</f>
        <v>0</v>
      </c>
      <c r="BN49" s="11">
        <f>IF('Cartera Semanal Producto'!$A49='Cartera Semanal Producto'!BN$1,-SUMIFS('BD Factoraje'!$Q:$Q,'BD Factoraje'!$G:$G,'Cartera Semanal Producto'!$A49,'BD Factoraje'!$C:$C,$B$2),0)+BM49-SUMIFS('BD Factoraje'!$R:$R,'BD Factoraje'!$G:$G,'Cartera Semanal Producto'!$A49,'BD Factoraje'!$N:$N,'Cartera Semanal Producto'!BN$1,'BD Factoraje'!$C:$C,$B$2)</f>
        <v>0</v>
      </c>
      <c r="BO49" s="11">
        <f>IF('Cartera Semanal Producto'!$A49='Cartera Semanal Producto'!BO$1,-SUMIFS('BD Factoraje'!$Q:$Q,'BD Factoraje'!$G:$G,'Cartera Semanal Producto'!$A49,'BD Factoraje'!$C:$C,$B$2),0)+BN49-SUMIFS('BD Factoraje'!$R:$R,'BD Factoraje'!$G:$G,'Cartera Semanal Producto'!$A49,'BD Factoraje'!$N:$N,'Cartera Semanal Producto'!BO$1,'BD Factoraje'!$C:$C,$B$2)</f>
        <v>0</v>
      </c>
      <c r="BP49" s="11">
        <f>IF('Cartera Semanal Producto'!$A49='Cartera Semanal Producto'!BP$1,-SUMIFS('BD Factoraje'!$Q:$Q,'BD Factoraje'!$G:$G,'Cartera Semanal Producto'!$A49,'BD Factoraje'!$C:$C,$B$2),0)+BO49-SUMIFS('BD Factoraje'!$R:$R,'BD Factoraje'!$G:$G,'Cartera Semanal Producto'!$A49,'BD Factoraje'!$N:$N,'Cartera Semanal Producto'!BP$1,'BD Factoraje'!$C:$C,$B$2)</f>
        <v>0</v>
      </c>
      <c r="BQ49" s="11">
        <f>IF('Cartera Semanal Producto'!$A49='Cartera Semanal Producto'!BQ$1,-SUMIFS('BD Factoraje'!$Q:$Q,'BD Factoraje'!$G:$G,'Cartera Semanal Producto'!$A49,'BD Factoraje'!$C:$C,$B$2),0)+BP49-SUMIFS('BD Factoraje'!$R:$R,'BD Factoraje'!$G:$G,'Cartera Semanal Producto'!$A49,'BD Factoraje'!$N:$N,'Cartera Semanal Producto'!BQ$1,'BD Factoraje'!$C:$C,$B$2)</f>
        <v>0</v>
      </c>
      <c r="BR49" s="11">
        <f>IF('Cartera Semanal Producto'!$A49='Cartera Semanal Producto'!BR$1,-SUMIFS('BD Factoraje'!$Q:$Q,'BD Factoraje'!$G:$G,'Cartera Semanal Producto'!$A49,'BD Factoraje'!$C:$C,$B$2),0)+BQ49-SUMIFS('BD Factoraje'!$R:$R,'BD Factoraje'!$G:$G,'Cartera Semanal Producto'!$A49,'BD Factoraje'!$N:$N,'Cartera Semanal Producto'!BR$1,'BD Factoraje'!$C:$C,$B$2)</f>
        <v>0</v>
      </c>
      <c r="BS49" s="11">
        <f>IF('Cartera Semanal Producto'!$A49='Cartera Semanal Producto'!BS$1,-SUMIFS('BD Factoraje'!$Q:$Q,'BD Factoraje'!$G:$G,'Cartera Semanal Producto'!$A49,'BD Factoraje'!$C:$C,$B$2),0)+BR49-SUMIFS('BD Factoraje'!$R:$R,'BD Factoraje'!$G:$G,'Cartera Semanal Producto'!$A49,'BD Factoraje'!$N:$N,'Cartera Semanal Producto'!BS$1,'BD Factoraje'!$C:$C,$B$2)</f>
        <v>0</v>
      </c>
      <c r="BT49" s="11">
        <f>IF('Cartera Semanal Producto'!$A49='Cartera Semanal Producto'!BT$1,-SUMIFS('BD Factoraje'!$Q:$Q,'BD Factoraje'!$G:$G,'Cartera Semanal Producto'!$A49,'BD Factoraje'!$C:$C,$B$2),0)+BS49-SUMIFS('BD Factoraje'!$R:$R,'BD Factoraje'!$G:$G,'Cartera Semanal Producto'!$A49,'BD Factoraje'!$N:$N,'Cartera Semanal Producto'!BT$1,'BD Factoraje'!$C:$C,$B$2)</f>
        <v>0</v>
      </c>
      <c r="BU49" s="11">
        <f>IF('Cartera Semanal Producto'!$A49='Cartera Semanal Producto'!BU$1,-SUMIFS('BD Factoraje'!$Q:$Q,'BD Factoraje'!$G:$G,'Cartera Semanal Producto'!$A49,'BD Factoraje'!$C:$C,$B$2),0)+BT49-SUMIFS('BD Factoraje'!$R:$R,'BD Factoraje'!$G:$G,'Cartera Semanal Producto'!$A49,'BD Factoraje'!$N:$N,'Cartera Semanal Producto'!BU$1,'BD Factoraje'!$C:$C,$B$2)</f>
        <v>0</v>
      </c>
      <c r="BV49" s="11">
        <f>IF('Cartera Semanal Producto'!$A49='Cartera Semanal Producto'!BV$1,-SUMIFS('BD Factoraje'!$Q:$Q,'BD Factoraje'!$G:$G,'Cartera Semanal Producto'!$A49,'BD Factoraje'!$C:$C,$B$2),0)+BU49-SUMIFS('BD Factoraje'!$R:$R,'BD Factoraje'!$G:$G,'Cartera Semanal Producto'!$A49,'BD Factoraje'!$N:$N,'Cartera Semanal Producto'!BV$1,'BD Factoraje'!$C:$C,$B$2)</f>
        <v>0</v>
      </c>
      <c r="BW49" s="11">
        <f>IF('Cartera Semanal Producto'!$A49='Cartera Semanal Producto'!BW$1,-SUMIFS('BD Factoraje'!$Q:$Q,'BD Factoraje'!$G:$G,'Cartera Semanal Producto'!$A49,'BD Factoraje'!$C:$C,$B$2),0)+BV49-SUMIFS('BD Factoraje'!$R:$R,'BD Factoraje'!$G:$G,'Cartera Semanal Producto'!$A49,'BD Factoraje'!$N:$N,'Cartera Semanal Producto'!BW$1,'BD Factoraje'!$C:$C,$B$2)</f>
        <v>0</v>
      </c>
      <c r="BX49" s="11">
        <f>IF('Cartera Semanal Producto'!$A49='Cartera Semanal Producto'!BX$1,-SUMIFS('BD Factoraje'!$Q:$Q,'BD Factoraje'!$G:$G,'Cartera Semanal Producto'!$A49,'BD Factoraje'!$C:$C,$B$2),0)+BW49-SUMIFS('BD Factoraje'!$R:$R,'BD Factoraje'!$G:$G,'Cartera Semanal Producto'!$A49,'BD Factoraje'!$N:$N,'Cartera Semanal Producto'!BX$1,'BD Factoraje'!$C:$C,$B$2)</f>
        <v>0</v>
      </c>
      <c r="BY49" s="11">
        <f>IF('Cartera Semanal Producto'!$A49='Cartera Semanal Producto'!BY$1,-SUMIFS('BD Factoraje'!$Q:$Q,'BD Factoraje'!$G:$G,'Cartera Semanal Producto'!$A49,'BD Factoraje'!$C:$C,$B$2),0)+BX49-SUMIFS('BD Factoraje'!$R:$R,'BD Factoraje'!$G:$G,'Cartera Semanal Producto'!$A49,'BD Factoraje'!$N:$N,'Cartera Semanal Producto'!BY$1,'BD Factoraje'!$C:$C,$B$2)</f>
        <v>0</v>
      </c>
      <c r="BZ49" s="11">
        <f>IF('Cartera Semanal Producto'!$A49='Cartera Semanal Producto'!BZ$1,-SUMIFS('BD Factoraje'!$Q:$Q,'BD Factoraje'!$G:$G,'Cartera Semanal Producto'!$A49,'BD Factoraje'!$C:$C,$B$2),0)+BY49-SUMIFS('BD Factoraje'!$R:$R,'BD Factoraje'!$G:$G,'Cartera Semanal Producto'!$A49,'BD Factoraje'!$N:$N,'Cartera Semanal Producto'!BZ$1,'BD Factoraje'!$C:$C,$B$2)</f>
        <v>0</v>
      </c>
      <c r="CA49" s="11">
        <f>IF('Cartera Semanal Producto'!$A49='Cartera Semanal Producto'!CA$1,-SUMIFS('BD Factoraje'!$Q:$Q,'BD Factoraje'!$G:$G,'Cartera Semanal Producto'!$A49,'BD Factoraje'!$C:$C,$B$2),0)+BZ49-SUMIFS('BD Factoraje'!$R:$R,'BD Factoraje'!$G:$G,'Cartera Semanal Producto'!$A49,'BD Factoraje'!$N:$N,'Cartera Semanal Producto'!CA$1,'BD Factoraje'!$C:$C,$B$2)</f>
        <v>0</v>
      </c>
      <c r="CB49" s="11">
        <f>IF('Cartera Semanal Producto'!$A49='Cartera Semanal Producto'!CB$1,-SUMIFS('BD Factoraje'!$Q:$Q,'BD Factoraje'!$G:$G,'Cartera Semanal Producto'!$A49,'BD Factoraje'!$C:$C,$B$2),0)+CA49-SUMIFS('BD Factoraje'!$R:$R,'BD Factoraje'!$G:$G,'Cartera Semanal Producto'!$A49,'BD Factoraje'!$N:$N,'Cartera Semanal Producto'!CB$1,'BD Factoraje'!$C:$C,$B$2)</f>
        <v>0</v>
      </c>
      <c r="CC49" s="11">
        <f>IF('Cartera Semanal Producto'!$A49='Cartera Semanal Producto'!CC$1,-SUMIFS('BD Factoraje'!$Q:$Q,'BD Factoraje'!$G:$G,'Cartera Semanal Producto'!$A49,'BD Factoraje'!$C:$C,$B$2),0)+CB49-SUMIFS('BD Factoraje'!$R:$R,'BD Factoraje'!$G:$G,'Cartera Semanal Producto'!$A49,'BD Factoraje'!$N:$N,'Cartera Semanal Producto'!CC$1,'BD Factoraje'!$C:$C,$B$2)</f>
        <v>0</v>
      </c>
      <c r="CD49" s="11">
        <f>IF('Cartera Semanal Producto'!$A49='Cartera Semanal Producto'!CD$1,-SUMIFS('BD Factoraje'!$Q:$Q,'BD Factoraje'!$G:$G,'Cartera Semanal Producto'!$A49,'BD Factoraje'!$C:$C,$B$2),0)+CC49-SUMIFS('BD Factoraje'!$R:$R,'BD Factoraje'!$G:$G,'Cartera Semanal Producto'!$A49,'BD Factoraje'!$N:$N,'Cartera Semanal Producto'!CD$1,'BD Factoraje'!$C:$C,$B$2)</f>
        <v>0</v>
      </c>
      <c r="CE49" s="11">
        <f>IF('Cartera Semanal Producto'!$A49='Cartera Semanal Producto'!CE$1,-SUMIFS('BD Factoraje'!$Q:$Q,'BD Factoraje'!$G:$G,'Cartera Semanal Producto'!$A49,'BD Factoraje'!$C:$C,$B$2),0)+CD49-SUMIFS('BD Factoraje'!$R:$R,'BD Factoraje'!$G:$G,'Cartera Semanal Producto'!$A49,'BD Factoraje'!$N:$N,'Cartera Semanal Producto'!CE$1,'BD Factoraje'!$C:$C,$B$2)</f>
        <v>0</v>
      </c>
      <c r="CF49" s="11">
        <f>IF('Cartera Semanal Producto'!$A49='Cartera Semanal Producto'!CF$1,-SUMIFS('BD Factoraje'!$Q:$Q,'BD Factoraje'!$G:$G,'Cartera Semanal Producto'!$A49,'BD Factoraje'!$C:$C,$B$2),0)+CE49-SUMIFS('BD Factoraje'!$R:$R,'BD Factoraje'!$G:$G,'Cartera Semanal Producto'!$A49,'BD Factoraje'!$N:$N,'Cartera Semanal Producto'!CF$1,'BD Factoraje'!$C:$C,$B$2)</f>
        <v>0</v>
      </c>
      <c r="CG49" s="11">
        <f>IF('Cartera Semanal Producto'!$A49='Cartera Semanal Producto'!CG$1,-SUMIFS('BD Factoraje'!$Q:$Q,'BD Factoraje'!$G:$G,'Cartera Semanal Producto'!$A49,'BD Factoraje'!$C:$C,$B$2),0)+CF49-SUMIFS('BD Factoraje'!$R:$R,'BD Factoraje'!$G:$G,'Cartera Semanal Producto'!$A49,'BD Factoraje'!$N:$N,'Cartera Semanal Producto'!CG$1,'BD Factoraje'!$C:$C,$B$2)</f>
        <v>0</v>
      </c>
      <c r="CH49" s="11">
        <f>IF('Cartera Semanal Producto'!$A49='Cartera Semanal Producto'!CH$1,-SUMIFS('BD Factoraje'!$Q:$Q,'BD Factoraje'!$G:$G,'Cartera Semanal Producto'!$A49,'BD Factoraje'!$C:$C,$B$2),0)+CG49-SUMIFS('BD Factoraje'!$R:$R,'BD Factoraje'!$G:$G,'Cartera Semanal Producto'!$A49,'BD Factoraje'!$N:$N,'Cartera Semanal Producto'!CH$1,'BD Factoraje'!$C:$C,$B$2)</f>
        <v>0</v>
      </c>
      <c r="CI49" s="11">
        <f>IF('Cartera Semanal Producto'!$A49='Cartera Semanal Producto'!CI$1,-SUMIFS('BD Factoraje'!$Q:$Q,'BD Factoraje'!$G:$G,'Cartera Semanal Producto'!$A49,'BD Factoraje'!$C:$C,$B$2),0)+CH49-SUMIFS('BD Factoraje'!$R:$R,'BD Factoraje'!$G:$G,'Cartera Semanal Producto'!$A49,'BD Factoraje'!$N:$N,'Cartera Semanal Producto'!CI$1,'BD Factoraje'!$C:$C,$B$2)</f>
        <v>0</v>
      </c>
      <c r="CJ49" s="11">
        <f>IF('Cartera Semanal Producto'!$A49='Cartera Semanal Producto'!CJ$1,-SUMIFS('BD Factoraje'!$Q:$Q,'BD Factoraje'!$G:$G,'Cartera Semanal Producto'!$A49,'BD Factoraje'!$C:$C,$B$2),0)+CI49-SUMIFS('BD Factoraje'!$R:$R,'BD Factoraje'!$G:$G,'Cartera Semanal Producto'!$A49,'BD Factoraje'!$N:$N,'Cartera Semanal Producto'!CJ$1,'BD Factoraje'!$C:$C,$B$2)</f>
        <v>0</v>
      </c>
      <c r="CK49" s="11">
        <f>IF('Cartera Semanal Producto'!$A49='Cartera Semanal Producto'!CK$1,-SUMIFS('BD Factoraje'!$Q:$Q,'BD Factoraje'!$G:$G,'Cartera Semanal Producto'!$A49,'BD Factoraje'!$C:$C,$B$2),0)+CJ49-SUMIFS('BD Factoraje'!$R:$R,'BD Factoraje'!$G:$G,'Cartera Semanal Producto'!$A49,'BD Factoraje'!$N:$N,'Cartera Semanal Producto'!CK$1,'BD Factoraje'!$C:$C,$B$2)</f>
        <v>0</v>
      </c>
      <c r="CL49" s="11">
        <f>IF('Cartera Semanal Producto'!$A49='Cartera Semanal Producto'!CL$1,-SUMIFS('BD Factoraje'!$Q:$Q,'BD Factoraje'!$G:$G,'Cartera Semanal Producto'!$A49,'BD Factoraje'!$C:$C,$B$2),0)+CK49-SUMIFS('BD Factoraje'!$R:$R,'BD Factoraje'!$G:$G,'Cartera Semanal Producto'!$A49,'BD Factoraje'!$N:$N,'Cartera Semanal Producto'!CL$1,'BD Factoraje'!$C:$C,$B$2)</f>
        <v>0</v>
      </c>
      <c r="CM49" s="11">
        <f>IF('Cartera Semanal Producto'!$A49='Cartera Semanal Producto'!CM$1,-SUMIFS('BD Factoraje'!$Q:$Q,'BD Factoraje'!$G:$G,'Cartera Semanal Producto'!$A49,'BD Factoraje'!$C:$C,$B$2),0)+CL49-SUMIFS('BD Factoraje'!$R:$R,'BD Factoraje'!$G:$G,'Cartera Semanal Producto'!$A49,'BD Factoraje'!$N:$N,'Cartera Semanal Producto'!CM$1,'BD Factoraje'!$C:$C,$B$2)</f>
        <v>0</v>
      </c>
      <c r="CN49" s="11">
        <f>IF('Cartera Semanal Producto'!$A49='Cartera Semanal Producto'!CN$1,-SUMIFS('BD Factoraje'!$Q:$Q,'BD Factoraje'!$G:$G,'Cartera Semanal Producto'!$A49,'BD Factoraje'!$C:$C,$B$2),0)+CM49-SUMIFS('BD Factoraje'!$R:$R,'BD Factoraje'!$G:$G,'Cartera Semanal Producto'!$A49,'BD Factoraje'!$N:$N,'Cartera Semanal Producto'!CN$1,'BD Factoraje'!$C:$C,$B$2)</f>
        <v>0</v>
      </c>
      <c r="CO49" s="11">
        <f>IF('Cartera Semanal Producto'!$A49='Cartera Semanal Producto'!CO$1,-SUMIFS('BD Factoraje'!$Q:$Q,'BD Factoraje'!$G:$G,'Cartera Semanal Producto'!$A49,'BD Factoraje'!$C:$C,$B$2),0)+CN49-SUMIFS('BD Factoraje'!$R:$R,'BD Factoraje'!$G:$G,'Cartera Semanal Producto'!$A49,'BD Factoraje'!$N:$N,'Cartera Semanal Producto'!CO$1,'BD Factoraje'!$C:$C,$B$2)</f>
        <v>0</v>
      </c>
      <c r="CP49" s="11">
        <f>IF('Cartera Semanal Producto'!$A49='Cartera Semanal Producto'!CP$1,-SUMIFS('BD Factoraje'!$Q:$Q,'BD Factoraje'!$G:$G,'Cartera Semanal Producto'!$A49,'BD Factoraje'!$C:$C,$B$2),0)+CO49-SUMIFS('BD Factoraje'!$R:$R,'BD Factoraje'!$G:$G,'Cartera Semanal Producto'!$A49,'BD Factoraje'!$N:$N,'Cartera Semanal Producto'!CP$1,'BD Factoraje'!$C:$C,$B$2)</f>
        <v>0</v>
      </c>
      <c r="CQ49" s="11">
        <f>IF('Cartera Semanal Producto'!$A49='Cartera Semanal Producto'!CQ$1,-SUMIFS('BD Factoraje'!$Q:$Q,'BD Factoraje'!$G:$G,'Cartera Semanal Producto'!$A49,'BD Factoraje'!$C:$C,$B$2),0)+CP49-SUMIFS('BD Factoraje'!$R:$R,'BD Factoraje'!$G:$G,'Cartera Semanal Producto'!$A49,'BD Factoraje'!$N:$N,'Cartera Semanal Producto'!CQ$1,'BD Factoraje'!$C:$C,$B$2)</f>
        <v>0</v>
      </c>
      <c r="CR49" s="11">
        <f>IF('Cartera Semanal Producto'!$A49='Cartera Semanal Producto'!CR$1,-SUMIFS('BD Factoraje'!$Q:$Q,'BD Factoraje'!$G:$G,'Cartera Semanal Producto'!$A49,'BD Factoraje'!$C:$C,$B$2),0)+CQ49-SUMIFS('BD Factoraje'!$R:$R,'BD Factoraje'!$G:$G,'Cartera Semanal Producto'!$A49,'BD Factoraje'!$N:$N,'Cartera Semanal Producto'!CR$1,'BD Factoraje'!$C:$C,$B$2)</f>
        <v>0</v>
      </c>
      <c r="CS49" s="11">
        <f>IF('Cartera Semanal Producto'!$A49='Cartera Semanal Producto'!CS$1,-SUMIFS('BD Factoraje'!$Q:$Q,'BD Factoraje'!$G:$G,'Cartera Semanal Producto'!$A49,'BD Factoraje'!$C:$C,$B$2),0)+CR49-SUMIFS('BD Factoraje'!$R:$R,'BD Factoraje'!$G:$G,'Cartera Semanal Producto'!$A49,'BD Factoraje'!$N:$N,'Cartera Semanal Producto'!CS$1,'BD Factoraje'!$C:$C,$B$2)</f>
        <v>0</v>
      </c>
      <c r="CT49" s="11">
        <f>IF('Cartera Semanal Producto'!$A49='Cartera Semanal Producto'!CT$1,-SUMIFS('BD Factoraje'!$Q:$Q,'BD Factoraje'!$G:$G,'Cartera Semanal Producto'!$A49,'BD Factoraje'!$C:$C,$B$2),0)+CS49-SUMIFS('BD Factoraje'!$R:$R,'BD Factoraje'!$G:$G,'Cartera Semanal Producto'!$A49,'BD Factoraje'!$N:$N,'Cartera Semanal Producto'!CT$1,'BD Factoraje'!$C:$C,$B$2)</f>
        <v>0</v>
      </c>
      <c r="CU49" s="11">
        <f>IF('Cartera Semanal Producto'!$A49='Cartera Semanal Producto'!CU$1,-SUMIFS('BD Factoraje'!$Q:$Q,'BD Factoraje'!$G:$G,'Cartera Semanal Producto'!$A49,'BD Factoraje'!$C:$C,$B$2),0)+CT49-SUMIFS('BD Factoraje'!$R:$R,'BD Factoraje'!$G:$G,'Cartera Semanal Producto'!$A49,'BD Factoraje'!$N:$N,'Cartera Semanal Producto'!CU$1,'BD Factoraje'!$C:$C,$B$2)</f>
        <v>0</v>
      </c>
      <c r="CV49" s="11">
        <f>IF('Cartera Semanal Producto'!$A49='Cartera Semanal Producto'!CV$1,-SUMIFS('BD Factoraje'!$Q:$Q,'BD Factoraje'!$G:$G,'Cartera Semanal Producto'!$A49,'BD Factoraje'!$C:$C,$B$2),0)+CU49-SUMIFS('BD Factoraje'!$R:$R,'BD Factoraje'!$G:$G,'Cartera Semanal Producto'!$A49,'BD Factoraje'!$N:$N,'Cartera Semanal Producto'!CV$1,'BD Factoraje'!$C:$C,$B$2)</f>
        <v>0</v>
      </c>
    </row>
    <row r="50" spans="1:100" s="12" customFormat="1" x14ac:dyDescent="0.25">
      <c r="A50" s="14">
        <v>60</v>
      </c>
      <c r="B50" s="31">
        <f t="shared" si="2"/>
        <v>42785</v>
      </c>
      <c r="C50" s="11">
        <f>IF('Cartera Semanal Producto'!$A50='Cartera Semanal Producto'!C$1,-SUMIFS('BD Factoraje'!$Q:$Q,'BD Factoraje'!$G:$G,'Cartera Semanal Producto'!$A50,'BD Factoraje'!$C:$C,$B$2),0)</f>
        <v>0</v>
      </c>
      <c r="D50" s="11">
        <f>IF('Cartera Semanal Producto'!$A50='Cartera Semanal Producto'!D$1,-SUMIFS('BD Factoraje'!$Q:$Q,'BD Factoraje'!$G:$G,'Cartera Semanal Producto'!$A50,'BD Factoraje'!$C:$C,$B$2),0)+C50-SUMIFS('BD Factoraje'!$R:$R,'BD Factoraje'!$G:$G,'Cartera Semanal Producto'!$A50,'BD Factoraje'!$N:$N,'Cartera Semanal Producto'!D$1,'BD Factoraje'!$C:$C,$B$2)</f>
        <v>0</v>
      </c>
      <c r="E50" s="11">
        <f>IF('Cartera Semanal Producto'!$A50='Cartera Semanal Producto'!E$1,-SUMIFS('BD Factoraje'!$Q:$Q,'BD Factoraje'!$G:$G,'Cartera Semanal Producto'!$A50,'BD Factoraje'!$C:$C,$B$2),0)+D50-SUMIFS('BD Factoraje'!$R:$R,'BD Factoraje'!$G:$G,'Cartera Semanal Producto'!$A50,'BD Factoraje'!$N:$N,'Cartera Semanal Producto'!E$1,'BD Factoraje'!$C:$C,$B$2)</f>
        <v>0</v>
      </c>
      <c r="F50" s="11">
        <f>IF('Cartera Semanal Producto'!$A50='Cartera Semanal Producto'!F$1,-SUMIFS('BD Factoraje'!$Q:$Q,'BD Factoraje'!$G:$G,'Cartera Semanal Producto'!$A50,'BD Factoraje'!$C:$C,$B$2),0)+E50-SUMIFS('BD Factoraje'!$R:$R,'BD Factoraje'!$G:$G,'Cartera Semanal Producto'!$A50,'BD Factoraje'!$N:$N,'Cartera Semanal Producto'!F$1,'BD Factoraje'!$C:$C,$B$2)</f>
        <v>0</v>
      </c>
      <c r="G50" s="11">
        <f>IF('Cartera Semanal Producto'!$A50='Cartera Semanal Producto'!G$1,-SUMIFS('BD Factoraje'!$Q:$Q,'BD Factoraje'!$G:$G,'Cartera Semanal Producto'!$A50,'BD Factoraje'!$C:$C,$B$2),0)+F50-SUMIFS('BD Factoraje'!$R:$R,'BD Factoraje'!$G:$G,'Cartera Semanal Producto'!$A50,'BD Factoraje'!$N:$N,'Cartera Semanal Producto'!G$1,'BD Factoraje'!$C:$C,$B$2)</f>
        <v>0</v>
      </c>
      <c r="H50" s="11">
        <f>IF('Cartera Semanal Producto'!$A50='Cartera Semanal Producto'!H$1,-SUMIFS('BD Factoraje'!$Q:$Q,'BD Factoraje'!$G:$G,'Cartera Semanal Producto'!$A50,'BD Factoraje'!$C:$C,$B$2),0)+G50-SUMIFS('BD Factoraje'!$R:$R,'BD Factoraje'!$G:$G,'Cartera Semanal Producto'!$A50,'BD Factoraje'!$N:$N,'Cartera Semanal Producto'!H$1,'BD Factoraje'!$C:$C,$B$2)</f>
        <v>0</v>
      </c>
      <c r="I50" s="11">
        <f>IF('Cartera Semanal Producto'!$A50='Cartera Semanal Producto'!I$1,-SUMIFS('BD Factoraje'!$Q:$Q,'BD Factoraje'!$G:$G,'Cartera Semanal Producto'!$A50,'BD Factoraje'!$C:$C,$B$2),0)+H50-SUMIFS('BD Factoraje'!$R:$R,'BD Factoraje'!$G:$G,'Cartera Semanal Producto'!$A50,'BD Factoraje'!$N:$N,'Cartera Semanal Producto'!I$1,'BD Factoraje'!$C:$C,$B$2)</f>
        <v>0</v>
      </c>
      <c r="J50" s="11">
        <f>IF('Cartera Semanal Producto'!$A50='Cartera Semanal Producto'!J$1,-SUMIFS('BD Factoraje'!$Q:$Q,'BD Factoraje'!$G:$G,'Cartera Semanal Producto'!$A50,'BD Factoraje'!$C:$C,$B$2),0)+I50-SUMIFS('BD Factoraje'!$R:$R,'BD Factoraje'!$G:$G,'Cartera Semanal Producto'!$A50,'BD Factoraje'!$N:$N,'Cartera Semanal Producto'!J$1,'BD Factoraje'!$C:$C,$B$2)</f>
        <v>0</v>
      </c>
      <c r="K50" s="11">
        <f>IF('Cartera Semanal Producto'!$A50='Cartera Semanal Producto'!K$1,-SUMIFS('BD Factoraje'!$Q:$Q,'BD Factoraje'!$G:$G,'Cartera Semanal Producto'!$A50,'BD Factoraje'!$C:$C,$B$2),0)+J50-SUMIFS('BD Factoraje'!$R:$R,'BD Factoraje'!$G:$G,'Cartera Semanal Producto'!$A50,'BD Factoraje'!$N:$N,'Cartera Semanal Producto'!K$1,'BD Factoraje'!$C:$C,$B$2)</f>
        <v>0</v>
      </c>
      <c r="L50" s="11">
        <f>IF('Cartera Semanal Producto'!$A50='Cartera Semanal Producto'!L$1,-SUMIFS('BD Factoraje'!$Q:$Q,'BD Factoraje'!$G:$G,'Cartera Semanal Producto'!$A50,'BD Factoraje'!$C:$C,$B$2),0)+K50-SUMIFS('BD Factoraje'!$R:$R,'BD Factoraje'!$G:$G,'Cartera Semanal Producto'!$A50,'BD Factoraje'!$N:$N,'Cartera Semanal Producto'!L$1,'BD Factoraje'!$C:$C,$B$2)</f>
        <v>0</v>
      </c>
      <c r="M50" s="11">
        <f>IF('Cartera Semanal Producto'!$A50='Cartera Semanal Producto'!M$1,-SUMIFS('BD Factoraje'!$Q:$Q,'BD Factoraje'!$G:$G,'Cartera Semanal Producto'!$A50,'BD Factoraje'!$C:$C,$B$2),0)+L50-SUMIFS('BD Factoraje'!$R:$R,'BD Factoraje'!$G:$G,'Cartera Semanal Producto'!$A50,'BD Factoraje'!$N:$N,'Cartera Semanal Producto'!M$1,'BD Factoraje'!$C:$C,$B$2)</f>
        <v>0</v>
      </c>
      <c r="N50" s="11">
        <f>IF('Cartera Semanal Producto'!$A50='Cartera Semanal Producto'!N$1,-SUMIFS('BD Factoraje'!$Q:$Q,'BD Factoraje'!$G:$G,'Cartera Semanal Producto'!$A50,'BD Factoraje'!$C:$C,$B$2),0)+M50-SUMIFS('BD Factoraje'!$R:$R,'BD Factoraje'!$G:$G,'Cartera Semanal Producto'!$A50,'BD Factoraje'!$N:$N,'Cartera Semanal Producto'!N$1,'BD Factoraje'!$C:$C,$B$2)</f>
        <v>0</v>
      </c>
      <c r="O50" s="11">
        <f>IF('Cartera Semanal Producto'!$A50='Cartera Semanal Producto'!O$1,-SUMIFS('BD Factoraje'!$Q:$Q,'BD Factoraje'!$G:$G,'Cartera Semanal Producto'!$A50,'BD Factoraje'!$C:$C,$B$2),0)+N50-SUMIFS('BD Factoraje'!$R:$R,'BD Factoraje'!$G:$G,'Cartera Semanal Producto'!$A50,'BD Factoraje'!$N:$N,'Cartera Semanal Producto'!O$1,'BD Factoraje'!$C:$C,$B$2)</f>
        <v>0</v>
      </c>
      <c r="P50" s="11">
        <f>IF('Cartera Semanal Producto'!$A50='Cartera Semanal Producto'!P$1,-SUMIFS('BD Factoraje'!$Q:$Q,'BD Factoraje'!$G:$G,'Cartera Semanal Producto'!$A50,'BD Factoraje'!$C:$C,$B$2),0)+O50-SUMIFS('BD Factoraje'!$R:$R,'BD Factoraje'!$G:$G,'Cartera Semanal Producto'!$A50,'BD Factoraje'!$N:$N,'Cartera Semanal Producto'!P$1,'BD Factoraje'!$C:$C,$B$2)</f>
        <v>0</v>
      </c>
      <c r="Q50" s="11">
        <f>IF('Cartera Semanal Producto'!$A50='Cartera Semanal Producto'!Q$1,-SUMIFS('BD Factoraje'!$Q:$Q,'BD Factoraje'!$G:$G,'Cartera Semanal Producto'!$A50,'BD Factoraje'!$C:$C,$B$2),0)+P50-SUMIFS('BD Factoraje'!$R:$R,'BD Factoraje'!$G:$G,'Cartera Semanal Producto'!$A50,'BD Factoraje'!$N:$N,'Cartera Semanal Producto'!Q$1,'BD Factoraje'!$C:$C,$B$2)</f>
        <v>0</v>
      </c>
      <c r="R50" s="11">
        <f>IF('Cartera Semanal Producto'!$A50='Cartera Semanal Producto'!R$1,-SUMIFS('BD Factoraje'!$Q:$Q,'BD Factoraje'!$G:$G,'Cartera Semanal Producto'!$A50,'BD Factoraje'!$C:$C,$B$2),0)+Q50-SUMIFS('BD Factoraje'!$R:$R,'BD Factoraje'!$G:$G,'Cartera Semanal Producto'!$A50,'BD Factoraje'!$N:$N,'Cartera Semanal Producto'!R$1,'BD Factoraje'!$C:$C,$B$2)</f>
        <v>0</v>
      </c>
      <c r="S50" s="11">
        <f>IF('Cartera Semanal Producto'!$A50='Cartera Semanal Producto'!S$1,-SUMIFS('BD Factoraje'!$Q:$Q,'BD Factoraje'!$G:$G,'Cartera Semanal Producto'!$A50,'BD Factoraje'!$C:$C,$B$2),0)+R50-SUMIFS('BD Factoraje'!$R:$R,'BD Factoraje'!$G:$G,'Cartera Semanal Producto'!$A50,'BD Factoraje'!$N:$N,'Cartera Semanal Producto'!S$1,'BD Factoraje'!$C:$C,$B$2)</f>
        <v>0</v>
      </c>
      <c r="T50" s="11">
        <f>IF('Cartera Semanal Producto'!$A50='Cartera Semanal Producto'!T$1,-SUMIFS('BD Factoraje'!$Q:$Q,'BD Factoraje'!$G:$G,'Cartera Semanal Producto'!$A50,'BD Factoraje'!$C:$C,$B$2),0)+S50-SUMIFS('BD Factoraje'!$R:$R,'BD Factoraje'!$G:$G,'Cartera Semanal Producto'!$A50,'BD Factoraje'!$N:$N,'Cartera Semanal Producto'!T$1,'BD Factoraje'!$C:$C,$B$2)</f>
        <v>0</v>
      </c>
      <c r="U50" s="11">
        <f>IF('Cartera Semanal Producto'!$A50='Cartera Semanal Producto'!U$1,-SUMIFS('BD Factoraje'!$Q:$Q,'BD Factoraje'!$G:$G,'Cartera Semanal Producto'!$A50,'BD Factoraje'!$C:$C,$B$2),0)+T50-SUMIFS('BD Factoraje'!$R:$R,'BD Factoraje'!$G:$G,'Cartera Semanal Producto'!$A50,'BD Factoraje'!$N:$N,'Cartera Semanal Producto'!U$1,'BD Factoraje'!$C:$C,$B$2)</f>
        <v>0</v>
      </c>
      <c r="V50" s="11">
        <f>IF('Cartera Semanal Producto'!$A50='Cartera Semanal Producto'!V$1,-SUMIFS('BD Factoraje'!$Q:$Q,'BD Factoraje'!$G:$G,'Cartera Semanal Producto'!$A50,'BD Factoraje'!$C:$C,$B$2),0)+U50-SUMIFS('BD Factoraje'!$R:$R,'BD Factoraje'!$G:$G,'Cartera Semanal Producto'!$A50,'BD Factoraje'!$N:$N,'Cartera Semanal Producto'!V$1,'BD Factoraje'!$C:$C,$B$2)</f>
        <v>0</v>
      </c>
      <c r="W50" s="11">
        <f>IF('Cartera Semanal Producto'!$A50='Cartera Semanal Producto'!W$1,-SUMIFS('BD Factoraje'!$Q:$Q,'BD Factoraje'!$G:$G,'Cartera Semanal Producto'!$A50,'BD Factoraje'!$C:$C,$B$2),0)+V50-SUMIFS('BD Factoraje'!$R:$R,'BD Factoraje'!$G:$G,'Cartera Semanal Producto'!$A50,'BD Factoraje'!$N:$N,'Cartera Semanal Producto'!W$1,'BD Factoraje'!$C:$C,$B$2)</f>
        <v>0</v>
      </c>
      <c r="X50" s="11">
        <f>IF('Cartera Semanal Producto'!$A50='Cartera Semanal Producto'!X$1,-SUMIFS('BD Factoraje'!$Q:$Q,'BD Factoraje'!$G:$G,'Cartera Semanal Producto'!$A50,'BD Factoraje'!$C:$C,$B$2),0)+W50-SUMIFS('BD Factoraje'!$R:$R,'BD Factoraje'!$G:$G,'Cartera Semanal Producto'!$A50,'BD Factoraje'!$N:$N,'Cartera Semanal Producto'!X$1,'BD Factoraje'!$C:$C,$B$2)</f>
        <v>0</v>
      </c>
      <c r="Y50" s="11">
        <f>IF('Cartera Semanal Producto'!$A50='Cartera Semanal Producto'!Y$1,-SUMIFS('BD Factoraje'!$Q:$Q,'BD Factoraje'!$G:$G,'Cartera Semanal Producto'!$A50,'BD Factoraje'!$C:$C,$B$2),0)+X50-SUMIFS('BD Factoraje'!$R:$R,'BD Factoraje'!$G:$G,'Cartera Semanal Producto'!$A50,'BD Factoraje'!$N:$N,'Cartera Semanal Producto'!Y$1,'BD Factoraje'!$C:$C,$B$2)</f>
        <v>0</v>
      </c>
      <c r="Z50" s="11">
        <f>IF('Cartera Semanal Producto'!$A50='Cartera Semanal Producto'!Z$1,-SUMIFS('BD Factoraje'!$Q:$Q,'BD Factoraje'!$G:$G,'Cartera Semanal Producto'!$A50,'BD Factoraje'!$C:$C,$B$2),0)+Y50-SUMIFS('BD Factoraje'!$R:$R,'BD Factoraje'!$G:$G,'Cartera Semanal Producto'!$A50,'BD Factoraje'!$N:$N,'Cartera Semanal Producto'!Z$1,'BD Factoraje'!$C:$C,$B$2)</f>
        <v>0</v>
      </c>
      <c r="AA50" s="11">
        <f>IF('Cartera Semanal Producto'!$A50='Cartera Semanal Producto'!AA$1,-SUMIFS('BD Factoraje'!$Q:$Q,'BD Factoraje'!$G:$G,'Cartera Semanal Producto'!$A50,'BD Factoraje'!$C:$C,$B$2),0)+Z50-SUMIFS('BD Factoraje'!$R:$R,'BD Factoraje'!$G:$G,'Cartera Semanal Producto'!$A50,'BD Factoraje'!$N:$N,'Cartera Semanal Producto'!AA$1,'BD Factoraje'!$C:$C,$B$2)</f>
        <v>0</v>
      </c>
      <c r="AB50" s="11">
        <f>IF('Cartera Semanal Producto'!$A50='Cartera Semanal Producto'!AB$1,-SUMIFS('BD Factoraje'!$Q:$Q,'BD Factoraje'!$G:$G,'Cartera Semanal Producto'!$A50,'BD Factoraje'!$C:$C,$B$2),0)+AA50-SUMIFS('BD Factoraje'!$R:$R,'BD Factoraje'!$G:$G,'Cartera Semanal Producto'!$A50,'BD Factoraje'!$N:$N,'Cartera Semanal Producto'!AB$1,'BD Factoraje'!$C:$C,$B$2)</f>
        <v>0</v>
      </c>
      <c r="AC50" s="11">
        <f>IF('Cartera Semanal Producto'!$A50='Cartera Semanal Producto'!AC$1,-SUMIFS('BD Factoraje'!$Q:$Q,'BD Factoraje'!$G:$G,'Cartera Semanal Producto'!$A50,'BD Factoraje'!$C:$C,$B$2),0)+AB50-SUMIFS('BD Factoraje'!$R:$R,'BD Factoraje'!$G:$G,'Cartera Semanal Producto'!$A50,'BD Factoraje'!$N:$N,'Cartera Semanal Producto'!AC$1,'BD Factoraje'!$C:$C,$B$2)</f>
        <v>0</v>
      </c>
      <c r="AD50" s="11">
        <f>IF('Cartera Semanal Producto'!$A50='Cartera Semanal Producto'!AD$1,-SUMIFS('BD Factoraje'!$Q:$Q,'BD Factoraje'!$G:$G,'Cartera Semanal Producto'!$A50,'BD Factoraje'!$C:$C,$B$2),0)+AC50-SUMIFS('BD Factoraje'!$R:$R,'BD Factoraje'!$G:$G,'Cartera Semanal Producto'!$A50,'BD Factoraje'!$N:$N,'Cartera Semanal Producto'!AD$1,'BD Factoraje'!$C:$C,$B$2)</f>
        <v>0</v>
      </c>
      <c r="AE50" s="11">
        <f>IF('Cartera Semanal Producto'!$A50='Cartera Semanal Producto'!AE$1,-SUMIFS('BD Factoraje'!$Q:$Q,'BD Factoraje'!$G:$G,'Cartera Semanal Producto'!$A50,'BD Factoraje'!$C:$C,$B$2),0)+AD50-SUMIFS('BD Factoraje'!$R:$R,'BD Factoraje'!$G:$G,'Cartera Semanal Producto'!$A50,'BD Factoraje'!$N:$N,'Cartera Semanal Producto'!AE$1,'BD Factoraje'!$C:$C,$B$2)</f>
        <v>0</v>
      </c>
      <c r="AF50" s="11">
        <f>IF('Cartera Semanal Producto'!$A50='Cartera Semanal Producto'!AF$1,-SUMIFS('BD Factoraje'!$Q:$Q,'BD Factoraje'!$G:$G,'Cartera Semanal Producto'!$A50,'BD Factoraje'!$C:$C,$B$2),0)+AE50-SUMIFS('BD Factoraje'!$R:$R,'BD Factoraje'!$G:$G,'Cartera Semanal Producto'!$A50,'BD Factoraje'!$N:$N,'Cartera Semanal Producto'!AF$1,'BD Factoraje'!$C:$C,$B$2)</f>
        <v>0</v>
      </c>
      <c r="AG50" s="11">
        <f>IF('Cartera Semanal Producto'!$A50='Cartera Semanal Producto'!AG$1,-SUMIFS('BD Factoraje'!$Q:$Q,'BD Factoraje'!$G:$G,'Cartera Semanal Producto'!$A50,'BD Factoraje'!$C:$C,$B$2),0)+AF50-SUMIFS('BD Factoraje'!$R:$R,'BD Factoraje'!$G:$G,'Cartera Semanal Producto'!$A50,'BD Factoraje'!$N:$N,'Cartera Semanal Producto'!AG$1,'BD Factoraje'!$C:$C,$B$2)</f>
        <v>0</v>
      </c>
      <c r="AH50" s="11">
        <f>IF('Cartera Semanal Producto'!$A50='Cartera Semanal Producto'!AH$1,-SUMIFS('BD Factoraje'!$Q:$Q,'BD Factoraje'!$G:$G,'Cartera Semanal Producto'!$A50,'BD Factoraje'!$C:$C,$B$2),0)+AG50-SUMIFS('BD Factoraje'!$R:$R,'BD Factoraje'!$G:$G,'Cartera Semanal Producto'!$A50,'BD Factoraje'!$N:$N,'Cartera Semanal Producto'!AH$1,'BD Factoraje'!$C:$C,$B$2)</f>
        <v>0</v>
      </c>
      <c r="AI50" s="11">
        <f>IF('Cartera Semanal Producto'!$A50='Cartera Semanal Producto'!AI$1,-SUMIFS('BD Factoraje'!$Q:$Q,'BD Factoraje'!$G:$G,'Cartera Semanal Producto'!$A50,'BD Factoraje'!$C:$C,$B$2),0)+AH50-SUMIFS('BD Factoraje'!$R:$R,'BD Factoraje'!$G:$G,'Cartera Semanal Producto'!$A50,'BD Factoraje'!$N:$N,'Cartera Semanal Producto'!AI$1,'BD Factoraje'!$C:$C,$B$2)</f>
        <v>0</v>
      </c>
      <c r="AJ50" s="11">
        <f>IF('Cartera Semanal Producto'!$A50='Cartera Semanal Producto'!AJ$1,-SUMIFS('BD Factoraje'!$Q:$Q,'BD Factoraje'!$G:$G,'Cartera Semanal Producto'!$A50,'BD Factoraje'!$C:$C,$B$2),0)+AI50-SUMIFS('BD Factoraje'!$R:$R,'BD Factoraje'!$G:$G,'Cartera Semanal Producto'!$A50,'BD Factoraje'!$N:$N,'Cartera Semanal Producto'!AJ$1,'BD Factoraje'!$C:$C,$B$2)</f>
        <v>0</v>
      </c>
      <c r="AK50" s="11">
        <f>IF('Cartera Semanal Producto'!$A50='Cartera Semanal Producto'!AK$1,-SUMIFS('BD Factoraje'!$Q:$Q,'BD Factoraje'!$G:$G,'Cartera Semanal Producto'!$A50,'BD Factoraje'!$C:$C,$B$2),0)+AJ50-SUMIFS('BD Factoraje'!$R:$R,'BD Factoraje'!$G:$G,'Cartera Semanal Producto'!$A50,'BD Factoraje'!$N:$N,'Cartera Semanal Producto'!AK$1,'BD Factoraje'!$C:$C,$B$2)</f>
        <v>0</v>
      </c>
      <c r="AL50" s="11">
        <f>IF('Cartera Semanal Producto'!$A50='Cartera Semanal Producto'!AL$1,-SUMIFS('BD Factoraje'!$Q:$Q,'BD Factoraje'!$G:$G,'Cartera Semanal Producto'!$A50,'BD Factoraje'!$C:$C,$B$2),0)+AK50-SUMIFS('BD Factoraje'!$R:$R,'BD Factoraje'!$G:$G,'Cartera Semanal Producto'!$A50,'BD Factoraje'!$N:$N,'Cartera Semanal Producto'!AL$1,'BD Factoraje'!$C:$C,$B$2)</f>
        <v>0</v>
      </c>
      <c r="AM50" s="11">
        <f>IF('Cartera Semanal Producto'!$A50='Cartera Semanal Producto'!AM$1,-SUMIFS('BD Factoraje'!$Q:$Q,'BD Factoraje'!$G:$G,'Cartera Semanal Producto'!$A50,'BD Factoraje'!$C:$C,$B$2),0)+AL50-SUMIFS('BD Factoraje'!$R:$R,'BD Factoraje'!$G:$G,'Cartera Semanal Producto'!$A50,'BD Factoraje'!$N:$N,'Cartera Semanal Producto'!AM$1,'BD Factoraje'!$C:$C,$B$2)</f>
        <v>0</v>
      </c>
      <c r="AN50" s="11">
        <f>IF('Cartera Semanal Producto'!$A50='Cartera Semanal Producto'!AN$1,-SUMIFS('BD Factoraje'!$Q:$Q,'BD Factoraje'!$G:$G,'Cartera Semanal Producto'!$A50,'BD Factoraje'!$C:$C,$B$2),0)+AM50-SUMIFS('BD Factoraje'!$R:$R,'BD Factoraje'!$G:$G,'Cartera Semanal Producto'!$A50,'BD Factoraje'!$N:$N,'Cartera Semanal Producto'!AN$1,'BD Factoraje'!$C:$C,$B$2)</f>
        <v>0</v>
      </c>
      <c r="AO50" s="11">
        <f>IF('Cartera Semanal Producto'!$A50='Cartera Semanal Producto'!AO$1,-SUMIFS('BD Factoraje'!$Q:$Q,'BD Factoraje'!$G:$G,'Cartera Semanal Producto'!$A50,'BD Factoraje'!$C:$C,$B$2),0)+AN50-SUMIFS('BD Factoraje'!$R:$R,'BD Factoraje'!$G:$G,'Cartera Semanal Producto'!$A50,'BD Factoraje'!$N:$N,'Cartera Semanal Producto'!AO$1,'BD Factoraje'!$C:$C,$B$2)</f>
        <v>0</v>
      </c>
      <c r="AP50" s="11">
        <f>IF('Cartera Semanal Producto'!$A50='Cartera Semanal Producto'!AP$1,-SUMIFS('BD Factoraje'!$Q:$Q,'BD Factoraje'!$G:$G,'Cartera Semanal Producto'!$A50,'BD Factoraje'!$C:$C,$B$2),0)+AO50-SUMIFS('BD Factoraje'!$R:$R,'BD Factoraje'!$G:$G,'Cartera Semanal Producto'!$A50,'BD Factoraje'!$N:$N,'Cartera Semanal Producto'!AP$1,'BD Factoraje'!$C:$C,$B$2)</f>
        <v>0</v>
      </c>
      <c r="AQ50" s="11">
        <f>IF('Cartera Semanal Producto'!$A50='Cartera Semanal Producto'!AQ$1,-SUMIFS('BD Factoraje'!$Q:$Q,'BD Factoraje'!$G:$G,'Cartera Semanal Producto'!$A50,'BD Factoraje'!$C:$C,$B$2),0)+AP50-SUMIFS('BD Factoraje'!$R:$R,'BD Factoraje'!$G:$G,'Cartera Semanal Producto'!$A50,'BD Factoraje'!$N:$N,'Cartera Semanal Producto'!AQ$1,'BD Factoraje'!$C:$C,$B$2)</f>
        <v>0</v>
      </c>
      <c r="AR50" s="11">
        <f>IF('Cartera Semanal Producto'!$A50='Cartera Semanal Producto'!AR$1,-SUMIFS('BD Factoraje'!$Q:$Q,'BD Factoraje'!$G:$G,'Cartera Semanal Producto'!$A50,'BD Factoraje'!$C:$C,$B$2),0)+AQ50-SUMIFS('BD Factoraje'!$R:$R,'BD Factoraje'!$G:$G,'Cartera Semanal Producto'!$A50,'BD Factoraje'!$N:$N,'Cartera Semanal Producto'!AR$1,'BD Factoraje'!$C:$C,$B$2)</f>
        <v>0</v>
      </c>
      <c r="AS50" s="11">
        <f>IF('Cartera Semanal Producto'!$A50='Cartera Semanal Producto'!AS$1,-SUMIFS('BD Factoraje'!$Q:$Q,'BD Factoraje'!$G:$G,'Cartera Semanal Producto'!$A50,'BD Factoraje'!$C:$C,$B$2),0)+AR50-SUMIFS('BD Factoraje'!$R:$R,'BD Factoraje'!$G:$G,'Cartera Semanal Producto'!$A50,'BD Factoraje'!$N:$N,'Cartera Semanal Producto'!AS$1,'BD Factoraje'!$C:$C,$B$2)</f>
        <v>0</v>
      </c>
      <c r="AT50" s="11">
        <f>IF('Cartera Semanal Producto'!$A50='Cartera Semanal Producto'!AT$1,-SUMIFS('BD Factoraje'!$Q:$Q,'BD Factoraje'!$G:$G,'Cartera Semanal Producto'!$A50,'BD Factoraje'!$C:$C,$B$2),0)+AS50-SUMIFS('BD Factoraje'!$R:$R,'BD Factoraje'!$G:$G,'Cartera Semanal Producto'!$A50,'BD Factoraje'!$N:$N,'Cartera Semanal Producto'!AT$1,'BD Factoraje'!$C:$C,$B$2)</f>
        <v>0</v>
      </c>
      <c r="AU50" s="11">
        <f>IF('Cartera Semanal Producto'!$A50='Cartera Semanal Producto'!AU$1,-SUMIFS('BD Factoraje'!$Q:$Q,'BD Factoraje'!$G:$G,'Cartera Semanal Producto'!$A50,'BD Factoraje'!$C:$C,$B$2),0)+AT50-SUMIFS('BD Factoraje'!$R:$R,'BD Factoraje'!$G:$G,'Cartera Semanal Producto'!$A50,'BD Factoraje'!$N:$N,'Cartera Semanal Producto'!AU$1,'BD Factoraje'!$C:$C,$B$2)</f>
        <v>0</v>
      </c>
      <c r="AV50" s="11">
        <f>IF('Cartera Semanal Producto'!$A50='Cartera Semanal Producto'!AV$1,-SUMIFS('BD Factoraje'!$Q:$Q,'BD Factoraje'!$G:$G,'Cartera Semanal Producto'!$A50,'BD Factoraje'!$C:$C,$B$2),0)+AU50-SUMIFS('BD Factoraje'!$R:$R,'BD Factoraje'!$G:$G,'Cartera Semanal Producto'!$A50,'BD Factoraje'!$N:$N,'Cartera Semanal Producto'!AV$1,'BD Factoraje'!$C:$C,$B$2)</f>
        <v>0</v>
      </c>
      <c r="AW50" s="11">
        <f>IF('Cartera Semanal Producto'!$A50='Cartera Semanal Producto'!AW$1,-SUMIFS('BD Factoraje'!$Q:$Q,'BD Factoraje'!$G:$G,'Cartera Semanal Producto'!$A50,'BD Factoraje'!$C:$C,$B$2),0)+AV50-SUMIFS('BD Factoraje'!$R:$R,'BD Factoraje'!$G:$G,'Cartera Semanal Producto'!$A50,'BD Factoraje'!$N:$N,'Cartera Semanal Producto'!AW$1,'BD Factoraje'!$C:$C,$B$2)</f>
        <v>0</v>
      </c>
      <c r="AX50" s="11">
        <f>IF('Cartera Semanal Producto'!$A50='Cartera Semanal Producto'!AX$1,-SUMIFS('BD Factoraje'!$Q:$Q,'BD Factoraje'!$G:$G,'Cartera Semanal Producto'!$A50,'BD Factoraje'!$C:$C,$B$2),0)+AW50-SUMIFS('BD Factoraje'!$R:$R,'BD Factoraje'!$G:$G,'Cartera Semanal Producto'!$A50,'BD Factoraje'!$N:$N,'Cartera Semanal Producto'!AX$1,'BD Factoraje'!$C:$C,$B$2)</f>
        <v>0</v>
      </c>
      <c r="AY50" s="11">
        <f>IF('Cartera Semanal Producto'!$A50='Cartera Semanal Producto'!AY$1,-SUMIFS('BD Factoraje'!$Q:$Q,'BD Factoraje'!$G:$G,'Cartera Semanal Producto'!$A50,'BD Factoraje'!$C:$C,$B$2),0)+AX50-SUMIFS('BD Factoraje'!$R:$R,'BD Factoraje'!$G:$G,'Cartera Semanal Producto'!$A50,'BD Factoraje'!$N:$N,'Cartera Semanal Producto'!AY$1,'BD Factoraje'!$C:$C,$B$2)</f>
        <v>0</v>
      </c>
      <c r="AZ50" s="11">
        <f>IF('Cartera Semanal Producto'!$A50='Cartera Semanal Producto'!AZ$1,-SUMIFS('BD Factoraje'!$Q:$Q,'BD Factoraje'!$G:$G,'Cartera Semanal Producto'!$A50,'BD Factoraje'!$C:$C,$B$2),0)+AY50-SUMIFS('BD Factoraje'!$R:$R,'BD Factoraje'!$G:$G,'Cartera Semanal Producto'!$A50,'BD Factoraje'!$N:$N,'Cartera Semanal Producto'!AZ$1,'BD Factoraje'!$C:$C,$B$2)</f>
        <v>0</v>
      </c>
      <c r="BA50" s="11">
        <f>IF('Cartera Semanal Producto'!$A50='Cartera Semanal Producto'!BA$1,-SUMIFS('BD Factoraje'!$Q:$Q,'BD Factoraje'!$G:$G,'Cartera Semanal Producto'!$A50,'BD Factoraje'!$C:$C,$B$2),0)+AZ50-SUMIFS('BD Factoraje'!$R:$R,'BD Factoraje'!$G:$G,'Cartera Semanal Producto'!$A50,'BD Factoraje'!$N:$N,'Cartera Semanal Producto'!BA$1,'BD Factoraje'!$C:$C,$B$2)</f>
        <v>0</v>
      </c>
      <c r="BB50" s="11">
        <f>IF('Cartera Semanal Producto'!$A50='Cartera Semanal Producto'!BB$1,-SUMIFS('BD Factoraje'!$Q:$Q,'BD Factoraje'!$G:$G,'Cartera Semanal Producto'!$A50,'BD Factoraje'!$C:$C,$B$2),0)+BA50-SUMIFS('BD Factoraje'!$R:$R,'BD Factoraje'!$G:$G,'Cartera Semanal Producto'!$A50,'BD Factoraje'!$N:$N,'Cartera Semanal Producto'!BB$1,'BD Factoraje'!$C:$C,$B$2)</f>
        <v>0</v>
      </c>
      <c r="BC50" s="11">
        <f>IF('Cartera Semanal Producto'!$A50='Cartera Semanal Producto'!BC$1,-SUMIFS('BD Factoraje'!$Q:$Q,'BD Factoraje'!$G:$G,'Cartera Semanal Producto'!$A50,'BD Factoraje'!$C:$C,$B$2),0)+BB50-SUMIFS('BD Factoraje'!$R:$R,'BD Factoraje'!$G:$G,'Cartera Semanal Producto'!$A50,'BD Factoraje'!$N:$N,'Cartera Semanal Producto'!BC$1,'BD Factoraje'!$C:$C,$B$2)</f>
        <v>0</v>
      </c>
      <c r="BD50" s="11">
        <f>IF('Cartera Semanal Producto'!$A50='Cartera Semanal Producto'!BD$1,-SUMIFS('BD Factoraje'!$Q:$Q,'BD Factoraje'!$G:$G,'Cartera Semanal Producto'!$A50,'BD Factoraje'!$C:$C,$B$2),0)+BC50-SUMIFS('BD Factoraje'!$R:$R,'BD Factoraje'!$G:$G,'Cartera Semanal Producto'!$A50,'BD Factoraje'!$N:$N,'Cartera Semanal Producto'!BD$1,'BD Factoraje'!$C:$C,$B$2)</f>
        <v>0</v>
      </c>
      <c r="BE50" s="11">
        <f>IF('Cartera Semanal Producto'!$A50='Cartera Semanal Producto'!BE$1,-SUMIFS('BD Factoraje'!$Q:$Q,'BD Factoraje'!$G:$G,'Cartera Semanal Producto'!$A50,'BD Factoraje'!$C:$C,$B$2),0)+BD50-SUMIFS('BD Factoraje'!$R:$R,'BD Factoraje'!$G:$G,'Cartera Semanal Producto'!$A50,'BD Factoraje'!$N:$N,'Cartera Semanal Producto'!BE$1,'BD Factoraje'!$C:$C,$B$2)</f>
        <v>0</v>
      </c>
      <c r="BF50" s="11">
        <f>IF('Cartera Semanal Producto'!$A50='Cartera Semanal Producto'!BF$1,-SUMIFS('BD Factoraje'!$Q:$Q,'BD Factoraje'!$G:$G,'Cartera Semanal Producto'!$A50,'BD Factoraje'!$C:$C,$B$2),0)+BE50-SUMIFS('BD Factoraje'!$R:$R,'BD Factoraje'!$G:$G,'Cartera Semanal Producto'!$A50,'BD Factoraje'!$N:$N,'Cartera Semanal Producto'!BF$1,'BD Factoraje'!$C:$C,$B$2)</f>
        <v>0</v>
      </c>
      <c r="BG50" s="11">
        <f>IF('Cartera Semanal Producto'!$A50='Cartera Semanal Producto'!BG$1,-SUMIFS('BD Factoraje'!$Q:$Q,'BD Factoraje'!$G:$G,'Cartera Semanal Producto'!$A50,'BD Factoraje'!$C:$C,$B$2),0)+BF50-SUMIFS('BD Factoraje'!$R:$R,'BD Factoraje'!$G:$G,'Cartera Semanal Producto'!$A50,'BD Factoraje'!$N:$N,'Cartera Semanal Producto'!BG$1,'BD Factoraje'!$C:$C,$B$2)</f>
        <v>0</v>
      </c>
      <c r="BH50" s="11">
        <f>IF('Cartera Semanal Producto'!$A50='Cartera Semanal Producto'!BH$1,-SUMIFS('BD Factoraje'!$Q:$Q,'BD Factoraje'!$G:$G,'Cartera Semanal Producto'!$A50,'BD Factoraje'!$C:$C,$B$2),0)+BG50-SUMIFS('BD Factoraje'!$R:$R,'BD Factoraje'!$G:$G,'Cartera Semanal Producto'!$A50,'BD Factoraje'!$N:$N,'Cartera Semanal Producto'!BH$1,'BD Factoraje'!$C:$C,$B$2)</f>
        <v>0</v>
      </c>
      <c r="BI50" s="11">
        <f>IF('Cartera Semanal Producto'!$A50='Cartera Semanal Producto'!BI$1,-SUMIFS('BD Factoraje'!$Q:$Q,'BD Factoraje'!$G:$G,'Cartera Semanal Producto'!$A50,'BD Factoraje'!$C:$C,$B$2),0)+BH50-SUMIFS('BD Factoraje'!$R:$R,'BD Factoraje'!$G:$G,'Cartera Semanal Producto'!$A50,'BD Factoraje'!$N:$N,'Cartera Semanal Producto'!BI$1,'BD Factoraje'!$C:$C,$B$2)</f>
        <v>0</v>
      </c>
      <c r="BJ50" s="11">
        <f>IF('Cartera Semanal Producto'!$A50='Cartera Semanal Producto'!BJ$1,-SUMIFS('BD Factoraje'!$Q:$Q,'BD Factoraje'!$G:$G,'Cartera Semanal Producto'!$A50,'BD Factoraje'!$C:$C,$B$2),0)+BI50-SUMIFS('BD Factoraje'!$R:$R,'BD Factoraje'!$G:$G,'Cartera Semanal Producto'!$A50,'BD Factoraje'!$N:$N,'Cartera Semanal Producto'!BJ$1,'BD Factoraje'!$C:$C,$B$2)</f>
        <v>0</v>
      </c>
      <c r="BK50" s="11">
        <f>IF('Cartera Semanal Producto'!$A50='Cartera Semanal Producto'!BK$1,-SUMIFS('BD Factoraje'!$Q:$Q,'BD Factoraje'!$G:$G,'Cartera Semanal Producto'!$A50,'BD Factoraje'!$C:$C,$B$2),0)+BJ50-SUMIFS('BD Factoraje'!$R:$R,'BD Factoraje'!$G:$G,'Cartera Semanal Producto'!$A50,'BD Factoraje'!$N:$N,'Cartera Semanal Producto'!BK$1,'BD Factoraje'!$C:$C,$B$2)</f>
        <v>0</v>
      </c>
      <c r="BL50" s="11">
        <f>IF('Cartera Semanal Producto'!$A50='Cartera Semanal Producto'!BL$1,-SUMIFS('BD Factoraje'!$Q:$Q,'BD Factoraje'!$G:$G,'Cartera Semanal Producto'!$A50,'BD Factoraje'!$C:$C,$B$2),0)+BK50-SUMIFS('BD Factoraje'!$R:$R,'BD Factoraje'!$G:$G,'Cartera Semanal Producto'!$A50,'BD Factoraje'!$N:$N,'Cartera Semanal Producto'!BL$1,'BD Factoraje'!$C:$C,$B$2)</f>
        <v>0</v>
      </c>
      <c r="BM50" s="11">
        <f>IF('Cartera Semanal Producto'!$A50='Cartera Semanal Producto'!BM$1,-SUMIFS('BD Factoraje'!$Q:$Q,'BD Factoraje'!$G:$G,'Cartera Semanal Producto'!$A50,'BD Factoraje'!$C:$C,$B$2),0)+BL50-SUMIFS('BD Factoraje'!$R:$R,'BD Factoraje'!$G:$G,'Cartera Semanal Producto'!$A50,'BD Factoraje'!$N:$N,'Cartera Semanal Producto'!BM$1,'BD Factoraje'!$C:$C,$B$2)</f>
        <v>0</v>
      </c>
      <c r="BN50" s="11">
        <f>IF('Cartera Semanal Producto'!$A50='Cartera Semanal Producto'!BN$1,-SUMIFS('BD Factoraje'!$Q:$Q,'BD Factoraje'!$G:$G,'Cartera Semanal Producto'!$A50,'BD Factoraje'!$C:$C,$B$2),0)+BM50-SUMIFS('BD Factoraje'!$R:$R,'BD Factoraje'!$G:$G,'Cartera Semanal Producto'!$A50,'BD Factoraje'!$N:$N,'Cartera Semanal Producto'!BN$1,'BD Factoraje'!$C:$C,$B$2)</f>
        <v>0</v>
      </c>
      <c r="BO50" s="11">
        <f>IF('Cartera Semanal Producto'!$A50='Cartera Semanal Producto'!BO$1,-SUMIFS('BD Factoraje'!$Q:$Q,'BD Factoraje'!$G:$G,'Cartera Semanal Producto'!$A50,'BD Factoraje'!$C:$C,$B$2),0)+BN50-SUMIFS('BD Factoraje'!$R:$R,'BD Factoraje'!$G:$G,'Cartera Semanal Producto'!$A50,'BD Factoraje'!$N:$N,'Cartera Semanal Producto'!BO$1,'BD Factoraje'!$C:$C,$B$2)</f>
        <v>0</v>
      </c>
      <c r="BP50" s="11">
        <f>IF('Cartera Semanal Producto'!$A50='Cartera Semanal Producto'!BP$1,-SUMIFS('BD Factoraje'!$Q:$Q,'BD Factoraje'!$G:$G,'Cartera Semanal Producto'!$A50,'BD Factoraje'!$C:$C,$B$2),0)+BO50-SUMIFS('BD Factoraje'!$R:$R,'BD Factoraje'!$G:$G,'Cartera Semanal Producto'!$A50,'BD Factoraje'!$N:$N,'Cartera Semanal Producto'!BP$1,'BD Factoraje'!$C:$C,$B$2)</f>
        <v>0</v>
      </c>
      <c r="BQ50" s="11">
        <f>IF('Cartera Semanal Producto'!$A50='Cartera Semanal Producto'!BQ$1,-SUMIFS('BD Factoraje'!$Q:$Q,'BD Factoraje'!$G:$G,'Cartera Semanal Producto'!$A50,'BD Factoraje'!$C:$C,$B$2),0)+BP50-SUMIFS('BD Factoraje'!$R:$R,'BD Factoraje'!$G:$G,'Cartera Semanal Producto'!$A50,'BD Factoraje'!$N:$N,'Cartera Semanal Producto'!BQ$1,'BD Factoraje'!$C:$C,$B$2)</f>
        <v>0</v>
      </c>
      <c r="BR50" s="11">
        <f>IF('Cartera Semanal Producto'!$A50='Cartera Semanal Producto'!BR$1,-SUMIFS('BD Factoraje'!$Q:$Q,'BD Factoraje'!$G:$G,'Cartera Semanal Producto'!$A50,'BD Factoraje'!$C:$C,$B$2),0)+BQ50-SUMIFS('BD Factoraje'!$R:$R,'BD Factoraje'!$G:$G,'Cartera Semanal Producto'!$A50,'BD Factoraje'!$N:$N,'Cartera Semanal Producto'!BR$1,'BD Factoraje'!$C:$C,$B$2)</f>
        <v>0</v>
      </c>
      <c r="BS50" s="11">
        <f>IF('Cartera Semanal Producto'!$A50='Cartera Semanal Producto'!BS$1,-SUMIFS('BD Factoraje'!$Q:$Q,'BD Factoraje'!$G:$G,'Cartera Semanal Producto'!$A50,'BD Factoraje'!$C:$C,$B$2),0)+BR50-SUMIFS('BD Factoraje'!$R:$R,'BD Factoraje'!$G:$G,'Cartera Semanal Producto'!$A50,'BD Factoraje'!$N:$N,'Cartera Semanal Producto'!BS$1,'BD Factoraje'!$C:$C,$B$2)</f>
        <v>0</v>
      </c>
      <c r="BT50" s="11">
        <f>IF('Cartera Semanal Producto'!$A50='Cartera Semanal Producto'!BT$1,-SUMIFS('BD Factoraje'!$Q:$Q,'BD Factoraje'!$G:$G,'Cartera Semanal Producto'!$A50,'BD Factoraje'!$C:$C,$B$2),0)+BS50-SUMIFS('BD Factoraje'!$R:$R,'BD Factoraje'!$G:$G,'Cartera Semanal Producto'!$A50,'BD Factoraje'!$N:$N,'Cartera Semanal Producto'!BT$1,'BD Factoraje'!$C:$C,$B$2)</f>
        <v>0</v>
      </c>
      <c r="BU50" s="11">
        <f>IF('Cartera Semanal Producto'!$A50='Cartera Semanal Producto'!BU$1,-SUMIFS('BD Factoraje'!$Q:$Q,'BD Factoraje'!$G:$G,'Cartera Semanal Producto'!$A50,'BD Factoraje'!$C:$C,$B$2),0)+BT50-SUMIFS('BD Factoraje'!$R:$R,'BD Factoraje'!$G:$G,'Cartera Semanal Producto'!$A50,'BD Factoraje'!$N:$N,'Cartera Semanal Producto'!BU$1,'BD Factoraje'!$C:$C,$B$2)</f>
        <v>0</v>
      </c>
      <c r="BV50" s="11">
        <f>IF('Cartera Semanal Producto'!$A50='Cartera Semanal Producto'!BV$1,-SUMIFS('BD Factoraje'!$Q:$Q,'BD Factoraje'!$G:$G,'Cartera Semanal Producto'!$A50,'BD Factoraje'!$C:$C,$B$2),0)+BU50-SUMIFS('BD Factoraje'!$R:$R,'BD Factoraje'!$G:$G,'Cartera Semanal Producto'!$A50,'BD Factoraje'!$N:$N,'Cartera Semanal Producto'!BV$1,'BD Factoraje'!$C:$C,$B$2)</f>
        <v>0</v>
      </c>
      <c r="BW50" s="11">
        <f>IF('Cartera Semanal Producto'!$A50='Cartera Semanal Producto'!BW$1,-SUMIFS('BD Factoraje'!$Q:$Q,'BD Factoraje'!$G:$G,'Cartera Semanal Producto'!$A50,'BD Factoraje'!$C:$C,$B$2),0)+BV50-SUMIFS('BD Factoraje'!$R:$R,'BD Factoraje'!$G:$G,'Cartera Semanal Producto'!$A50,'BD Factoraje'!$N:$N,'Cartera Semanal Producto'!BW$1,'BD Factoraje'!$C:$C,$B$2)</f>
        <v>0</v>
      </c>
      <c r="BX50" s="11">
        <f>IF('Cartera Semanal Producto'!$A50='Cartera Semanal Producto'!BX$1,-SUMIFS('BD Factoraje'!$Q:$Q,'BD Factoraje'!$G:$G,'Cartera Semanal Producto'!$A50,'BD Factoraje'!$C:$C,$B$2),0)+BW50-SUMIFS('BD Factoraje'!$R:$R,'BD Factoraje'!$G:$G,'Cartera Semanal Producto'!$A50,'BD Factoraje'!$N:$N,'Cartera Semanal Producto'!BX$1,'BD Factoraje'!$C:$C,$B$2)</f>
        <v>0</v>
      </c>
      <c r="BY50" s="11">
        <f>IF('Cartera Semanal Producto'!$A50='Cartera Semanal Producto'!BY$1,-SUMIFS('BD Factoraje'!$Q:$Q,'BD Factoraje'!$G:$G,'Cartera Semanal Producto'!$A50,'BD Factoraje'!$C:$C,$B$2),0)+BX50-SUMIFS('BD Factoraje'!$R:$R,'BD Factoraje'!$G:$G,'Cartera Semanal Producto'!$A50,'BD Factoraje'!$N:$N,'Cartera Semanal Producto'!BY$1,'BD Factoraje'!$C:$C,$B$2)</f>
        <v>0</v>
      </c>
      <c r="BZ50" s="11">
        <f>IF('Cartera Semanal Producto'!$A50='Cartera Semanal Producto'!BZ$1,-SUMIFS('BD Factoraje'!$Q:$Q,'BD Factoraje'!$G:$G,'Cartera Semanal Producto'!$A50,'BD Factoraje'!$C:$C,$B$2),0)+BY50-SUMIFS('BD Factoraje'!$R:$R,'BD Factoraje'!$G:$G,'Cartera Semanal Producto'!$A50,'BD Factoraje'!$N:$N,'Cartera Semanal Producto'!BZ$1,'BD Factoraje'!$C:$C,$B$2)</f>
        <v>0</v>
      </c>
      <c r="CA50" s="11">
        <f>IF('Cartera Semanal Producto'!$A50='Cartera Semanal Producto'!CA$1,-SUMIFS('BD Factoraje'!$Q:$Q,'BD Factoraje'!$G:$G,'Cartera Semanal Producto'!$A50,'BD Factoraje'!$C:$C,$B$2),0)+BZ50-SUMIFS('BD Factoraje'!$R:$R,'BD Factoraje'!$G:$G,'Cartera Semanal Producto'!$A50,'BD Factoraje'!$N:$N,'Cartera Semanal Producto'!CA$1,'BD Factoraje'!$C:$C,$B$2)</f>
        <v>0</v>
      </c>
      <c r="CB50" s="11">
        <f>IF('Cartera Semanal Producto'!$A50='Cartera Semanal Producto'!CB$1,-SUMIFS('BD Factoraje'!$Q:$Q,'BD Factoraje'!$G:$G,'Cartera Semanal Producto'!$A50,'BD Factoraje'!$C:$C,$B$2),0)+CA50-SUMIFS('BD Factoraje'!$R:$R,'BD Factoraje'!$G:$G,'Cartera Semanal Producto'!$A50,'BD Factoraje'!$N:$N,'Cartera Semanal Producto'!CB$1,'BD Factoraje'!$C:$C,$B$2)</f>
        <v>0</v>
      </c>
      <c r="CC50" s="11">
        <f>IF('Cartera Semanal Producto'!$A50='Cartera Semanal Producto'!CC$1,-SUMIFS('BD Factoraje'!$Q:$Q,'BD Factoraje'!$G:$G,'Cartera Semanal Producto'!$A50,'BD Factoraje'!$C:$C,$B$2),0)+CB50-SUMIFS('BD Factoraje'!$R:$R,'BD Factoraje'!$G:$G,'Cartera Semanal Producto'!$A50,'BD Factoraje'!$N:$N,'Cartera Semanal Producto'!CC$1,'BD Factoraje'!$C:$C,$B$2)</f>
        <v>0</v>
      </c>
      <c r="CD50" s="11">
        <f>IF('Cartera Semanal Producto'!$A50='Cartera Semanal Producto'!CD$1,-SUMIFS('BD Factoraje'!$Q:$Q,'BD Factoraje'!$G:$G,'Cartera Semanal Producto'!$A50,'BD Factoraje'!$C:$C,$B$2),0)+CC50-SUMIFS('BD Factoraje'!$R:$R,'BD Factoraje'!$G:$G,'Cartera Semanal Producto'!$A50,'BD Factoraje'!$N:$N,'Cartera Semanal Producto'!CD$1,'BD Factoraje'!$C:$C,$B$2)</f>
        <v>0</v>
      </c>
      <c r="CE50" s="11">
        <f>IF('Cartera Semanal Producto'!$A50='Cartera Semanal Producto'!CE$1,-SUMIFS('BD Factoraje'!$Q:$Q,'BD Factoraje'!$G:$G,'Cartera Semanal Producto'!$A50,'BD Factoraje'!$C:$C,$B$2),0)+CD50-SUMIFS('BD Factoraje'!$R:$R,'BD Factoraje'!$G:$G,'Cartera Semanal Producto'!$A50,'BD Factoraje'!$N:$N,'Cartera Semanal Producto'!CE$1,'BD Factoraje'!$C:$C,$B$2)</f>
        <v>0</v>
      </c>
      <c r="CF50" s="11">
        <f>IF('Cartera Semanal Producto'!$A50='Cartera Semanal Producto'!CF$1,-SUMIFS('BD Factoraje'!$Q:$Q,'BD Factoraje'!$G:$G,'Cartera Semanal Producto'!$A50,'BD Factoraje'!$C:$C,$B$2),0)+CE50-SUMIFS('BD Factoraje'!$R:$R,'BD Factoraje'!$G:$G,'Cartera Semanal Producto'!$A50,'BD Factoraje'!$N:$N,'Cartera Semanal Producto'!CF$1,'BD Factoraje'!$C:$C,$B$2)</f>
        <v>0</v>
      </c>
      <c r="CG50" s="11">
        <f>IF('Cartera Semanal Producto'!$A50='Cartera Semanal Producto'!CG$1,-SUMIFS('BD Factoraje'!$Q:$Q,'BD Factoraje'!$G:$G,'Cartera Semanal Producto'!$A50,'BD Factoraje'!$C:$C,$B$2),0)+CF50-SUMIFS('BD Factoraje'!$R:$R,'BD Factoraje'!$G:$G,'Cartera Semanal Producto'!$A50,'BD Factoraje'!$N:$N,'Cartera Semanal Producto'!CG$1,'BD Factoraje'!$C:$C,$B$2)</f>
        <v>0</v>
      </c>
      <c r="CH50" s="11">
        <f>IF('Cartera Semanal Producto'!$A50='Cartera Semanal Producto'!CH$1,-SUMIFS('BD Factoraje'!$Q:$Q,'BD Factoraje'!$G:$G,'Cartera Semanal Producto'!$A50,'BD Factoraje'!$C:$C,$B$2),0)+CG50-SUMIFS('BD Factoraje'!$R:$R,'BD Factoraje'!$G:$G,'Cartera Semanal Producto'!$A50,'BD Factoraje'!$N:$N,'Cartera Semanal Producto'!CH$1,'BD Factoraje'!$C:$C,$B$2)</f>
        <v>0</v>
      </c>
      <c r="CI50" s="11">
        <f>IF('Cartera Semanal Producto'!$A50='Cartera Semanal Producto'!CI$1,-SUMIFS('BD Factoraje'!$Q:$Q,'BD Factoraje'!$G:$G,'Cartera Semanal Producto'!$A50,'BD Factoraje'!$C:$C,$B$2),0)+CH50-SUMIFS('BD Factoraje'!$R:$R,'BD Factoraje'!$G:$G,'Cartera Semanal Producto'!$A50,'BD Factoraje'!$N:$N,'Cartera Semanal Producto'!CI$1,'BD Factoraje'!$C:$C,$B$2)</f>
        <v>0</v>
      </c>
      <c r="CJ50" s="11">
        <f>IF('Cartera Semanal Producto'!$A50='Cartera Semanal Producto'!CJ$1,-SUMIFS('BD Factoraje'!$Q:$Q,'BD Factoraje'!$G:$G,'Cartera Semanal Producto'!$A50,'BD Factoraje'!$C:$C,$B$2),0)+CI50-SUMIFS('BD Factoraje'!$R:$R,'BD Factoraje'!$G:$G,'Cartera Semanal Producto'!$A50,'BD Factoraje'!$N:$N,'Cartera Semanal Producto'!CJ$1,'BD Factoraje'!$C:$C,$B$2)</f>
        <v>0</v>
      </c>
      <c r="CK50" s="11">
        <f>IF('Cartera Semanal Producto'!$A50='Cartera Semanal Producto'!CK$1,-SUMIFS('BD Factoraje'!$Q:$Q,'BD Factoraje'!$G:$G,'Cartera Semanal Producto'!$A50,'BD Factoraje'!$C:$C,$B$2),0)+CJ50-SUMIFS('BD Factoraje'!$R:$R,'BD Factoraje'!$G:$G,'Cartera Semanal Producto'!$A50,'BD Factoraje'!$N:$N,'Cartera Semanal Producto'!CK$1,'BD Factoraje'!$C:$C,$B$2)</f>
        <v>0</v>
      </c>
      <c r="CL50" s="11">
        <f>IF('Cartera Semanal Producto'!$A50='Cartera Semanal Producto'!CL$1,-SUMIFS('BD Factoraje'!$Q:$Q,'BD Factoraje'!$G:$G,'Cartera Semanal Producto'!$A50,'BD Factoraje'!$C:$C,$B$2),0)+CK50-SUMIFS('BD Factoraje'!$R:$R,'BD Factoraje'!$G:$G,'Cartera Semanal Producto'!$A50,'BD Factoraje'!$N:$N,'Cartera Semanal Producto'!CL$1,'BD Factoraje'!$C:$C,$B$2)</f>
        <v>0</v>
      </c>
      <c r="CM50" s="11">
        <f>IF('Cartera Semanal Producto'!$A50='Cartera Semanal Producto'!CM$1,-SUMIFS('BD Factoraje'!$Q:$Q,'BD Factoraje'!$G:$G,'Cartera Semanal Producto'!$A50,'BD Factoraje'!$C:$C,$B$2),0)+CL50-SUMIFS('BD Factoraje'!$R:$R,'BD Factoraje'!$G:$G,'Cartera Semanal Producto'!$A50,'BD Factoraje'!$N:$N,'Cartera Semanal Producto'!CM$1,'BD Factoraje'!$C:$C,$B$2)</f>
        <v>0</v>
      </c>
      <c r="CN50" s="11">
        <f>IF('Cartera Semanal Producto'!$A50='Cartera Semanal Producto'!CN$1,-SUMIFS('BD Factoraje'!$Q:$Q,'BD Factoraje'!$G:$G,'Cartera Semanal Producto'!$A50,'BD Factoraje'!$C:$C,$B$2),0)+CM50-SUMIFS('BD Factoraje'!$R:$R,'BD Factoraje'!$G:$G,'Cartera Semanal Producto'!$A50,'BD Factoraje'!$N:$N,'Cartera Semanal Producto'!CN$1,'BD Factoraje'!$C:$C,$B$2)</f>
        <v>0</v>
      </c>
      <c r="CO50" s="11">
        <f>IF('Cartera Semanal Producto'!$A50='Cartera Semanal Producto'!CO$1,-SUMIFS('BD Factoraje'!$Q:$Q,'BD Factoraje'!$G:$G,'Cartera Semanal Producto'!$A50,'BD Factoraje'!$C:$C,$B$2),0)+CN50-SUMIFS('BD Factoraje'!$R:$R,'BD Factoraje'!$G:$G,'Cartera Semanal Producto'!$A50,'BD Factoraje'!$N:$N,'Cartera Semanal Producto'!CO$1,'BD Factoraje'!$C:$C,$B$2)</f>
        <v>0</v>
      </c>
      <c r="CP50" s="11">
        <f>IF('Cartera Semanal Producto'!$A50='Cartera Semanal Producto'!CP$1,-SUMIFS('BD Factoraje'!$Q:$Q,'BD Factoraje'!$G:$G,'Cartera Semanal Producto'!$A50,'BD Factoraje'!$C:$C,$B$2),0)+CO50-SUMIFS('BD Factoraje'!$R:$R,'BD Factoraje'!$G:$G,'Cartera Semanal Producto'!$A50,'BD Factoraje'!$N:$N,'Cartera Semanal Producto'!CP$1,'BD Factoraje'!$C:$C,$B$2)</f>
        <v>0</v>
      </c>
      <c r="CQ50" s="11">
        <f>IF('Cartera Semanal Producto'!$A50='Cartera Semanal Producto'!CQ$1,-SUMIFS('BD Factoraje'!$Q:$Q,'BD Factoraje'!$G:$G,'Cartera Semanal Producto'!$A50,'BD Factoraje'!$C:$C,$B$2),0)+CP50-SUMIFS('BD Factoraje'!$R:$R,'BD Factoraje'!$G:$G,'Cartera Semanal Producto'!$A50,'BD Factoraje'!$N:$N,'Cartera Semanal Producto'!CQ$1,'BD Factoraje'!$C:$C,$B$2)</f>
        <v>0</v>
      </c>
      <c r="CR50" s="11">
        <f>IF('Cartera Semanal Producto'!$A50='Cartera Semanal Producto'!CR$1,-SUMIFS('BD Factoraje'!$Q:$Q,'BD Factoraje'!$G:$G,'Cartera Semanal Producto'!$A50,'BD Factoraje'!$C:$C,$B$2),0)+CQ50-SUMIFS('BD Factoraje'!$R:$R,'BD Factoraje'!$G:$G,'Cartera Semanal Producto'!$A50,'BD Factoraje'!$N:$N,'Cartera Semanal Producto'!CR$1,'BD Factoraje'!$C:$C,$B$2)</f>
        <v>0</v>
      </c>
      <c r="CS50" s="11">
        <f>IF('Cartera Semanal Producto'!$A50='Cartera Semanal Producto'!CS$1,-SUMIFS('BD Factoraje'!$Q:$Q,'BD Factoraje'!$G:$G,'Cartera Semanal Producto'!$A50,'BD Factoraje'!$C:$C,$B$2),0)+CR50-SUMIFS('BD Factoraje'!$R:$R,'BD Factoraje'!$G:$G,'Cartera Semanal Producto'!$A50,'BD Factoraje'!$N:$N,'Cartera Semanal Producto'!CS$1,'BD Factoraje'!$C:$C,$B$2)</f>
        <v>0</v>
      </c>
      <c r="CT50" s="11">
        <f>IF('Cartera Semanal Producto'!$A50='Cartera Semanal Producto'!CT$1,-SUMIFS('BD Factoraje'!$Q:$Q,'BD Factoraje'!$G:$G,'Cartera Semanal Producto'!$A50,'BD Factoraje'!$C:$C,$B$2),0)+CS50-SUMIFS('BD Factoraje'!$R:$R,'BD Factoraje'!$G:$G,'Cartera Semanal Producto'!$A50,'BD Factoraje'!$N:$N,'Cartera Semanal Producto'!CT$1,'BD Factoraje'!$C:$C,$B$2)</f>
        <v>0</v>
      </c>
      <c r="CU50" s="11">
        <f>IF('Cartera Semanal Producto'!$A50='Cartera Semanal Producto'!CU$1,-SUMIFS('BD Factoraje'!$Q:$Q,'BD Factoraje'!$G:$G,'Cartera Semanal Producto'!$A50,'BD Factoraje'!$C:$C,$B$2),0)+CT50-SUMIFS('BD Factoraje'!$R:$R,'BD Factoraje'!$G:$G,'Cartera Semanal Producto'!$A50,'BD Factoraje'!$N:$N,'Cartera Semanal Producto'!CU$1,'BD Factoraje'!$C:$C,$B$2)</f>
        <v>0</v>
      </c>
      <c r="CV50" s="11">
        <f>IF('Cartera Semanal Producto'!$A50='Cartera Semanal Producto'!CV$1,-SUMIFS('BD Factoraje'!$Q:$Q,'BD Factoraje'!$G:$G,'Cartera Semanal Producto'!$A50,'BD Factoraje'!$C:$C,$B$2),0)+CU50-SUMIFS('BD Factoraje'!$R:$R,'BD Factoraje'!$G:$G,'Cartera Semanal Producto'!$A50,'BD Factoraje'!$N:$N,'Cartera Semanal Producto'!CV$1,'BD Factoraje'!$C:$C,$B$2)</f>
        <v>0</v>
      </c>
    </row>
    <row r="51" spans="1:100" s="12" customFormat="1" x14ac:dyDescent="0.25">
      <c r="A51" s="14">
        <v>61</v>
      </c>
      <c r="B51" s="31">
        <f t="shared" si="2"/>
        <v>42792</v>
      </c>
      <c r="C51" s="11">
        <f>IF('Cartera Semanal Producto'!$A51='Cartera Semanal Producto'!C$1,-SUMIFS('BD Factoraje'!$Q:$Q,'BD Factoraje'!$G:$G,'Cartera Semanal Producto'!$A51,'BD Factoraje'!$C:$C,$B$2),0)</f>
        <v>0</v>
      </c>
      <c r="D51" s="11">
        <f>IF('Cartera Semanal Producto'!$A51='Cartera Semanal Producto'!D$1,-SUMIFS('BD Factoraje'!$Q:$Q,'BD Factoraje'!$G:$G,'Cartera Semanal Producto'!$A51,'BD Factoraje'!$C:$C,$B$2),0)+C51-SUMIFS('BD Factoraje'!$R:$R,'BD Factoraje'!$G:$G,'Cartera Semanal Producto'!$A51,'BD Factoraje'!$N:$N,'Cartera Semanal Producto'!D$1,'BD Factoraje'!$C:$C,$B$2)</f>
        <v>0</v>
      </c>
      <c r="E51" s="11">
        <f>IF('Cartera Semanal Producto'!$A51='Cartera Semanal Producto'!E$1,-SUMIFS('BD Factoraje'!$Q:$Q,'BD Factoraje'!$G:$G,'Cartera Semanal Producto'!$A51,'BD Factoraje'!$C:$C,$B$2),0)+D51-SUMIFS('BD Factoraje'!$R:$R,'BD Factoraje'!$G:$G,'Cartera Semanal Producto'!$A51,'BD Factoraje'!$N:$N,'Cartera Semanal Producto'!E$1,'BD Factoraje'!$C:$C,$B$2)</f>
        <v>0</v>
      </c>
      <c r="F51" s="11">
        <f>IF('Cartera Semanal Producto'!$A51='Cartera Semanal Producto'!F$1,-SUMIFS('BD Factoraje'!$Q:$Q,'BD Factoraje'!$G:$G,'Cartera Semanal Producto'!$A51,'BD Factoraje'!$C:$C,$B$2),0)+E51-SUMIFS('BD Factoraje'!$R:$R,'BD Factoraje'!$G:$G,'Cartera Semanal Producto'!$A51,'BD Factoraje'!$N:$N,'Cartera Semanal Producto'!F$1,'BD Factoraje'!$C:$C,$B$2)</f>
        <v>0</v>
      </c>
      <c r="G51" s="11">
        <f>IF('Cartera Semanal Producto'!$A51='Cartera Semanal Producto'!G$1,-SUMIFS('BD Factoraje'!$Q:$Q,'BD Factoraje'!$G:$G,'Cartera Semanal Producto'!$A51,'BD Factoraje'!$C:$C,$B$2),0)+F51-SUMIFS('BD Factoraje'!$R:$R,'BD Factoraje'!$G:$G,'Cartera Semanal Producto'!$A51,'BD Factoraje'!$N:$N,'Cartera Semanal Producto'!G$1,'BD Factoraje'!$C:$C,$B$2)</f>
        <v>0</v>
      </c>
      <c r="H51" s="11">
        <f>IF('Cartera Semanal Producto'!$A51='Cartera Semanal Producto'!H$1,-SUMIFS('BD Factoraje'!$Q:$Q,'BD Factoraje'!$G:$G,'Cartera Semanal Producto'!$A51,'BD Factoraje'!$C:$C,$B$2),0)+G51-SUMIFS('BD Factoraje'!$R:$R,'BD Factoraje'!$G:$G,'Cartera Semanal Producto'!$A51,'BD Factoraje'!$N:$N,'Cartera Semanal Producto'!H$1,'BD Factoraje'!$C:$C,$B$2)</f>
        <v>0</v>
      </c>
      <c r="I51" s="11">
        <f>IF('Cartera Semanal Producto'!$A51='Cartera Semanal Producto'!I$1,-SUMIFS('BD Factoraje'!$Q:$Q,'BD Factoraje'!$G:$G,'Cartera Semanal Producto'!$A51,'BD Factoraje'!$C:$C,$B$2),0)+H51-SUMIFS('BD Factoraje'!$R:$R,'BD Factoraje'!$G:$G,'Cartera Semanal Producto'!$A51,'BD Factoraje'!$N:$N,'Cartera Semanal Producto'!I$1,'BD Factoraje'!$C:$C,$B$2)</f>
        <v>0</v>
      </c>
      <c r="J51" s="11">
        <f>IF('Cartera Semanal Producto'!$A51='Cartera Semanal Producto'!J$1,-SUMIFS('BD Factoraje'!$Q:$Q,'BD Factoraje'!$G:$G,'Cartera Semanal Producto'!$A51,'BD Factoraje'!$C:$C,$B$2),0)+I51-SUMIFS('BD Factoraje'!$R:$R,'BD Factoraje'!$G:$G,'Cartera Semanal Producto'!$A51,'BD Factoraje'!$N:$N,'Cartera Semanal Producto'!J$1,'BD Factoraje'!$C:$C,$B$2)</f>
        <v>0</v>
      </c>
      <c r="K51" s="11">
        <f>IF('Cartera Semanal Producto'!$A51='Cartera Semanal Producto'!K$1,-SUMIFS('BD Factoraje'!$Q:$Q,'BD Factoraje'!$G:$G,'Cartera Semanal Producto'!$A51,'BD Factoraje'!$C:$C,$B$2),0)+J51-SUMIFS('BD Factoraje'!$R:$R,'BD Factoraje'!$G:$G,'Cartera Semanal Producto'!$A51,'BD Factoraje'!$N:$N,'Cartera Semanal Producto'!K$1,'BD Factoraje'!$C:$C,$B$2)</f>
        <v>0</v>
      </c>
      <c r="L51" s="11">
        <f>IF('Cartera Semanal Producto'!$A51='Cartera Semanal Producto'!L$1,-SUMIFS('BD Factoraje'!$Q:$Q,'BD Factoraje'!$G:$G,'Cartera Semanal Producto'!$A51,'BD Factoraje'!$C:$C,$B$2),0)+K51-SUMIFS('BD Factoraje'!$R:$R,'BD Factoraje'!$G:$G,'Cartera Semanal Producto'!$A51,'BD Factoraje'!$N:$N,'Cartera Semanal Producto'!L$1,'BD Factoraje'!$C:$C,$B$2)</f>
        <v>0</v>
      </c>
      <c r="M51" s="11">
        <f>IF('Cartera Semanal Producto'!$A51='Cartera Semanal Producto'!M$1,-SUMIFS('BD Factoraje'!$Q:$Q,'BD Factoraje'!$G:$G,'Cartera Semanal Producto'!$A51,'BD Factoraje'!$C:$C,$B$2),0)+L51-SUMIFS('BD Factoraje'!$R:$R,'BD Factoraje'!$G:$G,'Cartera Semanal Producto'!$A51,'BD Factoraje'!$N:$N,'Cartera Semanal Producto'!M$1,'BD Factoraje'!$C:$C,$B$2)</f>
        <v>0</v>
      </c>
      <c r="N51" s="11">
        <f>IF('Cartera Semanal Producto'!$A51='Cartera Semanal Producto'!N$1,-SUMIFS('BD Factoraje'!$Q:$Q,'BD Factoraje'!$G:$G,'Cartera Semanal Producto'!$A51,'BD Factoraje'!$C:$C,$B$2),0)+M51-SUMIFS('BD Factoraje'!$R:$R,'BD Factoraje'!$G:$G,'Cartera Semanal Producto'!$A51,'BD Factoraje'!$N:$N,'Cartera Semanal Producto'!N$1,'BD Factoraje'!$C:$C,$B$2)</f>
        <v>0</v>
      </c>
      <c r="O51" s="11">
        <f>IF('Cartera Semanal Producto'!$A51='Cartera Semanal Producto'!O$1,-SUMIFS('BD Factoraje'!$Q:$Q,'BD Factoraje'!$G:$G,'Cartera Semanal Producto'!$A51,'BD Factoraje'!$C:$C,$B$2),0)+N51-SUMIFS('BD Factoraje'!$R:$R,'BD Factoraje'!$G:$G,'Cartera Semanal Producto'!$A51,'BD Factoraje'!$N:$N,'Cartera Semanal Producto'!O$1,'BD Factoraje'!$C:$C,$B$2)</f>
        <v>0</v>
      </c>
      <c r="P51" s="11">
        <f>IF('Cartera Semanal Producto'!$A51='Cartera Semanal Producto'!P$1,-SUMIFS('BD Factoraje'!$Q:$Q,'BD Factoraje'!$G:$G,'Cartera Semanal Producto'!$A51,'BD Factoraje'!$C:$C,$B$2),0)+O51-SUMIFS('BD Factoraje'!$R:$R,'BD Factoraje'!$G:$G,'Cartera Semanal Producto'!$A51,'BD Factoraje'!$N:$N,'Cartera Semanal Producto'!P$1,'BD Factoraje'!$C:$C,$B$2)</f>
        <v>0</v>
      </c>
      <c r="Q51" s="11">
        <f>IF('Cartera Semanal Producto'!$A51='Cartera Semanal Producto'!Q$1,-SUMIFS('BD Factoraje'!$Q:$Q,'BD Factoraje'!$G:$G,'Cartera Semanal Producto'!$A51,'BD Factoraje'!$C:$C,$B$2),0)+P51-SUMIFS('BD Factoraje'!$R:$R,'BD Factoraje'!$G:$G,'Cartera Semanal Producto'!$A51,'BD Factoraje'!$N:$N,'Cartera Semanal Producto'!Q$1,'BD Factoraje'!$C:$C,$B$2)</f>
        <v>0</v>
      </c>
      <c r="R51" s="11">
        <f>IF('Cartera Semanal Producto'!$A51='Cartera Semanal Producto'!R$1,-SUMIFS('BD Factoraje'!$Q:$Q,'BD Factoraje'!$G:$G,'Cartera Semanal Producto'!$A51,'BD Factoraje'!$C:$C,$B$2),0)+Q51-SUMIFS('BD Factoraje'!$R:$R,'BD Factoraje'!$G:$G,'Cartera Semanal Producto'!$A51,'BD Factoraje'!$N:$N,'Cartera Semanal Producto'!R$1,'BD Factoraje'!$C:$C,$B$2)</f>
        <v>0</v>
      </c>
      <c r="S51" s="11">
        <f>IF('Cartera Semanal Producto'!$A51='Cartera Semanal Producto'!S$1,-SUMIFS('BD Factoraje'!$Q:$Q,'BD Factoraje'!$G:$G,'Cartera Semanal Producto'!$A51,'BD Factoraje'!$C:$C,$B$2),0)+R51-SUMIFS('BD Factoraje'!$R:$R,'BD Factoraje'!$G:$G,'Cartera Semanal Producto'!$A51,'BD Factoraje'!$N:$N,'Cartera Semanal Producto'!S$1,'BD Factoraje'!$C:$C,$B$2)</f>
        <v>0</v>
      </c>
      <c r="T51" s="11">
        <f>IF('Cartera Semanal Producto'!$A51='Cartera Semanal Producto'!T$1,-SUMIFS('BD Factoraje'!$Q:$Q,'BD Factoraje'!$G:$G,'Cartera Semanal Producto'!$A51,'BD Factoraje'!$C:$C,$B$2),0)+S51-SUMIFS('BD Factoraje'!$R:$R,'BD Factoraje'!$G:$G,'Cartera Semanal Producto'!$A51,'BD Factoraje'!$N:$N,'Cartera Semanal Producto'!T$1,'BD Factoraje'!$C:$C,$B$2)</f>
        <v>0</v>
      </c>
      <c r="U51" s="11">
        <f>IF('Cartera Semanal Producto'!$A51='Cartera Semanal Producto'!U$1,-SUMIFS('BD Factoraje'!$Q:$Q,'BD Factoraje'!$G:$G,'Cartera Semanal Producto'!$A51,'BD Factoraje'!$C:$C,$B$2),0)+T51-SUMIFS('BD Factoraje'!$R:$R,'BD Factoraje'!$G:$G,'Cartera Semanal Producto'!$A51,'BD Factoraje'!$N:$N,'Cartera Semanal Producto'!U$1,'BD Factoraje'!$C:$C,$B$2)</f>
        <v>0</v>
      </c>
      <c r="V51" s="11">
        <f>IF('Cartera Semanal Producto'!$A51='Cartera Semanal Producto'!V$1,-SUMIFS('BD Factoraje'!$Q:$Q,'BD Factoraje'!$G:$G,'Cartera Semanal Producto'!$A51,'BD Factoraje'!$C:$C,$B$2),0)+U51-SUMIFS('BD Factoraje'!$R:$R,'BD Factoraje'!$G:$G,'Cartera Semanal Producto'!$A51,'BD Factoraje'!$N:$N,'Cartera Semanal Producto'!V$1,'BD Factoraje'!$C:$C,$B$2)</f>
        <v>0</v>
      </c>
      <c r="W51" s="11">
        <f>IF('Cartera Semanal Producto'!$A51='Cartera Semanal Producto'!W$1,-SUMIFS('BD Factoraje'!$Q:$Q,'BD Factoraje'!$G:$G,'Cartera Semanal Producto'!$A51,'BD Factoraje'!$C:$C,$B$2),0)+V51-SUMIFS('BD Factoraje'!$R:$R,'BD Factoraje'!$G:$G,'Cartera Semanal Producto'!$A51,'BD Factoraje'!$N:$N,'Cartera Semanal Producto'!W$1,'BD Factoraje'!$C:$C,$B$2)</f>
        <v>0</v>
      </c>
      <c r="X51" s="11">
        <f>IF('Cartera Semanal Producto'!$A51='Cartera Semanal Producto'!X$1,-SUMIFS('BD Factoraje'!$Q:$Q,'BD Factoraje'!$G:$G,'Cartera Semanal Producto'!$A51,'BD Factoraje'!$C:$C,$B$2),0)+W51-SUMIFS('BD Factoraje'!$R:$R,'BD Factoraje'!$G:$G,'Cartera Semanal Producto'!$A51,'BD Factoraje'!$N:$N,'Cartera Semanal Producto'!X$1,'BD Factoraje'!$C:$C,$B$2)</f>
        <v>0</v>
      </c>
      <c r="Y51" s="11">
        <f>IF('Cartera Semanal Producto'!$A51='Cartera Semanal Producto'!Y$1,-SUMIFS('BD Factoraje'!$Q:$Q,'BD Factoraje'!$G:$G,'Cartera Semanal Producto'!$A51,'BD Factoraje'!$C:$C,$B$2),0)+X51-SUMIFS('BD Factoraje'!$R:$R,'BD Factoraje'!$G:$G,'Cartera Semanal Producto'!$A51,'BD Factoraje'!$N:$N,'Cartera Semanal Producto'!Y$1,'BD Factoraje'!$C:$C,$B$2)</f>
        <v>0</v>
      </c>
      <c r="Z51" s="11">
        <f>IF('Cartera Semanal Producto'!$A51='Cartera Semanal Producto'!Z$1,-SUMIFS('BD Factoraje'!$Q:$Q,'BD Factoraje'!$G:$G,'Cartera Semanal Producto'!$A51,'BD Factoraje'!$C:$C,$B$2),0)+Y51-SUMIFS('BD Factoraje'!$R:$R,'BD Factoraje'!$G:$G,'Cartera Semanal Producto'!$A51,'BD Factoraje'!$N:$N,'Cartera Semanal Producto'!Z$1,'BD Factoraje'!$C:$C,$B$2)</f>
        <v>0</v>
      </c>
      <c r="AA51" s="11">
        <f>IF('Cartera Semanal Producto'!$A51='Cartera Semanal Producto'!AA$1,-SUMIFS('BD Factoraje'!$Q:$Q,'BD Factoraje'!$G:$G,'Cartera Semanal Producto'!$A51,'BD Factoraje'!$C:$C,$B$2),0)+Z51-SUMIFS('BD Factoraje'!$R:$R,'BD Factoraje'!$G:$G,'Cartera Semanal Producto'!$A51,'BD Factoraje'!$N:$N,'Cartera Semanal Producto'!AA$1,'BD Factoraje'!$C:$C,$B$2)</f>
        <v>0</v>
      </c>
      <c r="AB51" s="11">
        <f>IF('Cartera Semanal Producto'!$A51='Cartera Semanal Producto'!AB$1,-SUMIFS('BD Factoraje'!$Q:$Q,'BD Factoraje'!$G:$G,'Cartera Semanal Producto'!$A51,'BD Factoraje'!$C:$C,$B$2),0)+AA51-SUMIFS('BD Factoraje'!$R:$R,'BD Factoraje'!$G:$G,'Cartera Semanal Producto'!$A51,'BD Factoraje'!$N:$N,'Cartera Semanal Producto'!AB$1,'BD Factoraje'!$C:$C,$B$2)</f>
        <v>0</v>
      </c>
      <c r="AC51" s="11">
        <f>IF('Cartera Semanal Producto'!$A51='Cartera Semanal Producto'!AC$1,-SUMIFS('BD Factoraje'!$Q:$Q,'BD Factoraje'!$G:$G,'Cartera Semanal Producto'!$A51,'BD Factoraje'!$C:$C,$B$2),0)+AB51-SUMIFS('BD Factoraje'!$R:$R,'BD Factoraje'!$G:$G,'Cartera Semanal Producto'!$A51,'BD Factoraje'!$N:$N,'Cartera Semanal Producto'!AC$1,'BD Factoraje'!$C:$C,$B$2)</f>
        <v>0</v>
      </c>
      <c r="AD51" s="11">
        <f>IF('Cartera Semanal Producto'!$A51='Cartera Semanal Producto'!AD$1,-SUMIFS('BD Factoraje'!$Q:$Q,'BD Factoraje'!$G:$G,'Cartera Semanal Producto'!$A51,'BD Factoraje'!$C:$C,$B$2),0)+AC51-SUMIFS('BD Factoraje'!$R:$R,'BD Factoraje'!$G:$G,'Cartera Semanal Producto'!$A51,'BD Factoraje'!$N:$N,'Cartera Semanal Producto'!AD$1,'BD Factoraje'!$C:$C,$B$2)</f>
        <v>0</v>
      </c>
      <c r="AE51" s="11">
        <f>IF('Cartera Semanal Producto'!$A51='Cartera Semanal Producto'!AE$1,-SUMIFS('BD Factoraje'!$Q:$Q,'BD Factoraje'!$G:$G,'Cartera Semanal Producto'!$A51,'BD Factoraje'!$C:$C,$B$2),0)+AD51-SUMIFS('BD Factoraje'!$R:$R,'BD Factoraje'!$G:$G,'Cartera Semanal Producto'!$A51,'BD Factoraje'!$N:$N,'Cartera Semanal Producto'!AE$1,'BD Factoraje'!$C:$C,$B$2)</f>
        <v>0</v>
      </c>
      <c r="AF51" s="11">
        <f>IF('Cartera Semanal Producto'!$A51='Cartera Semanal Producto'!AF$1,-SUMIFS('BD Factoraje'!$Q:$Q,'BD Factoraje'!$G:$G,'Cartera Semanal Producto'!$A51,'BD Factoraje'!$C:$C,$B$2),0)+AE51-SUMIFS('BD Factoraje'!$R:$R,'BD Factoraje'!$G:$G,'Cartera Semanal Producto'!$A51,'BD Factoraje'!$N:$N,'Cartera Semanal Producto'!AF$1,'BD Factoraje'!$C:$C,$B$2)</f>
        <v>0</v>
      </c>
      <c r="AG51" s="11">
        <f>IF('Cartera Semanal Producto'!$A51='Cartera Semanal Producto'!AG$1,-SUMIFS('BD Factoraje'!$Q:$Q,'BD Factoraje'!$G:$G,'Cartera Semanal Producto'!$A51,'BD Factoraje'!$C:$C,$B$2),0)+AF51-SUMIFS('BD Factoraje'!$R:$R,'BD Factoraje'!$G:$G,'Cartera Semanal Producto'!$A51,'BD Factoraje'!$N:$N,'Cartera Semanal Producto'!AG$1,'BD Factoraje'!$C:$C,$B$2)</f>
        <v>0</v>
      </c>
      <c r="AH51" s="11">
        <f>IF('Cartera Semanal Producto'!$A51='Cartera Semanal Producto'!AH$1,-SUMIFS('BD Factoraje'!$Q:$Q,'BD Factoraje'!$G:$G,'Cartera Semanal Producto'!$A51,'BD Factoraje'!$C:$C,$B$2),0)+AG51-SUMIFS('BD Factoraje'!$R:$R,'BD Factoraje'!$G:$G,'Cartera Semanal Producto'!$A51,'BD Factoraje'!$N:$N,'Cartera Semanal Producto'!AH$1,'BD Factoraje'!$C:$C,$B$2)</f>
        <v>0</v>
      </c>
      <c r="AI51" s="11">
        <f>IF('Cartera Semanal Producto'!$A51='Cartera Semanal Producto'!AI$1,-SUMIFS('BD Factoraje'!$Q:$Q,'BD Factoraje'!$G:$G,'Cartera Semanal Producto'!$A51,'BD Factoraje'!$C:$C,$B$2),0)+AH51-SUMIFS('BD Factoraje'!$R:$R,'BD Factoraje'!$G:$G,'Cartera Semanal Producto'!$A51,'BD Factoraje'!$N:$N,'Cartera Semanal Producto'!AI$1,'BD Factoraje'!$C:$C,$B$2)</f>
        <v>0</v>
      </c>
      <c r="AJ51" s="11">
        <f>IF('Cartera Semanal Producto'!$A51='Cartera Semanal Producto'!AJ$1,-SUMIFS('BD Factoraje'!$Q:$Q,'BD Factoraje'!$G:$G,'Cartera Semanal Producto'!$A51,'BD Factoraje'!$C:$C,$B$2),0)+AI51-SUMIFS('BD Factoraje'!$R:$R,'BD Factoraje'!$G:$G,'Cartera Semanal Producto'!$A51,'BD Factoraje'!$N:$N,'Cartera Semanal Producto'!AJ$1,'BD Factoraje'!$C:$C,$B$2)</f>
        <v>0</v>
      </c>
      <c r="AK51" s="11">
        <f>IF('Cartera Semanal Producto'!$A51='Cartera Semanal Producto'!AK$1,-SUMIFS('BD Factoraje'!$Q:$Q,'BD Factoraje'!$G:$G,'Cartera Semanal Producto'!$A51,'BD Factoraje'!$C:$C,$B$2),0)+AJ51-SUMIFS('BD Factoraje'!$R:$R,'BD Factoraje'!$G:$G,'Cartera Semanal Producto'!$A51,'BD Factoraje'!$N:$N,'Cartera Semanal Producto'!AK$1,'BD Factoraje'!$C:$C,$B$2)</f>
        <v>0</v>
      </c>
      <c r="AL51" s="11">
        <f>IF('Cartera Semanal Producto'!$A51='Cartera Semanal Producto'!AL$1,-SUMIFS('BD Factoraje'!$Q:$Q,'BD Factoraje'!$G:$G,'Cartera Semanal Producto'!$A51,'BD Factoraje'!$C:$C,$B$2),0)+AK51-SUMIFS('BD Factoraje'!$R:$R,'BD Factoraje'!$G:$G,'Cartera Semanal Producto'!$A51,'BD Factoraje'!$N:$N,'Cartera Semanal Producto'!AL$1,'BD Factoraje'!$C:$C,$B$2)</f>
        <v>0</v>
      </c>
      <c r="AM51" s="11">
        <f>IF('Cartera Semanal Producto'!$A51='Cartera Semanal Producto'!AM$1,-SUMIFS('BD Factoraje'!$Q:$Q,'BD Factoraje'!$G:$G,'Cartera Semanal Producto'!$A51,'BD Factoraje'!$C:$C,$B$2),0)+AL51-SUMIFS('BD Factoraje'!$R:$R,'BD Factoraje'!$G:$G,'Cartera Semanal Producto'!$A51,'BD Factoraje'!$N:$N,'Cartera Semanal Producto'!AM$1,'BD Factoraje'!$C:$C,$B$2)</f>
        <v>0</v>
      </c>
      <c r="AN51" s="11">
        <f>IF('Cartera Semanal Producto'!$A51='Cartera Semanal Producto'!AN$1,-SUMIFS('BD Factoraje'!$Q:$Q,'BD Factoraje'!$G:$G,'Cartera Semanal Producto'!$A51,'BD Factoraje'!$C:$C,$B$2),0)+AM51-SUMIFS('BD Factoraje'!$R:$R,'BD Factoraje'!$G:$G,'Cartera Semanal Producto'!$A51,'BD Factoraje'!$N:$N,'Cartera Semanal Producto'!AN$1,'BD Factoraje'!$C:$C,$B$2)</f>
        <v>0</v>
      </c>
      <c r="AO51" s="11">
        <f>IF('Cartera Semanal Producto'!$A51='Cartera Semanal Producto'!AO$1,-SUMIFS('BD Factoraje'!$Q:$Q,'BD Factoraje'!$G:$G,'Cartera Semanal Producto'!$A51,'BD Factoraje'!$C:$C,$B$2),0)+AN51-SUMIFS('BD Factoraje'!$R:$R,'BD Factoraje'!$G:$G,'Cartera Semanal Producto'!$A51,'BD Factoraje'!$N:$N,'Cartera Semanal Producto'!AO$1,'BD Factoraje'!$C:$C,$B$2)</f>
        <v>0</v>
      </c>
      <c r="AP51" s="11">
        <f>IF('Cartera Semanal Producto'!$A51='Cartera Semanal Producto'!AP$1,-SUMIFS('BD Factoraje'!$Q:$Q,'BD Factoraje'!$G:$G,'Cartera Semanal Producto'!$A51,'BD Factoraje'!$C:$C,$B$2),0)+AO51-SUMIFS('BD Factoraje'!$R:$R,'BD Factoraje'!$G:$G,'Cartera Semanal Producto'!$A51,'BD Factoraje'!$N:$N,'Cartera Semanal Producto'!AP$1,'BD Factoraje'!$C:$C,$B$2)</f>
        <v>0</v>
      </c>
      <c r="AQ51" s="11">
        <f>IF('Cartera Semanal Producto'!$A51='Cartera Semanal Producto'!AQ$1,-SUMIFS('BD Factoraje'!$Q:$Q,'BD Factoraje'!$G:$G,'Cartera Semanal Producto'!$A51,'BD Factoraje'!$C:$C,$B$2),0)+AP51-SUMIFS('BD Factoraje'!$R:$R,'BD Factoraje'!$G:$G,'Cartera Semanal Producto'!$A51,'BD Factoraje'!$N:$N,'Cartera Semanal Producto'!AQ$1,'BD Factoraje'!$C:$C,$B$2)</f>
        <v>0</v>
      </c>
      <c r="AR51" s="11">
        <f>IF('Cartera Semanal Producto'!$A51='Cartera Semanal Producto'!AR$1,-SUMIFS('BD Factoraje'!$Q:$Q,'BD Factoraje'!$G:$G,'Cartera Semanal Producto'!$A51,'BD Factoraje'!$C:$C,$B$2),0)+AQ51-SUMIFS('BD Factoraje'!$R:$R,'BD Factoraje'!$G:$G,'Cartera Semanal Producto'!$A51,'BD Factoraje'!$N:$N,'Cartera Semanal Producto'!AR$1,'BD Factoraje'!$C:$C,$B$2)</f>
        <v>0</v>
      </c>
      <c r="AS51" s="11">
        <f>IF('Cartera Semanal Producto'!$A51='Cartera Semanal Producto'!AS$1,-SUMIFS('BD Factoraje'!$Q:$Q,'BD Factoraje'!$G:$G,'Cartera Semanal Producto'!$A51,'BD Factoraje'!$C:$C,$B$2),0)+AR51-SUMIFS('BD Factoraje'!$R:$R,'BD Factoraje'!$G:$G,'Cartera Semanal Producto'!$A51,'BD Factoraje'!$N:$N,'Cartera Semanal Producto'!AS$1,'BD Factoraje'!$C:$C,$B$2)</f>
        <v>0</v>
      </c>
      <c r="AT51" s="11">
        <f>IF('Cartera Semanal Producto'!$A51='Cartera Semanal Producto'!AT$1,-SUMIFS('BD Factoraje'!$Q:$Q,'BD Factoraje'!$G:$G,'Cartera Semanal Producto'!$A51,'BD Factoraje'!$C:$C,$B$2),0)+AS51-SUMIFS('BD Factoraje'!$R:$R,'BD Factoraje'!$G:$G,'Cartera Semanal Producto'!$A51,'BD Factoraje'!$N:$N,'Cartera Semanal Producto'!AT$1,'BD Factoraje'!$C:$C,$B$2)</f>
        <v>0</v>
      </c>
      <c r="AU51" s="11">
        <f>IF('Cartera Semanal Producto'!$A51='Cartera Semanal Producto'!AU$1,-SUMIFS('BD Factoraje'!$Q:$Q,'BD Factoraje'!$G:$G,'Cartera Semanal Producto'!$A51,'BD Factoraje'!$C:$C,$B$2),0)+AT51-SUMIFS('BD Factoraje'!$R:$R,'BD Factoraje'!$G:$G,'Cartera Semanal Producto'!$A51,'BD Factoraje'!$N:$N,'Cartera Semanal Producto'!AU$1,'BD Factoraje'!$C:$C,$B$2)</f>
        <v>0</v>
      </c>
      <c r="AV51" s="11">
        <f>IF('Cartera Semanal Producto'!$A51='Cartera Semanal Producto'!AV$1,-SUMIFS('BD Factoraje'!$Q:$Q,'BD Factoraje'!$G:$G,'Cartera Semanal Producto'!$A51,'BD Factoraje'!$C:$C,$B$2),0)+AU51-SUMIFS('BD Factoraje'!$R:$R,'BD Factoraje'!$G:$G,'Cartera Semanal Producto'!$A51,'BD Factoraje'!$N:$N,'Cartera Semanal Producto'!AV$1,'BD Factoraje'!$C:$C,$B$2)</f>
        <v>0</v>
      </c>
      <c r="AW51" s="11">
        <f>IF('Cartera Semanal Producto'!$A51='Cartera Semanal Producto'!AW$1,-SUMIFS('BD Factoraje'!$Q:$Q,'BD Factoraje'!$G:$G,'Cartera Semanal Producto'!$A51,'BD Factoraje'!$C:$C,$B$2),0)+AV51-SUMIFS('BD Factoraje'!$R:$R,'BD Factoraje'!$G:$G,'Cartera Semanal Producto'!$A51,'BD Factoraje'!$N:$N,'Cartera Semanal Producto'!AW$1,'BD Factoraje'!$C:$C,$B$2)</f>
        <v>0</v>
      </c>
      <c r="AX51" s="11">
        <f>IF('Cartera Semanal Producto'!$A51='Cartera Semanal Producto'!AX$1,-SUMIFS('BD Factoraje'!$Q:$Q,'BD Factoraje'!$G:$G,'Cartera Semanal Producto'!$A51,'BD Factoraje'!$C:$C,$B$2),0)+AW51-SUMIFS('BD Factoraje'!$R:$R,'BD Factoraje'!$G:$G,'Cartera Semanal Producto'!$A51,'BD Factoraje'!$N:$N,'Cartera Semanal Producto'!AX$1,'BD Factoraje'!$C:$C,$B$2)</f>
        <v>72888</v>
      </c>
      <c r="AY51" s="11">
        <f>IF('Cartera Semanal Producto'!$A51='Cartera Semanal Producto'!AY$1,-SUMIFS('BD Factoraje'!$Q:$Q,'BD Factoraje'!$G:$G,'Cartera Semanal Producto'!$A51,'BD Factoraje'!$C:$C,$B$2),0)+AX51-SUMIFS('BD Factoraje'!$R:$R,'BD Factoraje'!$G:$G,'Cartera Semanal Producto'!$A51,'BD Factoraje'!$N:$N,'Cartera Semanal Producto'!AY$1,'BD Factoraje'!$C:$C,$B$2)</f>
        <v>72888</v>
      </c>
      <c r="AZ51" s="11">
        <f>IF('Cartera Semanal Producto'!$A51='Cartera Semanal Producto'!AZ$1,-SUMIFS('BD Factoraje'!$Q:$Q,'BD Factoraje'!$G:$G,'Cartera Semanal Producto'!$A51,'BD Factoraje'!$C:$C,$B$2),0)+AY51-SUMIFS('BD Factoraje'!$R:$R,'BD Factoraje'!$G:$G,'Cartera Semanal Producto'!$A51,'BD Factoraje'!$N:$N,'Cartera Semanal Producto'!AZ$1,'BD Factoraje'!$C:$C,$B$2)</f>
        <v>72888</v>
      </c>
      <c r="BA51" s="11">
        <f>IF('Cartera Semanal Producto'!$A51='Cartera Semanal Producto'!BA$1,-SUMIFS('BD Factoraje'!$Q:$Q,'BD Factoraje'!$G:$G,'Cartera Semanal Producto'!$A51,'BD Factoraje'!$C:$C,$B$2),0)+AZ51-SUMIFS('BD Factoraje'!$R:$R,'BD Factoraje'!$G:$G,'Cartera Semanal Producto'!$A51,'BD Factoraje'!$N:$N,'Cartera Semanal Producto'!BA$1,'BD Factoraje'!$C:$C,$B$2)</f>
        <v>72888</v>
      </c>
      <c r="BB51" s="11">
        <f>IF('Cartera Semanal Producto'!$A51='Cartera Semanal Producto'!BB$1,-SUMIFS('BD Factoraje'!$Q:$Q,'BD Factoraje'!$G:$G,'Cartera Semanal Producto'!$A51,'BD Factoraje'!$C:$C,$B$2),0)+BA51-SUMIFS('BD Factoraje'!$R:$R,'BD Factoraje'!$G:$G,'Cartera Semanal Producto'!$A51,'BD Factoraje'!$N:$N,'Cartera Semanal Producto'!BB$1,'BD Factoraje'!$C:$C,$B$2)</f>
        <v>0</v>
      </c>
      <c r="BC51" s="11">
        <f>IF('Cartera Semanal Producto'!$A51='Cartera Semanal Producto'!BC$1,-SUMIFS('BD Factoraje'!$Q:$Q,'BD Factoraje'!$G:$G,'Cartera Semanal Producto'!$A51,'BD Factoraje'!$C:$C,$B$2),0)+BB51-SUMIFS('BD Factoraje'!$R:$R,'BD Factoraje'!$G:$G,'Cartera Semanal Producto'!$A51,'BD Factoraje'!$N:$N,'Cartera Semanal Producto'!BC$1,'BD Factoraje'!$C:$C,$B$2)</f>
        <v>0</v>
      </c>
      <c r="BD51" s="11">
        <f>IF('Cartera Semanal Producto'!$A51='Cartera Semanal Producto'!BD$1,-SUMIFS('BD Factoraje'!$Q:$Q,'BD Factoraje'!$G:$G,'Cartera Semanal Producto'!$A51,'BD Factoraje'!$C:$C,$B$2),0)+BC51-SUMIFS('BD Factoraje'!$R:$R,'BD Factoraje'!$G:$G,'Cartera Semanal Producto'!$A51,'BD Factoraje'!$N:$N,'Cartera Semanal Producto'!BD$1,'BD Factoraje'!$C:$C,$B$2)</f>
        <v>0</v>
      </c>
      <c r="BE51" s="11">
        <f>IF('Cartera Semanal Producto'!$A51='Cartera Semanal Producto'!BE$1,-SUMIFS('BD Factoraje'!$Q:$Q,'BD Factoraje'!$G:$G,'Cartera Semanal Producto'!$A51,'BD Factoraje'!$C:$C,$B$2),0)+BD51-SUMIFS('BD Factoraje'!$R:$R,'BD Factoraje'!$G:$G,'Cartera Semanal Producto'!$A51,'BD Factoraje'!$N:$N,'Cartera Semanal Producto'!BE$1,'BD Factoraje'!$C:$C,$B$2)</f>
        <v>0</v>
      </c>
      <c r="BF51" s="11">
        <f>IF('Cartera Semanal Producto'!$A51='Cartera Semanal Producto'!BF$1,-SUMIFS('BD Factoraje'!$Q:$Q,'BD Factoraje'!$G:$G,'Cartera Semanal Producto'!$A51,'BD Factoraje'!$C:$C,$B$2),0)+BE51-SUMIFS('BD Factoraje'!$R:$R,'BD Factoraje'!$G:$G,'Cartera Semanal Producto'!$A51,'BD Factoraje'!$N:$N,'Cartera Semanal Producto'!BF$1,'BD Factoraje'!$C:$C,$B$2)</f>
        <v>0</v>
      </c>
      <c r="BG51" s="11">
        <f>IF('Cartera Semanal Producto'!$A51='Cartera Semanal Producto'!BG$1,-SUMIFS('BD Factoraje'!$Q:$Q,'BD Factoraje'!$G:$G,'Cartera Semanal Producto'!$A51,'BD Factoraje'!$C:$C,$B$2),0)+BF51-SUMIFS('BD Factoraje'!$R:$R,'BD Factoraje'!$G:$G,'Cartera Semanal Producto'!$A51,'BD Factoraje'!$N:$N,'Cartera Semanal Producto'!BG$1,'BD Factoraje'!$C:$C,$B$2)</f>
        <v>0</v>
      </c>
      <c r="BH51" s="11">
        <f>IF('Cartera Semanal Producto'!$A51='Cartera Semanal Producto'!BH$1,-SUMIFS('BD Factoraje'!$Q:$Q,'BD Factoraje'!$G:$G,'Cartera Semanal Producto'!$A51,'BD Factoraje'!$C:$C,$B$2),0)+BG51-SUMIFS('BD Factoraje'!$R:$R,'BD Factoraje'!$G:$G,'Cartera Semanal Producto'!$A51,'BD Factoraje'!$N:$N,'Cartera Semanal Producto'!BH$1,'BD Factoraje'!$C:$C,$B$2)</f>
        <v>0</v>
      </c>
      <c r="BI51" s="11">
        <f>IF('Cartera Semanal Producto'!$A51='Cartera Semanal Producto'!BI$1,-SUMIFS('BD Factoraje'!$Q:$Q,'BD Factoraje'!$G:$G,'Cartera Semanal Producto'!$A51,'BD Factoraje'!$C:$C,$B$2),0)+BH51-SUMIFS('BD Factoraje'!$R:$R,'BD Factoraje'!$G:$G,'Cartera Semanal Producto'!$A51,'BD Factoraje'!$N:$N,'Cartera Semanal Producto'!BI$1,'BD Factoraje'!$C:$C,$B$2)</f>
        <v>0</v>
      </c>
      <c r="BJ51" s="11">
        <f>IF('Cartera Semanal Producto'!$A51='Cartera Semanal Producto'!BJ$1,-SUMIFS('BD Factoraje'!$Q:$Q,'BD Factoraje'!$G:$G,'Cartera Semanal Producto'!$A51,'BD Factoraje'!$C:$C,$B$2),0)+BI51-SUMIFS('BD Factoraje'!$R:$R,'BD Factoraje'!$G:$G,'Cartera Semanal Producto'!$A51,'BD Factoraje'!$N:$N,'Cartera Semanal Producto'!BJ$1,'BD Factoraje'!$C:$C,$B$2)</f>
        <v>0</v>
      </c>
      <c r="BK51" s="11">
        <f>IF('Cartera Semanal Producto'!$A51='Cartera Semanal Producto'!BK$1,-SUMIFS('BD Factoraje'!$Q:$Q,'BD Factoraje'!$G:$G,'Cartera Semanal Producto'!$A51,'BD Factoraje'!$C:$C,$B$2),0)+BJ51-SUMIFS('BD Factoraje'!$R:$R,'BD Factoraje'!$G:$G,'Cartera Semanal Producto'!$A51,'BD Factoraje'!$N:$N,'Cartera Semanal Producto'!BK$1,'BD Factoraje'!$C:$C,$B$2)</f>
        <v>0</v>
      </c>
      <c r="BL51" s="11">
        <f>IF('Cartera Semanal Producto'!$A51='Cartera Semanal Producto'!BL$1,-SUMIFS('BD Factoraje'!$Q:$Q,'BD Factoraje'!$G:$G,'Cartera Semanal Producto'!$A51,'BD Factoraje'!$C:$C,$B$2),0)+BK51-SUMIFS('BD Factoraje'!$R:$R,'BD Factoraje'!$G:$G,'Cartera Semanal Producto'!$A51,'BD Factoraje'!$N:$N,'Cartera Semanal Producto'!BL$1,'BD Factoraje'!$C:$C,$B$2)</f>
        <v>0</v>
      </c>
      <c r="BM51" s="11">
        <f>IF('Cartera Semanal Producto'!$A51='Cartera Semanal Producto'!BM$1,-SUMIFS('BD Factoraje'!$Q:$Q,'BD Factoraje'!$G:$G,'Cartera Semanal Producto'!$A51,'BD Factoraje'!$C:$C,$B$2),0)+BL51-SUMIFS('BD Factoraje'!$R:$R,'BD Factoraje'!$G:$G,'Cartera Semanal Producto'!$A51,'BD Factoraje'!$N:$N,'Cartera Semanal Producto'!BM$1,'BD Factoraje'!$C:$C,$B$2)</f>
        <v>0</v>
      </c>
      <c r="BN51" s="11">
        <f>IF('Cartera Semanal Producto'!$A51='Cartera Semanal Producto'!BN$1,-SUMIFS('BD Factoraje'!$Q:$Q,'BD Factoraje'!$G:$G,'Cartera Semanal Producto'!$A51,'BD Factoraje'!$C:$C,$B$2),0)+BM51-SUMIFS('BD Factoraje'!$R:$R,'BD Factoraje'!$G:$G,'Cartera Semanal Producto'!$A51,'BD Factoraje'!$N:$N,'Cartera Semanal Producto'!BN$1,'BD Factoraje'!$C:$C,$B$2)</f>
        <v>0</v>
      </c>
      <c r="BO51" s="11">
        <f>IF('Cartera Semanal Producto'!$A51='Cartera Semanal Producto'!BO$1,-SUMIFS('BD Factoraje'!$Q:$Q,'BD Factoraje'!$G:$G,'Cartera Semanal Producto'!$A51,'BD Factoraje'!$C:$C,$B$2),0)+BN51-SUMIFS('BD Factoraje'!$R:$R,'BD Factoraje'!$G:$G,'Cartera Semanal Producto'!$A51,'BD Factoraje'!$N:$N,'Cartera Semanal Producto'!BO$1,'BD Factoraje'!$C:$C,$B$2)</f>
        <v>0</v>
      </c>
      <c r="BP51" s="11">
        <f>IF('Cartera Semanal Producto'!$A51='Cartera Semanal Producto'!BP$1,-SUMIFS('BD Factoraje'!$Q:$Q,'BD Factoraje'!$G:$G,'Cartera Semanal Producto'!$A51,'BD Factoraje'!$C:$C,$B$2),0)+BO51-SUMIFS('BD Factoraje'!$R:$R,'BD Factoraje'!$G:$G,'Cartera Semanal Producto'!$A51,'BD Factoraje'!$N:$N,'Cartera Semanal Producto'!BP$1,'BD Factoraje'!$C:$C,$B$2)</f>
        <v>0</v>
      </c>
      <c r="BQ51" s="11">
        <f>IF('Cartera Semanal Producto'!$A51='Cartera Semanal Producto'!BQ$1,-SUMIFS('BD Factoraje'!$Q:$Q,'BD Factoraje'!$G:$G,'Cartera Semanal Producto'!$A51,'BD Factoraje'!$C:$C,$B$2),0)+BP51-SUMIFS('BD Factoraje'!$R:$R,'BD Factoraje'!$G:$G,'Cartera Semanal Producto'!$A51,'BD Factoraje'!$N:$N,'Cartera Semanal Producto'!BQ$1,'BD Factoraje'!$C:$C,$B$2)</f>
        <v>0</v>
      </c>
      <c r="BR51" s="11">
        <f>IF('Cartera Semanal Producto'!$A51='Cartera Semanal Producto'!BR$1,-SUMIFS('BD Factoraje'!$Q:$Q,'BD Factoraje'!$G:$G,'Cartera Semanal Producto'!$A51,'BD Factoraje'!$C:$C,$B$2),0)+BQ51-SUMIFS('BD Factoraje'!$R:$R,'BD Factoraje'!$G:$G,'Cartera Semanal Producto'!$A51,'BD Factoraje'!$N:$N,'Cartera Semanal Producto'!BR$1,'BD Factoraje'!$C:$C,$B$2)</f>
        <v>0</v>
      </c>
      <c r="BS51" s="11">
        <f>IF('Cartera Semanal Producto'!$A51='Cartera Semanal Producto'!BS$1,-SUMIFS('BD Factoraje'!$Q:$Q,'BD Factoraje'!$G:$G,'Cartera Semanal Producto'!$A51,'BD Factoraje'!$C:$C,$B$2),0)+BR51-SUMIFS('BD Factoraje'!$R:$R,'BD Factoraje'!$G:$G,'Cartera Semanal Producto'!$A51,'BD Factoraje'!$N:$N,'Cartera Semanal Producto'!BS$1,'BD Factoraje'!$C:$C,$B$2)</f>
        <v>0</v>
      </c>
      <c r="BT51" s="11">
        <f>IF('Cartera Semanal Producto'!$A51='Cartera Semanal Producto'!BT$1,-SUMIFS('BD Factoraje'!$Q:$Q,'BD Factoraje'!$G:$G,'Cartera Semanal Producto'!$A51,'BD Factoraje'!$C:$C,$B$2),0)+BS51-SUMIFS('BD Factoraje'!$R:$R,'BD Factoraje'!$G:$G,'Cartera Semanal Producto'!$A51,'BD Factoraje'!$N:$N,'Cartera Semanal Producto'!BT$1,'BD Factoraje'!$C:$C,$B$2)</f>
        <v>0</v>
      </c>
      <c r="BU51" s="11">
        <f>IF('Cartera Semanal Producto'!$A51='Cartera Semanal Producto'!BU$1,-SUMIFS('BD Factoraje'!$Q:$Q,'BD Factoraje'!$G:$G,'Cartera Semanal Producto'!$A51,'BD Factoraje'!$C:$C,$B$2),0)+BT51-SUMIFS('BD Factoraje'!$R:$R,'BD Factoraje'!$G:$G,'Cartera Semanal Producto'!$A51,'BD Factoraje'!$N:$N,'Cartera Semanal Producto'!BU$1,'BD Factoraje'!$C:$C,$B$2)</f>
        <v>0</v>
      </c>
      <c r="BV51" s="11">
        <f>IF('Cartera Semanal Producto'!$A51='Cartera Semanal Producto'!BV$1,-SUMIFS('BD Factoraje'!$Q:$Q,'BD Factoraje'!$G:$G,'Cartera Semanal Producto'!$A51,'BD Factoraje'!$C:$C,$B$2),0)+BU51-SUMIFS('BD Factoraje'!$R:$R,'BD Factoraje'!$G:$G,'Cartera Semanal Producto'!$A51,'BD Factoraje'!$N:$N,'Cartera Semanal Producto'!BV$1,'BD Factoraje'!$C:$C,$B$2)</f>
        <v>0</v>
      </c>
      <c r="BW51" s="11">
        <f>IF('Cartera Semanal Producto'!$A51='Cartera Semanal Producto'!BW$1,-SUMIFS('BD Factoraje'!$Q:$Q,'BD Factoraje'!$G:$G,'Cartera Semanal Producto'!$A51,'BD Factoraje'!$C:$C,$B$2),0)+BV51-SUMIFS('BD Factoraje'!$R:$R,'BD Factoraje'!$G:$G,'Cartera Semanal Producto'!$A51,'BD Factoraje'!$N:$N,'Cartera Semanal Producto'!BW$1,'BD Factoraje'!$C:$C,$B$2)</f>
        <v>0</v>
      </c>
      <c r="BX51" s="11">
        <f>IF('Cartera Semanal Producto'!$A51='Cartera Semanal Producto'!BX$1,-SUMIFS('BD Factoraje'!$Q:$Q,'BD Factoraje'!$G:$G,'Cartera Semanal Producto'!$A51,'BD Factoraje'!$C:$C,$B$2),0)+BW51-SUMIFS('BD Factoraje'!$R:$R,'BD Factoraje'!$G:$G,'Cartera Semanal Producto'!$A51,'BD Factoraje'!$N:$N,'Cartera Semanal Producto'!BX$1,'BD Factoraje'!$C:$C,$B$2)</f>
        <v>0</v>
      </c>
      <c r="BY51" s="11">
        <f>IF('Cartera Semanal Producto'!$A51='Cartera Semanal Producto'!BY$1,-SUMIFS('BD Factoraje'!$Q:$Q,'BD Factoraje'!$G:$G,'Cartera Semanal Producto'!$A51,'BD Factoraje'!$C:$C,$B$2),0)+BX51-SUMIFS('BD Factoraje'!$R:$R,'BD Factoraje'!$G:$G,'Cartera Semanal Producto'!$A51,'BD Factoraje'!$N:$N,'Cartera Semanal Producto'!BY$1,'BD Factoraje'!$C:$C,$B$2)</f>
        <v>0</v>
      </c>
      <c r="BZ51" s="11">
        <f>IF('Cartera Semanal Producto'!$A51='Cartera Semanal Producto'!BZ$1,-SUMIFS('BD Factoraje'!$Q:$Q,'BD Factoraje'!$G:$G,'Cartera Semanal Producto'!$A51,'BD Factoraje'!$C:$C,$B$2),0)+BY51-SUMIFS('BD Factoraje'!$R:$R,'BD Factoraje'!$G:$G,'Cartera Semanal Producto'!$A51,'BD Factoraje'!$N:$N,'Cartera Semanal Producto'!BZ$1,'BD Factoraje'!$C:$C,$B$2)</f>
        <v>0</v>
      </c>
      <c r="CA51" s="11">
        <f>IF('Cartera Semanal Producto'!$A51='Cartera Semanal Producto'!CA$1,-SUMIFS('BD Factoraje'!$Q:$Q,'BD Factoraje'!$G:$G,'Cartera Semanal Producto'!$A51,'BD Factoraje'!$C:$C,$B$2),0)+BZ51-SUMIFS('BD Factoraje'!$R:$R,'BD Factoraje'!$G:$G,'Cartera Semanal Producto'!$A51,'BD Factoraje'!$N:$N,'Cartera Semanal Producto'!CA$1,'BD Factoraje'!$C:$C,$B$2)</f>
        <v>0</v>
      </c>
      <c r="CB51" s="11">
        <f>IF('Cartera Semanal Producto'!$A51='Cartera Semanal Producto'!CB$1,-SUMIFS('BD Factoraje'!$Q:$Q,'BD Factoraje'!$G:$G,'Cartera Semanal Producto'!$A51,'BD Factoraje'!$C:$C,$B$2),0)+CA51-SUMIFS('BD Factoraje'!$R:$R,'BD Factoraje'!$G:$G,'Cartera Semanal Producto'!$A51,'BD Factoraje'!$N:$N,'Cartera Semanal Producto'!CB$1,'BD Factoraje'!$C:$C,$B$2)</f>
        <v>0</v>
      </c>
      <c r="CC51" s="11">
        <f>IF('Cartera Semanal Producto'!$A51='Cartera Semanal Producto'!CC$1,-SUMIFS('BD Factoraje'!$Q:$Q,'BD Factoraje'!$G:$G,'Cartera Semanal Producto'!$A51,'BD Factoraje'!$C:$C,$B$2),0)+CB51-SUMIFS('BD Factoraje'!$R:$R,'BD Factoraje'!$G:$G,'Cartera Semanal Producto'!$A51,'BD Factoraje'!$N:$N,'Cartera Semanal Producto'!CC$1,'BD Factoraje'!$C:$C,$B$2)</f>
        <v>0</v>
      </c>
      <c r="CD51" s="11">
        <f>IF('Cartera Semanal Producto'!$A51='Cartera Semanal Producto'!CD$1,-SUMIFS('BD Factoraje'!$Q:$Q,'BD Factoraje'!$G:$G,'Cartera Semanal Producto'!$A51,'BD Factoraje'!$C:$C,$B$2),0)+CC51-SUMIFS('BD Factoraje'!$R:$R,'BD Factoraje'!$G:$G,'Cartera Semanal Producto'!$A51,'BD Factoraje'!$N:$N,'Cartera Semanal Producto'!CD$1,'BD Factoraje'!$C:$C,$B$2)</f>
        <v>0</v>
      </c>
      <c r="CE51" s="11">
        <f>IF('Cartera Semanal Producto'!$A51='Cartera Semanal Producto'!CE$1,-SUMIFS('BD Factoraje'!$Q:$Q,'BD Factoraje'!$G:$G,'Cartera Semanal Producto'!$A51,'BD Factoraje'!$C:$C,$B$2),0)+CD51-SUMIFS('BD Factoraje'!$R:$R,'BD Factoraje'!$G:$G,'Cartera Semanal Producto'!$A51,'BD Factoraje'!$N:$N,'Cartera Semanal Producto'!CE$1,'BD Factoraje'!$C:$C,$B$2)</f>
        <v>0</v>
      </c>
      <c r="CF51" s="11">
        <f>IF('Cartera Semanal Producto'!$A51='Cartera Semanal Producto'!CF$1,-SUMIFS('BD Factoraje'!$Q:$Q,'BD Factoraje'!$G:$G,'Cartera Semanal Producto'!$A51,'BD Factoraje'!$C:$C,$B$2),0)+CE51-SUMIFS('BD Factoraje'!$R:$R,'BD Factoraje'!$G:$G,'Cartera Semanal Producto'!$A51,'BD Factoraje'!$N:$N,'Cartera Semanal Producto'!CF$1,'BD Factoraje'!$C:$C,$B$2)</f>
        <v>0</v>
      </c>
      <c r="CG51" s="11">
        <f>IF('Cartera Semanal Producto'!$A51='Cartera Semanal Producto'!CG$1,-SUMIFS('BD Factoraje'!$Q:$Q,'BD Factoraje'!$G:$G,'Cartera Semanal Producto'!$A51,'BD Factoraje'!$C:$C,$B$2),0)+CF51-SUMIFS('BD Factoraje'!$R:$R,'BD Factoraje'!$G:$G,'Cartera Semanal Producto'!$A51,'BD Factoraje'!$N:$N,'Cartera Semanal Producto'!CG$1,'BD Factoraje'!$C:$C,$B$2)</f>
        <v>0</v>
      </c>
      <c r="CH51" s="11">
        <f>IF('Cartera Semanal Producto'!$A51='Cartera Semanal Producto'!CH$1,-SUMIFS('BD Factoraje'!$Q:$Q,'BD Factoraje'!$G:$G,'Cartera Semanal Producto'!$A51,'BD Factoraje'!$C:$C,$B$2),0)+CG51-SUMIFS('BD Factoraje'!$R:$R,'BD Factoraje'!$G:$G,'Cartera Semanal Producto'!$A51,'BD Factoraje'!$N:$N,'Cartera Semanal Producto'!CH$1,'BD Factoraje'!$C:$C,$B$2)</f>
        <v>0</v>
      </c>
      <c r="CI51" s="11">
        <f>IF('Cartera Semanal Producto'!$A51='Cartera Semanal Producto'!CI$1,-SUMIFS('BD Factoraje'!$Q:$Q,'BD Factoraje'!$G:$G,'Cartera Semanal Producto'!$A51,'BD Factoraje'!$C:$C,$B$2),0)+CH51-SUMIFS('BD Factoraje'!$R:$R,'BD Factoraje'!$G:$G,'Cartera Semanal Producto'!$A51,'BD Factoraje'!$N:$N,'Cartera Semanal Producto'!CI$1,'BD Factoraje'!$C:$C,$B$2)</f>
        <v>0</v>
      </c>
      <c r="CJ51" s="11">
        <f>IF('Cartera Semanal Producto'!$A51='Cartera Semanal Producto'!CJ$1,-SUMIFS('BD Factoraje'!$Q:$Q,'BD Factoraje'!$G:$G,'Cartera Semanal Producto'!$A51,'BD Factoraje'!$C:$C,$B$2),0)+CI51-SUMIFS('BD Factoraje'!$R:$R,'BD Factoraje'!$G:$G,'Cartera Semanal Producto'!$A51,'BD Factoraje'!$N:$N,'Cartera Semanal Producto'!CJ$1,'BD Factoraje'!$C:$C,$B$2)</f>
        <v>0</v>
      </c>
      <c r="CK51" s="11">
        <f>IF('Cartera Semanal Producto'!$A51='Cartera Semanal Producto'!CK$1,-SUMIFS('BD Factoraje'!$Q:$Q,'BD Factoraje'!$G:$G,'Cartera Semanal Producto'!$A51,'BD Factoraje'!$C:$C,$B$2),0)+CJ51-SUMIFS('BD Factoraje'!$R:$R,'BD Factoraje'!$G:$G,'Cartera Semanal Producto'!$A51,'BD Factoraje'!$N:$N,'Cartera Semanal Producto'!CK$1,'BD Factoraje'!$C:$C,$B$2)</f>
        <v>0</v>
      </c>
      <c r="CL51" s="11">
        <f>IF('Cartera Semanal Producto'!$A51='Cartera Semanal Producto'!CL$1,-SUMIFS('BD Factoraje'!$Q:$Q,'BD Factoraje'!$G:$G,'Cartera Semanal Producto'!$A51,'BD Factoraje'!$C:$C,$B$2),0)+CK51-SUMIFS('BD Factoraje'!$R:$R,'BD Factoraje'!$G:$G,'Cartera Semanal Producto'!$A51,'BD Factoraje'!$N:$N,'Cartera Semanal Producto'!CL$1,'BD Factoraje'!$C:$C,$B$2)</f>
        <v>0</v>
      </c>
      <c r="CM51" s="11">
        <f>IF('Cartera Semanal Producto'!$A51='Cartera Semanal Producto'!CM$1,-SUMIFS('BD Factoraje'!$Q:$Q,'BD Factoraje'!$G:$G,'Cartera Semanal Producto'!$A51,'BD Factoraje'!$C:$C,$B$2),0)+CL51-SUMIFS('BD Factoraje'!$R:$R,'BD Factoraje'!$G:$G,'Cartera Semanal Producto'!$A51,'BD Factoraje'!$N:$N,'Cartera Semanal Producto'!CM$1,'BD Factoraje'!$C:$C,$B$2)</f>
        <v>0</v>
      </c>
      <c r="CN51" s="11">
        <f>IF('Cartera Semanal Producto'!$A51='Cartera Semanal Producto'!CN$1,-SUMIFS('BD Factoraje'!$Q:$Q,'BD Factoraje'!$G:$G,'Cartera Semanal Producto'!$A51,'BD Factoraje'!$C:$C,$B$2),0)+CM51-SUMIFS('BD Factoraje'!$R:$R,'BD Factoraje'!$G:$G,'Cartera Semanal Producto'!$A51,'BD Factoraje'!$N:$N,'Cartera Semanal Producto'!CN$1,'BD Factoraje'!$C:$C,$B$2)</f>
        <v>0</v>
      </c>
      <c r="CO51" s="11">
        <f>IF('Cartera Semanal Producto'!$A51='Cartera Semanal Producto'!CO$1,-SUMIFS('BD Factoraje'!$Q:$Q,'BD Factoraje'!$G:$G,'Cartera Semanal Producto'!$A51,'BD Factoraje'!$C:$C,$B$2),0)+CN51-SUMIFS('BD Factoraje'!$R:$R,'BD Factoraje'!$G:$G,'Cartera Semanal Producto'!$A51,'BD Factoraje'!$N:$N,'Cartera Semanal Producto'!CO$1,'BD Factoraje'!$C:$C,$B$2)</f>
        <v>0</v>
      </c>
      <c r="CP51" s="11">
        <f>IF('Cartera Semanal Producto'!$A51='Cartera Semanal Producto'!CP$1,-SUMIFS('BD Factoraje'!$Q:$Q,'BD Factoraje'!$G:$G,'Cartera Semanal Producto'!$A51,'BD Factoraje'!$C:$C,$B$2),0)+CO51-SUMIFS('BD Factoraje'!$R:$R,'BD Factoraje'!$G:$G,'Cartera Semanal Producto'!$A51,'BD Factoraje'!$N:$N,'Cartera Semanal Producto'!CP$1,'BD Factoraje'!$C:$C,$B$2)</f>
        <v>0</v>
      </c>
      <c r="CQ51" s="11">
        <f>IF('Cartera Semanal Producto'!$A51='Cartera Semanal Producto'!CQ$1,-SUMIFS('BD Factoraje'!$Q:$Q,'BD Factoraje'!$G:$G,'Cartera Semanal Producto'!$A51,'BD Factoraje'!$C:$C,$B$2),0)+CP51-SUMIFS('BD Factoraje'!$R:$R,'BD Factoraje'!$G:$G,'Cartera Semanal Producto'!$A51,'BD Factoraje'!$N:$N,'Cartera Semanal Producto'!CQ$1,'BD Factoraje'!$C:$C,$B$2)</f>
        <v>0</v>
      </c>
      <c r="CR51" s="11">
        <f>IF('Cartera Semanal Producto'!$A51='Cartera Semanal Producto'!CR$1,-SUMIFS('BD Factoraje'!$Q:$Q,'BD Factoraje'!$G:$G,'Cartera Semanal Producto'!$A51,'BD Factoraje'!$C:$C,$B$2),0)+CQ51-SUMIFS('BD Factoraje'!$R:$R,'BD Factoraje'!$G:$G,'Cartera Semanal Producto'!$A51,'BD Factoraje'!$N:$N,'Cartera Semanal Producto'!CR$1,'BD Factoraje'!$C:$C,$B$2)</f>
        <v>0</v>
      </c>
      <c r="CS51" s="11">
        <f>IF('Cartera Semanal Producto'!$A51='Cartera Semanal Producto'!CS$1,-SUMIFS('BD Factoraje'!$Q:$Q,'BD Factoraje'!$G:$G,'Cartera Semanal Producto'!$A51,'BD Factoraje'!$C:$C,$B$2),0)+CR51-SUMIFS('BD Factoraje'!$R:$R,'BD Factoraje'!$G:$G,'Cartera Semanal Producto'!$A51,'BD Factoraje'!$N:$N,'Cartera Semanal Producto'!CS$1,'BD Factoraje'!$C:$C,$B$2)</f>
        <v>0</v>
      </c>
      <c r="CT51" s="11">
        <f>IF('Cartera Semanal Producto'!$A51='Cartera Semanal Producto'!CT$1,-SUMIFS('BD Factoraje'!$Q:$Q,'BD Factoraje'!$G:$G,'Cartera Semanal Producto'!$A51,'BD Factoraje'!$C:$C,$B$2),0)+CS51-SUMIFS('BD Factoraje'!$R:$R,'BD Factoraje'!$G:$G,'Cartera Semanal Producto'!$A51,'BD Factoraje'!$N:$N,'Cartera Semanal Producto'!CT$1,'BD Factoraje'!$C:$C,$B$2)</f>
        <v>0</v>
      </c>
      <c r="CU51" s="11">
        <f>IF('Cartera Semanal Producto'!$A51='Cartera Semanal Producto'!CU$1,-SUMIFS('BD Factoraje'!$Q:$Q,'BD Factoraje'!$G:$G,'Cartera Semanal Producto'!$A51,'BD Factoraje'!$C:$C,$B$2),0)+CT51-SUMIFS('BD Factoraje'!$R:$R,'BD Factoraje'!$G:$G,'Cartera Semanal Producto'!$A51,'BD Factoraje'!$N:$N,'Cartera Semanal Producto'!CU$1,'BD Factoraje'!$C:$C,$B$2)</f>
        <v>0</v>
      </c>
      <c r="CV51" s="11">
        <f>IF('Cartera Semanal Producto'!$A51='Cartera Semanal Producto'!CV$1,-SUMIFS('BD Factoraje'!$Q:$Q,'BD Factoraje'!$G:$G,'Cartera Semanal Producto'!$A51,'BD Factoraje'!$C:$C,$B$2),0)+CU51-SUMIFS('BD Factoraje'!$R:$R,'BD Factoraje'!$G:$G,'Cartera Semanal Producto'!$A51,'BD Factoraje'!$N:$N,'Cartera Semanal Producto'!CV$1,'BD Factoraje'!$C:$C,$B$2)</f>
        <v>0</v>
      </c>
    </row>
    <row r="52" spans="1:100" s="12" customFormat="1" x14ac:dyDescent="0.25">
      <c r="A52" s="14">
        <v>62</v>
      </c>
      <c r="B52" s="31">
        <f t="shared" si="2"/>
        <v>42799</v>
      </c>
      <c r="C52" s="11">
        <f>IF('Cartera Semanal Producto'!$A52='Cartera Semanal Producto'!C$1,-SUMIFS('BD Factoraje'!$Q:$Q,'BD Factoraje'!$G:$G,'Cartera Semanal Producto'!$A52,'BD Factoraje'!$C:$C,$B$2),0)</f>
        <v>0</v>
      </c>
      <c r="D52" s="11">
        <f>IF('Cartera Semanal Producto'!$A52='Cartera Semanal Producto'!D$1,-SUMIFS('BD Factoraje'!$Q:$Q,'BD Factoraje'!$G:$G,'Cartera Semanal Producto'!$A52,'BD Factoraje'!$C:$C,$B$2),0)+C52-SUMIFS('BD Factoraje'!$R:$R,'BD Factoraje'!$G:$G,'Cartera Semanal Producto'!$A52,'BD Factoraje'!$N:$N,'Cartera Semanal Producto'!D$1,'BD Factoraje'!$C:$C,$B$2)</f>
        <v>0</v>
      </c>
      <c r="E52" s="11">
        <f>IF('Cartera Semanal Producto'!$A52='Cartera Semanal Producto'!E$1,-SUMIFS('BD Factoraje'!$Q:$Q,'BD Factoraje'!$G:$G,'Cartera Semanal Producto'!$A52,'BD Factoraje'!$C:$C,$B$2),0)+D52-SUMIFS('BD Factoraje'!$R:$R,'BD Factoraje'!$G:$G,'Cartera Semanal Producto'!$A52,'BD Factoraje'!$N:$N,'Cartera Semanal Producto'!E$1,'BD Factoraje'!$C:$C,$B$2)</f>
        <v>0</v>
      </c>
      <c r="F52" s="11">
        <f>IF('Cartera Semanal Producto'!$A52='Cartera Semanal Producto'!F$1,-SUMIFS('BD Factoraje'!$Q:$Q,'BD Factoraje'!$G:$G,'Cartera Semanal Producto'!$A52,'BD Factoraje'!$C:$C,$B$2),0)+E52-SUMIFS('BD Factoraje'!$R:$R,'BD Factoraje'!$G:$G,'Cartera Semanal Producto'!$A52,'BD Factoraje'!$N:$N,'Cartera Semanal Producto'!F$1,'BD Factoraje'!$C:$C,$B$2)</f>
        <v>0</v>
      </c>
      <c r="G52" s="11">
        <f>IF('Cartera Semanal Producto'!$A52='Cartera Semanal Producto'!G$1,-SUMIFS('BD Factoraje'!$Q:$Q,'BD Factoraje'!$G:$G,'Cartera Semanal Producto'!$A52,'BD Factoraje'!$C:$C,$B$2),0)+F52-SUMIFS('BD Factoraje'!$R:$R,'BD Factoraje'!$G:$G,'Cartera Semanal Producto'!$A52,'BD Factoraje'!$N:$N,'Cartera Semanal Producto'!G$1,'BD Factoraje'!$C:$C,$B$2)</f>
        <v>0</v>
      </c>
      <c r="H52" s="11">
        <f>IF('Cartera Semanal Producto'!$A52='Cartera Semanal Producto'!H$1,-SUMIFS('BD Factoraje'!$Q:$Q,'BD Factoraje'!$G:$G,'Cartera Semanal Producto'!$A52,'BD Factoraje'!$C:$C,$B$2),0)+G52-SUMIFS('BD Factoraje'!$R:$R,'BD Factoraje'!$G:$G,'Cartera Semanal Producto'!$A52,'BD Factoraje'!$N:$N,'Cartera Semanal Producto'!H$1,'BD Factoraje'!$C:$C,$B$2)</f>
        <v>0</v>
      </c>
      <c r="I52" s="11">
        <f>IF('Cartera Semanal Producto'!$A52='Cartera Semanal Producto'!I$1,-SUMIFS('BD Factoraje'!$Q:$Q,'BD Factoraje'!$G:$G,'Cartera Semanal Producto'!$A52,'BD Factoraje'!$C:$C,$B$2),0)+H52-SUMIFS('BD Factoraje'!$R:$R,'BD Factoraje'!$G:$G,'Cartera Semanal Producto'!$A52,'BD Factoraje'!$N:$N,'Cartera Semanal Producto'!I$1,'BD Factoraje'!$C:$C,$B$2)</f>
        <v>0</v>
      </c>
      <c r="J52" s="11">
        <f>IF('Cartera Semanal Producto'!$A52='Cartera Semanal Producto'!J$1,-SUMIFS('BD Factoraje'!$Q:$Q,'BD Factoraje'!$G:$G,'Cartera Semanal Producto'!$A52,'BD Factoraje'!$C:$C,$B$2),0)+I52-SUMIFS('BD Factoraje'!$R:$R,'BD Factoraje'!$G:$G,'Cartera Semanal Producto'!$A52,'BD Factoraje'!$N:$N,'Cartera Semanal Producto'!J$1,'BD Factoraje'!$C:$C,$B$2)</f>
        <v>0</v>
      </c>
      <c r="K52" s="11">
        <f>IF('Cartera Semanal Producto'!$A52='Cartera Semanal Producto'!K$1,-SUMIFS('BD Factoraje'!$Q:$Q,'BD Factoraje'!$G:$G,'Cartera Semanal Producto'!$A52,'BD Factoraje'!$C:$C,$B$2),0)+J52-SUMIFS('BD Factoraje'!$R:$R,'BD Factoraje'!$G:$G,'Cartera Semanal Producto'!$A52,'BD Factoraje'!$N:$N,'Cartera Semanal Producto'!K$1,'BD Factoraje'!$C:$C,$B$2)</f>
        <v>0</v>
      </c>
      <c r="L52" s="11">
        <f>IF('Cartera Semanal Producto'!$A52='Cartera Semanal Producto'!L$1,-SUMIFS('BD Factoraje'!$Q:$Q,'BD Factoraje'!$G:$G,'Cartera Semanal Producto'!$A52,'BD Factoraje'!$C:$C,$B$2),0)+K52-SUMIFS('BD Factoraje'!$R:$R,'BD Factoraje'!$G:$G,'Cartera Semanal Producto'!$A52,'BD Factoraje'!$N:$N,'Cartera Semanal Producto'!L$1,'BD Factoraje'!$C:$C,$B$2)</f>
        <v>0</v>
      </c>
      <c r="M52" s="11">
        <f>IF('Cartera Semanal Producto'!$A52='Cartera Semanal Producto'!M$1,-SUMIFS('BD Factoraje'!$Q:$Q,'BD Factoraje'!$G:$G,'Cartera Semanal Producto'!$A52,'BD Factoraje'!$C:$C,$B$2),0)+L52-SUMIFS('BD Factoraje'!$R:$R,'BD Factoraje'!$G:$G,'Cartera Semanal Producto'!$A52,'BD Factoraje'!$N:$N,'Cartera Semanal Producto'!M$1,'BD Factoraje'!$C:$C,$B$2)</f>
        <v>0</v>
      </c>
      <c r="N52" s="11">
        <f>IF('Cartera Semanal Producto'!$A52='Cartera Semanal Producto'!N$1,-SUMIFS('BD Factoraje'!$Q:$Q,'BD Factoraje'!$G:$G,'Cartera Semanal Producto'!$A52,'BD Factoraje'!$C:$C,$B$2),0)+M52-SUMIFS('BD Factoraje'!$R:$R,'BD Factoraje'!$G:$G,'Cartera Semanal Producto'!$A52,'BD Factoraje'!$N:$N,'Cartera Semanal Producto'!N$1,'BD Factoraje'!$C:$C,$B$2)</f>
        <v>0</v>
      </c>
      <c r="O52" s="11">
        <f>IF('Cartera Semanal Producto'!$A52='Cartera Semanal Producto'!O$1,-SUMIFS('BD Factoraje'!$Q:$Q,'BD Factoraje'!$G:$G,'Cartera Semanal Producto'!$A52,'BD Factoraje'!$C:$C,$B$2),0)+N52-SUMIFS('BD Factoraje'!$R:$R,'BD Factoraje'!$G:$G,'Cartera Semanal Producto'!$A52,'BD Factoraje'!$N:$N,'Cartera Semanal Producto'!O$1,'BD Factoraje'!$C:$C,$B$2)</f>
        <v>0</v>
      </c>
      <c r="P52" s="11">
        <f>IF('Cartera Semanal Producto'!$A52='Cartera Semanal Producto'!P$1,-SUMIFS('BD Factoraje'!$Q:$Q,'BD Factoraje'!$G:$G,'Cartera Semanal Producto'!$A52,'BD Factoraje'!$C:$C,$B$2),0)+O52-SUMIFS('BD Factoraje'!$R:$R,'BD Factoraje'!$G:$G,'Cartera Semanal Producto'!$A52,'BD Factoraje'!$N:$N,'Cartera Semanal Producto'!P$1,'BD Factoraje'!$C:$C,$B$2)</f>
        <v>0</v>
      </c>
      <c r="Q52" s="11">
        <f>IF('Cartera Semanal Producto'!$A52='Cartera Semanal Producto'!Q$1,-SUMIFS('BD Factoraje'!$Q:$Q,'BD Factoraje'!$G:$G,'Cartera Semanal Producto'!$A52,'BD Factoraje'!$C:$C,$B$2),0)+P52-SUMIFS('BD Factoraje'!$R:$R,'BD Factoraje'!$G:$G,'Cartera Semanal Producto'!$A52,'BD Factoraje'!$N:$N,'Cartera Semanal Producto'!Q$1,'BD Factoraje'!$C:$C,$B$2)</f>
        <v>0</v>
      </c>
      <c r="R52" s="11">
        <f>IF('Cartera Semanal Producto'!$A52='Cartera Semanal Producto'!R$1,-SUMIFS('BD Factoraje'!$Q:$Q,'BD Factoraje'!$G:$G,'Cartera Semanal Producto'!$A52,'BD Factoraje'!$C:$C,$B$2),0)+Q52-SUMIFS('BD Factoraje'!$R:$R,'BD Factoraje'!$G:$G,'Cartera Semanal Producto'!$A52,'BD Factoraje'!$N:$N,'Cartera Semanal Producto'!R$1,'BD Factoraje'!$C:$C,$B$2)</f>
        <v>0</v>
      </c>
      <c r="S52" s="11">
        <f>IF('Cartera Semanal Producto'!$A52='Cartera Semanal Producto'!S$1,-SUMIFS('BD Factoraje'!$Q:$Q,'BD Factoraje'!$G:$G,'Cartera Semanal Producto'!$A52,'BD Factoraje'!$C:$C,$B$2),0)+R52-SUMIFS('BD Factoraje'!$R:$R,'BD Factoraje'!$G:$G,'Cartera Semanal Producto'!$A52,'BD Factoraje'!$N:$N,'Cartera Semanal Producto'!S$1,'BD Factoraje'!$C:$C,$B$2)</f>
        <v>0</v>
      </c>
      <c r="T52" s="11">
        <f>IF('Cartera Semanal Producto'!$A52='Cartera Semanal Producto'!T$1,-SUMIFS('BD Factoraje'!$Q:$Q,'BD Factoraje'!$G:$G,'Cartera Semanal Producto'!$A52,'BD Factoraje'!$C:$C,$B$2),0)+S52-SUMIFS('BD Factoraje'!$R:$R,'BD Factoraje'!$G:$G,'Cartera Semanal Producto'!$A52,'BD Factoraje'!$N:$N,'Cartera Semanal Producto'!T$1,'BD Factoraje'!$C:$C,$B$2)</f>
        <v>0</v>
      </c>
      <c r="U52" s="11">
        <f>IF('Cartera Semanal Producto'!$A52='Cartera Semanal Producto'!U$1,-SUMIFS('BD Factoraje'!$Q:$Q,'BD Factoraje'!$G:$G,'Cartera Semanal Producto'!$A52,'BD Factoraje'!$C:$C,$B$2),0)+T52-SUMIFS('BD Factoraje'!$R:$R,'BD Factoraje'!$G:$G,'Cartera Semanal Producto'!$A52,'BD Factoraje'!$N:$N,'Cartera Semanal Producto'!U$1,'BD Factoraje'!$C:$C,$B$2)</f>
        <v>0</v>
      </c>
      <c r="V52" s="11">
        <f>IF('Cartera Semanal Producto'!$A52='Cartera Semanal Producto'!V$1,-SUMIFS('BD Factoraje'!$Q:$Q,'BD Factoraje'!$G:$G,'Cartera Semanal Producto'!$A52,'BD Factoraje'!$C:$C,$B$2),0)+U52-SUMIFS('BD Factoraje'!$R:$R,'BD Factoraje'!$G:$G,'Cartera Semanal Producto'!$A52,'BD Factoraje'!$N:$N,'Cartera Semanal Producto'!V$1,'BD Factoraje'!$C:$C,$B$2)</f>
        <v>0</v>
      </c>
      <c r="W52" s="11">
        <f>IF('Cartera Semanal Producto'!$A52='Cartera Semanal Producto'!W$1,-SUMIFS('BD Factoraje'!$Q:$Q,'BD Factoraje'!$G:$G,'Cartera Semanal Producto'!$A52,'BD Factoraje'!$C:$C,$B$2),0)+V52-SUMIFS('BD Factoraje'!$R:$R,'BD Factoraje'!$G:$G,'Cartera Semanal Producto'!$A52,'BD Factoraje'!$N:$N,'Cartera Semanal Producto'!W$1,'BD Factoraje'!$C:$C,$B$2)</f>
        <v>0</v>
      </c>
      <c r="X52" s="11">
        <f>IF('Cartera Semanal Producto'!$A52='Cartera Semanal Producto'!X$1,-SUMIFS('BD Factoraje'!$Q:$Q,'BD Factoraje'!$G:$G,'Cartera Semanal Producto'!$A52,'BD Factoraje'!$C:$C,$B$2),0)+W52-SUMIFS('BD Factoraje'!$R:$R,'BD Factoraje'!$G:$G,'Cartera Semanal Producto'!$A52,'BD Factoraje'!$N:$N,'Cartera Semanal Producto'!X$1,'BD Factoraje'!$C:$C,$B$2)</f>
        <v>0</v>
      </c>
      <c r="Y52" s="11">
        <f>IF('Cartera Semanal Producto'!$A52='Cartera Semanal Producto'!Y$1,-SUMIFS('BD Factoraje'!$Q:$Q,'BD Factoraje'!$G:$G,'Cartera Semanal Producto'!$A52,'BD Factoraje'!$C:$C,$B$2),0)+X52-SUMIFS('BD Factoraje'!$R:$R,'BD Factoraje'!$G:$G,'Cartera Semanal Producto'!$A52,'BD Factoraje'!$N:$N,'Cartera Semanal Producto'!Y$1,'BD Factoraje'!$C:$C,$B$2)</f>
        <v>0</v>
      </c>
      <c r="Z52" s="11">
        <f>IF('Cartera Semanal Producto'!$A52='Cartera Semanal Producto'!Z$1,-SUMIFS('BD Factoraje'!$Q:$Q,'BD Factoraje'!$G:$G,'Cartera Semanal Producto'!$A52,'BD Factoraje'!$C:$C,$B$2),0)+Y52-SUMIFS('BD Factoraje'!$R:$R,'BD Factoraje'!$G:$G,'Cartera Semanal Producto'!$A52,'BD Factoraje'!$N:$N,'Cartera Semanal Producto'!Z$1,'BD Factoraje'!$C:$C,$B$2)</f>
        <v>0</v>
      </c>
      <c r="AA52" s="11">
        <f>IF('Cartera Semanal Producto'!$A52='Cartera Semanal Producto'!AA$1,-SUMIFS('BD Factoraje'!$Q:$Q,'BD Factoraje'!$G:$G,'Cartera Semanal Producto'!$A52,'BD Factoraje'!$C:$C,$B$2),0)+Z52-SUMIFS('BD Factoraje'!$R:$R,'BD Factoraje'!$G:$G,'Cartera Semanal Producto'!$A52,'BD Factoraje'!$N:$N,'Cartera Semanal Producto'!AA$1,'BD Factoraje'!$C:$C,$B$2)</f>
        <v>0</v>
      </c>
      <c r="AB52" s="11">
        <f>IF('Cartera Semanal Producto'!$A52='Cartera Semanal Producto'!AB$1,-SUMIFS('BD Factoraje'!$Q:$Q,'BD Factoraje'!$G:$G,'Cartera Semanal Producto'!$A52,'BD Factoraje'!$C:$C,$B$2),0)+AA52-SUMIFS('BD Factoraje'!$R:$R,'BD Factoraje'!$G:$G,'Cartera Semanal Producto'!$A52,'BD Factoraje'!$N:$N,'Cartera Semanal Producto'!AB$1,'BD Factoraje'!$C:$C,$B$2)</f>
        <v>0</v>
      </c>
      <c r="AC52" s="11">
        <f>IF('Cartera Semanal Producto'!$A52='Cartera Semanal Producto'!AC$1,-SUMIFS('BD Factoraje'!$Q:$Q,'BD Factoraje'!$G:$G,'Cartera Semanal Producto'!$A52,'BD Factoraje'!$C:$C,$B$2),0)+AB52-SUMIFS('BD Factoraje'!$R:$R,'BD Factoraje'!$G:$G,'Cartera Semanal Producto'!$A52,'BD Factoraje'!$N:$N,'Cartera Semanal Producto'!AC$1,'BD Factoraje'!$C:$C,$B$2)</f>
        <v>0</v>
      </c>
      <c r="AD52" s="11">
        <f>IF('Cartera Semanal Producto'!$A52='Cartera Semanal Producto'!AD$1,-SUMIFS('BD Factoraje'!$Q:$Q,'BD Factoraje'!$G:$G,'Cartera Semanal Producto'!$A52,'BD Factoraje'!$C:$C,$B$2),0)+AC52-SUMIFS('BD Factoraje'!$R:$R,'BD Factoraje'!$G:$G,'Cartera Semanal Producto'!$A52,'BD Factoraje'!$N:$N,'Cartera Semanal Producto'!AD$1,'BD Factoraje'!$C:$C,$B$2)</f>
        <v>0</v>
      </c>
      <c r="AE52" s="11">
        <f>IF('Cartera Semanal Producto'!$A52='Cartera Semanal Producto'!AE$1,-SUMIFS('BD Factoraje'!$Q:$Q,'BD Factoraje'!$G:$G,'Cartera Semanal Producto'!$A52,'BD Factoraje'!$C:$C,$B$2),0)+AD52-SUMIFS('BD Factoraje'!$R:$R,'BD Factoraje'!$G:$G,'Cartera Semanal Producto'!$A52,'BD Factoraje'!$N:$N,'Cartera Semanal Producto'!AE$1,'BD Factoraje'!$C:$C,$B$2)</f>
        <v>0</v>
      </c>
      <c r="AF52" s="11">
        <f>IF('Cartera Semanal Producto'!$A52='Cartera Semanal Producto'!AF$1,-SUMIFS('BD Factoraje'!$Q:$Q,'BD Factoraje'!$G:$G,'Cartera Semanal Producto'!$A52,'BD Factoraje'!$C:$C,$B$2),0)+AE52-SUMIFS('BD Factoraje'!$R:$R,'BD Factoraje'!$G:$G,'Cartera Semanal Producto'!$A52,'BD Factoraje'!$N:$N,'Cartera Semanal Producto'!AF$1,'BD Factoraje'!$C:$C,$B$2)</f>
        <v>0</v>
      </c>
      <c r="AG52" s="11">
        <f>IF('Cartera Semanal Producto'!$A52='Cartera Semanal Producto'!AG$1,-SUMIFS('BD Factoraje'!$Q:$Q,'BD Factoraje'!$G:$G,'Cartera Semanal Producto'!$A52,'BD Factoraje'!$C:$C,$B$2),0)+AF52-SUMIFS('BD Factoraje'!$R:$R,'BD Factoraje'!$G:$G,'Cartera Semanal Producto'!$A52,'BD Factoraje'!$N:$N,'Cartera Semanal Producto'!AG$1,'BD Factoraje'!$C:$C,$B$2)</f>
        <v>0</v>
      </c>
      <c r="AH52" s="11">
        <f>IF('Cartera Semanal Producto'!$A52='Cartera Semanal Producto'!AH$1,-SUMIFS('BD Factoraje'!$Q:$Q,'BD Factoraje'!$G:$G,'Cartera Semanal Producto'!$A52,'BD Factoraje'!$C:$C,$B$2),0)+AG52-SUMIFS('BD Factoraje'!$R:$R,'BD Factoraje'!$G:$G,'Cartera Semanal Producto'!$A52,'BD Factoraje'!$N:$N,'Cartera Semanal Producto'!AH$1,'BD Factoraje'!$C:$C,$B$2)</f>
        <v>0</v>
      </c>
      <c r="AI52" s="11">
        <f>IF('Cartera Semanal Producto'!$A52='Cartera Semanal Producto'!AI$1,-SUMIFS('BD Factoraje'!$Q:$Q,'BD Factoraje'!$G:$G,'Cartera Semanal Producto'!$A52,'BD Factoraje'!$C:$C,$B$2),0)+AH52-SUMIFS('BD Factoraje'!$R:$R,'BD Factoraje'!$G:$G,'Cartera Semanal Producto'!$A52,'BD Factoraje'!$N:$N,'Cartera Semanal Producto'!AI$1,'BD Factoraje'!$C:$C,$B$2)</f>
        <v>0</v>
      </c>
      <c r="AJ52" s="11">
        <f>IF('Cartera Semanal Producto'!$A52='Cartera Semanal Producto'!AJ$1,-SUMIFS('BD Factoraje'!$Q:$Q,'BD Factoraje'!$G:$G,'Cartera Semanal Producto'!$A52,'BD Factoraje'!$C:$C,$B$2),0)+AI52-SUMIFS('BD Factoraje'!$R:$R,'BD Factoraje'!$G:$G,'Cartera Semanal Producto'!$A52,'BD Factoraje'!$N:$N,'Cartera Semanal Producto'!AJ$1,'BD Factoraje'!$C:$C,$B$2)</f>
        <v>0</v>
      </c>
      <c r="AK52" s="11">
        <f>IF('Cartera Semanal Producto'!$A52='Cartera Semanal Producto'!AK$1,-SUMIFS('BD Factoraje'!$Q:$Q,'BD Factoraje'!$G:$G,'Cartera Semanal Producto'!$A52,'BD Factoraje'!$C:$C,$B$2),0)+AJ52-SUMIFS('BD Factoraje'!$R:$R,'BD Factoraje'!$G:$G,'Cartera Semanal Producto'!$A52,'BD Factoraje'!$N:$N,'Cartera Semanal Producto'!AK$1,'BD Factoraje'!$C:$C,$B$2)</f>
        <v>0</v>
      </c>
      <c r="AL52" s="11">
        <f>IF('Cartera Semanal Producto'!$A52='Cartera Semanal Producto'!AL$1,-SUMIFS('BD Factoraje'!$Q:$Q,'BD Factoraje'!$G:$G,'Cartera Semanal Producto'!$A52,'BD Factoraje'!$C:$C,$B$2),0)+AK52-SUMIFS('BD Factoraje'!$R:$R,'BD Factoraje'!$G:$G,'Cartera Semanal Producto'!$A52,'BD Factoraje'!$N:$N,'Cartera Semanal Producto'!AL$1,'BD Factoraje'!$C:$C,$B$2)</f>
        <v>0</v>
      </c>
      <c r="AM52" s="11">
        <f>IF('Cartera Semanal Producto'!$A52='Cartera Semanal Producto'!AM$1,-SUMIFS('BD Factoraje'!$Q:$Q,'BD Factoraje'!$G:$G,'Cartera Semanal Producto'!$A52,'BD Factoraje'!$C:$C,$B$2),0)+AL52-SUMIFS('BD Factoraje'!$R:$R,'BD Factoraje'!$G:$G,'Cartera Semanal Producto'!$A52,'BD Factoraje'!$N:$N,'Cartera Semanal Producto'!AM$1,'BD Factoraje'!$C:$C,$B$2)</f>
        <v>0</v>
      </c>
      <c r="AN52" s="11">
        <f>IF('Cartera Semanal Producto'!$A52='Cartera Semanal Producto'!AN$1,-SUMIFS('BD Factoraje'!$Q:$Q,'BD Factoraje'!$G:$G,'Cartera Semanal Producto'!$A52,'BD Factoraje'!$C:$C,$B$2),0)+AM52-SUMIFS('BD Factoraje'!$R:$R,'BD Factoraje'!$G:$G,'Cartera Semanal Producto'!$A52,'BD Factoraje'!$N:$N,'Cartera Semanal Producto'!AN$1,'BD Factoraje'!$C:$C,$B$2)</f>
        <v>0</v>
      </c>
      <c r="AO52" s="11">
        <f>IF('Cartera Semanal Producto'!$A52='Cartera Semanal Producto'!AO$1,-SUMIFS('BD Factoraje'!$Q:$Q,'BD Factoraje'!$G:$G,'Cartera Semanal Producto'!$A52,'BD Factoraje'!$C:$C,$B$2),0)+AN52-SUMIFS('BD Factoraje'!$R:$R,'BD Factoraje'!$G:$G,'Cartera Semanal Producto'!$A52,'BD Factoraje'!$N:$N,'Cartera Semanal Producto'!AO$1,'BD Factoraje'!$C:$C,$B$2)</f>
        <v>0</v>
      </c>
      <c r="AP52" s="11">
        <f>IF('Cartera Semanal Producto'!$A52='Cartera Semanal Producto'!AP$1,-SUMIFS('BD Factoraje'!$Q:$Q,'BD Factoraje'!$G:$G,'Cartera Semanal Producto'!$A52,'BD Factoraje'!$C:$C,$B$2),0)+AO52-SUMIFS('BD Factoraje'!$R:$R,'BD Factoraje'!$G:$G,'Cartera Semanal Producto'!$A52,'BD Factoraje'!$N:$N,'Cartera Semanal Producto'!AP$1,'BD Factoraje'!$C:$C,$B$2)</f>
        <v>0</v>
      </c>
      <c r="AQ52" s="11">
        <f>IF('Cartera Semanal Producto'!$A52='Cartera Semanal Producto'!AQ$1,-SUMIFS('BD Factoraje'!$Q:$Q,'BD Factoraje'!$G:$G,'Cartera Semanal Producto'!$A52,'BD Factoraje'!$C:$C,$B$2),0)+AP52-SUMIFS('BD Factoraje'!$R:$R,'BD Factoraje'!$G:$G,'Cartera Semanal Producto'!$A52,'BD Factoraje'!$N:$N,'Cartera Semanal Producto'!AQ$1,'BD Factoraje'!$C:$C,$B$2)</f>
        <v>0</v>
      </c>
      <c r="AR52" s="11">
        <f>IF('Cartera Semanal Producto'!$A52='Cartera Semanal Producto'!AR$1,-SUMIFS('BD Factoraje'!$Q:$Q,'BD Factoraje'!$G:$G,'Cartera Semanal Producto'!$A52,'BD Factoraje'!$C:$C,$B$2),0)+AQ52-SUMIFS('BD Factoraje'!$R:$R,'BD Factoraje'!$G:$G,'Cartera Semanal Producto'!$A52,'BD Factoraje'!$N:$N,'Cartera Semanal Producto'!AR$1,'BD Factoraje'!$C:$C,$B$2)</f>
        <v>0</v>
      </c>
      <c r="AS52" s="11">
        <f>IF('Cartera Semanal Producto'!$A52='Cartera Semanal Producto'!AS$1,-SUMIFS('BD Factoraje'!$Q:$Q,'BD Factoraje'!$G:$G,'Cartera Semanal Producto'!$A52,'BD Factoraje'!$C:$C,$B$2),0)+AR52-SUMIFS('BD Factoraje'!$R:$R,'BD Factoraje'!$G:$G,'Cartera Semanal Producto'!$A52,'BD Factoraje'!$N:$N,'Cartera Semanal Producto'!AS$1,'BD Factoraje'!$C:$C,$B$2)</f>
        <v>0</v>
      </c>
      <c r="AT52" s="11">
        <f>IF('Cartera Semanal Producto'!$A52='Cartera Semanal Producto'!AT$1,-SUMIFS('BD Factoraje'!$Q:$Q,'BD Factoraje'!$G:$G,'Cartera Semanal Producto'!$A52,'BD Factoraje'!$C:$C,$B$2),0)+AS52-SUMIFS('BD Factoraje'!$R:$R,'BD Factoraje'!$G:$G,'Cartera Semanal Producto'!$A52,'BD Factoraje'!$N:$N,'Cartera Semanal Producto'!AT$1,'BD Factoraje'!$C:$C,$B$2)</f>
        <v>0</v>
      </c>
      <c r="AU52" s="11">
        <f>IF('Cartera Semanal Producto'!$A52='Cartera Semanal Producto'!AU$1,-SUMIFS('BD Factoraje'!$Q:$Q,'BD Factoraje'!$G:$G,'Cartera Semanal Producto'!$A52,'BD Factoraje'!$C:$C,$B$2),0)+AT52-SUMIFS('BD Factoraje'!$R:$R,'BD Factoraje'!$G:$G,'Cartera Semanal Producto'!$A52,'BD Factoraje'!$N:$N,'Cartera Semanal Producto'!AU$1,'BD Factoraje'!$C:$C,$B$2)</f>
        <v>0</v>
      </c>
      <c r="AV52" s="11">
        <f>IF('Cartera Semanal Producto'!$A52='Cartera Semanal Producto'!AV$1,-SUMIFS('BD Factoraje'!$Q:$Q,'BD Factoraje'!$G:$G,'Cartera Semanal Producto'!$A52,'BD Factoraje'!$C:$C,$B$2),0)+AU52-SUMIFS('BD Factoraje'!$R:$R,'BD Factoraje'!$G:$G,'Cartera Semanal Producto'!$A52,'BD Factoraje'!$N:$N,'Cartera Semanal Producto'!AV$1,'BD Factoraje'!$C:$C,$B$2)</f>
        <v>0</v>
      </c>
      <c r="AW52" s="11">
        <f>IF('Cartera Semanal Producto'!$A52='Cartera Semanal Producto'!AW$1,-SUMIFS('BD Factoraje'!$Q:$Q,'BD Factoraje'!$G:$G,'Cartera Semanal Producto'!$A52,'BD Factoraje'!$C:$C,$B$2),0)+AV52-SUMIFS('BD Factoraje'!$R:$R,'BD Factoraje'!$G:$G,'Cartera Semanal Producto'!$A52,'BD Factoraje'!$N:$N,'Cartera Semanal Producto'!AW$1,'BD Factoraje'!$C:$C,$B$2)</f>
        <v>0</v>
      </c>
      <c r="AX52" s="11">
        <f>IF('Cartera Semanal Producto'!$A52='Cartera Semanal Producto'!AX$1,-SUMIFS('BD Factoraje'!$Q:$Q,'BD Factoraje'!$G:$G,'Cartera Semanal Producto'!$A52,'BD Factoraje'!$C:$C,$B$2),0)+AW52-SUMIFS('BD Factoraje'!$R:$R,'BD Factoraje'!$G:$G,'Cartera Semanal Producto'!$A52,'BD Factoraje'!$N:$N,'Cartera Semanal Producto'!AX$1,'BD Factoraje'!$C:$C,$B$2)</f>
        <v>0</v>
      </c>
      <c r="AY52" s="11">
        <f>IF('Cartera Semanal Producto'!$A52='Cartera Semanal Producto'!AY$1,-SUMIFS('BD Factoraje'!$Q:$Q,'BD Factoraje'!$G:$G,'Cartera Semanal Producto'!$A52,'BD Factoraje'!$C:$C,$B$2),0)+AX52-SUMIFS('BD Factoraje'!$R:$R,'BD Factoraje'!$G:$G,'Cartera Semanal Producto'!$A52,'BD Factoraje'!$N:$N,'Cartera Semanal Producto'!AY$1,'BD Factoraje'!$C:$C,$B$2)</f>
        <v>385623.19</v>
      </c>
      <c r="AZ52" s="11">
        <f>IF('Cartera Semanal Producto'!$A52='Cartera Semanal Producto'!AZ$1,-SUMIFS('BD Factoraje'!$Q:$Q,'BD Factoraje'!$G:$G,'Cartera Semanal Producto'!$A52,'BD Factoraje'!$C:$C,$B$2),0)+AY52-SUMIFS('BD Factoraje'!$R:$R,'BD Factoraje'!$G:$G,'Cartera Semanal Producto'!$A52,'BD Factoraje'!$N:$N,'Cartera Semanal Producto'!AZ$1,'BD Factoraje'!$C:$C,$B$2)</f>
        <v>385623.19</v>
      </c>
      <c r="BA52" s="11">
        <f>IF('Cartera Semanal Producto'!$A52='Cartera Semanal Producto'!BA$1,-SUMIFS('BD Factoraje'!$Q:$Q,'BD Factoraje'!$G:$G,'Cartera Semanal Producto'!$A52,'BD Factoraje'!$C:$C,$B$2),0)+AZ52-SUMIFS('BD Factoraje'!$R:$R,'BD Factoraje'!$G:$G,'Cartera Semanal Producto'!$A52,'BD Factoraje'!$N:$N,'Cartera Semanal Producto'!BA$1,'BD Factoraje'!$C:$C,$B$2)</f>
        <v>385623.19</v>
      </c>
      <c r="BB52" s="11">
        <f>IF('Cartera Semanal Producto'!$A52='Cartera Semanal Producto'!BB$1,-SUMIFS('BD Factoraje'!$Q:$Q,'BD Factoraje'!$G:$G,'Cartera Semanal Producto'!$A52,'BD Factoraje'!$C:$C,$B$2),0)+BA52-SUMIFS('BD Factoraje'!$R:$R,'BD Factoraje'!$G:$G,'Cartera Semanal Producto'!$A52,'BD Factoraje'!$N:$N,'Cartera Semanal Producto'!BB$1,'BD Factoraje'!$C:$C,$B$2)</f>
        <v>385623.19</v>
      </c>
      <c r="BC52" s="11">
        <f>IF('Cartera Semanal Producto'!$A52='Cartera Semanal Producto'!BC$1,-SUMIFS('BD Factoraje'!$Q:$Q,'BD Factoraje'!$G:$G,'Cartera Semanal Producto'!$A52,'BD Factoraje'!$C:$C,$B$2),0)+BB52-SUMIFS('BD Factoraje'!$R:$R,'BD Factoraje'!$G:$G,'Cartera Semanal Producto'!$A52,'BD Factoraje'!$N:$N,'Cartera Semanal Producto'!BC$1,'BD Factoraje'!$C:$C,$B$2)</f>
        <v>385623.19</v>
      </c>
      <c r="BD52" s="11">
        <f>IF('Cartera Semanal Producto'!$A52='Cartera Semanal Producto'!BD$1,-SUMIFS('BD Factoraje'!$Q:$Q,'BD Factoraje'!$G:$G,'Cartera Semanal Producto'!$A52,'BD Factoraje'!$C:$C,$B$2),0)+BC52-SUMIFS('BD Factoraje'!$R:$R,'BD Factoraje'!$G:$G,'Cartera Semanal Producto'!$A52,'BD Factoraje'!$N:$N,'Cartera Semanal Producto'!BD$1,'BD Factoraje'!$C:$C,$B$2)</f>
        <v>385623.19</v>
      </c>
      <c r="BE52" s="11">
        <f>IF('Cartera Semanal Producto'!$A52='Cartera Semanal Producto'!BE$1,-SUMIFS('BD Factoraje'!$Q:$Q,'BD Factoraje'!$G:$G,'Cartera Semanal Producto'!$A52,'BD Factoraje'!$C:$C,$B$2),0)+BD52-SUMIFS('BD Factoraje'!$R:$R,'BD Factoraje'!$G:$G,'Cartera Semanal Producto'!$A52,'BD Factoraje'!$N:$N,'Cartera Semanal Producto'!BE$1,'BD Factoraje'!$C:$C,$B$2)</f>
        <v>385623.19</v>
      </c>
      <c r="BF52" s="11">
        <f>IF('Cartera Semanal Producto'!$A52='Cartera Semanal Producto'!BF$1,-SUMIFS('BD Factoraje'!$Q:$Q,'BD Factoraje'!$G:$G,'Cartera Semanal Producto'!$A52,'BD Factoraje'!$C:$C,$B$2),0)+BE52-SUMIFS('BD Factoraje'!$R:$R,'BD Factoraje'!$G:$G,'Cartera Semanal Producto'!$A52,'BD Factoraje'!$N:$N,'Cartera Semanal Producto'!BF$1,'BD Factoraje'!$C:$C,$B$2)</f>
        <v>385623.19</v>
      </c>
      <c r="BG52" s="11">
        <f>IF('Cartera Semanal Producto'!$A52='Cartera Semanal Producto'!BG$1,-SUMIFS('BD Factoraje'!$Q:$Q,'BD Factoraje'!$G:$G,'Cartera Semanal Producto'!$A52,'BD Factoraje'!$C:$C,$B$2),0)+BF52-SUMIFS('BD Factoraje'!$R:$R,'BD Factoraje'!$G:$G,'Cartera Semanal Producto'!$A52,'BD Factoraje'!$N:$N,'Cartera Semanal Producto'!BG$1,'BD Factoraje'!$C:$C,$B$2)</f>
        <v>385623.19</v>
      </c>
      <c r="BH52" s="11">
        <f>IF('Cartera Semanal Producto'!$A52='Cartera Semanal Producto'!BH$1,-SUMIFS('BD Factoraje'!$Q:$Q,'BD Factoraje'!$G:$G,'Cartera Semanal Producto'!$A52,'BD Factoraje'!$C:$C,$B$2),0)+BG52-SUMIFS('BD Factoraje'!$R:$R,'BD Factoraje'!$G:$G,'Cartera Semanal Producto'!$A52,'BD Factoraje'!$N:$N,'Cartera Semanal Producto'!BH$1,'BD Factoraje'!$C:$C,$B$2)</f>
        <v>385623.19</v>
      </c>
      <c r="BI52" s="11">
        <f>IF('Cartera Semanal Producto'!$A52='Cartera Semanal Producto'!BI$1,-SUMIFS('BD Factoraje'!$Q:$Q,'BD Factoraje'!$G:$G,'Cartera Semanal Producto'!$A52,'BD Factoraje'!$C:$C,$B$2),0)+BH52-SUMIFS('BD Factoraje'!$R:$R,'BD Factoraje'!$G:$G,'Cartera Semanal Producto'!$A52,'BD Factoraje'!$N:$N,'Cartera Semanal Producto'!BI$1,'BD Factoraje'!$C:$C,$B$2)</f>
        <v>385623.19</v>
      </c>
      <c r="BJ52" s="11">
        <f>IF('Cartera Semanal Producto'!$A52='Cartera Semanal Producto'!BJ$1,-SUMIFS('BD Factoraje'!$Q:$Q,'BD Factoraje'!$G:$G,'Cartera Semanal Producto'!$A52,'BD Factoraje'!$C:$C,$B$2),0)+BI52-SUMIFS('BD Factoraje'!$R:$R,'BD Factoraje'!$G:$G,'Cartera Semanal Producto'!$A52,'BD Factoraje'!$N:$N,'Cartera Semanal Producto'!BJ$1,'BD Factoraje'!$C:$C,$B$2)</f>
        <v>385623.19</v>
      </c>
      <c r="BK52" s="11">
        <f>IF('Cartera Semanal Producto'!$A52='Cartera Semanal Producto'!BK$1,-SUMIFS('BD Factoraje'!$Q:$Q,'BD Factoraje'!$G:$G,'Cartera Semanal Producto'!$A52,'BD Factoraje'!$C:$C,$B$2),0)+BJ52-SUMIFS('BD Factoraje'!$R:$R,'BD Factoraje'!$G:$G,'Cartera Semanal Producto'!$A52,'BD Factoraje'!$N:$N,'Cartera Semanal Producto'!BK$1,'BD Factoraje'!$C:$C,$B$2)</f>
        <v>385623.19</v>
      </c>
      <c r="BL52" s="11">
        <f>IF('Cartera Semanal Producto'!$A52='Cartera Semanal Producto'!BL$1,-SUMIFS('BD Factoraje'!$Q:$Q,'BD Factoraje'!$G:$G,'Cartera Semanal Producto'!$A52,'BD Factoraje'!$C:$C,$B$2),0)+BK52-SUMIFS('BD Factoraje'!$R:$R,'BD Factoraje'!$G:$G,'Cartera Semanal Producto'!$A52,'BD Factoraje'!$N:$N,'Cartera Semanal Producto'!BL$1,'BD Factoraje'!$C:$C,$B$2)</f>
        <v>385623.19</v>
      </c>
      <c r="BM52" s="11">
        <f>IF('Cartera Semanal Producto'!$A52='Cartera Semanal Producto'!BM$1,-SUMIFS('BD Factoraje'!$Q:$Q,'BD Factoraje'!$G:$G,'Cartera Semanal Producto'!$A52,'BD Factoraje'!$C:$C,$B$2),0)+BL52-SUMIFS('BD Factoraje'!$R:$R,'BD Factoraje'!$G:$G,'Cartera Semanal Producto'!$A52,'BD Factoraje'!$N:$N,'Cartera Semanal Producto'!BM$1,'BD Factoraje'!$C:$C,$B$2)</f>
        <v>385623.19</v>
      </c>
      <c r="BN52" s="11">
        <f>IF('Cartera Semanal Producto'!$A52='Cartera Semanal Producto'!BN$1,-SUMIFS('BD Factoraje'!$Q:$Q,'BD Factoraje'!$G:$G,'Cartera Semanal Producto'!$A52,'BD Factoraje'!$C:$C,$B$2),0)+BM52-SUMIFS('BD Factoraje'!$R:$R,'BD Factoraje'!$G:$G,'Cartera Semanal Producto'!$A52,'BD Factoraje'!$N:$N,'Cartera Semanal Producto'!BN$1,'BD Factoraje'!$C:$C,$B$2)</f>
        <v>385623.19</v>
      </c>
      <c r="BO52" s="11">
        <f>IF('Cartera Semanal Producto'!$A52='Cartera Semanal Producto'!BO$1,-SUMIFS('BD Factoraje'!$Q:$Q,'BD Factoraje'!$G:$G,'Cartera Semanal Producto'!$A52,'BD Factoraje'!$C:$C,$B$2),0)+BN52-SUMIFS('BD Factoraje'!$R:$R,'BD Factoraje'!$G:$G,'Cartera Semanal Producto'!$A52,'BD Factoraje'!$N:$N,'Cartera Semanal Producto'!BO$1,'BD Factoraje'!$C:$C,$B$2)</f>
        <v>385623.19</v>
      </c>
      <c r="BP52" s="11">
        <f>IF('Cartera Semanal Producto'!$A52='Cartera Semanal Producto'!BP$1,-SUMIFS('BD Factoraje'!$Q:$Q,'BD Factoraje'!$G:$G,'Cartera Semanal Producto'!$A52,'BD Factoraje'!$C:$C,$B$2),0)+BO52-SUMIFS('BD Factoraje'!$R:$R,'BD Factoraje'!$G:$G,'Cartera Semanal Producto'!$A52,'BD Factoraje'!$N:$N,'Cartera Semanal Producto'!BP$1,'BD Factoraje'!$C:$C,$B$2)</f>
        <v>385623.19</v>
      </c>
      <c r="BQ52" s="11">
        <f>IF('Cartera Semanal Producto'!$A52='Cartera Semanal Producto'!BQ$1,-SUMIFS('BD Factoraje'!$Q:$Q,'BD Factoraje'!$G:$G,'Cartera Semanal Producto'!$A52,'BD Factoraje'!$C:$C,$B$2),0)+BP52-SUMIFS('BD Factoraje'!$R:$R,'BD Factoraje'!$G:$G,'Cartera Semanal Producto'!$A52,'BD Factoraje'!$N:$N,'Cartera Semanal Producto'!BQ$1,'BD Factoraje'!$C:$C,$B$2)</f>
        <v>385623.19</v>
      </c>
      <c r="BR52" s="11">
        <f>IF('Cartera Semanal Producto'!$A52='Cartera Semanal Producto'!BR$1,-SUMIFS('BD Factoraje'!$Q:$Q,'BD Factoraje'!$G:$G,'Cartera Semanal Producto'!$A52,'BD Factoraje'!$C:$C,$B$2),0)+BQ52-SUMIFS('BD Factoraje'!$R:$R,'BD Factoraje'!$G:$G,'Cartera Semanal Producto'!$A52,'BD Factoraje'!$N:$N,'Cartera Semanal Producto'!BR$1,'BD Factoraje'!$C:$C,$B$2)</f>
        <v>0</v>
      </c>
      <c r="BS52" s="11">
        <f>IF('Cartera Semanal Producto'!$A52='Cartera Semanal Producto'!BS$1,-SUMIFS('BD Factoraje'!$Q:$Q,'BD Factoraje'!$G:$G,'Cartera Semanal Producto'!$A52,'BD Factoraje'!$C:$C,$B$2),0)+BR52-SUMIFS('BD Factoraje'!$R:$R,'BD Factoraje'!$G:$G,'Cartera Semanal Producto'!$A52,'BD Factoraje'!$N:$N,'Cartera Semanal Producto'!BS$1,'BD Factoraje'!$C:$C,$B$2)</f>
        <v>0</v>
      </c>
      <c r="BT52" s="11">
        <f>IF('Cartera Semanal Producto'!$A52='Cartera Semanal Producto'!BT$1,-SUMIFS('BD Factoraje'!$Q:$Q,'BD Factoraje'!$G:$G,'Cartera Semanal Producto'!$A52,'BD Factoraje'!$C:$C,$B$2),0)+BS52-SUMIFS('BD Factoraje'!$R:$R,'BD Factoraje'!$G:$G,'Cartera Semanal Producto'!$A52,'BD Factoraje'!$N:$N,'Cartera Semanal Producto'!BT$1,'BD Factoraje'!$C:$C,$B$2)</f>
        <v>0</v>
      </c>
      <c r="BU52" s="11">
        <f>IF('Cartera Semanal Producto'!$A52='Cartera Semanal Producto'!BU$1,-SUMIFS('BD Factoraje'!$Q:$Q,'BD Factoraje'!$G:$G,'Cartera Semanal Producto'!$A52,'BD Factoraje'!$C:$C,$B$2),0)+BT52-SUMIFS('BD Factoraje'!$R:$R,'BD Factoraje'!$G:$G,'Cartera Semanal Producto'!$A52,'BD Factoraje'!$N:$N,'Cartera Semanal Producto'!BU$1,'BD Factoraje'!$C:$C,$B$2)</f>
        <v>0</v>
      </c>
      <c r="BV52" s="11">
        <f>IF('Cartera Semanal Producto'!$A52='Cartera Semanal Producto'!BV$1,-SUMIFS('BD Factoraje'!$Q:$Q,'BD Factoraje'!$G:$G,'Cartera Semanal Producto'!$A52,'BD Factoraje'!$C:$C,$B$2),0)+BU52-SUMIFS('BD Factoraje'!$R:$R,'BD Factoraje'!$G:$G,'Cartera Semanal Producto'!$A52,'BD Factoraje'!$N:$N,'Cartera Semanal Producto'!BV$1,'BD Factoraje'!$C:$C,$B$2)</f>
        <v>0</v>
      </c>
      <c r="BW52" s="11">
        <f>IF('Cartera Semanal Producto'!$A52='Cartera Semanal Producto'!BW$1,-SUMIFS('BD Factoraje'!$Q:$Q,'BD Factoraje'!$G:$G,'Cartera Semanal Producto'!$A52,'BD Factoraje'!$C:$C,$B$2),0)+BV52-SUMIFS('BD Factoraje'!$R:$R,'BD Factoraje'!$G:$G,'Cartera Semanal Producto'!$A52,'BD Factoraje'!$N:$N,'Cartera Semanal Producto'!BW$1,'BD Factoraje'!$C:$C,$B$2)</f>
        <v>0</v>
      </c>
      <c r="BX52" s="11">
        <f>IF('Cartera Semanal Producto'!$A52='Cartera Semanal Producto'!BX$1,-SUMIFS('BD Factoraje'!$Q:$Q,'BD Factoraje'!$G:$G,'Cartera Semanal Producto'!$A52,'BD Factoraje'!$C:$C,$B$2),0)+BW52-SUMIFS('BD Factoraje'!$R:$R,'BD Factoraje'!$G:$G,'Cartera Semanal Producto'!$A52,'BD Factoraje'!$N:$N,'Cartera Semanal Producto'!BX$1,'BD Factoraje'!$C:$C,$B$2)</f>
        <v>0</v>
      </c>
      <c r="BY52" s="11">
        <f>IF('Cartera Semanal Producto'!$A52='Cartera Semanal Producto'!BY$1,-SUMIFS('BD Factoraje'!$Q:$Q,'BD Factoraje'!$G:$G,'Cartera Semanal Producto'!$A52,'BD Factoraje'!$C:$C,$B$2),0)+BX52-SUMIFS('BD Factoraje'!$R:$R,'BD Factoraje'!$G:$G,'Cartera Semanal Producto'!$A52,'BD Factoraje'!$N:$N,'Cartera Semanal Producto'!BY$1,'BD Factoraje'!$C:$C,$B$2)</f>
        <v>0</v>
      </c>
      <c r="BZ52" s="11">
        <f>IF('Cartera Semanal Producto'!$A52='Cartera Semanal Producto'!BZ$1,-SUMIFS('BD Factoraje'!$Q:$Q,'BD Factoraje'!$G:$G,'Cartera Semanal Producto'!$A52,'BD Factoraje'!$C:$C,$B$2),0)+BY52-SUMIFS('BD Factoraje'!$R:$R,'BD Factoraje'!$G:$G,'Cartera Semanal Producto'!$A52,'BD Factoraje'!$N:$N,'Cartera Semanal Producto'!BZ$1,'BD Factoraje'!$C:$C,$B$2)</f>
        <v>0</v>
      </c>
      <c r="CA52" s="11">
        <f>IF('Cartera Semanal Producto'!$A52='Cartera Semanal Producto'!CA$1,-SUMIFS('BD Factoraje'!$Q:$Q,'BD Factoraje'!$G:$G,'Cartera Semanal Producto'!$A52,'BD Factoraje'!$C:$C,$B$2),0)+BZ52-SUMIFS('BD Factoraje'!$R:$R,'BD Factoraje'!$G:$G,'Cartera Semanal Producto'!$A52,'BD Factoraje'!$N:$N,'Cartera Semanal Producto'!CA$1,'BD Factoraje'!$C:$C,$B$2)</f>
        <v>0</v>
      </c>
      <c r="CB52" s="11">
        <f>IF('Cartera Semanal Producto'!$A52='Cartera Semanal Producto'!CB$1,-SUMIFS('BD Factoraje'!$Q:$Q,'BD Factoraje'!$G:$G,'Cartera Semanal Producto'!$A52,'BD Factoraje'!$C:$C,$B$2),0)+CA52-SUMIFS('BD Factoraje'!$R:$R,'BD Factoraje'!$G:$G,'Cartera Semanal Producto'!$A52,'BD Factoraje'!$N:$N,'Cartera Semanal Producto'!CB$1,'BD Factoraje'!$C:$C,$B$2)</f>
        <v>0</v>
      </c>
      <c r="CC52" s="11">
        <f>IF('Cartera Semanal Producto'!$A52='Cartera Semanal Producto'!CC$1,-SUMIFS('BD Factoraje'!$Q:$Q,'BD Factoraje'!$G:$G,'Cartera Semanal Producto'!$A52,'BD Factoraje'!$C:$C,$B$2),0)+CB52-SUMIFS('BD Factoraje'!$R:$R,'BD Factoraje'!$G:$G,'Cartera Semanal Producto'!$A52,'BD Factoraje'!$N:$N,'Cartera Semanal Producto'!CC$1,'BD Factoraje'!$C:$C,$B$2)</f>
        <v>0</v>
      </c>
      <c r="CD52" s="11">
        <f>IF('Cartera Semanal Producto'!$A52='Cartera Semanal Producto'!CD$1,-SUMIFS('BD Factoraje'!$Q:$Q,'BD Factoraje'!$G:$G,'Cartera Semanal Producto'!$A52,'BD Factoraje'!$C:$C,$B$2),0)+CC52-SUMIFS('BD Factoraje'!$R:$R,'BD Factoraje'!$G:$G,'Cartera Semanal Producto'!$A52,'BD Factoraje'!$N:$N,'Cartera Semanal Producto'!CD$1,'BD Factoraje'!$C:$C,$B$2)</f>
        <v>0</v>
      </c>
      <c r="CE52" s="11">
        <f>IF('Cartera Semanal Producto'!$A52='Cartera Semanal Producto'!CE$1,-SUMIFS('BD Factoraje'!$Q:$Q,'BD Factoraje'!$G:$G,'Cartera Semanal Producto'!$A52,'BD Factoraje'!$C:$C,$B$2),0)+CD52-SUMIFS('BD Factoraje'!$R:$R,'BD Factoraje'!$G:$G,'Cartera Semanal Producto'!$A52,'BD Factoraje'!$N:$N,'Cartera Semanal Producto'!CE$1,'BD Factoraje'!$C:$C,$B$2)</f>
        <v>0</v>
      </c>
      <c r="CF52" s="11">
        <f>IF('Cartera Semanal Producto'!$A52='Cartera Semanal Producto'!CF$1,-SUMIFS('BD Factoraje'!$Q:$Q,'BD Factoraje'!$G:$G,'Cartera Semanal Producto'!$A52,'BD Factoraje'!$C:$C,$B$2),0)+CE52-SUMIFS('BD Factoraje'!$R:$R,'BD Factoraje'!$G:$G,'Cartera Semanal Producto'!$A52,'BD Factoraje'!$N:$N,'Cartera Semanal Producto'!CF$1,'BD Factoraje'!$C:$C,$B$2)</f>
        <v>0</v>
      </c>
      <c r="CG52" s="11">
        <f>IF('Cartera Semanal Producto'!$A52='Cartera Semanal Producto'!CG$1,-SUMIFS('BD Factoraje'!$Q:$Q,'BD Factoraje'!$G:$G,'Cartera Semanal Producto'!$A52,'BD Factoraje'!$C:$C,$B$2),0)+CF52-SUMIFS('BD Factoraje'!$R:$R,'BD Factoraje'!$G:$G,'Cartera Semanal Producto'!$A52,'BD Factoraje'!$N:$N,'Cartera Semanal Producto'!CG$1,'BD Factoraje'!$C:$C,$B$2)</f>
        <v>0</v>
      </c>
      <c r="CH52" s="11">
        <f>IF('Cartera Semanal Producto'!$A52='Cartera Semanal Producto'!CH$1,-SUMIFS('BD Factoraje'!$Q:$Q,'BD Factoraje'!$G:$G,'Cartera Semanal Producto'!$A52,'BD Factoraje'!$C:$C,$B$2),0)+CG52-SUMIFS('BD Factoraje'!$R:$R,'BD Factoraje'!$G:$G,'Cartera Semanal Producto'!$A52,'BD Factoraje'!$N:$N,'Cartera Semanal Producto'!CH$1,'BD Factoraje'!$C:$C,$B$2)</f>
        <v>0</v>
      </c>
      <c r="CI52" s="11">
        <f>IF('Cartera Semanal Producto'!$A52='Cartera Semanal Producto'!CI$1,-SUMIFS('BD Factoraje'!$Q:$Q,'BD Factoraje'!$G:$G,'Cartera Semanal Producto'!$A52,'BD Factoraje'!$C:$C,$B$2),0)+CH52-SUMIFS('BD Factoraje'!$R:$R,'BD Factoraje'!$G:$G,'Cartera Semanal Producto'!$A52,'BD Factoraje'!$N:$N,'Cartera Semanal Producto'!CI$1,'BD Factoraje'!$C:$C,$B$2)</f>
        <v>0</v>
      </c>
      <c r="CJ52" s="11">
        <f>IF('Cartera Semanal Producto'!$A52='Cartera Semanal Producto'!CJ$1,-SUMIFS('BD Factoraje'!$Q:$Q,'BD Factoraje'!$G:$G,'Cartera Semanal Producto'!$A52,'BD Factoraje'!$C:$C,$B$2),0)+CI52-SUMIFS('BD Factoraje'!$R:$R,'BD Factoraje'!$G:$G,'Cartera Semanal Producto'!$A52,'BD Factoraje'!$N:$N,'Cartera Semanal Producto'!CJ$1,'BD Factoraje'!$C:$C,$B$2)</f>
        <v>0</v>
      </c>
      <c r="CK52" s="11">
        <f>IF('Cartera Semanal Producto'!$A52='Cartera Semanal Producto'!CK$1,-SUMIFS('BD Factoraje'!$Q:$Q,'BD Factoraje'!$G:$G,'Cartera Semanal Producto'!$A52,'BD Factoraje'!$C:$C,$B$2),0)+CJ52-SUMIFS('BD Factoraje'!$R:$R,'BD Factoraje'!$G:$G,'Cartera Semanal Producto'!$A52,'BD Factoraje'!$N:$N,'Cartera Semanal Producto'!CK$1,'BD Factoraje'!$C:$C,$B$2)</f>
        <v>0</v>
      </c>
      <c r="CL52" s="11">
        <f>IF('Cartera Semanal Producto'!$A52='Cartera Semanal Producto'!CL$1,-SUMIFS('BD Factoraje'!$Q:$Q,'BD Factoraje'!$G:$G,'Cartera Semanal Producto'!$A52,'BD Factoraje'!$C:$C,$B$2),0)+CK52-SUMIFS('BD Factoraje'!$R:$R,'BD Factoraje'!$G:$G,'Cartera Semanal Producto'!$A52,'BD Factoraje'!$N:$N,'Cartera Semanal Producto'!CL$1,'BD Factoraje'!$C:$C,$B$2)</f>
        <v>0</v>
      </c>
      <c r="CM52" s="11">
        <f>IF('Cartera Semanal Producto'!$A52='Cartera Semanal Producto'!CM$1,-SUMIFS('BD Factoraje'!$Q:$Q,'BD Factoraje'!$G:$G,'Cartera Semanal Producto'!$A52,'BD Factoraje'!$C:$C,$B$2),0)+CL52-SUMIFS('BD Factoraje'!$R:$R,'BD Factoraje'!$G:$G,'Cartera Semanal Producto'!$A52,'BD Factoraje'!$N:$N,'Cartera Semanal Producto'!CM$1,'BD Factoraje'!$C:$C,$B$2)</f>
        <v>0</v>
      </c>
      <c r="CN52" s="11">
        <f>IF('Cartera Semanal Producto'!$A52='Cartera Semanal Producto'!CN$1,-SUMIFS('BD Factoraje'!$Q:$Q,'BD Factoraje'!$G:$G,'Cartera Semanal Producto'!$A52,'BD Factoraje'!$C:$C,$B$2),0)+CM52-SUMIFS('BD Factoraje'!$R:$R,'BD Factoraje'!$G:$G,'Cartera Semanal Producto'!$A52,'BD Factoraje'!$N:$N,'Cartera Semanal Producto'!CN$1,'BD Factoraje'!$C:$C,$B$2)</f>
        <v>0</v>
      </c>
      <c r="CO52" s="11">
        <f>IF('Cartera Semanal Producto'!$A52='Cartera Semanal Producto'!CO$1,-SUMIFS('BD Factoraje'!$Q:$Q,'BD Factoraje'!$G:$G,'Cartera Semanal Producto'!$A52,'BD Factoraje'!$C:$C,$B$2),0)+CN52-SUMIFS('BD Factoraje'!$R:$R,'BD Factoraje'!$G:$G,'Cartera Semanal Producto'!$A52,'BD Factoraje'!$N:$N,'Cartera Semanal Producto'!CO$1,'BD Factoraje'!$C:$C,$B$2)</f>
        <v>0</v>
      </c>
      <c r="CP52" s="11">
        <f>IF('Cartera Semanal Producto'!$A52='Cartera Semanal Producto'!CP$1,-SUMIFS('BD Factoraje'!$Q:$Q,'BD Factoraje'!$G:$G,'Cartera Semanal Producto'!$A52,'BD Factoraje'!$C:$C,$B$2),0)+CO52-SUMIFS('BD Factoraje'!$R:$R,'BD Factoraje'!$G:$G,'Cartera Semanal Producto'!$A52,'BD Factoraje'!$N:$N,'Cartera Semanal Producto'!CP$1,'BD Factoraje'!$C:$C,$B$2)</f>
        <v>0</v>
      </c>
      <c r="CQ52" s="11">
        <f>IF('Cartera Semanal Producto'!$A52='Cartera Semanal Producto'!CQ$1,-SUMIFS('BD Factoraje'!$Q:$Q,'BD Factoraje'!$G:$G,'Cartera Semanal Producto'!$A52,'BD Factoraje'!$C:$C,$B$2),0)+CP52-SUMIFS('BD Factoraje'!$R:$R,'BD Factoraje'!$G:$G,'Cartera Semanal Producto'!$A52,'BD Factoraje'!$N:$N,'Cartera Semanal Producto'!CQ$1,'BD Factoraje'!$C:$C,$B$2)</f>
        <v>0</v>
      </c>
      <c r="CR52" s="11">
        <f>IF('Cartera Semanal Producto'!$A52='Cartera Semanal Producto'!CR$1,-SUMIFS('BD Factoraje'!$Q:$Q,'BD Factoraje'!$G:$G,'Cartera Semanal Producto'!$A52,'BD Factoraje'!$C:$C,$B$2),0)+CQ52-SUMIFS('BD Factoraje'!$R:$R,'BD Factoraje'!$G:$G,'Cartera Semanal Producto'!$A52,'BD Factoraje'!$N:$N,'Cartera Semanal Producto'!CR$1,'BD Factoraje'!$C:$C,$B$2)</f>
        <v>0</v>
      </c>
      <c r="CS52" s="11">
        <f>IF('Cartera Semanal Producto'!$A52='Cartera Semanal Producto'!CS$1,-SUMIFS('BD Factoraje'!$Q:$Q,'BD Factoraje'!$G:$G,'Cartera Semanal Producto'!$A52,'BD Factoraje'!$C:$C,$B$2),0)+CR52-SUMIFS('BD Factoraje'!$R:$R,'BD Factoraje'!$G:$G,'Cartera Semanal Producto'!$A52,'BD Factoraje'!$N:$N,'Cartera Semanal Producto'!CS$1,'BD Factoraje'!$C:$C,$B$2)</f>
        <v>0</v>
      </c>
      <c r="CT52" s="11">
        <f>IF('Cartera Semanal Producto'!$A52='Cartera Semanal Producto'!CT$1,-SUMIFS('BD Factoraje'!$Q:$Q,'BD Factoraje'!$G:$G,'Cartera Semanal Producto'!$A52,'BD Factoraje'!$C:$C,$B$2),0)+CS52-SUMIFS('BD Factoraje'!$R:$R,'BD Factoraje'!$G:$G,'Cartera Semanal Producto'!$A52,'BD Factoraje'!$N:$N,'Cartera Semanal Producto'!CT$1,'BD Factoraje'!$C:$C,$B$2)</f>
        <v>0</v>
      </c>
      <c r="CU52" s="11">
        <f>IF('Cartera Semanal Producto'!$A52='Cartera Semanal Producto'!CU$1,-SUMIFS('BD Factoraje'!$Q:$Q,'BD Factoraje'!$G:$G,'Cartera Semanal Producto'!$A52,'BD Factoraje'!$C:$C,$B$2),0)+CT52-SUMIFS('BD Factoraje'!$R:$R,'BD Factoraje'!$G:$G,'Cartera Semanal Producto'!$A52,'BD Factoraje'!$N:$N,'Cartera Semanal Producto'!CU$1,'BD Factoraje'!$C:$C,$B$2)</f>
        <v>0</v>
      </c>
      <c r="CV52" s="11">
        <f>IF('Cartera Semanal Producto'!$A52='Cartera Semanal Producto'!CV$1,-SUMIFS('BD Factoraje'!$Q:$Q,'BD Factoraje'!$G:$G,'Cartera Semanal Producto'!$A52,'BD Factoraje'!$C:$C,$B$2),0)+CU52-SUMIFS('BD Factoraje'!$R:$R,'BD Factoraje'!$G:$G,'Cartera Semanal Producto'!$A52,'BD Factoraje'!$N:$N,'Cartera Semanal Producto'!CV$1,'BD Factoraje'!$C:$C,$B$2)</f>
        <v>0</v>
      </c>
    </row>
    <row r="53" spans="1:100" s="12" customFormat="1" x14ac:dyDescent="0.25">
      <c r="A53" s="14">
        <v>63</v>
      </c>
      <c r="B53" s="31">
        <f t="shared" si="2"/>
        <v>42806</v>
      </c>
      <c r="C53" s="11">
        <f>IF('Cartera Semanal Producto'!$A53='Cartera Semanal Producto'!C$1,-SUMIFS('BD Factoraje'!$Q:$Q,'BD Factoraje'!$G:$G,'Cartera Semanal Producto'!$A53,'BD Factoraje'!$C:$C,$B$2),0)</f>
        <v>0</v>
      </c>
      <c r="D53" s="11">
        <f>IF('Cartera Semanal Producto'!$A53='Cartera Semanal Producto'!D$1,-SUMIFS('BD Factoraje'!$Q:$Q,'BD Factoraje'!$G:$G,'Cartera Semanal Producto'!$A53,'BD Factoraje'!$C:$C,$B$2),0)+C53-SUMIFS('BD Factoraje'!$R:$R,'BD Factoraje'!$G:$G,'Cartera Semanal Producto'!$A53,'BD Factoraje'!$N:$N,'Cartera Semanal Producto'!D$1,'BD Factoraje'!$C:$C,$B$2)</f>
        <v>0</v>
      </c>
      <c r="E53" s="11">
        <f>IF('Cartera Semanal Producto'!$A53='Cartera Semanal Producto'!E$1,-SUMIFS('BD Factoraje'!$Q:$Q,'BD Factoraje'!$G:$G,'Cartera Semanal Producto'!$A53,'BD Factoraje'!$C:$C,$B$2),0)+D53-SUMIFS('BD Factoraje'!$R:$R,'BD Factoraje'!$G:$G,'Cartera Semanal Producto'!$A53,'BD Factoraje'!$N:$N,'Cartera Semanal Producto'!E$1,'BD Factoraje'!$C:$C,$B$2)</f>
        <v>0</v>
      </c>
      <c r="F53" s="11">
        <f>IF('Cartera Semanal Producto'!$A53='Cartera Semanal Producto'!F$1,-SUMIFS('BD Factoraje'!$Q:$Q,'BD Factoraje'!$G:$G,'Cartera Semanal Producto'!$A53,'BD Factoraje'!$C:$C,$B$2),0)+E53-SUMIFS('BD Factoraje'!$R:$R,'BD Factoraje'!$G:$G,'Cartera Semanal Producto'!$A53,'BD Factoraje'!$N:$N,'Cartera Semanal Producto'!F$1,'BD Factoraje'!$C:$C,$B$2)</f>
        <v>0</v>
      </c>
      <c r="G53" s="11">
        <f>IF('Cartera Semanal Producto'!$A53='Cartera Semanal Producto'!G$1,-SUMIFS('BD Factoraje'!$Q:$Q,'BD Factoraje'!$G:$G,'Cartera Semanal Producto'!$A53,'BD Factoraje'!$C:$C,$B$2),0)+F53-SUMIFS('BD Factoraje'!$R:$R,'BD Factoraje'!$G:$G,'Cartera Semanal Producto'!$A53,'BD Factoraje'!$N:$N,'Cartera Semanal Producto'!G$1,'BD Factoraje'!$C:$C,$B$2)</f>
        <v>0</v>
      </c>
      <c r="H53" s="11">
        <f>IF('Cartera Semanal Producto'!$A53='Cartera Semanal Producto'!H$1,-SUMIFS('BD Factoraje'!$Q:$Q,'BD Factoraje'!$G:$G,'Cartera Semanal Producto'!$A53,'BD Factoraje'!$C:$C,$B$2),0)+G53-SUMIFS('BD Factoraje'!$R:$R,'BD Factoraje'!$G:$G,'Cartera Semanal Producto'!$A53,'BD Factoraje'!$N:$N,'Cartera Semanal Producto'!H$1,'BD Factoraje'!$C:$C,$B$2)</f>
        <v>0</v>
      </c>
      <c r="I53" s="11">
        <f>IF('Cartera Semanal Producto'!$A53='Cartera Semanal Producto'!I$1,-SUMIFS('BD Factoraje'!$Q:$Q,'BD Factoraje'!$G:$G,'Cartera Semanal Producto'!$A53,'BD Factoraje'!$C:$C,$B$2),0)+H53-SUMIFS('BD Factoraje'!$R:$R,'BD Factoraje'!$G:$G,'Cartera Semanal Producto'!$A53,'BD Factoraje'!$N:$N,'Cartera Semanal Producto'!I$1,'BD Factoraje'!$C:$C,$B$2)</f>
        <v>0</v>
      </c>
      <c r="J53" s="11">
        <f>IF('Cartera Semanal Producto'!$A53='Cartera Semanal Producto'!J$1,-SUMIFS('BD Factoraje'!$Q:$Q,'BD Factoraje'!$G:$G,'Cartera Semanal Producto'!$A53,'BD Factoraje'!$C:$C,$B$2),0)+I53-SUMIFS('BD Factoraje'!$R:$R,'BD Factoraje'!$G:$G,'Cartera Semanal Producto'!$A53,'BD Factoraje'!$N:$N,'Cartera Semanal Producto'!J$1,'BD Factoraje'!$C:$C,$B$2)</f>
        <v>0</v>
      </c>
      <c r="K53" s="11">
        <f>IF('Cartera Semanal Producto'!$A53='Cartera Semanal Producto'!K$1,-SUMIFS('BD Factoraje'!$Q:$Q,'BD Factoraje'!$G:$G,'Cartera Semanal Producto'!$A53,'BD Factoraje'!$C:$C,$B$2),0)+J53-SUMIFS('BD Factoraje'!$R:$R,'BD Factoraje'!$G:$G,'Cartera Semanal Producto'!$A53,'BD Factoraje'!$N:$N,'Cartera Semanal Producto'!K$1,'BD Factoraje'!$C:$C,$B$2)</f>
        <v>0</v>
      </c>
      <c r="L53" s="11">
        <f>IF('Cartera Semanal Producto'!$A53='Cartera Semanal Producto'!L$1,-SUMIFS('BD Factoraje'!$Q:$Q,'BD Factoraje'!$G:$G,'Cartera Semanal Producto'!$A53,'BD Factoraje'!$C:$C,$B$2),0)+K53-SUMIFS('BD Factoraje'!$R:$R,'BD Factoraje'!$G:$G,'Cartera Semanal Producto'!$A53,'BD Factoraje'!$N:$N,'Cartera Semanal Producto'!L$1,'BD Factoraje'!$C:$C,$B$2)</f>
        <v>0</v>
      </c>
      <c r="M53" s="11">
        <f>IF('Cartera Semanal Producto'!$A53='Cartera Semanal Producto'!M$1,-SUMIFS('BD Factoraje'!$Q:$Q,'BD Factoraje'!$G:$G,'Cartera Semanal Producto'!$A53,'BD Factoraje'!$C:$C,$B$2),0)+L53-SUMIFS('BD Factoraje'!$R:$R,'BD Factoraje'!$G:$G,'Cartera Semanal Producto'!$A53,'BD Factoraje'!$N:$N,'Cartera Semanal Producto'!M$1,'BD Factoraje'!$C:$C,$B$2)</f>
        <v>0</v>
      </c>
      <c r="N53" s="11">
        <f>IF('Cartera Semanal Producto'!$A53='Cartera Semanal Producto'!N$1,-SUMIFS('BD Factoraje'!$Q:$Q,'BD Factoraje'!$G:$G,'Cartera Semanal Producto'!$A53,'BD Factoraje'!$C:$C,$B$2),0)+M53-SUMIFS('BD Factoraje'!$R:$R,'BD Factoraje'!$G:$G,'Cartera Semanal Producto'!$A53,'BD Factoraje'!$N:$N,'Cartera Semanal Producto'!N$1,'BD Factoraje'!$C:$C,$B$2)</f>
        <v>0</v>
      </c>
      <c r="O53" s="11">
        <f>IF('Cartera Semanal Producto'!$A53='Cartera Semanal Producto'!O$1,-SUMIFS('BD Factoraje'!$Q:$Q,'BD Factoraje'!$G:$G,'Cartera Semanal Producto'!$A53,'BD Factoraje'!$C:$C,$B$2),0)+N53-SUMIFS('BD Factoraje'!$R:$R,'BD Factoraje'!$G:$G,'Cartera Semanal Producto'!$A53,'BD Factoraje'!$N:$N,'Cartera Semanal Producto'!O$1,'BD Factoraje'!$C:$C,$B$2)</f>
        <v>0</v>
      </c>
      <c r="P53" s="11">
        <f>IF('Cartera Semanal Producto'!$A53='Cartera Semanal Producto'!P$1,-SUMIFS('BD Factoraje'!$Q:$Q,'BD Factoraje'!$G:$G,'Cartera Semanal Producto'!$A53,'BD Factoraje'!$C:$C,$B$2),0)+O53-SUMIFS('BD Factoraje'!$R:$R,'BD Factoraje'!$G:$G,'Cartera Semanal Producto'!$A53,'BD Factoraje'!$N:$N,'Cartera Semanal Producto'!P$1,'BD Factoraje'!$C:$C,$B$2)</f>
        <v>0</v>
      </c>
      <c r="Q53" s="11">
        <f>IF('Cartera Semanal Producto'!$A53='Cartera Semanal Producto'!Q$1,-SUMIFS('BD Factoraje'!$Q:$Q,'BD Factoraje'!$G:$G,'Cartera Semanal Producto'!$A53,'BD Factoraje'!$C:$C,$B$2),0)+P53-SUMIFS('BD Factoraje'!$R:$R,'BD Factoraje'!$G:$G,'Cartera Semanal Producto'!$A53,'BD Factoraje'!$N:$N,'Cartera Semanal Producto'!Q$1,'BD Factoraje'!$C:$C,$B$2)</f>
        <v>0</v>
      </c>
      <c r="R53" s="11">
        <f>IF('Cartera Semanal Producto'!$A53='Cartera Semanal Producto'!R$1,-SUMIFS('BD Factoraje'!$Q:$Q,'BD Factoraje'!$G:$G,'Cartera Semanal Producto'!$A53,'BD Factoraje'!$C:$C,$B$2),0)+Q53-SUMIFS('BD Factoraje'!$R:$R,'BD Factoraje'!$G:$G,'Cartera Semanal Producto'!$A53,'BD Factoraje'!$N:$N,'Cartera Semanal Producto'!R$1,'BD Factoraje'!$C:$C,$B$2)</f>
        <v>0</v>
      </c>
      <c r="S53" s="11">
        <f>IF('Cartera Semanal Producto'!$A53='Cartera Semanal Producto'!S$1,-SUMIFS('BD Factoraje'!$Q:$Q,'BD Factoraje'!$G:$G,'Cartera Semanal Producto'!$A53,'BD Factoraje'!$C:$C,$B$2),0)+R53-SUMIFS('BD Factoraje'!$R:$R,'BD Factoraje'!$G:$G,'Cartera Semanal Producto'!$A53,'BD Factoraje'!$N:$N,'Cartera Semanal Producto'!S$1,'BD Factoraje'!$C:$C,$B$2)</f>
        <v>0</v>
      </c>
      <c r="T53" s="11">
        <f>IF('Cartera Semanal Producto'!$A53='Cartera Semanal Producto'!T$1,-SUMIFS('BD Factoraje'!$Q:$Q,'BD Factoraje'!$G:$G,'Cartera Semanal Producto'!$A53,'BD Factoraje'!$C:$C,$B$2),0)+S53-SUMIFS('BD Factoraje'!$R:$R,'BD Factoraje'!$G:$G,'Cartera Semanal Producto'!$A53,'BD Factoraje'!$N:$N,'Cartera Semanal Producto'!T$1,'BD Factoraje'!$C:$C,$B$2)</f>
        <v>0</v>
      </c>
      <c r="U53" s="11">
        <f>IF('Cartera Semanal Producto'!$A53='Cartera Semanal Producto'!U$1,-SUMIFS('BD Factoraje'!$Q:$Q,'BD Factoraje'!$G:$G,'Cartera Semanal Producto'!$A53,'BD Factoraje'!$C:$C,$B$2),0)+T53-SUMIFS('BD Factoraje'!$R:$R,'BD Factoraje'!$G:$G,'Cartera Semanal Producto'!$A53,'BD Factoraje'!$N:$N,'Cartera Semanal Producto'!U$1,'BD Factoraje'!$C:$C,$B$2)</f>
        <v>0</v>
      </c>
      <c r="V53" s="11">
        <f>IF('Cartera Semanal Producto'!$A53='Cartera Semanal Producto'!V$1,-SUMIFS('BD Factoraje'!$Q:$Q,'BD Factoraje'!$G:$G,'Cartera Semanal Producto'!$A53,'BD Factoraje'!$C:$C,$B$2),0)+U53-SUMIFS('BD Factoraje'!$R:$R,'BD Factoraje'!$G:$G,'Cartera Semanal Producto'!$A53,'BD Factoraje'!$N:$N,'Cartera Semanal Producto'!V$1,'BD Factoraje'!$C:$C,$B$2)</f>
        <v>0</v>
      </c>
      <c r="W53" s="11">
        <f>IF('Cartera Semanal Producto'!$A53='Cartera Semanal Producto'!W$1,-SUMIFS('BD Factoraje'!$Q:$Q,'BD Factoraje'!$G:$G,'Cartera Semanal Producto'!$A53,'BD Factoraje'!$C:$C,$B$2),0)+V53-SUMIFS('BD Factoraje'!$R:$R,'BD Factoraje'!$G:$G,'Cartera Semanal Producto'!$A53,'BD Factoraje'!$N:$N,'Cartera Semanal Producto'!W$1,'BD Factoraje'!$C:$C,$B$2)</f>
        <v>0</v>
      </c>
      <c r="X53" s="11">
        <f>IF('Cartera Semanal Producto'!$A53='Cartera Semanal Producto'!X$1,-SUMIFS('BD Factoraje'!$Q:$Q,'BD Factoraje'!$G:$G,'Cartera Semanal Producto'!$A53,'BD Factoraje'!$C:$C,$B$2),0)+W53-SUMIFS('BD Factoraje'!$R:$R,'BD Factoraje'!$G:$G,'Cartera Semanal Producto'!$A53,'BD Factoraje'!$N:$N,'Cartera Semanal Producto'!X$1,'BD Factoraje'!$C:$C,$B$2)</f>
        <v>0</v>
      </c>
      <c r="Y53" s="11">
        <f>IF('Cartera Semanal Producto'!$A53='Cartera Semanal Producto'!Y$1,-SUMIFS('BD Factoraje'!$Q:$Q,'BD Factoraje'!$G:$G,'Cartera Semanal Producto'!$A53,'BD Factoraje'!$C:$C,$B$2),0)+X53-SUMIFS('BD Factoraje'!$R:$R,'BD Factoraje'!$G:$G,'Cartera Semanal Producto'!$A53,'BD Factoraje'!$N:$N,'Cartera Semanal Producto'!Y$1,'BD Factoraje'!$C:$C,$B$2)</f>
        <v>0</v>
      </c>
      <c r="Z53" s="11">
        <f>IF('Cartera Semanal Producto'!$A53='Cartera Semanal Producto'!Z$1,-SUMIFS('BD Factoraje'!$Q:$Q,'BD Factoraje'!$G:$G,'Cartera Semanal Producto'!$A53,'BD Factoraje'!$C:$C,$B$2),0)+Y53-SUMIFS('BD Factoraje'!$R:$R,'BD Factoraje'!$G:$G,'Cartera Semanal Producto'!$A53,'BD Factoraje'!$N:$N,'Cartera Semanal Producto'!Z$1,'BD Factoraje'!$C:$C,$B$2)</f>
        <v>0</v>
      </c>
      <c r="AA53" s="11">
        <f>IF('Cartera Semanal Producto'!$A53='Cartera Semanal Producto'!AA$1,-SUMIFS('BD Factoraje'!$Q:$Q,'BD Factoraje'!$G:$G,'Cartera Semanal Producto'!$A53,'BD Factoraje'!$C:$C,$B$2),0)+Z53-SUMIFS('BD Factoraje'!$R:$R,'BD Factoraje'!$G:$G,'Cartera Semanal Producto'!$A53,'BD Factoraje'!$N:$N,'Cartera Semanal Producto'!AA$1,'BD Factoraje'!$C:$C,$B$2)</f>
        <v>0</v>
      </c>
      <c r="AB53" s="11">
        <f>IF('Cartera Semanal Producto'!$A53='Cartera Semanal Producto'!AB$1,-SUMIFS('BD Factoraje'!$Q:$Q,'BD Factoraje'!$G:$G,'Cartera Semanal Producto'!$A53,'BD Factoraje'!$C:$C,$B$2),0)+AA53-SUMIFS('BD Factoraje'!$R:$R,'BD Factoraje'!$G:$G,'Cartera Semanal Producto'!$A53,'BD Factoraje'!$N:$N,'Cartera Semanal Producto'!AB$1,'BD Factoraje'!$C:$C,$B$2)</f>
        <v>0</v>
      </c>
      <c r="AC53" s="11">
        <f>IF('Cartera Semanal Producto'!$A53='Cartera Semanal Producto'!AC$1,-SUMIFS('BD Factoraje'!$Q:$Q,'BD Factoraje'!$G:$G,'Cartera Semanal Producto'!$A53,'BD Factoraje'!$C:$C,$B$2),0)+AB53-SUMIFS('BD Factoraje'!$R:$R,'BD Factoraje'!$G:$G,'Cartera Semanal Producto'!$A53,'BD Factoraje'!$N:$N,'Cartera Semanal Producto'!AC$1,'BD Factoraje'!$C:$C,$B$2)</f>
        <v>0</v>
      </c>
      <c r="AD53" s="11">
        <f>IF('Cartera Semanal Producto'!$A53='Cartera Semanal Producto'!AD$1,-SUMIFS('BD Factoraje'!$Q:$Q,'BD Factoraje'!$G:$G,'Cartera Semanal Producto'!$A53,'BD Factoraje'!$C:$C,$B$2),0)+AC53-SUMIFS('BD Factoraje'!$R:$R,'BD Factoraje'!$G:$G,'Cartera Semanal Producto'!$A53,'BD Factoraje'!$N:$N,'Cartera Semanal Producto'!AD$1,'BD Factoraje'!$C:$C,$B$2)</f>
        <v>0</v>
      </c>
      <c r="AE53" s="11">
        <f>IF('Cartera Semanal Producto'!$A53='Cartera Semanal Producto'!AE$1,-SUMIFS('BD Factoraje'!$Q:$Q,'BD Factoraje'!$G:$G,'Cartera Semanal Producto'!$A53,'BD Factoraje'!$C:$C,$B$2),0)+AD53-SUMIFS('BD Factoraje'!$R:$R,'BD Factoraje'!$G:$G,'Cartera Semanal Producto'!$A53,'BD Factoraje'!$N:$N,'Cartera Semanal Producto'!AE$1,'BD Factoraje'!$C:$C,$B$2)</f>
        <v>0</v>
      </c>
      <c r="AF53" s="11">
        <f>IF('Cartera Semanal Producto'!$A53='Cartera Semanal Producto'!AF$1,-SUMIFS('BD Factoraje'!$Q:$Q,'BD Factoraje'!$G:$G,'Cartera Semanal Producto'!$A53,'BD Factoraje'!$C:$C,$B$2),0)+AE53-SUMIFS('BD Factoraje'!$R:$R,'BD Factoraje'!$G:$G,'Cartera Semanal Producto'!$A53,'BD Factoraje'!$N:$N,'Cartera Semanal Producto'!AF$1,'BD Factoraje'!$C:$C,$B$2)</f>
        <v>0</v>
      </c>
      <c r="AG53" s="11">
        <f>IF('Cartera Semanal Producto'!$A53='Cartera Semanal Producto'!AG$1,-SUMIFS('BD Factoraje'!$Q:$Q,'BD Factoraje'!$G:$G,'Cartera Semanal Producto'!$A53,'BD Factoraje'!$C:$C,$B$2),0)+AF53-SUMIFS('BD Factoraje'!$R:$R,'BD Factoraje'!$G:$G,'Cartera Semanal Producto'!$A53,'BD Factoraje'!$N:$N,'Cartera Semanal Producto'!AG$1,'BD Factoraje'!$C:$C,$B$2)</f>
        <v>0</v>
      </c>
      <c r="AH53" s="11">
        <f>IF('Cartera Semanal Producto'!$A53='Cartera Semanal Producto'!AH$1,-SUMIFS('BD Factoraje'!$Q:$Q,'BD Factoraje'!$G:$G,'Cartera Semanal Producto'!$A53,'BD Factoraje'!$C:$C,$B$2),0)+AG53-SUMIFS('BD Factoraje'!$R:$R,'BD Factoraje'!$G:$G,'Cartera Semanal Producto'!$A53,'BD Factoraje'!$N:$N,'Cartera Semanal Producto'!AH$1,'BD Factoraje'!$C:$C,$B$2)</f>
        <v>0</v>
      </c>
      <c r="AI53" s="11">
        <f>IF('Cartera Semanal Producto'!$A53='Cartera Semanal Producto'!AI$1,-SUMIFS('BD Factoraje'!$Q:$Q,'BD Factoraje'!$G:$G,'Cartera Semanal Producto'!$A53,'BD Factoraje'!$C:$C,$B$2),0)+AH53-SUMIFS('BD Factoraje'!$R:$R,'BD Factoraje'!$G:$G,'Cartera Semanal Producto'!$A53,'BD Factoraje'!$N:$N,'Cartera Semanal Producto'!AI$1,'BD Factoraje'!$C:$C,$B$2)</f>
        <v>0</v>
      </c>
      <c r="AJ53" s="11">
        <f>IF('Cartera Semanal Producto'!$A53='Cartera Semanal Producto'!AJ$1,-SUMIFS('BD Factoraje'!$Q:$Q,'BD Factoraje'!$G:$G,'Cartera Semanal Producto'!$A53,'BD Factoraje'!$C:$C,$B$2),0)+AI53-SUMIFS('BD Factoraje'!$R:$R,'BD Factoraje'!$G:$G,'Cartera Semanal Producto'!$A53,'BD Factoraje'!$N:$N,'Cartera Semanal Producto'!AJ$1,'BD Factoraje'!$C:$C,$B$2)</f>
        <v>0</v>
      </c>
      <c r="AK53" s="11">
        <f>IF('Cartera Semanal Producto'!$A53='Cartera Semanal Producto'!AK$1,-SUMIFS('BD Factoraje'!$Q:$Q,'BD Factoraje'!$G:$G,'Cartera Semanal Producto'!$A53,'BD Factoraje'!$C:$C,$B$2),0)+AJ53-SUMIFS('BD Factoraje'!$R:$R,'BD Factoraje'!$G:$G,'Cartera Semanal Producto'!$A53,'BD Factoraje'!$N:$N,'Cartera Semanal Producto'!AK$1,'BD Factoraje'!$C:$C,$B$2)</f>
        <v>0</v>
      </c>
      <c r="AL53" s="11">
        <f>IF('Cartera Semanal Producto'!$A53='Cartera Semanal Producto'!AL$1,-SUMIFS('BD Factoraje'!$Q:$Q,'BD Factoraje'!$G:$G,'Cartera Semanal Producto'!$A53,'BD Factoraje'!$C:$C,$B$2),0)+AK53-SUMIFS('BD Factoraje'!$R:$R,'BD Factoraje'!$G:$G,'Cartera Semanal Producto'!$A53,'BD Factoraje'!$N:$N,'Cartera Semanal Producto'!AL$1,'BD Factoraje'!$C:$C,$B$2)</f>
        <v>0</v>
      </c>
      <c r="AM53" s="11">
        <f>IF('Cartera Semanal Producto'!$A53='Cartera Semanal Producto'!AM$1,-SUMIFS('BD Factoraje'!$Q:$Q,'BD Factoraje'!$G:$G,'Cartera Semanal Producto'!$A53,'BD Factoraje'!$C:$C,$B$2),0)+AL53-SUMIFS('BD Factoraje'!$R:$R,'BD Factoraje'!$G:$G,'Cartera Semanal Producto'!$A53,'BD Factoraje'!$N:$N,'Cartera Semanal Producto'!AM$1,'BD Factoraje'!$C:$C,$B$2)</f>
        <v>0</v>
      </c>
      <c r="AN53" s="11">
        <f>IF('Cartera Semanal Producto'!$A53='Cartera Semanal Producto'!AN$1,-SUMIFS('BD Factoraje'!$Q:$Q,'BD Factoraje'!$G:$G,'Cartera Semanal Producto'!$A53,'BD Factoraje'!$C:$C,$B$2),0)+AM53-SUMIFS('BD Factoraje'!$R:$R,'BD Factoraje'!$G:$G,'Cartera Semanal Producto'!$A53,'BD Factoraje'!$N:$N,'Cartera Semanal Producto'!AN$1,'BD Factoraje'!$C:$C,$B$2)</f>
        <v>0</v>
      </c>
      <c r="AO53" s="11">
        <f>IF('Cartera Semanal Producto'!$A53='Cartera Semanal Producto'!AO$1,-SUMIFS('BD Factoraje'!$Q:$Q,'BD Factoraje'!$G:$G,'Cartera Semanal Producto'!$A53,'BD Factoraje'!$C:$C,$B$2),0)+AN53-SUMIFS('BD Factoraje'!$R:$R,'BD Factoraje'!$G:$G,'Cartera Semanal Producto'!$A53,'BD Factoraje'!$N:$N,'Cartera Semanal Producto'!AO$1,'BD Factoraje'!$C:$C,$B$2)</f>
        <v>0</v>
      </c>
      <c r="AP53" s="11">
        <f>IF('Cartera Semanal Producto'!$A53='Cartera Semanal Producto'!AP$1,-SUMIFS('BD Factoraje'!$Q:$Q,'BD Factoraje'!$G:$G,'Cartera Semanal Producto'!$A53,'BD Factoraje'!$C:$C,$B$2),0)+AO53-SUMIFS('BD Factoraje'!$R:$R,'BD Factoraje'!$G:$G,'Cartera Semanal Producto'!$A53,'BD Factoraje'!$N:$N,'Cartera Semanal Producto'!AP$1,'BD Factoraje'!$C:$C,$B$2)</f>
        <v>0</v>
      </c>
      <c r="AQ53" s="11">
        <f>IF('Cartera Semanal Producto'!$A53='Cartera Semanal Producto'!AQ$1,-SUMIFS('BD Factoraje'!$Q:$Q,'BD Factoraje'!$G:$G,'Cartera Semanal Producto'!$A53,'BD Factoraje'!$C:$C,$B$2),0)+AP53-SUMIFS('BD Factoraje'!$R:$R,'BD Factoraje'!$G:$G,'Cartera Semanal Producto'!$A53,'BD Factoraje'!$N:$N,'Cartera Semanal Producto'!AQ$1,'BD Factoraje'!$C:$C,$B$2)</f>
        <v>0</v>
      </c>
      <c r="AR53" s="11">
        <f>IF('Cartera Semanal Producto'!$A53='Cartera Semanal Producto'!AR$1,-SUMIFS('BD Factoraje'!$Q:$Q,'BD Factoraje'!$G:$G,'Cartera Semanal Producto'!$A53,'BD Factoraje'!$C:$C,$B$2),0)+AQ53-SUMIFS('BD Factoraje'!$R:$R,'BD Factoraje'!$G:$G,'Cartera Semanal Producto'!$A53,'BD Factoraje'!$N:$N,'Cartera Semanal Producto'!AR$1,'BD Factoraje'!$C:$C,$B$2)</f>
        <v>0</v>
      </c>
      <c r="AS53" s="11">
        <f>IF('Cartera Semanal Producto'!$A53='Cartera Semanal Producto'!AS$1,-SUMIFS('BD Factoraje'!$Q:$Q,'BD Factoraje'!$G:$G,'Cartera Semanal Producto'!$A53,'BD Factoraje'!$C:$C,$B$2),0)+AR53-SUMIFS('BD Factoraje'!$R:$R,'BD Factoraje'!$G:$G,'Cartera Semanal Producto'!$A53,'BD Factoraje'!$N:$N,'Cartera Semanal Producto'!AS$1,'BD Factoraje'!$C:$C,$B$2)</f>
        <v>0</v>
      </c>
      <c r="AT53" s="11">
        <f>IF('Cartera Semanal Producto'!$A53='Cartera Semanal Producto'!AT$1,-SUMIFS('BD Factoraje'!$Q:$Q,'BD Factoraje'!$G:$G,'Cartera Semanal Producto'!$A53,'BD Factoraje'!$C:$C,$B$2),0)+AS53-SUMIFS('BD Factoraje'!$R:$R,'BD Factoraje'!$G:$G,'Cartera Semanal Producto'!$A53,'BD Factoraje'!$N:$N,'Cartera Semanal Producto'!AT$1,'BD Factoraje'!$C:$C,$B$2)</f>
        <v>0</v>
      </c>
      <c r="AU53" s="11">
        <f>IF('Cartera Semanal Producto'!$A53='Cartera Semanal Producto'!AU$1,-SUMIFS('BD Factoraje'!$Q:$Q,'BD Factoraje'!$G:$G,'Cartera Semanal Producto'!$A53,'BD Factoraje'!$C:$C,$B$2),0)+AT53-SUMIFS('BD Factoraje'!$R:$R,'BD Factoraje'!$G:$G,'Cartera Semanal Producto'!$A53,'BD Factoraje'!$N:$N,'Cartera Semanal Producto'!AU$1,'BD Factoraje'!$C:$C,$B$2)</f>
        <v>0</v>
      </c>
      <c r="AV53" s="11">
        <f>IF('Cartera Semanal Producto'!$A53='Cartera Semanal Producto'!AV$1,-SUMIFS('BD Factoraje'!$Q:$Q,'BD Factoraje'!$G:$G,'Cartera Semanal Producto'!$A53,'BD Factoraje'!$C:$C,$B$2),0)+AU53-SUMIFS('BD Factoraje'!$R:$R,'BD Factoraje'!$G:$G,'Cartera Semanal Producto'!$A53,'BD Factoraje'!$N:$N,'Cartera Semanal Producto'!AV$1,'BD Factoraje'!$C:$C,$B$2)</f>
        <v>0</v>
      </c>
      <c r="AW53" s="11">
        <f>IF('Cartera Semanal Producto'!$A53='Cartera Semanal Producto'!AW$1,-SUMIFS('BD Factoraje'!$Q:$Q,'BD Factoraje'!$G:$G,'Cartera Semanal Producto'!$A53,'BD Factoraje'!$C:$C,$B$2),0)+AV53-SUMIFS('BD Factoraje'!$R:$R,'BD Factoraje'!$G:$G,'Cartera Semanal Producto'!$A53,'BD Factoraje'!$N:$N,'Cartera Semanal Producto'!AW$1,'BD Factoraje'!$C:$C,$B$2)</f>
        <v>0</v>
      </c>
      <c r="AX53" s="11">
        <f>IF('Cartera Semanal Producto'!$A53='Cartera Semanal Producto'!AX$1,-SUMIFS('BD Factoraje'!$Q:$Q,'BD Factoraje'!$G:$G,'Cartera Semanal Producto'!$A53,'BD Factoraje'!$C:$C,$B$2),0)+AW53-SUMIFS('BD Factoraje'!$R:$R,'BD Factoraje'!$G:$G,'Cartera Semanal Producto'!$A53,'BD Factoraje'!$N:$N,'Cartera Semanal Producto'!AX$1,'BD Factoraje'!$C:$C,$B$2)</f>
        <v>0</v>
      </c>
      <c r="AY53" s="11">
        <f>IF('Cartera Semanal Producto'!$A53='Cartera Semanal Producto'!AY$1,-SUMIFS('BD Factoraje'!$Q:$Q,'BD Factoraje'!$G:$G,'Cartera Semanal Producto'!$A53,'BD Factoraje'!$C:$C,$B$2),0)+AX53-SUMIFS('BD Factoraje'!$R:$R,'BD Factoraje'!$G:$G,'Cartera Semanal Producto'!$A53,'BD Factoraje'!$N:$N,'Cartera Semanal Producto'!AY$1,'BD Factoraje'!$C:$C,$B$2)</f>
        <v>0</v>
      </c>
      <c r="AZ53" s="11">
        <f>IF('Cartera Semanal Producto'!$A53='Cartera Semanal Producto'!AZ$1,-SUMIFS('BD Factoraje'!$Q:$Q,'BD Factoraje'!$G:$G,'Cartera Semanal Producto'!$A53,'BD Factoraje'!$C:$C,$B$2),0)+AY53-SUMIFS('BD Factoraje'!$R:$R,'BD Factoraje'!$G:$G,'Cartera Semanal Producto'!$A53,'BD Factoraje'!$N:$N,'Cartera Semanal Producto'!AZ$1,'BD Factoraje'!$C:$C,$B$2)</f>
        <v>89335.03</v>
      </c>
      <c r="BA53" s="11">
        <f>IF('Cartera Semanal Producto'!$A53='Cartera Semanal Producto'!BA$1,-SUMIFS('BD Factoraje'!$Q:$Q,'BD Factoraje'!$G:$G,'Cartera Semanal Producto'!$A53,'BD Factoraje'!$C:$C,$B$2),0)+AZ53-SUMIFS('BD Factoraje'!$R:$R,'BD Factoraje'!$G:$G,'Cartera Semanal Producto'!$A53,'BD Factoraje'!$N:$N,'Cartera Semanal Producto'!BA$1,'BD Factoraje'!$C:$C,$B$2)</f>
        <v>89335.03</v>
      </c>
      <c r="BB53" s="11">
        <f>IF('Cartera Semanal Producto'!$A53='Cartera Semanal Producto'!BB$1,-SUMIFS('BD Factoraje'!$Q:$Q,'BD Factoraje'!$G:$G,'Cartera Semanal Producto'!$A53,'BD Factoraje'!$C:$C,$B$2),0)+BA53-SUMIFS('BD Factoraje'!$R:$R,'BD Factoraje'!$G:$G,'Cartera Semanal Producto'!$A53,'BD Factoraje'!$N:$N,'Cartera Semanal Producto'!BB$1,'BD Factoraje'!$C:$C,$B$2)</f>
        <v>89335.03</v>
      </c>
      <c r="BC53" s="11">
        <f>IF('Cartera Semanal Producto'!$A53='Cartera Semanal Producto'!BC$1,-SUMIFS('BD Factoraje'!$Q:$Q,'BD Factoraje'!$G:$G,'Cartera Semanal Producto'!$A53,'BD Factoraje'!$C:$C,$B$2),0)+BB53-SUMIFS('BD Factoraje'!$R:$R,'BD Factoraje'!$G:$G,'Cartera Semanal Producto'!$A53,'BD Factoraje'!$N:$N,'Cartera Semanal Producto'!BC$1,'BD Factoraje'!$C:$C,$B$2)</f>
        <v>89335.03</v>
      </c>
      <c r="BD53" s="11">
        <f>IF('Cartera Semanal Producto'!$A53='Cartera Semanal Producto'!BD$1,-SUMIFS('BD Factoraje'!$Q:$Q,'BD Factoraje'!$G:$G,'Cartera Semanal Producto'!$A53,'BD Factoraje'!$C:$C,$B$2),0)+BC53-SUMIFS('BD Factoraje'!$R:$R,'BD Factoraje'!$G:$G,'Cartera Semanal Producto'!$A53,'BD Factoraje'!$N:$N,'Cartera Semanal Producto'!BD$1,'BD Factoraje'!$C:$C,$B$2)</f>
        <v>89335.03</v>
      </c>
      <c r="BE53" s="11">
        <f>IF('Cartera Semanal Producto'!$A53='Cartera Semanal Producto'!BE$1,-SUMIFS('BD Factoraje'!$Q:$Q,'BD Factoraje'!$G:$G,'Cartera Semanal Producto'!$A53,'BD Factoraje'!$C:$C,$B$2),0)+BD53-SUMIFS('BD Factoraje'!$R:$R,'BD Factoraje'!$G:$G,'Cartera Semanal Producto'!$A53,'BD Factoraje'!$N:$N,'Cartera Semanal Producto'!BE$1,'BD Factoraje'!$C:$C,$B$2)</f>
        <v>89335.03</v>
      </c>
      <c r="BF53" s="11">
        <f>IF('Cartera Semanal Producto'!$A53='Cartera Semanal Producto'!BF$1,-SUMIFS('BD Factoraje'!$Q:$Q,'BD Factoraje'!$G:$G,'Cartera Semanal Producto'!$A53,'BD Factoraje'!$C:$C,$B$2),0)+BE53-SUMIFS('BD Factoraje'!$R:$R,'BD Factoraje'!$G:$G,'Cartera Semanal Producto'!$A53,'BD Factoraje'!$N:$N,'Cartera Semanal Producto'!BF$1,'BD Factoraje'!$C:$C,$B$2)</f>
        <v>89335.03</v>
      </c>
      <c r="BG53" s="11">
        <f>IF('Cartera Semanal Producto'!$A53='Cartera Semanal Producto'!BG$1,-SUMIFS('BD Factoraje'!$Q:$Q,'BD Factoraje'!$G:$G,'Cartera Semanal Producto'!$A53,'BD Factoraje'!$C:$C,$B$2),0)+BF53-SUMIFS('BD Factoraje'!$R:$R,'BD Factoraje'!$G:$G,'Cartera Semanal Producto'!$A53,'BD Factoraje'!$N:$N,'Cartera Semanal Producto'!BG$1,'BD Factoraje'!$C:$C,$B$2)</f>
        <v>89335.03</v>
      </c>
      <c r="BH53" s="11">
        <f>IF('Cartera Semanal Producto'!$A53='Cartera Semanal Producto'!BH$1,-SUMIFS('BD Factoraje'!$Q:$Q,'BD Factoraje'!$G:$G,'Cartera Semanal Producto'!$A53,'BD Factoraje'!$C:$C,$B$2),0)+BG53-SUMIFS('BD Factoraje'!$R:$R,'BD Factoraje'!$G:$G,'Cartera Semanal Producto'!$A53,'BD Factoraje'!$N:$N,'Cartera Semanal Producto'!BH$1,'BD Factoraje'!$C:$C,$B$2)</f>
        <v>89335.03</v>
      </c>
      <c r="BI53" s="11">
        <f>IF('Cartera Semanal Producto'!$A53='Cartera Semanal Producto'!BI$1,-SUMIFS('BD Factoraje'!$Q:$Q,'BD Factoraje'!$G:$G,'Cartera Semanal Producto'!$A53,'BD Factoraje'!$C:$C,$B$2),0)+BH53-SUMIFS('BD Factoraje'!$R:$R,'BD Factoraje'!$G:$G,'Cartera Semanal Producto'!$A53,'BD Factoraje'!$N:$N,'Cartera Semanal Producto'!BI$1,'BD Factoraje'!$C:$C,$B$2)</f>
        <v>89335.03</v>
      </c>
      <c r="BJ53" s="11">
        <f>IF('Cartera Semanal Producto'!$A53='Cartera Semanal Producto'!BJ$1,-SUMIFS('BD Factoraje'!$Q:$Q,'BD Factoraje'!$G:$G,'Cartera Semanal Producto'!$A53,'BD Factoraje'!$C:$C,$B$2),0)+BI53-SUMIFS('BD Factoraje'!$R:$R,'BD Factoraje'!$G:$G,'Cartera Semanal Producto'!$A53,'BD Factoraje'!$N:$N,'Cartera Semanal Producto'!BJ$1,'BD Factoraje'!$C:$C,$B$2)</f>
        <v>89335.03</v>
      </c>
      <c r="BK53" s="11">
        <f>IF('Cartera Semanal Producto'!$A53='Cartera Semanal Producto'!BK$1,-SUMIFS('BD Factoraje'!$Q:$Q,'BD Factoraje'!$G:$G,'Cartera Semanal Producto'!$A53,'BD Factoraje'!$C:$C,$B$2),0)+BJ53-SUMIFS('BD Factoraje'!$R:$R,'BD Factoraje'!$G:$G,'Cartera Semanal Producto'!$A53,'BD Factoraje'!$N:$N,'Cartera Semanal Producto'!BK$1,'BD Factoraje'!$C:$C,$B$2)</f>
        <v>89335.03</v>
      </c>
      <c r="BL53" s="11">
        <f>IF('Cartera Semanal Producto'!$A53='Cartera Semanal Producto'!BL$1,-SUMIFS('BD Factoraje'!$Q:$Q,'BD Factoraje'!$G:$G,'Cartera Semanal Producto'!$A53,'BD Factoraje'!$C:$C,$B$2),0)+BK53-SUMIFS('BD Factoraje'!$R:$R,'BD Factoraje'!$G:$G,'Cartera Semanal Producto'!$A53,'BD Factoraje'!$N:$N,'Cartera Semanal Producto'!BL$1,'BD Factoraje'!$C:$C,$B$2)</f>
        <v>89335.03</v>
      </c>
      <c r="BM53" s="11">
        <f>IF('Cartera Semanal Producto'!$A53='Cartera Semanal Producto'!BM$1,-SUMIFS('BD Factoraje'!$Q:$Q,'BD Factoraje'!$G:$G,'Cartera Semanal Producto'!$A53,'BD Factoraje'!$C:$C,$B$2),0)+BL53-SUMIFS('BD Factoraje'!$R:$R,'BD Factoraje'!$G:$G,'Cartera Semanal Producto'!$A53,'BD Factoraje'!$N:$N,'Cartera Semanal Producto'!BM$1,'BD Factoraje'!$C:$C,$B$2)</f>
        <v>81039.570000000007</v>
      </c>
      <c r="BN53" s="11">
        <f>IF('Cartera Semanal Producto'!$A53='Cartera Semanal Producto'!BN$1,-SUMIFS('BD Factoraje'!$Q:$Q,'BD Factoraje'!$G:$G,'Cartera Semanal Producto'!$A53,'BD Factoraje'!$C:$C,$B$2),0)+BM53-SUMIFS('BD Factoraje'!$R:$R,'BD Factoraje'!$G:$G,'Cartera Semanal Producto'!$A53,'BD Factoraje'!$N:$N,'Cartera Semanal Producto'!BN$1,'BD Factoraje'!$C:$C,$B$2)</f>
        <v>81039.570000000007</v>
      </c>
      <c r="BO53" s="11">
        <f>IF('Cartera Semanal Producto'!$A53='Cartera Semanal Producto'!BO$1,-SUMIFS('BD Factoraje'!$Q:$Q,'BD Factoraje'!$G:$G,'Cartera Semanal Producto'!$A53,'BD Factoraje'!$C:$C,$B$2),0)+BN53-SUMIFS('BD Factoraje'!$R:$R,'BD Factoraje'!$G:$G,'Cartera Semanal Producto'!$A53,'BD Factoraje'!$N:$N,'Cartera Semanal Producto'!BO$1,'BD Factoraje'!$C:$C,$B$2)</f>
        <v>81039.570000000007</v>
      </c>
      <c r="BP53" s="11">
        <f>IF('Cartera Semanal Producto'!$A53='Cartera Semanal Producto'!BP$1,-SUMIFS('BD Factoraje'!$Q:$Q,'BD Factoraje'!$G:$G,'Cartera Semanal Producto'!$A53,'BD Factoraje'!$C:$C,$B$2),0)+BO53-SUMIFS('BD Factoraje'!$R:$R,'BD Factoraje'!$G:$G,'Cartera Semanal Producto'!$A53,'BD Factoraje'!$N:$N,'Cartera Semanal Producto'!BP$1,'BD Factoraje'!$C:$C,$B$2)</f>
        <v>81039.570000000007</v>
      </c>
      <c r="BQ53" s="11">
        <f>IF('Cartera Semanal Producto'!$A53='Cartera Semanal Producto'!BQ$1,-SUMIFS('BD Factoraje'!$Q:$Q,'BD Factoraje'!$G:$G,'Cartera Semanal Producto'!$A53,'BD Factoraje'!$C:$C,$B$2),0)+BP53-SUMIFS('BD Factoraje'!$R:$R,'BD Factoraje'!$G:$G,'Cartera Semanal Producto'!$A53,'BD Factoraje'!$N:$N,'Cartera Semanal Producto'!BQ$1,'BD Factoraje'!$C:$C,$B$2)</f>
        <v>81039.570000000007</v>
      </c>
      <c r="BR53" s="11">
        <f>IF('Cartera Semanal Producto'!$A53='Cartera Semanal Producto'!BR$1,-SUMIFS('BD Factoraje'!$Q:$Q,'BD Factoraje'!$G:$G,'Cartera Semanal Producto'!$A53,'BD Factoraje'!$C:$C,$B$2),0)+BQ53-SUMIFS('BD Factoraje'!$R:$R,'BD Factoraje'!$G:$G,'Cartera Semanal Producto'!$A53,'BD Factoraje'!$N:$N,'Cartera Semanal Producto'!BR$1,'BD Factoraje'!$C:$C,$B$2)</f>
        <v>-0.20999999999185093</v>
      </c>
      <c r="BS53" s="11">
        <f>IF('Cartera Semanal Producto'!$A53='Cartera Semanal Producto'!BS$1,-SUMIFS('BD Factoraje'!$Q:$Q,'BD Factoraje'!$G:$G,'Cartera Semanal Producto'!$A53,'BD Factoraje'!$C:$C,$B$2),0)+BR53-SUMIFS('BD Factoraje'!$R:$R,'BD Factoraje'!$G:$G,'Cartera Semanal Producto'!$A53,'BD Factoraje'!$N:$N,'Cartera Semanal Producto'!BS$1,'BD Factoraje'!$C:$C,$B$2)</f>
        <v>-0.20999999999185093</v>
      </c>
      <c r="BT53" s="11">
        <f>IF('Cartera Semanal Producto'!$A53='Cartera Semanal Producto'!BT$1,-SUMIFS('BD Factoraje'!$Q:$Q,'BD Factoraje'!$G:$G,'Cartera Semanal Producto'!$A53,'BD Factoraje'!$C:$C,$B$2),0)+BS53-SUMIFS('BD Factoraje'!$R:$R,'BD Factoraje'!$G:$G,'Cartera Semanal Producto'!$A53,'BD Factoraje'!$N:$N,'Cartera Semanal Producto'!BT$1,'BD Factoraje'!$C:$C,$B$2)</f>
        <v>-0.20999999999185093</v>
      </c>
      <c r="BU53" s="11">
        <f>IF('Cartera Semanal Producto'!$A53='Cartera Semanal Producto'!BU$1,-SUMIFS('BD Factoraje'!$Q:$Q,'BD Factoraje'!$G:$G,'Cartera Semanal Producto'!$A53,'BD Factoraje'!$C:$C,$B$2),0)+BT53-SUMIFS('BD Factoraje'!$R:$R,'BD Factoraje'!$G:$G,'Cartera Semanal Producto'!$A53,'BD Factoraje'!$N:$N,'Cartera Semanal Producto'!BU$1,'BD Factoraje'!$C:$C,$B$2)</f>
        <v>-0.20999999999185093</v>
      </c>
      <c r="BV53" s="11">
        <f>IF('Cartera Semanal Producto'!$A53='Cartera Semanal Producto'!BV$1,-SUMIFS('BD Factoraje'!$Q:$Q,'BD Factoraje'!$G:$G,'Cartera Semanal Producto'!$A53,'BD Factoraje'!$C:$C,$B$2),0)+BU53-SUMIFS('BD Factoraje'!$R:$R,'BD Factoraje'!$G:$G,'Cartera Semanal Producto'!$A53,'BD Factoraje'!$N:$N,'Cartera Semanal Producto'!BV$1,'BD Factoraje'!$C:$C,$B$2)</f>
        <v>-0.20999999999185093</v>
      </c>
      <c r="BW53" s="11">
        <f>IF('Cartera Semanal Producto'!$A53='Cartera Semanal Producto'!BW$1,-SUMIFS('BD Factoraje'!$Q:$Q,'BD Factoraje'!$G:$G,'Cartera Semanal Producto'!$A53,'BD Factoraje'!$C:$C,$B$2),0)+BV53-SUMIFS('BD Factoraje'!$R:$R,'BD Factoraje'!$G:$G,'Cartera Semanal Producto'!$A53,'BD Factoraje'!$N:$N,'Cartera Semanal Producto'!BW$1,'BD Factoraje'!$C:$C,$B$2)</f>
        <v>-0.20999999999185093</v>
      </c>
      <c r="BX53" s="11">
        <f>IF('Cartera Semanal Producto'!$A53='Cartera Semanal Producto'!BX$1,-SUMIFS('BD Factoraje'!$Q:$Q,'BD Factoraje'!$G:$G,'Cartera Semanal Producto'!$A53,'BD Factoraje'!$C:$C,$B$2),0)+BW53-SUMIFS('BD Factoraje'!$R:$R,'BD Factoraje'!$G:$G,'Cartera Semanal Producto'!$A53,'BD Factoraje'!$N:$N,'Cartera Semanal Producto'!BX$1,'BD Factoraje'!$C:$C,$B$2)</f>
        <v>-0.20999999999185093</v>
      </c>
      <c r="BY53" s="11">
        <f>IF('Cartera Semanal Producto'!$A53='Cartera Semanal Producto'!BY$1,-SUMIFS('BD Factoraje'!$Q:$Q,'BD Factoraje'!$G:$G,'Cartera Semanal Producto'!$A53,'BD Factoraje'!$C:$C,$B$2),0)+BX53-SUMIFS('BD Factoraje'!$R:$R,'BD Factoraje'!$G:$G,'Cartera Semanal Producto'!$A53,'BD Factoraje'!$N:$N,'Cartera Semanal Producto'!BY$1,'BD Factoraje'!$C:$C,$B$2)</f>
        <v>-0.20999999999185093</v>
      </c>
      <c r="BZ53" s="11">
        <f>IF('Cartera Semanal Producto'!$A53='Cartera Semanal Producto'!BZ$1,-SUMIFS('BD Factoraje'!$Q:$Q,'BD Factoraje'!$G:$G,'Cartera Semanal Producto'!$A53,'BD Factoraje'!$C:$C,$B$2),0)+BY53-SUMIFS('BD Factoraje'!$R:$R,'BD Factoraje'!$G:$G,'Cartera Semanal Producto'!$A53,'BD Factoraje'!$N:$N,'Cartera Semanal Producto'!BZ$1,'BD Factoraje'!$C:$C,$B$2)</f>
        <v>-0.20999999999185093</v>
      </c>
      <c r="CA53" s="11">
        <f>IF('Cartera Semanal Producto'!$A53='Cartera Semanal Producto'!CA$1,-SUMIFS('BD Factoraje'!$Q:$Q,'BD Factoraje'!$G:$G,'Cartera Semanal Producto'!$A53,'BD Factoraje'!$C:$C,$B$2),0)+BZ53-SUMIFS('BD Factoraje'!$R:$R,'BD Factoraje'!$G:$G,'Cartera Semanal Producto'!$A53,'BD Factoraje'!$N:$N,'Cartera Semanal Producto'!CA$1,'BD Factoraje'!$C:$C,$B$2)</f>
        <v>-0.20999999999185093</v>
      </c>
      <c r="CB53" s="11">
        <f>IF('Cartera Semanal Producto'!$A53='Cartera Semanal Producto'!CB$1,-SUMIFS('BD Factoraje'!$Q:$Q,'BD Factoraje'!$G:$G,'Cartera Semanal Producto'!$A53,'BD Factoraje'!$C:$C,$B$2),0)+CA53-SUMIFS('BD Factoraje'!$R:$R,'BD Factoraje'!$G:$G,'Cartera Semanal Producto'!$A53,'BD Factoraje'!$N:$N,'Cartera Semanal Producto'!CB$1,'BD Factoraje'!$C:$C,$B$2)</f>
        <v>-0.20999999999185093</v>
      </c>
      <c r="CC53" s="11">
        <f>IF('Cartera Semanal Producto'!$A53='Cartera Semanal Producto'!CC$1,-SUMIFS('BD Factoraje'!$Q:$Q,'BD Factoraje'!$G:$G,'Cartera Semanal Producto'!$A53,'BD Factoraje'!$C:$C,$B$2),0)+CB53-SUMIFS('BD Factoraje'!$R:$R,'BD Factoraje'!$G:$G,'Cartera Semanal Producto'!$A53,'BD Factoraje'!$N:$N,'Cartera Semanal Producto'!CC$1,'BD Factoraje'!$C:$C,$B$2)</f>
        <v>-0.20999999999185093</v>
      </c>
      <c r="CD53" s="11">
        <f>IF('Cartera Semanal Producto'!$A53='Cartera Semanal Producto'!CD$1,-SUMIFS('BD Factoraje'!$Q:$Q,'BD Factoraje'!$G:$G,'Cartera Semanal Producto'!$A53,'BD Factoraje'!$C:$C,$B$2),0)+CC53-SUMIFS('BD Factoraje'!$R:$R,'BD Factoraje'!$G:$G,'Cartera Semanal Producto'!$A53,'BD Factoraje'!$N:$N,'Cartera Semanal Producto'!CD$1,'BD Factoraje'!$C:$C,$B$2)</f>
        <v>-0.20999999999185093</v>
      </c>
      <c r="CE53" s="11">
        <f>IF('Cartera Semanal Producto'!$A53='Cartera Semanal Producto'!CE$1,-SUMIFS('BD Factoraje'!$Q:$Q,'BD Factoraje'!$G:$G,'Cartera Semanal Producto'!$A53,'BD Factoraje'!$C:$C,$B$2),0)+CD53-SUMIFS('BD Factoraje'!$R:$R,'BD Factoraje'!$G:$G,'Cartera Semanal Producto'!$A53,'BD Factoraje'!$N:$N,'Cartera Semanal Producto'!CE$1,'BD Factoraje'!$C:$C,$B$2)</f>
        <v>-0.20999999999185093</v>
      </c>
      <c r="CF53" s="11">
        <f>IF('Cartera Semanal Producto'!$A53='Cartera Semanal Producto'!CF$1,-SUMIFS('BD Factoraje'!$Q:$Q,'BD Factoraje'!$G:$G,'Cartera Semanal Producto'!$A53,'BD Factoraje'!$C:$C,$B$2),0)+CE53-SUMIFS('BD Factoraje'!$R:$R,'BD Factoraje'!$G:$G,'Cartera Semanal Producto'!$A53,'BD Factoraje'!$N:$N,'Cartera Semanal Producto'!CF$1,'BD Factoraje'!$C:$C,$B$2)</f>
        <v>-0.20999999999185093</v>
      </c>
      <c r="CG53" s="11">
        <f>IF('Cartera Semanal Producto'!$A53='Cartera Semanal Producto'!CG$1,-SUMIFS('BD Factoraje'!$Q:$Q,'BD Factoraje'!$G:$G,'Cartera Semanal Producto'!$A53,'BD Factoraje'!$C:$C,$B$2),0)+CF53-SUMIFS('BD Factoraje'!$R:$R,'BD Factoraje'!$G:$G,'Cartera Semanal Producto'!$A53,'BD Factoraje'!$N:$N,'Cartera Semanal Producto'!CG$1,'BD Factoraje'!$C:$C,$B$2)</f>
        <v>-0.20999999999185093</v>
      </c>
      <c r="CH53" s="11">
        <f>IF('Cartera Semanal Producto'!$A53='Cartera Semanal Producto'!CH$1,-SUMIFS('BD Factoraje'!$Q:$Q,'BD Factoraje'!$G:$G,'Cartera Semanal Producto'!$A53,'BD Factoraje'!$C:$C,$B$2),0)+CG53-SUMIFS('BD Factoraje'!$R:$R,'BD Factoraje'!$G:$G,'Cartera Semanal Producto'!$A53,'BD Factoraje'!$N:$N,'Cartera Semanal Producto'!CH$1,'BD Factoraje'!$C:$C,$B$2)</f>
        <v>-0.20999999999185093</v>
      </c>
      <c r="CI53" s="11">
        <f>IF('Cartera Semanal Producto'!$A53='Cartera Semanal Producto'!CI$1,-SUMIFS('BD Factoraje'!$Q:$Q,'BD Factoraje'!$G:$G,'Cartera Semanal Producto'!$A53,'BD Factoraje'!$C:$C,$B$2),0)+CH53-SUMIFS('BD Factoraje'!$R:$R,'BD Factoraje'!$G:$G,'Cartera Semanal Producto'!$A53,'BD Factoraje'!$N:$N,'Cartera Semanal Producto'!CI$1,'BD Factoraje'!$C:$C,$B$2)</f>
        <v>-0.20999999999185093</v>
      </c>
      <c r="CJ53" s="11">
        <f>IF('Cartera Semanal Producto'!$A53='Cartera Semanal Producto'!CJ$1,-SUMIFS('BD Factoraje'!$Q:$Q,'BD Factoraje'!$G:$G,'Cartera Semanal Producto'!$A53,'BD Factoraje'!$C:$C,$B$2),0)+CI53-SUMIFS('BD Factoraje'!$R:$R,'BD Factoraje'!$G:$G,'Cartera Semanal Producto'!$A53,'BD Factoraje'!$N:$N,'Cartera Semanal Producto'!CJ$1,'BD Factoraje'!$C:$C,$B$2)</f>
        <v>-0.20999999999185093</v>
      </c>
      <c r="CK53" s="11">
        <f>IF('Cartera Semanal Producto'!$A53='Cartera Semanal Producto'!CK$1,-SUMIFS('BD Factoraje'!$Q:$Q,'BD Factoraje'!$G:$G,'Cartera Semanal Producto'!$A53,'BD Factoraje'!$C:$C,$B$2),0)+CJ53-SUMIFS('BD Factoraje'!$R:$R,'BD Factoraje'!$G:$G,'Cartera Semanal Producto'!$A53,'BD Factoraje'!$N:$N,'Cartera Semanal Producto'!CK$1,'BD Factoraje'!$C:$C,$B$2)</f>
        <v>-0.20999999999185093</v>
      </c>
      <c r="CL53" s="11">
        <f>IF('Cartera Semanal Producto'!$A53='Cartera Semanal Producto'!CL$1,-SUMIFS('BD Factoraje'!$Q:$Q,'BD Factoraje'!$G:$G,'Cartera Semanal Producto'!$A53,'BD Factoraje'!$C:$C,$B$2),0)+CK53-SUMIFS('BD Factoraje'!$R:$R,'BD Factoraje'!$G:$G,'Cartera Semanal Producto'!$A53,'BD Factoraje'!$N:$N,'Cartera Semanal Producto'!CL$1,'BD Factoraje'!$C:$C,$B$2)</f>
        <v>-0.20999999999185093</v>
      </c>
      <c r="CM53" s="11">
        <f>IF('Cartera Semanal Producto'!$A53='Cartera Semanal Producto'!CM$1,-SUMIFS('BD Factoraje'!$Q:$Q,'BD Factoraje'!$G:$G,'Cartera Semanal Producto'!$A53,'BD Factoraje'!$C:$C,$B$2),0)+CL53-SUMIFS('BD Factoraje'!$R:$R,'BD Factoraje'!$G:$G,'Cartera Semanal Producto'!$A53,'BD Factoraje'!$N:$N,'Cartera Semanal Producto'!CM$1,'BD Factoraje'!$C:$C,$B$2)</f>
        <v>-0.20999999999185093</v>
      </c>
      <c r="CN53" s="11">
        <f>IF('Cartera Semanal Producto'!$A53='Cartera Semanal Producto'!CN$1,-SUMIFS('BD Factoraje'!$Q:$Q,'BD Factoraje'!$G:$G,'Cartera Semanal Producto'!$A53,'BD Factoraje'!$C:$C,$B$2),0)+CM53-SUMIFS('BD Factoraje'!$R:$R,'BD Factoraje'!$G:$G,'Cartera Semanal Producto'!$A53,'BD Factoraje'!$N:$N,'Cartera Semanal Producto'!CN$1,'BD Factoraje'!$C:$C,$B$2)</f>
        <v>-0.20999999999185093</v>
      </c>
      <c r="CO53" s="11">
        <f>IF('Cartera Semanal Producto'!$A53='Cartera Semanal Producto'!CO$1,-SUMIFS('BD Factoraje'!$Q:$Q,'BD Factoraje'!$G:$G,'Cartera Semanal Producto'!$A53,'BD Factoraje'!$C:$C,$B$2),0)+CN53-SUMIFS('BD Factoraje'!$R:$R,'BD Factoraje'!$G:$G,'Cartera Semanal Producto'!$A53,'BD Factoraje'!$N:$N,'Cartera Semanal Producto'!CO$1,'BD Factoraje'!$C:$C,$B$2)</f>
        <v>-0.20999999999185093</v>
      </c>
      <c r="CP53" s="11">
        <f>IF('Cartera Semanal Producto'!$A53='Cartera Semanal Producto'!CP$1,-SUMIFS('BD Factoraje'!$Q:$Q,'BD Factoraje'!$G:$G,'Cartera Semanal Producto'!$A53,'BD Factoraje'!$C:$C,$B$2),0)+CO53-SUMIFS('BD Factoraje'!$R:$R,'BD Factoraje'!$G:$G,'Cartera Semanal Producto'!$A53,'BD Factoraje'!$N:$N,'Cartera Semanal Producto'!CP$1,'BD Factoraje'!$C:$C,$B$2)</f>
        <v>-0.20999999999185093</v>
      </c>
      <c r="CQ53" s="11">
        <f>IF('Cartera Semanal Producto'!$A53='Cartera Semanal Producto'!CQ$1,-SUMIFS('BD Factoraje'!$Q:$Q,'BD Factoraje'!$G:$G,'Cartera Semanal Producto'!$A53,'BD Factoraje'!$C:$C,$B$2),0)+CP53-SUMIFS('BD Factoraje'!$R:$R,'BD Factoraje'!$G:$G,'Cartera Semanal Producto'!$A53,'BD Factoraje'!$N:$N,'Cartera Semanal Producto'!CQ$1,'BD Factoraje'!$C:$C,$B$2)</f>
        <v>-0.20999999999185093</v>
      </c>
      <c r="CR53" s="11">
        <f>IF('Cartera Semanal Producto'!$A53='Cartera Semanal Producto'!CR$1,-SUMIFS('BD Factoraje'!$Q:$Q,'BD Factoraje'!$G:$G,'Cartera Semanal Producto'!$A53,'BD Factoraje'!$C:$C,$B$2),0)+CQ53-SUMIFS('BD Factoraje'!$R:$R,'BD Factoraje'!$G:$G,'Cartera Semanal Producto'!$A53,'BD Factoraje'!$N:$N,'Cartera Semanal Producto'!CR$1,'BD Factoraje'!$C:$C,$B$2)</f>
        <v>-0.20999999999185093</v>
      </c>
      <c r="CS53" s="11">
        <f>IF('Cartera Semanal Producto'!$A53='Cartera Semanal Producto'!CS$1,-SUMIFS('BD Factoraje'!$Q:$Q,'BD Factoraje'!$G:$G,'Cartera Semanal Producto'!$A53,'BD Factoraje'!$C:$C,$B$2),0)+CR53-SUMIFS('BD Factoraje'!$R:$R,'BD Factoraje'!$G:$G,'Cartera Semanal Producto'!$A53,'BD Factoraje'!$N:$N,'Cartera Semanal Producto'!CS$1,'BD Factoraje'!$C:$C,$B$2)</f>
        <v>-0.20999999999185093</v>
      </c>
      <c r="CT53" s="11">
        <f>IF('Cartera Semanal Producto'!$A53='Cartera Semanal Producto'!CT$1,-SUMIFS('BD Factoraje'!$Q:$Q,'BD Factoraje'!$G:$G,'Cartera Semanal Producto'!$A53,'BD Factoraje'!$C:$C,$B$2),0)+CS53-SUMIFS('BD Factoraje'!$R:$R,'BD Factoraje'!$G:$G,'Cartera Semanal Producto'!$A53,'BD Factoraje'!$N:$N,'Cartera Semanal Producto'!CT$1,'BD Factoraje'!$C:$C,$B$2)</f>
        <v>-0.20999999999185093</v>
      </c>
      <c r="CU53" s="11">
        <f>IF('Cartera Semanal Producto'!$A53='Cartera Semanal Producto'!CU$1,-SUMIFS('BD Factoraje'!$Q:$Q,'BD Factoraje'!$G:$G,'Cartera Semanal Producto'!$A53,'BD Factoraje'!$C:$C,$B$2),0)+CT53-SUMIFS('BD Factoraje'!$R:$R,'BD Factoraje'!$G:$G,'Cartera Semanal Producto'!$A53,'BD Factoraje'!$N:$N,'Cartera Semanal Producto'!CU$1,'BD Factoraje'!$C:$C,$B$2)</f>
        <v>-0.20999999999185093</v>
      </c>
      <c r="CV53" s="11">
        <f>IF('Cartera Semanal Producto'!$A53='Cartera Semanal Producto'!CV$1,-SUMIFS('BD Factoraje'!$Q:$Q,'BD Factoraje'!$G:$G,'Cartera Semanal Producto'!$A53,'BD Factoraje'!$C:$C,$B$2),0)+CU53-SUMIFS('BD Factoraje'!$R:$R,'BD Factoraje'!$G:$G,'Cartera Semanal Producto'!$A53,'BD Factoraje'!$N:$N,'Cartera Semanal Producto'!CV$1,'BD Factoraje'!$C:$C,$B$2)</f>
        <v>-0.20999999999185093</v>
      </c>
    </row>
    <row r="54" spans="1:100" s="12" customFormat="1" x14ac:dyDescent="0.25">
      <c r="A54" s="14">
        <v>64</v>
      </c>
      <c r="B54" s="31">
        <f t="shared" si="2"/>
        <v>42813</v>
      </c>
      <c r="C54" s="11">
        <f>IF('Cartera Semanal Producto'!$A54='Cartera Semanal Producto'!C$1,-SUMIFS('BD Factoraje'!$Q:$Q,'BD Factoraje'!$G:$G,'Cartera Semanal Producto'!$A54,'BD Factoraje'!$C:$C,$B$2),0)</f>
        <v>0</v>
      </c>
      <c r="D54" s="11">
        <f>IF('Cartera Semanal Producto'!$A54='Cartera Semanal Producto'!D$1,-SUMIFS('BD Factoraje'!$Q:$Q,'BD Factoraje'!$G:$G,'Cartera Semanal Producto'!$A54,'BD Factoraje'!$C:$C,$B$2),0)+C54-SUMIFS('BD Factoraje'!$R:$R,'BD Factoraje'!$G:$G,'Cartera Semanal Producto'!$A54,'BD Factoraje'!$N:$N,'Cartera Semanal Producto'!D$1,'BD Factoraje'!$C:$C,$B$2)</f>
        <v>0</v>
      </c>
      <c r="E54" s="11">
        <f>IF('Cartera Semanal Producto'!$A54='Cartera Semanal Producto'!E$1,-SUMIFS('BD Factoraje'!$Q:$Q,'BD Factoraje'!$G:$G,'Cartera Semanal Producto'!$A54,'BD Factoraje'!$C:$C,$B$2),0)+D54-SUMIFS('BD Factoraje'!$R:$R,'BD Factoraje'!$G:$G,'Cartera Semanal Producto'!$A54,'BD Factoraje'!$N:$N,'Cartera Semanal Producto'!E$1,'BD Factoraje'!$C:$C,$B$2)</f>
        <v>0</v>
      </c>
      <c r="F54" s="11">
        <f>IF('Cartera Semanal Producto'!$A54='Cartera Semanal Producto'!F$1,-SUMIFS('BD Factoraje'!$Q:$Q,'BD Factoraje'!$G:$G,'Cartera Semanal Producto'!$A54,'BD Factoraje'!$C:$C,$B$2),0)+E54-SUMIFS('BD Factoraje'!$R:$R,'BD Factoraje'!$G:$G,'Cartera Semanal Producto'!$A54,'BD Factoraje'!$N:$N,'Cartera Semanal Producto'!F$1,'BD Factoraje'!$C:$C,$B$2)</f>
        <v>0</v>
      </c>
      <c r="G54" s="11">
        <f>IF('Cartera Semanal Producto'!$A54='Cartera Semanal Producto'!G$1,-SUMIFS('BD Factoraje'!$Q:$Q,'BD Factoraje'!$G:$G,'Cartera Semanal Producto'!$A54,'BD Factoraje'!$C:$C,$B$2),0)+F54-SUMIFS('BD Factoraje'!$R:$R,'BD Factoraje'!$G:$G,'Cartera Semanal Producto'!$A54,'BD Factoraje'!$N:$N,'Cartera Semanal Producto'!G$1,'BD Factoraje'!$C:$C,$B$2)</f>
        <v>0</v>
      </c>
      <c r="H54" s="11">
        <f>IF('Cartera Semanal Producto'!$A54='Cartera Semanal Producto'!H$1,-SUMIFS('BD Factoraje'!$Q:$Q,'BD Factoraje'!$G:$G,'Cartera Semanal Producto'!$A54,'BD Factoraje'!$C:$C,$B$2),0)+G54-SUMIFS('BD Factoraje'!$R:$R,'BD Factoraje'!$G:$G,'Cartera Semanal Producto'!$A54,'BD Factoraje'!$N:$N,'Cartera Semanal Producto'!H$1,'BD Factoraje'!$C:$C,$B$2)</f>
        <v>0</v>
      </c>
      <c r="I54" s="11">
        <f>IF('Cartera Semanal Producto'!$A54='Cartera Semanal Producto'!I$1,-SUMIFS('BD Factoraje'!$Q:$Q,'BD Factoraje'!$G:$G,'Cartera Semanal Producto'!$A54,'BD Factoraje'!$C:$C,$B$2),0)+H54-SUMIFS('BD Factoraje'!$R:$R,'BD Factoraje'!$G:$G,'Cartera Semanal Producto'!$A54,'BD Factoraje'!$N:$N,'Cartera Semanal Producto'!I$1,'BD Factoraje'!$C:$C,$B$2)</f>
        <v>0</v>
      </c>
      <c r="J54" s="11">
        <f>IF('Cartera Semanal Producto'!$A54='Cartera Semanal Producto'!J$1,-SUMIFS('BD Factoraje'!$Q:$Q,'BD Factoraje'!$G:$G,'Cartera Semanal Producto'!$A54,'BD Factoraje'!$C:$C,$B$2),0)+I54-SUMIFS('BD Factoraje'!$R:$R,'BD Factoraje'!$G:$G,'Cartera Semanal Producto'!$A54,'BD Factoraje'!$N:$N,'Cartera Semanal Producto'!J$1,'BD Factoraje'!$C:$C,$B$2)</f>
        <v>0</v>
      </c>
      <c r="K54" s="11">
        <f>IF('Cartera Semanal Producto'!$A54='Cartera Semanal Producto'!K$1,-SUMIFS('BD Factoraje'!$Q:$Q,'BD Factoraje'!$G:$G,'Cartera Semanal Producto'!$A54,'BD Factoraje'!$C:$C,$B$2),0)+J54-SUMIFS('BD Factoraje'!$R:$R,'BD Factoraje'!$G:$G,'Cartera Semanal Producto'!$A54,'BD Factoraje'!$N:$N,'Cartera Semanal Producto'!K$1,'BD Factoraje'!$C:$C,$B$2)</f>
        <v>0</v>
      </c>
      <c r="L54" s="11">
        <f>IF('Cartera Semanal Producto'!$A54='Cartera Semanal Producto'!L$1,-SUMIFS('BD Factoraje'!$Q:$Q,'BD Factoraje'!$G:$G,'Cartera Semanal Producto'!$A54,'BD Factoraje'!$C:$C,$B$2),0)+K54-SUMIFS('BD Factoraje'!$R:$R,'BD Factoraje'!$G:$G,'Cartera Semanal Producto'!$A54,'BD Factoraje'!$N:$N,'Cartera Semanal Producto'!L$1,'BD Factoraje'!$C:$C,$B$2)</f>
        <v>0</v>
      </c>
      <c r="M54" s="11">
        <f>IF('Cartera Semanal Producto'!$A54='Cartera Semanal Producto'!M$1,-SUMIFS('BD Factoraje'!$Q:$Q,'BD Factoraje'!$G:$G,'Cartera Semanal Producto'!$A54,'BD Factoraje'!$C:$C,$B$2),0)+L54-SUMIFS('BD Factoraje'!$R:$R,'BD Factoraje'!$G:$G,'Cartera Semanal Producto'!$A54,'BD Factoraje'!$N:$N,'Cartera Semanal Producto'!M$1,'BD Factoraje'!$C:$C,$B$2)</f>
        <v>0</v>
      </c>
      <c r="N54" s="11">
        <f>IF('Cartera Semanal Producto'!$A54='Cartera Semanal Producto'!N$1,-SUMIFS('BD Factoraje'!$Q:$Q,'BD Factoraje'!$G:$G,'Cartera Semanal Producto'!$A54,'BD Factoraje'!$C:$C,$B$2),0)+M54-SUMIFS('BD Factoraje'!$R:$R,'BD Factoraje'!$G:$G,'Cartera Semanal Producto'!$A54,'BD Factoraje'!$N:$N,'Cartera Semanal Producto'!N$1,'BD Factoraje'!$C:$C,$B$2)</f>
        <v>0</v>
      </c>
      <c r="O54" s="11">
        <f>IF('Cartera Semanal Producto'!$A54='Cartera Semanal Producto'!O$1,-SUMIFS('BD Factoraje'!$Q:$Q,'BD Factoraje'!$G:$G,'Cartera Semanal Producto'!$A54,'BD Factoraje'!$C:$C,$B$2),0)+N54-SUMIFS('BD Factoraje'!$R:$R,'BD Factoraje'!$G:$G,'Cartera Semanal Producto'!$A54,'BD Factoraje'!$N:$N,'Cartera Semanal Producto'!O$1,'BD Factoraje'!$C:$C,$B$2)</f>
        <v>0</v>
      </c>
      <c r="P54" s="11">
        <f>IF('Cartera Semanal Producto'!$A54='Cartera Semanal Producto'!P$1,-SUMIFS('BD Factoraje'!$Q:$Q,'BD Factoraje'!$G:$G,'Cartera Semanal Producto'!$A54,'BD Factoraje'!$C:$C,$B$2),0)+O54-SUMIFS('BD Factoraje'!$R:$R,'BD Factoraje'!$G:$G,'Cartera Semanal Producto'!$A54,'BD Factoraje'!$N:$N,'Cartera Semanal Producto'!P$1,'BD Factoraje'!$C:$C,$B$2)</f>
        <v>0</v>
      </c>
      <c r="Q54" s="11">
        <f>IF('Cartera Semanal Producto'!$A54='Cartera Semanal Producto'!Q$1,-SUMIFS('BD Factoraje'!$Q:$Q,'BD Factoraje'!$G:$G,'Cartera Semanal Producto'!$A54,'BD Factoraje'!$C:$C,$B$2),0)+P54-SUMIFS('BD Factoraje'!$R:$R,'BD Factoraje'!$G:$G,'Cartera Semanal Producto'!$A54,'BD Factoraje'!$N:$N,'Cartera Semanal Producto'!Q$1,'BD Factoraje'!$C:$C,$B$2)</f>
        <v>0</v>
      </c>
      <c r="R54" s="11">
        <f>IF('Cartera Semanal Producto'!$A54='Cartera Semanal Producto'!R$1,-SUMIFS('BD Factoraje'!$Q:$Q,'BD Factoraje'!$G:$G,'Cartera Semanal Producto'!$A54,'BD Factoraje'!$C:$C,$B$2),0)+Q54-SUMIFS('BD Factoraje'!$R:$R,'BD Factoraje'!$G:$G,'Cartera Semanal Producto'!$A54,'BD Factoraje'!$N:$N,'Cartera Semanal Producto'!R$1,'BD Factoraje'!$C:$C,$B$2)</f>
        <v>0</v>
      </c>
      <c r="S54" s="11">
        <f>IF('Cartera Semanal Producto'!$A54='Cartera Semanal Producto'!S$1,-SUMIFS('BD Factoraje'!$Q:$Q,'BD Factoraje'!$G:$G,'Cartera Semanal Producto'!$A54,'BD Factoraje'!$C:$C,$B$2),0)+R54-SUMIFS('BD Factoraje'!$R:$R,'BD Factoraje'!$G:$G,'Cartera Semanal Producto'!$A54,'BD Factoraje'!$N:$N,'Cartera Semanal Producto'!S$1,'BD Factoraje'!$C:$C,$B$2)</f>
        <v>0</v>
      </c>
      <c r="T54" s="11">
        <f>IF('Cartera Semanal Producto'!$A54='Cartera Semanal Producto'!T$1,-SUMIFS('BD Factoraje'!$Q:$Q,'BD Factoraje'!$G:$G,'Cartera Semanal Producto'!$A54,'BD Factoraje'!$C:$C,$B$2),0)+S54-SUMIFS('BD Factoraje'!$R:$R,'BD Factoraje'!$G:$G,'Cartera Semanal Producto'!$A54,'BD Factoraje'!$N:$N,'Cartera Semanal Producto'!T$1,'BD Factoraje'!$C:$C,$B$2)</f>
        <v>0</v>
      </c>
      <c r="U54" s="11">
        <f>IF('Cartera Semanal Producto'!$A54='Cartera Semanal Producto'!U$1,-SUMIFS('BD Factoraje'!$Q:$Q,'BD Factoraje'!$G:$G,'Cartera Semanal Producto'!$A54,'BD Factoraje'!$C:$C,$B$2),0)+T54-SUMIFS('BD Factoraje'!$R:$R,'BD Factoraje'!$G:$G,'Cartera Semanal Producto'!$A54,'BD Factoraje'!$N:$N,'Cartera Semanal Producto'!U$1,'BD Factoraje'!$C:$C,$B$2)</f>
        <v>0</v>
      </c>
      <c r="V54" s="11">
        <f>IF('Cartera Semanal Producto'!$A54='Cartera Semanal Producto'!V$1,-SUMIFS('BD Factoraje'!$Q:$Q,'BD Factoraje'!$G:$G,'Cartera Semanal Producto'!$A54,'BD Factoraje'!$C:$C,$B$2),0)+U54-SUMIFS('BD Factoraje'!$R:$R,'BD Factoraje'!$G:$G,'Cartera Semanal Producto'!$A54,'BD Factoraje'!$N:$N,'Cartera Semanal Producto'!V$1,'BD Factoraje'!$C:$C,$B$2)</f>
        <v>0</v>
      </c>
      <c r="W54" s="11">
        <f>IF('Cartera Semanal Producto'!$A54='Cartera Semanal Producto'!W$1,-SUMIFS('BD Factoraje'!$Q:$Q,'BD Factoraje'!$G:$G,'Cartera Semanal Producto'!$A54,'BD Factoraje'!$C:$C,$B$2),0)+V54-SUMIFS('BD Factoraje'!$R:$R,'BD Factoraje'!$G:$G,'Cartera Semanal Producto'!$A54,'BD Factoraje'!$N:$N,'Cartera Semanal Producto'!W$1,'BD Factoraje'!$C:$C,$B$2)</f>
        <v>0</v>
      </c>
      <c r="X54" s="11">
        <f>IF('Cartera Semanal Producto'!$A54='Cartera Semanal Producto'!X$1,-SUMIFS('BD Factoraje'!$Q:$Q,'BD Factoraje'!$G:$G,'Cartera Semanal Producto'!$A54,'BD Factoraje'!$C:$C,$B$2),0)+W54-SUMIFS('BD Factoraje'!$R:$R,'BD Factoraje'!$G:$G,'Cartera Semanal Producto'!$A54,'BD Factoraje'!$N:$N,'Cartera Semanal Producto'!X$1,'BD Factoraje'!$C:$C,$B$2)</f>
        <v>0</v>
      </c>
      <c r="Y54" s="11">
        <f>IF('Cartera Semanal Producto'!$A54='Cartera Semanal Producto'!Y$1,-SUMIFS('BD Factoraje'!$Q:$Q,'BD Factoraje'!$G:$G,'Cartera Semanal Producto'!$A54,'BD Factoraje'!$C:$C,$B$2),0)+X54-SUMIFS('BD Factoraje'!$R:$R,'BD Factoraje'!$G:$G,'Cartera Semanal Producto'!$A54,'BD Factoraje'!$N:$N,'Cartera Semanal Producto'!Y$1,'BD Factoraje'!$C:$C,$B$2)</f>
        <v>0</v>
      </c>
      <c r="Z54" s="11">
        <f>IF('Cartera Semanal Producto'!$A54='Cartera Semanal Producto'!Z$1,-SUMIFS('BD Factoraje'!$Q:$Q,'BD Factoraje'!$G:$G,'Cartera Semanal Producto'!$A54,'BD Factoraje'!$C:$C,$B$2),0)+Y54-SUMIFS('BD Factoraje'!$R:$R,'BD Factoraje'!$G:$G,'Cartera Semanal Producto'!$A54,'BD Factoraje'!$N:$N,'Cartera Semanal Producto'!Z$1,'BD Factoraje'!$C:$C,$B$2)</f>
        <v>0</v>
      </c>
      <c r="AA54" s="11">
        <f>IF('Cartera Semanal Producto'!$A54='Cartera Semanal Producto'!AA$1,-SUMIFS('BD Factoraje'!$Q:$Q,'BD Factoraje'!$G:$G,'Cartera Semanal Producto'!$A54,'BD Factoraje'!$C:$C,$B$2),0)+Z54-SUMIFS('BD Factoraje'!$R:$R,'BD Factoraje'!$G:$G,'Cartera Semanal Producto'!$A54,'BD Factoraje'!$N:$N,'Cartera Semanal Producto'!AA$1,'BD Factoraje'!$C:$C,$B$2)</f>
        <v>0</v>
      </c>
      <c r="AB54" s="11">
        <f>IF('Cartera Semanal Producto'!$A54='Cartera Semanal Producto'!AB$1,-SUMIFS('BD Factoraje'!$Q:$Q,'BD Factoraje'!$G:$G,'Cartera Semanal Producto'!$A54,'BD Factoraje'!$C:$C,$B$2),0)+AA54-SUMIFS('BD Factoraje'!$R:$R,'BD Factoraje'!$G:$G,'Cartera Semanal Producto'!$A54,'BD Factoraje'!$N:$N,'Cartera Semanal Producto'!AB$1,'BD Factoraje'!$C:$C,$B$2)</f>
        <v>0</v>
      </c>
      <c r="AC54" s="11">
        <f>IF('Cartera Semanal Producto'!$A54='Cartera Semanal Producto'!AC$1,-SUMIFS('BD Factoraje'!$Q:$Q,'BD Factoraje'!$G:$G,'Cartera Semanal Producto'!$A54,'BD Factoraje'!$C:$C,$B$2),0)+AB54-SUMIFS('BD Factoraje'!$R:$R,'BD Factoraje'!$G:$G,'Cartera Semanal Producto'!$A54,'BD Factoraje'!$N:$N,'Cartera Semanal Producto'!AC$1,'BD Factoraje'!$C:$C,$B$2)</f>
        <v>0</v>
      </c>
      <c r="AD54" s="11">
        <f>IF('Cartera Semanal Producto'!$A54='Cartera Semanal Producto'!AD$1,-SUMIFS('BD Factoraje'!$Q:$Q,'BD Factoraje'!$G:$G,'Cartera Semanal Producto'!$A54,'BD Factoraje'!$C:$C,$B$2),0)+AC54-SUMIFS('BD Factoraje'!$R:$R,'BD Factoraje'!$G:$G,'Cartera Semanal Producto'!$A54,'BD Factoraje'!$N:$N,'Cartera Semanal Producto'!AD$1,'BD Factoraje'!$C:$C,$B$2)</f>
        <v>0</v>
      </c>
      <c r="AE54" s="11">
        <f>IF('Cartera Semanal Producto'!$A54='Cartera Semanal Producto'!AE$1,-SUMIFS('BD Factoraje'!$Q:$Q,'BD Factoraje'!$G:$G,'Cartera Semanal Producto'!$A54,'BD Factoraje'!$C:$C,$B$2),0)+AD54-SUMIFS('BD Factoraje'!$R:$R,'BD Factoraje'!$G:$G,'Cartera Semanal Producto'!$A54,'BD Factoraje'!$N:$N,'Cartera Semanal Producto'!AE$1,'BD Factoraje'!$C:$C,$B$2)</f>
        <v>0</v>
      </c>
      <c r="AF54" s="11">
        <f>IF('Cartera Semanal Producto'!$A54='Cartera Semanal Producto'!AF$1,-SUMIFS('BD Factoraje'!$Q:$Q,'BD Factoraje'!$G:$G,'Cartera Semanal Producto'!$A54,'BD Factoraje'!$C:$C,$B$2),0)+AE54-SUMIFS('BD Factoraje'!$R:$R,'BD Factoraje'!$G:$G,'Cartera Semanal Producto'!$A54,'BD Factoraje'!$N:$N,'Cartera Semanal Producto'!AF$1,'BD Factoraje'!$C:$C,$B$2)</f>
        <v>0</v>
      </c>
      <c r="AG54" s="11">
        <f>IF('Cartera Semanal Producto'!$A54='Cartera Semanal Producto'!AG$1,-SUMIFS('BD Factoraje'!$Q:$Q,'BD Factoraje'!$G:$G,'Cartera Semanal Producto'!$A54,'BD Factoraje'!$C:$C,$B$2),0)+AF54-SUMIFS('BD Factoraje'!$R:$R,'BD Factoraje'!$G:$G,'Cartera Semanal Producto'!$A54,'BD Factoraje'!$N:$N,'Cartera Semanal Producto'!AG$1,'BD Factoraje'!$C:$C,$B$2)</f>
        <v>0</v>
      </c>
      <c r="AH54" s="11">
        <f>IF('Cartera Semanal Producto'!$A54='Cartera Semanal Producto'!AH$1,-SUMIFS('BD Factoraje'!$Q:$Q,'BD Factoraje'!$G:$G,'Cartera Semanal Producto'!$A54,'BD Factoraje'!$C:$C,$B$2),0)+AG54-SUMIFS('BD Factoraje'!$R:$R,'BD Factoraje'!$G:$G,'Cartera Semanal Producto'!$A54,'BD Factoraje'!$N:$N,'Cartera Semanal Producto'!AH$1,'BD Factoraje'!$C:$C,$B$2)</f>
        <v>0</v>
      </c>
      <c r="AI54" s="11">
        <f>IF('Cartera Semanal Producto'!$A54='Cartera Semanal Producto'!AI$1,-SUMIFS('BD Factoraje'!$Q:$Q,'BD Factoraje'!$G:$G,'Cartera Semanal Producto'!$A54,'BD Factoraje'!$C:$C,$B$2),0)+AH54-SUMIFS('BD Factoraje'!$R:$R,'BD Factoraje'!$G:$G,'Cartera Semanal Producto'!$A54,'BD Factoraje'!$N:$N,'Cartera Semanal Producto'!AI$1,'BD Factoraje'!$C:$C,$B$2)</f>
        <v>0</v>
      </c>
      <c r="AJ54" s="11">
        <f>IF('Cartera Semanal Producto'!$A54='Cartera Semanal Producto'!AJ$1,-SUMIFS('BD Factoraje'!$Q:$Q,'BD Factoraje'!$G:$G,'Cartera Semanal Producto'!$A54,'BD Factoraje'!$C:$C,$B$2),0)+AI54-SUMIFS('BD Factoraje'!$R:$R,'BD Factoraje'!$G:$G,'Cartera Semanal Producto'!$A54,'BD Factoraje'!$N:$N,'Cartera Semanal Producto'!AJ$1,'BD Factoraje'!$C:$C,$B$2)</f>
        <v>0</v>
      </c>
      <c r="AK54" s="11">
        <f>IF('Cartera Semanal Producto'!$A54='Cartera Semanal Producto'!AK$1,-SUMIFS('BD Factoraje'!$Q:$Q,'BD Factoraje'!$G:$G,'Cartera Semanal Producto'!$A54,'BD Factoraje'!$C:$C,$B$2),0)+AJ54-SUMIFS('BD Factoraje'!$R:$R,'BD Factoraje'!$G:$G,'Cartera Semanal Producto'!$A54,'BD Factoraje'!$N:$N,'Cartera Semanal Producto'!AK$1,'BD Factoraje'!$C:$C,$B$2)</f>
        <v>0</v>
      </c>
      <c r="AL54" s="11">
        <f>IF('Cartera Semanal Producto'!$A54='Cartera Semanal Producto'!AL$1,-SUMIFS('BD Factoraje'!$Q:$Q,'BD Factoraje'!$G:$G,'Cartera Semanal Producto'!$A54,'BD Factoraje'!$C:$C,$B$2),0)+AK54-SUMIFS('BD Factoraje'!$R:$R,'BD Factoraje'!$G:$G,'Cartera Semanal Producto'!$A54,'BD Factoraje'!$N:$N,'Cartera Semanal Producto'!AL$1,'BD Factoraje'!$C:$C,$B$2)</f>
        <v>0</v>
      </c>
      <c r="AM54" s="11">
        <f>IF('Cartera Semanal Producto'!$A54='Cartera Semanal Producto'!AM$1,-SUMIFS('BD Factoraje'!$Q:$Q,'BD Factoraje'!$G:$G,'Cartera Semanal Producto'!$A54,'BD Factoraje'!$C:$C,$B$2),0)+AL54-SUMIFS('BD Factoraje'!$R:$R,'BD Factoraje'!$G:$G,'Cartera Semanal Producto'!$A54,'BD Factoraje'!$N:$N,'Cartera Semanal Producto'!AM$1,'BD Factoraje'!$C:$C,$B$2)</f>
        <v>0</v>
      </c>
      <c r="AN54" s="11">
        <f>IF('Cartera Semanal Producto'!$A54='Cartera Semanal Producto'!AN$1,-SUMIFS('BD Factoraje'!$Q:$Q,'BD Factoraje'!$G:$G,'Cartera Semanal Producto'!$A54,'BD Factoraje'!$C:$C,$B$2),0)+AM54-SUMIFS('BD Factoraje'!$R:$R,'BD Factoraje'!$G:$G,'Cartera Semanal Producto'!$A54,'BD Factoraje'!$N:$N,'Cartera Semanal Producto'!AN$1,'BD Factoraje'!$C:$C,$B$2)</f>
        <v>0</v>
      </c>
      <c r="AO54" s="11">
        <f>IF('Cartera Semanal Producto'!$A54='Cartera Semanal Producto'!AO$1,-SUMIFS('BD Factoraje'!$Q:$Q,'BD Factoraje'!$G:$G,'Cartera Semanal Producto'!$A54,'BD Factoraje'!$C:$C,$B$2),0)+AN54-SUMIFS('BD Factoraje'!$R:$R,'BD Factoraje'!$G:$G,'Cartera Semanal Producto'!$A54,'BD Factoraje'!$N:$N,'Cartera Semanal Producto'!AO$1,'BD Factoraje'!$C:$C,$B$2)</f>
        <v>0</v>
      </c>
      <c r="AP54" s="11">
        <f>IF('Cartera Semanal Producto'!$A54='Cartera Semanal Producto'!AP$1,-SUMIFS('BD Factoraje'!$Q:$Q,'BD Factoraje'!$G:$G,'Cartera Semanal Producto'!$A54,'BD Factoraje'!$C:$C,$B$2),0)+AO54-SUMIFS('BD Factoraje'!$R:$R,'BD Factoraje'!$G:$G,'Cartera Semanal Producto'!$A54,'BD Factoraje'!$N:$N,'Cartera Semanal Producto'!AP$1,'BD Factoraje'!$C:$C,$B$2)</f>
        <v>0</v>
      </c>
      <c r="AQ54" s="11">
        <f>IF('Cartera Semanal Producto'!$A54='Cartera Semanal Producto'!AQ$1,-SUMIFS('BD Factoraje'!$Q:$Q,'BD Factoraje'!$G:$G,'Cartera Semanal Producto'!$A54,'BD Factoraje'!$C:$C,$B$2),0)+AP54-SUMIFS('BD Factoraje'!$R:$R,'BD Factoraje'!$G:$G,'Cartera Semanal Producto'!$A54,'BD Factoraje'!$N:$N,'Cartera Semanal Producto'!AQ$1,'BD Factoraje'!$C:$C,$B$2)</f>
        <v>0</v>
      </c>
      <c r="AR54" s="11">
        <f>IF('Cartera Semanal Producto'!$A54='Cartera Semanal Producto'!AR$1,-SUMIFS('BD Factoraje'!$Q:$Q,'BD Factoraje'!$G:$G,'Cartera Semanal Producto'!$A54,'BD Factoraje'!$C:$C,$B$2),0)+AQ54-SUMIFS('BD Factoraje'!$R:$R,'BD Factoraje'!$G:$G,'Cartera Semanal Producto'!$A54,'BD Factoraje'!$N:$N,'Cartera Semanal Producto'!AR$1,'BD Factoraje'!$C:$C,$B$2)</f>
        <v>0</v>
      </c>
      <c r="AS54" s="11">
        <f>IF('Cartera Semanal Producto'!$A54='Cartera Semanal Producto'!AS$1,-SUMIFS('BD Factoraje'!$Q:$Q,'BD Factoraje'!$G:$G,'Cartera Semanal Producto'!$A54,'BD Factoraje'!$C:$C,$B$2),0)+AR54-SUMIFS('BD Factoraje'!$R:$R,'BD Factoraje'!$G:$G,'Cartera Semanal Producto'!$A54,'BD Factoraje'!$N:$N,'Cartera Semanal Producto'!AS$1,'BD Factoraje'!$C:$C,$B$2)</f>
        <v>0</v>
      </c>
      <c r="AT54" s="11">
        <f>IF('Cartera Semanal Producto'!$A54='Cartera Semanal Producto'!AT$1,-SUMIFS('BD Factoraje'!$Q:$Q,'BD Factoraje'!$G:$G,'Cartera Semanal Producto'!$A54,'BD Factoraje'!$C:$C,$B$2),0)+AS54-SUMIFS('BD Factoraje'!$R:$R,'BD Factoraje'!$G:$G,'Cartera Semanal Producto'!$A54,'BD Factoraje'!$N:$N,'Cartera Semanal Producto'!AT$1,'BD Factoraje'!$C:$C,$B$2)</f>
        <v>0</v>
      </c>
      <c r="AU54" s="11">
        <f>IF('Cartera Semanal Producto'!$A54='Cartera Semanal Producto'!AU$1,-SUMIFS('BD Factoraje'!$Q:$Q,'BD Factoraje'!$G:$G,'Cartera Semanal Producto'!$A54,'BD Factoraje'!$C:$C,$B$2),0)+AT54-SUMIFS('BD Factoraje'!$R:$R,'BD Factoraje'!$G:$G,'Cartera Semanal Producto'!$A54,'BD Factoraje'!$N:$N,'Cartera Semanal Producto'!AU$1,'BD Factoraje'!$C:$C,$B$2)</f>
        <v>0</v>
      </c>
      <c r="AV54" s="11">
        <f>IF('Cartera Semanal Producto'!$A54='Cartera Semanal Producto'!AV$1,-SUMIFS('BD Factoraje'!$Q:$Q,'BD Factoraje'!$G:$G,'Cartera Semanal Producto'!$A54,'BD Factoraje'!$C:$C,$B$2),0)+AU54-SUMIFS('BD Factoraje'!$R:$R,'BD Factoraje'!$G:$G,'Cartera Semanal Producto'!$A54,'BD Factoraje'!$N:$N,'Cartera Semanal Producto'!AV$1,'BD Factoraje'!$C:$C,$B$2)</f>
        <v>0</v>
      </c>
      <c r="AW54" s="11">
        <f>IF('Cartera Semanal Producto'!$A54='Cartera Semanal Producto'!AW$1,-SUMIFS('BD Factoraje'!$Q:$Q,'BD Factoraje'!$G:$G,'Cartera Semanal Producto'!$A54,'BD Factoraje'!$C:$C,$B$2),0)+AV54-SUMIFS('BD Factoraje'!$R:$R,'BD Factoraje'!$G:$G,'Cartera Semanal Producto'!$A54,'BD Factoraje'!$N:$N,'Cartera Semanal Producto'!AW$1,'BD Factoraje'!$C:$C,$B$2)</f>
        <v>0</v>
      </c>
      <c r="AX54" s="11">
        <f>IF('Cartera Semanal Producto'!$A54='Cartera Semanal Producto'!AX$1,-SUMIFS('BD Factoraje'!$Q:$Q,'BD Factoraje'!$G:$G,'Cartera Semanal Producto'!$A54,'BD Factoraje'!$C:$C,$B$2),0)+AW54-SUMIFS('BD Factoraje'!$R:$R,'BD Factoraje'!$G:$G,'Cartera Semanal Producto'!$A54,'BD Factoraje'!$N:$N,'Cartera Semanal Producto'!AX$1,'BD Factoraje'!$C:$C,$B$2)</f>
        <v>0</v>
      </c>
      <c r="AY54" s="11">
        <f>IF('Cartera Semanal Producto'!$A54='Cartera Semanal Producto'!AY$1,-SUMIFS('BD Factoraje'!$Q:$Q,'BD Factoraje'!$G:$G,'Cartera Semanal Producto'!$A54,'BD Factoraje'!$C:$C,$B$2),0)+AX54-SUMIFS('BD Factoraje'!$R:$R,'BD Factoraje'!$G:$G,'Cartera Semanal Producto'!$A54,'BD Factoraje'!$N:$N,'Cartera Semanal Producto'!AY$1,'BD Factoraje'!$C:$C,$B$2)</f>
        <v>0</v>
      </c>
      <c r="AZ54" s="11">
        <f>IF('Cartera Semanal Producto'!$A54='Cartera Semanal Producto'!AZ$1,-SUMIFS('BD Factoraje'!$Q:$Q,'BD Factoraje'!$G:$G,'Cartera Semanal Producto'!$A54,'BD Factoraje'!$C:$C,$B$2),0)+AY54-SUMIFS('BD Factoraje'!$R:$R,'BD Factoraje'!$G:$G,'Cartera Semanal Producto'!$A54,'BD Factoraje'!$N:$N,'Cartera Semanal Producto'!AZ$1,'BD Factoraje'!$C:$C,$B$2)</f>
        <v>0</v>
      </c>
      <c r="BA54" s="11">
        <f>IF('Cartera Semanal Producto'!$A54='Cartera Semanal Producto'!BA$1,-SUMIFS('BD Factoraje'!$Q:$Q,'BD Factoraje'!$G:$G,'Cartera Semanal Producto'!$A54,'BD Factoraje'!$C:$C,$B$2),0)+AZ54-SUMIFS('BD Factoraje'!$R:$R,'BD Factoraje'!$G:$G,'Cartera Semanal Producto'!$A54,'BD Factoraje'!$N:$N,'Cartera Semanal Producto'!BA$1,'BD Factoraje'!$C:$C,$B$2)</f>
        <v>0</v>
      </c>
      <c r="BB54" s="11">
        <f>IF('Cartera Semanal Producto'!$A54='Cartera Semanal Producto'!BB$1,-SUMIFS('BD Factoraje'!$Q:$Q,'BD Factoraje'!$G:$G,'Cartera Semanal Producto'!$A54,'BD Factoraje'!$C:$C,$B$2),0)+BA54-SUMIFS('BD Factoraje'!$R:$R,'BD Factoraje'!$G:$G,'Cartera Semanal Producto'!$A54,'BD Factoraje'!$N:$N,'Cartera Semanal Producto'!BB$1,'BD Factoraje'!$C:$C,$B$2)</f>
        <v>0</v>
      </c>
      <c r="BC54" s="11">
        <f>IF('Cartera Semanal Producto'!$A54='Cartera Semanal Producto'!BC$1,-SUMIFS('BD Factoraje'!$Q:$Q,'BD Factoraje'!$G:$G,'Cartera Semanal Producto'!$A54,'BD Factoraje'!$C:$C,$B$2),0)+BB54-SUMIFS('BD Factoraje'!$R:$R,'BD Factoraje'!$G:$G,'Cartera Semanal Producto'!$A54,'BD Factoraje'!$N:$N,'Cartera Semanal Producto'!BC$1,'BD Factoraje'!$C:$C,$B$2)</f>
        <v>0</v>
      </c>
      <c r="BD54" s="11">
        <f>IF('Cartera Semanal Producto'!$A54='Cartera Semanal Producto'!BD$1,-SUMIFS('BD Factoraje'!$Q:$Q,'BD Factoraje'!$G:$G,'Cartera Semanal Producto'!$A54,'BD Factoraje'!$C:$C,$B$2),0)+BC54-SUMIFS('BD Factoraje'!$R:$R,'BD Factoraje'!$G:$G,'Cartera Semanal Producto'!$A54,'BD Factoraje'!$N:$N,'Cartera Semanal Producto'!BD$1,'BD Factoraje'!$C:$C,$B$2)</f>
        <v>0</v>
      </c>
      <c r="BE54" s="11">
        <f>IF('Cartera Semanal Producto'!$A54='Cartera Semanal Producto'!BE$1,-SUMIFS('BD Factoraje'!$Q:$Q,'BD Factoraje'!$G:$G,'Cartera Semanal Producto'!$A54,'BD Factoraje'!$C:$C,$B$2),0)+BD54-SUMIFS('BD Factoraje'!$R:$R,'BD Factoraje'!$G:$G,'Cartera Semanal Producto'!$A54,'BD Factoraje'!$N:$N,'Cartera Semanal Producto'!BE$1,'BD Factoraje'!$C:$C,$B$2)</f>
        <v>0</v>
      </c>
      <c r="BF54" s="11">
        <f>IF('Cartera Semanal Producto'!$A54='Cartera Semanal Producto'!BF$1,-SUMIFS('BD Factoraje'!$Q:$Q,'BD Factoraje'!$G:$G,'Cartera Semanal Producto'!$A54,'BD Factoraje'!$C:$C,$B$2),0)+BE54-SUMIFS('BD Factoraje'!$R:$R,'BD Factoraje'!$G:$G,'Cartera Semanal Producto'!$A54,'BD Factoraje'!$N:$N,'Cartera Semanal Producto'!BF$1,'BD Factoraje'!$C:$C,$B$2)</f>
        <v>0</v>
      </c>
      <c r="BG54" s="11">
        <f>IF('Cartera Semanal Producto'!$A54='Cartera Semanal Producto'!BG$1,-SUMIFS('BD Factoraje'!$Q:$Q,'BD Factoraje'!$G:$G,'Cartera Semanal Producto'!$A54,'BD Factoraje'!$C:$C,$B$2),0)+BF54-SUMIFS('BD Factoraje'!$R:$R,'BD Factoraje'!$G:$G,'Cartera Semanal Producto'!$A54,'BD Factoraje'!$N:$N,'Cartera Semanal Producto'!BG$1,'BD Factoraje'!$C:$C,$B$2)</f>
        <v>0</v>
      </c>
      <c r="BH54" s="11">
        <f>IF('Cartera Semanal Producto'!$A54='Cartera Semanal Producto'!BH$1,-SUMIFS('BD Factoraje'!$Q:$Q,'BD Factoraje'!$G:$G,'Cartera Semanal Producto'!$A54,'BD Factoraje'!$C:$C,$B$2),0)+BG54-SUMIFS('BD Factoraje'!$R:$R,'BD Factoraje'!$G:$G,'Cartera Semanal Producto'!$A54,'BD Factoraje'!$N:$N,'Cartera Semanal Producto'!BH$1,'BD Factoraje'!$C:$C,$B$2)</f>
        <v>0</v>
      </c>
      <c r="BI54" s="11">
        <f>IF('Cartera Semanal Producto'!$A54='Cartera Semanal Producto'!BI$1,-SUMIFS('BD Factoraje'!$Q:$Q,'BD Factoraje'!$G:$G,'Cartera Semanal Producto'!$A54,'BD Factoraje'!$C:$C,$B$2),0)+BH54-SUMIFS('BD Factoraje'!$R:$R,'BD Factoraje'!$G:$G,'Cartera Semanal Producto'!$A54,'BD Factoraje'!$N:$N,'Cartera Semanal Producto'!BI$1,'BD Factoraje'!$C:$C,$B$2)</f>
        <v>0</v>
      </c>
      <c r="BJ54" s="11">
        <f>IF('Cartera Semanal Producto'!$A54='Cartera Semanal Producto'!BJ$1,-SUMIFS('BD Factoraje'!$Q:$Q,'BD Factoraje'!$G:$G,'Cartera Semanal Producto'!$A54,'BD Factoraje'!$C:$C,$B$2),0)+BI54-SUMIFS('BD Factoraje'!$R:$R,'BD Factoraje'!$G:$G,'Cartera Semanal Producto'!$A54,'BD Factoraje'!$N:$N,'Cartera Semanal Producto'!BJ$1,'BD Factoraje'!$C:$C,$B$2)</f>
        <v>0</v>
      </c>
      <c r="BK54" s="11">
        <f>IF('Cartera Semanal Producto'!$A54='Cartera Semanal Producto'!BK$1,-SUMIFS('BD Factoraje'!$Q:$Q,'BD Factoraje'!$G:$G,'Cartera Semanal Producto'!$A54,'BD Factoraje'!$C:$C,$B$2),0)+BJ54-SUMIFS('BD Factoraje'!$R:$R,'BD Factoraje'!$G:$G,'Cartera Semanal Producto'!$A54,'BD Factoraje'!$N:$N,'Cartera Semanal Producto'!BK$1,'BD Factoraje'!$C:$C,$B$2)</f>
        <v>0</v>
      </c>
      <c r="BL54" s="11">
        <f>IF('Cartera Semanal Producto'!$A54='Cartera Semanal Producto'!BL$1,-SUMIFS('BD Factoraje'!$Q:$Q,'BD Factoraje'!$G:$G,'Cartera Semanal Producto'!$A54,'BD Factoraje'!$C:$C,$B$2),0)+BK54-SUMIFS('BD Factoraje'!$R:$R,'BD Factoraje'!$G:$G,'Cartera Semanal Producto'!$A54,'BD Factoraje'!$N:$N,'Cartera Semanal Producto'!BL$1,'BD Factoraje'!$C:$C,$B$2)</f>
        <v>0</v>
      </c>
      <c r="BM54" s="11">
        <f>IF('Cartera Semanal Producto'!$A54='Cartera Semanal Producto'!BM$1,-SUMIFS('BD Factoraje'!$Q:$Q,'BD Factoraje'!$G:$G,'Cartera Semanal Producto'!$A54,'BD Factoraje'!$C:$C,$B$2),0)+BL54-SUMIFS('BD Factoraje'!$R:$R,'BD Factoraje'!$G:$G,'Cartera Semanal Producto'!$A54,'BD Factoraje'!$N:$N,'Cartera Semanal Producto'!BM$1,'BD Factoraje'!$C:$C,$B$2)</f>
        <v>0</v>
      </c>
      <c r="BN54" s="11">
        <f>IF('Cartera Semanal Producto'!$A54='Cartera Semanal Producto'!BN$1,-SUMIFS('BD Factoraje'!$Q:$Q,'BD Factoraje'!$G:$G,'Cartera Semanal Producto'!$A54,'BD Factoraje'!$C:$C,$B$2),0)+BM54-SUMIFS('BD Factoraje'!$R:$R,'BD Factoraje'!$G:$G,'Cartera Semanal Producto'!$A54,'BD Factoraje'!$N:$N,'Cartera Semanal Producto'!BN$1,'BD Factoraje'!$C:$C,$B$2)</f>
        <v>0</v>
      </c>
      <c r="BO54" s="11">
        <f>IF('Cartera Semanal Producto'!$A54='Cartera Semanal Producto'!BO$1,-SUMIFS('BD Factoraje'!$Q:$Q,'BD Factoraje'!$G:$G,'Cartera Semanal Producto'!$A54,'BD Factoraje'!$C:$C,$B$2),0)+BN54-SUMIFS('BD Factoraje'!$R:$R,'BD Factoraje'!$G:$G,'Cartera Semanal Producto'!$A54,'BD Factoraje'!$N:$N,'Cartera Semanal Producto'!BO$1,'BD Factoraje'!$C:$C,$B$2)</f>
        <v>0</v>
      </c>
      <c r="BP54" s="11">
        <f>IF('Cartera Semanal Producto'!$A54='Cartera Semanal Producto'!BP$1,-SUMIFS('BD Factoraje'!$Q:$Q,'BD Factoraje'!$G:$G,'Cartera Semanal Producto'!$A54,'BD Factoraje'!$C:$C,$B$2),0)+BO54-SUMIFS('BD Factoraje'!$R:$R,'BD Factoraje'!$G:$G,'Cartera Semanal Producto'!$A54,'BD Factoraje'!$N:$N,'Cartera Semanal Producto'!BP$1,'BD Factoraje'!$C:$C,$B$2)</f>
        <v>0</v>
      </c>
      <c r="BQ54" s="11">
        <f>IF('Cartera Semanal Producto'!$A54='Cartera Semanal Producto'!BQ$1,-SUMIFS('BD Factoraje'!$Q:$Q,'BD Factoraje'!$G:$G,'Cartera Semanal Producto'!$A54,'BD Factoraje'!$C:$C,$B$2),0)+BP54-SUMIFS('BD Factoraje'!$R:$R,'BD Factoraje'!$G:$G,'Cartera Semanal Producto'!$A54,'BD Factoraje'!$N:$N,'Cartera Semanal Producto'!BQ$1,'BD Factoraje'!$C:$C,$B$2)</f>
        <v>0</v>
      </c>
      <c r="BR54" s="11">
        <f>IF('Cartera Semanal Producto'!$A54='Cartera Semanal Producto'!BR$1,-SUMIFS('BD Factoraje'!$Q:$Q,'BD Factoraje'!$G:$G,'Cartera Semanal Producto'!$A54,'BD Factoraje'!$C:$C,$B$2),0)+BQ54-SUMIFS('BD Factoraje'!$R:$R,'BD Factoraje'!$G:$G,'Cartera Semanal Producto'!$A54,'BD Factoraje'!$N:$N,'Cartera Semanal Producto'!BR$1,'BD Factoraje'!$C:$C,$B$2)</f>
        <v>0</v>
      </c>
      <c r="BS54" s="11">
        <f>IF('Cartera Semanal Producto'!$A54='Cartera Semanal Producto'!BS$1,-SUMIFS('BD Factoraje'!$Q:$Q,'BD Factoraje'!$G:$G,'Cartera Semanal Producto'!$A54,'BD Factoraje'!$C:$C,$B$2),0)+BR54-SUMIFS('BD Factoraje'!$R:$R,'BD Factoraje'!$G:$G,'Cartera Semanal Producto'!$A54,'BD Factoraje'!$N:$N,'Cartera Semanal Producto'!BS$1,'BD Factoraje'!$C:$C,$B$2)</f>
        <v>0</v>
      </c>
      <c r="BT54" s="11">
        <f>IF('Cartera Semanal Producto'!$A54='Cartera Semanal Producto'!BT$1,-SUMIFS('BD Factoraje'!$Q:$Q,'BD Factoraje'!$G:$G,'Cartera Semanal Producto'!$A54,'BD Factoraje'!$C:$C,$B$2),0)+BS54-SUMIFS('BD Factoraje'!$R:$R,'BD Factoraje'!$G:$G,'Cartera Semanal Producto'!$A54,'BD Factoraje'!$N:$N,'Cartera Semanal Producto'!BT$1,'BD Factoraje'!$C:$C,$B$2)</f>
        <v>0</v>
      </c>
      <c r="BU54" s="11">
        <f>IF('Cartera Semanal Producto'!$A54='Cartera Semanal Producto'!BU$1,-SUMIFS('BD Factoraje'!$Q:$Q,'BD Factoraje'!$G:$G,'Cartera Semanal Producto'!$A54,'BD Factoraje'!$C:$C,$B$2),0)+BT54-SUMIFS('BD Factoraje'!$R:$R,'BD Factoraje'!$G:$G,'Cartera Semanal Producto'!$A54,'BD Factoraje'!$N:$N,'Cartera Semanal Producto'!BU$1,'BD Factoraje'!$C:$C,$B$2)</f>
        <v>0</v>
      </c>
      <c r="BV54" s="11">
        <f>IF('Cartera Semanal Producto'!$A54='Cartera Semanal Producto'!BV$1,-SUMIFS('BD Factoraje'!$Q:$Q,'BD Factoraje'!$G:$G,'Cartera Semanal Producto'!$A54,'BD Factoraje'!$C:$C,$B$2),0)+BU54-SUMIFS('BD Factoraje'!$R:$R,'BD Factoraje'!$G:$G,'Cartera Semanal Producto'!$A54,'BD Factoraje'!$N:$N,'Cartera Semanal Producto'!BV$1,'BD Factoraje'!$C:$C,$B$2)</f>
        <v>0</v>
      </c>
      <c r="BW54" s="11">
        <f>IF('Cartera Semanal Producto'!$A54='Cartera Semanal Producto'!BW$1,-SUMIFS('BD Factoraje'!$Q:$Q,'BD Factoraje'!$G:$G,'Cartera Semanal Producto'!$A54,'BD Factoraje'!$C:$C,$B$2),0)+BV54-SUMIFS('BD Factoraje'!$R:$R,'BD Factoraje'!$G:$G,'Cartera Semanal Producto'!$A54,'BD Factoraje'!$N:$N,'Cartera Semanal Producto'!BW$1,'BD Factoraje'!$C:$C,$B$2)</f>
        <v>0</v>
      </c>
      <c r="BX54" s="11">
        <f>IF('Cartera Semanal Producto'!$A54='Cartera Semanal Producto'!BX$1,-SUMIFS('BD Factoraje'!$Q:$Q,'BD Factoraje'!$G:$G,'Cartera Semanal Producto'!$A54,'BD Factoraje'!$C:$C,$B$2),0)+BW54-SUMIFS('BD Factoraje'!$R:$R,'BD Factoraje'!$G:$G,'Cartera Semanal Producto'!$A54,'BD Factoraje'!$N:$N,'Cartera Semanal Producto'!BX$1,'BD Factoraje'!$C:$C,$B$2)</f>
        <v>0</v>
      </c>
      <c r="BY54" s="11">
        <f>IF('Cartera Semanal Producto'!$A54='Cartera Semanal Producto'!BY$1,-SUMIFS('BD Factoraje'!$Q:$Q,'BD Factoraje'!$G:$G,'Cartera Semanal Producto'!$A54,'BD Factoraje'!$C:$C,$B$2),0)+BX54-SUMIFS('BD Factoraje'!$R:$R,'BD Factoraje'!$G:$G,'Cartera Semanal Producto'!$A54,'BD Factoraje'!$N:$N,'Cartera Semanal Producto'!BY$1,'BD Factoraje'!$C:$C,$B$2)</f>
        <v>0</v>
      </c>
      <c r="BZ54" s="11">
        <f>IF('Cartera Semanal Producto'!$A54='Cartera Semanal Producto'!BZ$1,-SUMIFS('BD Factoraje'!$Q:$Q,'BD Factoraje'!$G:$G,'Cartera Semanal Producto'!$A54,'BD Factoraje'!$C:$C,$B$2),0)+BY54-SUMIFS('BD Factoraje'!$R:$R,'BD Factoraje'!$G:$G,'Cartera Semanal Producto'!$A54,'BD Factoraje'!$N:$N,'Cartera Semanal Producto'!BZ$1,'BD Factoraje'!$C:$C,$B$2)</f>
        <v>0</v>
      </c>
      <c r="CA54" s="11">
        <f>IF('Cartera Semanal Producto'!$A54='Cartera Semanal Producto'!CA$1,-SUMIFS('BD Factoraje'!$Q:$Q,'BD Factoraje'!$G:$G,'Cartera Semanal Producto'!$A54,'BD Factoraje'!$C:$C,$B$2),0)+BZ54-SUMIFS('BD Factoraje'!$R:$R,'BD Factoraje'!$G:$G,'Cartera Semanal Producto'!$A54,'BD Factoraje'!$N:$N,'Cartera Semanal Producto'!CA$1,'BD Factoraje'!$C:$C,$B$2)</f>
        <v>0</v>
      </c>
      <c r="CB54" s="11">
        <f>IF('Cartera Semanal Producto'!$A54='Cartera Semanal Producto'!CB$1,-SUMIFS('BD Factoraje'!$Q:$Q,'BD Factoraje'!$G:$G,'Cartera Semanal Producto'!$A54,'BD Factoraje'!$C:$C,$B$2),0)+CA54-SUMIFS('BD Factoraje'!$R:$R,'BD Factoraje'!$G:$G,'Cartera Semanal Producto'!$A54,'BD Factoraje'!$N:$N,'Cartera Semanal Producto'!CB$1,'BD Factoraje'!$C:$C,$B$2)</f>
        <v>0</v>
      </c>
      <c r="CC54" s="11">
        <f>IF('Cartera Semanal Producto'!$A54='Cartera Semanal Producto'!CC$1,-SUMIFS('BD Factoraje'!$Q:$Q,'BD Factoraje'!$G:$G,'Cartera Semanal Producto'!$A54,'BD Factoraje'!$C:$C,$B$2),0)+CB54-SUMIFS('BD Factoraje'!$R:$R,'BD Factoraje'!$G:$G,'Cartera Semanal Producto'!$A54,'BD Factoraje'!$N:$N,'Cartera Semanal Producto'!CC$1,'BD Factoraje'!$C:$C,$B$2)</f>
        <v>0</v>
      </c>
      <c r="CD54" s="11">
        <f>IF('Cartera Semanal Producto'!$A54='Cartera Semanal Producto'!CD$1,-SUMIFS('BD Factoraje'!$Q:$Q,'BD Factoraje'!$G:$G,'Cartera Semanal Producto'!$A54,'BD Factoraje'!$C:$C,$B$2),0)+CC54-SUMIFS('BD Factoraje'!$R:$R,'BD Factoraje'!$G:$G,'Cartera Semanal Producto'!$A54,'BD Factoraje'!$N:$N,'Cartera Semanal Producto'!CD$1,'BD Factoraje'!$C:$C,$B$2)</f>
        <v>0</v>
      </c>
      <c r="CE54" s="11">
        <f>IF('Cartera Semanal Producto'!$A54='Cartera Semanal Producto'!CE$1,-SUMIFS('BD Factoraje'!$Q:$Q,'BD Factoraje'!$G:$G,'Cartera Semanal Producto'!$A54,'BD Factoraje'!$C:$C,$B$2),0)+CD54-SUMIFS('BD Factoraje'!$R:$R,'BD Factoraje'!$G:$G,'Cartera Semanal Producto'!$A54,'BD Factoraje'!$N:$N,'Cartera Semanal Producto'!CE$1,'BD Factoraje'!$C:$C,$B$2)</f>
        <v>0</v>
      </c>
      <c r="CF54" s="11">
        <f>IF('Cartera Semanal Producto'!$A54='Cartera Semanal Producto'!CF$1,-SUMIFS('BD Factoraje'!$Q:$Q,'BD Factoraje'!$G:$G,'Cartera Semanal Producto'!$A54,'BD Factoraje'!$C:$C,$B$2),0)+CE54-SUMIFS('BD Factoraje'!$R:$R,'BD Factoraje'!$G:$G,'Cartera Semanal Producto'!$A54,'BD Factoraje'!$N:$N,'Cartera Semanal Producto'!CF$1,'BD Factoraje'!$C:$C,$B$2)</f>
        <v>0</v>
      </c>
      <c r="CG54" s="11">
        <f>IF('Cartera Semanal Producto'!$A54='Cartera Semanal Producto'!CG$1,-SUMIFS('BD Factoraje'!$Q:$Q,'BD Factoraje'!$G:$G,'Cartera Semanal Producto'!$A54,'BD Factoraje'!$C:$C,$B$2),0)+CF54-SUMIFS('BD Factoraje'!$R:$R,'BD Factoraje'!$G:$G,'Cartera Semanal Producto'!$A54,'BD Factoraje'!$N:$N,'Cartera Semanal Producto'!CG$1,'BD Factoraje'!$C:$C,$B$2)</f>
        <v>0</v>
      </c>
      <c r="CH54" s="11">
        <f>IF('Cartera Semanal Producto'!$A54='Cartera Semanal Producto'!CH$1,-SUMIFS('BD Factoraje'!$Q:$Q,'BD Factoraje'!$G:$G,'Cartera Semanal Producto'!$A54,'BD Factoraje'!$C:$C,$B$2),0)+CG54-SUMIFS('BD Factoraje'!$R:$R,'BD Factoraje'!$G:$G,'Cartera Semanal Producto'!$A54,'BD Factoraje'!$N:$N,'Cartera Semanal Producto'!CH$1,'BD Factoraje'!$C:$C,$B$2)</f>
        <v>0</v>
      </c>
      <c r="CI54" s="11">
        <f>IF('Cartera Semanal Producto'!$A54='Cartera Semanal Producto'!CI$1,-SUMIFS('BD Factoraje'!$Q:$Q,'BD Factoraje'!$G:$G,'Cartera Semanal Producto'!$A54,'BD Factoraje'!$C:$C,$B$2),0)+CH54-SUMIFS('BD Factoraje'!$R:$R,'BD Factoraje'!$G:$G,'Cartera Semanal Producto'!$A54,'BD Factoraje'!$N:$N,'Cartera Semanal Producto'!CI$1,'BD Factoraje'!$C:$C,$B$2)</f>
        <v>0</v>
      </c>
      <c r="CJ54" s="11">
        <f>IF('Cartera Semanal Producto'!$A54='Cartera Semanal Producto'!CJ$1,-SUMIFS('BD Factoraje'!$Q:$Q,'BD Factoraje'!$G:$G,'Cartera Semanal Producto'!$A54,'BD Factoraje'!$C:$C,$B$2),0)+CI54-SUMIFS('BD Factoraje'!$R:$R,'BD Factoraje'!$G:$G,'Cartera Semanal Producto'!$A54,'BD Factoraje'!$N:$N,'Cartera Semanal Producto'!CJ$1,'BD Factoraje'!$C:$C,$B$2)</f>
        <v>0</v>
      </c>
      <c r="CK54" s="11">
        <f>IF('Cartera Semanal Producto'!$A54='Cartera Semanal Producto'!CK$1,-SUMIFS('BD Factoraje'!$Q:$Q,'BD Factoraje'!$G:$G,'Cartera Semanal Producto'!$A54,'BD Factoraje'!$C:$C,$B$2),0)+CJ54-SUMIFS('BD Factoraje'!$R:$R,'BD Factoraje'!$G:$G,'Cartera Semanal Producto'!$A54,'BD Factoraje'!$N:$N,'Cartera Semanal Producto'!CK$1,'BD Factoraje'!$C:$C,$B$2)</f>
        <v>0</v>
      </c>
      <c r="CL54" s="11">
        <f>IF('Cartera Semanal Producto'!$A54='Cartera Semanal Producto'!CL$1,-SUMIFS('BD Factoraje'!$Q:$Q,'BD Factoraje'!$G:$G,'Cartera Semanal Producto'!$A54,'BD Factoraje'!$C:$C,$B$2),0)+CK54-SUMIFS('BD Factoraje'!$R:$R,'BD Factoraje'!$G:$G,'Cartera Semanal Producto'!$A54,'BD Factoraje'!$N:$N,'Cartera Semanal Producto'!CL$1,'BD Factoraje'!$C:$C,$B$2)</f>
        <v>0</v>
      </c>
      <c r="CM54" s="11">
        <f>IF('Cartera Semanal Producto'!$A54='Cartera Semanal Producto'!CM$1,-SUMIFS('BD Factoraje'!$Q:$Q,'BD Factoraje'!$G:$G,'Cartera Semanal Producto'!$A54,'BD Factoraje'!$C:$C,$B$2),0)+CL54-SUMIFS('BD Factoraje'!$R:$R,'BD Factoraje'!$G:$G,'Cartera Semanal Producto'!$A54,'BD Factoraje'!$N:$N,'Cartera Semanal Producto'!CM$1,'BD Factoraje'!$C:$C,$B$2)</f>
        <v>0</v>
      </c>
      <c r="CN54" s="11">
        <f>IF('Cartera Semanal Producto'!$A54='Cartera Semanal Producto'!CN$1,-SUMIFS('BD Factoraje'!$Q:$Q,'BD Factoraje'!$G:$G,'Cartera Semanal Producto'!$A54,'BD Factoraje'!$C:$C,$B$2),0)+CM54-SUMIFS('BD Factoraje'!$R:$R,'BD Factoraje'!$G:$G,'Cartera Semanal Producto'!$A54,'BD Factoraje'!$N:$N,'Cartera Semanal Producto'!CN$1,'BD Factoraje'!$C:$C,$B$2)</f>
        <v>0</v>
      </c>
      <c r="CO54" s="11">
        <f>IF('Cartera Semanal Producto'!$A54='Cartera Semanal Producto'!CO$1,-SUMIFS('BD Factoraje'!$Q:$Q,'BD Factoraje'!$G:$G,'Cartera Semanal Producto'!$A54,'BD Factoraje'!$C:$C,$B$2),0)+CN54-SUMIFS('BD Factoraje'!$R:$R,'BD Factoraje'!$G:$G,'Cartera Semanal Producto'!$A54,'BD Factoraje'!$N:$N,'Cartera Semanal Producto'!CO$1,'BD Factoraje'!$C:$C,$B$2)</f>
        <v>0</v>
      </c>
      <c r="CP54" s="11">
        <f>IF('Cartera Semanal Producto'!$A54='Cartera Semanal Producto'!CP$1,-SUMIFS('BD Factoraje'!$Q:$Q,'BD Factoraje'!$G:$G,'Cartera Semanal Producto'!$A54,'BD Factoraje'!$C:$C,$B$2),0)+CO54-SUMIFS('BD Factoraje'!$R:$R,'BD Factoraje'!$G:$G,'Cartera Semanal Producto'!$A54,'BD Factoraje'!$N:$N,'Cartera Semanal Producto'!CP$1,'BD Factoraje'!$C:$C,$B$2)</f>
        <v>0</v>
      </c>
      <c r="CQ54" s="11">
        <f>IF('Cartera Semanal Producto'!$A54='Cartera Semanal Producto'!CQ$1,-SUMIFS('BD Factoraje'!$Q:$Q,'BD Factoraje'!$G:$G,'Cartera Semanal Producto'!$A54,'BD Factoraje'!$C:$C,$B$2),0)+CP54-SUMIFS('BD Factoraje'!$R:$R,'BD Factoraje'!$G:$G,'Cartera Semanal Producto'!$A54,'BD Factoraje'!$N:$N,'Cartera Semanal Producto'!CQ$1,'BD Factoraje'!$C:$C,$B$2)</f>
        <v>0</v>
      </c>
      <c r="CR54" s="11">
        <f>IF('Cartera Semanal Producto'!$A54='Cartera Semanal Producto'!CR$1,-SUMIFS('BD Factoraje'!$Q:$Q,'BD Factoraje'!$G:$G,'Cartera Semanal Producto'!$A54,'BD Factoraje'!$C:$C,$B$2),0)+CQ54-SUMIFS('BD Factoraje'!$R:$R,'BD Factoraje'!$G:$G,'Cartera Semanal Producto'!$A54,'BD Factoraje'!$N:$N,'Cartera Semanal Producto'!CR$1,'BD Factoraje'!$C:$C,$B$2)</f>
        <v>0</v>
      </c>
      <c r="CS54" s="11">
        <f>IF('Cartera Semanal Producto'!$A54='Cartera Semanal Producto'!CS$1,-SUMIFS('BD Factoraje'!$Q:$Q,'BD Factoraje'!$G:$G,'Cartera Semanal Producto'!$A54,'BD Factoraje'!$C:$C,$B$2),0)+CR54-SUMIFS('BD Factoraje'!$R:$R,'BD Factoraje'!$G:$G,'Cartera Semanal Producto'!$A54,'BD Factoraje'!$N:$N,'Cartera Semanal Producto'!CS$1,'BD Factoraje'!$C:$C,$B$2)</f>
        <v>0</v>
      </c>
      <c r="CT54" s="11">
        <f>IF('Cartera Semanal Producto'!$A54='Cartera Semanal Producto'!CT$1,-SUMIFS('BD Factoraje'!$Q:$Q,'BD Factoraje'!$G:$G,'Cartera Semanal Producto'!$A54,'BD Factoraje'!$C:$C,$B$2),0)+CS54-SUMIFS('BD Factoraje'!$R:$R,'BD Factoraje'!$G:$G,'Cartera Semanal Producto'!$A54,'BD Factoraje'!$N:$N,'Cartera Semanal Producto'!CT$1,'BD Factoraje'!$C:$C,$B$2)</f>
        <v>0</v>
      </c>
      <c r="CU54" s="11">
        <f>IF('Cartera Semanal Producto'!$A54='Cartera Semanal Producto'!CU$1,-SUMIFS('BD Factoraje'!$Q:$Q,'BD Factoraje'!$G:$G,'Cartera Semanal Producto'!$A54,'BD Factoraje'!$C:$C,$B$2),0)+CT54-SUMIFS('BD Factoraje'!$R:$R,'BD Factoraje'!$G:$G,'Cartera Semanal Producto'!$A54,'BD Factoraje'!$N:$N,'Cartera Semanal Producto'!CU$1,'BD Factoraje'!$C:$C,$B$2)</f>
        <v>0</v>
      </c>
      <c r="CV54" s="11">
        <f>IF('Cartera Semanal Producto'!$A54='Cartera Semanal Producto'!CV$1,-SUMIFS('BD Factoraje'!$Q:$Q,'BD Factoraje'!$G:$G,'Cartera Semanal Producto'!$A54,'BD Factoraje'!$C:$C,$B$2),0)+CU54-SUMIFS('BD Factoraje'!$R:$R,'BD Factoraje'!$G:$G,'Cartera Semanal Producto'!$A54,'BD Factoraje'!$N:$N,'Cartera Semanal Producto'!CV$1,'BD Factoraje'!$C:$C,$B$2)</f>
        <v>0</v>
      </c>
    </row>
    <row r="55" spans="1:100" s="12" customFormat="1" x14ac:dyDescent="0.25">
      <c r="A55" s="14">
        <v>65</v>
      </c>
      <c r="B55" s="31">
        <f t="shared" si="2"/>
        <v>42820</v>
      </c>
      <c r="C55" s="11">
        <f>IF('Cartera Semanal Producto'!$A55='Cartera Semanal Producto'!C$1,-SUMIFS('BD Factoraje'!$Q:$Q,'BD Factoraje'!$G:$G,'Cartera Semanal Producto'!$A55,'BD Factoraje'!$C:$C,$B$2),0)</f>
        <v>0</v>
      </c>
      <c r="D55" s="11">
        <f>IF('Cartera Semanal Producto'!$A55='Cartera Semanal Producto'!D$1,-SUMIFS('BD Factoraje'!$Q:$Q,'BD Factoraje'!$G:$G,'Cartera Semanal Producto'!$A55,'BD Factoraje'!$C:$C,$B$2),0)+C55-SUMIFS('BD Factoraje'!$R:$R,'BD Factoraje'!$G:$G,'Cartera Semanal Producto'!$A55,'BD Factoraje'!$N:$N,'Cartera Semanal Producto'!D$1,'BD Factoraje'!$C:$C,$B$2)</f>
        <v>0</v>
      </c>
      <c r="E55" s="11">
        <f>IF('Cartera Semanal Producto'!$A55='Cartera Semanal Producto'!E$1,-SUMIFS('BD Factoraje'!$Q:$Q,'BD Factoraje'!$G:$G,'Cartera Semanal Producto'!$A55,'BD Factoraje'!$C:$C,$B$2),0)+D55-SUMIFS('BD Factoraje'!$R:$R,'BD Factoraje'!$G:$G,'Cartera Semanal Producto'!$A55,'BD Factoraje'!$N:$N,'Cartera Semanal Producto'!E$1,'BD Factoraje'!$C:$C,$B$2)</f>
        <v>0</v>
      </c>
      <c r="F55" s="11">
        <f>IF('Cartera Semanal Producto'!$A55='Cartera Semanal Producto'!F$1,-SUMIFS('BD Factoraje'!$Q:$Q,'BD Factoraje'!$G:$G,'Cartera Semanal Producto'!$A55,'BD Factoraje'!$C:$C,$B$2),0)+E55-SUMIFS('BD Factoraje'!$R:$R,'BD Factoraje'!$G:$G,'Cartera Semanal Producto'!$A55,'BD Factoraje'!$N:$N,'Cartera Semanal Producto'!F$1,'BD Factoraje'!$C:$C,$B$2)</f>
        <v>0</v>
      </c>
      <c r="G55" s="11">
        <f>IF('Cartera Semanal Producto'!$A55='Cartera Semanal Producto'!G$1,-SUMIFS('BD Factoraje'!$Q:$Q,'BD Factoraje'!$G:$G,'Cartera Semanal Producto'!$A55,'BD Factoraje'!$C:$C,$B$2),0)+F55-SUMIFS('BD Factoraje'!$R:$R,'BD Factoraje'!$G:$G,'Cartera Semanal Producto'!$A55,'BD Factoraje'!$N:$N,'Cartera Semanal Producto'!G$1,'BD Factoraje'!$C:$C,$B$2)</f>
        <v>0</v>
      </c>
      <c r="H55" s="11">
        <f>IF('Cartera Semanal Producto'!$A55='Cartera Semanal Producto'!H$1,-SUMIFS('BD Factoraje'!$Q:$Q,'BD Factoraje'!$G:$G,'Cartera Semanal Producto'!$A55,'BD Factoraje'!$C:$C,$B$2),0)+G55-SUMIFS('BD Factoraje'!$R:$R,'BD Factoraje'!$G:$G,'Cartera Semanal Producto'!$A55,'BD Factoraje'!$N:$N,'Cartera Semanal Producto'!H$1,'BD Factoraje'!$C:$C,$B$2)</f>
        <v>0</v>
      </c>
      <c r="I55" s="11">
        <f>IF('Cartera Semanal Producto'!$A55='Cartera Semanal Producto'!I$1,-SUMIFS('BD Factoraje'!$Q:$Q,'BD Factoraje'!$G:$G,'Cartera Semanal Producto'!$A55,'BD Factoraje'!$C:$C,$B$2),0)+H55-SUMIFS('BD Factoraje'!$R:$R,'BD Factoraje'!$G:$G,'Cartera Semanal Producto'!$A55,'BD Factoraje'!$N:$N,'Cartera Semanal Producto'!I$1,'BD Factoraje'!$C:$C,$B$2)</f>
        <v>0</v>
      </c>
      <c r="J55" s="11">
        <f>IF('Cartera Semanal Producto'!$A55='Cartera Semanal Producto'!J$1,-SUMIFS('BD Factoraje'!$Q:$Q,'BD Factoraje'!$G:$G,'Cartera Semanal Producto'!$A55,'BD Factoraje'!$C:$C,$B$2),0)+I55-SUMIFS('BD Factoraje'!$R:$R,'BD Factoraje'!$G:$G,'Cartera Semanal Producto'!$A55,'BD Factoraje'!$N:$N,'Cartera Semanal Producto'!J$1,'BD Factoraje'!$C:$C,$B$2)</f>
        <v>0</v>
      </c>
      <c r="K55" s="11">
        <f>IF('Cartera Semanal Producto'!$A55='Cartera Semanal Producto'!K$1,-SUMIFS('BD Factoraje'!$Q:$Q,'BD Factoraje'!$G:$G,'Cartera Semanal Producto'!$A55,'BD Factoraje'!$C:$C,$B$2),0)+J55-SUMIFS('BD Factoraje'!$R:$R,'BD Factoraje'!$G:$G,'Cartera Semanal Producto'!$A55,'BD Factoraje'!$N:$N,'Cartera Semanal Producto'!K$1,'BD Factoraje'!$C:$C,$B$2)</f>
        <v>0</v>
      </c>
      <c r="L55" s="11">
        <f>IF('Cartera Semanal Producto'!$A55='Cartera Semanal Producto'!L$1,-SUMIFS('BD Factoraje'!$Q:$Q,'BD Factoraje'!$G:$G,'Cartera Semanal Producto'!$A55,'BD Factoraje'!$C:$C,$B$2),0)+K55-SUMIFS('BD Factoraje'!$R:$R,'BD Factoraje'!$G:$G,'Cartera Semanal Producto'!$A55,'BD Factoraje'!$N:$N,'Cartera Semanal Producto'!L$1,'BD Factoraje'!$C:$C,$B$2)</f>
        <v>0</v>
      </c>
      <c r="M55" s="11">
        <f>IF('Cartera Semanal Producto'!$A55='Cartera Semanal Producto'!M$1,-SUMIFS('BD Factoraje'!$Q:$Q,'BD Factoraje'!$G:$G,'Cartera Semanal Producto'!$A55,'BD Factoraje'!$C:$C,$B$2),0)+L55-SUMIFS('BD Factoraje'!$R:$R,'BD Factoraje'!$G:$G,'Cartera Semanal Producto'!$A55,'BD Factoraje'!$N:$N,'Cartera Semanal Producto'!M$1,'BD Factoraje'!$C:$C,$B$2)</f>
        <v>0</v>
      </c>
      <c r="N55" s="11">
        <f>IF('Cartera Semanal Producto'!$A55='Cartera Semanal Producto'!N$1,-SUMIFS('BD Factoraje'!$Q:$Q,'BD Factoraje'!$G:$G,'Cartera Semanal Producto'!$A55,'BD Factoraje'!$C:$C,$B$2),0)+M55-SUMIFS('BD Factoraje'!$R:$R,'BD Factoraje'!$G:$G,'Cartera Semanal Producto'!$A55,'BD Factoraje'!$N:$N,'Cartera Semanal Producto'!N$1,'BD Factoraje'!$C:$C,$B$2)</f>
        <v>0</v>
      </c>
      <c r="O55" s="11">
        <f>IF('Cartera Semanal Producto'!$A55='Cartera Semanal Producto'!O$1,-SUMIFS('BD Factoraje'!$Q:$Q,'BD Factoraje'!$G:$G,'Cartera Semanal Producto'!$A55,'BD Factoraje'!$C:$C,$B$2),0)+N55-SUMIFS('BD Factoraje'!$R:$R,'BD Factoraje'!$G:$G,'Cartera Semanal Producto'!$A55,'BD Factoraje'!$N:$N,'Cartera Semanal Producto'!O$1,'BD Factoraje'!$C:$C,$B$2)</f>
        <v>0</v>
      </c>
      <c r="P55" s="11">
        <f>IF('Cartera Semanal Producto'!$A55='Cartera Semanal Producto'!P$1,-SUMIFS('BD Factoraje'!$Q:$Q,'BD Factoraje'!$G:$G,'Cartera Semanal Producto'!$A55,'BD Factoraje'!$C:$C,$B$2),0)+O55-SUMIFS('BD Factoraje'!$R:$R,'BD Factoraje'!$G:$G,'Cartera Semanal Producto'!$A55,'BD Factoraje'!$N:$N,'Cartera Semanal Producto'!P$1,'BD Factoraje'!$C:$C,$B$2)</f>
        <v>0</v>
      </c>
      <c r="Q55" s="11">
        <f>IF('Cartera Semanal Producto'!$A55='Cartera Semanal Producto'!Q$1,-SUMIFS('BD Factoraje'!$Q:$Q,'BD Factoraje'!$G:$G,'Cartera Semanal Producto'!$A55,'BD Factoraje'!$C:$C,$B$2),0)+P55-SUMIFS('BD Factoraje'!$R:$R,'BD Factoraje'!$G:$G,'Cartera Semanal Producto'!$A55,'BD Factoraje'!$N:$N,'Cartera Semanal Producto'!Q$1,'BD Factoraje'!$C:$C,$B$2)</f>
        <v>0</v>
      </c>
      <c r="R55" s="11">
        <f>IF('Cartera Semanal Producto'!$A55='Cartera Semanal Producto'!R$1,-SUMIFS('BD Factoraje'!$Q:$Q,'BD Factoraje'!$G:$G,'Cartera Semanal Producto'!$A55,'BD Factoraje'!$C:$C,$B$2),0)+Q55-SUMIFS('BD Factoraje'!$R:$R,'BD Factoraje'!$G:$G,'Cartera Semanal Producto'!$A55,'BD Factoraje'!$N:$N,'Cartera Semanal Producto'!R$1,'BD Factoraje'!$C:$C,$B$2)</f>
        <v>0</v>
      </c>
      <c r="S55" s="11">
        <f>IF('Cartera Semanal Producto'!$A55='Cartera Semanal Producto'!S$1,-SUMIFS('BD Factoraje'!$Q:$Q,'BD Factoraje'!$G:$G,'Cartera Semanal Producto'!$A55,'BD Factoraje'!$C:$C,$B$2),0)+R55-SUMIFS('BD Factoraje'!$R:$R,'BD Factoraje'!$G:$G,'Cartera Semanal Producto'!$A55,'BD Factoraje'!$N:$N,'Cartera Semanal Producto'!S$1,'BD Factoraje'!$C:$C,$B$2)</f>
        <v>0</v>
      </c>
      <c r="T55" s="11">
        <f>IF('Cartera Semanal Producto'!$A55='Cartera Semanal Producto'!T$1,-SUMIFS('BD Factoraje'!$Q:$Q,'BD Factoraje'!$G:$G,'Cartera Semanal Producto'!$A55,'BD Factoraje'!$C:$C,$B$2),0)+S55-SUMIFS('BD Factoraje'!$R:$R,'BD Factoraje'!$G:$G,'Cartera Semanal Producto'!$A55,'BD Factoraje'!$N:$N,'Cartera Semanal Producto'!T$1,'BD Factoraje'!$C:$C,$B$2)</f>
        <v>0</v>
      </c>
      <c r="U55" s="11">
        <f>IF('Cartera Semanal Producto'!$A55='Cartera Semanal Producto'!U$1,-SUMIFS('BD Factoraje'!$Q:$Q,'BD Factoraje'!$G:$G,'Cartera Semanal Producto'!$A55,'BD Factoraje'!$C:$C,$B$2),0)+T55-SUMIFS('BD Factoraje'!$R:$R,'BD Factoraje'!$G:$G,'Cartera Semanal Producto'!$A55,'BD Factoraje'!$N:$N,'Cartera Semanal Producto'!U$1,'BD Factoraje'!$C:$C,$B$2)</f>
        <v>0</v>
      </c>
      <c r="V55" s="11">
        <f>IF('Cartera Semanal Producto'!$A55='Cartera Semanal Producto'!V$1,-SUMIFS('BD Factoraje'!$Q:$Q,'BD Factoraje'!$G:$G,'Cartera Semanal Producto'!$A55,'BD Factoraje'!$C:$C,$B$2),0)+U55-SUMIFS('BD Factoraje'!$R:$R,'BD Factoraje'!$G:$G,'Cartera Semanal Producto'!$A55,'BD Factoraje'!$N:$N,'Cartera Semanal Producto'!V$1,'BD Factoraje'!$C:$C,$B$2)</f>
        <v>0</v>
      </c>
      <c r="W55" s="11">
        <f>IF('Cartera Semanal Producto'!$A55='Cartera Semanal Producto'!W$1,-SUMIFS('BD Factoraje'!$Q:$Q,'BD Factoraje'!$G:$G,'Cartera Semanal Producto'!$A55,'BD Factoraje'!$C:$C,$B$2),0)+V55-SUMIFS('BD Factoraje'!$R:$R,'BD Factoraje'!$G:$G,'Cartera Semanal Producto'!$A55,'BD Factoraje'!$N:$N,'Cartera Semanal Producto'!W$1,'BD Factoraje'!$C:$C,$B$2)</f>
        <v>0</v>
      </c>
      <c r="X55" s="11">
        <f>IF('Cartera Semanal Producto'!$A55='Cartera Semanal Producto'!X$1,-SUMIFS('BD Factoraje'!$Q:$Q,'BD Factoraje'!$G:$G,'Cartera Semanal Producto'!$A55,'BD Factoraje'!$C:$C,$B$2),0)+W55-SUMIFS('BD Factoraje'!$R:$R,'BD Factoraje'!$G:$G,'Cartera Semanal Producto'!$A55,'BD Factoraje'!$N:$N,'Cartera Semanal Producto'!X$1,'BD Factoraje'!$C:$C,$B$2)</f>
        <v>0</v>
      </c>
      <c r="Y55" s="11">
        <f>IF('Cartera Semanal Producto'!$A55='Cartera Semanal Producto'!Y$1,-SUMIFS('BD Factoraje'!$Q:$Q,'BD Factoraje'!$G:$G,'Cartera Semanal Producto'!$A55,'BD Factoraje'!$C:$C,$B$2),0)+X55-SUMIFS('BD Factoraje'!$R:$R,'BD Factoraje'!$G:$G,'Cartera Semanal Producto'!$A55,'BD Factoraje'!$N:$N,'Cartera Semanal Producto'!Y$1,'BD Factoraje'!$C:$C,$B$2)</f>
        <v>0</v>
      </c>
      <c r="Z55" s="11">
        <f>IF('Cartera Semanal Producto'!$A55='Cartera Semanal Producto'!Z$1,-SUMIFS('BD Factoraje'!$Q:$Q,'BD Factoraje'!$G:$G,'Cartera Semanal Producto'!$A55,'BD Factoraje'!$C:$C,$B$2),0)+Y55-SUMIFS('BD Factoraje'!$R:$R,'BD Factoraje'!$G:$G,'Cartera Semanal Producto'!$A55,'BD Factoraje'!$N:$N,'Cartera Semanal Producto'!Z$1,'BD Factoraje'!$C:$C,$B$2)</f>
        <v>0</v>
      </c>
      <c r="AA55" s="11">
        <f>IF('Cartera Semanal Producto'!$A55='Cartera Semanal Producto'!AA$1,-SUMIFS('BD Factoraje'!$Q:$Q,'BD Factoraje'!$G:$G,'Cartera Semanal Producto'!$A55,'BD Factoraje'!$C:$C,$B$2),0)+Z55-SUMIFS('BD Factoraje'!$R:$R,'BD Factoraje'!$G:$G,'Cartera Semanal Producto'!$A55,'BD Factoraje'!$N:$N,'Cartera Semanal Producto'!AA$1,'BD Factoraje'!$C:$C,$B$2)</f>
        <v>0</v>
      </c>
      <c r="AB55" s="11">
        <f>IF('Cartera Semanal Producto'!$A55='Cartera Semanal Producto'!AB$1,-SUMIFS('BD Factoraje'!$Q:$Q,'BD Factoraje'!$G:$G,'Cartera Semanal Producto'!$A55,'BD Factoraje'!$C:$C,$B$2),0)+AA55-SUMIFS('BD Factoraje'!$R:$R,'BD Factoraje'!$G:$G,'Cartera Semanal Producto'!$A55,'BD Factoraje'!$N:$N,'Cartera Semanal Producto'!AB$1,'BD Factoraje'!$C:$C,$B$2)</f>
        <v>0</v>
      </c>
      <c r="AC55" s="11">
        <f>IF('Cartera Semanal Producto'!$A55='Cartera Semanal Producto'!AC$1,-SUMIFS('BD Factoraje'!$Q:$Q,'BD Factoraje'!$G:$G,'Cartera Semanal Producto'!$A55,'BD Factoraje'!$C:$C,$B$2),0)+AB55-SUMIFS('BD Factoraje'!$R:$R,'BD Factoraje'!$G:$G,'Cartera Semanal Producto'!$A55,'BD Factoraje'!$N:$N,'Cartera Semanal Producto'!AC$1,'BD Factoraje'!$C:$C,$B$2)</f>
        <v>0</v>
      </c>
      <c r="AD55" s="11">
        <f>IF('Cartera Semanal Producto'!$A55='Cartera Semanal Producto'!AD$1,-SUMIFS('BD Factoraje'!$Q:$Q,'BD Factoraje'!$G:$G,'Cartera Semanal Producto'!$A55,'BD Factoraje'!$C:$C,$B$2),0)+AC55-SUMIFS('BD Factoraje'!$R:$R,'BD Factoraje'!$G:$G,'Cartera Semanal Producto'!$A55,'BD Factoraje'!$N:$N,'Cartera Semanal Producto'!AD$1,'BD Factoraje'!$C:$C,$B$2)</f>
        <v>0</v>
      </c>
      <c r="AE55" s="11">
        <f>IF('Cartera Semanal Producto'!$A55='Cartera Semanal Producto'!AE$1,-SUMIFS('BD Factoraje'!$Q:$Q,'BD Factoraje'!$G:$G,'Cartera Semanal Producto'!$A55,'BD Factoraje'!$C:$C,$B$2),0)+AD55-SUMIFS('BD Factoraje'!$R:$R,'BD Factoraje'!$G:$G,'Cartera Semanal Producto'!$A55,'BD Factoraje'!$N:$N,'Cartera Semanal Producto'!AE$1,'BD Factoraje'!$C:$C,$B$2)</f>
        <v>0</v>
      </c>
      <c r="AF55" s="11">
        <f>IF('Cartera Semanal Producto'!$A55='Cartera Semanal Producto'!AF$1,-SUMIFS('BD Factoraje'!$Q:$Q,'BD Factoraje'!$G:$G,'Cartera Semanal Producto'!$A55,'BD Factoraje'!$C:$C,$B$2),0)+AE55-SUMIFS('BD Factoraje'!$R:$R,'BD Factoraje'!$G:$G,'Cartera Semanal Producto'!$A55,'BD Factoraje'!$N:$N,'Cartera Semanal Producto'!AF$1,'BD Factoraje'!$C:$C,$B$2)</f>
        <v>0</v>
      </c>
      <c r="AG55" s="11">
        <f>IF('Cartera Semanal Producto'!$A55='Cartera Semanal Producto'!AG$1,-SUMIFS('BD Factoraje'!$Q:$Q,'BD Factoraje'!$G:$G,'Cartera Semanal Producto'!$A55,'BD Factoraje'!$C:$C,$B$2),0)+AF55-SUMIFS('BD Factoraje'!$R:$R,'BD Factoraje'!$G:$G,'Cartera Semanal Producto'!$A55,'BD Factoraje'!$N:$N,'Cartera Semanal Producto'!AG$1,'BD Factoraje'!$C:$C,$B$2)</f>
        <v>0</v>
      </c>
      <c r="AH55" s="11">
        <f>IF('Cartera Semanal Producto'!$A55='Cartera Semanal Producto'!AH$1,-SUMIFS('BD Factoraje'!$Q:$Q,'BD Factoraje'!$G:$G,'Cartera Semanal Producto'!$A55,'BD Factoraje'!$C:$C,$B$2),0)+AG55-SUMIFS('BD Factoraje'!$R:$R,'BD Factoraje'!$G:$G,'Cartera Semanal Producto'!$A55,'BD Factoraje'!$N:$N,'Cartera Semanal Producto'!AH$1,'BD Factoraje'!$C:$C,$B$2)</f>
        <v>0</v>
      </c>
      <c r="AI55" s="11">
        <f>IF('Cartera Semanal Producto'!$A55='Cartera Semanal Producto'!AI$1,-SUMIFS('BD Factoraje'!$Q:$Q,'BD Factoraje'!$G:$G,'Cartera Semanal Producto'!$A55,'BD Factoraje'!$C:$C,$B$2),0)+AH55-SUMIFS('BD Factoraje'!$R:$R,'BD Factoraje'!$G:$G,'Cartera Semanal Producto'!$A55,'BD Factoraje'!$N:$N,'Cartera Semanal Producto'!AI$1,'BD Factoraje'!$C:$C,$B$2)</f>
        <v>0</v>
      </c>
      <c r="AJ55" s="11">
        <f>IF('Cartera Semanal Producto'!$A55='Cartera Semanal Producto'!AJ$1,-SUMIFS('BD Factoraje'!$Q:$Q,'BD Factoraje'!$G:$G,'Cartera Semanal Producto'!$A55,'BD Factoraje'!$C:$C,$B$2),0)+AI55-SUMIFS('BD Factoraje'!$R:$R,'BD Factoraje'!$G:$G,'Cartera Semanal Producto'!$A55,'BD Factoraje'!$N:$N,'Cartera Semanal Producto'!AJ$1,'BD Factoraje'!$C:$C,$B$2)</f>
        <v>0</v>
      </c>
      <c r="AK55" s="11">
        <f>IF('Cartera Semanal Producto'!$A55='Cartera Semanal Producto'!AK$1,-SUMIFS('BD Factoraje'!$Q:$Q,'BD Factoraje'!$G:$G,'Cartera Semanal Producto'!$A55,'BD Factoraje'!$C:$C,$B$2),0)+AJ55-SUMIFS('BD Factoraje'!$R:$R,'BD Factoraje'!$G:$G,'Cartera Semanal Producto'!$A55,'BD Factoraje'!$N:$N,'Cartera Semanal Producto'!AK$1,'BD Factoraje'!$C:$C,$B$2)</f>
        <v>0</v>
      </c>
      <c r="AL55" s="11">
        <f>IF('Cartera Semanal Producto'!$A55='Cartera Semanal Producto'!AL$1,-SUMIFS('BD Factoraje'!$Q:$Q,'BD Factoraje'!$G:$G,'Cartera Semanal Producto'!$A55,'BD Factoraje'!$C:$C,$B$2),0)+AK55-SUMIFS('BD Factoraje'!$R:$R,'BD Factoraje'!$G:$G,'Cartera Semanal Producto'!$A55,'BD Factoraje'!$N:$N,'Cartera Semanal Producto'!AL$1,'BD Factoraje'!$C:$C,$B$2)</f>
        <v>0</v>
      </c>
      <c r="AM55" s="11">
        <f>IF('Cartera Semanal Producto'!$A55='Cartera Semanal Producto'!AM$1,-SUMIFS('BD Factoraje'!$Q:$Q,'BD Factoraje'!$G:$G,'Cartera Semanal Producto'!$A55,'BD Factoraje'!$C:$C,$B$2),0)+AL55-SUMIFS('BD Factoraje'!$R:$R,'BD Factoraje'!$G:$G,'Cartera Semanal Producto'!$A55,'BD Factoraje'!$N:$N,'Cartera Semanal Producto'!AM$1,'BD Factoraje'!$C:$C,$B$2)</f>
        <v>0</v>
      </c>
      <c r="AN55" s="11">
        <f>IF('Cartera Semanal Producto'!$A55='Cartera Semanal Producto'!AN$1,-SUMIFS('BD Factoraje'!$Q:$Q,'BD Factoraje'!$G:$G,'Cartera Semanal Producto'!$A55,'BD Factoraje'!$C:$C,$B$2),0)+AM55-SUMIFS('BD Factoraje'!$R:$R,'BD Factoraje'!$G:$G,'Cartera Semanal Producto'!$A55,'BD Factoraje'!$N:$N,'Cartera Semanal Producto'!AN$1,'BD Factoraje'!$C:$C,$B$2)</f>
        <v>0</v>
      </c>
      <c r="AO55" s="11">
        <f>IF('Cartera Semanal Producto'!$A55='Cartera Semanal Producto'!AO$1,-SUMIFS('BD Factoraje'!$Q:$Q,'BD Factoraje'!$G:$G,'Cartera Semanal Producto'!$A55,'BD Factoraje'!$C:$C,$B$2),0)+AN55-SUMIFS('BD Factoraje'!$R:$R,'BD Factoraje'!$G:$G,'Cartera Semanal Producto'!$A55,'BD Factoraje'!$N:$N,'Cartera Semanal Producto'!AO$1,'BD Factoraje'!$C:$C,$B$2)</f>
        <v>0</v>
      </c>
      <c r="AP55" s="11">
        <f>IF('Cartera Semanal Producto'!$A55='Cartera Semanal Producto'!AP$1,-SUMIFS('BD Factoraje'!$Q:$Q,'BD Factoraje'!$G:$G,'Cartera Semanal Producto'!$A55,'BD Factoraje'!$C:$C,$B$2),0)+AO55-SUMIFS('BD Factoraje'!$R:$R,'BD Factoraje'!$G:$G,'Cartera Semanal Producto'!$A55,'BD Factoraje'!$N:$N,'Cartera Semanal Producto'!AP$1,'BD Factoraje'!$C:$C,$B$2)</f>
        <v>0</v>
      </c>
      <c r="AQ55" s="11">
        <f>IF('Cartera Semanal Producto'!$A55='Cartera Semanal Producto'!AQ$1,-SUMIFS('BD Factoraje'!$Q:$Q,'BD Factoraje'!$G:$G,'Cartera Semanal Producto'!$A55,'BD Factoraje'!$C:$C,$B$2),0)+AP55-SUMIFS('BD Factoraje'!$R:$R,'BD Factoraje'!$G:$G,'Cartera Semanal Producto'!$A55,'BD Factoraje'!$N:$N,'Cartera Semanal Producto'!AQ$1,'BD Factoraje'!$C:$C,$B$2)</f>
        <v>0</v>
      </c>
      <c r="AR55" s="11">
        <f>IF('Cartera Semanal Producto'!$A55='Cartera Semanal Producto'!AR$1,-SUMIFS('BD Factoraje'!$Q:$Q,'BD Factoraje'!$G:$G,'Cartera Semanal Producto'!$A55,'BD Factoraje'!$C:$C,$B$2),0)+AQ55-SUMIFS('BD Factoraje'!$R:$R,'BD Factoraje'!$G:$G,'Cartera Semanal Producto'!$A55,'BD Factoraje'!$N:$N,'Cartera Semanal Producto'!AR$1,'BD Factoraje'!$C:$C,$B$2)</f>
        <v>0</v>
      </c>
      <c r="AS55" s="11">
        <f>IF('Cartera Semanal Producto'!$A55='Cartera Semanal Producto'!AS$1,-SUMIFS('BD Factoraje'!$Q:$Q,'BD Factoraje'!$G:$G,'Cartera Semanal Producto'!$A55,'BD Factoraje'!$C:$C,$B$2),0)+AR55-SUMIFS('BD Factoraje'!$R:$R,'BD Factoraje'!$G:$G,'Cartera Semanal Producto'!$A55,'BD Factoraje'!$N:$N,'Cartera Semanal Producto'!AS$1,'BD Factoraje'!$C:$C,$B$2)</f>
        <v>0</v>
      </c>
      <c r="AT55" s="11">
        <f>IF('Cartera Semanal Producto'!$A55='Cartera Semanal Producto'!AT$1,-SUMIFS('BD Factoraje'!$Q:$Q,'BD Factoraje'!$G:$G,'Cartera Semanal Producto'!$A55,'BD Factoraje'!$C:$C,$B$2),0)+AS55-SUMIFS('BD Factoraje'!$R:$R,'BD Factoraje'!$G:$G,'Cartera Semanal Producto'!$A55,'BD Factoraje'!$N:$N,'Cartera Semanal Producto'!AT$1,'BD Factoraje'!$C:$C,$B$2)</f>
        <v>0</v>
      </c>
      <c r="AU55" s="11">
        <f>IF('Cartera Semanal Producto'!$A55='Cartera Semanal Producto'!AU$1,-SUMIFS('BD Factoraje'!$Q:$Q,'BD Factoraje'!$G:$G,'Cartera Semanal Producto'!$A55,'BD Factoraje'!$C:$C,$B$2),0)+AT55-SUMIFS('BD Factoraje'!$R:$R,'BD Factoraje'!$G:$G,'Cartera Semanal Producto'!$A55,'BD Factoraje'!$N:$N,'Cartera Semanal Producto'!AU$1,'BD Factoraje'!$C:$C,$B$2)</f>
        <v>0</v>
      </c>
      <c r="AV55" s="11">
        <f>IF('Cartera Semanal Producto'!$A55='Cartera Semanal Producto'!AV$1,-SUMIFS('BD Factoraje'!$Q:$Q,'BD Factoraje'!$G:$G,'Cartera Semanal Producto'!$A55,'BD Factoraje'!$C:$C,$B$2),0)+AU55-SUMIFS('BD Factoraje'!$R:$R,'BD Factoraje'!$G:$G,'Cartera Semanal Producto'!$A55,'BD Factoraje'!$N:$N,'Cartera Semanal Producto'!AV$1,'BD Factoraje'!$C:$C,$B$2)</f>
        <v>0</v>
      </c>
      <c r="AW55" s="11">
        <f>IF('Cartera Semanal Producto'!$A55='Cartera Semanal Producto'!AW$1,-SUMIFS('BD Factoraje'!$Q:$Q,'BD Factoraje'!$G:$G,'Cartera Semanal Producto'!$A55,'BD Factoraje'!$C:$C,$B$2),0)+AV55-SUMIFS('BD Factoraje'!$R:$R,'BD Factoraje'!$G:$G,'Cartera Semanal Producto'!$A55,'BD Factoraje'!$N:$N,'Cartera Semanal Producto'!AW$1,'BD Factoraje'!$C:$C,$B$2)</f>
        <v>0</v>
      </c>
      <c r="AX55" s="11">
        <f>IF('Cartera Semanal Producto'!$A55='Cartera Semanal Producto'!AX$1,-SUMIFS('BD Factoraje'!$Q:$Q,'BD Factoraje'!$G:$G,'Cartera Semanal Producto'!$A55,'BD Factoraje'!$C:$C,$B$2),0)+AW55-SUMIFS('BD Factoraje'!$R:$R,'BD Factoraje'!$G:$G,'Cartera Semanal Producto'!$A55,'BD Factoraje'!$N:$N,'Cartera Semanal Producto'!AX$1,'BD Factoraje'!$C:$C,$B$2)</f>
        <v>0</v>
      </c>
      <c r="AY55" s="11">
        <f>IF('Cartera Semanal Producto'!$A55='Cartera Semanal Producto'!AY$1,-SUMIFS('BD Factoraje'!$Q:$Q,'BD Factoraje'!$G:$G,'Cartera Semanal Producto'!$A55,'BD Factoraje'!$C:$C,$B$2),0)+AX55-SUMIFS('BD Factoraje'!$R:$R,'BD Factoraje'!$G:$G,'Cartera Semanal Producto'!$A55,'BD Factoraje'!$N:$N,'Cartera Semanal Producto'!AY$1,'BD Factoraje'!$C:$C,$B$2)</f>
        <v>0</v>
      </c>
      <c r="AZ55" s="11">
        <f>IF('Cartera Semanal Producto'!$A55='Cartera Semanal Producto'!AZ$1,-SUMIFS('BD Factoraje'!$Q:$Q,'BD Factoraje'!$G:$G,'Cartera Semanal Producto'!$A55,'BD Factoraje'!$C:$C,$B$2),0)+AY55-SUMIFS('BD Factoraje'!$R:$R,'BD Factoraje'!$G:$G,'Cartera Semanal Producto'!$A55,'BD Factoraje'!$N:$N,'Cartera Semanal Producto'!AZ$1,'BD Factoraje'!$C:$C,$B$2)</f>
        <v>0</v>
      </c>
      <c r="BA55" s="11">
        <f>IF('Cartera Semanal Producto'!$A55='Cartera Semanal Producto'!BA$1,-SUMIFS('BD Factoraje'!$Q:$Q,'BD Factoraje'!$G:$G,'Cartera Semanal Producto'!$A55,'BD Factoraje'!$C:$C,$B$2),0)+AZ55-SUMIFS('BD Factoraje'!$R:$R,'BD Factoraje'!$G:$G,'Cartera Semanal Producto'!$A55,'BD Factoraje'!$N:$N,'Cartera Semanal Producto'!BA$1,'BD Factoraje'!$C:$C,$B$2)</f>
        <v>0</v>
      </c>
      <c r="BB55" s="11">
        <f>IF('Cartera Semanal Producto'!$A55='Cartera Semanal Producto'!BB$1,-SUMIFS('BD Factoraje'!$Q:$Q,'BD Factoraje'!$G:$G,'Cartera Semanal Producto'!$A55,'BD Factoraje'!$C:$C,$B$2),0)+BA55-SUMIFS('BD Factoraje'!$R:$R,'BD Factoraje'!$G:$G,'Cartera Semanal Producto'!$A55,'BD Factoraje'!$N:$N,'Cartera Semanal Producto'!BB$1,'BD Factoraje'!$C:$C,$B$2)</f>
        <v>875943.03</v>
      </c>
      <c r="BC55" s="11">
        <f>IF('Cartera Semanal Producto'!$A55='Cartera Semanal Producto'!BC$1,-SUMIFS('BD Factoraje'!$Q:$Q,'BD Factoraje'!$G:$G,'Cartera Semanal Producto'!$A55,'BD Factoraje'!$C:$C,$B$2),0)+BB55-SUMIFS('BD Factoraje'!$R:$R,'BD Factoraje'!$G:$G,'Cartera Semanal Producto'!$A55,'BD Factoraje'!$N:$N,'Cartera Semanal Producto'!BC$1,'BD Factoraje'!$C:$C,$B$2)</f>
        <v>844071.03</v>
      </c>
      <c r="BD55" s="11">
        <f>IF('Cartera Semanal Producto'!$A55='Cartera Semanal Producto'!BD$1,-SUMIFS('BD Factoraje'!$Q:$Q,'BD Factoraje'!$G:$G,'Cartera Semanal Producto'!$A55,'BD Factoraje'!$C:$C,$B$2),0)+BC55-SUMIFS('BD Factoraje'!$R:$R,'BD Factoraje'!$G:$G,'Cartera Semanal Producto'!$A55,'BD Factoraje'!$N:$N,'Cartera Semanal Producto'!BD$1,'BD Factoraje'!$C:$C,$B$2)</f>
        <v>844071.03</v>
      </c>
      <c r="BE55" s="11">
        <f>IF('Cartera Semanal Producto'!$A55='Cartera Semanal Producto'!BE$1,-SUMIFS('BD Factoraje'!$Q:$Q,'BD Factoraje'!$G:$G,'Cartera Semanal Producto'!$A55,'BD Factoraje'!$C:$C,$B$2),0)+BD55-SUMIFS('BD Factoraje'!$R:$R,'BD Factoraje'!$G:$G,'Cartera Semanal Producto'!$A55,'BD Factoraje'!$N:$N,'Cartera Semanal Producto'!BE$1,'BD Factoraje'!$C:$C,$B$2)</f>
        <v>754755.58000000007</v>
      </c>
      <c r="BF55" s="11">
        <f>IF('Cartera Semanal Producto'!$A55='Cartera Semanal Producto'!BF$1,-SUMIFS('BD Factoraje'!$Q:$Q,'BD Factoraje'!$G:$G,'Cartera Semanal Producto'!$A55,'BD Factoraje'!$C:$C,$B$2),0)+BE55-SUMIFS('BD Factoraje'!$R:$R,'BD Factoraje'!$G:$G,'Cartera Semanal Producto'!$A55,'BD Factoraje'!$N:$N,'Cartera Semanal Producto'!BF$1,'BD Factoraje'!$C:$C,$B$2)</f>
        <v>754755.58000000007</v>
      </c>
      <c r="BG55" s="11">
        <f>IF('Cartera Semanal Producto'!$A55='Cartera Semanal Producto'!BG$1,-SUMIFS('BD Factoraje'!$Q:$Q,'BD Factoraje'!$G:$G,'Cartera Semanal Producto'!$A55,'BD Factoraje'!$C:$C,$B$2),0)+BF55-SUMIFS('BD Factoraje'!$R:$R,'BD Factoraje'!$G:$G,'Cartera Semanal Producto'!$A55,'BD Factoraje'!$N:$N,'Cartera Semanal Producto'!BG$1,'BD Factoraje'!$C:$C,$B$2)</f>
        <v>754755.58000000007</v>
      </c>
      <c r="BH55" s="11">
        <f>IF('Cartera Semanal Producto'!$A55='Cartera Semanal Producto'!BH$1,-SUMIFS('BD Factoraje'!$Q:$Q,'BD Factoraje'!$G:$G,'Cartera Semanal Producto'!$A55,'BD Factoraje'!$C:$C,$B$2),0)+BG55-SUMIFS('BD Factoraje'!$R:$R,'BD Factoraje'!$G:$G,'Cartera Semanal Producto'!$A55,'BD Factoraje'!$N:$N,'Cartera Semanal Producto'!BH$1,'BD Factoraje'!$C:$C,$B$2)</f>
        <v>754755.58000000007</v>
      </c>
      <c r="BI55" s="11">
        <f>IF('Cartera Semanal Producto'!$A55='Cartera Semanal Producto'!BI$1,-SUMIFS('BD Factoraje'!$Q:$Q,'BD Factoraje'!$G:$G,'Cartera Semanal Producto'!$A55,'BD Factoraje'!$C:$C,$B$2),0)+BH55-SUMIFS('BD Factoraje'!$R:$R,'BD Factoraje'!$G:$G,'Cartera Semanal Producto'!$A55,'BD Factoraje'!$N:$N,'Cartera Semanal Producto'!BI$1,'BD Factoraje'!$C:$C,$B$2)</f>
        <v>754755.58000000007</v>
      </c>
      <c r="BJ55" s="11">
        <f>IF('Cartera Semanal Producto'!$A55='Cartera Semanal Producto'!BJ$1,-SUMIFS('BD Factoraje'!$Q:$Q,'BD Factoraje'!$G:$G,'Cartera Semanal Producto'!$A55,'BD Factoraje'!$C:$C,$B$2),0)+BI55-SUMIFS('BD Factoraje'!$R:$R,'BD Factoraje'!$G:$G,'Cartera Semanal Producto'!$A55,'BD Factoraje'!$N:$N,'Cartera Semanal Producto'!BJ$1,'BD Factoraje'!$C:$C,$B$2)</f>
        <v>754755.58000000007</v>
      </c>
      <c r="BK55" s="11">
        <f>IF('Cartera Semanal Producto'!$A55='Cartera Semanal Producto'!BK$1,-SUMIFS('BD Factoraje'!$Q:$Q,'BD Factoraje'!$G:$G,'Cartera Semanal Producto'!$A55,'BD Factoraje'!$C:$C,$B$2),0)+BJ55-SUMIFS('BD Factoraje'!$R:$R,'BD Factoraje'!$G:$G,'Cartera Semanal Producto'!$A55,'BD Factoraje'!$N:$N,'Cartera Semanal Producto'!BK$1,'BD Factoraje'!$C:$C,$B$2)</f>
        <v>754755.58000000007</v>
      </c>
      <c r="BL55" s="11">
        <f>IF('Cartera Semanal Producto'!$A55='Cartera Semanal Producto'!BL$1,-SUMIFS('BD Factoraje'!$Q:$Q,'BD Factoraje'!$G:$G,'Cartera Semanal Producto'!$A55,'BD Factoraje'!$C:$C,$B$2),0)+BK55-SUMIFS('BD Factoraje'!$R:$R,'BD Factoraje'!$G:$G,'Cartera Semanal Producto'!$A55,'BD Factoraje'!$N:$N,'Cartera Semanal Producto'!BL$1,'BD Factoraje'!$C:$C,$B$2)</f>
        <v>666120.08000000007</v>
      </c>
      <c r="BM55" s="11">
        <f>IF('Cartera Semanal Producto'!$A55='Cartera Semanal Producto'!BM$1,-SUMIFS('BD Factoraje'!$Q:$Q,'BD Factoraje'!$G:$G,'Cartera Semanal Producto'!$A55,'BD Factoraje'!$C:$C,$B$2),0)+BL55-SUMIFS('BD Factoraje'!$R:$R,'BD Factoraje'!$G:$G,'Cartera Semanal Producto'!$A55,'BD Factoraje'!$N:$N,'Cartera Semanal Producto'!BM$1,'BD Factoraje'!$C:$C,$B$2)</f>
        <v>666120.08000000007</v>
      </c>
      <c r="BN55" s="11">
        <f>IF('Cartera Semanal Producto'!$A55='Cartera Semanal Producto'!BN$1,-SUMIFS('BD Factoraje'!$Q:$Q,'BD Factoraje'!$G:$G,'Cartera Semanal Producto'!$A55,'BD Factoraje'!$C:$C,$B$2),0)+BM55-SUMIFS('BD Factoraje'!$R:$R,'BD Factoraje'!$G:$G,'Cartera Semanal Producto'!$A55,'BD Factoraje'!$N:$N,'Cartera Semanal Producto'!BN$1,'BD Factoraje'!$C:$C,$B$2)</f>
        <v>666120.08000000007</v>
      </c>
      <c r="BO55" s="11">
        <f>IF('Cartera Semanal Producto'!$A55='Cartera Semanal Producto'!BO$1,-SUMIFS('BD Factoraje'!$Q:$Q,'BD Factoraje'!$G:$G,'Cartera Semanal Producto'!$A55,'BD Factoraje'!$C:$C,$B$2),0)+BN55-SUMIFS('BD Factoraje'!$R:$R,'BD Factoraje'!$G:$G,'Cartera Semanal Producto'!$A55,'BD Factoraje'!$N:$N,'Cartera Semanal Producto'!BO$1,'BD Factoraje'!$C:$C,$B$2)</f>
        <v>666120.08000000007</v>
      </c>
      <c r="BP55" s="11">
        <f>IF('Cartera Semanal Producto'!$A55='Cartera Semanal Producto'!BP$1,-SUMIFS('BD Factoraje'!$Q:$Q,'BD Factoraje'!$G:$G,'Cartera Semanal Producto'!$A55,'BD Factoraje'!$C:$C,$B$2),0)+BO55-SUMIFS('BD Factoraje'!$R:$R,'BD Factoraje'!$G:$G,'Cartera Semanal Producto'!$A55,'BD Factoraje'!$N:$N,'Cartera Semanal Producto'!BP$1,'BD Factoraje'!$C:$C,$B$2)</f>
        <v>666120.08000000007</v>
      </c>
      <c r="BQ55" s="11">
        <f>IF('Cartera Semanal Producto'!$A55='Cartera Semanal Producto'!BQ$1,-SUMIFS('BD Factoraje'!$Q:$Q,'BD Factoraje'!$G:$G,'Cartera Semanal Producto'!$A55,'BD Factoraje'!$C:$C,$B$2),0)+BP55-SUMIFS('BD Factoraje'!$R:$R,'BD Factoraje'!$G:$G,'Cartera Semanal Producto'!$A55,'BD Factoraje'!$N:$N,'Cartera Semanal Producto'!BQ$1,'BD Factoraje'!$C:$C,$B$2)</f>
        <v>381000.83000000007</v>
      </c>
      <c r="BR55" s="11">
        <f>IF('Cartera Semanal Producto'!$A55='Cartera Semanal Producto'!BR$1,-SUMIFS('BD Factoraje'!$Q:$Q,'BD Factoraje'!$G:$G,'Cartera Semanal Producto'!$A55,'BD Factoraje'!$C:$C,$B$2),0)+BQ55-SUMIFS('BD Factoraje'!$R:$R,'BD Factoraje'!$G:$G,'Cartera Semanal Producto'!$A55,'BD Factoraje'!$N:$N,'Cartera Semanal Producto'!BR$1,'BD Factoraje'!$C:$C,$B$2)</f>
        <v>366303.97000000009</v>
      </c>
      <c r="BS55" s="11">
        <f>IF('Cartera Semanal Producto'!$A55='Cartera Semanal Producto'!BS$1,-SUMIFS('BD Factoraje'!$Q:$Q,'BD Factoraje'!$G:$G,'Cartera Semanal Producto'!$A55,'BD Factoraje'!$C:$C,$B$2),0)+BR55-SUMIFS('BD Factoraje'!$R:$R,'BD Factoraje'!$G:$G,'Cartera Semanal Producto'!$A55,'BD Factoraje'!$N:$N,'Cartera Semanal Producto'!BS$1,'BD Factoraje'!$C:$C,$B$2)</f>
        <v>366303.97000000009</v>
      </c>
      <c r="BT55" s="11">
        <f>IF('Cartera Semanal Producto'!$A55='Cartera Semanal Producto'!BT$1,-SUMIFS('BD Factoraje'!$Q:$Q,'BD Factoraje'!$G:$G,'Cartera Semanal Producto'!$A55,'BD Factoraje'!$C:$C,$B$2),0)+BS55-SUMIFS('BD Factoraje'!$R:$R,'BD Factoraje'!$G:$G,'Cartera Semanal Producto'!$A55,'BD Factoraje'!$N:$N,'Cartera Semanal Producto'!BT$1,'BD Factoraje'!$C:$C,$B$2)</f>
        <v>366303.97000000009</v>
      </c>
      <c r="BU55" s="11">
        <f>IF('Cartera Semanal Producto'!$A55='Cartera Semanal Producto'!BU$1,-SUMIFS('BD Factoraje'!$Q:$Q,'BD Factoraje'!$G:$G,'Cartera Semanal Producto'!$A55,'BD Factoraje'!$C:$C,$B$2),0)+BT55-SUMIFS('BD Factoraje'!$R:$R,'BD Factoraje'!$G:$G,'Cartera Semanal Producto'!$A55,'BD Factoraje'!$N:$N,'Cartera Semanal Producto'!BU$1,'BD Factoraje'!$C:$C,$B$2)</f>
        <v>366303.97000000009</v>
      </c>
      <c r="BV55" s="11">
        <f>IF('Cartera Semanal Producto'!$A55='Cartera Semanal Producto'!BV$1,-SUMIFS('BD Factoraje'!$Q:$Q,'BD Factoraje'!$G:$G,'Cartera Semanal Producto'!$A55,'BD Factoraje'!$C:$C,$B$2),0)+BU55-SUMIFS('BD Factoraje'!$R:$R,'BD Factoraje'!$G:$G,'Cartera Semanal Producto'!$A55,'BD Factoraje'!$N:$N,'Cartera Semanal Producto'!BV$1,'BD Factoraje'!$C:$C,$B$2)</f>
        <v>366303.97000000009</v>
      </c>
      <c r="BW55" s="11">
        <f>IF('Cartera Semanal Producto'!$A55='Cartera Semanal Producto'!BW$1,-SUMIFS('BD Factoraje'!$Q:$Q,'BD Factoraje'!$G:$G,'Cartera Semanal Producto'!$A55,'BD Factoraje'!$C:$C,$B$2),0)+BV55-SUMIFS('BD Factoraje'!$R:$R,'BD Factoraje'!$G:$G,'Cartera Semanal Producto'!$A55,'BD Factoraje'!$N:$N,'Cartera Semanal Producto'!BW$1,'BD Factoraje'!$C:$C,$B$2)</f>
        <v>366303.97000000009</v>
      </c>
      <c r="BX55" s="11">
        <f>IF('Cartera Semanal Producto'!$A55='Cartera Semanal Producto'!BX$1,-SUMIFS('BD Factoraje'!$Q:$Q,'BD Factoraje'!$G:$G,'Cartera Semanal Producto'!$A55,'BD Factoraje'!$C:$C,$B$2),0)+BW55-SUMIFS('BD Factoraje'!$R:$R,'BD Factoraje'!$G:$G,'Cartera Semanal Producto'!$A55,'BD Factoraje'!$N:$N,'Cartera Semanal Producto'!BX$1,'BD Factoraje'!$C:$C,$B$2)</f>
        <v>0</v>
      </c>
      <c r="BY55" s="11">
        <f>IF('Cartera Semanal Producto'!$A55='Cartera Semanal Producto'!BY$1,-SUMIFS('BD Factoraje'!$Q:$Q,'BD Factoraje'!$G:$G,'Cartera Semanal Producto'!$A55,'BD Factoraje'!$C:$C,$B$2),0)+BX55-SUMIFS('BD Factoraje'!$R:$R,'BD Factoraje'!$G:$G,'Cartera Semanal Producto'!$A55,'BD Factoraje'!$N:$N,'Cartera Semanal Producto'!BY$1,'BD Factoraje'!$C:$C,$B$2)</f>
        <v>0</v>
      </c>
      <c r="BZ55" s="11">
        <f>IF('Cartera Semanal Producto'!$A55='Cartera Semanal Producto'!BZ$1,-SUMIFS('BD Factoraje'!$Q:$Q,'BD Factoraje'!$G:$G,'Cartera Semanal Producto'!$A55,'BD Factoraje'!$C:$C,$B$2),0)+BY55-SUMIFS('BD Factoraje'!$R:$R,'BD Factoraje'!$G:$G,'Cartera Semanal Producto'!$A55,'BD Factoraje'!$N:$N,'Cartera Semanal Producto'!BZ$1,'BD Factoraje'!$C:$C,$B$2)</f>
        <v>0</v>
      </c>
      <c r="CA55" s="11">
        <f>IF('Cartera Semanal Producto'!$A55='Cartera Semanal Producto'!CA$1,-SUMIFS('BD Factoraje'!$Q:$Q,'BD Factoraje'!$G:$G,'Cartera Semanal Producto'!$A55,'BD Factoraje'!$C:$C,$B$2),0)+BZ55-SUMIFS('BD Factoraje'!$R:$R,'BD Factoraje'!$G:$G,'Cartera Semanal Producto'!$A55,'BD Factoraje'!$N:$N,'Cartera Semanal Producto'!CA$1,'BD Factoraje'!$C:$C,$B$2)</f>
        <v>0</v>
      </c>
      <c r="CB55" s="11">
        <f>IF('Cartera Semanal Producto'!$A55='Cartera Semanal Producto'!CB$1,-SUMIFS('BD Factoraje'!$Q:$Q,'BD Factoraje'!$G:$G,'Cartera Semanal Producto'!$A55,'BD Factoraje'!$C:$C,$B$2),0)+CA55-SUMIFS('BD Factoraje'!$R:$R,'BD Factoraje'!$G:$G,'Cartera Semanal Producto'!$A55,'BD Factoraje'!$N:$N,'Cartera Semanal Producto'!CB$1,'BD Factoraje'!$C:$C,$B$2)</f>
        <v>0</v>
      </c>
      <c r="CC55" s="11">
        <f>IF('Cartera Semanal Producto'!$A55='Cartera Semanal Producto'!CC$1,-SUMIFS('BD Factoraje'!$Q:$Q,'BD Factoraje'!$G:$G,'Cartera Semanal Producto'!$A55,'BD Factoraje'!$C:$C,$B$2),0)+CB55-SUMIFS('BD Factoraje'!$R:$R,'BD Factoraje'!$G:$G,'Cartera Semanal Producto'!$A55,'BD Factoraje'!$N:$N,'Cartera Semanal Producto'!CC$1,'BD Factoraje'!$C:$C,$B$2)</f>
        <v>0</v>
      </c>
      <c r="CD55" s="11">
        <f>IF('Cartera Semanal Producto'!$A55='Cartera Semanal Producto'!CD$1,-SUMIFS('BD Factoraje'!$Q:$Q,'BD Factoraje'!$G:$G,'Cartera Semanal Producto'!$A55,'BD Factoraje'!$C:$C,$B$2),0)+CC55-SUMIFS('BD Factoraje'!$R:$R,'BD Factoraje'!$G:$G,'Cartera Semanal Producto'!$A55,'BD Factoraje'!$N:$N,'Cartera Semanal Producto'!CD$1,'BD Factoraje'!$C:$C,$B$2)</f>
        <v>0</v>
      </c>
      <c r="CE55" s="11">
        <f>IF('Cartera Semanal Producto'!$A55='Cartera Semanal Producto'!CE$1,-SUMIFS('BD Factoraje'!$Q:$Q,'BD Factoraje'!$G:$G,'Cartera Semanal Producto'!$A55,'BD Factoraje'!$C:$C,$B$2),0)+CD55-SUMIFS('BD Factoraje'!$R:$R,'BD Factoraje'!$G:$G,'Cartera Semanal Producto'!$A55,'BD Factoraje'!$N:$N,'Cartera Semanal Producto'!CE$1,'BD Factoraje'!$C:$C,$B$2)</f>
        <v>0</v>
      </c>
      <c r="CF55" s="11">
        <f>IF('Cartera Semanal Producto'!$A55='Cartera Semanal Producto'!CF$1,-SUMIFS('BD Factoraje'!$Q:$Q,'BD Factoraje'!$G:$G,'Cartera Semanal Producto'!$A55,'BD Factoraje'!$C:$C,$B$2),0)+CE55-SUMIFS('BD Factoraje'!$R:$R,'BD Factoraje'!$G:$G,'Cartera Semanal Producto'!$A55,'BD Factoraje'!$N:$N,'Cartera Semanal Producto'!CF$1,'BD Factoraje'!$C:$C,$B$2)</f>
        <v>0</v>
      </c>
      <c r="CG55" s="11">
        <f>IF('Cartera Semanal Producto'!$A55='Cartera Semanal Producto'!CG$1,-SUMIFS('BD Factoraje'!$Q:$Q,'BD Factoraje'!$G:$G,'Cartera Semanal Producto'!$A55,'BD Factoraje'!$C:$C,$B$2),0)+CF55-SUMIFS('BD Factoraje'!$R:$R,'BD Factoraje'!$G:$G,'Cartera Semanal Producto'!$A55,'BD Factoraje'!$N:$N,'Cartera Semanal Producto'!CG$1,'BD Factoraje'!$C:$C,$B$2)</f>
        <v>0</v>
      </c>
      <c r="CH55" s="11">
        <f>IF('Cartera Semanal Producto'!$A55='Cartera Semanal Producto'!CH$1,-SUMIFS('BD Factoraje'!$Q:$Q,'BD Factoraje'!$G:$G,'Cartera Semanal Producto'!$A55,'BD Factoraje'!$C:$C,$B$2),0)+CG55-SUMIFS('BD Factoraje'!$R:$R,'BD Factoraje'!$G:$G,'Cartera Semanal Producto'!$A55,'BD Factoraje'!$N:$N,'Cartera Semanal Producto'!CH$1,'BD Factoraje'!$C:$C,$B$2)</f>
        <v>0</v>
      </c>
      <c r="CI55" s="11">
        <f>IF('Cartera Semanal Producto'!$A55='Cartera Semanal Producto'!CI$1,-SUMIFS('BD Factoraje'!$Q:$Q,'BD Factoraje'!$G:$G,'Cartera Semanal Producto'!$A55,'BD Factoraje'!$C:$C,$B$2),0)+CH55-SUMIFS('BD Factoraje'!$R:$R,'BD Factoraje'!$G:$G,'Cartera Semanal Producto'!$A55,'BD Factoraje'!$N:$N,'Cartera Semanal Producto'!CI$1,'BD Factoraje'!$C:$C,$B$2)</f>
        <v>0</v>
      </c>
      <c r="CJ55" s="11">
        <f>IF('Cartera Semanal Producto'!$A55='Cartera Semanal Producto'!CJ$1,-SUMIFS('BD Factoraje'!$Q:$Q,'BD Factoraje'!$G:$G,'Cartera Semanal Producto'!$A55,'BD Factoraje'!$C:$C,$B$2),0)+CI55-SUMIFS('BD Factoraje'!$R:$R,'BD Factoraje'!$G:$G,'Cartera Semanal Producto'!$A55,'BD Factoraje'!$N:$N,'Cartera Semanal Producto'!CJ$1,'BD Factoraje'!$C:$C,$B$2)</f>
        <v>0</v>
      </c>
      <c r="CK55" s="11">
        <f>IF('Cartera Semanal Producto'!$A55='Cartera Semanal Producto'!CK$1,-SUMIFS('BD Factoraje'!$Q:$Q,'BD Factoraje'!$G:$G,'Cartera Semanal Producto'!$A55,'BD Factoraje'!$C:$C,$B$2),0)+CJ55-SUMIFS('BD Factoraje'!$R:$R,'BD Factoraje'!$G:$G,'Cartera Semanal Producto'!$A55,'BD Factoraje'!$N:$N,'Cartera Semanal Producto'!CK$1,'BD Factoraje'!$C:$C,$B$2)</f>
        <v>0</v>
      </c>
      <c r="CL55" s="11">
        <f>IF('Cartera Semanal Producto'!$A55='Cartera Semanal Producto'!CL$1,-SUMIFS('BD Factoraje'!$Q:$Q,'BD Factoraje'!$G:$G,'Cartera Semanal Producto'!$A55,'BD Factoraje'!$C:$C,$B$2),0)+CK55-SUMIFS('BD Factoraje'!$R:$R,'BD Factoraje'!$G:$G,'Cartera Semanal Producto'!$A55,'BD Factoraje'!$N:$N,'Cartera Semanal Producto'!CL$1,'BD Factoraje'!$C:$C,$B$2)</f>
        <v>0</v>
      </c>
      <c r="CM55" s="11">
        <f>IF('Cartera Semanal Producto'!$A55='Cartera Semanal Producto'!CM$1,-SUMIFS('BD Factoraje'!$Q:$Q,'BD Factoraje'!$G:$G,'Cartera Semanal Producto'!$A55,'BD Factoraje'!$C:$C,$B$2),0)+CL55-SUMIFS('BD Factoraje'!$R:$R,'BD Factoraje'!$G:$G,'Cartera Semanal Producto'!$A55,'BD Factoraje'!$N:$N,'Cartera Semanal Producto'!CM$1,'BD Factoraje'!$C:$C,$B$2)</f>
        <v>0</v>
      </c>
      <c r="CN55" s="11">
        <f>IF('Cartera Semanal Producto'!$A55='Cartera Semanal Producto'!CN$1,-SUMIFS('BD Factoraje'!$Q:$Q,'BD Factoraje'!$G:$G,'Cartera Semanal Producto'!$A55,'BD Factoraje'!$C:$C,$B$2),0)+CM55-SUMIFS('BD Factoraje'!$R:$R,'BD Factoraje'!$G:$G,'Cartera Semanal Producto'!$A55,'BD Factoraje'!$N:$N,'Cartera Semanal Producto'!CN$1,'BD Factoraje'!$C:$C,$B$2)</f>
        <v>0</v>
      </c>
      <c r="CO55" s="11">
        <f>IF('Cartera Semanal Producto'!$A55='Cartera Semanal Producto'!CO$1,-SUMIFS('BD Factoraje'!$Q:$Q,'BD Factoraje'!$G:$G,'Cartera Semanal Producto'!$A55,'BD Factoraje'!$C:$C,$B$2),0)+CN55-SUMIFS('BD Factoraje'!$R:$R,'BD Factoraje'!$G:$G,'Cartera Semanal Producto'!$A55,'BD Factoraje'!$N:$N,'Cartera Semanal Producto'!CO$1,'BD Factoraje'!$C:$C,$B$2)</f>
        <v>0</v>
      </c>
      <c r="CP55" s="11">
        <f>IF('Cartera Semanal Producto'!$A55='Cartera Semanal Producto'!CP$1,-SUMIFS('BD Factoraje'!$Q:$Q,'BD Factoraje'!$G:$G,'Cartera Semanal Producto'!$A55,'BD Factoraje'!$C:$C,$B$2),0)+CO55-SUMIFS('BD Factoraje'!$R:$R,'BD Factoraje'!$G:$G,'Cartera Semanal Producto'!$A55,'BD Factoraje'!$N:$N,'Cartera Semanal Producto'!CP$1,'BD Factoraje'!$C:$C,$B$2)</f>
        <v>0</v>
      </c>
      <c r="CQ55" s="11">
        <f>IF('Cartera Semanal Producto'!$A55='Cartera Semanal Producto'!CQ$1,-SUMIFS('BD Factoraje'!$Q:$Q,'BD Factoraje'!$G:$G,'Cartera Semanal Producto'!$A55,'BD Factoraje'!$C:$C,$B$2),0)+CP55-SUMIFS('BD Factoraje'!$R:$R,'BD Factoraje'!$G:$G,'Cartera Semanal Producto'!$A55,'BD Factoraje'!$N:$N,'Cartera Semanal Producto'!CQ$1,'BD Factoraje'!$C:$C,$B$2)</f>
        <v>0</v>
      </c>
      <c r="CR55" s="11">
        <f>IF('Cartera Semanal Producto'!$A55='Cartera Semanal Producto'!CR$1,-SUMIFS('BD Factoraje'!$Q:$Q,'BD Factoraje'!$G:$G,'Cartera Semanal Producto'!$A55,'BD Factoraje'!$C:$C,$B$2),0)+CQ55-SUMIFS('BD Factoraje'!$R:$R,'BD Factoraje'!$G:$G,'Cartera Semanal Producto'!$A55,'BD Factoraje'!$N:$N,'Cartera Semanal Producto'!CR$1,'BD Factoraje'!$C:$C,$B$2)</f>
        <v>0</v>
      </c>
      <c r="CS55" s="11">
        <f>IF('Cartera Semanal Producto'!$A55='Cartera Semanal Producto'!CS$1,-SUMIFS('BD Factoraje'!$Q:$Q,'BD Factoraje'!$G:$G,'Cartera Semanal Producto'!$A55,'BD Factoraje'!$C:$C,$B$2),0)+CR55-SUMIFS('BD Factoraje'!$R:$R,'BD Factoraje'!$G:$G,'Cartera Semanal Producto'!$A55,'BD Factoraje'!$N:$N,'Cartera Semanal Producto'!CS$1,'BD Factoraje'!$C:$C,$B$2)</f>
        <v>0</v>
      </c>
      <c r="CT55" s="11">
        <f>IF('Cartera Semanal Producto'!$A55='Cartera Semanal Producto'!CT$1,-SUMIFS('BD Factoraje'!$Q:$Q,'BD Factoraje'!$G:$G,'Cartera Semanal Producto'!$A55,'BD Factoraje'!$C:$C,$B$2),0)+CS55-SUMIFS('BD Factoraje'!$R:$R,'BD Factoraje'!$G:$G,'Cartera Semanal Producto'!$A55,'BD Factoraje'!$N:$N,'Cartera Semanal Producto'!CT$1,'BD Factoraje'!$C:$C,$B$2)</f>
        <v>0</v>
      </c>
      <c r="CU55" s="11">
        <f>IF('Cartera Semanal Producto'!$A55='Cartera Semanal Producto'!CU$1,-SUMIFS('BD Factoraje'!$Q:$Q,'BD Factoraje'!$G:$G,'Cartera Semanal Producto'!$A55,'BD Factoraje'!$C:$C,$B$2),0)+CT55-SUMIFS('BD Factoraje'!$R:$R,'BD Factoraje'!$G:$G,'Cartera Semanal Producto'!$A55,'BD Factoraje'!$N:$N,'Cartera Semanal Producto'!CU$1,'BD Factoraje'!$C:$C,$B$2)</f>
        <v>0</v>
      </c>
      <c r="CV55" s="11">
        <f>IF('Cartera Semanal Producto'!$A55='Cartera Semanal Producto'!CV$1,-SUMIFS('BD Factoraje'!$Q:$Q,'BD Factoraje'!$G:$G,'Cartera Semanal Producto'!$A55,'BD Factoraje'!$C:$C,$B$2),0)+CU55-SUMIFS('BD Factoraje'!$R:$R,'BD Factoraje'!$G:$G,'Cartera Semanal Producto'!$A55,'BD Factoraje'!$N:$N,'Cartera Semanal Producto'!CV$1,'BD Factoraje'!$C:$C,$B$2)</f>
        <v>0</v>
      </c>
    </row>
    <row r="56" spans="1:100" s="12" customFormat="1" x14ac:dyDescent="0.25">
      <c r="A56" s="14">
        <v>66</v>
      </c>
      <c r="B56" s="31">
        <f t="shared" ref="B56:B100" si="3">DATE($A$3,1,1) - MOD(WEEKDAY(DATE($A$3,1,7)), 7) + ($B$3-1+$A56)*7</f>
        <v>42827</v>
      </c>
      <c r="C56" s="11">
        <f>IF('Cartera Semanal Producto'!$A56='Cartera Semanal Producto'!C$1,-SUMIFS('BD Factoraje'!$Q:$Q,'BD Factoraje'!$G:$G,'Cartera Semanal Producto'!$A56,'BD Factoraje'!$C:$C,$B$2),0)</f>
        <v>0</v>
      </c>
      <c r="D56" s="11">
        <f>IF('Cartera Semanal Producto'!$A56='Cartera Semanal Producto'!D$1,-SUMIFS('BD Factoraje'!$Q:$Q,'BD Factoraje'!$G:$G,'Cartera Semanal Producto'!$A56,'BD Factoraje'!$C:$C,$B$2),0)+C56-SUMIFS('BD Factoraje'!$R:$R,'BD Factoraje'!$G:$G,'Cartera Semanal Producto'!$A56,'BD Factoraje'!$N:$N,'Cartera Semanal Producto'!D$1,'BD Factoraje'!$C:$C,$B$2)</f>
        <v>0</v>
      </c>
      <c r="E56" s="11">
        <f>IF('Cartera Semanal Producto'!$A56='Cartera Semanal Producto'!E$1,-SUMIFS('BD Factoraje'!$Q:$Q,'BD Factoraje'!$G:$G,'Cartera Semanal Producto'!$A56,'BD Factoraje'!$C:$C,$B$2),0)+D56-SUMIFS('BD Factoraje'!$R:$R,'BD Factoraje'!$G:$G,'Cartera Semanal Producto'!$A56,'BD Factoraje'!$N:$N,'Cartera Semanal Producto'!E$1,'BD Factoraje'!$C:$C,$B$2)</f>
        <v>0</v>
      </c>
      <c r="F56" s="11">
        <f>IF('Cartera Semanal Producto'!$A56='Cartera Semanal Producto'!F$1,-SUMIFS('BD Factoraje'!$Q:$Q,'BD Factoraje'!$G:$G,'Cartera Semanal Producto'!$A56,'BD Factoraje'!$C:$C,$B$2),0)+E56-SUMIFS('BD Factoraje'!$R:$R,'BD Factoraje'!$G:$G,'Cartera Semanal Producto'!$A56,'BD Factoraje'!$N:$N,'Cartera Semanal Producto'!F$1,'BD Factoraje'!$C:$C,$B$2)</f>
        <v>0</v>
      </c>
      <c r="G56" s="11">
        <f>IF('Cartera Semanal Producto'!$A56='Cartera Semanal Producto'!G$1,-SUMIFS('BD Factoraje'!$Q:$Q,'BD Factoraje'!$G:$G,'Cartera Semanal Producto'!$A56,'BD Factoraje'!$C:$C,$B$2),0)+F56-SUMIFS('BD Factoraje'!$R:$R,'BD Factoraje'!$G:$G,'Cartera Semanal Producto'!$A56,'BD Factoraje'!$N:$N,'Cartera Semanal Producto'!G$1,'BD Factoraje'!$C:$C,$B$2)</f>
        <v>0</v>
      </c>
      <c r="H56" s="11">
        <f>IF('Cartera Semanal Producto'!$A56='Cartera Semanal Producto'!H$1,-SUMIFS('BD Factoraje'!$Q:$Q,'BD Factoraje'!$G:$G,'Cartera Semanal Producto'!$A56,'BD Factoraje'!$C:$C,$B$2),0)+G56-SUMIFS('BD Factoraje'!$R:$R,'BD Factoraje'!$G:$G,'Cartera Semanal Producto'!$A56,'BD Factoraje'!$N:$N,'Cartera Semanal Producto'!H$1,'BD Factoraje'!$C:$C,$B$2)</f>
        <v>0</v>
      </c>
      <c r="I56" s="11">
        <f>IF('Cartera Semanal Producto'!$A56='Cartera Semanal Producto'!I$1,-SUMIFS('BD Factoraje'!$Q:$Q,'BD Factoraje'!$G:$G,'Cartera Semanal Producto'!$A56,'BD Factoraje'!$C:$C,$B$2),0)+H56-SUMIFS('BD Factoraje'!$R:$R,'BD Factoraje'!$G:$G,'Cartera Semanal Producto'!$A56,'BD Factoraje'!$N:$N,'Cartera Semanal Producto'!I$1,'BD Factoraje'!$C:$C,$B$2)</f>
        <v>0</v>
      </c>
      <c r="J56" s="11">
        <f>IF('Cartera Semanal Producto'!$A56='Cartera Semanal Producto'!J$1,-SUMIFS('BD Factoraje'!$Q:$Q,'BD Factoraje'!$G:$G,'Cartera Semanal Producto'!$A56,'BD Factoraje'!$C:$C,$B$2),0)+I56-SUMIFS('BD Factoraje'!$R:$R,'BD Factoraje'!$G:$G,'Cartera Semanal Producto'!$A56,'BD Factoraje'!$N:$N,'Cartera Semanal Producto'!J$1,'BD Factoraje'!$C:$C,$B$2)</f>
        <v>0</v>
      </c>
      <c r="K56" s="11">
        <f>IF('Cartera Semanal Producto'!$A56='Cartera Semanal Producto'!K$1,-SUMIFS('BD Factoraje'!$Q:$Q,'BD Factoraje'!$G:$G,'Cartera Semanal Producto'!$A56,'BD Factoraje'!$C:$C,$B$2),0)+J56-SUMIFS('BD Factoraje'!$R:$R,'BD Factoraje'!$G:$G,'Cartera Semanal Producto'!$A56,'BD Factoraje'!$N:$N,'Cartera Semanal Producto'!K$1,'BD Factoraje'!$C:$C,$B$2)</f>
        <v>0</v>
      </c>
      <c r="L56" s="11">
        <f>IF('Cartera Semanal Producto'!$A56='Cartera Semanal Producto'!L$1,-SUMIFS('BD Factoraje'!$Q:$Q,'BD Factoraje'!$G:$G,'Cartera Semanal Producto'!$A56,'BD Factoraje'!$C:$C,$B$2),0)+K56-SUMIFS('BD Factoraje'!$R:$R,'BD Factoraje'!$G:$G,'Cartera Semanal Producto'!$A56,'BD Factoraje'!$N:$N,'Cartera Semanal Producto'!L$1,'BD Factoraje'!$C:$C,$B$2)</f>
        <v>0</v>
      </c>
      <c r="M56" s="11">
        <f>IF('Cartera Semanal Producto'!$A56='Cartera Semanal Producto'!M$1,-SUMIFS('BD Factoraje'!$Q:$Q,'BD Factoraje'!$G:$G,'Cartera Semanal Producto'!$A56,'BD Factoraje'!$C:$C,$B$2),0)+L56-SUMIFS('BD Factoraje'!$R:$R,'BD Factoraje'!$G:$G,'Cartera Semanal Producto'!$A56,'BD Factoraje'!$N:$N,'Cartera Semanal Producto'!M$1,'BD Factoraje'!$C:$C,$B$2)</f>
        <v>0</v>
      </c>
      <c r="N56" s="11">
        <f>IF('Cartera Semanal Producto'!$A56='Cartera Semanal Producto'!N$1,-SUMIFS('BD Factoraje'!$Q:$Q,'BD Factoraje'!$G:$G,'Cartera Semanal Producto'!$A56,'BD Factoraje'!$C:$C,$B$2),0)+M56-SUMIFS('BD Factoraje'!$R:$R,'BD Factoraje'!$G:$G,'Cartera Semanal Producto'!$A56,'BD Factoraje'!$N:$N,'Cartera Semanal Producto'!N$1,'BD Factoraje'!$C:$C,$B$2)</f>
        <v>0</v>
      </c>
      <c r="O56" s="11">
        <f>IF('Cartera Semanal Producto'!$A56='Cartera Semanal Producto'!O$1,-SUMIFS('BD Factoraje'!$Q:$Q,'BD Factoraje'!$G:$G,'Cartera Semanal Producto'!$A56,'BD Factoraje'!$C:$C,$B$2),0)+N56-SUMIFS('BD Factoraje'!$R:$R,'BD Factoraje'!$G:$G,'Cartera Semanal Producto'!$A56,'BD Factoraje'!$N:$N,'Cartera Semanal Producto'!O$1,'BD Factoraje'!$C:$C,$B$2)</f>
        <v>0</v>
      </c>
      <c r="P56" s="11">
        <f>IF('Cartera Semanal Producto'!$A56='Cartera Semanal Producto'!P$1,-SUMIFS('BD Factoraje'!$Q:$Q,'BD Factoraje'!$G:$G,'Cartera Semanal Producto'!$A56,'BD Factoraje'!$C:$C,$B$2),0)+O56-SUMIFS('BD Factoraje'!$R:$R,'BD Factoraje'!$G:$G,'Cartera Semanal Producto'!$A56,'BD Factoraje'!$N:$N,'Cartera Semanal Producto'!P$1,'BD Factoraje'!$C:$C,$B$2)</f>
        <v>0</v>
      </c>
      <c r="Q56" s="11">
        <f>IF('Cartera Semanal Producto'!$A56='Cartera Semanal Producto'!Q$1,-SUMIFS('BD Factoraje'!$Q:$Q,'BD Factoraje'!$G:$G,'Cartera Semanal Producto'!$A56,'BD Factoraje'!$C:$C,$B$2),0)+P56-SUMIFS('BD Factoraje'!$R:$R,'BD Factoraje'!$G:$G,'Cartera Semanal Producto'!$A56,'BD Factoraje'!$N:$N,'Cartera Semanal Producto'!Q$1,'BD Factoraje'!$C:$C,$B$2)</f>
        <v>0</v>
      </c>
      <c r="R56" s="11">
        <f>IF('Cartera Semanal Producto'!$A56='Cartera Semanal Producto'!R$1,-SUMIFS('BD Factoraje'!$Q:$Q,'BD Factoraje'!$G:$G,'Cartera Semanal Producto'!$A56,'BD Factoraje'!$C:$C,$B$2),0)+Q56-SUMIFS('BD Factoraje'!$R:$R,'BD Factoraje'!$G:$G,'Cartera Semanal Producto'!$A56,'BD Factoraje'!$N:$N,'Cartera Semanal Producto'!R$1,'BD Factoraje'!$C:$C,$B$2)</f>
        <v>0</v>
      </c>
      <c r="S56" s="11">
        <f>IF('Cartera Semanal Producto'!$A56='Cartera Semanal Producto'!S$1,-SUMIFS('BD Factoraje'!$Q:$Q,'BD Factoraje'!$G:$G,'Cartera Semanal Producto'!$A56,'BD Factoraje'!$C:$C,$B$2),0)+R56-SUMIFS('BD Factoraje'!$R:$R,'BD Factoraje'!$G:$G,'Cartera Semanal Producto'!$A56,'BD Factoraje'!$N:$N,'Cartera Semanal Producto'!S$1,'BD Factoraje'!$C:$C,$B$2)</f>
        <v>0</v>
      </c>
      <c r="T56" s="11">
        <f>IF('Cartera Semanal Producto'!$A56='Cartera Semanal Producto'!T$1,-SUMIFS('BD Factoraje'!$Q:$Q,'BD Factoraje'!$G:$G,'Cartera Semanal Producto'!$A56,'BD Factoraje'!$C:$C,$B$2),0)+S56-SUMIFS('BD Factoraje'!$R:$R,'BD Factoraje'!$G:$G,'Cartera Semanal Producto'!$A56,'BD Factoraje'!$N:$N,'Cartera Semanal Producto'!T$1,'BD Factoraje'!$C:$C,$B$2)</f>
        <v>0</v>
      </c>
      <c r="U56" s="11">
        <f>IF('Cartera Semanal Producto'!$A56='Cartera Semanal Producto'!U$1,-SUMIFS('BD Factoraje'!$Q:$Q,'BD Factoraje'!$G:$G,'Cartera Semanal Producto'!$A56,'BD Factoraje'!$C:$C,$B$2),0)+T56-SUMIFS('BD Factoraje'!$R:$R,'BD Factoraje'!$G:$G,'Cartera Semanal Producto'!$A56,'BD Factoraje'!$N:$N,'Cartera Semanal Producto'!U$1,'BD Factoraje'!$C:$C,$B$2)</f>
        <v>0</v>
      </c>
      <c r="V56" s="11">
        <f>IF('Cartera Semanal Producto'!$A56='Cartera Semanal Producto'!V$1,-SUMIFS('BD Factoraje'!$Q:$Q,'BD Factoraje'!$G:$G,'Cartera Semanal Producto'!$A56,'BD Factoraje'!$C:$C,$B$2),0)+U56-SUMIFS('BD Factoraje'!$R:$R,'BD Factoraje'!$G:$G,'Cartera Semanal Producto'!$A56,'BD Factoraje'!$N:$N,'Cartera Semanal Producto'!V$1,'BD Factoraje'!$C:$C,$B$2)</f>
        <v>0</v>
      </c>
      <c r="W56" s="11">
        <f>IF('Cartera Semanal Producto'!$A56='Cartera Semanal Producto'!W$1,-SUMIFS('BD Factoraje'!$Q:$Q,'BD Factoraje'!$G:$G,'Cartera Semanal Producto'!$A56,'BD Factoraje'!$C:$C,$B$2),0)+V56-SUMIFS('BD Factoraje'!$R:$R,'BD Factoraje'!$G:$G,'Cartera Semanal Producto'!$A56,'BD Factoraje'!$N:$N,'Cartera Semanal Producto'!W$1,'BD Factoraje'!$C:$C,$B$2)</f>
        <v>0</v>
      </c>
      <c r="X56" s="11">
        <f>IF('Cartera Semanal Producto'!$A56='Cartera Semanal Producto'!X$1,-SUMIFS('BD Factoraje'!$Q:$Q,'BD Factoraje'!$G:$G,'Cartera Semanal Producto'!$A56,'BD Factoraje'!$C:$C,$B$2),0)+W56-SUMIFS('BD Factoraje'!$R:$R,'BD Factoraje'!$G:$G,'Cartera Semanal Producto'!$A56,'BD Factoraje'!$N:$N,'Cartera Semanal Producto'!X$1,'BD Factoraje'!$C:$C,$B$2)</f>
        <v>0</v>
      </c>
      <c r="Y56" s="11">
        <f>IF('Cartera Semanal Producto'!$A56='Cartera Semanal Producto'!Y$1,-SUMIFS('BD Factoraje'!$Q:$Q,'BD Factoraje'!$G:$G,'Cartera Semanal Producto'!$A56,'BD Factoraje'!$C:$C,$B$2),0)+X56-SUMIFS('BD Factoraje'!$R:$R,'BD Factoraje'!$G:$G,'Cartera Semanal Producto'!$A56,'BD Factoraje'!$N:$N,'Cartera Semanal Producto'!Y$1,'BD Factoraje'!$C:$C,$B$2)</f>
        <v>0</v>
      </c>
      <c r="Z56" s="11">
        <f>IF('Cartera Semanal Producto'!$A56='Cartera Semanal Producto'!Z$1,-SUMIFS('BD Factoraje'!$Q:$Q,'BD Factoraje'!$G:$G,'Cartera Semanal Producto'!$A56,'BD Factoraje'!$C:$C,$B$2),0)+Y56-SUMIFS('BD Factoraje'!$R:$R,'BD Factoraje'!$G:$G,'Cartera Semanal Producto'!$A56,'BD Factoraje'!$N:$N,'Cartera Semanal Producto'!Z$1,'BD Factoraje'!$C:$C,$B$2)</f>
        <v>0</v>
      </c>
      <c r="AA56" s="11">
        <f>IF('Cartera Semanal Producto'!$A56='Cartera Semanal Producto'!AA$1,-SUMIFS('BD Factoraje'!$Q:$Q,'BD Factoraje'!$G:$G,'Cartera Semanal Producto'!$A56,'BD Factoraje'!$C:$C,$B$2),0)+Z56-SUMIFS('BD Factoraje'!$R:$R,'BD Factoraje'!$G:$G,'Cartera Semanal Producto'!$A56,'BD Factoraje'!$N:$N,'Cartera Semanal Producto'!AA$1,'BD Factoraje'!$C:$C,$B$2)</f>
        <v>0</v>
      </c>
      <c r="AB56" s="11">
        <f>IF('Cartera Semanal Producto'!$A56='Cartera Semanal Producto'!AB$1,-SUMIFS('BD Factoraje'!$Q:$Q,'BD Factoraje'!$G:$G,'Cartera Semanal Producto'!$A56,'BD Factoraje'!$C:$C,$B$2),0)+AA56-SUMIFS('BD Factoraje'!$R:$R,'BD Factoraje'!$G:$G,'Cartera Semanal Producto'!$A56,'BD Factoraje'!$N:$N,'Cartera Semanal Producto'!AB$1,'BD Factoraje'!$C:$C,$B$2)</f>
        <v>0</v>
      </c>
      <c r="AC56" s="11">
        <f>IF('Cartera Semanal Producto'!$A56='Cartera Semanal Producto'!AC$1,-SUMIFS('BD Factoraje'!$Q:$Q,'BD Factoraje'!$G:$G,'Cartera Semanal Producto'!$A56,'BD Factoraje'!$C:$C,$B$2),0)+AB56-SUMIFS('BD Factoraje'!$R:$R,'BD Factoraje'!$G:$G,'Cartera Semanal Producto'!$A56,'BD Factoraje'!$N:$N,'Cartera Semanal Producto'!AC$1,'BD Factoraje'!$C:$C,$B$2)</f>
        <v>0</v>
      </c>
      <c r="AD56" s="11">
        <f>IF('Cartera Semanal Producto'!$A56='Cartera Semanal Producto'!AD$1,-SUMIFS('BD Factoraje'!$Q:$Q,'BD Factoraje'!$G:$G,'Cartera Semanal Producto'!$A56,'BD Factoraje'!$C:$C,$B$2),0)+AC56-SUMIFS('BD Factoraje'!$R:$R,'BD Factoraje'!$G:$G,'Cartera Semanal Producto'!$A56,'BD Factoraje'!$N:$N,'Cartera Semanal Producto'!AD$1,'BD Factoraje'!$C:$C,$B$2)</f>
        <v>0</v>
      </c>
      <c r="AE56" s="11">
        <f>IF('Cartera Semanal Producto'!$A56='Cartera Semanal Producto'!AE$1,-SUMIFS('BD Factoraje'!$Q:$Q,'BD Factoraje'!$G:$G,'Cartera Semanal Producto'!$A56,'BD Factoraje'!$C:$C,$B$2),0)+AD56-SUMIFS('BD Factoraje'!$R:$R,'BD Factoraje'!$G:$G,'Cartera Semanal Producto'!$A56,'BD Factoraje'!$N:$N,'Cartera Semanal Producto'!AE$1,'BD Factoraje'!$C:$C,$B$2)</f>
        <v>0</v>
      </c>
      <c r="AF56" s="11">
        <f>IF('Cartera Semanal Producto'!$A56='Cartera Semanal Producto'!AF$1,-SUMIFS('BD Factoraje'!$Q:$Q,'BD Factoraje'!$G:$G,'Cartera Semanal Producto'!$A56,'BD Factoraje'!$C:$C,$B$2),0)+AE56-SUMIFS('BD Factoraje'!$R:$R,'BD Factoraje'!$G:$G,'Cartera Semanal Producto'!$A56,'BD Factoraje'!$N:$N,'Cartera Semanal Producto'!AF$1,'BD Factoraje'!$C:$C,$B$2)</f>
        <v>0</v>
      </c>
      <c r="AG56" s="11">
        <f>IF('Cartera Semanal Producto'!$A56='Cartera Semanal Producto'!AG$1,-SUMIFS('BD Factoraje'!$Q:$Q,'BD Factoraje'!$G:$G,'Cartera Semanal Producto'!$A56,'BD Factoraje'!$C:$C,$B$2),0)+AF56-SUMIFS('BD Factoraje'!$R:$R,'BD Factoraje'!$G:$G,'Cartera Semanal Producto'!$A56,'BD Factoraje'!$N:$N,'Cartera Semanal Producto'!AG$1,'BD Factoraje'!$C:$C,$B$2)</f>
        <v>0</v>
      </c>
      <c r="AH56" s="11">
        <f>IF('Cartera Semanal Producto'!$A56='Cartera Semanal Producto'!AH$1,-SUMIFS('BD Factoraje'!$Q:$Q,'BD Factoraje'!$G:$G,'Cartera Semanal Producto'!$A56,'BD Factoraje'!$C:$C,$B$2),0)+AG56-SUMIFS('BD Factoraje'!$R:$R,'BD Factoraje'!$G:$G,'Cartera Semanal Producto'!$A56,'BD Factoraje'!$N:$N,'Cartera Semanal Producto'!AH$1,'BD Factoraje'!$C:$C,$B$2)</f>
        <v>0</v>
      </c>
      <c r="AI56" s="11">
        <f>IF('Cartera Semanal Producto'!$A56='Cartera Semanal Producto'!AI$1,-SUMIFS('BD Factoraje'!$Q:$Q,'BD Factoraje'!$G:$G,'Cartera Semanal Producto'!$A56,'BD Factoraje'!$C:$C,$B$2),0)+AH56-SUMIFS('BD Factoraje'!$R:$R,'BD Factoraje'!$G:$G,'Cartera Semanal Producto'!$A56,'BD Factoraje'!$N:$N,'Cartera Semanal Producto'!AI$1,'BD Factoraje'!$C:$C,$B$2)</f>
        <v>0</v>
      </c>
      <c r="AJ56" s="11">
        <f>IF('Cartera Semanal Producto'!$A56='Cartera Semanal Producto'!AJ$1,-SUMIFS('BD Factoraje'!$Q:$Q,'BD Factoraje'!$G:$G,'Cartera Semanal Producto'!$A56,'BD Factoraje'!$C:$C,$B$2),0)+AI56-SUMIFS('BD Factoraje'!$R:$R,'BD Factoraje'!$G:$G,'Cartera Semanal Producto'!$A56,'BD Factoraje'!$N:$N,'Cartera Semanal Producto'!AJ$1,'BD Factoraje'!$C:$C,$B$2)</f>
        <v>0</v>
      </c>
      <c r="AK56" s="11">
        <f>IF('Cartera Semanal Producto'!$A56='Cartera Semanal Producto'!AK$1,-SUMIFS('BD Factoraje'!$Q:$Q,'BD Factoraje'!$G:$G,'Cartera Semanal Producto'!$A56,'BD Factoraje'!$C:$C,$B$2),0)+AJ56-SUMIFS('BD Factoraje'!$R:$R,'BD Factoraje'!$G:$G,'Cartera Semanal Producto'!$A56,'BD Factoraje'!$N:$N,'Cartera Semanal Producto'!AK$1,'BD Factoraje'!$C:$C,$B$2)</f>
        <v>0</v>
      </c>
      <c r="AL56" s="11">
        <f>IF('Cartera Semanal Producto'!$A56='Cartera Semanal Producto'!AL$1,-SUMIFS('BD Factoraje'!$Q:$Q,'BD Factoraje'!$G:$G,'Cartera Semanal Producto'!$A56,'BD Factoraje'!$C:$C,$B$2),0)+AK56-SUMIFS('BD Factoraje'!$R:$R,'BD Factoraje'!$G:$G,'Cartera Semanal Producto'!$A56,'BD Factoraje'!$N:$N,'Cartera Semanal Producto'!AL$1,'BD Factoraje'!$C:$C,$B$2)</f>
        <v>0</v>
      </c>
      <c r="AM56" s="11">
        <f>IF('Cartera Semanal Producto'!$A56='Cartera Semanal Producto'!AM$1,-SUMIFS('BD Factoraje'!$Q:$Q,'BD Factoraje'!$G:$G,'Cartera Semanal Producto'!$A56,'BD Factoraje'!$C:$C,$B$2),0)+AL56-SUMIFS('BD Factoraje'!$R:$R,'BD Factoraje'!$G:$G,'Cartera Semanal Producto'!$A56,'BD Factoraje'!$N:$N,'Cartera Semanal Producto'!AM$1,'BD Factoraje'!$C:$C,$B$2)</f>
        <v>0</v>
      </c>
      <c r="AN56" s="11">
        <f>IF('Cartera Semanal Producto'!$A56='Cartera Semanal Producto'!AN$1,-SUMIFS('BD Factoraje'!$Q:$Q,'BD Factoraje'!$G:$G,'Cartera Semanal Producto'!$A56,'BD Factoraje'!$C:$C,$B$2),0)+AM56-SUMIFS('BD Factoraje'!$R:$R,'BD Factoraje'!$G:$G,'Cartera Semanal Producto'!$A56,'BD Factoraje'!$N:$N,'Cartera Semanal Producto'!AN$1,'BD Factoraje'!$C:$C,$B$2)</f>
        <v>0</v>
      </c>
      <c r="AO56" s="11">
        <f>IF('Cartera Semanal Producto'!$A56='Cartera Semanal Producto'!AO$1,-SUMIFS('BD Factoraje'!$Q:$Q,'BD Factoraje'!$G:$G,'Cartera Semanal Producto'!$A56,'BD Factoraje'!$C:$C,$B$2),0)+AN56-SUMIFS('BD Factoraje'!$R:$R,'BD Factoraje'!$G:$G,'Cartera Semanal Producto'!$A56,'BD Factoraje'!$N:$N,'Cartera Semanal Producto'!AO$1,'BD Factoraje'!$C:$C,$B$2)</f>
        <v>0</v>
      </c>
      <c r="AP56" s="11">
        <f>IF('Cartera Semanal Producto'!$A56='Cartera Semanal Producto'!AP$1,-SUMIFS('BD Factoraje'!$Q:$Q,'BD Factoraje'!$G:$G,'Cartera Semanal Producto'!$A56,'BD Factoraje'!$C:$C,$B$2),0)+AO56-SUMIFS('BD Factoraje'!$R:$R,'BD Factoraje'!$G:$G,'Cartera Semanal Producto'!$A56,'BD Factoraje'!$N:$N,'Cartera Semanal Producto'!AP$1,'BD Factoraje'!$C:$C,$B$2)</f>
        <v>0</v>
      </c>
      <c r="AQ56" s="11">
        <f>IF('Cartera Semanal Producto'!$A56='Cartera Semanal Producto'!AQ$1,-SUMIFS('BD Factoraje'!$Q:$Q,'BD Factoraje'!$G:$G,'Cartera Semanal Producto'!$A56,'BD Factoraje'!$C:$C,$B$2),0)+AP56-SUMIFS('BD Factoraje'!$R:$R,'BD Factoraje'!$G:$G,'Cartera Semanal Producto'!$A56,'BD Factoraje'!$N:$N,'Cartera Semanal Producto'!AQ$1,'BD Factoraje'!$C:$C,$B$2)</f>
        <v>0</v>
      </c>
      <c r="AR56" s="11">
        <f>IF('Cartera Semanal Producto'!$A56='Cartera Semanal Producto'!AR$1,-SUMIFS('BD Factoraje'!$Q:$Q,'BD Factoraje'!$G:$G,'Cartera Semanal Producto'!$A56,'BD Factoraje'!$C:$C,$B$2),0)+AQ56-SUMIFS('BD Factoraje'!$R:$R,'BD Factoraje'!$G:$G,'Cartera Semanal Producto'!$A56,'BD Factoraje'!$N:$N,'Cartera Semanal Producto'!AR$1,'BD Factoraje'!$C:$C,$B$2)</f>
        <v>0</v>
      </c>
      <c r="AS56" s="11">
        <f>IF('Cartera Semanal Producto'!$A56='Cartera Semanal Producto'!AS$1,-SUMIFS('BD Factoraje'!$Q:$Q,'BD Factoraje'!$G:$G,'Cartera Semanal Producto'!$A56,'BD Factoraje'!$C:$C,$B$2),0)+AR56-SUMIFS('BD Factoraje'!$R:$R,'BD Factoraje'!$G:$G,'Cartera Semanal Producto'!$A56,'BD Factoraje'!$N:$N,'Cartera Semanal Producto'!AS$1,'BD Factoraje'!$C:$C,$B$2)</f>
        <v>0</v>
      </c>
      <c r="AT56" s="11">
        <f>IF('Cartera Semanal Producto'!$A56='Cartera Semanal Producto'!AT$1,-SUMIFS('BD Factoraje'!$Q:$Q,'BD Factoraje'!$G:$G,'Cartera Semanal Producto'!$A56,'BD Factoraje'!$C:$C,$B$2),0)+AS56-SUMIFS('BD Factoraje'!$R:$R,'BD Factoraje'!$G:$G,'Cartera Semanal Producto'!$A56,'BD Factoraje'!$N:$N,'Cartera Semanal Producto'!AT$1,'BD Factoraje'!$C:$C,$B$2)</f>
        <v>0</v>
      </c>
      <c r="AU56" s="11">
        <f>IF('Cartera Semanal Producto'!$A56='Cartera Semanal Producto'!AU$1,-SUMIFS('BD Factoraje'!$Q:$Q,'BD Factoraje'!$G:$G,'Cartera Semanal Producto'!$A56,'BD Factoraje'!$C:$C,$B$2),0)+AT56-SUMIFS('BD Factoraje'!$R:$R,'BD Factoraje'!$G:$G,'Cartera Semanal Producto'!$A56,'BD Factoraje'!$N:$N,'Cartera Semanal Producto'!AU$1,'BD Factoraje'!$C:$C,$B$2)</f>
        <v>0</v>
      </c>
      <c r="AV56" s="11">
        <f>IF('Cartera Semanal Producto'!$A56='Cartera Semanal Producto'!AV$1,-SUMIFS('BD Factoraje'!$Q:$Q,'BD Factoraje'!$G:$G,'Cartera Semanal Producto'!$A56,'BD Factoraje'!$C:$C,$B$2),0)+AU56-SUMIFS('BD Factoraje'!$R:$R,'BD Factoraje'!$G:$G,'Cartera Semanal Producto'!$A56,'BD Factoraje'!$N:$N,'Cartera Semanal Producto'!AV$1,'BD Factoraje'!$C:$C,$B$2)</f>
        <v>0</v>
      </c>
      <c r="AW56" s="11">
        <f>IF('Cartera Semanal Producto'!$A56='Cartera Semanal Producto'!AW$1,-SUMIFS('BD Factoraje'!$Q:$Q,'BD Factoraje'!$G:$G,'Cartera Semanal Producto'!$A56,'BD Factoraje'!$C:$C,$B$2),0)+AV56-SUMIFS('BD Factoraje'!$R:$R,'BD Factoraje'!$G:$G,'Cartera Semanal Producto'!$A56,'BD Factoraje'!$N:$N,'Cartera Semanal Producto'!AW$1,'BD Factoraje'!$C:$C,$B$2)</f>
        <v>0</v>
      </c>
      <c r="AX56" s="11">
        <f>IF('Cartera Semanal Producto'!$A56='Cartera Semanal Producto'!AX$1,-SUMIFS('BD Factoraje'!$Q:$Q,'BD Factoraje'!$G:$G,'Cartera Semanal Producto'!$A56,'BD Factoraje'!$C:$C,$B$2),0)+AW56-SUMIFS('BD Factoraje'!$R:$R,'BD Factoraje'!$G:$G,'Cartera Semanal Producto'!$A56,'BD Factoraje'!$N:$N,'Cartera Semanal Producto'!AX$1,'BD Factoraje'!$C:$C,$B$2)</f>
        <v>0</v>
      </c>
      <c r="AY56" s="11">
        <f>IF('Cartera Semanal Producto'!$A56='Cartera Semanal Producto'!AY$1,-SUMIFS('BD Factoraje'!$Q:$Q,'BD Factoraje'!$G:$G,'Cartera Semanal Producto'!$A56,'BD Factoraje'!$C:$C,$B$2),0)+AX56-SUMIFS('BD Factoraje'!$R:$R,'BD Factoraje'!$G:$G,'Cartera Semanal Producto'!$A56,'BD Factoraje'!$N:$N,'Cartera Semanal Producto'!AY$1,'BD Factoraje'!$C:$C,$B$2)</f>
        <v>0</v>
      </c>
      <c r="AZ56" s="11">
        <f>IF('Cartera Semanal Producto'!$A56='Cartera Semanal Producto'!AZ$1,-SUMIFS('BD Factoraje'!$Q:$Q,'BD Factoraje'!$G:$G,'Cartera Semanal Producto'!$A56,'BD Factoraje'!$C:$C,$B$2),0)+AY56-SUMIFS('BD Factoraje'!$R:$R,'BD Factoraje'!$G:$G,'Cartera Semanal Producto'!$A56,'BD Factoraje'!$N:$N,'Cartera Semanal Producto'!AZ$1,'BD Factoraje'!$C:$C,$B$2)</f>
        <v>0</v>
      </c>
      <c r="BA56" s="11">
        <f>IF('Cartera Semanal Producto'!$A56='Cartera Semanal Producto'!BA$1,-SUMIFS('BD Factoraje'!$Q:$Q,'BD Factoraje'!$G:$G,'Cartera Semanal Producto'!$A56,'BD Factoraje'!$C:$C,$B$2),0)+AZ56-SUMIFS('BD Factoraje'!$R:$R,'BD Factoraje'!$G:$G,'Cartera Semanal Producto'!$A56,'BD Factoraje'!$N:$N,'Cartera Semanal Producto'!BA$1,'BD Factoraje'!$C:$C,$B$2)</f>
        <v>0</v>
      </c>
      <c r="BB56" s="11">
        <f>IF('Cartera Semanal Producto'!$A56='Cartera Semanal Producto'!BB$1,-SUMIFS('BD Factoraje'!$Q:$Q,'BD Factoraje'!$G:$G,'Cartera Semanal Producto'!$A56,'BD Factoraje'!$C:$C,$B$2),0)+BA56-SUMIFS('BD Factoraje'!$R:$R,'BD Factoraje'!$G:$G,'Cartera Semanal Producto'!$A56,'BD Factoraje'!$N:$N,'Cartera Semanal Producto'!BB$1,'BD Factoraje'!$C:$C,$B$2)</f>
        <v>0</v>
      </c>
      <c r="BC56" s="11">
        <f>IF('Cartera Semanal Producto'!$A56='Cartera Semanal Producto'!BC$1,-SUMIFS('BD Factoraje'!$Q:$Q,'BD Factoraje'!$G:$G,'Cartera Semanal Producto'!$A56,'BD Factoraje'!$C:$C,$B$2),0)+BB56-SUMIFS('BD Factoraje'!$R:$R,'BD Factoraje'!$G:$G,'Cartera Semanal Producto'!$A56,'BD Factoraje'!$N:$N,'Cartera Semanal Producto'!BC$1,'BD Factoraje'!$C:$C,$B$2)</f>
        <v>0</v>
      </c>
      <c r="BD56" s="11">
        <f>IF('Cartera Semanal Producto'!$A56='Cartera Semanal Producto'!BD$1,-SUMIFS('BD Factoraje'!$Q:$Q,'BD Factoraje'!$G:$G,'Cartera Semanal Producto'!$A56,'BD Factoraje'!$C:$C,$B$2),0)+BC56-SUMIFS('BD Factoraje'!$R:$R,'BD Factoraje'!$G:$G,'Cartera Semanal Producto'!$A56,'BD Factoraje'!$N:$N,'Cartera Semanal Producto'!BD$1,'BD Factoraje'!$C:$C,$B$2)</f>
        <v>0</v>
      </c>
      <c r="BE56" s="11">
        <f>IF('Cartera Semanal Producto'!$A56='Cartera Semanal Producto'!BE$1,-SUMIFS('BD Factoraje'!$Q:$Q,'BD Factoraje'!$G:$G,'Cartera Semanal Producto'!$A56,'BD Factoraje'!$C:$C,$B$2),0)+BD56-SUMIFS('BD Factoraje'!$R:$R,'BD Factoraje'!$G:$G,'Cartera Semanal Producto'!$A56,'BD Factoraje'!$N:$N,'Cartera Semanal Producto'!BE$1,'BD Factoraje'!$C:$C,$B$2)</f>
        <v>0</v>
      </c>
      <c r="BF56" s="11">
        <f>IF('Cartera Semanal Producto'!$A56='Cartera Semanal Producto'!BF$1,-SUMIFS('BD Factoraje'!$Q:$Q,'BD Factoraje'!$G:$G,'Cartera Semanal Producto'!$A56,'BD Factoraje'!$C:$C,$B$2),0)+BE56-SUMIFS('BD Factoraje'!$R:$R,'BD Factoraje'!$G:$G,'Cartera Semanal Producto'!$A56,'BD Factoraje'!$N:$N,'Cartera Semanal Producto'!BF$1,'BD Factoraje'!$C:$C,$B$2)</f>
        <v>0</v>
      </c>
      <c r="BG56" s="11">
        <f>IF('Cartera Semanal Producto'!$A56='Cartera Semanal Producto'!BG$1,-SUMIFS('BD Factoraje'!$Q:$Q,'BD Factoraje'!$G:$G,'Cartera Semanal Producto'!$A56,'BD Factoraje'!$C:$C,$B$2),0)+BF56-SUMIFS('BD Factoraje'!$R:$R,'BD Factoraje'!$G:$G,'Cartera Semanal Producto'!$A56,'BD Factoraje'!$N:$N,'Cartera Semanal Producto'!BG$1,'BD Factoraje'!$C:$C,$B$2)</f>
        <v>0</v>
      </c>
      <c r="BH56" s="11">
        <f>IF('Cartera Semanal Producto'!$A56='Cartera Semanal Producto'!BH$1,-SUMIFS('BD Factoraje'!$Q:$Q,'BD Factoraje'!$G:$G,'Cartera Semanal Producto'!$A56,'BD Factoraje'!$C:$C,$B$2),0)+BG56-SUMIFS('BD Factoraje'!$R:$R,'BD Factoraje'!$G:$G,'Cartera Semanal Producto'!$A56,'BD Factoraje'!$N:$N,'Cartera Semanal Producto'!BH$1,'BD Factoraje'!$C:$C,$B$2)</f>
        <v>0</v>
      </c>
      <c r="BI56" s="11">
        <f>IF('Cartera Semanal Producto'!$A56='Cartera Semanal Producto'!BI$1,-SUMIFS('BD Factoraje'!$Q:$Q,'BD Factoraje'!$G:$G,'Cartera Semanal Producto'!$A56,'BD Factoraje'!$C:$C,$B$2),0)+BH56-SUMIFS('BD Factoraje'!$R:$R,'BD Factoraje'!$G:$G,'Cartera Semanal Producto'!$A56,'BD Factoraje'!$N:$N,'Cartera Semanal Producto'!BI$1,'BD Factoraje'!$C:$C,$B$2)</f>
        <v>0</v>
      </c>
      <c r="BJ56" s="11">
        <f>IF('Cartera Semanal Producto'!$A56='Cartera Semanal Producto'!BJ$1,-SUMIFS('BD Factoraje'!$Q:$Q,'BD Factoraje'!$G:$G,'Cartera Semanal Producto'!$A56,'BD Factoraje'!$C:$C,$B$2),0)+BI56-SUMIFS('BD Factoraje'!$R:$R,'BD Factoraje'!$G:$G,'Cartera Semanal Producto'!$A56,'BD Factoraje'!$N:$N,'Cartera Semanal Producto'!BJ$1,'BD Factoraje'!$C:$C,$B$2)</f>
        <v>0</v>
      </c>
      <c r="BK56" s="11">
        <f>IF('Cartera Semanal Producto'!$A56='Cartera Semanal Producto'!BK$1,-SUMIFS('BD Factoraje'!$Q:$Q,'BD Factoraje'!$G:$G,'Cartera Semanal Producto'!$A56,'BD Factoraje'!$C:$C,$B$2),0)+BJ56-SUMIFS('BD Factoraje'!$R:$R,'BD Factoraje'!$G:$G,'Cartera Semanal Producto'!$A56,'BD Factoraje'!$N:$N,'Cartera Semanal Producto'!BK$1,'BD Factoraje'!$C:$C,$B$2)</f>
        <v>0</v>
      </c>
      <c r="BL56" s="11">
        <f>IF('Cartera Semanal Producto'!$A56='Cartera Semanal Producto'!BL$1,-SUMIFS('BD Factoraje'!$Q:$Q,'BD Factoraje'!$G:$G,'Cartera Semanal Producto'!$A56,'BD Factoraje'!$C:$C,$B$2),0)+BK56-SUMIFS('BD Factoraje'!$R:$R,'BD Factoraje'!$G:$G,'Cartera Semanal Producto'!$A56,'BD Factoraje'!$N:$N,'Cartera Semanal Producto'!BL$1,'BD Factoraje'!$C:$C,$B$2)</f>
        <v>0</v>
      </c>
      <c r="BM56" s="11">
        <f>IF('Cartera Semanal Producto'!$A56='Cartera Semanal Producto'!BM$1,-SUMIFS('BD Factoraje'!$Q:$Q,'BD Factoraje'!$G:$G,'Cartera Semanal Producto'!$A56,'BD Factoraje'!$C:$C,$B$2),0)+BL56-SUMIFS('BD Factoraje'!$R:$R,'BD Factoraje'!$G:$G,'Cartera Semanal Producto'!$A56,'BD Factoraje'!$N:$N,'Cartera Semanal Producto'!BM$1,'BD Factoraje'!$C:$C,$B$2)</f>
        <v>0</v>
      </c>
      <c r="BN56" s="11">
        <f>IF('Cartera Semanal Producto'!$A56='Cartera Semanal Producto'!BN$1,-SUMIFS('BD Factoraje'!$Q:$Q,'BD Factoraje'!$G:$G,'Cartera Semanal Producto'!$A56,'BD Factoraje'!$C:$C,$B$2),0)+BM56-SUMIFS('BD Factoraje'!$R:$R,'BD Factoraje'!$G:$G,'Cartera Semanal Producto'!$A56,'BD Factoraje'!$N:$N,'Cartera Semanal Producto'!BN$1,'BD Factoraje'!$C:$C,$B$2)</f>
        <v>0</v>
      </c>
      <c r="BO56" s="11">
        <f>IF('Cartera Semanal Producto'!$A56='Cartera Semanal Producto'!BO$1,-SUMIFS('BD Factoraje'!$Q:$Q,'BD Factoraje'!$G:$G,'Cartera Semanal Producto'!$A56,'BD Factoraje'!$C:$C,$B$2),0)+BN56-SUMIFS('BD Factoraje'!$R:$R,'BD Factoraje'!$G:$G,'Cartera Semanal Producto'!$A56,'BD Factoraje'!$N:$N,'Cartera Semanal Producto'!BO$1,'BD Factoraje'!$C:$C,$B$2)</f>
        <v>0</v>
      </c>
      <c r="BP56" s="11">
        <f>IF('Cartera Semanal Producto'!$A56='Cartera Semanal Producto'!BP$1,-SUMIFS('BD Factoraje'!$Q:$Q,'BD Factoraje'!$G:$G,'Cartera Semanal Producto'!$A56,'BD Factoraje'!$C:$C,$B$2),0)+BO56-SUMIFS('BD Factoraje'!$R:$R,'BD Factoraje'!$G:$G,'Cartera Semanal Producto'!$A56,'BD Factoraje'!$N:$N,'Cartera Semanal Producto'!BP$1,'BD Factoraje'!$C:$C,$B$2)</f>
        <v>0</v>
      </c>
      <c r="BQ56" s="11">
        <f>IF('Cartera Semanal Producto'!$A56='Cartera Semanal Producto'!BQ$1,-SUMIFS('BD Factoraje'!$Q:$Q,'BD Factoraje'!$G:$G,'Cartera Semanal Producto'!$A56,'BD Factoraje'!$C:$C,$B$2),0)+BP56-SUMIFS('BD Factoraje'!$R:$R,'BD Factoraje'!$G:$G,'Cartera Semanal Producto'!$A56,'BD Factoraje'!$N:$N,'Cartera Semanal Producto'!BQ$1,'BD Factoraje'!$C:$C,$B$2)</f>
        <v>0</v>
      </c>
      <c r="BR56" s="11">
        <f>IF('Cartera Semanal Producto'!$A56='Cartera Semanal Producto'!BR$1,-SUMIFS('BD Factoraje'!$Q:$Q,'BD Factoraje'!$G:$G,'Cartera Semanal Producto'!$A56,'BD Factoraje'!$C:$C,$B$2),0)+BQ56-SUMIFS('BD Factoraje'!$R:$R,'BD Factoraje'!$G:$G,'Cartera Semanal Producto'!$A56,'BD Factoraje'!$N:$N,'Cartera Semanal Producto'!BR$1,'BD Factoraje'!$C:$C,$B$2)</f>
        <v>0</v>
      </c>
      <c r="BS56" s="11">
        <f>IF('Cartera Semanal Producto'!$A56='Cartera Semanal Producto'!BS$1,-SUMIFS('BD Factoraje'!$Q:$Q,'BD Factoraje'!$G:$G,'Cartera Semanal Producto'!$A56,'BD Factoraje'!$C:$C,$B$2),0)+BR56-SUMIFS('BD Factoraje'!$R:$R,'BD Factoraje'!$G:$G,'Cartera Semanal Producto'!$A56,'BD Factoraje'!$N:$N,'Cartera Semanal Producto'!BS$1,'BD Factoraje'!$C:$C,$B$2)</f>
        <v>0</v>
      </c>
      <c r="BT56" s="11">
        <f>IF('Cartera Semanal Producto'!$A56='Cartera Semanal Producto'!BT$1,-SUMIFS('BD Factoraje'!$Q:$Q,'BD Factoraje'!$G:$G,'Cartera Semanal Producto'!$A56,'BD Factoraje'!$C:$C,$B$2),0)+BS56-SUMIFS('BD Factoraje'!$R:$R,'BD Factoraje'!$G:$G,'Cartera Semanal Producto'!$A56,'BD Factoraje'!$N:$N,'Cartera Semanal Producto'!BT$1,'BD Factoraje'!$C:$C,$B$2)</f>
        <v>0</v>
      </c>
      <c r="BU56" s="11">
        <f>IF('Cartera Semanal Producto'!$A56='Cartera Semanal Producto'!BU$1,-SUMIFS('BD Factoraje'!$Q:$Q,'BD Factoraje'!$G:$G,'Cartera Semanal Producto'!$A56,'BD Factoraje'!$C:$C,$B$2),0)+BT56-SUMIFS('BD Factoraje'!$R:$R,'BD Factoraje'!$G:$G,'Cartera Semanal Producto'!$A56,'BD Factoraje'!$N:$N,'Cartera Semanal Producto'!BU$1,'BD Factoraje'!$C:$C,$B$2)</f>
        <v>0</v>
      </c>
      <c r="BV56" s="11">
        <f>IF('Cartera Semanal Producto'!$A56='Cartera Semanal Producto'!BV$1,-SUMIFS('BD Factoraje'!$Q:$Q,'BD Factoraje'!$G:$G,'Cartera Semanal Producto'!$A56,'BD Factoraje'!$C:$C,$B$2),0)+BU56-SUMIFS('BD Factoraje'!$R:$R,'BD Factoraje'!$G:$G,'Cartera Semanal Producto'!$A56,'BD Factoraje'!$N:$N,'Cartera Semanal Producto'!BV$1,'BD Factoraje'!$C:$C,$B$2)</f>
        <v>0</v>
      </c>
      <c r="BW56" s="11">
        <f>IF('Cartera Semanal Producto'!$A56='Cartera Semanal Producto'!BW$1,-SUMIFS('BD Factoraje'!$Q:$Q,'BD Factoraje'!$G:$G,'Cartera Semanal Producto'!$A56,'BD Factoraje'!$C:$C,$B$2),0)+BV56-SUMIFS('BD Factoraje'!$R:$R,'BD Factoraje'!$G:$G,'Cartera Semanal Producto'!$A56,'BD Factoraje'!$N:$N,'Cartera Semanal Producto'!BW$1,'BD Factoraje'!$C:$C,$B$2)</f>
        <v>0</v>
      </c>
      <c r="BX56" s="11">
        <f>IF('Cartera Semanal Producto'!$A56='Cartera Semanal Producto'!BX$1,-SUMIFS('BD Factoraje'!$Q:$Q,'BD Factoraje'!$G:$G,'Cartera Semanal Producto'!$A56,'BD Factoraje'!$C:$C,$B$2),0)+BW56-SUMIFS('BD Factoraje'!$R:$R,'BD Factoraje'!$G:$G,'Cartera Semanal Producto'!$A56,'BD Factoraje'!$N:$N,'Cartera Semanal Producto'!BX$1,'BD Factoraje'!$C:$C,$B$2)</f>
        <v>0</v>
      </c>
      <c r="BY56" s="11">
        <f>IF('Cartera Semanal Producto'!$A56='Cartera Semanal Producto'!BY$1,-SUMIFS('BD Factoraje'!$Q:$Q,'BD Factoraje'!$G:$G,'Cartera Semanal Producto'!$A56,'BD Factoraje'!$C:$C,$B$2),0)+BX56-SUMIFS('BD Factoraje'!$R:$R,'BD Factoraje'!$G:$G,'Cartera Semanal Producto'!$A56,'BD Factoraje'!$N:$N,'Cartera Semanal Producto'!BY$1,'BD Factoraje'!$C:$C,$B$2)</f>
        <v>0</v>
      </c>
      <c r="BZ56" s="11">
        <f>IF('Cartera Semanal Producto'!$A56='Cartera Semanal Producto'!BZ$1,-SUMIFS('BD Factoraje'!$Q:$Q,'BD Factoraje'!$G:$G,'Cartera Semanal Producto'!$A56,'BD Factoraje'!$C:$C,$B$2),0)+BY56-SUMIFS('BD Factoraje'!$R:$R,'BD Factoraje'!$G:$G,'Cartera Semanal Producto'!$A56,'BD Factoraje'!$N:$N,'Cartera Semanal Producto'!BZ$1,'BD Factoraje'!$C:$C,$B$2)</f>
        <v>0</v>
      </c>
      <c r="CA56" s="11">
        <f>IF('Cartera Semanal Producto'!$A56='Cartera Semanal Producto'!CA$1,-SUMIFS('BD Factoraje'!$Q:$Q,'BD Factoraje'!$G:$G,'Cartera Semanal Producto'!$A56,'BD Factoraje'!$C:$C,$B$2),0)+BZ56-SUMIFS('BD Factoraje'!$R:$R,'BD Factoraje'!$G:$G,'Cartera Semanal Producto'!$A56,'BD Factoraje'!$N:$N,'Cartera Semanal Producto'!CA$1,'BD Factoraje'!$C:$C,$B$2)</f>
        <v>0</v>
      </c>
      <c r="CB56" s="11">
        <f>IF('Cartera Semanal Producto'!$A56='Cartera Semanal Producto'!CB$1,-SUMIFS('BD Factoraje'!$Q:$Q,'BD Factoraje'!$G:$G,'Cartera Semanal Producto'!$A56,'BD Factoraje'!$C:$C,$B$2),0)+CA56-SUMIFS('BD Factoraje'!$R:$R,'BD Factoraje'!$G:$G,'Cartera Semanal Producto'!$A56,'BD Factoraje'!$N:$N,'Cartera Semanal Producto'!CB$1,'BD Factoraje'!$C:$C,$B$2)</f>
        <v>0</v>
      </c>
      <c r="CC56" s="11">
        <f>IF('Cartera Semanal Producto'!$A56='Cartera Semanal Producto'!CC$1,-SUMIFS('BD Factoraje'!$Q:$Q,'BD Factoraje'!$G:$G,'Cartera Semanal Producto'!$A56,'BD Factoraje'!$C:$C,$B$2),0)+CB56-SUMIFS('BD Factoraje'!$R:$R,'BD Factoraje'!$G:$G,'Cartera Semanal Producto'!$A56,'BD Factoraje'!$N:$N,'Cartera Semanal Producto'!CC$1,'BD Factoraje'!$C:$C,$B$2)</f>
        <v>0</v>
      </c>
      <c r="CD56" s="11">
        <f>IF('Cartera Semanal Producto'!$A56='Cartera Semanal Producto'!CD$1,-SUMIFS('BD Factoraje'!$Q:$Q,'BD Factoraje'!$G:$G,'Cartera Semanal Producto'!$A56,'BD Factoraje'!$C:$C,$B$2),0)+CC56-SUMIFS('BD Factoraje'!$R:$R,'BD Factoraje'!$G:$G,'Cartera Semanal Producto'!$A56,'BD Factoraje'!$N:$N,'Cartera Semanal Producto'!CD$1,'BD Factoraje'!$C:$C,$B$2)</f>
        <v>0</v>
      </c>
      <c r="CE56" s="11">
        <f>IF('Cartera Semanal Producto'!$A56='Cartera Semanal Producto'!CE$1,-SUMIFS('BD Factoraje'!$Q:$Q,'BD Factoraje'!$G:$G,'Cartera Semanal Producto'!$A56,'BD Factoraje'!$C:$C,$B$2),0)+CD56-SUMIFS('BD Factoraje'!$R:$R,'BD Factoraje'!$G:$G,'Cartera Semanal Producto'!$A56,'BD Factoraje'!$N:$N,'Cartera Semanal Producto'!CE$1,'BD Factoraje'!$C:$C,$B$2)</f>
        <v>0</v>
      </c>
      <c r="CF56" s="11">
        <f>IF('Cartera Semanal Producto'!$A56='Cartera Semanal Producto'!CF$1,-SUMIFS('BD Factoraje'!$Q:$Q,'BD Factoraje'!$G:$G,'Cartera Semanal Producto'!$A56,'BD Factoraje'!$C:$C,$B$2),0)+CE56-SUMIFS('BD Factoraje'!$R:$R,'BD Factoraje'!$G:$G,'Cartera Semanal Producto'!$A56,'BD Factoraje'!$N:$N,'Cartera Semanal Producto'!CF$1,'BD Factoraje'!$C:$C,$B$2)</f>
        <v>0</v>
      </c>
      <c r="CG56" s="11">
        <f>IF('Cartera Semanal Producto'!$A56='Cartera Semanal Producto'!CG$1,-SUMIFS('BD Factoraje'!$Q:$Q,'BD Factoraje'!$G:$G,'Cartera Semanal Producto'!$A56,'BD Factoraje'!$C:$C,$B$2),0)+CF56-SUMIFS('BD Factoraje'!$R:$R,'BD Factoraje'!$G:$G,'Cartera Semanal Producto'!$A56,'BD Factoraje'!$N:$N,'Cartera Semanal Producto'!CG$1,'BD Factoraje'!$C:$C,$B$2)</f>
        <v>0</v>
      </c>
      <c r="CH56" s="11">
        <f>IF('Cartera Semanal Producto'!$A56='Cartera Semanal Producto'!CH$1,-SUMIFS('BD Factoraje'!$Q:$Q,'BD Factoraje'!$G:$G,'Cartera Semanal Producto'!$A56,'BD Factoraje'!$C:$C,$B$2),0)+CG56-SUMIFS('BD Factoraje'!$R:$R,'BD Factoraje'!$G:$G,'Cartera Semanal Producto'!$A56,'BD Factoraje'!$N:$N,'Cartera Semanal Producto'!CH$1,'BD Factoraje'!$C:$C,$B$2)</f>
        <v>0</v>
      </c>
      <c r="CI56" s="11">
        <f>IF('Cartera Semanal Producto'!$A56='Cartera Semanal Producto'!CI$1,-SUMIFS('BD Factoraje'!$Q:$Q,'BD Factoraje'!$G:$G,'Cartera Semanal Producto'!$A56,'BD Factoraje'!$C:$C,$B$2),0)+CH56-SUMIFS('BD Factoraje'!$R:$R,'BD Factoraje'!$G:$G,'Cartera Semanal Producto'!$A56,'BD Factoraje'!$N:$N,'Cartera Semanal Producto'!CI$1,'BD Factoraje'!$C:$C,$B$2)</f>
        <v>0</v>
      </c>
      <c r="CJ56" s="11">
        <f>IF('Cartera Semanal Producto'!$A56='Cartera Semanal Producto'!CJ$1,-SUMIFS('BD Factoraje'!$Q:$Q,'BD Factoraje'!$G:$G,'Cartera Semanal Producto'!$A56,'BD Factoraje'!$C:$C,$B$2),0)+CI56-SUMIFS('BD Factoraje'!$R:$R,'BD Factoraje'!$G:$G,'Cartera Semanal Producto'!$A56,'BD Factoraje'!$N:$N,'Cartera Semanal Producto'!CJ$1,'BD Factoraje'!$C:$C,$B$2)</f>
        <v>0</v>
      </c>
      <c r="CK56" s="11">
        <f>IF('Cartera Semanal Producto'!$A56='Cartera Semanal Producto'!CK$1,-SUMIFS('BD Factoraje'!$Q:$Q,'BD Factoraje'!$G:$G,'Cartera Semanal Producto'!$A56,'BD Factoraje'!$C:$C,$B$2),0)+CJ56-SUMIFS('BD Factoraje'!$R:$R,'BD Factoraje'!$G:$G,'Cartera Semanal Producto'!$A56,'BD Factoraje'!$N:$N,'Cartera Semanal Producto'!CK$1,'BD Factoraje'!$C:$C,$B$2)</f>
        <v>0</v>
      </c>
      <c r="CL56" s="11">
        <f>IF('Cartera Semanal Producto'!$A56='Cartera Semanal Producto'!CL$1,-SUMIFS('BD Factoraje'!$Q:$Q,'BD Factoraje'!$G:$G,'Cartera Semanal Producto'!$A56,'BD Factoraje'!$C:$C,$B$2),0)+CK56-SUMIFS('BD Factoraje'!$R:$R,'BD Factoraje'!$G:$G,'Cartera Semanal Producto'!$A56,'BD Factoraje'!$N:$N,'Cartera Semanal Producto'!CL$1,'BD Factoraje'!$C:$C,$B$2)</f>
        <v>0</v>
      </c>
      <c r="CM56" s="11">
        <f>IF('Cartera Semanal Producto'!$A56='Cartera Semanal Producto'!CM$1,-SUMIFS('BD Factoraje'!$Q:$Q,'BD Factoraje'!$G:$G,'Cartera Semanal Producto'!$A56,'BD Factoraje'!$C:$C,$B$2),0)+CL56-SUMIFS('BD Factoraje'!$R:$R,'BD Factoraje'!$G:$G,'Cartera Semanal Producto'!$A56,'BD Factoraje'!$N:$N,'Cartera Semanal Producto'!CM$1,'BD Factoraje'!$C:$C,$B$2)</f>
        <v>0</v>
      </c>
      <c r="CN56" s="11">
        <f>IF('Cartera Semanal Producto'!$A56='Cartera Semanal Producto'!CN$1,-SUMIFS('BD Factoraje'!$Q:$Q,'BD Factoraje'!$G:$G,'Cartera Semanal Producto'!$A56,'BD Factoraje'!$C:$C,$B$2),0)+CM56-SUMIFS('BD Factoraje'!$R:$R,'BD Factoraje'!$G:$G,'Cartera Semanal Producto'!$A56,'BD Factoraje'!$N:$N,'Cartera Semanal Producto'!CN$1,'BD Factoraje'!$C:$C,$B$2)</f>
        <v>0</v>
      </c>
      <c r="CO56" s="11">
        <f>IF('Cartera Semanal Producto'!$A56='Cartera Semanal Producto'!CO$1,-SUMIFS('BD Factoraje'!$Q:$Q,'BD Factoraje'!$G:$G,'Cartera Semanal Producto'!$A56,'BD Factoraje'!$C:$C,$B$2),0)+CN56-SUMIFS('BD Factoraje'!$R:$R,'BD Factoraje'!$G:$G,'Cartera Semanal Producto'!$A56,'BD Factoraje'!$N:$N,'Cartera Semanal Producto'!CO$1,'BD Factoraje'!$C:$C,$B$2)</f>
        <v>0</v>
      </c>
      <c r="CP56" s="11">
        <f>IF('Cartera Semanal Producto'!$A56='Cartera Semanal Producto'!CP$1,-SUMIFS('BD Factoraje'!$Q:$Q,'BD Factoraje'!$G:$G,'Cartera Semanal Producto'!$A56,'BD Factoraje'!$C:$C,$B$2),0)+CO56-SUMIFS('BD Factoraje'!$R:$R,'BD Factoraje'!$G:$G,'Cartera Semanal Producto'!$A56,'BD Factoraje'!$N:$N,'Cartera Semanal Producto'!CP$1,'BD Factoraje'!$C:$C,$B$2)</f>
        <v>0</v>
      </c>
      <c r="CQ56" s="11">
        <f>IF('Cartera Semanal Producto'!$A56='Cartera Semanal Producto'!CQ$1,-SUMIFS('BD Factoraje'!$Q:$Q,'BD Factoraje'!$G:$G,'Cartera Semanal Producto'!$A56,'BD Factoraje'!$C:$C,$B$2),0)+CP56-SUMIFS('BD Factoraje'!$R:$R,'BD Factoraje'!$G:$G,'Cartera Semanal Producto'!$A56,'BD Factoraje'!$N:$N,'Cartera Semanal Producto'!CQ$1,'BD Factoraje'!$C:$C,$B$2)</f>
        <v>0</v>
      </c>
      <c r="CR56" s="11">
        <f>IF('Cartera Semanal Producto'!$A56='Cartera Semanal Producto'!CR$1,-SUMIFS('BD Factoraje'!$Q:$Q,'BD Factoraje'!$G:$G,'Cartera Semanal Producto'!$A56,'BD Factoraje'!$C:$C,$B$2),0)+CQ56-SUMIFS('BD Factoraje'!$R:$R,'BD Factoraje'!$G:$G,'Cartera Semanal Producto'!$A56,'BD Factoraje'!$N:$N,'Cartera Semanal Producto'!CR$1,'BD Factoraje'!$C:$C,$B$2)</f>
        <v>0</v>
      </c>
      <c r="CS56" s="11">
        <f>IF('Cartera Semanal Producto'!$A56='Cartera Semanal Producto'!CS$1,-SUMIFS('BD Factoraje'!$Q:$Q,'BD Factoraje'!$G:$G,'Cartera Semanal Producto'!$A56,'BD Factoraje'!$C:$C,$B$2),0)+CR56-SUMIFS('BD Factoraje'!$R:$R,'BD Factoraje'!$G:$G,'Cartera Semanal Producto'!$A56,'BD Factoraje'!$N:$N,'Cartera Semanal Producto'!CS$1,'BD Factoraje'!$C:$C,$B$2)</f>
        <v>0</v>
      </c>
      <c r="CT56" s="11">
        <f>IF('Cartera Semanal Producto'!$A56='Cartera Semanal Producto'!CT$1,-SUMIFS('BD Factoraje'!$Q:$Q,'BD Factoraje'!$G:$G,'Cartera Semanal Producto'!$A56,'BD Factoraje'!$C:$C,$B$2),0)+CS56-SUMIFS('BD Factoraje'!$R:$R,'BD Factoraje'!$G:$G,'Cartera Semanal Producto'!$A56,'BD Factoraje'!$N:$N,'Cartera Semanal Producto'!CT$1,'BD Factoraje'!$C:$C,$B$2)</f>
        <v>0</v>
      </c>
      <c r="CU56" s="11">
        <f>IF('Cartera Semanal Producto'!$A56='Cartera Semanal Producto'!CU$1,-SUMIFS('BD Factoraje'!$Q:$Q,'BD Factoraje'!$G:$G,'Cartera Semanal Producto'!$A56,'BD Factoraje'!$C:$C,$B$2),0)+CT56-SUMIFS('BD Factoraje'!$R:$R,'BD Factoraje'!$G:$G,'Cartera Semanal Producto'!$A56,'BD Factoraje'!$N:$N,'Cartera Semanal Producto'!CU$1,'BD Factoraje'!$C:$C,$B$2)</f>
        <v>0</v>
      </c>
      <c r="CV56" s="11">
        <f>IF('Cartera Semanal Producto'!$A56='Cartera Semanal Producto'!CV$1,-SUMIFS('BD Factoraje'!$Q:$Q,'BD Factoraje'!$G:$G,'Cartera Semanal Producto'!$A56,'BD Factoraje'!$C:$C,$B$2),0)+CU56-SUMIFS('BD Factoraje'!$R:$R,'BD Factoraje'!$G:$G,'Cartera Semanal Producto'!$A56,'BD Factoraje'!$N:$N,'Cartera Semanal Producto'!CV$1,'BD Factoraje'!$C:$C,$B$2)</f>
        <v>0</v>
      </c>
    </row>
    <row r="57" spans="1:100" s="12" customFormat="1" x14ac:dyDescent="0.25">
      <c r="A57" s="14">
        <v>67</v>
      </c>
      <c r="B57" s="31">
        <f t="shared" si="3"/>
        <v>42834</v>
      </c>
      <c r="C57" s="11">
        <f>IF('Cartera Semanal Producto'!$A57='Cartera Semanal Producto'!C$1,-SUMIFS('BD Factoraje'!$Q:$Q,'BD Factoraje'!$G:$G,'Cartera Semanal Producto'!$A57,'BD Factoraje'!$C:$C,$B$2),0)</f>
        <v>0</v>
      </c>
      <c r="D57" s="11">
        <f>IF('Cartera Semanal Producto'!$A57='Cartera Semanal Producto'!D$1,-SUMIFS('BD Factoraje'!$Q:$Q,'BD Factoraje'!$G:$G,'Cartera Semanal Producto'!$A57,'BD Factoraje'!$C:$C,$B$2),0)+C57-SUMIFS('BD Factoraje'!$R:$R,'BD Factoraje'!$G:$G,'Cartera Semanal Producto'!$A57,'BD Factoraje'!$N:$N,'Cartera Semanal Producto'!D$1,'BD Factoraje'!$C:$C,$B$2)</f>
        <v>0</v>
      </c>
      <c r="E57" s="11">
        <f>IF('Cartera Semanal Producto'!$A57='Cartera Semanal Producto'!E$1,-SUMIFS('BD Factoraje'!$Q:$Q,'BD Factoraje'!$G:$G,'Cartera Semanal Producto'!$A57,'BD Factoraje'!$C:$C,$B$2),0)+D57-SUMIFS('BD Factoraje'!$R:$R,'BD Factoraje'!$G:$G,'Cartera Semanal Producto'!$A57,'BD Factoraje'!$N:$N,'Cartera Semanal Producto'!E$1,'BD Factoraje'!$C:$C,$B$2)</f>
        <v>0</v>
      </c>
      <c r="F57" s="11">
        <f>IF('Cartera Semanal Producto'!$A57='Cartera Semanal Producto'!F$1,-SUMIFS('BD Factoraje'!$Q:$Q,'BD Factoraje'!$G:$G,'Cartera Semanal Producto'!$A57,'BD Factoraje'!$C:$C,$B$2),0)+E57-SUMIFS('BD Factoraje'!$R:$R,'BD Factoraje'!$G:$G,'Cartera Semanal Producto'!$A57,'BD Factoraje'!$N:$N,'Cartera Semanal Producto'!F$1,'BD Factoraje'!$C:$C,$B$2)</f>
        <v>0</v>
      </c>
      <c r="G57" s="11">
        <f>IF('Cartera Semanal Producto'!$A57='Cartera Semanal Producto'!G$1,-SUMIFS('BD Factoraje'!$Q:$Q,'BD Factoraje'!$G:$G,'Cartera Semanal Producto'!$A57,'BD Factoraje'!$C:$C,$B$2),0)+F57-SUMIFS('BD Factoraje'!$R:$R,'BD Factoraje'!$G:$G,'Cartera Semanal Producto'!$A57,'BD Factoraje'!$N:$N,'Cartera Semanal Producto'!G$1,'BD Factoraje'!$C:$C,$B$2)</f>
        <v>0</v>
      </c>
      <c r="H57" s="11">
        <f>IF('Cartera Semanal Producto'!$A57='Cartera Semanal Producto'!H$1,-SUMIFS('BD Factoraje'!$Q:$Q,'BD Factoraje'!$G:$G,'Cartera Semanal Producto'!$A57,'BD Factoraje'!$C:$C,$B$2),0)+G57-SUMIFS('BD Factoraje'!$R:$R,'BD Factoraje'!$G:$G,'Cartera Semanal Producto'!$A57,'BD Factoraje'!$N:$N,'Cartera Semanal Producto'!H$1,'BD Factoraje'!$C:$C,$B$2)</f>
        <v>0</v>
      </c>
      <c r="I57" s="11">
        <f>IF('Cartera Semanal Producto'!$A57='Cartera Semanal Producto'!I$1,-SUMIFS('BD Factoraje'!$Q:$Q,'BD Factoraje'!$G:$G,'Cartera Semanal Producto'!$A57,'BD Factoraje'!$C:$C,$B$2),0)+H57-SUMIFS('BD Factoraje'!$R:$R,'BD Factoraje'!$G:$G,'Cartera Semanal Producto'!$A57,'BD Factoraje'!$N:$N,'Cartera Semanal Producto'!I$1,'BD Factoraje'!$C:$C,$B$2)</f>
        <v>0</v>
      </c>
      <c r="J57" s="11">
        <f>IF('Cartera Semanal Producto'!$A57='Cartera Semanal Producto'!J$1,-SUMIFS('BD Factoraje'!$Q:$Q,'BD Factoraje'!$G:$G,'Cartera Semanal Producto'!$A57,'BD Factoraje'!$C:$C,$B$2),0)+I57-SUMIFS('BD Factoraje'!$R:$R,'BD Factoraje'!$G:$G,'Cartera Semanal Producto'!$A57,'BD Factoraje'!$N:$N,'Cartera Semanal Producto'!J$1,'BD Factoraje'!$C:$C,$B$2)</f>
        <v>0</v>
      </c>
      <c r="K57" s="11">
        <f>IF('Cartera Semanal Producto'!$A57='Cartera Semanal Producto'!K$1,-SUMIFS('BD Factoraje'!$Q:$Q,'BD Factoraje'!$G:$G,'Cartera Semanal Producto'!$A57,'BD Factoraje'!$C:$C,$B$2),0)+J57-SUMIFS('BD Factoraje'!$R:$R,'BD Factoraje'!$G:$G,'Cartera Semanal Producto'!$A57,'BD Factoraje'!$N:$N,'Cartera Semanal Producto'!K$1,'BD Factoraje'!$C:$C,$B$2)</f>
        <v>0</v>
      </c>
      <c r="L57" s="11">
        <f>IF('Cartera Semanal Producto'!$A57='Cartera Semanal Producto'!L$1,-SUMIFS('BD Factoraje'!$Q:$Q,'BD Factoraje'!$G:$G,'Cartera Semanal Producto'!$A57,'BD Factoraje'!$C:$C,$B$2),0)+K57-SUMIFS('BD Factoraje'!$R:$R,'BD Factoraje'!$G:$G,'Cartera Semanal Producto'!$A57,'BD Factoraje'!$N:$N,'Cartera Semanal Producto'!L$1,'BD Factoraje'!$C:$C,$B$2)</f>
        <v>0</v>
      </c>
      <c r="M57" s="11">
        <f>IF('Cartera Semanal Producto'!$A57='Cartera Semanal Producto'!M$1,-SUMIFS('BD Factoraje'!$Q:$Q,'BD Factoraje'!$G:$G,'Cartera Semanal Producto'!$A57,'BD Factoraje'!$C:$C,$B$2),0)+L57-SUMIFS('BD Factoraje'!$R:$R,'BD Factoraje'!$G:$G,'Cartera Semanal Producto'!$A57,'BD Factoraje'!$N:$N,'Cartera Semanal Producto'!M$1,'BD Factoraje'!$C:$C,$B$2)</f>
        <v>0</v>
      </c>
      <c r="N57" s="11">
        <f>IF('Cartera Semanal Producto'!$A57='Cartera Semanal Producto'!N$1,-SUMIFS('BD Factoraje'!$Q:$Q,'BD Factoraje'!$G:$G,'Cartera Semanal Producto'!$A57,'BD Factoraje'!$C:$C,$B$2),0)+M57-SUMIFS('BD Factoraje'!$R:$R,'BD Factoraje'!$G:$G,'Cartera Semanal Producto'!$A57,'BD Factoraje'!$N:$N,'Cartera Semanal Producto'!N$1,'BD Factoraje'!$C:$C,$B$2)</f>
        <v>0</v>
      </c>
      <c r="O57" s="11">
        <f>IF('Cartera Semanal Producto'!$A57='Cartera Semanal Producto'!O$1,-SUMIFS('BD Factoraje'!$Q:$Q,'BD Factoraje'!$G:$G,'Cartera Semanal Producto'!$A57,'BD Factoraje'!$C:$C,$B$2),0)+N57-SUMIFS('BD Factoraje'!$R:$R,'BD Factoraje'!$G:$G,'Cartera Semanal Producto'!$A57,'BD Factoraje'!$N:$N,'Cartera Semanal Producto'!O$1,'BD Factoraje'!$C:$C,$B$2)</f>
        <v>0</v>
      </c>
      <c r="P57" s="11">
        <f>IF('Cartera Semanal Producto'!$A57='Cartera Semanal Producto'!P$1,-SUMIFS('BD Factoraje'!$Q:$Q,'BD Factoraje'!$G:$G,'Cartera Semanal Producto'!$A57,'BD Factoraje'!$C:$C,$B$2),0)+O57-SUMIFS('BD Factoraje'!$R:$R,'BD Factoraje'!$G:$G,'Cartera Semanal Producto'!$A57,'BD Factoraje'!$N:$N,'Cartera Semanal Producto'!P$1,'BD Factoraje'!$C:$C,$B$2)</f>
        <v>0</v>
      </c>
      <c r="Q57" s="11">
        <f>IF('Cartera Semanal Producto'!$A57='Cartera Semanal Producto'!Q$1,-SUMIFS('BD Factoraje'!$Q:$Q,'BD Factoraje'!$G:$G,'Cartera Semanal Producto'!$A57,'BD Factoraje'!$C:$C,$B$2),0)+P57-SUMIFS('BD Factoraje'!$R:$R,'BD Factoraje'!$G:$G,'Cartera Semanal Producto'!$A57,'BD Factoraje'!$N:$N,'Cartera Semanal Producto'!Q$1,'BD Factoraje'!$C:$C,$B$2)</f>
        <v>0</v>
      </c>
      <c r="R57" s="11">
        <f>IF('Cartera Semanal Producto'!$A57='Cartera Semanal Producto'!R$1,-SUMIFS('BD Factoraje'!$Q:$Q,'BD Factoraje'!$G:$G,'Cartera Semanal Producto'!$A57,'BD Factoraje'!$C:$C,$B$2),0)+Q57-SUMIFS('BD Factoraje'!$R:$R,'BD Factoraje'!$G:$G,'Cartera Semanal Producto'!$A57,'BD Factoraje'!$N:$N,'Cartera Semanal Producto'!R$1,'BD Factoraje'!$C:$C,$B$2)</f>
        <v>0</v>
      </c>
      <c r="S57" s="11">
        <f>IF('Cartera Semanal Producto'!$A57='Cartera Semanal Producto'!S$1,-SUMIFS('BD Factoraje'!$Q:$Q,'BD Factoraje'!$G:$G,'Cartera Semanal Producto'!$A57,'BD Factoraje'!$C:$C,$B$2),0)+R57-SUMIFS('BD Factoraje'!$R:$R,'BD Factoraje'!$G:$G,'Cartera Semanal Producto'!$A57,'BD Factoraje'!$N:$N,'Cartera Semanal Producto'!S$1,'BD Factoraje'!$C:$C,$B$2)</f>
        <v>0</v>
      </c>
      <c r="T57" s="11">
        <f>IF('Cartera Semanal Producto'!$A57='Cartera Semanal Producto'!T$1,-SUMIFS('BD Factoraje'!$Q:$Q,'BD Factoraje'!$G:$G,'Cartera Semanal Producto'!$A57,'BD Factoraje'!$C:$C,$B$2),0)+S57-SUMIFS('BD Factoraje'!$R:$R,'BD Factoraje'!$G:$G,'Cartera Semanal Producto'!$A57,'BD Factoraje'!$N:$N,'Cartera Semanal Producto'!T$1,'BD Factoraje'!$C:$C,$B$2)</f>
        <v>0</v>
      </c>
      <c r="U57" s="11">
        <f>IF('Cartera Semanal Producto'!$A57='Cartera Semanal Producto'!U$1,-SUMIFS('BD Factoraje'!$Q:$Q,'BD Factoraje'!$G:$G,'Cartera Semanal Producto'!$A57,'BD Factoraje'!$C:$C,$B$2),0)+T57-SUMIFS('BD Factoraje'!$R:$R,'BD Factoraje'!$G:$G,'Cartera Semanal Producto'!$A57,'BD Factoraje'!$N:$N,'Cartera Semanal Producto'!U$1,'BD Factoraje'!$C:$C,$B$2)</f>
        <v>0</v>
      </c>
      <c r="V57" s="11">
        <f>IF('Cartera Semanal Producto'!$A57='Cartera Semanal Producto'!V$1,-SUMIFS('BD Factoraje'!$Q:$Q,'BD Factoraje'!$G:$G,'Cartera Semanal Producto'!$A57,'BD Factoraje'!$C:$C,$B$2),0)+U57-SUMIFS('BD Factoraje'!$R:$R,'BD Factoraje'!$G:$G,'Cartera Semanal Producto'!$A57,'BD Factoraje'!$N:$N,'Cartera Semanal Producto'!V$1,'BD Factoraje'!$C:$C,$B$2)</f>
        <v>0</v>
      </c>
      <c r="W57" s="11">
        <f>IF('Cartera Semanal Producto'!$A57='Cartera Semanal Producto'!W$1,-SUMIFS('BD Factoraje'!$Q:$Q,'BD Factoraje'!$G:$G,'Cartera Semanal Producto'!$A57,'BD Factoraje'!$C:$C,$B$2),0)+V57-SUMIFS('BD Factoraje'!$R:$R,'BD Factoraje'!$G:$G,'Cartera Semanal Producto'!$A57,'BD Factoraje'!$N:$N,'Cartera Semanal Producto'!W$1,'BD Factoraje'!$C:$C,$B$2)</f>
        <v>0</v>
      </c>
      <c r="X57" s="11">
        <f>IF('Cartera Semanal Producto'!$A57='Cartera Semanal Producto'!X$1,-SUMIFS('BD Factoraje'!$Q:$Q,'BD Factoraje'!$G:$G,'Cartera Semanal Producto'!$A57,'BD Factoraje'!$C:$C,$B$2),0)+W57-SUMIFS('BD Factoraje'!$R:$R,'BD Factoraje'!$G:$G,'Cartera Semanal Producto'!$A57,'BD Factoraje'!$N:$N,'Cartera Semanal Producto'!X$1,'BD Factoraje'!$C:$C,$B$2)</f>
        <v>0</v>
      </c>
      <c r="Y57" s="11">
        <f>IF('Cartera Semanal Producto'!$A57='Cartera Semanal Producto'!Y$1,-SUMIFS('BD Factoraje'!$Q:$Q,'BD Factoraje'!$G:$G,'Cartera Semanal Producto'!$A57,'BD Factoraje'!$C:$C,$B$2),0)+X57-SUMIFS('BD Factoraje'!$R:$R,'BD Factoraje'!$G:$G,'Cartera Semanal Producto'!$A57,'BD Factoraje'!$N:$N,'Cartera Semanal Producto'!Y$1,'BD Factoraje'!$C:$C,$B$2)</f>
        <v>0</v>
      </c>
      <c r="Z57" s="11">
        <f>IF('Cartera Semanal Producto'!$A57='Cartera Semanal Producto'!Z$1,-SUMIFS('BD Factoraje'!$Q:$Q,'BD Factoraje'!$G:$G,'Cartera Semanal Producto'!$A57,'BD Factoraje'!$C:$C,$B$2),0)+Y57-SUMIFS('BD Factoraje'!$R:$R,'BD Factoraje'!$G:$G,'Cartera Semanal Producto'!$A57,'BD Factoraje'!$N:$N,'Cartera Semanal Producto'!Z$1,'BD Factoraje'!$C:$C,$B$2)</f>
        <v>0</v>
      </c>
      <c r="AA57" s="11">
        <f>IF('Cartera Semanal Producto'!$A57='Cartera Semanal Producto'!AA$1,-SUMIFS('BD Factoraje'!$Q:$Q,'BD Factoraje'!$G:$G,'Cartera Semanal Producto'!$A57,'BD Factoraje'!$C:$C,$B$2),0)+Z57-SUMIFS('BD Factoraje'!$R:$R,'BD Factoraje'!$G:$G,'Cartera Semanal Producto'!$A57,'BD Factoraje'!$N:$N,'Cartera Semanal Producto'!AA$1,'BD Factoraje'!$C:$C,$B$2)</f>
        <v>0</v>
      </c>
      <c r="AB57" s="11">
        <f>IF('Cartera Semanal Producto'!$A57='Cartera Semanal Producto'!AB$1,-SUMIFS('BD Factoraje'!$Q:$Q,'BD Factoraje'!$G:$G,'Cartera Semanal Producto'!$A57,'BD Factoraje'!$C:$C,$B$2),0)+AA57-SUMIFS('BD Factoraje'!$R:$R,'BD Factoraje'!$G:$G,'Cartera Semanal Producto'!$A57,'BD Factoraje'!$N:$N,'Cartera Semanal Producto'!AB$1,'BD Factoraje'!$C:$C,$B$2)</f>
        <v>0</v>
      </c>
      <c r="AC57" s="11">
        <f>IF('Cartera Semanal Producto'!$A57='Cartera Semanal Producto'!AC$1,-SUMIFS('BD Factoraje'!$Q:$Q,'BD Factoraje'!$G:$G,'Cartera Semanal Producto'!$A57,'BD Factoraje'!$C:$C,$B$2),0)+AB57-SUMIFS('BD Factoraje'!$R:$R,'BD Factoraje'!$G:$G,'Cartera Semanal Producto'!$A57,'BD Factoraje'!$N:$N,'Cartera Semanal Producto'!AC$1,'BD Factoraje'!$C:$C,$B$2)</f>
        <v>0</v>
      </c>
      <c r="AD57" s="11">
        <f>IF('Cartera Semanal Producto'!$A57='Cartera Semanal Producto'!AD$1,-SUMIFS('BD Factoraje'!$Q:$Q,'BD Factoraje'!$G:$G,'Cartera Semanal Producto'!$A57,'BD Factoraje'!$C:$C,$B$2),0)+AC57-SUMIFS('BD Factoraje'!$R:$R,'BD Factoraje'!$G:$G,'Cartera Semanal Producto'!$A57,'BD Factoraje'!$N:$N,'Cartera Semanal Producto'!AD$1,'BD Factoraje'!$C:$C,$B$2)</f>
        <v>0</v>
      </c>
      <c r="AE57" s="11">
        <f>IF('Cartera Semanal Producto'!$A57='Cartera Semanal Producto'!AE$1,-SUMIFS('BD Factoraje'!$Q:$Q,'BD Factoraje'!$G:$G,'Cartera Semanal Producto'!$A57,'BD Factoraje'!$C:$C,$B$2),0)+AD57-SUMIFS('BD Factoraje'!$R:$R,'BD Factoraje'!$G:$G,'Cartera Semanal Producto'!$A57,'BD Factoraje'!$N:$N,'Cartera Semanal Producto'!AE$1,'BD Factoraje'!$C:$C,$B$2)</f>
        <v>0</v>
      </c>
      <c r="AF57" s="11">
        <f>IF('Cartera Semanal Producto'!$A57='Cartera Semanal Producto'!AF$1,-SUMIFS('BD Factoraje'!$Q:$Q,'BD Factoraje'!$G:$G,'Cartera Semanal Producto'!$A57,'BD Factoraje'!$C:$C,$B$2),0)+AE57-SUMIFS('BD Factoraje'!$R:$R,'BD Factoraje'!$G:$G,'Cartera Semanal Producto'!$A57,'BD Factoraje'!$N:$N,'Cartera Semanal Producto'!AF$1,'BD Factoraje'!$C:$C,$B$2)</f>
        <v>0</v>
      </c>
      <c r="AG57" s="11">
        <f>IF('Cartera Semanal Producto'!$A57='Cartera Semanal Producto'!AG$1,-SUMIFS('BD Factoraje'!$Q:$Q,'BD Factoraje'!$G:$G,'Cartera Semanal Producto'!$A57,'BD Factoraje'!$C:$C,$B$2),0)+AF57-SUMIFS('BD Factoraje'!$R:$R,'BD Factoraje'!$G:$G,'Cartera Semanal Producto'!$A57,'BD Factoraje'!$N:$N,'Cartera Semanal Producto'!AG$1,'BD Factoraje'!$C:$C,$B$2)</f>
        <v>0</v>
      </c>
      <c r="AH57" s="11">
        <f>IF('Cartera Semanal Producto'!$A57='Cartera Semanal Producto'!AH$1,-SUMIFS('BD Factoraje'!$Q:$Q,'BD Factoraje'!$G:$G,'Cartera Semanal Producto'!$A57,'BD Factoraje'!$C:$C,$B$2),0)+AG57-SUMIFS('BD Factoraje'!$R:$R,'BD Factoraje'!$G:$G,'Cartera Semanal Producto'!$A57,'BD Factoraje'!$N:$N,'Cartera Semanal Producto'!AH$1,'BD Factoraje'!$C:$C,$B$2)</f>
        <v>0</v>
      </c>
      <c r="AI57" s="11">
        <f>IF('Cartera Semanal Producto'!$A57='Cartera Semanal Producto'!AI$1,-SUMIFS('BD Factoraje'!$Q:$Q,'BD Factoraje'!$G:$G,'Cartera Semanal Producto'!$A57,'BD Factoraje'!$C:$C,$B$2),0)+AH57-SUMIFS('BD Factoraje'!$R:$R,'BD Factoraje'!$G:$G,'Cartera Semanal Producto'!$A57,'BD Factoraje'!$N:$N,'Cartera Semanal Producto'!AI$1,'BD Factoraje'!$C:$C,$B$2)</f>
        <v>0</v>
      </c>
      <c r="AJ57" s="11">
        <f>IF('Cartera Semanal Producto'!$A57='Cartera Semanal Producto'!AJ$1,-SUMIFS('BD Factoraje'!$Q:$Q,'BD Factoraje'!$G:$G,'Cartera Semanal Producto'!$A57,'BD Factoraje'!$C:$C,$B$2),0)+AI57-SUMIFS('BD Factoraje'!$R:$R,'BD Factoraje'!$G:$G,'Cartera Semanal Producto'!$A57,'BD Factoraje'!$N:$N,'Cartera Semanal Producto'!AJ$1,'BD Factoraje'!$C:$C,$B$2)</f>
        <v>0</v>
      </c>
      <c r="AK57" s="11">
        <f>IF('Cartera Semanal Producto'!$A57='Cartera Semanal Producto'!AK$1,-SUMIFS('BD Factoraje'!$Q:$Q,'BD Factoraje'!$G:$G,'Cartera Semanal Producto'!$A57,'BD Factoraje'!$C:$C,$B$2),0)+AJ57-SUMIFS('BD Factoraje'!$R:$R,'BD Factoraje'!$G:$G,'Cartera Semanal Producto'!$A57,'BD Factoraje'!$N:$N,'Cartera Semanal Producto'!AK$1,'BD Factoraje'!$C:$C,$B$2)</f>
        <v>0</v>
      </c>
      <c r="AL57" s="11">
        <f>IF('Cartera Semanal Producto'!$A57='Cartera Semanal Producto'!AL$1,-SUMIFS('BD Factoraje'!$Q:$Q,'BD Factoraje'!$G:$G,'Cartera Semanal Producto'!$A57,'BD Factoraje'!$C:$C,$B$2),0)+AK57-SUMIFS('BD Factoraje'!$R:$R,'BD Factoraje'!$G:$G,'Cartera Semanal Producto'!$A57,'BD Factoraje'!$N:$N,'Cartera Semanal Producto'!AL$1,'BD Factoraje'!$C:$C,$B$2)</f>
        <v>0</v>
      </c>
      <c r="AM57" s="11">
        <f>IF('Cartera Semanal Producto'!$A57='Cartera Semanal Producto'!AM$1,-SUMIFS('BD Factoraje'!$Q:$Q,'BD Factoraje'!$G:$G,'Cartera Semanal Producto'!$A57,'BD Factoraje'!$C:$C,$B$2),0)+AL57-SUMIFS('BD Factoraje'!$R:$R,'BD Factoraje'!$G:$G,'Cartera Semanal Producto'!$A57,'BD Factoraje'!$N:$N,'Cartera Semanal Producto'!AM$1,'BD Factoraje'!$C:$C,$B$2)</f>
        <v>0</v>
      </c>
      <c r="AN57" s="11">
        <f>IF('Cartera Semanal Producto'!$A57='Cartera Semanal Producto'!AN$1,-SUMIFS('BD Factoraje'!$Q:$Q,'BD Factoraje'!$G:$G,'Cartera Semanal Producto'!$A57,'BD Factoraje'!$C:$C,$B$2),0)+AM57-SUMIFS('BD Factoraje'!$R:$R,'BD Factoraje'!$G:$G,'Cartera Semanal Producto'!$A57,'BD Factoraje'!$N:$N,'Cartera Semanal Producto'!AN$1,'BD Factoraje'!$C:$C,$B$2)</f>
        <v>0</v>
      </c>
      <c r="AO57" s="11">
        <f>IF('Cartera Semanal Producto'!$A57='Cartera Semanal Producto'!AO$1,-SUMIFS('BD Factoraje'!$Q:$Q,'BD Factoraje'!$G:$G,'Cartera Semanal Producto'!$A57,'BD Factoraje'!$C:$C,$B$2),0)+AN57-SUMIFS('BD Factoraje'!$R:$R,'BD Factoraje'!$G:$G,'Cartera Semanal Producto'!$A57,'BD Factoraje'!$N:$N,'Cartera Semanal Producto'!AO$1,'BD Factoraje'!$C:$C,$B$2)</f>
        <v>0</v>
      </c>
      <c r="AP57" s="11">
        <f>IF('Cartera Semanal Producto'!$A57='Cartera Semanal Producto'!AP$1,-SUMIFS('BD Factoraje'!$Q:$Q,'BD Factoraje'!$G:$G,'Cartera Semanal Producto'!$A57,'BD Factoraje'!$C:$C,$B$2),0)+AO57-SUMIFS('BD Factoraje'!$R:$R,'BD Factoraje'!$G:$G,'Cartera Semanal Producto'!$A57,'BD Factoraje'!$N:$N,'Cartera Semanal Producto'!AP$1,'BD Factoraje'!$C:$C,$B$2)</f>
        <v>0</v>
      </c>
      <c r="AQ57" s="11">
        <f>IF('Cartera Semanal Producto'!$A57='Cartera Semanal Producto'!AQ$1,-SUMIFS('BD Factoraje'!$Q:$Q,'BD Factoraje'!$G:$G,'Cartera Semanal Producto'!$A57,'BD Factoraje'!$C:$C,$B$2),0)+AP57-SUMIFS('BD Factoraje'!$R:$R,'BD Factoraje'!$G:$G,'Cartera Semanal Producto'!$A57,'BD Factoraje'!$N:$N,'Cartera Semanal Producto'!AQ$1,'BD Factoraje'!$C:$C,$B$2)</f>
        <v>0</v>
      </c>
      <c r="AR57" s="11">
        <f>IF('Cartera Semanal Producto'!$A57='Cartera Semanal Producto'!AR$1,-SUMIFS('BD Factoraje'!$Q:$Q,'BD Factoraje'!$G:$G,'Cartera Semanal Producto'!$A57,'BD Factoraje'!$C:$C,$B$2),0)+AQ57-SUMIFS('BD Factoraje'!$R:$R,'BD Factoraje'!$G:$G,'Cartera Semanal Producto'!$A57,'BD Factoraje'!$N:$N,'Cartera Semanal Producto'!AR$1,'BD Factoraje'!$C:$C,$B$2)</f>
        <v>0</v>
      </c>
      <c r="AS57" s="11">
        <f>IF('Cartera Semanal Producto'!$A57='Cartera Semanal Producto'!AS$1,-SUMIFS('BD Factoraje'!$Q:$Q,'BD Factoraje'!$G:$G,'Cartera Semanal Producto'!$A57,'BD Factoraje'!$C:$C,$B$2),0)+AR57-SUMIFS('BD Factoraje'!$R:$R,'BD Factoraje'!$G:$G,'Cartera Semanal Producto'!$A57,'BD Factoraje'!$N:$N,'Cartera Semanal Producto'!AS$1,'BD Factoraje'!$C:$C,$B$2)</f>
        <v>0</v>
      </c>
      <c r="AT57" s="11">
        <f>IF('Cartera Semanal Producto'!$A57='Cartera Semanal Producto'!AT$1,-SUMIFS('BD Factoraje'!$Q:$Q,'BD Factoraje'!$G:$G,'Cartera Semanal Producto'!$A57,'BD Factoraje'!$C:$C,$B$2),0)+AS57-SUMIFS('BD Factoraje'!$R:$R,'BD Factoraje'!$G:$G,'Cartera Semanal Producto'!$A57,'BD Factoraje'!$N:$N,'Cartera Semanal Producto'!AT$1,'BD Factoraje'!$C:$C,$B$2)</f>
        <v>0</v>
      </c>
      <c r="AU57" s="11">
        <f>IF('Cartera Semanal Producto'!$A57='Cartera Semanal Producto'!AU$1,-SUMIFS('BD Factoraje'!$Q:$Q,'BD Factoraje'!$G:$G,'Cartera Semanal Producto'!$A57,'BD Factoraje'!$C:$C,$B$2),0)+AT57-SUMIFS('BD Factoraje'!$R:$R,'BD Factoraje'!$G:$G,'Cartera Semanal Producto'!$A57,'BD Factoraje'!$N:$N,'Cartera Semanal Producto'!AU$1,'BD Factoraje'!$C:$C,$B$2)</f>
        <v>0</v>
      </c>
      <c r="AV57" s="11">
        <f>IF('Cartera Semanal Producto'!$A57='Cartera Semanal Producto'!AV$1,-SUMIFS('BD Factoraje'!$Q:$Q,'BD Factoraje'!$G:$G,'Cartera Semanal Producto'!$A57,'BD Factoraje'!$C:$C,$B$2),0)+AU57-SUMIFS('BD Factoraje'!$R:$R,'BD Factoraje'!$G:$G,'Cartera Semanal Producto'!$A57,'BD Factoraje'!$N:$N,'Cartera Semanal Producto'!AV$1,'BD Factoraje'!$C:$C,$B$2)</f>
        <v>0</v>
      </c>
      <c r="AW57" s="11">
        <f>IF('Cartera Semanal Producto'!$A57='Cartera Semanal Producto'!AW$1,-SUMIFS('BD Factoraje'!$Q:$Q,'BD Factoraje'!$G:$G,'Cartera Semanal Producto'!$A57,'BD Factoraje'!$C:$C,$B$2),0)+AV57-SUMIFS('BD Factoraje'!$R:$R,'BD Factoraje'!$G:$G,'Cartera Semanal Producto'!$A57,'BD Factoraje'!$N:$N,'Cartera Semanal Producto'!AW$1,'BD Factoraje'!$C:$C,$B$2)</f>
        <v>0</v>
      </c>
      <c r="AX57" s="11">
        <f>IF('Cartera Semanal Producto'!$A57='Cartera Semanal Producto'!AX$1,-SUMIFS('BD Factoraje'!$Q:$Q,'BD Factoraje'!$G:$G,'Cartera Semanal Producto'!$A57,'BD Factoraje'!$C:$C,$B$2),0)+AW57-SUMIFS('BD Factoraje'!$R:$R,'BD Factoraje'!$G:$G,'Cartera Semanal Producto'!$A57,'BD Factoraje'!$N:$N,'Cartera Semanal Producto'!AX$1,'BD Factoraje'!$C:$C,$B$2)</f>
        <v>0</v>
      </c>
      <c r="AY57" s="11">
        <f>IF('Cartera Semanal Producto'!$A57='Cartera Semanal Producto'!AY$1,-SUMIFS('BD Factoraje'!$Q:$Q,'BD Factoraje'!$G:$G,'Cartera Semanal Producto'!$A57,'BD Factoraje'!$C:$C,$B$2),0)+AX57-SUMIFS('BD Factoraje'!$R:$R,'BD Factoraje'!$G:$G,'Cartera Semanal Producto'!$A57,'BD Factoraje'!$N:$N,'Cartera Semanal Producto'!AY$1,'BD Factoraje'!$C:$C,$B$2)</f>
        <v>0</v>
      </c>
      <c r="AZ57" s="11">
        <f>IF('Cartera Semanal Producto'!$A57='Cartera Semanal Producto'!AZ$1,-SUMIFS('BD Factoraje'!$Q:$Q,'BD Factoraje'!$G:$G,'Cartera Semanal Producto'!$A57,'BD Factoraje'!$C:$C,$B$2),0)+AY57-SUMIFS('BD Factoraje'!$R:$R,'BD Factoraje'!$G:$G,'Cartera Semanal Producto'!$A57,'BD Factoraje'!$N:$N,'Cartera Semanal Producto'!AZ$1,'BD Factoraje'!$C:$C,$B$2)</f>
        <v>0</v>
      </c>
      <c r="BA57" s="11">
        <f>IF('Cartera Semanal Producto'!$A57='Cartera Semanal Producto'!BA$1,-SUMIFS('BD Factoraje'!$Q:$Q,'BD Factoraje'!$G:$G,'Cartera Semanal Producto'!$A57,'BD Factoraje'!$C:$C,$B$2),0)+AZ57-SUMIFS('BD Factoraje'!$R:$R,'BD Factoraje'!$G:$G,'Cartera Semanal Producto'!$A57,'BD Factoraje'!$N:$N,'Cartera Semanal Producto'!BA$1,'BD Factoraje'!$C:$C,$B$2)</f>
        <v>0</v>
      </c>
      <c r="BB57" s="11">
        <f>IF('Cartera Semanal Producto'!$A57='Cartera Semanal Producto'!BB$1,-SUMIFS('BD Factoraje'!$Q:$Q,'BD Factoraje'!$G:$G,'Cartera Semanal Producto'!$A57,'BD Factoraje'!$C:$C,$B$2),0)+BA57-SUMIFS('BD Factoraje'!$R:$R,'BD Factoraje'!$G:$G,'Cartera Semanal Producto'!$A57,'BD Factoraje'!$N:$N,'Cartera Semanal Producto'!BB$1,'BD Factoraje'!$C:$C,$B$2)</f>
        <v>0</v>
      </c>
      <c r="BC57" s="11">
        <f>IF('Cartera Semanal Producto'!$A57='Cartera Semanal Producto'!BC$1,-SUMIFS('BD Factoraje'!$Q:$Q,'BD Factoraje'!$G:$G,'Cartera Semanal Producto'!$A57,'BD Factoraje'!$C:$C,$B$2),0)+BB57-SUMIFS('BD Factoraje'!$R:$R,'BD Factoraje'!$G:$G,'Cartera Semanal Producto'!$A57,'BD Factoraje'!$N:$N,'Cartera Semanal Producto'!BC$1,'BD Factoraje'!$C:$C,$B$2)</f>
        <v>0</v>
      </c>
      <c r="BD57" s="11">
        <f>IF('Cartera Semanal Producto'!$A57='Cartera Semanal Producto'!BD$1,-SUMIFS('BD Factoraje'!$Q:$Q,'BD Factoraje'!$G:$G,'Cartera Semanal Producto'!$A57,'BD Factoraje'!$C:$C,$B$2),0)+BC57-SUMIFS('BD Factoraje'!$R:$R,'BD Factoraje'!$G:$G,'Cartera Semanal Producto'!$A57,'BD Factoraje'!$N:$N,'Cartera Semanal Producto'!BD$1,'BD Factoraje'!$C:$C,$B$2)</f>
        <v>583402.16999999993</v>
      </c>
      <c r="BE57" s="11">
        <f>IF('Cartera Semanal Producto'!$A57='Cartera Semanal Producto'!BE$1,-SUMIFS('BD Factoraje'!$Q:$Q,'BD Factoraje'!$G:$G,'Cartera Semanal Producto'!$A57,'BD Factoraje'!$C:$C,$B$2),0)+BD57-SUMIFS('BD Factoraje'!$R:$R,'BD Factoraje'!$G:$G,'Cartera Semanal Producto'!$A57,'BD Factoraje'!$N:$N,'Cartera Semanal Producto'!BE$1,'BD Factoraje'!$C:$C,$B$2)</f>
        <v>583402.16999999993</v>
      </c>
      <c r="BF57" s="11">
        <f>IF('Cartera Semanal Producto'!$A57='Cartera Semanal Producto'!BF$1,-SUMIFS('BD Factoraje'!$Q:$Q,'BD Factoraje'!$G:$G,'Cartera Semanal Producto'!$A57,'BD Factoraje'!$C:$C,$B$2),0)+BE57-SUMIFS('BD Factoraje'!$R:$R,'BD Factoraje'!$G:$G,'Cartera Semanal Producto'!$A57,'BD Factoraje'!$N:$N,'Cartera Semanal Producto'!BF$1,'BD Factoraje'!$C:$C,$B$2)</f>
        <v>583402.16999999993</v>
      </c>
      <c r="BG57" s="11">
        <f>IF('Cartera Semanal Producto'!$A57='Cartera Semanal Producto'!BG$1,-SUMIFS('BD Factoraje'!$Q:$Q,'BD Factoraje'!$G:$G,'Cartera Semanal Producto'!$A57,'BD Factoraje'!$C:$C,$B$2),0)+BF57-SUMIFS('BD Factoraje'!$R:$R,'BD Factoraje'!$G:$G,'Cartera Semanal Producto'!$A57,'BD Factoraje'!$N:$N,'Cartera Semanal Producto'!BG$1,'BD Factoraje'!$C:$C,$B$2)</f>
        <v>583402.16999999993</v>
      </c>
      <c r="BH57" s="11">
        <f>IF('Cartera Semanal Producto'!$A57='Cartera Semanal Producto'!BH$1,-SUMIFS('BD Factoraje'!$Q:$Q,'BD Factoraje'!$G:$G,'Cartera Semanal Producto'!$A57,'BD Factoraje'!$C:$C,$B$2),0)+BG57-SUMIFS('BD Factoraje'!$R:$R,'BD Factoraje'!$G:$G,'Cartera Semanal Producto'!$A57,'BD Factoraje'!$N:$N,'Cartera Semanal Producto'!BH$1,'BD Factoraje'!$C:$C,$B$2)</f>
        <v>583402.16999999993</v>
      </c>
      <c r="BI57" s="11">
        <f>IF('Cartera Semanal Producto'!$A57='Cartera Semanal Producto'!BI$1,-SUMIFS('BD Factoraje'!$Q:$Q,'BD Factoraje'!$G:$G,'Cartera Semanal Producto'!$A57,'BD Factoraje'!$C:$C,$B$2),0)+BH57-SUMIFS('BD Factoraje'!$R:$R,'BD Factoraje'!$G:$G,'Cartera Semanal Producto'!$A57,'BD Factoraje'!$N:$N,'Cartera Semanal Producto'!BI$1,'BD Factoraje'!$C:$C,$B$2)</f>
        <v>583402.16999999993</v>
      </c>
      <c r="BJ57" s="11">
        <f>IF('Cartera Semanal Producto'!$A57='Cartera Semanal Producto'!BJ$1,-SUMIFS('BD Factoraje'!$Q:$Q,'BD Factoraje'!$G:$G,'Cartera Semanal Producto'!$A57,'BD Factoraje'!$C:$C,$B$2),0)+BI57-SUMIFS('BD Factoraje'!$R:$R,'BD Factoraje'!$G:$G,'Cartera Semanal Producto'!$A57,'BD Factoraje'!$N:$N,'Cartera Semanal Producto'!BJ$1,'BD Factoraje'!$C:$C,$B$2)</f>
        <v>508211.36999999994</v>
      </c>
      <c r="BK57" s="11">
        <f>IF('Cartera Semanal Producto'!$A57='Cartera Semanal Producto'!BK$1,-SUMIFS('BD Factoraje'!$Q:$Q,'BD Factoraje'!$G:$G,'Cartera Semanal Producto'!$A57,'BD Factoraje'!$C:$C,$B$2),0)+BJ57-SUMIFS('BD Factoraje'!$R:$R,'BD Factoraje'!$G:$G,'Cartera Semanal Producto'!$A57,'BD Factoraje'!$N:$N,'Cartera Semanal Producto'!BK$1,'BD Factoraje'!$C:$C,$B$2)</f>
        <v>508211.36999999994</v>
      </c>
      <c r="BL57" s="11">
        <f>IF('Cartera Semanal Producto'!$A57='Cartera Semanal Producto'!BL$1,-SUMIFS('BD Factoraje'!$Q:$Q,'BD Factoraje'!$G:$G,'Cartera Semanal Producto'!$A57,'BD Factoraje'!$C:$C,$B$2),0)+BK57-SUMIFS('BD Factoraje'!$R:$R,'BD Factoraje'!$G:$G,'Cartera Semanal Producto'!$A57,'BD Factoraje'!$N:$N,'Cartera Semanal Producto'!BL$1,'BD Factoraje'!$C:$C,$B$2)</f>
        <v>508211.36999999994</v>
      </c>
      <c r="BM57" s="11">
        <f>IF('Cartera Semanal Producto'!$A57='Cartera Semanal Producto'!BM$1,-SUMIFS('BD Factoraje'!$Q:$Q,'BD Factoraje'!$G:$G,'Cartera Semanal Producto'!$A57,'BD Factoraje'!$C:$C,$B$2),0)+BL57-SUMIFS('BD Factoraje'!$R:$R,'BD Factoraje'!$G:$G,'Cartera Semanal Producto'!$A57,'BD Factoraje'!$N:$N,'Cartera Semanal Producto'!BM$1,'BD Factoraje'!$C:$C,$B$2)</f>
        <v>508211.36999999994</v>
      </c>
      <c r="BN57" s="11">
        <f>IF('Cartera Semanal Producto'!$A57='Cartera Semanal Producto'!BN$1,-SUMIFS('BD Factoraje'!$Q:$Q,'BD Factoraje'!$G:$G,'Cartera Semanal Producto'!$A57,'BD Factoraje'!$C:$C,$B$2),0)+BM57-SUMIFS('BD Factoraje'!$R:$R,'BD Factoraje'!$G:$G,'Cartera Semanal Producto'!$A57,'BD Factoraje'!$N:$N,'Cartera Semanal Producto'!BN$1,'BD Factoraje'!$C:$C,$B$2)</f>
        <v>508211.36999999994</v>
      </c>
      <c r="BO57" s="11">
        <f>IF('Cartera Semanal Producto'!$A57='Cartera Semanal Producto'!BO$1,-SUMIFS('BD Factoraje'!$Q:$Q,'BD Factoraje'!$G:$G,'Cartera Semanal Producto'!$A57,'BD Factoraje'!$C:$C,$B$2),0)+BN57-SUMIFS('BD Factoraje'!$R:$R,'BD Factoraje'!$G:$G,'Cartera Semanal Producto'!$A57,'BD Factoraje'!$N:$N,'Cartera Semanal Producto'!BO$1,'BD Factoraje'!$C:$C,$B$2)</f>
        <v>508211.36999999994</v>
      </c>
      <c r="BP57" s="11">
        <f>IF('Cartera Semanal Producto'!$A57='Cartera Semanal Producto'!BP$1,-SUMIFS('BD Factoraje'!$Q:$Q,'BD Factoraje'!$G:$G,'Cartera Semanal Producto'!$A57,'BD Factoraje'!$C:$C,$B$2),0)+BO57-SUMIFS('BD Factoraje'!$R:$R,'BD Factoraje'!$G:$G,'Cartera Semanal Producto'!$A57,'BD Factoraje'!$N:$N,'Cartera Semanal Producto'!BP$1,'BD Factoraje'!$C:$C,$B$2)</f>
        <v>508211.36999999994</v>
      </c>
      <c r="BQ57" s="11">
        <f>IF('Cartera Semanal Producto'!$A57='Cartera Semanal Producto'!BQ$1,-SUMIFS('BD Factoraje'!$Q:$Q,'BD Factoraje'!$G:$G,'Cartera Semanal Producto'!$A57,'BD Factoraje'!$C:$C,$B$2),0)+BP57-SUMIFS('BD Factoraje'!$R:$R,'BD Factoraje'!$G:$G,'Cartera Semanal Producto'!$A57,'BD Factoraje'!$N:$N,'Cartera Semanal Producto'!BQ$1,'BD Factoraje'!$C:$C,$B$2)</f>
        <v>508211.36999999994</v>
      </c>
      <c r="BR57" s="11">
        <f>IF('Cartera Semanal Producto'!$A57='Cartera Semanal Producto'!BR$1,-SUMIFS('BD Factoraje'!$Q:$Q,'BD Factoraje'!$G:$G,'Cartera Semanal Producto'!$A57,'BD Factoraje'!$C:$C,$B$2),0)+BQ57-SUMIFS('BD Factoraje'!$R:$R,'BD Factoraje'!$G:$G,'Cartera Semanal Producto'!$A57,'BD Factoraje'!$N:$N,'Cartera Semanal Producto'!BR$1,'BD Factoraje'!$C:$C,$B$2)</f>
        <v>406582.75999999995</v>
      </c>
      <c r="BS57" s="11">
        <f>IF('Cartera Semanal Producto'!$A57='Cartera Semanal Producto'!BS$1,-SUMIFS('BD Factoraje'!$Q:$Q,'BD Factoraje'!$G:$G,'Cartera Semanal Producto'!$A57,'BD Factoraje'!$C:$C,$B$2),0)+BR57-SUMIFS('BD Factoraje'!$R:$R,'BD Factoraje'!$G:$G,'Cartera Semanal Producto'!$A57,'BD Factoraje'!$N:$N,'Cartera Semanal Producto'!BS$1,'BD Factoraje'!$C:$C,$B$2)</f>
        <v>406582.75999999995</v>
      </c>
      <c r="BT57" s="11">
        <f>IF('Cartera Semanal Producto'!$A57='Cartera Semanal Producto'!BT$1,-SUMIFS('BD Factoraje'!$Q:$Q,'BD Factoraje'!$G:$G,'Cartera Semanal Producto'!$A57,'BD Factoraje'!$C:$C,$B$2),0)+BS57-SUMIFS('BD Factoraje'!$R:$R,'BD Factoraje'!$G:$G,'Cartera Semanal Producto'!$A57,'BD Factoraje'!$N:$N,'Cartera Semanal Producto'!BT$1,'BD Factoraje'!$C:$C,$B$2)</f>
        <v>406582.75999999995</v>
      </c>
      <c r="BU57" s="11">
        <f>IF('Cartera Semanal Producto'!$A57='Cartera Semanal Producto'!BU$1,-SUMIFS('BD Factoraje'!$Q:$Q,'BD Factoraje'!$G:$G,'Cartera Semanal Producto'!$A57,'BD Factoraje'!$C:$C,$B$2),0)+BT57-SUMIFS('BD Factoraje'!$R:$R,'BD Factoraje'!$G:$G,'Cartera Semanal Producto'!$A57,'BD Factoraje'!$N:$N,'Cartera Semanal Producto'!BU$1,'BD Factoraje'!$C:$C,$B$2)</f>
        <v>406582.75999999995</v>
      </c>
      <c r="BV57" s="11">
        <f>IF('Cartera Semanal Producto'!$A57='Cartera Semanal Producto'!BV$1,-SUMIFS('BD Factoraje'!$Q:$Q,'BD Factoraje'!$G:$G,'Cartera Semanal Producto'!$A57,'BD Factoraje'!$C:$C,$B$2),0)+BU57-SUMIFS('BD Factoraje'!$R:$R,'BD Factoraje'!$G:$G,'Cartera Semanal Producto'!$A57,'BD Factoraje'!$N:$N,'Cartera Semanal Producto'!BV$1,'BD Factoraje'!$C:$C,$B$2)</f>
        <v>406582.75999999995</v>
      </c>
      <c r="BW57" s="11">
        <f>IF('Cartera Semanal Producto'!$A57='Cartera Semanal Producto'!BW$1,-SUMIFS('BD Factoraje'!$Q:$Q,'BD Factoraje'!$G:$G,'Cartera Semanal Producto'!$A57,'BD Factoraje'!$C:$C,$B$2),0)+BV57-SUMIFS('BD Factoraje'!$R:$R,'BD Factoraje'!$G:$G,'Cartera Semanal Producto'!$A57,'BD Factoraje'!$N:$N,'Cartera Semanal Producto'!BW$1,'BD Factoraje'!$C:$C,$B$2)</f>
        <v>406582.75999999995</v>
      </c>
      <c r="BX57" s="11">
        <f>IF('Cartera Semanal Producto'!$A57='Cartera Semanal Producto'!BX$1,-SUMIFS('BD Factoraje'!$Q:$Q,'BD Factoraje'!$G:$G,'Cartera Semanal Producto'!$A57,'BD Factoraje'!$C:$C,$B$2),0)+BW57-SUMIFS('BD Factoraje'!$R:$R,'BD Factoraje'!$G:$G,'Cartera Semanal Producto'!$A57,'BD Factoraje'!$N:$N,'Cartera Semanal Producto'!BX$1,'BD Factoraje'!$C:$C,$B$2)</f>
        <v>0</v>
      </c>
      <c r="BY57" s="11">
        <f>IF('Cartera Semanal Producto'!$A57='Cartera Semanal Producto'!BY$1,-SUMIFS('BD Factoraje'!$Q:$Q,'BD Factoraje'!$G:$G,'Cartera Semanal Producto'!$A57,'BD Factoraje'!$C:$C,$B$2),0)+BX57-SUMIFS('BD Factoraje'!$R:$R,'BD Factoraje'!$G:$G,'Cartera Semanal Producto'!$A57,'BD Factoraje'!$N:$N,'Cartera Semanal Producto'!BY$1,'BD Factoraje'!$C:$C,$B$2)</f>
        <v>0</v>
      </c>
      <c r="BZ57" s="11">
        <f>IF('Cartera Semanal Producto'!$A57='Cartera Semanal Producto'!BZ$1,-SUMIFS('BD Factoraje'!$Q:$Q,'BD Factoraje'!$G:$G,'Cartera Semanal Producto'!$A57,'BD Factoraje'!$C:$C,$B$2),0)+BY57-SUMIFS('BD Factoraje'!$R:$R,'BD Factoraje'!$G:$G,'Cartera Semanal Producto'!$A57,'BD Factoraje'!$N:$N,'Cartera Semanal Producto'!BZ$1,'BD Factoraje'!$C:$C,$B$2)</f>
        <v>0</v>
      </c>
      <c r="CA57" s="11">
        <f>IF('Cartera Semanal Producto'!$A57='Cartera Semanal Producto'!CA$1,-SUMIFS('BD Factoraje'!$Q:$Q,'BD Factoraje'!$G:$G,'Cartera Semanal Producto'!$A57,'BD Factoraje'!$C:$C,$B$2),0)+BZ57-SUMIFS('BD Factoraje'!$R:$R,'BD Factoraje'!$G:$G,'Cartera Semanal Producto'!$A57,'BD Factoraje'!$N:$N,'Cartera Semanal Producto'!CA$1,'BD Factoraje'!$C:$C,$B$2)</f>
        <v>0</v>
      </c>
      <c r="CB57" s="11">
        <f>IF('Cartera Semanal Producto'!$A57='Cartera Semanal Producto'!CB$1,-SUMIFS('BD Factoraje'!$Q:$Q,'BD Factoraje'!$G:$G,'Cartera Semanal Producto'!$A57,'BD Factoraje'!$C:$C,$B$2),0)+CA57-SUMIFS('BD Factoraje'!$R:$R,'BD Factoraje'!$G:$G,'Cartera Semanal Producto'!$A57,'BD Factoraje'!$N:$N,'Cartera Semanal Producto'!CB$1,'BD Factoraje'!$C:$C,$B$2)</f>
        <v>0</v>
      </c>
      <c r="CC57" s="11">
        <f>IF('Cartera Semanal Producto'!$A57='Cartera Semanal Producto'!CC$1,-SUMIFS('BD Factoraje'!$Q:$Q,'BD Factoraje'!$G:$G,'Cartera Semanal Producto'!$A57,'BD Factoraje'!$C:$C,$B$2),0)+CB57-SUMIFS('BD Factoraje'!$R:$R,'BD Factoraje'!$G:$G,'Cartera Semanal Producto'!$A57,'BD Factoraje'!$N:$N,'Cartera Semanal Producto'!CC$1,'BD Factoraje'!$C:$C,$B$2)</f>
        <v>0</v>
      </c>
      <c r="CD57" s="11">
        <f>IF('Cartera Semanal Producto'!$A57='Cartera Semanal Producto'!CD$1,-SUMIFS('BD Factoraje'!$Q:$Q,'BD Factoraje'!$G:$G,'Cartera Semanal Producto'!$A57,'BD Factoraje'!$C:$C,$B$2),0)+CC57-SUMIFS('BD Factoraje'!$R:$R,'BD Factoraje'!$G:$G,'Cartera Semanal Producto'!$A57,'BD Factoraje'!$N:$N,'Cartera Semanal Producto'!CD$1,'BD Factoraje'!$C:$C,$B$2)</f>
        <v>0</v>
      </c>
      <c r="CE57" s="11">
        <f>IF('Cartera Semanal Producto'!$A57='Cartera Semanal Producto'!CE$1,-SUMIFS('BD Factoraje'!$Q:$Q,'BD Factoraje'!$G:$G,'Cartera Semanal Producto'!$A57,'BD Factoraje'!$C:$C,$B$2),0)+CD57-SUMIFS('BD Factoraje'!$R:$R,'BD Factoraje'!$G:$G,'Cartera Semanal Producto'!$A57,'BD Factoraje'!$N:$N,'Cartera Semanal Producto'!CE$1,'BD Factoraje'!$C:$C,$B$2)</f>
        <v>0</v>
      </c>
      <c r="CF57" s="11">
        <f>IF('Cartera Semanal Producto'!$A57='Cartera Semanal Producto'!CF$1,-SUMIFS('BD Factoraje'!$Q:$Q,'BD Factoraje'!$G:$G,'Cartera Semanal Producto'!$A57,'BD Factoraje'!$C:$C,$B$2),0)+CE57-SUMIFS('BD Factoraje'!$R:$R,'BD Factoraje'!$G:$G,'Cartera Semanal Producto'!$A57,'BD Factoraje'!$N:$N,'Cartera Semanal Producto'!CF$1,'BD Factoraje'!$C:$C,$B$2)</f>
        <v>0</v>
      </c>
      <c r="CG57" s="11">
        <f>IF('Cartera Semanal Producto'!$A57='Cartera Semanal Producto'!CG$1,-SUMIFS('BD Factoraje'!$Q:$Q,'BD Factoraje'!$G:$G,'Cartera Semanal Producto'!$A57,'BD Factoraje'!$C:$C,$B$2),0)+CF57-SUMIFS('BD Factoraje'!$R:$R,'BD Factoraje'!$G:$G,'Cartera Semanal Producto'!$A57,'BD Factoraje'!$N:$N,'Cartera Semanal Producto'!CG$1,'BD Factoraje'!$C:$C,$B$2)</f>
        <v>0</v>
      </c>
      <c r="CH57" s="11">
        <f>IF('Cartera Semanal Producto'!$A57='Cartera Semanal Producto'!CH$1,-SUMIFS('BD Factoraje'!$Q:$Q,'BD Factoraje'!$G:$G,'Cartera Semanal Producto'!$A57,'BD Factoraje'!$C:$C,$B$2),0)+CG57-SUMIFS('BD Factoraje'!$R:$R,'BD Factoraje'!$G:$G,'Cartera Semanal Producto'!$A57,'BD Factoraje'!$N:$N,'Cartera Semanal Producto'!CH$1,'BD Factoraje'!$C:$C,$B$2)</f>
        <v>0</v>
      </c>
      <c r="CI57" s="11">
        <f>IF('Cartera Semanal Producto'!$A57='Cartera Semanal Producto'!CI$1,-SUMIFS('BD Factoraje'!$Q:$Q,'BD Factoraje'!$G:$G,'Cartera Semanal Producto'!$A57,'BD Factoraje'!$C:$C,$B$2),0)+CH57-SUMIFS('BD Factoraje'!$R:$R,'BD Factoraje'!$G:$G,'Cartera Semanal Producto'!$A57,'BD Factoraje'!$N:$N,'Cartera Semanal Producto'!CI$1,'BD Factoraje'!$C:$C,$B$2)</f>
        <v>0</v>
      </c>
      <c r="CJ57" s="11">
        <f>IF('Cartera Semanal Producto'!$A57='Cartera Semanal Producto'!CJ$1,-SUMIFS('BD Factoraje'!$Q:$Q,'BD Factoraje'!$G:$G,'Cartera Semanal Producto'!$A57,'BD Factoraje'!$C:$C,$B$2),0)+CI57-SUMIFS('BD Factoraje'!$R:$R,'BD Factoraje'!$G:$G,'Cartera Semanal Producto'!$A57,'BD Factoraje'!$N:$N,'Cartera Semanal Producto'!CJ$1,'BD Factoraje'!$C:$C,$B$2)</f>
        <v>0</v>
      </c>
      <c r="CK57" s="11">
        <f>IF('Cartera Semanal Producto'!$A57='Cartera Semanal Producto'!CK$1,-SUMIFS('BD Factoraje'!$Q:$Q,'BD Factoraje'!$G:$G,'Cartera Semanal Producto'!$A57,'BD Factoraje'!$C:$C,$B$2),0)+CJ57-SUMIFS('BD Factoraje'!$R:$R,'BD Factoraje'!$G:$G,'Cartera Semanal Producto'!$A57,'BD Factoraje'!$N:$N,'Cartera Semanal Producto'!CK$1,'BD Factoraje'!$C:$C,$B$2)</f>
        <v>0</v>
      </c>
      <c r="CL57" s="11">
        <f>IF('Cartera Semanal Producto'!$A57='Cartera Semanal Producto'!CL$1,-SUMIFS('BD Factoraje'!$Q:$Q,'BD Factoraje'!$G:$G,'Cartera Semanal Producto'!$A57,'BD Factoraje'!$C:$C,$B$2),0)+CK57-SUMIFS('BD Factoraje'!$R:$R,'BD Factoraje'!$G:$G,'Cartera Semanal Producto'!$A57,'BD Factoraje'!$N:$N,'Cartera Semanal Producto'!CL$1,'BD Factoraje'!$C:$C,$B$2)</f>
        <v>0</v>
      </c>
      <c r="CM57" s="11">
        <f>IF('Cartera Semanal Producto'!$A57='Cartera Semanal Producto'!CM$1,-SUMIFS('BD Factoraje'!$Q:$Q,'BD Factoraje'!$G:$G,'Cartera Semanal Producto'!$A57,'BD Factoraje'!$C:$C,$B$2),0)+CL57-SUMIFS('BD Factoraje'!$R:$R,'BD Factoraje'!$G:$G,'Cartera Semanal Producto'!$A57,'BD Factoraje'!$N:$N,'Cartera Semanal Producto'!CM$1,'BD Factoraje'!$C:$C,$B$2)</f>
        <v>0</v>
      </c>
      <c r="CN57" s="11">
        <f>IF('Cartera Semanal Producto'!$A57='Cartera Semanal Producto'!CN$1,-SUMIFS('BD Factoraje'!$Q:$Q,'BD Factoraje'!$G:$G,'Cartera Semanal Producto'!$A57,'BD Factoraje'!$C:$C,$B$2),0)+CM57-SUMIFS('BD Factoraje'!$R:$R,'BD Factoraje'!$G:$G,'Cartera Semanal Producto'!$A57,'BD Factoraje'!$N:$N,'Cartera Semanal Producto'!CN$1,'BD Factoraje'!$C:$C,$B$2)</f>
        <v>0</v>
      </c>
      <c r="CO57" s="11">
        <f>IF('Cartera Semanal Producto'!$A57='Cartera Semanal Producto'!CO$1,-SUMIFS('BD Factoraje'!$Q:$Q,'BD Factoraje'!$G:$G,'Cartera Semanal Producto'!$A57,'BD Factoraje'!$C:$C,$B$2),0)+CN57-SUMIFS('BD Factoraje'!$R:$R,'BD Factoraje'!$G:$G,'Cartera Semanal Producto'!$A57,'BD Factoraje'!$N:$N,'Cartera Semanal Producto'!CO$1,'BD Factoraje'!$C:$C,$B$2)</f>
        <v>0</v>
      </c>
      <c r="CP57" s="11">
        <f>IF('Cartera Semanal Producto'!$A57='Cartera Semanal Producto'!CP$1,-SUMIFS('BD Factoraje'!$Q:$Q,'BD Factoraje'!$G:$G,'Cartera Semanal Producto'!$A57,'BD Factoraje'!$C:$C,$B$2),0)+CO57-SUMIFS('BD Factoraje'!$R:$R,'BD Factoraje'!$G:$G,'Cartera Semanal Producto'!$A57,'BD Factoraje'!$N:$N,'Cartera Semanal Producto'!CP$1,'BD Factoraje'!$C:$C,$B$2)</f>
        <v>0</v>
      </c>
      <c r="CQ57" s="11">
        <f>IF('Cartera Semanal Producto'!$A57='Cartera Semanal Producto'!CQ$1,-SUMIFS('BD Factoraje'!$Q:$Q,'BD Factoraje'!$G:$G,'Cartera Semanal Producto'!$A57,'BD Factoraje'!$C:$C,$B$2),0)+CP57-SUMIFS('BD Factoraje'!$R:$R,'BD Factoraje'!$G:$G,'Cartera Semanal Producto'!$A57,'BD Factoraje'!$N:$N,'Cartera Semanal Producto'!CQ$1,'BD Factoraje'!$C:$C,$B$2)</f>
        <v>0</v>
      </c>
      <c r="CR57" s="11">
        <f>IF('Cartera Semanal Producto'!$A57='Cartera Semanal Producto'!CR$1,-SUMIFS('BD Factoraje'!$Q:$Q,'BD Factoraje'!$G:$G,'Cartera Semanal Producto'!$A57,'BD Factoraje'!$C:$C,$B$2),0)+CQ57-SUMIFS('BD Factoraje'!$R:$R,'BD Factoraje'!$G:$G,'Cartera Semanal Producto'!$A57,'BD Factoraje'!$N:$N,'Cartera Semanal Producto'!CR$1,'BD Factoraje'!$C:$C,$B$2)</f>
        <v>0</v>
      </c>
      <c r="CS57" s="11">
        <f>IF('Cartera Semanal Producto'!$A57='Cartera Semanal Producto'!CS$1,-SUMIFS('BD Factoraje'!$Q:$Q,'BD Factoraje'!$G:$G,'Cartera Semanal Producto'!$A57,'BD Factoraje'!$C:$C,$B$2),0)+CR57-SUMIFS('BD Factoraje'!$R:$R,'BD Factoraje'!$G:$G,'Cartera Semanal Producto'!$A57,'BD Factoraje'!$N:$N,'Cartera Semanal Producto'!CS$1,'BD Factoraje'!$C:$C,$B$2)</f>
        <v>0</v>
      </c>
      <c r="CT57" s="11">
        <f>IF('Cartera Semanal Producto'!$A57='Cartera Semanal Producto'!CT$1,-SUMIFS('BD Factoraje'!$Q:$Q,'BD Factoraje'!$G:$G,'Cartera Semanal Producto'!$A57,'BD Factoraje'!$C:$C,$B$2),0)+CS57-SUMIFS('BD Factoraje'!$R:$R,'BD Factoraje'!$G:$G,'Cartera Semanal Producto'!$A57,'BD Factoraje'!$N:$N,'Cartera Semanal Producto'!CT$1,'BD Factoraje'!$C:$C,$B$2)</f>
        <v>0</v>
      </c>
      <c r="CU57" s="11">
        <f>IF('Cartera Semanal Producto'!$A57='Cartera Semanal Producto'!CU$1,-SUMIFS('BD Factoraje'!$Q:$Q,'BD Factoraje'!$G:$G,'Cartera Semanal Producto'!$A57,'BD Factoraje'!$C:$C,$B$2),0)+CT57-SUMIFS('BD Factoraje'!$R:$R,'BD Factoraje'!$G:$G,'Cartera Semanal Producto'!$A57,'BD Factoraje'!$N:$N,'Cartera Semanal Producto'!CU$1,'BD Factoraje'!$C:$C,$B$2)</f>
        <v>0</v>
      </c>
      <c r="CV57" s="11">
        <f>IF('Cartera Semanal Producto'!$A57='Cartera Semanal Producto'!CV$1,-SUMIFS('BD Factoraje'!$Q:$Q,'BD Factoraje'!$G:$G,'Cartera Semanal Producto'!$A57,'BD Factoraje'!$C:$C,$B$2),0)+CU57-SUMIFS('BD Factoraje'!$R:$R,'BD Factoraje'!$G:$G,'Cartera Semanal Producto'!$A57,'BD Factoraje'!$N:$N,'Cartera Semanal Producto'!CV$1,'BD Factoraje'!$C:$C,$B$2)</f>
        <v>0</v>
      </c>
    </row>
    <row r="58" spans="1:100" x14ac:dyDescent="0.25">
      <c r="A58" s="14">
        <v>68</v>
      </c>
      <c r="B58" s="31">
        <f t="shared" si="3"/>
        <v>42841</v>
      </c>
      <c r="C58" s="11">
        <f>IF('Cartera Semanal Producto'!$A58='Cartera Semanal Producto'!C$1,-SUMIFS('BD Factoraje'!$Q:$Q,'BD Factoraje'!$G:$G,'Cartera Semanal Producto'!$A58,'BD Factoraje'!$C:$C,$B$2),0)</f>
        <v>0</v>
      </c>
      <c r="D58" s="11">
        <f>IF('Cartera Semanal Producto'!$A58='Cartera Semanal Producto'!D$1,-SUMIFS('BD Factoraje'!$Q:$Q,'BD Factoraje'!$G:$G,'Cartera Semanal Producto'!$A58,'BD Factoraje'!$C:$C,$B$2),0)+C58-SUMIFS('BD Factoraje'!$R:$R,'BD Factoraje'!$G:$G,'Cartera Semanal Producto'!$A58,'BD Factoraje'!$N:$N,'Cartera Semanal Producto'!D$1,'BD Factoraje'!$C:$C,$B$2)</f>
        <v>0</v>
      </c>
      <c r="E58" s="11">
        <f>IF('Cartera Semanal Producto'!$A58='Cartera Semanal Producto'!E$1,-SUMIFS('BD Factoraje'!$Q:$Q,'BD Factoraje'!$G:$G,'Cartera Semanal Producto'!$A58,'BD Factoraje'!$C:$C,$B$2),0)+D58-SUMIFS('BD Factoraje'!$R:$R,'BD Factoraje'!$G:$G,'Cartera Semanal Producto'!$A58,'BD Factoraje'!$N:$N,'Cartera Semanal Producto'!E$1,'BD Factoraje'!$C:$C,$B$2)</f>
        <v>0</v>
      </c>
      <c r="F58" s="11">
        <f>IF('Cartera Semanal Producto'!$A58='Cartera Semanal Producto'!F$1,-SUMIFS('BD Factoraje'!$Q:$Q,'BD Factoraje'!$G:$G,'Cartera Semanal Producto'!$A58,'BD Factoraje'!$C:$C,$B$2),0)+E58-SUMIFS('BD Factoraje'!$R:$R,'BD Factoraje'!$G:$G,'Cartera Semanal Producto'!$A58,'BD Factoraje'!$N:$N,'Cartera Semanal Producto'!F$1,'BD Factoraje'!$C:$C,$B$2)</f>
        <v>0</v>
      </c>
      <c r="G58" s="11">
        <f>IF('Cartera Semanal Producto'!$A58='Cartera Semanal Producto'!G$1,-SUMIFS('BD Factoraje'!$Q:$Q,'BD Factoraje'!$G:$G,'Cartera Semanal Producto'!$A58,'BD Factoraje'!$C:$C,$B$2),0)+F58-SUMIFS('BD Factoraje'!$R:$R,'BD Factoraje'!$G:$G,'Cartera Semanal Producto'!$A58,'BD Factoraje'!$N:$N,'Cartera Semanal Producto'!G$1,'BD Factoraje'!$C:$C,$B$2)</f>
        <v>0</v>
      </c>
      <c r="H58" s="11">
        <f>IF('Cartera Semanal Producto'!$A58='Cartera Semanal Producto'!H$1,-SUMIFS('BD Factoraje'!$Q:$Q,'BD Factoraje'!$G:$G,'Cartera Semanal Producto'!$A58,'BD Factoraje'!$C:$C,$B$2),0)+G58-SUMIFS('BD Factoraje'!$R:$R,'BD Factoraje'!$G:$G,'Cartera Semanal Producto'!$A58,'BD Factoraje'!$N:$N,'Cartera Semanal Producto'!H$1,'BD Factoraje'!$C:$C,$B$2)</f>
        <v>0</v>
      </c>
      <c r="I58" s="11">
        <f>IF('Cartera Semanal Producto'!$A58='Cartera Semanal Producto'!I$1,-SUMIFS('BD Factoraje'!$Q:$Q,'BD Factoraje'!$G:$G,'Cartera Semanal Producto'!$A58,'BD Factoraje'!$C:$C,$B$2),0)+H58-SUMIFS('BD Factoraje'!$R:$R,'BD Factoraje'!$G:$G,'Cartera Semanal Producto'!$A58,'BD Factoraje'!$N:$N,'Cartera Semanal Producto'!I$1,'BD Factoraje'!$C:$C,$B$2)</f>
        <v>0</v>
      </c>
      <c r="J58" s="11">
        <f>IF('Cartera Semanal Producto'!$A58='Cartera Semanal Producto'!J$1,-SUMIFS('BD Factoraje'!$Q:$Q,'BD Factoraje'!$G:$G,'Cartera Semanal Producto'!$A58,'BD Factoraje'!$C:$C,$B$2),0)+I58-SUMIFS('BD Factoraje'!$R:$R,'BD Factoraje'!$G:$G,'Cartera Semanal Producto'!$A58,'BD Factoraje'!$N:$N,'Cartera Semanal Producto'!J$1,'BD Factoraje'!$C:$C,$B$2)</f>
        <v>0</v>
      </c>
      <c r="K58" s="11">
        <f>IF('Cartera Semanal Producto'!$A58='Cartera Semanal Producto'!K$1,-SUMIFS('BD Factoraje'!$Q:$Q,'BD Factoraje'!$G:$G,'Cartera Semanal Producto'!$A58,'BD Factoraje'!$C:$C,$B$2),0)+J58-SUMIFS('BD Factoraje'!$R:$R,'BD Factoraje'!$G:$G,'Cartera Semanal Producto'!$A58,'BD Factoraje'!$N:$N,'Cartera Semanal Producto'!K$1,'BD Factoraje'!$C:$C,$B$2)</f>
        <v>0</v>
      </c>
      <c r="L58" s="11">
        <f>IF('Cartera Semanal Producto'!$A58='Cartera Semanal Producto'!L$1,-SUMIFS('BD Factoraje'!$Q:$Q,'BD Factoraje'!$G:$G,'Cartera Semanal Producto'!$A58,'BD Factoraje'!$C:$C,$B$2),0)+K58-SUMIFS('BD Factoraje'!$R:$R,'BD Factoraje'!$G:$G,'Cartera Semanal Producto'!$A58,'BD Factoraje'!$N:$N,'Cartera Semanal Producto'!L$1,'BD Factoraje'!$C:$C,$B$2)</f>
        <v>0</v>
      </c>
      <c r="M58" s="11">
        <f>IF('Cartera Semanal Producto'!$A58='Cartera Semanal Producto'!M$1,-SUMIFS('BD Factoraje'!$Q:$Q,'BD Factoraje'!$G:$G,'Cartera Semanal Producto'!$A58,'BD Factoraje'!$C:$C,$B$2),0)+L58-SUMIFS('BD Factoraje'!$R:$R,'BD Factoraje'!$G:$G,'Cartera Semanal Producto'!$A58,'BD Factoraje'!$N:$N,'Cartera Semanal Producto'!M$1,'BD Factoraje'!$C:$C,$B$2)</f>
        <v>0</v>
      </c>
      <c r="N58" s="11">
        <f>IF('Cartera Semanal Producto'!$A58='Cartera Semanal Producto'!N$1,-SUMIFS('BD Factoraje'!$Q:$Q,'BD Factoraje'!$G:$G,'Cartera Semanal Producto'!$A58,'BD Factoraje'!$C:$C,$B$2),0)+M58-SUMIFS('BD Factoraje'!$R:$R,'BD Factoraje'!$G:$G,'Cartera Semanal Producto'!$A58,'BD Factoraje'!$N:$N,'Cartera Semanal Producto'!N$1,'BD Factoraje'!$C:$C,$B$2)</f>
        <v>0</v>
      </c>
      <c r="O58" s="11">
        <f>IF('Cartera Semanal Producto'!$A58='Cartera Semanal Producto'!O$1,-SUMIFS('BD Factoraje'!$Q:$Q,'BD Factoraje'!$G:$G,'Cartera Semanal Producto'!$A58,'BD Factoraje'!$C:$C,$B$2),0)+N58-SUMIFS('BD Factoraje'!$R:$R,'BD Factoraje'!$G:$G,'Cartera Semanal Producto'!$A58,'BD Factoraje'!$N:$N,'Cartera Semanal Producto'!O$1,'BD Factoraje'!$C:$C,$B$2)</f>
        <v>0</v>
      </c>
      <c r="P58" s="11">
        <f>IF('Cartera Semanal Producto'!$A58='Cartera Semanal Producto'!P$1,-SUMIFS('BD Factoraje'!$Q:$Q,'BD Factoraje'!$G:$G,'Cartera Semanal Producto'!$A58,'BD Factoraje'!$C:$C,$B$2),0)+O58-SUMIFS('BD Factoraje'!$R:$R,'BD Factoraje'!$G:$G,'Cartera Semanal Producto'!$A58,'BD Factoraje'!$N:$N,'Cartera Semanal Producto'!P$1,'BD Factoraje'!$C:$C,$B$2)</f>
        <v>0</v>
      </c>
      <c r="Q58" s="11">
        <f>IF('Cartera Semanal Producto'!$A58='Cartera Semanal Producto'!Q$1,-SUMIFS('BD Factoraje'!$Q:$Q,'BD Factoraje'!$G:$G,'Cartera Semanal Producto'!$A58,'BD Factoraje'!$C:$C,$B$2),0)+P58-SUMIFS('BD Factoraje'!$R:$R,'BD Factoraje'!$G:$G,'Cartera Semanal Producto'!$A58,'BD Factoraje'!$N:$N,'Cartera Semanal Producto'!Q$1,'BD Factoraje'!$C:$C,$B$2)</f>
        <v>0</v>
      </c>
      <c r="R58" s="11">
        <f>IF('Cartera Semanal Producto'!$A58='Cartera Semanal Producto'!R$1,-SUMIFS('BD Factoraje'!$Q:$Q,'BD Factoraje'!$G:$G,'Cartera Semanal Producto'!$A58,'BD Factoraje'!$C:$C,$B$2),0)+Q58-SUMIFS('BD Factoraje'!$R:$R,'BD Factoraje'!$G:$G,'Cartera Semanal Producto'!$A58,'BD Factoraje'!$N:$N,'Cartera Semanal Producto'!R$1,'BD Factoraje'!$C:$C,$B$2)</f>
        <v>0</v>
      </c>
      <c r="S58" s="11">
        <f>IF('Cartera Semanal Producto'!$A58='Cartera Semanal Producto'!S$1,-SUMIFS('BD Factoraje'!$Q:$Q,'BD Factoraje'!$G:$G,'Cartera Semanal Producto'!$A58,'BD Factoraje'!$C:$C,$B$2),0)+R58-SUMIFS('BD Factoraje'!$R:$R,'BD Factoraje'!$G:$G,'Cartera Semanal Producto'!$A58,'BD Factoraje'!$N:$N,'Cartera Semanal Producto'!S$1,'BD Factoraje'!$C:$C,$B$2)</f>
        <v>0</v>
      </c>
      <c r="T58" s="11">
        <f>IF('Cartera Semanal Producto'!$A58='Cartera Semanal Producto'!T$1,-SUMIFS('BD Factoraje'!$Q:$Q,'BD Factoraje'!$G:$G,'Cartera Semanal Producto'!$A58,'BD Factoraje'!$C:$C,$B$2),0)+S58-SUMIFS('BD Factoraje'!$R:$R,'BD Factoraje'!$G:$G,'Cartera Semanal Producto'!$A58,'BD Factoraje'!$N:$N,'Cartera Semanal Producto'!T$1,'BD Factoraje'!$C:$C,$B$2)</f>
        <v>0</v>
      </c>
      <c r="U58" s="11">
        <f>IF('Cartera Semanal Producto'!$A58='Cartera Semanal Producto'!U$1,-SUMIFS('BD Factoraje'!$Q:$Q,'BD Factoraje'!$G:$G,'Cartera Semanal Producto'!$A58,'BD Factoraje'!$C:$C,$B$2),0)+T58-SUMIFS('BD Factoraje'!$R:$R,'BD Factoraje'!$G:$G,'Cartera Semanal Producto'!$A58,'BD Factoraje'!$N:$N,'Cartera Semanal Producto'!U$1,'BD Factoraje'!$C:$C,$B$2)</f>
        <v>0</v>
      </c>
      <c r="V58" s="11">
        <f>IF('Cartera Semanal Producto'!$A58='Cartera Semanal Producto'!V$1,-SUMIFS('BD Factoraje'!$Q:$Q,'BD Factoraje'!$G:$G,'Cartera Semanal Producto'!$A58,'BD Factoraje'!$C:$C,$B$2),0)+U58-SUMIFS('BD Factoraje'!$R:$R,'BD Factoraje'!$G:$G,'Cartera Semanal Producto'!$A58,'BD Factoraje'!$N:$N,'Cartera Semanal Producto'!V$1,'BD Factoraje'!$C:$C,$B$2)</f>
        <v>0</v>
      </c>
      <c r="W58" s="11">
        <f>IF('Cartera Semanal Producto'!$A58='Cartera Semanal Producto'!W$1,-SUMIFS('BD Factoraje'!$Q:$Q,'BD Factoraje'!$G:$G,'Cartera Semanal Producto'!$A58,'BD Factoraje'!$C:$C,$B$2),0)+V58-SUMIFS('BD Factoraje'!$R:$R,'BD Factoraje'!$G:$G,'Cartera Semanal Producto'!$A58,'BD Factoraje'!$N:$N,'Cartera Semanal Producto'!W$1,'BD Factoraje'!$C:$C,$B$2)</f>
        <v>0</v>
      </c>
      <c r="X58" s="11">
        <f>IF('Cartera Semanal Producto'!$A58='Cartera Semanal Producto'!X$1,-SUMIFS('BD Factoraje'!$Q:$Q,'BD Factoraje'!$G:$G,'Cartera Semanal Producto'!$A58,'BD Factoraje'!$C:$C,$B$2),0)+W58-SUMIFS('BD Factoraje'!$R:$R,'BD Factoraje'!$G:$G,'Cartera Semanal Producto'!$A58,'BD Factoraje'!$N:$N,'Cartera Semanal Producto'!X$1,'BD Factoraje'!$C:$C,$B$2)</f>
        <v>0</v>
      </c>
      <c r="Y58" s="11">
        <f>IF('Cartera Semanal Producto'!$A58='Cartera Semanal Producto'!Y$1,-SUMIFS('BD Factoraje'!$Q:$Q,'BD Factoraje'!$G:$G,'Cartera Semanal Producto'!$A58,'BD Factoraje'!$C:$C,$B$2),0)+X58-SUMIFS('BD Factoraje'!$R:$R,'BD Factoraje'!$G:$G,'Cartera Semanal Producto'!$A58,'BD Factoraje'!$N:$N,'Cartera Semanal Producto'!Y$1,'BD Factoraje'!$C:$C,$B$2)</f>
        <v>0</v>
      </c>
      <c r="Z58" s="11">
        <f>IF('Cartera Semanal Producto'!$A58='Cartera Semanal Producto'!Z$1,-SUMIFS('BD Factoraje'!$Q:$Q,'BD Factoraje'!$G:$G,'Cartera Semanal Producto'!$A58,'BD Factoraje'!$C:$C,$B$2),0)+Y58-SUMIFS('BD Factoraje'!$R:$R,'BD Factoraje'!$G:$G,'Cartera Semanal Producto'!$A58,'BD Factoraje'!$N:$N,'Cartera Semanal Producto'!Z$1,'BD Factoraje'!$C:$C,$B$2)</f>
        <v>0</v>
      </c>
      <c r="AA58" s="11">
        <f>IF('Cartera Semanal Producto'!$A58='Cartera Semanal Producto'!AA$1,-SUMIFS('BD Factoraje'!$Q:$Q,'BD Factoraje'!$G:$G,'Cartera Semanal Producto'!$A58,'BD Factoraje'!$C:$C,$B$2),0)+Z58-SUMIFS('BD Factoraje'!$R:$R,'BD Factoraje'!$G:$G,'Cartera Semanal Producto'!$A58,'BD Factoraje'!$N:$N,'Cartera Semanal Producto'!AA$1,'BD Factoraje'!$C:$C,$B$2)</f>
        <v>0</v>
      </c>
      <c r="AB58" s="11">
        <f>IF('Cartera Semanal Producto'!$A58='Cartera Semanal Producto'!AB$1,-SUMIFS('BD Factoraje'!$Q:$Q,'BD Factoraje'!$G:$G,'Cartera Semanal Producto'!$A58,'BD Factoraje'!$C:$C,$B$2),0)+AA58-SUMIFS('BD Factoraje'!$R:$R,'BD Factoraje'!$G:$G,'Cartera Semanal Producto'!$A58,'BD Factoraje'!$N:$N,'Cartera Semanal Producto'!AB$1,'BD Factoraje'!$C:$C,$B$2)</f>
        <v>0</v>
      </c>
      <c r="AC58" s="11">
        <f>IF('Cartera Semanal Producto'!$A58='Cartera Semanal Producto'!AC$1,-SUMIFS('BD Factoraje'!$Q:$Q,'BD Factoraje'!$G:$G,'Cartera Semanal Producto'!$A58,'BD Factoraje'!$C:$C,$B$2),0)+AB58-SUMIFS('BD Factoraje'!$R:$R,'BD Factoraje'!$G:$G,'Cartera Semanal Producto'!$A58,'BD Factoraje'!$N:$N,'Cartera Semanal Producto'!AC$1,'BD Factoraje'!$C:$C,$B$2)</f>
        <v>0</v>
      </c>
      <c r="AD58" s="11">
        <f>IF('Cartera Semanal Producto'!$A58='Cartera Semanal Producto'!AD$1,-SUMIFS('BD Factoraje'!$Q:$Q,'BD Factoraje'!$G:$G,'Cartera Semanal Producto'!$A58,'BD Factoraje'!$C:$C,$B$2),0)+AC58-SUMIFS('BD Factoraje'!$R:$R,'BD Factoraje'!$G:$G,'Cartera Semanal Producto'!$A58,'BD Factoraje'!$N:$N,'Cartera Semanal Producto'!AD$1,'BD Factoraje'!$C:$C,$B$2)</f>
        <v>0</v>
      </c>
      <c r="AE58" s="11">
        <f>IF('Cartera Semanal Producto'!$A58='Cartera Semanal Producto'!AE$1,-SUMIFS('BD Factoraje'!$Q:$Q,'BD Factoraje'!$G:$G,'Cartera Semanal Producto'!$A58,'BD Factoraje'!$C:$C,$B$2),0)+AD58-SUMIFS('BD Factoraje'!$R:$R,'BD Factoraje'!$G:$G,'Cartera Semanal Producto'!$A58,'BD Factoraje'!$N:$N,'Cartera Semanal Producto'!AE$1,'BD Factoraje'!$C:$C,$B$2)</f>
        <v>0</v>
      </c>
      <c r="AF58" s="11">
        <f>IF('Cartera Semanal Producto'!$A58='Cartera Semanal Producto'!AF$1,-SUMIFS('BD Factoraje'!$Q:$Q,'BD Factoraje'!$G:$G,'Cartera Semanal Producto'!$A58,'BD Factoraje'!$C:$C,$B$2),0)+AE58-SUMIFS('BD Factoraje'!$R:$R,'BD Factoraje'!$G:$G,'Cartera Semanal Producto'!$A58,'BD Factoraje'!$N:$N,'Cartera Semanal Producto'!AF$1,'BD Factoraje'!$C:$C,$B$2)</f>
        <v>0</v>
      </c>
      <c r="AG58" s="11">
        <f>IF('Cartera Semanal Producto'!$A58='Cartera Semanal Producto'!AG$1,-SUMIFS('BD Factoraje'!$Q:$Q,'BD Factoraje'!$G:$G,'Cartera Semanal Producto'!$A58,'BD Factoraje'!$C:$C,$B$2),0)+AF58-SUMIFS('BD Factoraje'!$R:$R,'BD Factoraje'!$G:$G,'Cartera Semanal Producto'!$A58,'BD Factoraje'!$N:$N,'Cartera Semanal Producto'!AG$1,'BD Factoraje'!$C:$C,$B$2)</f>
        <v>0</v>
      </c>
      <c r="AH58" s="11">
        <f>IF('Cartera Semanal Producto'!$A58='Cartera Semanal Producto'!AH$1,-SUMIFS('BD Factoraje'!$Q:$Q,'BD Factoraje'!$G:$G,'Cartera Semanal Producto'!$A58,'BD Factoraje'!$C:$C,$B$2),0)+AG58-SUMIFS('BD Factoraje'!$R:$R,'BD Factoraje'!$G:$G,'Cartera Semanal Producto'!$A58,'BD Factoraje'!$N:$N,'Cartera Semanal Producto'!AH$1,'BD Factoraje'!$C:$C,$B$2)</f>
        <v>0</v>
      </c>
      <c r="AI58" s="11">
        <f>IF('Cartera Semanal Producto'!$A58='Cartera Semanal Producto'!AI$1,-SUMIFS('BD Factoraje'!$Q:$Q,'BD Factoraje'!$G:$G,'Cartera Semanal Producto'!$A58,'BD Factoraje'!$C:$C,$B$2),0)+AH58-SUMIFS('BD Factoraje'!$R:$R,'BD Factoraje'!$G:$G,'Cartera Semanal Producto'!$A58,'BD Factoraje'!$N:$N,'Cartera Semanal Producto'!AI$1,'BD Factoraje'!$C:$C,$B$2)</f>
        <v>0</v>
      </c>
      <c r="AJ58" s="11">
        <f>IF('Cartera Semanal Producto'!$A58='Cartera Semanal Producto'!AJ$1,-SUMIFS('BD Factoraje'!$Q:$Q,'BD Factoraje'!$G:$G,'Cartera Semanal Producto'!$A58,'BD Factoraje'!$C:$C,$B$2),0)+AI58-SUMIFS('BD Factoraje'!$R:$R,'BD Factoraje'!$G:$G,'Cartera Semanal Producto'!$A58,'BD Factoraje'!$N:$N,'Cartera Semanal Producto'!AJ$1,'BD Factoraje'!$C:$C,$B$2)</f>
        <v>0</v>
      </c>
      <c r="AK58" s="11">
        <f>IF('Cartera Semanal Producto'!$A58='Cartera Semanal Producto'!AK$1,-SUMIFS('BD Factoraje'!$Q:$Q,'BD Factoraje'!$G:$G,'Cartera Semanal Producto'!$A58,'BD Factoraje'!$C:$C,$B$2),0)+AJ58-SUMIFS('BD Factoraje'!$R:$R,'BD Factoraje'!$G:$G,'Cartera Semanal Producto'!$A58,'BD Factoraje'!$N:$N,'Cartera Semanal Producto'!AK$1,'BD Factoraje'!$C:$C,$B$2)</f>
        <v>0</v>
      </c>
      <c r="AL58" s="11">
        <f>IF('Cartera Semanal Producto'!$A58='Cartera Semanal Producto'!AL$1,-SUMIFS('BD Factoraje'!$Q:$Q,'BD Factoraje'!$G:$G,'Cartera Semanal Producto'!$A58,'BD Factoraje'!$C:$C,$B$2),0)+AK58-SUMIFS('BD Factoraje'!$R:$R,'BD Factoraje'!$G:$G,'Cartera Semanal Producto'!$A58,'BD Factoraje'!$N:$N,'Cartera Semanal Producto'!AL$1,'BD Factoraje'!$C:$C,$B$2)</f>
        <v>0</v>
      </c>
      <c r="AM58" s="11">
        <f>IF('Cartera Semanal Producto'!$A58='Cartera Semanal Producto'!AM$1,-SUMIFS('BD Factoraje'!$Q:$Q,'BD Factoraje'!$G:$G,'Cartera Semanal Producto'!$A58,'BD Factoraje'!$C:$C,$B$2),0)+AL58-SUMIFS('BD Factoraje'!$R:$R,'BD Factoraje'!$G:$G,'Cartera Semanal Producto'!$A58,'BD Factoraje'!$N:$N,'Cartera Semanal Producto'!AM$1,'BD Factoraje'!$C:$C,$B$2)</f>
        <v>0</v>
      </c>
      <c r="AN58" s="11">
        <f>IF('Cartera Semanal Producto'!$A58='Cartera Semanal Producto'!AN$1,-SUMIFS('BD Factoraje'!$Q:$Q,'BD Factoraje'!$G:$G,'Cartera Semanal Producto'!$A58,'BD Factoraje'!$C:$C,$B$2),0)+AM58-SUMIFS('BD Factoraje'!$R:$R,'BD Factoraje'!$G:$G,'Cartera Semanal Producto'!$A58,'BD Factoraje'!$N:$N,'Cartera Semanal Producto'!AN$1,'BD Factoraje'!$C:$C,$B$2)</f>
        <v>0</v>
      </c>
      <c r="AO58" s="11">
        <f>IF('Cartera Semanal Producto'!$A58='Cartera Semanal Producto'!AO$1,-SUMIFS('BD Factoraje'!$Q:$Q,'BD Factoraje'!$G:$G,'Cartera Semanal Producto'!$A58,'BD Factoraje'!$C:$C,$B$2),0)+AN58-SUMIFS('BD Factoraje'!$R:$R,'BD Factoraje'!$G:$G,'Cartera Semanal Producto'!$A58,'BD Factoraje'!$N:$N,'Cartera Semanal Producto'!AO$1,'BD Factoraje'!$C:$C,$B$2)</f>
        <v>0</v>
      </c>
      <c r="AP58" s="11">
        <f>IF('Cartera Semanal Producto'!$A58='Cartera Semanal Producto'!AP$1,-SUMIFS('BD Factoraje'!$Q:$Q,'BD Factoraje'!$G:$G,'Cartera Semanal Producto'!$A58,'BD Factoraje'!$C:$C,$B$2),0)+AO58-SUMIFS('BD Factoraje'!$R:$R,'BD Factoraje'!$G:$G,'Cartera Semanal Producto'!$A58,'BD Factoraje'!$N:$N,'Cartera Semanal Producto'!AP$1,'BD Factoraje'!$C:$C,$B$2)</f>
        <v>0</v>
      </c>
      <c r="AQ58" s="11">
        <f>IF('Cartera Semanal Producto'!$A58='Cartera Semanal Producto'!AQ$1,-SUMIFS('BD Factoraje'!$Q:$Q,'BD Factoraje'!$G:$G,'Cartera Semanal Producto'!$A58,'BD Factoraje'!$C:$C,$B$2),0)+AP58-SUMIFS('BD Factoraje'!$R:$R,'BD Factoraje'!$G:$G,'Cartera Semanal Producto'!$A58,'BD Factoraje'!$N:$N,'Cartera Semanal Producto'!AQ$1,'BD Factoraje'!$C:$C,$B$2)</f>
        <v>0</v>
      </c>
      <c r="AR58" s="11">
        <f>IF('Cartera Semanal Producto'!$A58='Cartera Semanal Producto'!AR$1,-SUMIFS('BD Factoraje'!$Q:$Q,'BD Factoraje'!$G:$G,'Cartera Semanal Producto'!$A58,'BD Factoraje'!$C:$C,$B$2),0)+AQ58-SUMIFS('BD Factoraje'!$R:$R,'BD Factoraje'!$G:$G,'Cartera Semanal Producto'!$A58,'BD Factoraje'!$N:$N,'Cartera Semanal Producto'!AR$1,'BD Factoraje'!$C:$C,$B$2)</f>
        <v>0</v>
      </c>
      <c r="AS58" s="11">
        <f>IF('Cartera Semanal Producto'!$A58='Cartera Semanal Producto'!AS$1,-SUMIFS('BD Factoraje'!$Q:$Q,'BD Factoraje'!$G:$G,'Cartera Semanal Producto'!$A58,'BD Factoraje'!$C:$C,$B$2),0)+AR58-SUMIFS('BD Factoraje'!$R:$R,'BD Factoraje'!$G:$G,'Cartera Semanal Producto'!$A58,'BD Factoraje'!$N:$N,'Cartera Semanal Producto'!AS$1,'BD Factoraje'!$C:$C,$B$2)</f>
        <v>0</v>
      </c>
      <c r="AT58" s="11">
        <f>IF('Cartera Semanal Producto'!$A58='Cartera Semanal Producto'!AT$1,-SUMIFS('BD Factoraje'!$Q:$Q,'BD Factoraje'!$G:$G,'Cartera Semanal Producto'!$A58,'BD Factoraje'!$C:$C,$B$2),0)+AS58-SUMIFS('BD Factoraje'!$R:$R,'BD Factoraje'!$G:$G,'Cartera Semanal Producto'!$A58,'BD Factoraje'!$N:$N,'Cartera Semanal Producto'!AT$1,'BD Factoraje'!$C:$C,$B$2)</f>
        <v>0</v>
      </c>
      <c r="AU58" s="11">
        <f>IF('Cartera Semanal Producto'!$A58='Cartera Semanal Producto'!AU$1,-SUMIFS('BD Factoraje'!$Q:$Q,'BD Factoraje'!$G:$G,'Cartera Semanal Producto'!$A58,'BD Factoraje'!$C:$C,$B$2),0)+AT58-SUMIFS('BD Factoraje'!$R:$R,'BD Factoraje'!$G:$G,'Cartera Semanal Producto'!$A58,'BD Factoraje'!$N:$N,'Cartera Semanal Producto'!AU$1,'BD Factoraje'!$C:$C,$B$2)</f>
        <v>0</v>
      </c>
      <c r="AV58" s="11">
        <f>IF('Cartera Semanal Producto'!$A58='Cartera Semanal Producto'!AV$1,-SUMIFS('BD Factoraje'!$Q:$Q,'BD Factoraje'!$G:$G,'Cartera Semanal Producto'!$A58,'BD Factoraje'!$C:$C,$B$2),0)+AU58-SUMIFS('BD Factoraje'!$R:$R,'BD Factoraje'!$G:$G,'Cartera Semanal Producto'!$A58,'BD Factoraje'!$N:$N,'Cartera Semanal Producto'!AV$1,'BD Factoraje'!$C:$C,$B$2)</f>
        <v>0</v>
      </c>
      <c r="AW58" s="11">
        <f>IF('Cartera Semanal Producto'!$A58='Cartera Semanal Producto'!AW$1,-SUMIFS('BD Factoraje'!$Q:$Q,'BD Factoraje'!$G:$G,'Cartera Semanal Producto'!$A58,'BD Factoraje'!$C:$C,$B$2),0)+AV58-SUMIFS('BD Factoraje'!$R:$R,'BD Factoraje'!$G:$G,'Cartera Semanal Producto'!$A58,'BD Factoraje'!$N:$N,'Cartera Semanal Producto'!AW$1,'BD Factoraje'!$C:$C,$B$2)</f>
        <v>0</v>
      </c>
      <c r="AX58" s="11">
        <f>IF('Cartera Semanal Producto'!$A58='Cartera Semanal Producto'!AX$1,-SUMIFS('BD Factoraje'!$Q:$Q,'BD Factoraje'!$G:$G,'Cartera Semanal Producto'!$A58,'BD Factoraje'!$C:$C,$B$2),0)+AW58-SUMIFS('BD Factoraje'!$R:$R,'BD Factoraje'!$G:$G,'Cartera Semanal Producto'!$A58,'BD Factoraje'!$N:$N,'Cartera Semanal Producto'!AX$1,'BD Factoraje'!$C:$C,$B$2)</f>
        <v>0</v>
      </c>
      <c r="AY58" s="11">
        <f>IF('Cartera Semanal Producto'!$A58='Cartera Semanal Producto'!AY$1,-SUMIFS('BD Factoraje'!$Q:$Q,'BD Factoraje'!$G:$G,'Cartera Semanal Producto'!$A58,'BD Factoraje'!$C:$C,$B$2),0)+AX58-SUMIFS('BD Factoraje'!$R:$R,'BD Factoraje'!$G:$G,'Cartera Semanal Producto'!$A58,'BD Factoraje'!$N:$N,'Cartera Semanal Producto'!AY$1,'BD Factoraje'!$C:$C,$B$2)</f>
        <v>0</v>
      </c>
      <c r="AZ58" s="11">
        <f>IF('Cartera Semanal Producto'!$A58='Cartera Semanal Producto'!AZ$1,-SUMIFS('BD Factoraje'!$Q:$Q,'BD Factoraje'!$G:$G,'Cartera Semanal Producto'!$A58,'BD Factoraje'!$C:$C,$B$2),0)+AY58-SUMIFS('BD Factoraje'!$R:$R,'BD Factoraje'!$G:$G,'Cartera Semanal Producto'!$A58,'BD Factoraje'!$N:$N,'Cartera Semanal Producto'!AZ$1,'BD Factoraje'!$C:$C,$B$2)</f>
        <v>0</v>
      </c>
      <c r="BA58" s="11">
        <f>IF('Cartera Semanal Producto'!$A58='Cartera Semanal Producto'!BA$1,-SUMIFS('BD Factoraje'!$Q:$Q,'BD Factoraje'!$G:$G,'Cartera Semanal Producto'!$A58,'BD Factoraje'!$C:$C,$B$2),0)+AZ58-SUMIFS('BD Factoraje'!$R:$R,'BD Factoraje'!$G:$G,'Cartera Semanal Producto'!$A58,'BD Factoraje'!$N:$N,'Cartera Semanal Producto'!BA$1,'BD Factoraje'!$C:$C,$B$2)</f>
        <v>0</v>
      </c>
      <c r="BB58" s="11">
        <f>IF('Cartera Semanal Producto'!$A58='Cartera Semanal Producto'!BB$1,-SUMIFS('BD Factoraje'!$Q:$Q,'BD Factoraje'!$G:$G,'Cartera Semanal Producto'!$A58,'BD Factoraje'!$C:$C,$B$2),0)+BA58-SUMIFS('BD Factoraje'!$R:$R,'BD Factoraje'!$G:$G,'Cartera Semanal Producto'!$A58,'BD Factoraje'!$N:$N,'Cartera Semanal Producto'!BB$1,'BD Factoraje'!$C:$C,$B$2)</f>
        <v>0</v>
      </c>
      <c r="BC58" s="11">
        <f>IF('Cartera Semanal Producto'!$A58='Cartera Semanal Producto'!BC$1,-SUMIFS('BD Factoraje'!$Q:$Q,'BD Factoraje'!$G:$G,'Cartera Semanal Producto'!$A58,'BD Factoraje'!$C:$C,$B$2),0)+BB58-SUMIFS('BD Factoraje'!$R:$R,'BD Factoraje'!$G:$G,'Cartera Semanal Producto'!$A58,'BD Factoraje'!$N:$N,'Cartera Semanal Producto'!BC$1,'BD Factoraje'!$C:$C,$B$2)</f>
        <v>0</v>
      </c>
      <c r="BD58" s="11">
        <f>IF('Cartera Semanal Producto'!$A58='Cartera Semanal Producto'!BD$1,-SUMIFS('BD Factoraje'!$Q:$Q,'BD Factoraje'!$G:$G,'Cartera Semanal Producto'!$A58,'BD Factoraje'!$C:$C,$B$2),0)+BC58-SUMIFS('BD Factoraje'!$R:$R,'BD Factoraje'!$G:$G,'Cartera Semanal Producto'!$A58,'BD Factoraje'!$N:$N,'Cartera Semanal Producto'!BD$1,'BD Factoraje'!$C:$C,$B$2)</f>
        <v>0</v>
      </c>
      <c r="BE58" s="11">
        <f>IF('Cartera Semanal Producto'!$A58='Cartera Semanal Producto'!BE$1,-SUMIFS('BD Factoraje'!$Q:$Q,'BD Factoraje'!$G:$G,'Cartera Semanal Producto'!$A58,'BD Factoraje'!$C:$C,$B$2),0)+BD58-SUMIFS('BD Factoraje'!$R:$R,'BD Factoraje'!$G:$G,'Cartera Semanal Producto'!$A58,'BD Factoraje'!$N:$N,'Cartera Semanal Producto'!BE$1,'BD Factoraje'!$C:$C,$B$2)</f>
        <v>0</v>
      </c>
      <c r="BF58" s="11">
        <f>IF('Cartera Semanal Producto'!$A58='Cartera Semanal Producto'!BF$1,-SUMIFS('BD Factoraje'!$Q:$Q,'BD Factoraje'!$G:$G,'Cartera Semanal Producto'!$A58,'BD Factoraje'!$C:$C,$B$2),0)+BE58-SUMIFS('BD Factoraje'!$R:$R,'BD Factoraje'!$G:$G,'Cartera Semanal Producto'!$A58,'BD Factoraje'!$N:$N,'Cartera Semanal Producto'!BF$1,'BD Factoraje'!$C:$C,$B$2)</f>
        <v>0</v>
      </c>
      <c r="BG58" s="11">
        <f>IF('Cartera Semanal Producto'!$A58='Cartera Semanal Producto'!BG$1,-SUMIFS('BD Factoraje'!$Q:$Q,'BD Factoraje'!$G:$G,'Cartera Semanal Producto'!$A58,'BD Factoraje'!$C:$C,$B$2),0)+BF58-SUMIFS('BD Factoraje'!$R:$R,'BD Factoraje'!$G:$G,'Cartera Semanal Producto'!$A58,'BD Factoraje'!$N:$N,'Cartera Semanal Producto'!BG$1,'BD Factoraje'!$C:$C,$B$2)</f>
        <v>0</v>
      </c>
      <c r="BH58" s="11">
        <f>IF('Cartera Semanal Producto'!$A58='Cartera Semanal Producto'!BH$1,-SUMIFS('BD Factoraje'!$Q:$Q,'BD Factoraje'!$G:$G,'Cartera Semanal Producto'!$A58,'BD Factoraje'!$C:$C,$B$2),0)+BG58-SUMIFS('BD Factoraje'!$R:$R,'BD Factoraje'!$G:$G,'Cartera Semanal Producto'!$A58,'BD Factoraje'!$N:$N,'Cartera Semanal Producto'!BH$1,'BD Factoraje'!$C:$C,$B$2)</f>
        <v>0</v>
      </c>
      <c r="BI58" s="11">
        <f>IF('Cartera Semanal Producto'!$A58='Cartera Semanal Producto'!BI$1,-SUMIFS('BD Factoraje'!$Q:$Q,'BD Factoraje'!$G:$G,'Cartera Semanal Producto'!$A58,'BD Factoraje'!$C:$C,$B$2),0)+BH58-SUMIFS('BD Factoraje'!$R:$R,'BD Factoraje'!$G:$G,'Cartera Semanal Producto'!$A58,'BD Factoraje'!$N:$N,'Cartera Semanal Producto'!BI$1,'BD Factoraje'!$C:$C,$B$2)</f>
        <v>0</v>
      </c>
      <c r="BJ58" s="11">
        <f>IF('Cartera Semanal Producto'!$A58='Cartera Semanal Producto'!BJ$1,-SUMIFS('BD Factoraje'!$Q:$Q,'BD Factoraje'!$G:$G,'Cartera Semanal Producto'!$A58,'BD Factoraje'!$C:$C,$B$2),0)+BI58-SUMIFS('BD Factoraje'!$R:$R,'BD Factoraje'!$G:$G,'Cartera Semanal Producto'!$A58,'BD Factoraje'!$N:$N,'Cartera Semanal Producto'!BJ$1,'BD Factoraje'!$C:$C,$B$2)</f>
        <v>0</v>
      </c>
      <c r="BK58" s="11">
        <f>IF('Cartera Semanal Producto'!$A58='Cartera Semanal Producto'!BK$1,-SUMIFS('BD Factoraje'!$Q:$Q,'BD Factoraje'!$G:$G,'Cartera Semanal Producto'!$A58,'BD Factoraje'!$C:$C,$B$2),0)+BJ58-SUMIFS('BD Factoraje'!$R:$R,'BD Factoraje'!$G:$G,'Cartera Semanal Producto'!$A58,'BD Factoraje'!$N:$N,'Cartera Semanal Producto'!BK$1,'BD Factoraje'!$C:$C,$B$2)</f>
        <v>0</v>
      </c>
      <c r="BL58" s="11">
        <f>IF('Cartera Semanal Producto'!$A58='Cartera Semanal Producto'!BL$1,-SUMIFS('BD Factoraje'!$Q:$Q,'BD Factoraje'!$G:$G,'Cartera Semanal Producto'!$A58,'BD Factoraje'!$C:$C,$B$2),0)+BK58-SUMIFS('BD Factoraje'!$R:$R,'BD Factoraje'!$G:$G,'Cartera Semanal Producto'!$A58,'BD Factoraje'!$N:$N,'Cartera Semanal Producto'!BL$1,'BD Factoraje'!$C:$C,$B$2)</f>
        <v>0</v>
      </c>
      <c r="BM58" s="11">
        <f>IF('Cartera Semanal Producto'!$A58='Cartera Semanal Producto'!BM$1,-SUMIFS('BD Factoraje'!$Q:$Q,'BD Factoraje'!$G:$G,'Cartera Semanal Producto'!$A58,'BD Factoraje'!$C:$C,$B$2),0)+BL58-SUMIFS('BD Factoraje'!$R:$R,'BD Factoraje'!$G:$G,'Cartera Semanal Producto'!$A58,'BD Factoraje'!$N:$N,'Cartera Semanal Producto'!BM$1,'BD Factoraje'!$C:$C,$B$2)</f>
        <v>0</v>
      </c>
      <c r="BN58" s="11">
        <f>IF('Cartera Semanal Producto'!$A58='Cartera Semanal Producto'!BN$1,-SUMIFS('BD Factoraje'!$Q:$Q,'BD Factoraje'!$G:$G,'Cartera Semanal Producto'!$A58,'BD Factoraje'!$C:$C,$B$2),0)+BM58-SUMIFS('BD Factoraje'!$R:$R,'BD Factoraje'!$G:$G,'Cartera Semanal Producto'!$A58,'BD Factoraje'!$N:$N,'Cartera Semanal Producto'!BN$1,'BD Factoraje'!$C:$C,$B$2)</f>
        <v>0</v>
      </c>
      <c r="BO58" s="11">
        <f>IF('Cartera Semanal Producto'!$A58='Cartera Semanal Producto'!BO$1,-SUMIFS('BD Factoraje'!$Q:$Q,'BD Factoraje'!$G:$G,'Cartera Semanal Producto'!$A58,'BD Factoraje'!$C:$C,$B$2),0)+BN58-SUMIFS('BD Factoraje'!$R:$R,'BD Factoraje'!$G:$G,'Cartera Semanal Producto'!$A58,'BD Factoraje'!$N:$N,'Cartera Semanal Producto'!BO$1,'BD Factoraje'!$C:$C,$B$2)</f>
        <v>0</v>
      </c>
      <c r="BP58" s="11">
        <f>IF('Cartera Semanal Producto'!$A58='Cartera Semanal Producto'!BP$1,-SUMIFS('BD Factoraje'!$Q:$Q,'BD Factoraje'!$G:$G,'Cartera Semanal Producto'!$A58,'BD Factoraje'!$C:$C,$B$2),0)+BO58-SUMIFS('BD Factoraje'!$R:$R,'BD Factoraje'!$G:$G,'Cartera Semanal Producto'!$A58,'BD Factoraje'!$N:$N,'Cartera Semanal Producto'!BP$1,'BD Factoraje'!$C:$C,$B$2)</f>
        <v>0</v>
      </c>
      <c r="BQ58" s="11">
        <f>IF('Cartera Semanal Producto'!$A58='Cartera Semanal Producto'!BQ$1,-SUMIFS('BD Factoraje'!$Q:$Q,'BD Factoraje'!$G:$G,'Cartera Semanal Producto'!$A58,'BD Factoraje'!$C:$C,$B$2),0)+BP58-SUMIFS('BD Factoraje'!$R:$R,'BD Factoraje'!$G:$G,'Cartera Semanal Producto'!$A58,'BD Factoraje'!$N:$N,'Cartera Semanal Producto'!BQ$1,'BD Factoraje'!$C:$C,$B$2)</f>
        <v>0</v>
      </c>
      <c r="BR58" s="11">
        <f>IF('Cartera Semanal Producto'!$A58='Cartera Semanal Producto'!BR$1,-SUMIFS('BD Factoraje'!$Q:$Q,'BD Factoraje'!$G:$G,'Cartera Semanal Producto'!$A58,'BD Factoraje'!$C:$C,$B$2),0)+BQ58-SUMIFS('BD Factoraje'!$R:$R,'BD Factoraje'!$G:$G,'Cartera Semanal Producto'!$A58,'BD Factoraje'!$N:$N,'Cartera Semanal Producto'!BR$1,'BD Factoraje'!$C:$C,$B$2)</f>
        <v>0</v>
      </c>
      <c r="BS58" s="11">
        <f>IF('Cartera Semanal Producto'!$A58='Cartera Semanal Producto'!BS$1,-SUMIFS('BD Factoraje'!$Q:$Q,'BD Factoraje'!$G:$G,'Cartera Semanal Producto'!$A58,'BD Factoraje'!$C:$C,$B$2),0)+BR58-SUMIFS('BD Factoraje'!$R:$R,'BD Factoraje'!$G:$G,'Cartera Semanal Producto'!$A58,'BD Factoraje'!$N:$N,'Cartera Semanal Producto'!BS$1,'BD Factoraje'!$C:$C,$B$2)</f>
        <v>0</v>
      </c>
      <c r="BT58" s="11">
        <f>IF('Cartera Semanal Producto'!$A58='Cartera Semanal Producto'!BT$1,-SUMIFS('BD Factoraje'!$Q:$Q,'BD Factoraje'!$G:$G,'Cartera Semanal Producto'!$A58,'BD Factoraje'!$C:$C,$B$2),0)+BS58-SUMIFS('BD Factoraje'!$R:$R,'BD Factoraje'!$G:$G,'Cartera Semanal Producto'!$A58,'BD Factoraje'!$N:$N,'Cartera Semanal Producto'!BT$1,'BD Factoraje'!$C:$C,$B$2)</f>
        <v>0</v>
      </c>
      <c r="BU58" s="11">
        <f>IF('Cartera Semanal Producto'!$A58='Cartera Semanal Producto'!BU$1,-SUMIFS('BD Factoraje'!$Q:$Q,'BD Factoraje'!$G:$G,'Cartera Semanal Producto'!$A58,'BD Factoraje'!$C:$C,$B$2),0)+BT58-SUMIFS('BD Factoraje'!$R:$R,'BD Factoraje'!$G:$G,'Cartera Semanal Producto'!$A58,'BD Factoraje'!$N:$N,'Cartera Semanal Producto'!BU$1,'BD Factoraje'!$C:$C,$B$2)</f>
        <v>0</v>
      </c>
      <c r="BV58" s="11">
        <f>IF('Cartera Semanal Producto'!$A58='Cartera Semanal Producto'!BV$1,-SUMIFS('BD Factoraje'!$Q:$Q,'BD Factoraje'!$G:$G,'Cartera Semanal Producto'!$A58,'BD Factoraje'!$C:$C,$B$2),0)+BU58-SUMIFS('BD Factoraje'!$R:$R,'BD Factoraje'!$G:$G,'Cartera Semanal Producto'!$A58,'BD Factoraje'!$N:$N,'Cartera Semanal Producto'!BV$1,'BD Factoraje'!$C:$C,$B$2)</f>
        <v>0</v>
      </c>
      <c r="BW58" s="11">
        <f>IF('Cartera Semanal Producto'!$A58='Cartera Semanal Producto'!BW$1,-SUMIFS('BD Factoraje'!$Q:$Q,'BD Factoraje'!$G:$G,'Cartera Semanal Producto'!$A58,'BD Factoraje'!$C:$C,$B$2),0)+BV58-SUMIFS('BD Factoraje'!$R:$R,'BD Factoraje'!$G:$G,'Cartera Semanal Producto'!$A58,'BD Factoraje'!$N:$N,'Cartera Semanal Producto'!BW$1,'BD Factoraje'!$C:$C,$B$2)</f>
        <v>0</v>
      </c>
      <c r="BX58" s="11">
        <f>IF('Cartera Semanal Producto'!$A58='Cartera Semanal Producto'!BX$1,-SUMIFS('BD Factoraje'!$Q:$Q,'BD Factoraje'!$G:$G,'Cartera Semanal Producto'!$A58,'BD Factoraje'!$C:$C,$B$2),0)+BW58-SUMIFS('BD Factoraje'!$R:$R,'BD Factoraje'!$G:$G,'Cartera Semanal Producto'!$A58,'BD Factoraje'!$N:$N,'Cartera Semanal Producto'!BX$1,'BD Factoraje'!$C:$C,$B$2)</f>
        <v>0</v>
      </c>
      <c r="BY58" s="11">
        <f>IF('Cartera Semanal Producto'!$A58='Cartera Semanal Producto'!BY$1,-SUMIFS('BD Factoraje'!$Q:$Q,'BD Factoraje'!$G:$G,'Cartera Semanal Producto'!$A58,'BD Factoraje'!$C:$C,$B$2),0)+BX58-SUMIFS('BD Factoraje'!$R:$R,'BD Factoraje'!$G:$G,'Cartera Semanal Producto'!$A58,'BD Factoraje'!$N:$N,'Cartera Semanal Producto'!BY$1,'BD Factoraje'!$C:$C,$B$2)</f>
        <v>0</v>
      </c>
      <c r="BZ58" s="11">
        <f>IF('Cartera Semanal Producto'!$A58='Cartera Semanal Producto'!BZ$1,-SUMIFS('BD Factoraje'!$Q:$Q,'BD Factoraje'!$G:$G,'Cartera Semanal Producto'!$A58,'BD Factoraje'!$C:$C,$B$2),0)+BY58-SUMIFS('BD Factoraje'!$R:$R,'BD Factoraje'!$G:$G,'Cartera Semanal Producto'!$A58,'BD Factoraje'!$N:$N,'Cartera Semanal Producto'!BZ$1,'BD Factoraje'!$C:$C,$B$2)</f>
        <v>0</v>
      </c>
      <c r="CA58" s="11">
        <f>IF('Cartera Semanal Producto'!$A58='Cartera Semanal Producto'!CA$1,-SUMIFS('BD Factoraje'!$Q:$Q,'BD Factoraje'!$G:$G,'Cartera Semanal Producto'!$A58,'BD Factoraje'!$C:$C,$B$2),0)+BZ58-SUMIFS('BD Factoraje'!$R:$R,'BD Factoraje'!$G:$G,'Cartera Semanal Producto'!$A58,'BD Factoraje'!$N:$N,'Cartera Semanal Producto'!CA$1,'BD Factoraje'!$C:$C,$B$2)</f>
        <v>0</v>
      </c>
      <c r="CB58" s="11">
        <f>IF('Cartera Semanal Producto'!$A58='Cartera Semanal Producto'!CB$1,-SUMIFS('BD Factoraje'!$Q:$Q,'BD Factoraje'!$G:$G,'Cartera Semanal Producto'!$A58,'BD Factoraje'!$C:$C,$B$2),0)+CA58-SUMIFS('BD Factoraje'!$R:$R,'BD Factoraje'!$G:$G,'Cartera Semanal Producto'!$A58,'BD Factoraje'!$N:$N,'Cartera Semanal Producto'!CB$1,'BD Factoraje'!$C:$C,$B$2)</f>
        <v>0</v>
      </c>
      <c r="CC58" s="11">
        <f>IF('Cartera Semanal Producto'!$A58='Cartera Semanal Producto'!CC$1,-SUMIFS('BD Factoraje'!$Q:$Q,'BD Factoraje'!$G:$G,'Cartera Semanal Producto'!$A58,'BD Factoraje'!$C:$C,$B$2),0)+CB58-SUMIFS('BD Factoraje'!$R:$R,'BD Factoraje'!$G:$G,'Cartera Semanal Producto'!$A58,'BD Factoraje'!$N:$N,'Cartera Semanal Producto'!CC$1,'BD Factoraje'!$C:$C,$B$2)</f>
        <v>0</v>
      </c>
      <c r="CD58" s="11">
        <f>IF('Cartera Semanal Producto'!$A58='Cartera Semanal Producto'!CD$1,-SUMIFS('BD Factoraje'!$Q:$Q,'BD Factoraje'!$G:$G,'Cartera Semanal Producto'!$A58,'BD Factoraje'!$C:$C,$B$2),0)+CC58-SUMIFS('BD Factoraje'!$R:$R,'BD Factoraje'!$G:$G,'Cartera Semanal Producto'!$A58,'BD Factoraje'!$N:$N,'Cartera Semanal Producto'!CD$1,'BD Factoraje'!$C:$C,$B$2)</f>
        <v>0</v>
      </c>
      <c r="CE58" s="11">
        <f>IF('Cartera Semanal Producto'!$A58='Cartera Semanal Producto'!CE$1,-SUMIFS('BD Factoraje'!$Q:$Q,'BD Factoraje'!$G:$G,'Cartera Semanal Producto'!$A58,'BD Factoraje'!$C:$C,$B$2),0)+CD58-SUMIFS('BD Factoraje'!$R:$R,'BD Factoraje'!$G:$G,'Cartera Semanal Producto'!$A58,'BD Factoraje'!$N:$N,'Cartera Semanal Producto'!CE$1,'BD Factoraje'!$C:$C,$B$2)</f>
        <v>0</v>
      </c>
      <c r="CF58" s="11">
        <f>IF('Cartera Semanal Producto'!$A58='Cartera Semanal Producto'!CF$1,-SUMIFS('BD Factoraje'!$Q:$Q,'BD Factoraje'!$G:$G,'Cartera Semanal Producto'!$A58,'BD Factoraje'!$C:$C,$B$2),0)+CE58-SUMIFS('BD Factoraje'!$R:$R,'BD Factoraje'!$G:$G,'Cartera Semanal Producto'!$A58,'BD Factoraje'!$N:$N,'Cartera Semanal Producto'!CF$1,'BD Factoraje'!$C:$C,$B$2)</f>
        <v>0</v>
      </c>
      <c r="CG58" s="11">
        <f>IF('Cartera Semanal Producto'!$A58='Cartera Semanal Producto'!CG$1,-SUMIFS('BD Factoraje'!$Q:$Q,'BD Factoraje'!$G:$G,'Cartera Semanal Producto'!$A58,'BD Factoraje'!$C:$C,$B$2),0)+CF58-SUMIFS('BD Factoraje'!$R:$R,'BD Factoraje'!$G:$G,'Cartera Semanal Producto'!$A58,'BD Factoraje'!$N:$N,'Cartera Semanal Producto'!CG$1,'BD Factoraje'!$C:$C,$B$2)</f>
        <v>0</v>
      </c>
      <c r="CH58" s="11">
        <f>IF('Cartera Semanal Producto'!$A58='Cartera Semanal Producto'!CH$1,-SUMIFS('BD Factoraje'!$Q:$Q,'BD Factoraje'!$G:$G,'Cartera Semanal Producto'!$A58,'BD Factoraje'!$C:$C,$B$2),0)+CG58-SUMIFS('BD Factoraje'!$R:$R,'BD Factoraje'!$G:$G,'Cartera Semanal Producto'!$A58,'BD Factoraje'!$N:$N,'Cartera Semanal Producto'!CH$1,'BD Factoraje'!$C:$C,$B$2)</f>
        <v>0</v>
      </c>
      <c r="CI58" s="11">
        <f>IF('Cartera Semanal Producto'!$A58='Cartera Semanal Producto'!CI$1,-SUMIFS('BD Factoraje'!$Q:$Q,'BD Factoraje'!$G:$G,'Cartera Semanal Producto'!$A58,'BD Factoraje'!$C:$C,$B$2),0)+CH58-SUMIFS('BD Factoraje'!$R:$R,'BD Factoraje'!$G:$G,'Cartera Semanal Producto'!$A58,'BD Factoraje'!$N:$N,'Cartera Semanal Producto'!CI$1,'BD Factoraje'!$C:$C,$B$2)</f>
        <v>0</v>
      </c>
      <c r="CJ58" s="11">
        <f>IF('Cartera Semanal Producto'!$A58='Cartera Semanal Producto'!CJ$1,-SUMIFS('BD Factoraje'!$Q:$Q,'BD Factoraje'!$G:$G,'Cartera Semanal Producto'!$A58,'BD Factoraje'!$C:$C,$B$2),0)+CI58-SUMIFS('BD Factoraje'!$R:$R,'BD Factoraje'!$G:$G,'Cartera Semanal Producto'!$A58,'BD Factoraje'!$N:$N,'Cartera Semanal Producto'!CJ$1,'BD Factoraje'!$C:$C,$B$2)</f>
        <v>0</v>
      </c>
      <c r="CK58" s="11">
        <f>IF('Cartera Semanal Producto'!$A58='Cartera Semanal Producto'!CK$1,-SUMIFS('BD Factoraje'!$Q:$Q,'BD Factoraje'!$G:$G,'Cartera Semanal Producto'!$A58,'BD Factoraje'!$C:$C,$B$2),0)+CJ58-SUMIFS('BD Factoraje'!$R:$R,'BD Factoraje'!$G:$G,'Cartera Semanal Producto'!$A58,'BD Factoraje'!$N:$N,'Cartera Semanal Producto'!CK$1,'BD Factoraje'!$C:$C,$B$2)</f>
        <v>0</v>
      </c>
      <c r="CL58" s="11">
        <f>IF('Cartera Semanal Producto'!$A58='Cartera Semanal Producto'!CL$1,-SUMIFS('BD Factoraje'!$Q:$Q,'BD Factoraje'!$G:$G,'Cartera Semanal Producto'!$A58,'BD Factoraje'!$C:$C,$B$2),0)+CK58-SUMIFS('BD Factoraje'!$R:$R,'BD Factoraje'!$G:$G,'Cartera Semanal Producto'!$A58,'BD Factoraje'!$N:$N,'Cartera Semanal Producto'!CL$1,'BD Factoraje'!$C:$C,$B$2)</f>
        <v>0</v>
      </c>
      <c r="CM58" s="11">
        <f>IF('Cartera Semanal Producto'!$A58='Cartera Semanal Producto'!CM$1,-SUMIFS('BD Factoraje'!$Q:$Q,'BD Factoraje'!$G:$G,'Cartera Semanal Producto'!$A58,'BD Factoraje'!$C:$C,$B$2),0)+CL58-SUMIFS('BD Factoraje'!$R:$R,'BD Factoraje'!$G:$G,'Cartera Semanal Producto'!$A58,'BD Factoraje'!$N:$N,'Cartera Semanal Producto'!CM$1,'BD Factoraje'!$C:$C,$B$2)</f>
        <v>0</v>
      </c>
      <c r="CN58" s="11">
        <f>IF('Cartera Semanal Producto'!$A58='Cartera Semanal Producto'!CN$1,-SUMIFS('BD Factoraje'!$Q:$Q,'BD Factoraje'!$G:$G,'Cartera Semanal Producto'!$A58,'BD Factoraje'!$C:$C,$B$2),0)+CM58-SUMIFS('BD Factoraje'!$R:$R,'BD Factoraje'!$G:$G,'Cartera Semanal Producto'!$A58,'BD Factoraje'!$N:$N,'Cartera Semanal Producto'!CN$1,'BD Factoraje'!$C:$C,$B$2)</f>
        <v>0</v>
      </c>
      <c r="CO58" s="11">
        <f>IF('Cartera Semanal Producto'!$A58='Cartera Semanal Producto'!CO$1,-SUMIFS('BD Factoraje'!$Q:$Q,'BD Factoraje'!$G:$G,'Cartera Semanal Producto'!$A58,'BD Factoraje'!$C:$C,$B$2),0)+CN58-SUMIFS('BD Factoraje'!$R:$R,'BD Factoraje'!$G:$G,'Cartera Semanal Producto'!$A58,'BD Factoraje'!$N:$N,'Cartera Semanal Producto'!CO$1,'BD Factoraje'!$C:$C,$B$2)</f>
        <v>0</v>
      </c>
      <c r="CP58" s="11">
        <f>IF('Cartera Semanal Producto'!$A58='Cartera Semanal Producto'!CP$1,-SUMIFS('BD Factoraje'!$Q:$Q,'BD Factoraje'!$G:$G,'Cartera Semanal Producto'!$A58,'BD Factoraje'!$C:$C,$B$2),0)+CO58-SUMIFS('BD Factoraje'!$R:$R,'BD Factoraje'!$G:$G,'Cartera Semanal Producto'!$A58,'BD Factoraje'!$N:$N,'Cartera Semanal Producto'!CP$1,'BD Factoraje'!$C:$C,$B$2)</f>
        <v>0</v>
      </c>
      <c r="CQ58" s="11">
        <f>IF('Cartera Semanal Producto'!$A58='Cartera Semanal Producto'!CQ$1,-SUMIFS('BD Factoraje'!$Q:$Q,'BD Factoraje'!$G:$G,'Cartera Semanal Producto'!$A58,'BD Factoraje'!$C:$C,$B$2),0)+CP58-SUMIFS('BD Factoraje'!$R:$R,'BD Factoraje'!$G:$G,'Cartera Semanal Producto'!$A58,'BD Factoraje'!$N:$N,'Cartera Semanal Producto'!CQ$1,'BD Factoraje'!$C:$C,$B$2)</f>
        <v>0</v>
      </c>
      <c r="CR58" s="11">
        <f>IF('Cartera Semanal Producto'!$A58='Cartera Semanal Producto'!CR$1,-SUMIFS('BD Factoraje'!$Q:$Q,'BD Factoraje'!$G:$G,'Cartera Semanal Producto'!$A58,'BD Factoraje'!$C:$C,$B$2),0)+CQ58-SUMIFS('BD Factoraje'!$R:$R,'BD Factoraje'!$G:$G,'Cartera Semanal Producto'!$A58,'BD Factoraje'!$N:$N,'Cartera Semanal Producto'!CR$1,'BD Factoraje'!$C:$C,$B$2)</f>
        <v>0</v>
      </c>
      <c r="CS58" s="11">
        <f>IF('Cartera Semanal Producto'!$A58='Cartera Semanal Producto'!CS$1,-SUMIFS('BD Factoraje'!$Q:$Q,'BD Factoraje'!$G:$G,'Cartera Semanal Producto'!$A58,'BD Factoraje'!$C:$C,$B$2),0)+CR58-SUMIFS('BD Factoraje'!$R:$R,'BD Factoraje'!$G:$G,'Cartera Semanal Producto'!$A58,'BD Factoraje'!$N:$N,'Cartera Semanal Producto'!CS$1,'BD Factoraje'!$C:$C,$B$2)</f>
        <v>0</v>
      </c>
      <c r="CT58" s="11">
        <f>IF('Cartera Semanal Producto'!$A58='Cartera Semanal Producto'!CT$1,-SUMIFS('BD Factoraje'!$Q:$Q,'BD Factoraje'!$G:$G,'Cartera Semanal Producto'!$A58,'BD Factoraje'!$C:$C,$B$2),0)+CS58-SUMIFS('BD Factoraje'!$R:$R,'BD Factoraje'!$G:$G,'Cartera Semanal Producto'!$A58,'BD Factoraje'!$N:$N,'Cartera Semanal Producto'!CT$1,'BD Factoraje'!$C:$C,$B$2)</f>
        <v>0</v>
      </c>
      <c r="CU58" s="11">
        <f>IF('Cartera Semanal Producto'!$A58='Cartera Semanal Producto'!CU$1,-SUMIFS('BD Factoraje'!$Q:$Q,'BD Factoraje'!$G:$G,'Cartera Semanal Producto'!$A58,'BD Factoraje'!$C:$C,$B$2),0)+CT58-SUMIFS('BD Factoraje'!$R:$R,'BD Factoraje'!$G:$G,'Cartera Semanal Producto'!$A58,'BD Factoraje'!$N:$N,'Cartera Semanal Producto'!CU$1,'BD Factoraje'!$C:$C,$B$2)</f>
        <v>0</v>
      </c>
      <c r="CV58" s="11">
        <f>IF('Cartera Semanal Producto'!$A58='Cartera Semanal Producto'!CV$1,-SUMIFS('BD Factoraje'!$Q:$Q,'BD Factoraje'!$G:$G,'Cartera Semanal Producto'!$A58,'BD Factoraje'!$C:$C,$B$2),0)+CU58-SUMIFS('BD Factoraje'!$R:$R,'BD Factoraje'!$G:$G,'Cartera Semanal Producto'!$A58,'BD Factoraje'!$N:$N,'Cartera Semanal Producto'!CV$1,'BD Factoraje'!$C:$C,$B$2)</f>
        <v>0</v>
      </c>
    </row>
    <row r="59" spans="1:100" x14ac:dyDescent="0.25">
      <c r="A59" s="14">
        <v>69</v>
      </c>
      <c r="B59" s="31">
        <f t="shared" si="3"/>
        <v>42848</v>
      </c>
      <c r="C59" s="11">
        <f>IF('Cartera Semanal Producto'!$A59='Cartera Semanal Producto'!C$1,-SUMIFS('BD Factoraje'!$Q:$Q,'BD Factoraje'!$G:$G,'Cartera Semanal Producto'!$A59,'BD Factoraje'!$C:$C,$B$2),0)</f>
        <v>0</v>
      </c>
      <c r="D59" s="11">
        <f>IF('Cartera Semanal Producto'!$A59='Cartera Semanal Producto'!D$1,-SUMIFS('BD Factoraje'!$Q:$Q,'BD Factoraje'!$G:$G,'Cartera Semanal Producto'!$A59,'BD Factoraje'!$C:$C,$B$2),0)+C59-SUMIFS('BD Factoraje'!$R:$R,'BD Factoraje'!$G:$G,'Cartera Semanal Producto'!$A59,'BD Factoraje'!$N:$N,'Cartera Semanal Producto'!D$1,'BD Factoraje'!$C:$C,$B$2)</f>
        <v>0</v>
      </c>
      <c r="E59" s="11">
        <f>IF('Cartera Semanal Producto'!$A59='Cartera Semanal Producto'!E$1,-SUMIFS('BD Factoraje'!$Q:$Q,'BD Factoraje'!$G:$G,'Cartera Semanal Producto'!$A59,'BD Factoraje'!$C:$C,$B$2),0)+D59-SUMIFS('BD Factoraje'!$R:$R,'BD Factoraje'!$G:$G,'Cartera Semanal Producto'!$A59,'BD Factoraje'!$N:$N,'Cartera Semanal Producto'!E$1,'BD Factoraje'!$C:$C,$B$2)</f>
        <v>0</v>
      </c>
      <c r="F59" s="11">
        <f>IF('Cartera Semanal Producto'!$A59='Cartera Semanal Producto'!F$1,-SUMIFS('BD Factoraje'!$Q:$Q,'BD Factoraje'!$G:$G,'Cartera Semanal Producto'!$A59,'BD Factoraje'!$C:$C,$B$2),0)+E59-SUMIFS('BD Factoraje'!$R:$R,'BD Factoraje'!$G:$G,'Cartera Semanal Producto'!$A59,'BD Factoraje'!$N:$N,'Cartera Semanal Producto'!F$1,'BD Factoraje'!$C:$C,$B$2)</f>
        <v>0</v>
      </c>
      <c r="G59" s="11">
        <f>IF('Cartera Semanal Producto'!$A59='Cartera Semanal Producto'!G$1,-SUMIFS('BD Factoraje'!$Q:$Q,'BD Factoraje'!$G:$G,'Cartera Semanal Producto'!$A59,'BD Factoraje'!$C:$C,$B$2),0)+F59-SUMIFS('BD Factoraje'!$R:$R,'BD Factoraje'!$G:$G,'Cartera Semanal Producto'!$A59,'BD Factoraje'!$N:$N,'Cartera Semanal Producto'!G$1,'BD Factoraje'!$C:$C,$B$2)</f>
        <v>0</v>
      </c>
      <c r="H59" s="11">
        <f>IF('Cartera Semanal Producto'!$A59='Cartera Semanal Producto'!H$1,-SUMIFS('BD Factoraje'!$Q:$Q,'BD Factoraje'!$G:$G,'Cartera Semanal Producto'!$A59,'BD Factoraje'!$C:$C,$B$2),0)+G59-SUMIFS('BD Factoraje'!$R:$R,'BD Factoraje'!$G:$G,'Cartera Semanal Producto'!$A59,'BD Factoraje'!$N:$N,'Cartera Semanal Producto'!H$1,'BD Factoraje'!$C:$C,$B$2)</f>
        <v>0</v>
      </c>
      <c r="I59" s="11">
        <f>IF('Cartera Semanal Producto'!$A59='Cartera Semanal Producto'!I$1,-SUMIFS('BD Factoraje'!$Q:$Q,'BD Factoraje'!$G:$G,'Cartera Semanal Producto'!$A59,'BD Factoraje'!$C:$C,$B$2),0)+H59-SUMIFS('BD Factoraje'!$R:$R,'BD Factoraje'!$G:$G,'Cartera Semanal Producto'!$A59,'BD Factoraje'!$N:$N,'Cartera Semanal Producto'!I$1,'BD Factoraje'!$C:$C,$B$2)</f>
        <v>0</v>
      </c>
      <c r="J59" s="11">
        <f>IF('Cartera Semanal Producto'!$A59='Cartera Semanal Producto'!J$1,-SUMIFS('BD Factoraje'!$Q:$Q,'BD Factoraje'!$G:$G,'Cartera Semanal Producto'!$A59,'BD Factoraje'!$C:$C,$B$2),0)+I59-SUMIFS('BD Factoraje'!$R:$R,'BD Factoraje'!$G:$G,'Cartera Semanal Producto'!$A59,'BD Factoraje'!$N:$N,'Cartera Semanal Producto'!J$1,'BD Factoraje'!$C:$C,$B$2)</f>
        <v>0</v>
      </c>
      <c r="K59" s="11">
        <f>IF('Cartera Semanal Producto'!$A59='Cartera Semanal Producto'!K$1,-SUMIFS('BD Factoraje'!$Q:$Q,'BD Factoraje'!$G:$G,'Cartera Semanal Producto'!$A59,'BD Factoraje'!$C:$C,$B$2),0)+J59-SUMIFS('BD Factoraje'!$R:$R,'BD Factoraje'!$G:$G,'Cartera Semanal Producto'!$A59,'BD Factoraje'!$N:$N,'Cartera Semanal Producto'!K$1,'BD Factoraje'!$C:$C,$B$2)</f>
        <v>0</v>
      </c>
      <c r="L59" s="11">
        <f>IF('Cartera Semanal Producto'!$A59='Cartera Semanal Producto'!L$1,-SUMIFS('BD Factoraje'!$Q:$Q,'BD Factoraje'!$G:$G,'Cartera Semanal Producto'!$A59,'BD Factoraje'!$C:$C,$B$2),0)+K59-SUMIFS('BD Factoraje'!$R:$R,'BD Factoraje'!$G:$G,'Cartera Semanal Producto'!$A59,'BD Factoraje'!$N:$N,'Cartera Semanal Producto'!L$1,'BD Factoraje'!$C:$C,$B$2)</f>
        <v>0</v>
      </c>
      <c r="M59" s="11">
        <f>IF('Cartera Semanal Producto'!$A59='Cartera Semanal Producto'!M$1,-SUMIFS('BD Factoraje'!$Q:$Q,'BD Factoraje'!$G:$G,'Cartera Semanal Producto'!$A59,'BD Factoraje'!$C:$C,$B$2),0)+L59-SUMIFS('BD Factoraje'!$R:$R,'BD Factoraje'!$G:$G,'Cartera Semanal Producto'!$A59,'BD Factoraje'!$N:$N,'Cartera Semanal Producto'!M$1,'BD Factoraje'!$C:$C,$B$2)</f>
        <v>0</v>
      </c>
      <c r="N59" s="11">
        <f>IF('Cartera Semanal Producto'!$A59='Cartera Semanal Producto'!N$1,-SUMIFS('BD Factoraje'!$Q:$Q,'BD Factoraje'!$G:$G,'Cartera Semanal Producto'!$A59,'BD Factoraje'!$C:$C,$B$2),0)+M59-SUMIFS('BD Factoraje'!$R:$R,'BD Factoraje'!$G:$G,'Cartera Semanal Producto'!$A59,'BD Factoraje'!$N:$N,'Cartera Semanal Producto'!N$1,'BD Factoraje'!$C:$C,$B$2)</f>
        <v>0</v>
      </c>
      <c r="O59" s="11">
        <f>IF('Cartera Semanal Producto'!$A59='Cartera Semanal Producto'!O$1,-SUMIFS('BD Factoraje'!$Q:$Q,'BD Factoraje'!$G:$G,'Cartera Semanal Producto'!$A59,'BD Factoraje'!$C:$C,$B$2),0)+N59-SUMIFS('BD Factoraje'!$R:$R,'BD Factoraje'!$G:$G,'Cartera Semanal Producto'!$A59,'BD Factoraje'!$N:$N,'Cartera Semanal Producto'!O$1,'BD Factoraje'!$C:$C,$B$2)</f>
        <v>0</v>
      </c>
      <c r="P59" s="11">
        <f>IF('Cartera Semanal Producto'!$A59='Cartera Semanal Producto'!P$1,-SUMIFS('BD Factoraje'!$Q:$Q,'BD Factoraje'!$G:$G,'Cartera Semanal Producto'!$A59,'BD Factoraje'!$C:$C,$B$2),0)+O59-SUMIFS('BD Factoraje'!$R:$R,'BD Factoraje'!$G:$G,'Cartera Semanal Producto'!$A59,'BD Factoraje'!$N:$N,'Cartera Semanal Producto'!P$1,'BD Factoraje'!$C:$C,$B$2)</f>
        <v>0</v>
      </c>
      <c r="Q59" s="11">
        <f>IF('Cartera Semanal Producto'!$A59='Cartera Semanal Producto'!Q$1,-SUMIFS('BD Factoraje'!$Q:$Q,'BD Factoraje'!$G:$G,'Cartera Semanal Producto'!$A59,'BD Factoraje'!$C:$C,$B$2),0)+P59-SUMIFS('BD Factoraje'!$R:$R,'BD Factoraje'!$G:$G,'Cartera Semanal Producto'!$A59,'BD Factoraje'!$N:$N,'Cartera Semanal Producto'!Q$1,'BD Factoraje'!$C:$C,$B$2)</f>
        <v>0</v>
      </c>
      <c r="R59" s="11">
        <f>IF('Cartera Semanal Producto'!$A59='Cartera Semanal Producto'!R$1,-SUMIFS('BD Factoraje'!$Q:$Q,'BD Factoraje'!$G:$G,'Cartera Semanal Producto'!$A59,'BD Factoraje'!$C:$C,$B$2),0)+Q59-SUMIFS('BD Factoraje'!$R:$R,'BD Factoraje'!$G:$G,'Cartera Semanal Producto'!$A59,'BD Factoraje'!$N:$N,'Cartera Semanal Producto'!R$1,'BD Factoraje'!$C:$C,$B$2)</f>
        <v>0</v>
      </c>
      <c r="S59" s="11">
        <f>IF('Cartera Semanal Producto'!$A59='Cartera Semanal Producto'!S$1,-SUMIFS('BD Factoraje'!$Q:$Q,'BD Factoraje'!$G:$G,'Cartera Semanal Producto'!$A59,'BD Factoraje'!$C:$C,$B$2),0)+R59-SUMIFS('BD Factoraje'!$R:$R,'BD Factoraje'!$G:$G,'Cartera Semanal Producto'!$A59,'BD Factoraje'!$N:$N,'Cartera Semanal Producto'!S$1,'BD Factoraje'!$C:$C,$B$2)</f>
        <v>0</v>
      </c>
      <c r="T59" s="11">
        <f>IF('Cartera Semanal Producto'!$A59='Cartera Semanal Producto'!T$1,-SUMIFS('BD Factoraje'!$Q:$Q,'BD Factoraje'!$G:$G,'Cartera Semanal Producto'!$A59,'BD Factoraje'!$C:$C,$B$2),0)+S59-SUMIFS('BD Factoraje'!$R:$R,'BD Factoraje'!$G:$G,'Cartera Semanal Producto'!$A59,'BD Factoraje'!$N:$N,'Cartera Semanal Producto'!T$1,'BD Factoraje'!$C:$C,$B$2)</f>
        <v>0</v>
      </c>
      <c r="U59" s="11">
        <f>IF('Cartera Semanal Producto'!$A59='Cartera Semanal Producto'!U$1,-SUMIFS('BD Factoraje'!$Q:$Q,'BD Factoraje'!$G:$G,'Cartera Semanal Producto'!$A59,'BD Factoraje'!$C:$C,$B$2),0)+T59-SUMIFS('BD Factoraje'!$R:$R,'BD Factoraje'!$G:$G,'Cartera Semanal Producto'!$A59,'BD Factoraje'!$N:$N,'Cartera Semanal Producto'!U$1,'BD Factoraje'!$C:$C,$B$2)</f>
        <v>0</v>
      </c>
      <c r="V59" s="11">
        <f>IF('Cartera Semanal Producto'!$A59='Cartera Semanal Producto'!V$1,-SUMIFS('BD Factoraje'!$Q:$Q,'BD Factoraje'!$G:$G,'Cartera Semanal Producto'!$A59,'BD Factoraje'!$C:$C,$B$2),0)+U59-SUMIFS('BD Factoraje'!$R:$R,'BD Factoraje'!$G:$G,'Cartera Semanal Producto'!$A59,'BD Factoraje'!$N:$N,'Cartera Semanal Producto'!V$1,'BD Factoraje'!$C:$C,$B$2)</f>
        <v>0</v>
      </c>
      <c r="W59" s="11">
        <f>IF('Cartera Semanal Producto'!$A59='Cartera Semanal Producto'!W$1,-SUMIFS('BD Factoraje'!$Q:$Q,'BD Factoraje'!$G:$G,'Cartera Semanal Producto'!$A59,'BD Factoraje'!$C:$C,$B$2),0)+V59-SUMIFS('BD Factoraje'!$R:$R,'BD Factoraje'!$G:$G,'Cartera Semanal Producto'!$A59,'BD Factoraje'!$N:$N,'Cartera Semanal Producto'!W$1,'BD Factoraje'!$C:$C,$B$2)</f>
        <v>0</v>
      </c>
      <c r="X59" s="11">
        <f>IF('Cartera Semanal Producto'!$A59='Cartera Semanal Producto'!X$1,-SUMIFS('BD Factoraje'!$Q:$Q,'BD Factoraje'!$G:$G,'Cartera Semanal Producto'!$A59,'BD Factoraje'!$C:$C,$B$2),0)+W59-SUMIFS('BD Factoraje'!$R:$R,'BD Factoraje'!$G:$G,'Cartera Semanal Producto'!$A59,'BD Factoraje'!$N:$N,'Cartera Semanal Producto'!X$1,'BD Factoraje'!$C:$C,$B$2)</f>
        <v>0</v>
      </c>
      <c r="Y59" s="11">
        <f>IF('Cartera Semanal Producto'!$A59='Cartera Semanal Producto'!Y$1,-SUMIFS('BD Factoraje'!$Q:$Q,'BD Factoraje'!$G:$G,'Cartera Semanal Producto'!$A59,'BD Factoraje'!$C:$C,$B$2),0)+X59-SUMIFS('BD Factoraje'!$R:$R,'BD Factoraje'!$G:$G,'Cartera Semanal Producto'!$A59,'BD Factoraje'!$N:$N,'Cartera Semanal Producto'!Y$1,'BD Factoraje'!$C:$C,$B$2)</f>
        <v>0</v>
      </c>
      <c r="Z59" s="11">
        <f>IF('Cartera Semanal Producto'!$A59='Cartera Semanal Producto'!Z$1,-SUMIFS('BD Factoraje'!$Q:$Q,'BD Factoraje'!$G:$G,'Cartera Semanal Producto'!$A59,'BD Factoraje'!$C:$C,$B$2),0)+Y59-SUMIFS('BD Factoraje'!$R:$R,'BD Factoraje'!$G:$G,'Cartera Semanal Producto'!$A59,'BD Factoraje'!$N:$N,'Cartera Semanal Producto'!Z$1,'BD Factoraje'!$C:$C,$B$2)</f>
        <v>0</v>
      </c>
      <c r="AA59" s="11">
        <f>IF('Cartera Semanal Producto'!$A59='Cartera Semanal Producto'!AA$1,-SUMIFS('BD Factoraje'!$Q:$Q,'BD Factoraje'!$G:$G,'Cartera Semanal Producto'!$A59,'BD Factoraje'!$C:$C,$B$2),0)+Z59-SUMIFS('BD Factoraje'!$R:$R,'BD Factoraje'!$G:$G,'Cartera Semanal Producto'!$A59,'BD Factoraje'!$N:$N,'Cartera Semanal Producto'!AA$1,'BD Factoraje'!$C:$C,$B$2)</f>
        <v>0</v>
      </c>
      <c r="AB59" s="11">
        <f>IF('Cartera Semanal Producto'!$A59='Cartera Semanal Producto'!AB$1,-SUMIFS('BD Factoraje'!$Q:$Q,'BD Factoraje'!$G:$G,'Cartera Semanal Producto'!$A59,'BD Factoraje'!$C:$C,$B$2),0)+AA59-SUMIFS('BD Factoraje'!$R:$R,'BD Factoraje'!$G:$G,'Cartera Semanal Producto'!$A59,'BD Factoraje'!$N:$N,'Cartera Semanal Producto'!AB$1,'BD Factoraje'!$C:$C,$B$2)</f>
        <v>0</v>
      </c>
      <c r="AC59" s="11">
        <f>IF('Cartera Semanal Producto'!$A59='Cartera Semanal Producto'!AC$1,-SUMIFS('BD Factoraje'!$Q:$Q,'BD Factoraje'!$G:$G,'Cartera Semanal Producto'!$A59,'BD Factoraje'!$C:$C,$B$2),0)+AB59-SUMIFS('BD Factoraje'!$R:$R,'BD Factoraje'!$G:$G,'Cartera Semanal Producto'!$A59,'BD Factoraje'!$N:$N,'Cartera Semanal Producto'!AC$1,'BD Factoraje'!$C:$C,$B$2)</f>
        <v>0</v>
      </c>
      <c r="AD59" s="11">
        <f>IF('Cartera Semanal Producto'!$A59='Cartera Semanal Producto'!AD$1,-SUMIFS('BD Factoraje'!$Q:$Q,'BD Factoraje'!$G:$G,'Cartera Semanal Producto'!$A59,'BD Factoraje'!$C:$C,$B$2),0)+AC59-SUMIFS('BD Factoraje'!$R:$R,'BD Factoraje'!$G:$G,'Cartera Semanal Producto'!$A59,'BD Factoraje'!$N:$N,'Cartera Semanal Producto'!AD$1,'BD Factoraje'!$C:$C,$B$2)</f>
        <v>0</v>
      </c>
      <c r="AE59" s="11">
        <f>IF('Cartera Semanal Producto'!$A59='Cartera Semanal Producto'!AE$1,-SUMIFS('BD Factoraje'!$Q:$Q,'BD Factoraje'!$G:$G,'Cartera Semanal Producto'!$A59,'BD Factoraje'!$C:$C,$B$2),0)+AD59-SUMIFS('BD Factoraje'!$R:$R,'BD Factoraje'!$G:$G,'Cartera Semanal Producto'!$A59,'BD Factoraje'!$N:$N,'Cartera Semanal Producto'!AE$1,'BD Factoraje'!$C:$C,$B$2)</f>
        <v>0</v>
      </c>
      <c r="AF59" s="11">
        <f>IF('Cartera Semanal Producto'!$A59='Cartera Semanal Producto'!AF$1,-SUMIFS('BD Factoraje'!$Q:$Q,'BD Factoraje'!$G:$G,'Cartera Semanal Producto'!$A59,'BD Factoraje'!$C:$C,$B$2),0)+AE59-SUMIFS('BD Factoraje'!$R:$R,'BD Factoraje'!$G:$G,'Cartera Semanal Producto'!$A59,'BD Factoraje'!$N:$N,'Cartera Semanal Producto'!AF$1,'BD Factoraje'!$C:$C,$B$2)</f>
        <v>0</v>
      </c>
      <c r="AG59" s="11">
        <f>IF('Cartera Semanal Producto'!$A59='Cartera Semanal Producto'!AG$1,-SUMIFS('BD Factoraje'!$Q:$Q,'BD Factoraje'!$G:$G,'Cartera Semanal Producto'!$A59,'BD Factoraje'!$C:$C,$B$2),0)+AF59-SUMIFS('BD Factoraje'!$R:$R,'BD Factoraje'!$G:$G,'Cartera Semanal Producto'!$A59,'BD Factoraje'!$N:$N,'Cartera Semanal Producto'!AG$1,'BD Factoraje'!$C:$C,$B$2)</f>
        <v>0</v>
      </c>
      <c r="AH59" s="11">
        <f>IF('Cartera Semanal Producto'!$A59='Cartera Semanal Producto'!AH$1,-SUMIFS('BD Factoraje'!$Q:$Q,'BD Factoraje'!$G:$G,'Cartera Semanal Producto'!$A59,'BD Factoraje'!$C:$C,$B$2),0)+AG59-SUMIFS('BD Factoraje'!$R:$R,'BD Factoraje'!$G:$G,'Cartera Semanal Producto'!$A59,'BD Factoraje'!$N:$N,'Cartera Semanal Producto'!AH$1,'BD Factoraje'!$C:$C,$B$2)</f>
        <v>0</v>
      </c>
      <c r="AI59" s="11">
        <f>IF('Cartera Semanal Producto'!$A59='Cartera Semanal Producto'!AI$1,-SUMIFS('BD Factoraje'!$Q:$Q,'BD Factoraje'!$G:$G,'Cartera Semanal Producto'!$A59,'BD Factoraje'!$C:$C,$B$2),0)+AH59-SUMIFS('BD Factoraje'!$R:$R,'BD Factoraje'!$G:$G,'Cartera Semanal Producto'!$A59,'BD Factoraje'!$N:$N,'Cartera Semanal Producto'!AI$1,'BD Factoraje'!$C:$C,$B$2)</f>
        <v>0</v>
      </c>
      <c r="AJ59" s="11">
        <f>IF('Cartera Semanal Producto'!$A59='Cartera Semanal Producto'!AJ$1,-SUMIFS('BD Factoraje'!$Q:$Q,'BD Factoraje'!$G:$G,'Cartera Semanal Producto'!$A59,'BD Factoraje'!$C:$C,$B$2),0)+AI59-SUMIFS('BD Factoraje'!$R:$R,'BD Factoraje'!$G:$G,'Cartera Semanal Producto'!$A59,'BD Factoraje'!$N:$N,'Cartera Semanal Producto'!AJ$1,'BD Factoraje'!$C:$C,$B$2)</f>
        <v>0</v>
      </c>
      <c r="AK59" s="11">
        <f>IF('Cartera Semanal Producto'!$A59='Cartera Semanal Producto'!AK$1,-SUMIFS('BD Factoraje'!$Q:$Q,'BD Factoraje'!$G:$G,'Cartera Semanal Producto'!$A59,'BD Factoraje'!$C:$C,$B$2),0)+AJ59-SUMIFS('BD Factoraje'!$R:$R,'BD Factoraje'!$G:$G,'Cartera Semanal Producto'!$A59,'BD Factoraje'!$N:$N,'Cartera Semanal Producto'!AK$1,'BD Factoraje'!$C:$C,$B$2)</f>
        <v>0</v>
      </c>
      <c r="AL59" s="11">
        <f>IF('Cartera Semanal Producto'!$A59='Cartera Semanal Producto'!AL$1,-SUMIFS('BD Factoraje'!$Q:$Q,'BD Factoraje'!$G:$G,'Cartera Semanal Producto'!$A59,'BD Factoraje'!$C:$C,$B$2),0)+AK59-SUMIFS('BD Factoraje'!$R:$R,'BD Factoraje'!$G:$G,'Cartera Semanal Producto'!$A59,'BD Factoraje'!$N:$N,'Cartera Semanal Producto'!AL$1,'BD Factoraje'!$C:$C,$B$2)</f>
        <v>0</v>
      </c>
      <c r="AM59" s="11">
        <f>IF('Cartera Semanal Producto'!$A59='Cartera Semanal Producto'!AM$1,-SUMIFS('BD Factoraje'!$Q:$Q,'BD Factoraje'!$G:$G,'Cartera Semanal Producto'!$A59,'BD Factoraje'!$C:$C,$B$2),0)+AL59-SUMIFS('BD Factoraje'!$R:$R,'BD Factoraje'!$G:$G,'Cartera Semanal Producto'!$A59,'BD Factoraje'!$N:$N,'Cartera Semanal Producto'!AM$1,'BD Factoraje'!$C:$C,$B$2)</f>
        <v>0</v>
      </c>
      <c r="AN59" s="11">
        <f>IF('Cartera Semanal Producto'!$A59='Cartera Semanal Producto'!AN$1,-SUMIFS('BD Factoraje'!$Q:$Q,'BD Factoraje'!$G:$G,'Cartera Semanal Producto'!$A59,'BD Factoraje'!$C:$C,$B$2),0)+AM59-SUMIFS('BD Factoraje'!$R:$R,'BD Factoraje'!$G:$G,'Cartera Semanal Producto'!$A59,'BD Factoraje'!$N:$N,'Cartera Semanal Producto'!AN$1,'BD Factoraje'!$C:$C,$B$2)</f>
        <v>0</v>
      </c>
      <c r="AO59" s="11">
        <f>IF('Cartera Semanal Producto'!$A59='Cartera Semanal Producto'!AO$1,-SUMIFS('BD Factoraje'!$Q:$Q,'BD Factoraje'!$G:$G,'Cartera Semanal Producto'!$A59,'BD Factoraje'!$C:$C,$B$2),0)+AN59-SUMIFS('BD Factoraje'!$R:$R,'BD Factoraje'!$G:$G,'Cartera Semanal Producto'!$A59,'BD Factoraje'!$N:$N,'Cartera Semanal Producto'!AO$1,'BD Factoraje'!$C:$C,$B$2)</f>
        <v>0</v>
      </c>
      <c r="AP59" s="11">
        <f>IF('Cartera Semanal Producto'!$A59='Cartera Semanal Producto'!AP$1,-SUMIFS('BD Factoraje'!$Q:$Q,'BD Factoraje'!$G:$G,'Cartera Semanal Producto'!$A59,'BD Factoraje'!$C:$C,$B$2),0)+AO59-SUMIFS('BD Factoraje'!$R:$R,'BD Factoraje'!$G:$G,'Cartera Semanal Producto'!$A59,'BD Factoraje'!$N:$N,'Cartera Semanal Producto'!AP$1,'BD Factoraje'!$C:$C,$B$2)</f>
        <v>0</v>
      </c>
      <c r="AQ59" s="11">
        <f>IF('Cartera Semanal Producto'!$A59='Cartera Semanal Producto'!AQ$1,-SUMIFS('BD Factoraje'!$Q:$Q,'BD Factoraje'!$G:$G,'Cartera Semanal Producto'!$A59,'BD Factoraje'!$C:$C,$B$2),0)+AP59-SUMIFS('BD Factoraje'!$R:$R,'BD Factoraje'!$G:$G,'Cartera Semanal Producto'!$A59,'BD Factoraje'!$N:$N,'Cartera Semanal Producto'!AQ$1,'BD Factoraje'!$C:$C,$B$2)</f>
        <v>0</v>
      </c>
      <c r="AR59" s="11">
        <f>IF('Cartera Semanal Producto'!$A59='Cartera Semanal Producto'!AR$1,-SUMIFS('BD Factoraje'!$Q:$Q,'BD Factoraje'!$G:$G,'Cartera Semanal Producto'!$A59,'BD Factoraje'!$C:$C,$B$2),0)+AQ59-SUMIFS('BD Factoraje'!$R:$R,'BD Factoraje'!$G:$G,'Cartera Semanal Producto'!$A59,'BD Factoraje'!$N:$N,'Cartera Semanal Producto'!AR$1,'BD Factoraje'!$C:$C,$B$2)</f>
        <v>0</v>
      </c>
      <c r="AS59" s="11">
        <f>IF('Cartera Semanal Producto'!$A59='Cartera Semanal Producto'!AS$1,-SUMIFS('BD Factoraje'!$Q:$Q,'BD Factoraje'!$G:$G,'Cartera Semanal Producto'!$A59,'BD Factoraje'!$C:$C,$B$2),0)+AR59-SUMIFS('BD Factoraje'!$R:$R,'BD Factoraje'!$G:$G,'Cartera Semanal Producto'!$A59,'BD Factoraje'!$N:$N,'Cartera Semanal Producto'!AS$1,'BD Factoraje'!$C:$C,$B$2)</f>
        <v>0</v>
      </c>
      <c r="AT59" s="11">
        <f>IF('Cartera Semanal Producto'!$A59='Cartera Semanal Producto'!AT$1,-SUMIFS('BD Factoraje'!$Q:$Q,'BD Factoraje'!$G:$G,'Cartera Semanal Producto'!$A59,'BD Factoraje'!$C:$C,$B$2),0)+AS59-SUMIFS('BD Factoraje'!$R:$R,'BD Factoraje'!$G:$G,'Cartera Semanal Producto'!$A59,'BD Factoraje'!$N:$N,'Cartera Semanal Producto'!AT$1,'BD Factoraje'!$C:$C,$B$2)</f>
        <v>0</v>
      </c>
      <c r="AU59" s="11">
        <f>IF('Cartera Semanal Producto'!$A59='Cartera Semanal Producto'!AU$1,-SUMIFS('BD Factoraje'!$Q:$Q,'BD Factoraje'!$G:$G,'Cartera Semanal Producto'!$A59,'BD Factoraje'!$C:$C,$B$2),0)+AT59-SUMIFS('BD Factoraje'!$R:$R,'BD Factoraje'!$G:$G,'Cartera Semanal Producto'!$A59,'BD Factoraje'!$N:$N,'Cartera Semanal Producto'!AU$1,'BD Factoraje'!$C:$C,$B$2)</f>
        <v>0</v>
      </c>
      <c r="AV59" s="11">
        <f>IF('Cartera Semanal Producto'!$A59='Cartera Semanal Producto'!AV$1,-SUMIFS('BD Factoraje'!$Q:$Q,'BD Factoraje'!$G:$G,'Cartera Semanal Producto'!$A59,'BD Factoraje'!$C:$C,$B$2),0)+AU59-SUMIFS('BD Factoraje'!$R:$R,'BD Factoraje'!$G:$G,'Cartera Semanal Producto'!$A59,'BD Factoraje'!$N:$N,'Cartera Semanal Producto'!AV$1,'BD Factoraje'!$C:$C,$B$2)</f>
        <v>0</v>
      </c>
      <c r="AW59" s="11">
        <f>IF('Cartera Semanal Producto'!$A59='Cartera Semanal Producto'!AW$1,-SUMIFS('BD Factoraje'!$Q:$Q,'BD Factoraje'!$G:$G,'Cartera Semanal Producto'!$A59,'BD Factoraje'!$C:$C,$B$2),0)+AV59-SUMIFS('BD Factoraje'!$R:$R,'BD Factoraje'!$G:$G,'Cartera Semanal Producto'!$A59,'BD Factoraje'!$N:$N,'Cartera Semanal Producto'!AW$1,'BD Factoraje'!$C:$C,$B$2)</f>
        <v>0</v>
      </c>
      <c r="AX59" s="11">
        <f>IF('Cartera Semanal Producto'!$A59='Cartera Semanal Producto'!AX$1,-SUMIFS('BD Factoraje'!$Q:$Q,'BD Factoraje'!$G:$G,'Cartera Semanal Producto'!$A59,'BD Factoraje'!$C:$C,$B$2),0)+AW59-SUMIFS('BD Factoraje'!$R:$R,'BD Factoraje'!$G:$G,'Cartera Semanal Producto'!$A59,'BD Factoraje'!$N:$N,'Cartera Semanal Producto'!AX$1,'BD Factoraje'!$C:$C,$B$2)</f>
        <v>0</v>
      </c>
      <c r="AY59" s="11">
        <f>IF('Cartera Semanal Producto'!$A59='Cartera Semanal Producto'!AY$1,-SUMIFS('BD Factoraje'!$Q:$Q,'BD Factoraje'!$G:$G,'Cartera Semanal Producto'!$A59,'BD Factoraje'!$C:$C,$B$2),0)+AX59-SUMIFS('BD Factoraje'!$R:$R,'BD Factoraje'!$G:$G,'Cartera Semanal Producto'!$A59,'BD Factoraje'!$N:$N,'Cartera Semanal Producto'!AY$1,'BD Factoraje'!$C:$C,$B$2)</f>
        <v>0</v>
      </c>
      <c r="AZ59" s="11">
        <f>IF('Cartera Semanal Producto'!$A59='Cartera Semanal Producto'!AZ$1,-SUMIFS('BD Factoraje'!$Q:$Q,'BD Factoraje'!$G:$G,'Cartera Semanal Producto'!$A59,'BD Factoraje'!$C:$C,$B$2),0)+AY59-SUMIFS('BD Factoraje'!$R:$R,'BD Factoraje'!$G:$G,'Cartera Semanal Producto'!$A59,'BD Factoraje'!$N:$N,'Cartera Semanal Producto'!AZ$1,'BD Factoraje'!$C:$C,$B$2)</f>
        <v>0</v>
      </c>
      <c r="BA59" s="11">
        <f>IF('Cartera Semanal Producto'!$A59='Cartera Semanal Producto'!BA$1,-SUMIFS('BD Factoraje'!$Q:$Q,'BD Factoraje'!$G:$G,'Cartera Semanal Producto'!$A59,'BD Factoraje'!$C:$C,$B$2),0)+AZ59-SUMIFS('BD Factoraje'!$R:$R,'BD Factoraje'!$G:$G,'Cartera Semanal Producto'!$A59,'BD Factoraje'!$N:$N,'Cartera Semanal Producto'!BA$1,'BD Factoraje'!$C:$C,$B$2)</f>
        <v>0</v>
      </c>
      <c r="BB59" s="11">
        <f>IF('Cartera Semanal Producto'!$A59='Cartera Semanal Producto'!BB$1,-SUMIFS('BD Factoraje'!$Q:$Q,'BD Factoraje'!$G:$G,'Cartera Semanal Producto'!$A59,'BD Factoraje'!$C:$C,$B$2),0)+BA59-SUMIFS('BD Factoraje'!$R:$R,'BD Factoraje'!$G:$G,'Cartera Semanal Producto'!$A59,'BD Factoraje'!$N:$N,'Cartera Semanal Producto'!BB$1,'BD Factoraje'!$C:$C,$B$2)</f>
        <v>0</v>
      </c>
      <c r="BC59" s="11">
        <f>IF('Cartera Semanal Producto'!$A59='Cartera Semanal Producto'!BC$1,-SUMIFS('BD Factoraje'!$Q:$Q,'BD Factoraje'!$G:$G,'Cartera Semanal Producto'!$A59,'BD Factoraje'!$C:$C,$B$2),0)+BB59-SUMIFS('BD Factoraje'!$R:$R,'BD Factoraje'!$G:$G,'Cartera Semanal Producto'!$A59,'BD Factoraje'!$N:$N,'Cartera Semanal Producto'!BC$1,'BD Factoraje'!$C:$C,$B$2)</f>
        <v>0</v>
      </c>
      <c r="BD59" s="11">
        <f>IF('Cartera Semanal Producto'!$A59='Cartera Semanal Producto'!BD$1,-SUMIFS('BD Factoraje'!$Q:$Q,'BD Factoraje'!$G:$G,'Cartera Semanal Producto'!$A59,'BD Factoraje'!$C:$C,$B$2),0)+BC59-SUMIFS('BD Factoraje'!$R:$R,'BD Factoraje'!$G:$G,'Cartera Semanal Producto'!$A59,'BD Factoraje'!$N:$N,'Cartera Semanal Producto'!BD$1,'BD Factoraje'!$C:$C,$B$2)</f>
        <v>0</v>
      </c>
      <c r="BE59" s="11">
        <f>IF('Cartera Semanal Producto'!$A59='Cartera Semanal Producto'!BE$1,-SUMIFS('BD Factoraje'!$Q:$Q,'BD Factoraje'!$G:$G,'Cartera Semanal Producto'!$A59,'BD Factoraje'!$C:$C,$B$2),0)+BD59-SUMIFS('BD Factoraje'!$R:$R,'BD Factoraje'!$G:$G,'Cartera Semanal Producto'!$A59,'BD Factoraje'!$N:$N,'Cartera Semanal Producto'!BE$1,'BD Factoraje'!$C:$C,$B$2)</f>
        <v>0</v>
      </c>
      <c r="BF59" s="11">
        <f>IF('Cartera Semanal Producto'!$A59='Cartera Semanal Producto'!BF$1,-SUMIFS('BD Factoraje'!$Q:$Q,'BD Factoraje'!$G:$G,'Cartera Semanal Producto'!$A59,'BD Factoraje'!$C:$C,$B$2),0)+BE59-SUMIFS('BD Factoraje'!$R:$R,'BD Factoraje'!$G:$G,'Cartera Semanal Producto'!$A59,'BD Factoraje'!$N:$N,'Cartera Semanal Producto'!BF$1,'BD Factoraje'!$C:$C,$B$2)</f>
        <v>63385.94</v>
      </c>
      <c r="BG59" s="11">
        <f>IF('Cartera Semanal Producto'!$A59='Cartera Semanal Producto'!BG$1,-SUMIFS('BD Factoraje'!$Q:$Q,'BD Factoraje'!$G:$G,'Cartera Semanal Producto'!$A59,'BD Factoraje'!$C:$C,$B$2),0)+BF59-SUMIFS('BD Factoraje'!$R:$R,'BD Factoraje'!$G:$G,'Cartera Semanal Producto'!$A59,'BD Factoraje'!$N:$N,'Cartera Semanal Producto'!BG$1,'BD Factoraje'!$C:$C,$B$2)</f>
        <v>63385.94</v>
      </c>
      <c r="BH59" s="11">
        <f>IF('Cartera Semanal Producto'!$A59='Cartera Semanal Producto'!BH$1,-SUMIFS('BD Factoraje'!$Q:$Q,'BD Factoraje'!$G:$G,'Cartera Semanal Producto'!$A59,'BD Factoraje'!$C:$C,$B$2),0)+BG59-SUMIFS('BD Factoraje'!$R:$R,'BD Factoraje'!$G:$G,'Cartera Semanal Producto'!$A59,'BD Factoraje'!$N:$N,'Cartera Semanal Producto'!BH$1,'BD Factoraje'!$C:$C,$B$2)</f>
        <v>63385.94</v>
      </c>
      <c r="BI59" s="11">
        <f>IF('Cartera Semanal Producto'!$A59='Cartera Semanal Producto'!BI$1,-SUMIFS('BD Factoraje'!$Q:$Q,'BD Factoraje'!$G:$G,'Cartera Semanal Producto'!$A59,'BD Factoraje'!$C:$C,$B$2),0)+BH59-SUMIFS('BD Factoraje'!$R:$R,'BD Factoraje'!$G:$G,'Cartera Semanal Producto'!$A59,'BD Factoraje'!$N:$N,'Cartera Semanal Producto'!BI$1,'BD Factoraje'!$C:$C,$B$2)</f>
        <v>0</v>
      </c>
      <c r="BJ59" s="11">
        <f>IF('Cartera Semanal Producto'!$A59='Cartera Semanal Producto'!BJ$1,-SUMIFS('BD Factoraje'!$Q:$Q,'BD Factoraje'!$G:$G,'Cartera Semanal Producto'!$A59,'BD Factoraje'!$C:$C,$B$2),0)+BI59-SUMIFS('BD Factoraje'!$R:$R,'BD Factoraje'!$G:$G,'Cartera Semanal Producto'!$A59,'BD Factoraje'!$N:$N,'Cartera Semanal Producto'!BJ$1,'BD Factoraje'!$C:$C,$B$2)</f>
        <v>0</v>
      </c>
      <c r="BK59" s="11">
        <f>IF('Cartera Semanal Producto'!$A59='Cartera Semanal Producto'!BK$1,-SUMIFS('BD Factoraje'!$Q:$Q,'BD Factoraje'!$G:$G,'Cartera Semanal Producto'!$A59,'BD Factoraje'!$C:$C,$B$2),0)+BJ59-SUMIFS('BD Factoraje'!$R:$R,'BD Factoraje'!$G:$G,'Cartera Semanal Producto'!$A59,'BD Factoraje'!$N:$N,'Cartera Semanal Producto'!BK$1,'BD Factoraje'!$C:$C,$B$2)</f>
        <v>0</v>
      </c>
      <c r="BL59" s="11">
        <f>IF('Cartera Semanal Producto'!$A59='Cartera Semanal Producto'!BL$1,-SUMIFS('BD Factoraje'!$Q:$Q,'BD Factoraje'!$G:$G,'Cartera Semanal Producto'!$A59,'BD Factoraje'!$C:$C,$B$2),0)+BK59-SUMIFS('BD Factoraje'!$R:$R,'BD Factoraje'!$G:$G,'Cartera Semanal Producto'!$A59,'BD Factoraje'!$N:$N,'Cartera Semanal Producto'!BL$1,'BD Factoraje'!$C:$C,$B$2)</f>
        <v>0</v>
      </c>
      <c r="BM59" s="11">
        <f>IF('Cartera Semanal Producto'!$A59='Cartera Semanal Producto'!BM$1,-SUMIFS('BD Factoraje'!$Q:$Q,'BD Factoraje'!$G:$G,'Cartera Semanal Producto'!$A59,'BD Factoraje'!$C:$C,$B$2),0)+BL59-SUMIFS('BD Factoraje'!$R:$R,'BD Factoraje'!$G:$G,'Cartera Semanal Producto'!$A59,'BD Factoraje'!$N:$N,'Cartera Semanal Producto'!BM$1,'BD Factoraje'!$C:$C,$B$2)</f>
        <v>0</v>
      </c>
      <c r="BN59" s="11">
        <f>IF('Cartera Semanal Producto'!$A59='Cartera Semanal Producto'!BN$1,-SUMIFS('BD Factoraje'!$Q:$Q,'BD Factoraje'!$G:$G,'Cartera Semanal Producto'!$A59,'BD Factoraje'!$C:$C,$B$2),0)+BM59-SUMIFS('BD Factoraje'!$R:$R,'BD Factoraje'!$G:$G,'Cartera Semanal Producto'!$A59,'BD Factoraje'!$N:$N,'Cartera Semanal Producto'!BN$1,'BD Factoraje'!$C:$C,$B$2)</f>
        <v>0</v>
      </c>
      <c r="BO59" s="11">
        <f>IF('Cartera Semanal Producto'!$A59='Cartera Semanal Producto'!BO$1,-SUMIFS('BD Factoraje'!$Q:$Q,'BD Factoraje'!$G:$G,'Cartera Semanal Producto'!$A59,'BD Factoraje'!$C:$C,$B$2),0)+BN59-SUMIFS('BD Factoraje'!$R:$R,'BD Factoraje'!$G:$G,'Cartera Semanal Producto'!$A59,'BD Factoraje'!$N:$N,'Cartera Semanal Producto'!BO$1,'BD Factoraje'!$C:$C,$B$2)</f>
        <v>0</v>
      </c>
      <c r="BP59" s="11">
        <f>IF('Cartera Semanal Producto'!$A59='Cartera Semanal Producto'!BP$1,-SUMIFS('BD Factoraje'!$Q:$Q,'BD Factoraje'!$G:$G,'Cartera Semanal Producto'!$A59,'BD Factoraje'!$C:$C,$B$2),0)+BO59-SUMIFS('BD Factoraje'!$R:$R,'BD Factoraje'!$G:$G,'Cartera Semanal Producto'!$A59,'BD Factoraje'!$N:$N,'Cartera Semanal Producto'!BP$1,'BD Factoraje'!$C:$C,$B$2)</f>
        <v>0</v>
      </c>
      <c r="BQ59" s="11">
        <f>IF('Cartera Semanal Producto'!$A59='Cartera Semanal Producto'!BQ$1,-SUMIFS('BD Factoraje'!$Q:$Q,'BD Factoraje'!$G:$G,'Cartera Semanal Producto'!$A59,'BD Factoraje'!$C:$C,$B$2),0)+BP59-SUMIFS('BD Factoraje'!$R:$R,'BD Factoraje'!$G:$G,'Cartera Semanal Producto'!$A59,'BD Factoraje'!$N:$N,'Cartera Semanal Producto'!BQ$1,'BD Factoraje'!$C:$C,$B$2)</f>
        <v>0</v>
      </c>
      <c r="BR59" s="11">
        <f>IF('Cartera Semanal Producto'!$A59='Cartera Semanal Producto'!BR$1,-SUMIFS('BD Factoraje'!$Q:$Q,'BD Factoraje'!$G:$G,'Cartera Semanal Producto'!$A59,'BD Factoraje'!$C:$C,$B$2),0)+BQ59-SUMIFS('BD Factoraje'!$R:$R,'BD Factoraje'!$G:$G,'Cartera Semanal Producto'!$A59,'BD Factoraje'!$N:$N,'Cartera Semanal Producto'!BR$1,'BD Factoraje'!$C:$C,$B$2)</f>
        <v>0</v>
      </c>
      <c r="BS59" s="11">
        <f>IF('Cartera Semanal Producto'!$A59='Cartera Semanal Producto'!BS$1,-SUMIFS('BD Factoraje'!$Q:$Q,'BD Factoraje'!$G:$G,'Cartera Semanal Producto'!$A59,'BD Factoraje'!$C:$C,$B$2),0)+BR59-SUMIFS('BD Factoraje'!$R:$R,'BD Factoraje'!$G:$G,'Cartera Semanal Producto'!$A59,'BD Factoraje'!$N:$N,'Cartera Semanal Producto'!BS$1,'BD Factoraje'!$C:$C,$B$2)</f>
        <v>0</v>
      </c>
      <c r="BT59" s="11">
        <f>IF('Cartera Semanal Producto'!$A59='Cartera Semanal Producto'!BT$1,-SUMIFS('BD Factoraje'!$Q:$Q,'BD Factoraje'!$G:$G,'Cartera Semanal Producto'!$A59,'BD Factoraje'!$C:$C,$B$2),0)+BS59-SUMIFS('BD Factoraje'!$R:$R,'BD Factoraje'!$G:$G,'Cartera Semanal Producto'!$A59,'BD Factoraje'!$N:$N,'Cartera Semanal Producto'!BT$1,'BD Factoraje'!$C:$C,$B$2)</f>
        <v>0</v>
      </c>
      <c r="BU59" s="11">
        <f>IF('Cartera Semanal Producto'!$A59='Cartera Semanal Producto'!BU$1,-SUMIFS('BD Factoraje'!$Q:$Q,'BD Factoraje'!$G:$G,'Cartera Semanal Producto'!$A59,'BD Factoraje'!$C:$C,$B$2),0)+BT59-SUMIFS('BD Factoraje'!$R:$R,'BD Factoraje'!$G:$G,'Cartera Semanal Producto'!$A59,'BD Factoraje'!$N:$N,'Cartera Semanal Producto'!BU$1,'BD Factoraje'!$C:$C,$B$2)</f>
        <v>0</v>
      </c>
      <c r="BV59" s="11">
        <f>IF('Cartera Semanal Producto'!$A59='Cartera Semanal Producto'!BV$1,-SUMIFS('BD Factoraje'!$Q:$Q,'BD Factoraje'!$G:$G,'Cartera Semanal Producto'!$A59,'BD Factoraje'!$C:$C,$B$2),0)+BU59-SUMIFS('BD Factoraje'!$R:$R,'BD Factoraje'!$G:$G,'Cartera Semanal Producto'!$A59,'BD Factoraje'!$N:$N,'Cartera Semanal Producto'!BV$1,'BD Factoraje'!$C:$C,$B$2)</f>
        <v>0</v>
      </c>
      <c r="BW59" s="11">
        <f>IF('Cartera Semanal Producto'!$A59='Cartera Semanal Producto'!BW$1,-SUMIFS('BD Factoraje'!$Q:$Q,'BD Factoraje'!$G:$G,'Cartera Semanal Producto'!$A59,'BD Factoraje'!$C:$C,$B$2),0)+BV59-SUMIFS('BD Factoraje'!$R:$R,'BD Factoraje'!$G:$G,'Cartera Semanal Producto'!$A59,'BD Factoraje'!$N:$N,'Cartera Semanal Producto'!BW$1,'BD Factoraje'!$C:$C,$B$2)</f>
        <v>0</v>
      </c>
      <c r="BX59" s="11">
        <f>IF('Cartera Semanal Producto'!$A59='Cartera Semanal Producto'!BX$1,-SUMIFS('BD Factoraje'!$Q:$Q,'BD Factoraje'!$G:$G,'Cartera Semanal Producto'!$A59,'BD Factoraje'!$C:$C,$B$2),0)+BW59-SUMIFS('BD Factoraje'!$R:$R,'BD Factoraje'!$G:$G,'Cartera Semanal Producto'!$A59,'BD Factoraje'!$N:$N,'Cartera Semanal Producto'!BX$1,'BD Factoraje'!$C:$C,$B$2)</f>
        <v>0</v>
      </c>
      <c r="BY59" s="11">
        <f>IF('Cartera Semanal Producto'!$A59='Cartera Semanal Producto'!BY$1,-SUMIFS('BD Factoraje'!$Q:$Q,'BD Factoraje'!$G:$G,'Cartera Semanal Producto'!$A59,'BD Factoraje'!$C:$C,$B$2),0)+BX59-SUMIFS('BD Factoraje'!$R:$R,'BD Factoraje'!$G:$G,'Cartera Semanal Producto'!$A59,'BD Factoraje'!$N:$N,'Cartera Semanal Producto'!BY$1,'BD Factoraje'!$C:$C,$B$2)</f>
        <v>0</v>
      </c>
      <c r="BZ59" s="11">
        <f>IF('Cartera Semanal Producto'!$A59='Cartera Semanal Producto'!BZ$1,-SUMIFS('BD Factoraje'!$Q:$Q,'BD Factoraje'!$G:$G,'Cartera Semanal Producto'!$A59,'BD Factoraje'!$C:$C,$B$2),0)+BY59-SUMIFS('BD Factoraje'!$R:$R,'BD Factoraje'!$G:$G,'Cartera Semanal Producto'!$A59,'BD Factoraje'!$N:$N,'Cartera Semanal Producto'!BZ$1,'BD Factoraje'!$C:$C,$B$2)</f>
        <v>0</v>
      </c>
      <c r="CA59" s="11">
        <f>IF('Cartera Semanal Producto'!$A59='Cartera Semanal Producto'!CA$1,-SUMIFS('BD Factoraje'!$Q:$Q,'BD Factoraje'!$G:$G,'Cartera Semanal Producto'!$A59,'BD Factoraje'!$C:$C,$B$2),0)+BZ59-SUMIFS('BD Factoraje'!$R:$R,'BD Factoraje'!$G:$G,'Cartera Semanal Producto'!$A59,'BD Factoraje'!$N:$N,'Cartera Semanal Producto'!CA$1,'BD Factoraje'!$C:$C,$B$2)</f>
        <v>0</v>
      </c>
      <c r="CB59" s="11">
        <f>IF('Cartera Semanal Producto'!$A59='Cartera Semanal Producto'!CB$1,-SUMIFS('BD Factoraje'!$Q:$Q,'BD Factoraje'!$G:$G,'Cartera Semanal Producto'!$A59,'BD Factoraje'!$C:$C,$B$2),0)+CA59-SUMIFS('BD Factoraje'!$R:$R,'BD Factoraje'!$G:$G,'Cartera Semanal Producto'!$A59,'BD Factoraje'!$N:$N,'Cartera Semanal Producto'!CB$1,'BD Factoraje'!$C:$C,$B$2)</f>
        <v>0</v>
      </c>
      <c r="CC59" s="11">
        <f>IF('Cartera Semanal Producto'!$A59='Cartera Semanal Producto'!CC$1,-SUMIFS('BD Factoraje'!$Q:$Q,'BD Factoraje'!$G:$G,'Cartera Semanal Producto'!$A59,'BD Factoraje'!$C:$C,$B$2),0)+CB59-SUMIFS('BD Factoraje'!$R:$R,'BD Factoraje'!$G:$G,'Cartera Semanal Producto'!$A59,'BD Factoraje'!$N:$N,'Cartera Semanal Producto'!CC$1,'BD Factoraje'!$C:$C,$B$2)</f>
        <v>0</v>
      </c>
      <c r="CD59" s="11">
        <f>IF('Cartera Semanal Producto'!$A59='Cartera Semanal Producto'!CD$1,-SUMIFS('BD Factoraje'!$Q:$Q,'BD Factoraje'!$G:$G,'Cartera Semanal Producto'!$A59,'BD Factoraje'!$C:$C,$B$2),0)+CC59-SUMIFS('BD Factoraje'!$R:$R,'BD Factoraje'!$G:$G,'Cartera Semanal Producto'!$A59,'BD Factoraje'!$N:$N,'Cartera Semanal Producto'!CD$1,'BD Factoraje'!$C:$C,$B$2)</f>
        <v>0</v>
      </c>
      <c r="CE59" s="11">
        <f>IF('Cartera Semanal Producto'!$A59='Cartera Semanal Producto'!CE$1,-SUMIFS('BD Factoraje'!$Q:$Q,'BD Factoraje'!$G:$G,'Cartera Semanal Producto'!$A59,'BD Factoraje'!$C:$C,$B$2),0)+CD59-SUMIFS('BD Factoraje'!$R:$R,'BD Factoraje'!$G:$G,'Cartera Semanal Producto'!$A59,'BD Factoraje'!$N:$N,'Cartera Semanal Producto'!CE$1,'BD Factoraje'!$C:$C,$B$2)</f>
        <v>0</v>
      </c>
      <c r="CF59" s="11">
        <f>IF('Cartera Semanal Producto'!$A59='Cartera Semanal Producto'!CF$1,-SUMIFS('BD Factoraje'!$Q:$Q,'BD Factoraje'!$G:$G,'Cartera Semanal Producto'!$A59,'BD Factoraje'!$C:$C,$B$2),0)+CE59-SUMIFS('BD Factoraje'!$R:$R,'BD Factoraje'!$G:$G,'Cartera Semanal Producto'!$A59,'BD Factoraje'!$N:$N,'Cartera Semanal Producto'!CF$1,'BD Factoraje'!$C:$C,$B$2)</f>
        <v>0</v>
      </c>
      <c r="CG59" s="11">
        <f>IF('Cartera Semanal Producto'!$A59='Cartera Semanal Producto'!CG$1,-SUMIFS('BD Factoraje'!$Q:$Q,'BD Factoraje'!$G:$G,'Cartera Semanal Producto'!$A59,'BD Factoraje'!$C:$C,$B$2),0)+CF59-SUMIFS('BD Factoraje'!$R:$R,'BD Factoraje'!$G:$G,'Cartera Semanal Producto'!$A59,'BD Factoraje'!$N:$N,'Cartera Semanal Producto'!CG$1,'BD Factoraje'!$C:$C,$B$2)</f>
        <v>0</v>
      </c>
      <c r="CH59" s="11">
        <f>IF('Cartera Semanal Producto'!$A59='Cartera Semanal Producto'!CH$1,-SUMIFS('BD Factoraje'!$Q:$Q,'BD Factoraje'!$G:$G,'Cartera Semanal Producto'!$A59,'BD Factoraje'!$C:$C,$B$2),0)+CG59-SUMIFS('BD Factoraje'!$R:$R,'BD Factoraje'!$G:$G,'Cartera Semanal Producto'!$A59,'BD Factoraje'!$N:$N,'Cartera Semanal Producto'!CH$1,'BD Factoraje'!$C:$C,$B$2)</f>
        <v>0</v>
      </c>
      <c r="CI59" s="11">
        <f>IF('Cartera Semanal Producto'!$A59='Cartera Semanal Producto'!CI$1,-SUMIFS('BD Factoraje'!$Q:$Q,'BD Factoraje'!$G:$G,'Cartera Semanal Producto'!$A59,'BD Factoraje'!$C:$C,$B$2),0)+CH59-SUMIFS('BD Factoraje'!$R:$R,'BD Factoraje'!$G:$G,'Cartera Semanal Producto'!$A59,'BD Factoraje'!$N:$N,'Cartera Semanal Producto'!CI$1,'BD Factoraje'!$C:$C,$B$2)</f>
        <v>0</v>
      </c>
      <c r="CJ59" s="11">
        <f>IF('Cartera Semanal Producto'!$A59='Cartera Semanal Producto'!CJ$1,-SUMIFS('BD Factoraje'!$Q:$Q,'BD Factoraje'!$G:$G,'Cartera Semanal Producto'!$A59,'BD Factoraje'!$C:$C,$B$2),0)+CI59-SUMIFS('BD Factoraje'!$R:$R,'BD Factoraje'!$G:$G,'Cartera Semanal Producto'!$A59,'BD Factoraje'!$N:$N,'Cartera Semanal Producto'!CJ$1,'BD Factoraje'!$C:$C,$B$2)</f>
        <v>0</v>
      </c>
      <c r="CK59" s="11">
        <f>IF('Cartera Semanal Producto'!$A59='Cartera Semanal Producto'!CK$1,-SUMIFS('BD Factoraje'!$Q:$Q,'BD Factoraje'!$G:$G,'Cartera Semanal Producto'!$A59,'BD Factoraje'!$C:$C,$B$2),0)+CJ59-SUMIFS('BD Factoraje'!$R:$R,'BD Factoraje'!$G:$G,'Cartera Semanal Producto'!$A59,'BD Factoraje'!$N:$N,'Cartera Semanal Producto'!CK$1,'BD Factoraje'!$C:$C,$B$2)</f>
        <v>0</v>
      </c>
      <c r="CL59" s="11">
        <f>IF('Cartera Semanal Producto'!$A59='Cartera Semanal Producto'!CL$1,-SUMIFS('BD Factoraje'!$Q:$Q,'BD Factoraje'!$G:$G,'Cartera Semanal Producto'!$A59,'BD Factoraje'!$C:$C,$B$2),0)+CK59-SUMIFS('BD Factoraje'!$R:$R,'BD Factoraje'!$G:$G,'Cartera Semanal Producto'!$A59,'BD Factoraje'!$N:$N,'Cartera Semanal Producto'!CL$1,'BD Factoraje'!$C:$C,$B$2)</f>
        <v>0</v>
      </c>
      <c r="CM59" s="11">
        <f>IF('Cartera Semanal Producto'!$A59='Cartera Semanal Producto'!CM$1,-SUMIFS('BD Factoraje'!$Q:$Q,'BD Factoraje'!$G:$G,'Cartera Semanal Producto'!$A59,'BD Factoraje'!$C:$C,$B$2),0)+CL59-SUMIFS('BD Factoraje'!$R:$R,'BD Factoraje'!$G:$G,'Cartera Semanal Producto'!$A59,'BD Factoraje'!$N:$N,'Cartera Semanal Producto'!CM$1,'BD Factoraje'!$C:$C,$B$2)</f>
        <v>0</v>
      </c>
      <c r="CN59" s="11">
        <f>IF('Cartera Semanal Producto'!$A59='Cartera Semanal Producto'!CN$1,-SUMIFS('BD Factoraje'!$Q:$Q,'BD Factoraje'!$G:$G,'Cartera Semanal Producto'!$A59,'BD Factoraje'!$C:$C,$B$2),0)+CM59-SUMIFS('BD Factoraje'!$R:$R,'BD Factoraje'!$G:$G,'Cartera Semanal Producto'!$A59,'BD Factoraje'!$N:$N,'Cartera Semanal Producto'!CN$1,'BD Factoraje'!$C:$C,$B$2)</f>
        <v>0</v>
      </c>
      <c r="CO59" s="11">
        <f>IF('Cartera Semanal Producto'!$A59='Cartera Semanal Producto'!CO$1,-SUMIFS('BD Factoraje'!$Q:$Q,'BD Factoraje'!$G:$G,'Cartera Semanal Producto'!$A59,'BD Factoraje'!$C:$C,$B$2),0)+CN59-SUMIFS('BD Factoraje'!$R:$R,'BD Factoraje'!$G:$G,'Cartera Semanal Producto'!$A59,'BD Factoraje'!$N:$N,'Cartera Semanal Producto'!CO$1,'BD Factoraje'!$C:$C,$B$2)</f>
        <v>0</v>
      </c>
      <c r="CP59" s="11">
        <f>IF('Cartera Semanal Producto'!$A59='Cartera Semanal Producto'!CP$1,-SUMIFS('BD Factoraje'!$Q:$Q,'BD Factoraje'!$G:$G,'Cartera Semanal Producto'!$A59,'BD Factoraje'!$C:$C,$B$2),0)+CO59-SUMIFS('BD Factoraje'!$R:$R,'BD Factoraje'!$G:$G,'Cartera Semanal Producto'!$A59,'BD Factoraje'!$N:$N,'Cartera Semanal Producto'!CP$1,'BD Factoraje'!$C:$C,$B$2)</f>
        <v>0</v>
      </c>
      <c r="CQ59" s="11">
        <f>IF('Cartera Semanal Producto'!$A59='Cartera Semanal Producto'!CQ$1,-SUMIFS('BD Factoraje'!$Q:$Q,'BD Factoraje'!$G:$G,'Cartera Semanal Producto'!$A59,'BD Factoraje'!$C:$C,$B$2),0)+CP59-SUMIFS('BD Factoraje'!$R:$R,'BD Factoraje'!$G:$G,'Cartera Semanal Producto'!$A59,'BD Factoraje'!$N:$N,'Cartera Semanal Producto'!CQ$1,'BD Factoraje'!$C:$C,$B$2)</f>
        <v>0</v>
      </c>
      <c r="CR59" s="11">
        <f>IF('Cartera Semanal Producto'!$A59='Cartera Semanal Producto'!CR$1,-SUMIFS('BD Factoraje'!$Q:$Q,'BD Factoraje'!$G:$G,'Cartera Semanal Producto'!$A59,'BD Factoraje'!$C:$C,$B$2),0)+CQ59-SUMIFS('BD Factoraje'!$R:$R,'BD Factoraje'!$G:$G,'Cartera Semanal Producto'!$A59,'BD Factoraje'!$N:$N,'Cartera Semanal Producto'!CR$1,'BD Factoraje'!$C:$C,$B$2)</f>
        <v>0</v>
      </c>
      <c r="CS59" s="11">
        <f>IF('Cartera Semanal Producto'!$A59='Cartera Semanal Producto'!CS$1,-SUMIFS('BD Factoraje'!$Q:$Q,'BD Factoraje'!$G:$G,'Cartera Semanal Producto'!$A59,'BD Factoraje'!$C:$C,$B$2),0)+CR59-SUMIFS('BD Factoraje'!$R:$R,'BD Factoraje'!$G:$G,'Cartera Semanal Producto'!$A59,'BD Factoraje'!$N:$N,'Cartera Semanal Producto'!CS$1,'BD Factoraje'!$C:$C,$B$2)</f>
        <v>0</v>
      </c>
      <c r="CT59" s="11">
        <f>IF('Cartera Semanal Producto'!$A59='Cartera Semanal Producto'!CT$1,-SUMIFS('BD Factoraje'!$Q:$Q,'BD Factoraje'!$G:$G,'Cartera Semanal Producto'!$A59,'BD Factoraje'!$C:$C,$B$2),0)+CS59-SUMIFS('BD Factoraje'!$R:$R,'BD Factoraje'!$G:$G,'Cartera Semanal Producto'!$A59,'BD Factoraje'!$N:$N,'Cartera Semanal Producto'!CT$1,'BD Factoraje'!$C:$C,$B$2)</f>
        <v>0</v>
      </c>
      <c r="CU59" s="11">
        <f>IF('Cartera Semanal Producto'!$A59='Cartera Semanal Producto'!CU$1,-SUMIFS('BD Factoraje'!$Q:$Q,'BD Factoraje'!$G:$G,'Cartera Semanal Producto'!$A59,'BD Factoraje'!$C:$C,$B$2),0)+CT59-SUMIFS('BD Factoraje'!$R:$R,'BD Factoraje'!$G:$G,'Cartera Semanal Producto'!$A59,'BD Factoraje'!$N:$N,'Cartera Semanal Producto'!CU$1,'BD Factoraje'!$C:$C,$B$2)</f>
        <v>0</v>
      </c>
      <c r="CV59" s="11">
        <f>IF('Cartera Semanal Producto'!$A59='Cartera Semanal Producto'!CV$1,-SUMIFS('BD Factoraje'!$Q:$Q,'BD Factoraje'!$G:$G,'Cartera Semanal Producto'!$A59,'BD Factoraje'!$C:$C,$B$2),0)+CU59-SUMIFS('BD Factoraje'!$R:$R,'BD Factoraje'!$G:$G,'Cartera Semanal Producto'!$A59,'BD Factoraje'!$N:$N,'Cartera Semanal Producto'!CV$1,'BD Factoraje'!$C:$C,$B$2)</f>
        <v>0</v>
      </c>
    </row>
    <row r="60" spans="1:100" x14ac:dyDescent="0.25">
      <c r="A60" s="14">
        <v>70</v>
      </c>
      <c r="B60" s="31">
        <f t="shared" si="3"/>
        <v>42855</v>
      </c>
      <c r="C60" s="11">
        <f>IF('Cartera Semanal Producto'!$A60='Cartera Semanal Producto'!C$1,-SUMIFS('BD Factoraje'!$Q:$Q,'BD Factoraje'!$G:$G,'Cartera Semanal Producto'!$A60,'BD Factoraje'!$C:$C,$B$2),0)</f>
        <v>0</v>
      </c>
      <c r="D60" s="11">
        <f>IF('Cartera Semanal Producto'!$A60='Cartera Semanal Producto'!D$1,-SUMIFS('BD Factoraje'!$Q:$Q,'BD Factoraje'!$G:$G,'Cartera Semanal Producto'!$A60,'BD Factoraje'!$C:$C,$B$2),0)+C60-SUMIFS('BD Factoraje'!$R:$R,'BD Factoraje'!$G:$G,'Cartera Semanal Producto'!$A60,'BD Factoraje'!$N:$N,'Cartera Semanal Producto'!D$1,'BD Factoraje'!$C:$C,$B$2)</f>
        <v>0</v>
      </c>
      <c r="E60" s="11">
        <f>IF('Cartera Semanal Producto'!$A60='Cartera Semanal Producto'!E$1,-SUMIFS('BD Factoraje'!$Q:$Q,'BD Factoraje'!$G:$G,'Cartera Semanal Producto'!$A60,'BD Factoraje'!$C:$C,$B$2),0)+D60-SUMIFS('BD Factoraje'!$R:$R,'BD Factoraje'!$G:$G,'Cartera Semanal Producto'!$A60,'BD Factoraje'!$N:$N,'Cartera Semanal Producto'!E$1,'BD Factoraje'!$C:$C,$B$2)</f>
        <v>0</v>
      </c>
      <c r="F60" s="11">
        <f>IF('Cartera Semanal Producto'!$A60='Cartera Semanal Producto'!F$1,-SUMIFS('BD Factoraje'!$Q:$Q,'BD Factoraje'!$G:$G,'Cartera Semanal Producto'!$A60,'BD Factoraje'!$C:$C,$B$2),0)+E60-SUMIFS('BD Factoraje'!$R:$R,'BD Factoraje'!$G:$G,'Cartera Semanal Producto'!$A60,'BD Factoraje'!$N:$N,'Cartera Semanal Producto'!F$1,'BD Factoraje'!$C:$C,$B$2)</f>
        <v>0</v>
      </c>
      <c r="G60" s="11">
        <f>IF('Cartera Semanal Producto'!$A60='Cartera Semanal Producto'!G$1,-SUMIFS('BD Factoraje'!$Q:$Q,'BD Factoraje'!$G:$G,'Cartera Semanal Producto'!$A60,'BD Factoraje'!$C:$C,$B$2),0)+F60-SUMIFS('BD Factoraje'!$R:$R,'BD Factoraje'!$G:$G,'Cartera Semanal Producto'!$A60,'BD Factoraje'!$N:$N,'Cartera Semanal Producto'!G$1,'BD Factoraje'!$C:$C,$B$2)</f>
        <v>0</v>
      </c>
      <c r="H60" s="11">
        <f>IF('Cartera Semanal Producto'!$A60='Cartera Semanal Producto'!H$1,-SUMIFS('BD Factoraje'!$Q:$Q,'BD Factoraje'!$G:$G,'Cartera Semanal Producto'!$A60,'BD Factoraje'!$C:$C,$B$2),0)+G60-SUMIFS('BD Factoraje'!$R:$R,'BD Factoraje'!$G:$G,'Cartera Semanal Producto'!$A60,'BD Factoraje'!$N:$N,'Cartera Semanal Producto'!H$1,'BD Factoraje'!$C:$C,$B$2)</f>
        <v>0</v>
      </c>
      <c r="I60" s="11">
        <f>IF('Cartera Semanal Producto'!$A60='Cartera Semanal Producto'!I$1,-SUMIFS('BD Factoraje'!$Q:$Q,'BD Factoraje'!$G:$G,'Cartera Semanal Producto'!$A60,'BD Factoraje'!$C:$C,$B$2),0)+H60-SUMIFS('BD Factoraje'!$R:$R,'BD Factoraje'!$G:$G,'Cartera Semanal Producto'!$A60,'BD Factoraje'!$N:$N,'Cartera Semanal Producto'!I$1,'BD Factoraje'!$C:$C,$B$2)</f>
        <v>0</v>
      </c>
      <c r="J60" s="11">
        <f>IF('Cartera Semanal Producto'!$A60='Cartera Semanal Producto'!J$1,-SUMIFS('BD Factoraje'!$Q:$Q,'BD Factoraje'!$G:$G,'Cartera Semanal Producto'!$A60,'BD Factoraje'!$C:$C,$B$2),0)+I60-SUMIFS('BD Factoraje'!$R:$R,'BD Factoraje'!$G:$G,'Cartera Semanal Producto'!$A60,'BD Factoraje'!$N:$N,'Cartera Semanal Producto'!J$1,'BD Factoraje'!$C:$C,$B$2)</f>
        <v>0</v>
      </c>
      <c r="K60" s="11">
        <f>IF('Cartera Semanal Producto'!$A60='Cartera Semanal Producto'!K$1,-SUMIFS('BD Factoraje'!$Q:$Q,'BD Factoraje'!$G:$G,'Cartera Semanal Producto'!$A60,'BD Factoraje'!$C:$C,$B$2),0)+J60-SUMIFS('BD Factoraje'!$R:$R,'BD Factoraje'!$G:$G,'Cartera Semanal Producto'!$A60,'BD Factoraje'!$N:$N,'Cartera Semanal Producto'!K$1,'BD Factoraje'!$C:$C,$B$2)</f>
        <v>0</v>
      </c>
      <c r="L60" s="11">
        <f>IF('Cartera Semanal Producto'!$A60='Cartera Semanal Producto'!L$1,-SUMIFS('BD Factoraje'!$Q:$Q,'BD Factoraje'!$G:$G,'Cartera Semanal Producto'!$A60,'BD Factoraje'!$C:$C,$B$2),0)+K60-SUMIFS('BD Factoraje'!$R:$R,'BD Factoraje'!$G:$G,'Cartera Semanal Producto'!$A60,'BD Factoraje'!$N:$N,'Cartera Semanal Producto'!L$1,'BD Factoraje'!$C:$C,$B$2)</f>
        <v>0</v>
      </c>
      <c r="M60" s="11">
        <f>IF('Cartera Semanal Producto'!$A60='Cartera Semanal Producto'!M$1,-SUMIFS('BD Factoraje'!$Q:$Q,'BD Factoraje'!$G:$G,'Cartera Semanal Producto'!$A60,'BD Factoraje'!$C:$C,$B$2),0)+L60-SUMIFS('BD Factoraje'!$R:$R,'BD Factoraje'!$G:$G,'Cartera Semanal Producto'!$A60,'BD Factoraje'!$N:$N,'Cartera Semanal Producto'!M$1,'BD Factoraje'!$C:$C,$B$2)</f>
        <v>0</v>
      </c>
      <c r="N60" s="11">
        <f>IF('Cartera Semanal Producto'!$A60='Cartera Semanal Producto'!N$1,-SUMIFS('BD Factoraje'!$Q:$Q,'BD Factoraje'!$G:$G,'Cartera Semanal Producto'!$A60,'BD Factoraje'!$C:$C,$B$2),0)+M60-SUMIFS('BD Factoraje'!$R:$R,'BD Factoraje'!$G:$G,'Cartera Semanal Producto'!$A60,'BD Factoraje'!$N:$N,'Cartera Semanal Producto'!N$1,'BD Factoraje'!$C:$C,$B$2)</f>
        <v>0</v>
      </c>
      <c r="O60" s="11">
        <f>IF('Cartera Semanal Producto'!$A60='Cartera Semanal Producto'!O$1,-SUMIFS('BD Factoraje'!$Q:$Q,'BD Factoraje'!$G:$G,'Cartera Semanal Producto'!$A60,'BD Factoraje'!$C:$C,$B$2),0)+N60-SUMIFS('BD Factoraje'!$R:$R,'BD Factoraje'!$G:$G,'Cartera Semanal Producto'!$A60,'BD Factoraje'!$N:$N,'Cartera Semanal Producto'!O$1,'BD Factoraje'!$C:$C,$B$2)</f>
        <v>0</v>
      </c>
      <c r="P60" s="11">
        <f>IF('Cartera Semanal Producto'!$A60='Cartera Semanal Producto'!P$1,-SUMIFS('BD Factoraje'!$Q:$Q,'BD Factoraje'!$G:$G,'Cartera Semanal Producto'!$A60,'BD Factoraje'!$C:$C,$B$2),0)+O60-SUMIFS('BD Factoraje'!$R:$R,'BD Factoraje'!$G:$G,'Cartera Semanal Producto'!$A60,'BD Factoraje'!$N:$N,'Cartera Semanal Producto'!P$1,'BD Factoraje'!$C:$C,$B$2)</f>
        <v>0</v>
      </c>
      <c r="Q60" s="11">
        <f>IF('Cartera Semanal Producto'!$A60='Cartera Semanal Producto'!Q$1,-SUMIFS('BD Factoraje'!$Q:$Q,'BD Factoraje'!$G:$G,'Cartera Semanal Producto'!$A60,'BD Factoraje'!$C:$C,$B$2),0)+P60-SUMIFS('BD Factoraje'!$R:$R,'BD Factoraje'!$G:$G,'Cartera Semanal Producto'!$A60,'BD Factoraje'!$N:$N,'Cartera Semanal Producto'!Q$1,'BD Factoraje'!$C:$C,$B$2)</f>
        <v>0</v>
      </c>
      <c r="R60" s="11">
        <f>IF('Cartera Semanal Producto'!$A60='Cartera Semanal Producto'!R$1,-SUMIFS('BD Factoraje'!$Q:$Q,'BD Factoraje'!$G:$G,'Cartera Semanal Producto'!$A60,'BD Factoraje'!$C:$C,$B$2),0)+Q60-SUMIFS('BD Factoraje'!$R:$R,'BD Factoraje'!$G:$G,'Cartera Semanal Producto'!$A60,'BD Factoraje'!$N:$N,'Cartera Semanal Producto'!R$1,'BD Factoraje'!$C:$C,$B$2)</f>
        <v>0</v>
      </c>
      <c r="S60" s="11">
        <f>IF('Cartera Semanal Producto'!$A60='Cartera Semanal Producto'!S$1,-SUMIFS('BD Factoraje'!$Q:$Q,'BD Factoraje'!$G:$G,'Cartera Semanal Producto'!$A60,'BD Factoraje'!$C:$C,$B$2),0)+R60-SUMIFS('BD Factoraje'!$R:$R,'BD Factoraje'!$G:$G,'Cartera Semanal Producto'!$A60,'BD Factoraje'!$N:$N,'Cartera Semanal Producto'!S$1,'BD Factoraje'!$C:$C,$B$2)</f>
        <v>0</v>
      </c>
      <c r="T60" s="11">
        <f>IF('Cartera Semanal Producto'!$A60='Cartera Semanal Producto'!T$1,-SUMIFS('BD Factoraje'!$Q:$Q,'BD Factoraje'!$G:$G,'Cartera Semanal Producto'!$A60,'BD Factoraje'!$C:$C,$B$2),0)+S60-SUMIFS('BD Factoraje'!$R:$R,'BD Factoraje'!$G:$G,'Cartera Semanal Producto'!$A60,'BD Factoraje'!$N:$N,'Cartera Semanal Producto'!T$1,'BD Factoraje'!$C:$C,$B$2)</f>
        <v>0</v>
      </c>
      <c r="U60" s="11">
        <f>IF('Cartera Semanal Producto'!$A60='Cartera Semanal Producto'!U$1,-SUMIFS('BD Factoraje'!$Q:$Q,'BD Factoraje'!$G:$G,'Cartera Semanal Producto'!$A60,'BD Factoraje'!$C:$C,$B$2),0)+T60-SUMIFS('BD Factoraje'!$R:$R,'BD Factoraje'!$G:$G,'Cartera Semanal Producto'!$A60,'BD Factoraje'!$N:$N,'Cartera Semanal Producto'!U$1,'BD Factoraje'!$C:$C,$B$2)</f>
        <v>0</v>
      </c>
      <c r="V60" s="11">
        <f>IF('Cartera Semanal Producto'!$A60='Cartera Semanal Producto'!V$1,-SUMIFS('BD Factoraje'!$Q:$Q,'BD Factoraje'!$G:$G,'Cartera Semanal Producto'!$A60,'BD Factoraje'!$C:$C,$B$2),0)+U60-SUMIFS('BD Factoraje'!$R:$R,'BD Factoraje'!$G:$G,'Cartera Semanal Producto'!$A60,'BD Factoraje'!$N:$N,'Cartera Semanal Producto'!V$1,'BD Factoraje'!$C:$C,$B$2)</f>
        <v>0</v>
      </c>
      <c r="W60" s="11">
        <f>IF('Cartera Semanal Producto'!$A60='Cartera Semanal Producto'!W$1,-SUMIFS('BD Factoraje'!$Q:$Q,'BD Factoraje'!$G:$G,'Cartera Semanal Producto'!$A60,'BD Factoraje'!$C:$C,$B$2),0)+V60-SUMIFS('BD Factoraje'!$R:$R,'BD Factoraje'!$G:$G,'Cartera Semanal Producto'!$A60,'BD Factoraje'!$N:$N,'Cartera Semanal Producto'!W$1,'BD Factoraje'!$C:$C,$B$2)</f>
        <v>0</v>
      </c>
      <c r="X60" s="11">
        <f>IF('Cartera Semanal Producto'!$A60='Cartera Semanal Producto'!X$1,-SUMIFS('BD Factoraje'!$Q:$Q,'BD Factoraje'!$G:$G,'Cartera Semanal Producto'!$A60,'BD Factoraje'!$C:$C,$B$2),0)+W60-SUMIFS('BD Factoraje'!$R:$R,'BD Factoraje'!$G:$G,'Cartera Semanal Producto'!$A60,'BD Factoraje'!$N:$N,'Cartera Semanal Producto'!X$1,'BD Factoraje'!$C:$C,$B$2)</f>
        <v>0</v>
      </c>
      <c r="Y60" s="11">
        <f>IF('Cartera Semanal Producto'!$A60='Cartera Semanal Producto'!Y$1,-SUMIFS('BD Factoraje'!$Q:$Q,'BD Factoraje'!$G:$G,'Cartera Semanal Producto'!$A60,'BD Factoraje'!$C:$C,$B$2),0)+X60-SUMIFS('BD Factoraje'!$R:$R,'BD Factoraje'!$G:$G,'Cartera Semanal Producto'!$A60,'BD Factoraje'!$N:$N,'Cartera Semanal Producto'!Y$1,'BD Factoraje'!$C:$C,$B$2)</f>
        <v>0</v>
      </c>
      <c r="Z60" s="11">
        <f>IF('Cartera Semanal Producto'!$A60='Cartera Semanal Producto'!Z$1,-SUMIFS('BD Factoraje'!$Q:$Q,'BD Factoraje'!$G:$G,'Cartera Semanal Producto'!$A60,'BD Factoraje'!$C:$C,$B$2),0)+Y60-SUMIFS('BD Factoraje'!$R:$R,'BD Factoraje'!$G:$G,'Cartera Semanal Producto'!$A60,'BD Factoraje'!$N:$N,'Cartera Semanal Producto'!Z$1,'BD Factoraje'!$C:$C,$B$2)</f>
        <v>0</v>
      </c>
      <c r="AA60" s="11">
        <f>IF('Cartera Semanal Producto'!$A60='Cartera Semanal Producto'!AA$1,-SUMIFS('BD Factoraje'!$Q:$Q,'BD Factoraje'!$G:$G,'Cartera Semanal Producto'!$A60,'BD Factoraje'!$C:$C,$B$2),0)+Z60-SUMIFS('BD Factoraje'!$R:$R,'BD Factoraje'!$G:$G,'Cartera Semanal Producto'!$A60,'BD Factoraje'!$N:$N,'Cartera Semanal Producto'!AA$1,'BD Factoraje'!$C:$C,$B$2)</f>
        <v>0</v>
      </c>
      <c r="AB60" s="11">
        <f>IF('Cartera Semanal Producto'!$A60='Cartera Semanal Producto'!AB$1,-SUMIFS('BD Factoraje'!$Q:$Q,'BD Factoraje'!$G:$G,'Cartera Semanal Producto'!$A60,'BD Factoraje'!$C:$C,$B$2),0)+AA60-SUMIFS('BD Factoraje'!$R:$R,'BD Factoraje'!$G:$G,'Cartera Semanal Producto'!$A60,'BD Factoraje'!$N:$N,'Cartera Semanal Producto'!AB$1,'BD Factoraje'!$C:$C,$B$2)</f>
        <v>0</v>
      </c>
      <c r="AC60" s="11">
        <f>IF('Cartera Semanal Producto'!$A60='Cartera Semanal Producto'!AC$1,-SUMIFS('BD Factoraje'!$Q:$Q,'BD Factoraje'!$G:$G,'Cartera Semanal Producto'!$A60,'BD Factoraje'!$C:$C,$B$2),0)+AB60-SUMIFS('BD Factoraje'!$R:$R,'BD Factoraje'!$G:$G,'Cartera Semanal Producto'!$A60,'BD Factoraje'!$N:$N,'Cartera Semanal Producto'!AC$1,'BD Factoraje'!$C:$C,$B$2)</f>
        <v>0</v>
      </c>
      <c r="AD60" s="11">
        <f>IF('Cartera Semanal Producto'!$A60='Cartera Semanal Producto'!AD$1,-SUMIFS('BD Factoraje'!$Q:$Q,'BD Factoraje'!$G:$G,'Cartera Semanal Producto'!$A60,'BD Factoraje'!$C:$C,$B$2),0)+AC60-SUMIFS('BD Factoraje'!$R:$R,'BD Factoraje'!$G:$G,'Cartera Semanal Producto'!$A60,'BD Factoraje'!$N:$N,'Cartera Semanal Producto'!AD$1,'BD Factoraje'!$C:$C,$B$2)</f>
        <v>0</v>
      </c>
      <c r="AE60" s="11">
        <f>IF('Cartera Semanal Producto'!$A60='Cartera Semanal Producto'!AE$1,-SUMIFS('BD Factoraje'!$Q:$Q,'BD Factoraje'!$G:$G,'Cartera Semanal Producto'!$A60,'BD Factoraje'!$C:$C,$B$2),0)+AD60-SUMIFS('BD Factoraje'!$R:$R,'BD Factoraje'!$G:$G,'Cartera Semanal Producto'!$A60,'BD Factoraje'!$N:$N,'Cartera Semanal Producto'!AE$1,'BD Factoraje'!$C:$C,$B$2)</f>
        <v>0</v>
      </c>
      <c r="AF60" s="11">
        <f>IF('Cartera Semanal Producto'!$A60='Cartera Semanal Producto'!AF$1,-SUMIFS('BD Factoraje'!$Q:$Q,'BD Factoraje'!$G:$G,'Cartera Semanal Producto'!$A60,'BD Factoraje'!$C:$C,$B$2),0)+AE60-SUMIFS('BD Factoraje'!$R:$R,'BD Factoraje'!$G:$G,'Cartera Semanal Producto'!$A60,'BD Factoraje'!$N:$N,'Cartera Semanal Producto'!AF$1,'BD Factoraje'!$C:$C,$B$2)</f>
        <v>0</v>
      </c>
      <c r="AG60" s="11">
        <f>IF('Cartera Semanal Producto'!$A60='Cartera Semanal Producto'!AG$1,-SUMIFS('BD Factoraje'!$Q:$Q,'BD Factoraje'!$G:$G,'Cartera Semanal Producto'!$A60,'BD Factoraje'!$C:$C,$B$2),0)+AF60-SUMIFS('BD Factoraje'!$R:$R,'BD Factoraje'!$G:$G,'Cartera Semanal Producto'!$A60,'BD Factoraje'!$N:$N,'Cartera Semanal Producto'!AG$1,'BD Factoraje'!$C:$C,$B$2)</f>
        <v>0</v>
      </c>
      <c r="AH60" s="11">
        <f>IF('Cartera Semanal Producto'!$A60='Cartera Semanal Producto'!AH$1,-SUMIFS('BD Factoraje'!$Q:$Q,'BD Factoraje'!$G:$G,'Cartera Semanal Producto'!$A60,'BD Factoraje'!$C:$C,$B$2),0)+AG60-SUMIFS('BD Factoraje'!$R:$R,'BD Factoraje'!$G:$G,'Cartera Semanal Producto'!$A60,'BD Factoraje'!$N:$N,'Cartera Semanal Producto'!AH$1,'BD Factoraje'!$C:$C,$B$2)</f>
        <v>0</v>
      </c>
      <c r="AI60" s="11">
        <f>IF('Cartera Semanal Producto'!$A60='Cartera Semanal Producto'!AI$1,-SUMIFS('BD Factoraje'!$Q:$Q,'BD Factoraje'!$G:$G,'Cartera Semanal Producto'!$A60,'BD Factoraje'!$C:$C,$B$2),0)+AH60-SUMIFS('BD Factoraje'!$R:$R,'BD Factoraje'!$G:$G,'Cartera Semanal Producto'!$A60,'BD Factoraje'!$N:$N,'Cartera Semanal Producto'!AI$1,'BD Factoraje'!$C:$C,$B$2)</f>
        <v>0</v>
      </c>
      <c r="AJ60" s="11">
        <f>IF('Cartera Semanal Producto'!$A60='Cartera Semanal Producto'!AJ$1,-SUMIFS('BD Factoraje'!$Q:$Q,'BD Factoraje'!$G:$G,'Cartera Semanal Producto'!$A60,'BD Factoraje'!$C:$C,$B$2),0)+AI60-SUMIFS('BD Factoraje'!$R:$R,'BD Factoraje'!$G:$G,'Cartera Semanal Producto'!$A60,'BD Factoraje'!$N:$N,'Cartera Semanal Producto'!AJ$1,'BD Factoraje'!$C:$C,$B$2)</f>
        <v>0</v>
      </c>
      <c r="AK60" s="11">
        <f>IF('Cartera Semanal Producto'!$A60='Cartera Semanal Producto'!AK$1,-SUMIFS('BD Factoraje'!$Q:$Q,'BD Factoraje'!$G:$G,'Cartera Semanal Producto'!$A60,'BD Factoraje'!$C:$C,$B$2),0)+AJ60-SUMIFS('BD Factoraje'!$R:$R,'BD Factoraje'!$G:$G,'Cartera Semanal Producto'!$A60,'BD Factoraje'!$N:$N,'Cartera Semanal Producto'!AK$1,'BD Factoraje'!$C:$C,$B$2)</f>
        <v>0</v>
      </c>
      <c r="AL60" s="11">
        <f>IF('Cartera Semanal Producto'!$A60='Cartera Semanal Producto'!AL$1,-SUMIFS('BD Factoraje'!$Q:$Q,'BD Factoraje'!$G:$G,'Cartera Semanal Producto'!$A60,'BD Factoraje'!$C:$C,$B$2),0)+AK60-SUMIFS('BD Factoraje'!$R:$R,'BD Factoraje'!$G:$G,'Cartera Semanal Producto'!$A60,'BD Factoraje'!$N:$N,'Cartera Semanal Producto'!AL$1,'BD Factoraje'!$C:$C,$B$2)</f>
        <v>0</v>
      </c>
      <c r="AM60" s="11">
        <f>IF('Cartera Semanal Producto'!$A60='Cartera Semanal Producto'!AM$1,-SUMIFS('BD Factoraje'!$Q:$Q,'BD Factoraje'!$G:$G,'Cartera Semanal Producto'!$A60,'BD Factoraje'!$C:$C,$B$2),0)+AL60-SUMIFS('BD Factoraje'!$R:$R,'BD Factoraje'!$G:$G,'Cartera Semanal Producto'!$A60,'BD Factoraje'!$N:$N,'Cartera Semanal Producto'!AM$1,'BD Factoraje'!$C:$C,$B$2)</f>
        <v>0</v>
      </c>
      <c r="AN60" s="11">
        <f>IF('Cartera Semanal Producto'!$A60='Cartera Semanal Producto'!AN$1,-SUMIFS('BD Factoraje'!$Q:$Q,'BD Factoraje'!$G:$G,'Cartera Semanal Producto'!$A60,'BD Factoraje'!$C:$C,$B$2),0)+AM60-SUMIFS('BD Factoraje'!$R:$R,'BD Factoraje'!$G:$G,'Cartera Semanal Producto'!$A60,'BD Factoraje'!$N:$N,'Cartera Semanal Producto'!AN$1,'BD Factoraje'!$C:$C,$B$2)</f>
        <v>0</v>
      </c>
      <c r="AO60" s="11">
        <f>IF('Cartera Semanal Producto'!$A60='Cartera Semanal Producto'!AO$1,-SUMIFS('BD Factoraje'!$Q:$Q,'BD Factoraje'!$G:$G,'Cartera Semanal Producto'!$A60,'BD Factoraje'!$C:$C,$B$2),0)+AN60-SUMIFS('BD Factoraje'!$R:$R,'BD Factoraje'!$G:$G,'Cartera Semanal Producto'!$A60,'BD Factoraje'!$N:$N,'Cartera Semanal Producto'!AO$1,'BD Factoraje'!$C:$C,$B$2)</f>
        <v>0</v>
      </c>
      <c r="AP60" s="11">
        <f>IF('Cartera Semanal Producto'!$A60='Cartera Semanal Producto'!AP$1,-SUMIFS('BD Factoraje'!$Q:$Q,'BD Factoraje'!$G:$G,'Cartera Semanal Producto'!$A60,'BD Factoraje'!$C:$C,$B$2),0)+AO60-SUMIFS('BD Factoraje'!$R:$R,'BD Factoraje'!$G:$G,'Cartera Semanal Producto'!$A60,'BD Factoraje'!$N:$N,'Cartera Semanal Producto'!AP$1,'BD Factoraje'!$C:$C,$B$2)</f>
        <v>0</v>
      </c>
      <c r="AQ60" s="11">
        <f>IF('Cartera Semanal Producto'!$A60='Cartera Semanal Producto'!AQ$1,-SUMIFS('BD Factoraje'!$Q:$Q,'BD Factoraje'!$G:$G,'Cartera Semanal Producto'!$A60,'BD Factoraje'!$C:$C,$B$2),0)+AP60-SUMIFS('BD Factoraje'!$R:$R,'BD Factoraje'!$G:$G,'Cartera Semanal Producto'!$A60,'BD Factoraje'!$N:$N,'Cartera Semanal Producto'!AQ$1,'BD Factoraje'!$C:$C,$B$2)</f>
        <v>0</v>
      </c>
      <c r="AR60" s="11">
        <f>IF('Cartera Semanal Producto'!$A60='Cartera Semanal Producto'!AR$1,-SUMIFS('BD Factoraje'!$Q:$Q,'BD Factoraje'!$G:$G,'Cartera Semanal Producto'!$A60,'BD Factoraje'!$C:$C,$B$2),0)+AQ60-SUMIFS('BD Factoraje'!$R:$R,'BD Factoraje'!$G:$G,'Cartera Semanal Producto'!$A60,'BD Factoraje'!$N:$N,'Cartera Semanal Producto'!AR$1,'BD Factoraje'!$C:$C,$B$2)</f>
        <v>0</v>
      </c>
      <c r="AS60" s="11">
        <f>IF('Cartera Semanal Producto'!$A60='Cartera Semanal Producto'!AS$1,-SUMIFS('BD Factoraje'!$Q:$Q,'BD Factoraje'!$G:$G,'Cartera Semanal Producto'!$A60,'BD Factoraje'!$C:$C,$B$2),0)+AR60-SUMIFS('BD Factoraje'!$R:$R,'BD Factoraje'!$G:$G,'Cartera Semanal Producto'!$A60,'BD Factoraje'!$N:$N,'Cartera Semanal Producto'!AS$1,'BD Factoraje'!$C:$C,$B$2)</f>
        <v>0</v>
      </c>
      <c r="AT60" s="11">
        <f>IF('Cartera Semanal Producto'!$A60='Cartera Semanal Producto'!AT$1,-SUMIFS('BD Factoraje'!$Q:$Q,'BD Factoraje'!$G:$G,'Cartera Semanal Producto'!$A60,'BD Factoraje'!$C:$C,$B$2),0)+AS60-SUMIFS('BD Factoraje'!$R:$R,'BD Factoraje'!$G:$G,'Cartera Semanal Producto'!$A60,'BD Factoraje'!$N:$N,'Cartera Semanal Producto'!AT$1,'BD Factoraje'!$C:$C,$B$2)</f>
        <v>0</v>
      </c>
      <c r="AU60" s="11">
        <f>IF('Cartera Semanal Producto'!$A60='Cartera Semanal Producto'!AU$1,-SUMIFS('BD Factoraje'!$Q:$Q,'BD Factoraje'!$G:$G,'Cartera Semanal Producto'!$A60,'BD Factoraje'!$C:$C,$B$2),0)+AT60-SUMIFS('BD Factoraje'!$R:$R,'BD Factoraje'!$G:$G,'Cartera Semanal Producto'!$A60,'BD Factoraje'!$N:$N,'Cartera Semanal Producto'!AU$1,'BD Factoraje'!$C:$C,$B$2)</f>
        <v>0</v>
      </c>
      <c r="AV60" s="11">
        <f>IF('Cartera Semanal Producto'!$A60='Cartera Semanal Producto'!AV$1,-SUMIFS('BD Factoraje'!$Q:$Q,'BD Factoraje'!$G:$G,'Cartera Semanal Producto'!$A60,'BD Factoraje'!$C:$C,$B$2),0)+AU60-SUMIFS('BD Factoraje'!$R:$R,'BD Factoraje'!$G:$G,'Cartera Semanal Producto'!$A60,'BD Factoraje'!$N:$N,'Cartera Semanal Producto'!AV$1,'BD Factoraje'!$C:$C,$B$2)</f>
        <v>0</v>
      </c>
      <c r="AW60" s="11">
        <f>IF('Cartera Semanal Producto'!$A60='Cartera Semanal Producto'!AW$1,-SUMIFS('BD Factoraje'!$Q:$Q,'BD Factoraje'!$G:$G,'Cartera Semanal Producto'!$A60,'BD Factoraje'!$C:$C,$B$2),0)+AV60-SUMIFS('BD Factoraje'!$R:$R,'BD Factoraje'!$G:$G,'Cartera Semanal Producto'!$A60,'BD Factoraje'!$N:$N,'Cartera Semanal Producto'!AW$1,'BD Factoraje'!$C:$C,$B$2)</f>
        <v>0</v>
      </c>
      <c r="AX60" s="11">
        <f>IF('Cartera Semanal Producto'!$A60='Cartera Semanal Producto'!AX$1,-SUMIFS('BD Factoraje'!$Q:$Q,'BD Factoraje'!$G:$G,'Cartera Semanal Producto'!$A60,'BD Factoraje'!$C:$C,$B$2),0)+AW60-SUMIFS('BD Factoraje'!$R:$R,'BD Factoraje'!$G:$G,'Cartera Semanal Producto'!$A60,'BD Factoraje'!$N:$N,'Cartera Semanal Producto'!AX$1,'BD Factoraje'!$C:$C,$B$2)</f>
        <v>0</v>
      </c>
      <c r="AY60" s="11">
        <f>IF('Cartera Semanal Producto'!$A60='Cartera Semanal Producto'!AY$1,-SUMIFS('BD Factoraje'!$Q:$Q,'BD Factoraje'!$G:$G,'Cartera Semanal Producto'!$A60,'BD Factoraje'!$C:$C,$B$2),0)+AX60-SUMIFS('BD Factoraje'!$R:$R,'BD Factoraje'!$G:$G,'Cartera Semanal Producto'!$A60,'BD Factoraje'!$N:$N,'Cartera Semanal Producto'!AY$1,'BD Factoraje'!$C:$C,$B$2)</f>
        <v>0</v>
      </c>
      <c r="AZ60" s="11">
        <f>IF('Cartera Semanal Producto'!$A60='Cartera Semanal Producto'!AZ$1,-SUMIFS('BD Factoraje'!$Q:$Q,'BD Factoraje'!$G:$G,'Cartera Semanal Producto'!$A60,'BD Factoraje'!$C:$C,$B$2),0)+AY60-SUMIFS('BD Factoraje'!$R:$R,'BD Factoraje'!$G:$G,'Cartera Semanal Producto'!$A60,'BD Factoraje'!$N:$N,'Cartera Semanal Producto'!AZ$1,'BD Factoraje'!$C:$C,$B$2)</f>
        <v>0</v>
      </c>
      <c r="BA60" s="11">
        <f>IF('Cartera Semanal Producto'!$A60='Cartera Semanal Producto'!BA$1,-SUMIFS('BD Factoraje'!$Q:$Q,'BD Factoraje'!$G:$G,'Cartera Semanal Producto'!$A60,'BD Factoraje'!$C:$C,$B$2),0)+AZ60-SUMIFS('BD Factoraje'!$R:$R,'BD Factoraje'!$G:$G,'Cartera Semanal Producto'!$A60,'BD Factoraje'!$N:$N,'Cartera Semanal Producto'!BA$1,'BD Factoraje'!$C:$C,$B$2)</f>
        <v>0</v>
      </c>
      <c r="BB60" s="11">
        <f>IF('Cartera Semanal Producto'!$A60='Cartera Semanal Producto'!BB$1,-SUMIFS('BD Factoraje'!$Q:$Q,'BD Factoraje'!$G:$G,'Cartera Semanal Producto'!$A60,'BD Factoraje'!$C:$C,$B$2),0)+BA60-SUMIFS('BD Factoraje'!$R:$R,'BD Factoraje'!$G:$G,'Cartera Semanal Producto'!$A60,'BD Factoraje'!$N:$N,'Cartera Semanal Producto'!BB$1,'BD Factoraje'!$C:$C,$B$2)</f>
        <v>0</v>
      </c>
      <c r="BC60" s="11">
        <f>IF('Cartera Semanal Producto'!$A60='Cartera Semanal Producto'!BC$1,-SUMIFS('BD Factoraje'!$Q:$Q,'BD Factoraje'!$G:$G,'Cartera Semanal Producto'!$A60,'BD Factoraje'!$C:$C,$B$2),0)+BB60-SUMIFS('BD Factoraje'!$R:$R,'BD Factoraje'!$G:$G,'Cartera Semanal Producto'!$A60,'BD Factoraje'!$N:$N,'Cartera Semanal Producto'!BC$1,'BD Factoraje'!$C:$C,$B$2)</f>
        <v>0</v>
      </c>
      <c r="BD60" s="11">
        <f>IF('Cartera Semanal Producto'!$A60='Cartera Semanal Producto'!BD$1,-SUMIFS('BD Factoraje'!$Q:$Q,'BD Factoraje'!$G:$G,'Cartera Semanal Producto'!$A60,'BD Factoraje'!$C:$C,$B$2),0)+BC60-SUMIFS('BD Factoraje'!$R:$R,'BD Factoraje'!$G:$G,'Cartera Semanal Producto'!$A60,'BD Factoraje'!$N:$N,'Cartera Semanal Producto'!BD$1,'BD Factoraje'!$C:$C,$B$2)</f>
        <v>0</v>
      </c>
      <c r="BE60" s="11">
        <f>IF('Cartera Semanal Producto'!$A60='Cartera Semanal Producto'!BE$1,-SUMIFS('BD Factoraje'!$Q:$Q,'BD Factoraje'!$G:$G,'Cartera Semanal Producto'!$A60,'BD Factoraje'!$C:$C,$B$2),0)+BD60-SUMIFS('BD Factoraje'!$R:$R,'BD Factoraje'!$G:$G,'Cartera Semanal Producto'!$A60,'BD Factoraje'!$N:$N,'Cartera Semanal Producto'!BE$1,'BD Factoraje'!$C:$C,$B$2)</f>
        <v>0</v>
      </c>
      <c r="BF60" s="11">
        <f>IF('Cartera Semanal Producto'!$A60='Cartera Semanal Producto'!BF$1,-SUMIFS('BD Factoraje'!$Q:$Q,'BD Factoraje'!$G:$G,'Cartera Semanal Producto'!$A60,'BD Factoraje'!$C:$C,$B$2),0)+BE60-SUMIFS('BD Factoraje'!$R:$R,'BD Factoraje'!$G:$G,'Cartera Semanal Producto'!$A60,'BD Factoraje'!$N:$N,'Cartera Semanal Producto'!BF$1,'BD Factoraje'!$C:$C,$B$2)</f>
        <v>0</v>
      </c>
      <c r="BG60" s="11">
        <f>IF('Cartera Semanal Producto'!$A60='Cartera Semanal Producto'!BG$1,-SUMIFS('BD Factoraje'!$Q:$Q,'BD Factoraje'!$G:$G,'Cartera Semanal Producto'!$A60,'BD Factoraje'!$C:$C,$B$2),0)+BF60-SUMIFS('BD Factoraje'!$R:$R,'BD Factoraje'!$G:$G,'Cartera Semanal Producto'!$A60,'BD Factoraje'!$N:$N,'Cartera Semanal Producto'!BG$1,'BD Factoraje'!$C:$C,$B$2)</f>
        <v>0</v>
      </c>
      <c r="BH60" s="11">
        <f>IF('Cartera Semanal Producto'!$A60='Cartera Semanal Producto'!BH$1,-SUMIFS('BD Factoraje'!$Q:$Q,'BD Factoraje'!$G:$G,'Cartera Semanal Producto'!$A60,'BD Factoraje'!$C:$C,$B$2),0)+BG60-SUMIFS('BD Factoraje'!$R:$R,'BD Factoraje'!$G:$G,'Cartera Semanal Producto'!$A60,'BD Factoraje'!$N:$N,'Cartera Semanal Producto'!BH$1,'BD Factoraje'!$C:$C,$B$2)</f>
        <v>0</v>
      </c>
      <c r="BI60" s="11">
        <f>IF('Cartera Semanal Producto'!$A60='Cartera Semanal Producto'!BI$1,-SUMIFS('BD Factoraje'!$Q:$Q,'BD Factoraje'!$G:$G,'Cartera Semanal Producto'!$A60,'BD Factoraje'!$C:$C,$B$2),0)+BH60-SUMIFS('BD Factoraje'!$R:$R,'BD Factoraje'!$G:$G,'Cartera Semanal Producto'!$A60,'BD Factoraje'!$N:$N,'Cartera Semanal Producto'!BI$1,'BD Factoraje'!$C:$C,$B$2)</f>
        <v>0</v>
      </c>
      <c r="BJ60" s="11">
        <f>IF('Cartera Semanal Producto'!$A60='Cartera Semanal Producto'!BJ$1,-SUMIFS('BD Factoraje'!$Q:$Q,'BD Factoraje'!$G:$G,'Cartera Semanal Producto'!$A60,'BD Factoraje'!$C:$C,$B$2),0)+BI60-SUMIFS('BD Factoraje'!$R:$R,'BD Factoraje'!$G:$G,'Cartera Semanal Producto'!$A60,'BD Factoraje'!$N:$N,'Cartera Semanal Producto'!BJ$1,'BD Factoraje'!$C:$C,$B$2)</f>
        <v>0</v>
      </c>
      <c r="BK60" s="11">
        <f>IF('Cartera Semanal Producto'!$A60='Cartera Semanal Producto'!BK$1,-SUMIFS('BD Factoraje'!$Q:$Q,'BD Factoraje'!$G:$G,'Cartera Semanal Producto'!$A60,'BD Factoraje'!$C:$C,$B$2),0)+BJ60-SUMIFS('BD Factoraje'!$R:$R,'BD Factoraje'!$G:$G,'Cartera Semanal Producto'!$A60,'BD Factoraje'!$N:$N,'Cartera Semanal Producto'!BK$1,'BD Factoraje'!$C:$C,$B$2)</f>
        <v>0</v>
      </c>
      <c r="BL60" s="11">
        <f>IF('Cartera Semanal Producto'!$A60='Cartera Semanal Producto'!BL$1,-SUMIFS('BD Factoraje'!$Q:$Q,'BD Factoraje'!$G:$G,'Cartera Semanal Producto'!$A60,'BD Factoraje'!$C:$C,$B$2),0)+BK60-SUMIFS('BD Factoraje'!$R:$R,'BD Factoraje'!$G:$G,'Cartera Semanal Producto'!$A60,'BD Factoraje'!$N:$N,'Cartera Semanal Producto'!BL$1,'BD Factoraje'!$C:$C,$B$2)</f>
        <v>0</v>
      </c>
      <c r="BM60" s="11">
        <f>IF('Cartera Semanal Producto'!$A60='Cartera Semanal Producto'!BM$1,-SUMIFS('BD Factoraje'!$Q:$Q,'BD Factoraje'!$G:$G,'Cartera Semanal Producto'!$A60,'BD Factoraje'!$C:$C,$B$2),0)+BL60-SUMIFS('BD Factoraje'!$R:$R,'BD Factoraje'!$G:$G,'Cartera Semanal Producto'!$A60,'BD Factoraje'!$N:$N,'Cartera Semanal Producto'!BM$1,'BD Factoraje'!$C:$C,$B$2)</f>
        <v>0</v>
      </c>
      <c r="BN60" s="11">
        <f>IF('Cartera Semanal Producto'!$A60='Cartera Semanal Producto'!BN$1,-SUMIFS('BD Factoraje'!$Q:$Q,'BD Factoraje'!$G:$G,'Cartera Semanal Producto'!$A60,'BD Factoraje'!$C:$C,$B$2),0)+BM60-SUMIFS('BD Factoraje'!$R:$R,'BD Factoraje'!$G:$G,'Cartera Semanal Producto'!$A60,'BD Factoraje'!$N:$N,'Cartera Semanal Producto'!BN$1,'BD Factoraje'!$C:$C,$B$2)</f>
        <v>0</v>
      </c>
      <c r="BO60" s="11">
        <f>IF('Cartera Semanal Producto'!$A60='Cartera Semanal Producto'!BO$1,-SUMIFS('BD Factoraje'!$Q:$Q,'BD Factoraje'!$G:$G,'Cartera Semanal Producto'!$A60,'BD Factoraje'!$C:$C,$B$2),0)+BN60-SUMIFS('BD Factoraje'!$R:$R,'BD Factoraje'!$G:$G,'Cartera Semanal Producto'!$A60,'BD Factoraje'!$N:$N,'Cartera Semanal Producto'!BO$1,'BD Factoraje'!$C:$C,$B$2)</f>
        <v>0</v>
      </c>
      <c r="BP60" s="11">
        <f>IF('Cartera Semanal Producto'!$A60='Cartera Semanal Producto'!BP$1,-SUMIFS('BD Factoraje'!$Q:$Q,'BD Factoraje'!$G:$G,'Cartera Semanal Producto'!$A60,'BD Factoraje'!$C:$C,$B$2),0)+BO60-SUMIFS('BD Factoraje'!$R:$R,'BD Factoraje'!$G:$G,'Cartera Semanal Producto'!$A60,'BD Factoraje'!$N:$N,'Cartera Semanal Producto'!BP$1,'BD Factoraje'!$C:$C,$B$2)</f>
        <v>0</v>
      </c>
      <c r="BQ60" s="11">
        <f>IF('Cartera Semanal Producto'!$A60='Cartera Semanal Producto'!BQ$1,-SUMIFS('BD Factoraje'!$Q:$Q,'BD Factoraje'!$G:$G,'Cartera Semanal Producto'!$A60,'BD Factoraje'!$C:$C,$B$2),0)+BP60-SUMIFS('BD Factoraje'!$R:$R,'BD Factoraje'!$G:$G,'Cartera Semanal Producto'!$A60,'BD Factoraje'!$N:$N,'Cartera Semanal Producto'!BQ$1,'BD Factoraje'!$C:$C,$B$2)</f>
        <v>0</v>
      </c>
      <c r="BR60" s="11">
        <f>IF('Cartera Semanal Producto'!$A60='Cartera Semanal Producto'!BR$1,-SUMIFS('BD Factoraje'!$Q:$Q,'BD Factoraje'!$G:$G,'Cartera Semanal Producto'!$A60,'BD Factoraje'!$C:$C,$B$2),0)+BQ60-SUMIFS('BD Factoraje'!$R:$R,'BD Factoraje'!$G:$G,'Cartera Semanal Producto'!$A60,'BD Factoraje'!$N:$N,'Cartera Semanal Producto'!BR$1,'BD Factoraje'!$C:$C,$B$2)</f>
        <v>0</v>
      </c>
      <c r="BS60" s="11">
        <f>IF('Cartera Semanal Producto'!$A60='Cartera Semanal Producto'!BS$1,-SUMIFS('BD Factoraje'!$Q:$Q,'BD Factoraje'!$G:$G,'Cartera Semanal Producto'!$A60,'BD Factoraje'!$C:$C,$B$2),0)+BR60-SUMIFS('BD Factoraje'!$R:$R,'BD Factoraje'!$G:$G,'Cartera Semanal Producto'!$A60,'BD Factoraje'!$N:$N,'Cartera Semanal Producto'!BS$1,'BD Factoraje'!$C:$C,$B$2)</f>
        <v>0</v>
      </c>
      <c r="BT60" s="11">
        <f>IF('Cartera Semanal Producto'!$A60='Cartera Semanal Producto'!BT$1,-SUMIFS('BD Factoraje'!$Q:$Q,'BD Factoraje'!$G:$G,'Cartera Semanal Producto'!$A60,'BD Factoraje'!$C:$C,$B$2),0)+BS60-SUMIFS('BD Factoraje'!$R:$R,'BD Factoraje'!$G:$G,'Cartera Semanal Producto'!$A60,'BD Factoraje'!$N:$N,'Cartera Semanal Producto'!BT$1,'BD Factoraje'!$C:$C,$B$2)</f>
        <v>0</v>
      </c>
      <c r="BU60" s="11">
        <f>IF('Cartera Semanal Producto'!$A60='Cartera Semanal Producto'!BU$1,-SUMIFS('BD Factoraje'!$Q:$Q,'BD Factoraje'!$G:$G,'Cartera Semanal Producto'!$A60,'BD Factoraje'!$C:$C,$B$2),0)+BT60-SUMIFS('BD Factoraje'!$R:$R,'BD Factoraje'!$G:$G,'Cartera Semanal Producto'!$A60,'BD Factoraje'!$N:$N,'Cartera Semanal Producto'!BU$1,'BD Factoraje'!$C:$C,$B$2)</f>
        <v>0</v>
      </c>
      <c r="BV60" s="11">
        <f>IF('Cartera Semanal Producto'!$A60='Cartera Semanal Producto'!BV$1,-SUMIFS('BD Factoraje'!$Q:$Q,'BD Factoraje'!$G:$G,'Cartera Semanal Producto'!$A60,'BD Factoraje'!$C:$C,$B$2),0)+BU60-SUMIFS('BD Factoraje'!$R:$R,'BD Factoraje'!$G:$G,'Cartera Semanal Producto'!$A60,'BD Factoraje'!$N:$N,'Cartera Semanal Producto'!BV$1,'BD Factoraje'!$C:$C,$B$2)</f>
        <v>0</v>
      </c>
      <c r="BW60" s="11">
        <f>IF('Cartera Semanal Producto'!$A60='Cartera Semanal Producto'!BW$1,-SUMIFS('BD Factoraje'!$Q:$Q,'BD Factoraje'!$G:$G,'Cartera Semanal Producto'!$A60,'BD Factoraje'!$C:$C,$B$2),0)+BV60-SUMIFS('BD Factoraje'!$R:$R,'BD Factoraje'!$G:$G,'Cartera Semanal Producto'!$A60,'BD Factoraje'!$N:$N,'Cartera Semanal Producto'!BW$1,'BD Factoraje'!$C:$C,$B$2)</f>
        <v>0</v>
      </c>
      <c r="BX60" s="11">
        <f>IF('Cartera Semanal Producto'!$A60='Cartera Semanal Producto'!BX$1,-SUMIFS('BD Factoraje'!$Q:$Q,'BD Factoraje'!$G:$G,'Cartera Semanal Producto'!$A60,'BD Factoraje'!$C:$C,$B$2),0)+BW60-SUMIFS('BD Factoraje'!$R:$R,'BD Factoraje'!$G:$G,'Cartera Semanal Producto'!$A60,'BD Factoraje'!$N:$N,'Cartera Semanal Producto'!BX$1,'BD Factoraje'!$C:$C,$B$2)</f>
        <v>0</v>
      </c>
      <c r="BY60" s="11">
        <f>IF('Cartera Semanal Producto'!$A60='Cartera Semanal Producto'!BY$1,-SUMIFS('BD Factoraje'!$Q:$Q,'BD Factoraje'!$G:$G,'Cartera Semanal Producto'!$A60,'BD Factoraje'!$C:$C,$B$2),0)+BX60-SUMIFS('BD Factoraje'!$R:$R,'BD Factoraje'!$G:$G,'Cartera Semanal Producto'!$A60,'BD Factoraje'!$N:$N,'Cartera Semanal Producto'!BY$1,'BD Factoraje'!$C:$C,$B$2)</f>
        <v>0</v>
      </c>
      <c r="BZ60" s="11">
        <f>IF('Cartera Semanal Producto'!$A60='Cartera Semanal Producto'!BZ$1,-SUMIFS('BD Factoraje'!$Q:$Q,'BD Factoraje'!$G:$G,'Cartera Semanal Producto'!$A60,'BD Factoraje'!$C:$C,$B$2),0)+BY60-SUMIFS('BD Factoraje'!$R:$R,'BD Factoraje'!$G:$G,'Cartera Semanal Producto'!$A60,'BD Factoraje'!$N:$N,'Cartera Semanal Producto'!BZ$1,'BD Factoraje'!$C:$C,$B$2)</f>
        <v>0</v>
      </c>
      <c r="CA60" s="11">
        <f>IF('Cartera Semanal Producto'!$A60='Cartera Semanal Producto'!CA$1,-SUMIFS('BD Factoraje'!$Q:$Q,'BD Factoraje'!$G:$G,'Cartera Semanal Producto'!$A60,'BD Factoraje'!$C:$C,$B$2),0)+BZ60-SUMIFS('BD Factoraje'!$R:$R,'BD Factoraje'!$G:$G,'Cartera Semanal Producto'!$A60,'BD Factoraje'!$N:$N,'Cartera Semanal Producto'!CA$1,'BD Factoraje'!$C:$C,$B$2)</f>
        <v>0</v>
      </c>
      <c r="CB60" s="11">
        <f>IF('Cartera Semanal Producto'!$A60='Cartera Semanal Producto'!CB$1,-SUMIFS('BD Factoraje'!$Q:$Q,'BD Factoraje'!$G:$G,'Cartera Semanal Producto'!$A60,'BD Factoraje'!$C:$C,$B$2),0)+CA60-SUMIFS('BD Factoraje'!$R:$R,'BD Factoraje'!$G:$G,'Cartera Semanal Producto'!$A60,'BD Factoraje'!$N:$N,'Cartera Semanal Producto'!CB$1,'BD Factoraje'!$C:$C,$B$2)</f>
        <v>0</v>
      </c>
      <c r="CC60" s="11">
        <f>IF('Cartera Semanal Producto'!$A60='Cartera Semanal Producto'!CC$1,-SUMIFS('BD Factoraje'!$Q:$Q,'BD Factoraje'!$G:$G,'Cartera Semanal Producto'!$A60,'BD Factoraje'!$C:$C,$B$2),0)+CB60-SUMIFS('BD Factoraje'!$R:$R,'BD Factoraje'!$G:$G,'Cartera Semanal Producto'!$A60,'BD Factoraje'!$N:$N,'Cartera Semanal Producto'!CC$1,'BD Factoraje'!$C:$C,$B$2)</f>
        <v>0</v>
      </c>
      <c r="CD60" s="11">
        <f>IF('Cartera Semanal Producto'!$A60='Cartera Semanal Producto'!CD$1,-SUMIFS('BD Factoraje'!$Q:$Q,'BD Factoraje'!$G:$G,'Cartera Semanal Producto'!$A60,'BD Factoraje'!$C:$C,$B$2),0)+CC60-SUMIFS('BD Factoraje'!$R:$R,'BD Factoraje'!$G:$G,'Cartera Semanal Producto'!$A60,'BD Factoraje'!$N:$N,'Cartera Semanal Producto'!CD$1,'BD Factoraje'!$C:$C,$B$2)</f>
        <v>0</v>
      </c>
      <c r="CE60" s="11">
        <f>IF('Cartera Semanal Producto'!$A60='Cartera Semanal Producto'!CE$1,-SUMIFS('BD Factoraje'!$Q:$Q,'BD Factoraje'!$G:$G,'Cartera Semanal Producto'!$A60,'BD Factoraje'!$C:$C,$B$2),0)+CD60-SUMIFS('BD Factoraje'!$R:$R,'BD Factoraje'!$G:$G,'Cartera Semanal Producto'!$A60,'BD Factoraje'!$N:$N,'Cartera Semanal Producto'!CE$1,'BD Factoraje'!$C:$C,$B$2)</f>
        <v>0</v>
      </c>
      <c r="CF60" s="11">
        <f>IF('Cartera Semanal Producto'!$A60='Cartera Semanal Producto'!CF$1,-SUMIFS('BD Factoraje'!$Q:$Q,'BD Factoraje'!$G:$G,'Cartera Semanal Producto'!$A60,'BD Factoraje'!$C:$C,$B$2),0)+CE60-SUMIFS('BD Factoraje'!$R:$R,'BD Factoraje'!$G:$G,'Cartera Semanal Producto'!$A60,'BD Factoraje'!$N:$N,'Cartera Semanal Producto'!CF$1,'BD Factoraje'!$C:$C,$B$2)</f>
        <v>0</v>
      </c>
      <c r="CG60" s="11">
        <f>IF('Cartera Semanal Producto'!$A60='Cartera Semanal Producto'!CG$1,-SUMIFS('BD Factoraje'!$Q:$Q,'BD Factoraje'!$G:$G,'Cartera Semanal Producto'!$A60,'BD Factoraje'!$C:$C,$B$2),0)+CF60-SUMIFS('BD Factoraje'!$R:$R,'BD Factoraje'!$G:$G,'Cartera Semanal Producto'!$A60,'BD Factoraje'!$N:$N,'Cartera Semanal Producto'!CG$1,'BD Factoraje'!$C:$C,$B$2)</f>
        <v>0</v>
      </c>
      <c r="CH60" s="11">
        <f>IF('Cartera Semanal Producto'!$A60='Cartera Semanal Producto'!CH$1,-SUMIFS('BD Factoraje'!$Q:$Q,'BD Factoraje'!$G:$G,'Cartera Semanal Producto'!$A60,'BD Factoraje'!$C:$C,$B$2),0)+CG60-SUMIFS('BD Factoraje'!$R:$R,'BD Factoraje'!$G:$G,'Cartera Semanal Producto'!$A60,'BD Factoraje'!$N:$N,'Cartera Semanal Producto'!CH$1,'BD Factoraje'!$C:$C,$B$2)</f>
        <v>0</v>
      </c>
      <c r="CI60" s="11">
        <f>IF('Cartera Semanal Producto'!$A60='Cartera Semanal Producto'!CI$1,-SUMIFS('BD Factoraje'!$Q:$Q,'BD Factoraje'!$G:$G,'Cartera Semanal Producto'!$A60,'BD Factoraje'!$C:$C,$B$2),0)+CH60-SUMIFS('BD Factoraje'!$R:$R,'BD Factoraje'!$G:$G,'Cartera Semanal Producto'!$A60,'BD Factoraje'!$N:$N,'Cartera Semanal Producto'!CI$1,'BD Factoraje'!$C:$C,$B$2)</f>
        <v>0</v>
      </c>
      <c r="CJ60" s="11">
        <f>IF('Cartera Semanal Producto'!$A60='Cartera Semanal Producto'!CJ$1,-SUMIFS('BD Factoraje'!$Q:$Q,'BD Factoraje'!$G:$G,'Cartera Semanal Producto'!$A60,'BD Factoraje'!$C:$C,$B$2),0)+CI60-SUMIFS('BD Factoraje'!$R:$R,'BD Factoraje'!$G:$G,'Cartera Semanal Producto'!$A60,'BD Factoraje'!$N:$N,'Cartera Semanal Producto'!CJ$1,'BD Factoraje'!$C:$C,$B$2)</f>
        <v>0</v>
      </c>
      <c r="CK60" s="11">
        <f>IF('Cartera Semanal Producto'!$A60='Cartera Semanal Producto'!CK$1,-SUMIFS('BD Factoraje'!$Q:$Q,'BD Factoraje'!$G:$G,'Cartera Semanal Producto'!$A60,'BD Factoraje'!$C:$C,$B$2),0)+CJ60-SUMIFS('BD Factoraje'!$R:$R,'BD Factoraje'!$G:$G,'Cartera Semanal Producto'!$A60,'BD Factoraje'!$N:$N,'Cartera Semanal Producto'!CK$1,'BD Factoraje'!$C:$C,$B$2)</f>
        <v>0</v>
      </c>
      <c r="CL60" s="11">
        <f>IF('Cartera Semanal Producto'!$A60='Cartera Semanal Producto'!CL$1,-SUMIFS('BD Factoraje'!$Q:$Q,'BD Factoraje'!$G:$G,'Cartera Semanal Producto'!$A60,'BD Factoraje'!$C:$C,$B$2),0)+CK60-SUMIFS('BD Factoraje'!$R:$R,'BD Factoraje'!$G:$G,'Cartera Semanal Producto'!$A60,'BD Factoraje'!$N:$N,'Cartera Semanal Producto'!CL$1,'BD Factoraje'!$C:$C,$B$2)</f>
        <v>0</v>
      </c>
      <c r="CM60" s="11">
        <f>IF('Cartera Semanal Producto'!$A60='Cartera Semanal Producto'!CM$1,-SUMIFS('BD Factoraje'!$Q:$Q,'BD Factoraje'!$G:$G,'Cartera Semanal Producto'!$A60,'BD Factoraje'!$C:$C,$B$2),0)+CL60-SUMIFS('BD Factoraje'!$R:$R,'BD Factoraje'!$G:$G,'Cartera Semanal Producto'!$A60,'BD Factoraje'!$N:$N,'Cartera Semanal Producto'!CM$1,'BD Factoraje'!$C:$C,$B$2)</f>
        <v>0</v>
      </c>
      <c r="CN60" s="11">
        <f>IF('Cartera Semanal Producto'!$A60='Cartera Semanal Producto'!CN$1,-SUMIFS('BD Factoraje'!$Q:$Q,'BD Factoraje'!$G:$G,'Cartera Semanal Producto'!$A60,'BD Factoraje'!$C:$C,$B$2),0)+CM60-SUMIFS('BD Factoraje'!$R:$R,'BD Factoraje'!$G:$G,'Cartera Semanal Producto'!$A60,'BD Factoraje'!$N:$N,'Cartera Semanal Producto'!CN$1,'BD Factoraje'!$C:$C,$B$2)</f>
        <v>0</v>
      </c>
      <c r="CO60" s="11">
        <f>IF('Cartera Semanal Producto'!$A60='Cartera Semanal Producto'!CO$1,-SUMIFS('BD Factoraje'!$Q:$Q,'BD Factoraje'!$G:$G,'Cartera Semanal Producto'!$A60,'BD Factoraje'!$C:$C,$B$2),0)+CN60-SUMIFS('BD Factoraje'!$R:$R,'BD Factoraje'!$G:$G,'Cartera Semanal Producto'!$A60,'BD Factoraje'!$N:$N,'Cartera Semanal Producto'!CO$1,'BD Factoraje'!$C:$C,$B$2)</f>
        <v>0</v>
      </c>
      <c r="CP60" s="11">
        <f>IF('Cartera Semanal Producto'!$A60='Cartera Semanal Producto'!CP$1,-SUMIFS('BD Factoraje'!$Q:$Q,'BD Factoraje'!$G:$G,'Cartera Semanal Producto'!$A60,'BD Factoraje'!$C:$C,$B$2),0)+CO60-SUMIFS('BD Factoraje'!$R:$R,'BD Factoraje'!$G:$G,'Cartera Semanal Producto'!$A60,'BD Factoraje'!$N:$N,'Cartera Semanal Producto'!CP$1,'BD Factoraje'!$C:$C,$B$2)</f>
        <v>0</v>
      </c>
      <c r="CQ60" s="11">
        <f>IF('Cartera Semanal Producto'!$A60='Cartera Semanal Producto'!CQ$1,-SUMIFS('BD Factoraje'!$Q:$Q,'BD Factoraje'!$G:$G,'Cartera Semanal Producto'!$A60,'BD Factoraje'!$C:$C,$B$2),0)+CP60-SUMIFS('BD Factoraje'!$R:$R,'BD Factoraje'!$G:$G,'Cartera Semanal Producto'!$A60,'BD Factoraje'!$N:$N,'Cartera Semanal Producto'!CQ$1,'BD Factoraje'!$C:$C,$B$2)</f>
        <v>0</v>
      </c>
      <c r="CR60" s="11">
        <f>IF('Cartera Semanal Producto'!$A60='Cartera Semanal Producto'!CR$1,-SUMIFS('BD Factoraje'!$Q:$Q,'BD Factoraje'!$G:$G,'Cartera Semanal Producto'!$A60,'BD Factoraje'!$C:$C,$B$2),0)+CQ60-SUMIFS('BD Factoraje'!$R:$R,'BD Factoraje'!$G:$G,'Cartera Semanal Producto'!$A60,'BD Factoraje'!$N:$N,'Cartera Semanal Producto'!CR$1,'BD Factoraje'!$C:$C,$B$2)</f>
        <v>0</v>
      </c>
      <c r="CS60" s="11">
        <f>IF('Cartera Semanal Producto'!$A60='Cartera Semanal Producto'!CS$1,-SUMIFS('BD Factoraje'!$Q:$Q,'BD Factoraje'!$G:$G,'Cartera Semanal Producto'!$A60,'BD Factoraje'!$C:$C,$B$2),0)+CR60-SUMIFS('BD Factoraje'!$R:$R,'BD Factoraje'!$G:$G,'Cartera Semanal Producto'!$A60,'BD Factoraje'!$N:$N,'Cartera Semanal Producto'!CS$1,'BD Factoraje'!$C:$C,$B$2)</f>
        <v>0</v>
      </c>
      <c r="CT60" s="11">
        <f>IF('Cartera Semanal Producto'!$A60='Cartera Semanal Producto'!CT$1,-SUMIFS('BD Factoraje'!$Q:$Q,'BD Factoraje'!$G:$G,'Cartera Semanal Producto'!$A60,'BD Factoraje'!$C:$C,$B$2),0)+CS60-SUMIFS('BD Factoraje'!$R:$R,'BD Factoraje'!$G:$G,'Cartera Semanal Producto'!$A60,'BD Factoraje'!$N:$N,'Cartera Semanal Producto'!CT$1,'BD Factoraje'!$C:$C,$B$2)</f>
        <v>0</v>
      </c>
      <c r="CU60" s="11">
        <f>IF('Cartera Semanal Producto'!$A60='Cartera Semanal Producto'!CU$1,-SUMIFS('BD Factoraje'!$Q:$Q,'BD Factoraje'!$G:$G,'Cartera Semanal Producto'!$A60,'BD Factoraje'!$C:$C,$B$2),0)+CT60-SUMIFS('BD Factoraje'!$R:$R,'BD Factoraje'!$G:$G,'Cartera Semanal Producto'!$A60,'BD Factoraje'!$N:$N,'Cartera Semanal Producto'!CU$1,'BD Factoraje'!$C:$C,$B$2)</f>
        <v>0</v>
      </c>
      <c r="CV60" s="11">
        <f>IF('Cartera Semanal Producto'!$A60='Cartera Semanal Producto'!CV$1,-SUMIFS('BD Factoraje'!$Q:$Q,'BD Factoraje'!$G:$G,'Cartera Semanal Producto'!$A60,'BD Factoraje'!$C:$C,$B$2),0)+CU60-SUMIFS('BD Factoraje'!$R:$R,'BD Factoraje'!$G:$G,'Cartera Semanal Producto'!$A60,'BD Factoraje'!$N:$N,'Cartera Semanal Producto'!CV$1,'BD Factoraje'!$C:$C,$B$2)</f>
        <v>0</v>
      </c>
    </row>
    <row r="61" spans="1:100" x14ac:dyDescent="0.25">
      <c r="A61" s="14">
        <v>71</v>
      </c>
      <c r="B61" s="31">
        <f t="shared" si="3"/>
        <v>42862</v>
      </c>
      <c r="C61" s="11">
        <f>IF('Cartera Semanal Producto'!$A61='Cartera Semanal Producto'!C$1,-SUMIFS('BD Factoraje'!$Q:$Q,'BD Factoraje'!$G:$G,'Cartera Semanal Producto'!$A61,'BD Factoraje'!$C:$C,$B$2),0)</f>
        <v>0</v>
      </c>
      <c r="D61" s="11">
        <f>IF('Cartera Semanal Producto'!$A61='Cartera Semanal Producto'!D$1,-SUMIFS('BD Factoraje'!$Q:$Q,'BD Factoraje'!$G:$G,'Cartera Semanal Producto'!$A61,'BD Factoraje'!$C:$C,$B$2),0)+C61-SUMIFS('BD Factoraje'!$R:$R,'BD Factoraje'!$G:$G,'Cartera Semanal Producto'!$A61,'BD Factoraje'!$N:$N,'Cartera Semanal Producto'!D$1,'BD Factoraje'!$C:$C,$B$2)</f>
        <v>0</v>
      </c>
      <c r="E61" s="11">
        <f>IF('Cartera Semanal Producto'!$A61='Cartera Semanal Producto'!E$1,-SUMIFS('BD Factoraje'!$Q:$Q,'BD Factoraje'!$G:$G,'Cartera Semanal Producto'!$A61,'BD Factoraje'!$C:$C,$B$2),0)+D61-SUMIFS('BD Factoraje'!$R:$R,'BD Factoraje'!$G:$G,'Cartera Semanal Producto'!$A61,'BD Factoraje'!$N:$N,'Cartera Semanal Producto'!E$1,'BD Factoraje'!$C:$C,$B$2)</f>
        <v>0</v>
      </c>
      <c r="F61" s="11">
        <f>IF('Cartera Semanal Producto'!$A61='Cartera Semanal Producto'!F$1,-SUMIFS('BD Factoraje'!$Q:$Q,'BD Factoraje'!$G:$G,'Cartera Semanal Producto'!$A61,'BD Factoraje'!$C:$C,$B$2),0)+E61-SUMIFS('BD Factoraje'!$R:$R,'BD Factoraje'!$G:$G,'Cartera Semanal Producto'!$A61,'BD Factoraje'!$N:$N,'Cartera Semanal Producto'!F$1,'BD Factoraje'!$C:$C,$B$2)</f>
        <v>0</v>
      </c>
      <c r="G61" s="11">
        <f>IF('Cartera Semanal Producto'!$A61='Cartera Semanal Producto'!G$1,-SUMIFS('BD Factoraje'!$Q:$Q,'BD Factoraje'!$G:$G,'Cartera Semanal Producto'!$A61,'BD Factoraje'!$C:$C,$B$2),0)+F61-SUMIFS('BD Factoraje'!$R:$R,'BD Factoraje'!$G:$G,'Cartera Semanal Producto'!$A61,'BD Factoraje'!$N:$N,'Cartera Semanal Producto'!G$1,'BD Factoraje'!$C:$C,$B$2)</f>
        <v>0</v>
      </c>
      <c r="H61" s="11">
        <f>IF('Cartera Semanal Producto'!$A61='Cartera Semanal Producto'!H$1,-SUMIFS('BD Factoraje'!$Q:$Q,'BD Factoraje'!$G:$G,'Cartera Semanal Producto'!$A61,'BD Factoraje'!$C:$C,$B$2),0)+G61-SUMIFS('BD Factoraje'!$R:$R,'BD Factoraje'!$G:$G,'Cartera Semanal Producto'!$A61,'BD Factoraje'!$N:$N,'Cartera Semanal Producto'!H$1,'BD Factoraje'!$C:$C,$B$2)</f>
        <v>0</v>
      </c>
      <c r="I61" s="11">
        <f>IF('Cartera Semanal Producto'!$A61='Cartera Semanal Producto'!I$1,-SUMIFS('BD Factoraje'!$Q:$Q,'BD Factoraje'!$G:$G,'Cartera Semanal Producto'!$A61,'BD Factoraje'!$C:$C,$B$2),0)+H61-SUMIFS('BD Factoraje'!$R:$R,'BD Factoraje'!$G:$G,'Cartera Semanal Producto'!$A61,'BD Factoraje'!$N:$N,'Cartera Semanal Producto'!I$1,'BD Factoraje'!$C:$C,$B$2)</f>
        <v>0</v>
      </c>
      <c r="J61" s="11">
        <f>IF('Cartera Semanal Producto'!$A61='Cartera Semanal Producto'!J$1,-SUMIFS('BD Factoraje'!$Q:$Q,'BD Factoraje'!$G:$G,'Cartera Semanal Producto'!$A61,'BD Factoraje'!$C:$C,$B$2),0)+I61-SUMIFS('BD Factoraje'!$R:$R,'BD Factoraje'!$G:$G,'Cartera Semanal Producto'!$A61,'BD Factoraje'!$N:$N,'Cartera Semanal Producto'!J$1,'BD Factoraje'!$C:$C,$B$2)</f>
        <v>0</v>
      </c>
      <c r="K61" s="11">
        <f>IF('Cartera Semanal Producto'!$A61='Cartera Semanal Producto'!K$1,-SUMIFS('BD Factoraje'!$Q:$Q,'BD Factoraje'!$G:$G,'Cartera Semanal Producto'!$A61,'BD Factoraje'!$C:$C,$B$2),0)+J61-SUMIFS('BD Factoraje'!$R:$R,'BD Factoraje'!$G:$G,'Cartera Semanal Producto'!$A61,'BD Factoraje'!$N:$N,'Cartera Semanal Producto'!K$1,'BD Factoraje'!$C:$C,$B$2)</f>
        <v>0</v>
      </c>
      <c r="L61" s="11">
        <f>IF('Cartera Semanal Producto'!$A61='Cartera Semanal Producto'!L$1,-SUMIFS('BD Factoraje'!$Q:$Q,'BD Factoraje'!$G:$G,'Cartera Semanal Producto'!$A61,'BD Factoraje'!$C:$C,$B$2),0)+K61-SUMIFS('BD Factoraje'!$R:$R,'BD Factoraje'!$G:$G,'Cartera Semanal Producto'!$A61,'BD Factoraje'!$N:$N,'Cartera Semanal Producto'!L$1,'BD Factoraje'!$C:$C,$B$2)</f>
        <v>0</v>
      </c>
      <c r="M61" s="11">
        <f>IF('Cartera Semanal Producto'!$A61='Cartera Semanal Producto'!M$1,-SUMIFS('BD Factoraje'!$Q:$Q,'BD Factoraje'!$G:$G,'Cartera Semanal Producto'!$A61,'BD Factoraje'!$C:$C,$B$2),0)+L61-SUMIFS('BD Factoraje'!$R:$R,'BD Factoraje'!$G:$G,'Cartera Semanal Producto'!$A61,'BD Factoraje'!$N:$N,'Cartera Semanal Producto'!M$1,'BD Factoraje'!$C:$C,$B$2)</f>
        <v>0</v>
      </c>
      <c r="N61" s="11">
        <f>IF('Cartera Semanal Producto'!$A61='Cartera Semanal Producto'!N$1,-SUMIFS('BD Factoraje'!$Q:$Q,'BD Factoraje'!$G:$G,'Cartera Semanal Producto'!$A61,'BD Factoraje'!$C:$C,$B$2),0)+M61-SUMIFS('BD Factoraje'!$R:$R,'BD Factoraje'!$G:$G,'Cartera Semanal Producto'!$A61,'BD Factoraje'!$N:$N,'Cartera Semanal Producto'!N$1,'BD Factoraje'!$C:$C,$B$2)</f>
        <v>0</v>
      </c>
      <c r="O61" s="11">
        <f>IF('Cartera Semanal Producto'!$A61='Cartera Semanal Producto'!O$1,-SUMIFS('BD Factoraje'!$Q:$Q,'BD Factoraje'!$G:$G,'Cartera Semanal Producto'!$A61,'BD Factoraje'!$C:$C,$B$2),0)+N61-SUMIFS('BD Factoraje'!$R:$R,'BD Factoraje'!$G:$G,'Cartera Semanal Producto'!$A61,'BD Factoraje'!$N:$N,'Cartera Semanal Producto'!O$1,'BD Factoraje'!$C:$C,$B$2)</f>
        <v>0</v>
      </c>
      <c r="P61" s="11">
        <f>IF('Cartera Semanal Producto'!$A61='Cartera Semanal Producto'!P$1,-SUMIFS('BD Factoraje'!$Q:$Q,'BD Factoraje'!$G:$G,'Cartera Semanal Producto'!$A61,'BD Factoraje'!$C:$C,$B$2),0)+O61-SUMIFS('BD Factoraje'!$R:$R,'BD Factoraje'!$G:$G,'Cartera Semanal Producto'!$A61,'BD Factoraje'!$N:$N,'Cartera Semanal Producto'!P$1,'BD Factoraje'!$C:$C,$B$2)</f>
        <v>0</v>
      </c>
      <c r="Q61" s="11">
        <f>IF('Cartera Semanal Producto'!$A61='Cartera Semanal Producto'!Q$1,-SUMIFS('BD Factoraje'!$Q:$Q,'BD Factoraje'!$G:$G,'Cartera Semanal Producto'!$A61,'BD Factoraje'!$C:$C,$B$2),0)+P61-SUMIFS('BD Factoraje'!$R:$R,'BD Factoraje'!$G:$G,'Cartera Semanal Producto'!$A61,'BD Factoraje'!$N:$N,'Cartera Semanal Producto'!Q$1,'BD Factoraje'!$C:$C,$B$2)</f>
        <v>0</v>
      </c>
      <c r="R61" s="11">
        <f>IF('Cartera Semanal Producto'!$A61='Cartera Semanal Producto'!R$1,-SUMIFS('BD Factoraje'!$Q:$Q,'BD Factoraje'!$G:$G,'Cartera Semanal Producto'!$A61,'BD Factoraje'!$C:$C,$B$2),0)+Q61-SUMIFS('BD Factoraje'!$R:$R,'BD Factoraje'!$G:$G,'Cartera Semanal Producto'!$A61,'BD Factoraje'!$N:$N,'Cartera Semanal Producto'!R$1,'BD Factoraje'!$C:$C,$B$2)</f>
        <v>0</v>
      </c>
      <c r="S61" s="11">
        <f>IF('Cartera Semanal Producto'!$A61='Cartera Semanal Producto'!S$1,-SUMIFS('BD Factoraje'!$Q:$Q,'BD Factoraje'!$G:$G,'Cartera Semanal Producto'!$A61,'BD Factoraje'!$C:$C,$B$2),0)+R61-SUMIFS('BD Factoraje'!$R:$R,'BD Factoraje'!$G:$G,'Cartera Semanal Producto'!$A61,'BD Factoraje'!$N:$N,'Cartera Semanal Producto'!S$1,'BD Factoraje'!$C:$C,$B$2)</f>
        <v>0</v>
      </c>
      <c r="T61" s="11">
        <f>IF('Cartera Semanal Producto'!$A61='Cartera Semanal Producto'!T$1,-SUMIFS('BD Factoraje'!$Q:$Q,'BD Factoraje'!$G:$G,'Cartera Semanal Producto'!$A61,'BD Factoraje'!$C:$C,$B$2),0)+S61-SUMIFS('BD Factoraje'!$R:$R,'BD Factoraje'!$G:$G,'Cartera Semanal Producto'!$A61,'BD Factoraje'!$N:$N,'Cartera Semanal Producto'!T$1,'BD Factoraje'!$C:$C,$B$2)</f>
        <v>0</v>
      </c>
      <c r="U61" s="11">
        <f>IF('Cartera Semanal Producto'!$A61='Cartera Semanal Producto'!U$1,-SUMIFS('BD Factoraje'!$Q:$Q,'BD Factoraje'!$G:$G,'Cartera Semanal Producto'!$A61,'BD Factoraje'!$C:$C,$B$2),0)+T61-SUMIFS('BD Factoraje'!$R:$R,'BD Factoraje'!$G:$G,'Cartera Semanal Producto'!$A61,'BD Factoraje'!$N:$N,'Cartera Semanal Producto'!U$1,'BD Factoraje'!$C:$C,$B$2)</f>
        <v>0</v>
      </c>
      <c r="V61" s="11">
        <f>IF('Cartera Semanal Producto'!$A61='Cartera Semanal Producto'!V$1,-SUMIFS('BD Factoraje'!$Q:$Q,'BD Factoraje'!$G:$G,'Cartera Semanal Producto'!$A61,'BD Factoraje'!$C:$C,$B$2),0)+U61-SUMIFS('BD Factoraje'!$R:$R,'BD Factoraje'!$G:$G,'Cartera Semanal Producto'!$A61,'BD Factoraje'!$N:$N,'Cartera Semanal Producto'!V$1,'BD Factoraje'!$C:$C,$B$2)</f>
        <v>0</v>
      </c>
      <c r="W61" s="11">
        <f>IF('Cartera Semanal Producto'!$A61='Cartera Semanal Producto'!W$1,-SUMIFS('BD Factoraje'!$Q:$Q,'BD Factoraje'!$G:$G,'Cartera Semanal Producto'!$A61,'BD Factoraje'!$C:$C,$B$2),0)+V61-SUMIFS('BD Factoraje'!$R:$R,'BD Factoraje'!$G:$G,'Cartera Semanal Producto'!$A61,'BD Factoraje'!$N:$N,'Cartera Semanal Producto'!W$1,'BD Factoraje'!$C:$C,$B$2)</f>
        <v>0</v>
      </c>
      <c r="X61" s="11">
        <f>IF('Cartera Semanal Producto'!$A61='Cartera Semanal Producto'!X$1,-SUMIFS('BD Factoraje'!$Q:$Q,'BD Factoraje'!$G:$G,'Cartera Semanal Producto'!$A61,'BD Factoraje'!$C:$C,$B$2),0)+W61-SUMIFS('BD Factoraje'!$R:$R,'BD Factoraje'!$G:$G,'Cartera Semanal Producto'!$A61,'BD Factoraje'!$N:$N,'Cartera Semanal Producto'!X$1,'BD Factoraje'!$C:$C,$B$2)</f>
        <v>0</v>
      </c>
      <c r="Y61" s="11">
        <f>IF('Cartera Semanal Producto'!$A61='Cartera Semanal Producto'!Y$1,-SUMIFS('BD Factoraje'!$Q:$Q,'BD Factoraje'!$G:$G,'Cartera Semanal Producto'!$A61,'BD Factoraje'!$C:$C,$B$2),0)+X61-SUMIFS('BD Factoraje'!$R:$R,'BD Factoraje'!$G:$G,'Cartera Semanal Producto'!$A61,'BD Factoraje'!$N:$N,'Cartera Semanal Producto'!Y$1,'BD Factoraje'!$C:$C,$B$2)</f>
        <v>0</v>
      </c>
      <c r="Z61" s="11">
        <f>IF('Cartera Semanal Producto'!$A61='Cartera Semanal Producto'!Z$1,-SUMIFS('BD Factoraje'!$Q:$Q,'BD Factoraje'!$G:$G,'Cartera Semanal Producto'!$A61,'BD Factoraje'!$C:$C,$B$2),0)+Y61-SUMIFS('BD Factoraje'!$R:$R,'BD Factoraje'!$G:$G,'Cartera Semanal Producto'!$A61,'BD Factoraje'!$N:$N,'Cartera Semanal Producto'!Z$1,'BD Factoraje'!$C:$C,$B$2)</f>
        <v>0</v>
      </c>
      <c r="AA61" s="11">
        <f>IF('Cartera Semanal Producto'!$A61='Cartera Semanal Producto'!AA$1,-SUMIFS('BD Factoraje'!$Q:$Q,'BD Factoraje'!$G:$G,'Cartera Semanal Producto'!$A61,'BD Factoraje'!$C:$C,$B$2),0)+Z61-SUMIFS('BD Factoraje'!$R:$R,'BD Factoraje'!$G:$G,'Cartera Semanal Producto'!$A61,'BD Factoraje'!$N:$N,'Cartera Semanal Producto'!AA$1,'BD Factoraje'!$C:$C,$B$2)</f>
        <v>0</v>
      </c>
      <c r="AB61" s="11">
        <f>IF('Cartera Semanal Producto'!$A61='Cartera Semanal Producto'!AB$1,-SUMIFS('BD Factoraje'!$Q:$Q,'BD Factoraje'!$G:$G,'Cartera Semanal Producto'!$A61,'BD Factoraje'!$C:$C,$B$2),0)+AA61-SUMIFS('BD Factoraje'!$R:$R,'BD Factoraje'!$G:$G,'Cartera Semanal Producto'!$A61,'BD Factoraje'!$N:$N,'Cartera Semanal Producto'!AB$1,'BD Factoraje'!$C:$C,$B$2)</f>
        <v>0</v>
      </c>
      <c r="AC61" s="11">
        <f>IF('Cartera Semanal Producto'!$A61='Cartera Semanal Producto'!AC$1,-SUMIFS('BD Factoraje'!$Q:$Q,'BD Factoraje'!$G:$G,'Cartera Semanal Producto'!$A61,'BD Factoraje'!$C:$C,$B$2),0)+AB61-SUMIFS('BD Factoraje'!$R:$R,'BD Factoraje'!$G:$G,'Cartera Semanal Producto'!$A61,'BD Factoraje'!$N:$N,'Cartera Semanal Producto'!AC$1,'BD Factoraje'!$C:$C,$B$2)</f>
        <v>0</v>
      </c>
      <c r="AD61" s="11">
        <f>IF('Cartera Semanal Producto'!$A61='Cartera Semanal Producto'!AD$1,-SUMIFS('BD Factoraje'!$Q:$Q,'BD Factoraje'!$G:$G,'Cartera Semanal Producto'!$A61,'BD Factoraje'!$C:$C,$B$2),0)+AC61-SUMIFS('BD Factoraje'!$R:$R,'BD Factoraje'!$G:$G,'Cartera Semanal Producto'!$A61,'BD Factoraje'!$N:$N,'Cartera Semanal Producto'!AD$1,'BD Factoraje'!$C:$C,$B$2)</f>
        <v>0</v>
      </c>
      <c r="AE61" s="11">
        <f>IF('Cartera Semanal Producto'!$A61='Cartera Semanal Producto'!AE$1,-SUMIFS('BD Factoraje'!$Q:$Q,'BD Factoraje'!$G:$G,'Cartera Semanal Producto'!$A61,'BD Factoraje'!$C:$C,$B$2),0)+AD61-SUMIFS('BD Factoraje'!$R:$R,'BD Factoraje'!$G:$G,'Cartera Semanal Producto'!$A61,'BD Factoraje'!$N:$N,'Cartera Semanal Producto'!AE$1,'BD Factoraje'!$C:$C,$B$2)</f>
        <v>0</v>
      </c>
      <c r="AF61" s="11">
        <f>IF('Cartera Semanal Producto'!$A61='Cartera Semanal Producto'!AF$1,-SUMIFS('BD Factoraje'!$Q:$Q,'BD Factoraje'!$G:$G,'Cartera Semanal Producto'!$A61,'BD Factoraje'!$C:$C,$B$2),0)+AE61-SUMIFS('BD Factoraje'!$R:$R,'BD Factoraje'!$G:$G,'Cartera Semanal Producto'!$A61,'BD Factoraje'!$N:$N,'Cartera Semanal Producto'!AF$1,'BD Factoraje'!$C:$C,$B$2)</f>
        <v>0</v>
      </c>
      <c r="AG61" s="11">
        <f>IF('Cartera Semanal Producto'!$A61='Cartera Semanal Producto'!AG$1,-SUMIFS('BD Factoraje'!$Q:$Q,'BD Factoraje'!$G:$G,'Cartera Semanal Producto'!$A61,'BD Factoraje'!$C:$C,$B$2),0)+AF61-SUMIFS('BD Factoraje'!$R:$R,'BD Factoraje'!$G:$G,'Cartera Semanal Producto'!$A61,'BD Factoraje'!$N:$N,'Cartera Semanal Producto'!AG$1,'BD Factoraje'!$C:$C,$B$2)</f>
        <v>0</v>
      </c>
      <c r="AH61" s="11">
        <f>IF('Cartera Semanal Producto'!$A61='Cartera Semanal Producto'!AH$1,-SUMIFS('BD Factoraje'!$Q:$Q,'BD Factoraje'!$G:$G,'Cartera Semanal Producto'!$A61,'BD Factoraje'!$C:$C,$B$2),0)+AG61-SUMIFS('BD Factoraje'!$R:$R,'BD Factoraje'!$G:$G,'Cartera Semanal Producto'!$A61,'BD Factoraje'!$N:$N,'Cartera Semanal Producto'!AH$1,'BD Factoraje'!$C:$C,$B$2)</f>
        <v>0</v>
      </c>
      <c r="AI61" s="11">
        <f>IF('Cartera Semanal Producto'!$A61='Cartera Semanal Producto'!AI$1,-SUMIFS('BD Factoraje'!$Q:$Q,'BD Factoraje'!$G:$G,'Cartera Semanal Producto'!$A61,'BD Factoraje'!$C:$C,$B$2),0)+AH61-SUMIFS('BD Factoraje'!$R:$R,'BD Factoraje'!$G:$G,'Cartera Semanal Producto'!$A61,'BD Factoraje'!$N:$N,'Cartera Semanal Producto'!AI$1,'BD Factoraje'!$C:$C,$B$2)</f>
        <v>0</v>
      </c>
      <c r="AJ61" s="11">
        <f>IF('Cartera Semanal Producto'!$A61='Cartera Semanal Producto'!AJ$1,-SUMIFS('BD Factoraje'!$Q:$Q,'BD Factoraje'!$G:$G,'Cartera Semanal Producto'!$A61,'BD Factoraje'!$C:$C,$B$2),0)+AI61-SUMIFS('BD Factoraje'!$R:$R,'BD Factoraje'!$G:$G,'Cartera Semanal Producto'!$A61,'BD Factoraje'!$N:$N,'Cartera Semanal Producto'!AJ$1,'BD Factoraje'!$C:$C,$B$2)</f>
        <v>0</v>
      </c>
      <c r="AK61" s="11">
        <f>IF('Cartera Semanal Producto'!$A61='Cartera Semanal Producto'!AK$1,-SUMIFS('BD Factoraje'!$Q:$Q,'BD Factoraje'!$G:$G,'Cartera Semanal Producto'!$A61,'BD Factoraje'!$C:$C,$B$2),0)+AJ61-SUMIFS('BD Factoraje'!$R:$R,'BD Factoraje'!$G:$G,'Cartera Semanal Producto'!$A61,'BD Factoraje'!$N:$N,'Cartera Semanal Producto'!AK$1,'BD Factoraje'!$C:$C,$B$2)</f>
        <v>0</v>
      </c>
      <c r="AL61" s="11">
        <f>IF('Cartera Semanal Producto'!$A61='Cartera Semanal Producto'!AL$1,-SUMIFS('BD Factoraje'!$Q:$Q,'BD Factoraje'!$G:$G,'Cartera Semanal Producto'!$A61,'BD Factoraje'!$C:$C,$B$2),0)+AK61-SUMIFS('BD Factoraje'!$R:$R,'BD Factoraje'!$G:$G,'Cartera Semanal Producto'!$A61,'BD Factoraje'!$N:$N,'Cartera Semanal Producto'!AL$1,'BD Factoraje'!$C:$C,$B$2)</f>
        <v>0</v>
      </c>
      <c r="AM61" s="11">
        <f>IF('Cartera Semanal Producto'!$A61='Cartera Semanal Producto'!AM$1,-SUMIFS('BD Factoraje'!$Q:$Q,'BD Factoraje'!$G:$G,'Cartera Semanal Producto'!$A61,'BD Factoraje'!$C:$C,$B$2),0)+AL61-SUMIFS('BD Factoraje'!$R:$R,'BD Factoraje'!$G:$G,'Cartera Semanal Producto'!$A61,'BD Factoraje'!$N:$N,'Cartera Semanal Producto'!AM$1,'BD Factoraje'!$C:$C,$B$2)</f>
        <v>0</v>
      </c>
      <c r="AN61" s="11">
        <f>IF('Cartera Semanal Producto'!$A61='Cartera Semanal Producto'!AN$1,-SUMIFS('BD Factoraje'!$Q:$Q,'BD Factoraje'!$G:$G,'Cartera Semanal Producto'!$A61,'BD Factoraje'!$C:$C,$B$2),0)+AM61-SUMIFS('BD Factoraje'!$R:$R,'BD Factoraje'!$G:$G,'Cartera Semanal Producto'!$A61,'BD Factoraje'!$N:$N,'Cartera Semanal Producto'!AN$1,'BD Factoraje'!$C:$C,$B$2)</f>
        <v>0</v>
      </c>
      <c r="AO61" s="11">
        <f>IF('Cartera Semanal Producto'!$A61='Cartera Semanal Producto'!AO$1,-SUMIFS('BD Factoraje'!$Q:$Q,'BD Factoraje'!$G:$G,'Cartera Semanal Producto'!$A61,'BD Factoraje'!$C:$C,$B$2),0)+AN61-SUMIFS('BD Factoraje'!$R:$R,'BD Factoraje'!$G:$G,'Cartera Semanal Producto'!$A61,'BD Factoraje'!$N:$N,'Cartera Semanal Producto'!AO$1,'BD Factoraje'!$C:$C,$B$2)</f>
        <v>0</v>
      </c>
      <c r="AP61" s="11">
        <f>IF('Cartera Semanal Producto'!$A61='Cartera Semanal Producto'!AP$1,-SUMIFS('BD Factoraje'!$Q:$Q,'BD Factoraje'!$G:$G,'Cartera Semanal Producto'!$A61,'BD Factoraje'!$C:$C,$B$2),0)+AO61-SUMIFS('BD Factoraje'!$R:$R,'BD Factoraje'!$G:$G,'Cartera Semanal Producto'!$A61,'BD Factoraje'!$N:$N,'Cartera Semanal Producto'!AP$1,'BD Factoraje'!$C:$C,$B$2)</f>
        <v>0</v>
      </c>
      <c r="AQ61" s="11">
        <f>IF('Cartera Semanal Producto'!$A61='Cartera Semanal Producto'!AQ$1,-SUMIFS('BD Factoraje'!$Q:$Q,'BD Factoraje'!$G:$G,'Cartera Semanal Producto'!$A61,'BD Factoraje'!$C:$C,$B$2),0)+AP61-SUMIFS('BD Factoraje'!$R:$R,'BD Factoraje'!$G:$G,'Cartera Semanal Producto'!$A61,'BD Factoraje'!$N:$N,'Cartera Semanal Producto'!AQ$1,'BD Factoraje'!$C:$C,$B$2)</f>
        <v>0</v>
      </c>
      <c r="AR61" s="11">
        <f>IF('Cartera Semanal Producto'!$A61='Cartera Semanal Producto'!AR$1,-SUMIFS('BD Factoraje'!$Q:$Q,'BD Factoraje'!$G:$G,'Cartera Semanal Producto'!$A61,'BD Factoraje'!$C:$C,$B$2),0)+AQ61-SUMIFS('BD Factoraje'!$R:$R,'BD Factoraje'!$G:$G,'Cartera Semanal Producto'!$A61,'BD Factoraje'!$N:$N,'Cartera Semanal Producto'!AR$1,'BD Factoraje'!$C:$C,$B$2)</f>
        <v>0</v>
      </c>
      <c r="AS61" s="11">
        <f>IF('Cartera Semanal Producto'!$A61='Cartera Semanal Producto'!AS$1,-SUMIFS('BD Factoraje'!$Q:$Q,'BD Factoraje'!$G:$G,'Cartera Semanal Producto'!$A61,'BD Factoraje'!$C:$C,$B$2),0)+AR61-SUMIFS('BD Factoraje'!$R:$R,'BD Factoraje'!$G:$G,'Cartera Semanal Producto'!$A61,'BD Factoraje'!$N:$N,'Cartera Semanal Producto'!AS$1,'BD Factoraje'!$C:$C,$B$2)</f>
        <v>0</v>
      </c>
      <c r="AT61" s="11">
        <f>IF('Cartera Semanal Producto'!$A61='Cartera Semanal Producto'!AT$1,-SUMIFS('BD Factoraje'!$Q:$Q,'BD Factoraje'!$G:$G,'Cartera Semanal Producto'!$A61,'BD Factoraje'!$C:$C,$B$2),0)+AS61-SUMIFS('BD Factoraje'!$R:$R,'BD Factoraje'!$G:$G,'Cartera Semanal Producto'!$A61,'BD Factoraje'!$N:$N,'Cartera Semanal Producto'!AT$1,'BD Factoraje'!$C:$C,$B$2)</f>
        <v>0</v>
      </c>
      <c r="AU61" s="11">
        <f>IF('Cartera Semanal Producto'!$A61='Cartera Semanal Producto'!AU$1,-SUMIFS('BD Factoraje'!$Q:$Q,'BD Factoraje'!$G:$G,'Cartera Semanal Producto'!$A61,'BD Factoraje'!$C:$C,$B$2),0)+AT61-SUMIFS('BD Factoraje'!$R:$R,'BD Factoraje'!$G:$G,'Cartera Semanal Producto'!$A61,'BD Factoraje'!$N:$N,'Cartera Semanal Producto'!AU$1,'BD Factoraje'!$C:$C,$B$2)</f>
        <v>0</v>
      </c>
      <c r="AV61" s="11">
        <f>IF('Cartera Semanal Producto'!$A61='Cartera Semanal Producto'!AV$1,-SUMIFS('BD Factoraje'!$Q:$Q,'BD Factoraje'!$G:$G,'Cartera Semanal Producto'!$A61,'BD Factoraje'!$C:$C,$B$2),0)+AU61-SUMIFS('BD Factoraje'!$R:$R,'BD Factoraje'!$G:$G,'Cartera Semanal Producto'!$A61,'BD Factoraje'!$N:$N,'Cartera Semanal Producto'!AV$1,'BD Factoraje'!$C:$C,$B$2)</f>
        <v>0</v>
      </c>
      <c r="AW61" s="11">
        <f>IF('Cartera Semanal Producto'!$A61='Cartera Semanal Producto'!AW$1,-SUMIFS('BD Factoraje'!$Q:$Q,'BD Factoraje'!$G:$G,'Cartera Semanal Producto'!$A61,'BD Factoraje'!$C:$C,$B$2),0)+AV61-SUMIFS('BD Factoraje'!$R:$R,'BD Factoraje'!$G:$G,'Cartera Semanal Producto'!$A61,'BD Factoraje'!$N:$N,'Cartera Semanal Producto'!AW$1,'BD Factoraje'!$C:$C,$B$2)</f>
        <v>0</v>
      </c>
      <c r="AX61" s="11">
        <f>IF('Cartera Semanal Producto'!$A61='Cartera Semanal Producto'!AX$1,-SUMIFS('BD Factoraje'!$Q:$Q,'BD Factoraje'!$G:$G,'Cartera Semanal Producto'!$A61,'BD Factoraje'!$C:$C,$B$2),0)+AW61-SUMIFS('BD Factoraje'!$R:$R,'BD Factoraje'!$G:$G,'Cartera Semanal Producto'!$A61,'BD Factoraje'!$N:$N,'Cartera Semanal Producto'!AX$1,'BD Factoraje'!$C:$C,$B$2)</f>
        <v>0</v>
      </c>
      <c r="AY61" s="11">
        <f>IF('Cartera Semanal Producto'!$A61='Cartera Semanal Producto'!AY$1,-SUMIFS('BD Factoraje'!$Q:$Q,'BD Factoraje'!$G:$G,'Cartera Semanal Producto'!$A61,'BD Factoraje'!$C:$C,$B$2),0)+AX61-SUMIFS('BD Factoraje'!$R:$R,'BD Factoraje'!$G:$G,'Cartera Semanal Producto'!$A61,'BD Factoraje'!$N:$N,'Cartera Semanal Producto'!AY$1,'BD Factoraje'!$C:$C,$B$2)</f>
        <v>0</v>
      </c>
      <c r="AZ61" s="11">
        <f>IF('Cartera Semanal Producto'!$A61='Cartera Semanal Producto'!AZ$1,-SUMIFS('BD Factoraje'!$Q:$Q,'BD Factoraje'!$G:$G,'Cartera Semanal Producto'!$A61,'BD Factoraje'!$C:$C,$B$2),0)+AY61-SUMIFS('BD Factoraje'!$R:$R,'BD Factoraje'!$G:$G,'Cartera Semanal Producto'!$A61,'BD Factoraje'!$N:$N,'Cartera Semanal Producto'!AZ$1,'BD Factoraje'!$C:$C,$B$2)</f>
        <v>0</v>
      </c>
      <c r="BA61" s="11">
        <f>IF('Cartera Semanal Producto'!$A61='Cartera Semanal Producto'!BA$1,-SUMIFS('BD Factoraje'!$Q:$Q,'BD Factoraje'!$G:$G,'Cartera Semanal Producto'!$A61,'BD Factoraje'!$C:$C,$B$2),0)+AZ61-SUMIFS('BD Factoraje'!$R:$R,'BD Factoraje'!$G:$G,'Cartera Semanal Producto'!$A61,'BD Factoraje'!$N:$N,'Cartera Semanal Producto'!BA$1,'BD Factoraje'!$C:$C,$B$2)</f>
        <v>0</v>
      </c>
      <c r="BB61" s="11">
        <f>IF('Cartera Semanal Producto'!$A61='Cartera Semanal Producto'!BB$1,-SUMIFS('BD Factoraje'!$Q:$Q,'BD Factoraje'!$G:$G,'Cartera Semanal Producto'!$A61,'BD Factoraje'!$C:$C,$B$2),0)+BA61-SUMIFS('BD Factoraje'!$R:$R,'BD Factoraje'!$G:$G,'Cartera Semanal Producto'!$A61,'BD Factoraje'!$N:$N,'Cartera Semanal Producto'!BB$1,'BD Factoraje'!$C:$C,$B$2)</f>
        <v>0</v>
      </c>
      <c r="BC61" s="11">
        <f>IF('Cartera Semanal Producto'!$A61='Cartera Semanal Producto'!BC$1,-SUMIFS('BD Factoraje'!$Q:$Q,'BD Factoraje'!$G:$G,'Cartera Semanal Producto'!$A61,'BD Factoraje'!$C:$C,$B$2),0)+BB61-SUMIFS('BD Factoraje'!$R:$R,'BD Factoraje'!$G:$G,'Cartera Semanal Producto'!$A61,'BD Factoraje'!$N:$N,'Cartera Semanal Producto'!BC$1,'BD Factoraje'!$C:$C,$B$2)</f>
        <v>0</v>
      </c>
      <c r="BD61" s="11">
        <f>IF('Cartera Semanal Producto'!$A61='Cartera Semanal Producto'!BD$1,-SUMIFS('BD Factoraje'!$Q:$Q,'BD Factoraje'!$G:$G,'Cartera Semanal Producto'!$A61,'BD Factoraje'!$C:$C,$B$2),0)+BC61-SUMIFS('BD Factoraje'!$R:$R,'BD Factoraje'!$G:$G,'Cartera Semanal Producto'!$A61,'BD Factoraje'!$N:$N,'Cartera Semanal Producto'!BD$1,'BD Factoraje'!$C:$C,$B$2)</f>
        <v>0</v>
      </c>
      <c r="BE61" s="11">
        <f>IF('Cartera Semanal Producto'!$A61='Cartera Semanal Producto'!BE$1,-SUMIFS('BD Factoraje'!$Q:$Q,'BD Factoraje'!$G:$G,'Cartera Semanal Producto'!$A61,'BD Factoraje'!$C:$C,$B$2),0)+BD61-SUMIFS('BD Factoraje'!$R:$R,'BD Factoraje'!$G:$G,'Cartera Semanal Producto'!$A61,'BD Factoraje'!$N:$N,'Cartera Semanal Producto'!BE$1,'BD Factoraje'!$C:$C,$B$2)</f>
        <v>0</v>
      </c>
      <c r="BF61" s="11">
        <f>IF('Cartera Semanal Producto'!$A61='Cartera Semanal Producto'!BF$1,-SUMIFS('BD Factoraje'!$Q:$Q,'BD Factoraje'!$G:$G,'Cartera Semanal Producto'!$A61,'BD Factoraje'!$C:$C,$B$2),0)+BE61-SUMIFS('BD Factoraje'!$R:$R,'BD Factoraje'!$G:$G,'Cartera Semanal Producto'!$A61,'BD Factoraje'!$N:$N,'Cartera Semanal Producto'!BF$1,'BD Factoraje'!$C:$C,$B$2)</f>
        <v>0</v>
      </c>
      <c r="BG61" s="11">
        <f>IF('Cartera Semanal Producto'!$A61='Cartera Semanal Producto'!BG$1,-SUMIFS('BD Factoraje'!$Q:$Q,'BD Factoraje'!$G:$G,'Cartera Semanal Producto'!$A61,'BD Factoraje'!$C:$C,$B$2),0)+BF61-SUMIFS('BD Factoraje'!$R:$R,'BD Factoraje'!$G:$G,'Cartera Semanal Producto'!$A61,'BD Factoraje'!$N:$N,'Cartera Semanal Producto'!BG$1,'BD Factoraje'!$C:$C,$B$2)</f>
        <v>0</v>
      </c>
      <c r="BH61" s="11">
        <f>IF('Cartera Semanal Producto'!$A61='Cartera Semanal Producto'!BH$1,-SUMIFS('BD Factoraje'!$Q:$Q,'BD Factoraje'!$G:$G,'Cartera Semanal Producto'!$A61,'BD Factoraje'!$C:$C,$B$2),0)+BG61-SUMIFS('BD Factoraje'!$R:$R,'BD Factoraje'!$G:$G,'Cartera Semanal Producto'!$A61,'BD Factoraje'!$N:$N,'Cartera Semanal Producto'!BH$1,'BD Factoraje'!$C:$C,$B$2)</f>
        <v>0</v>
      </c>
      <c r="BI61" s="11">
        <f>IF('Cartera Semanal Producto'!$A61='Cartera Semanal Producto'!BI$1,-SUMIFS('BD Factoraje'!$Q:$Q,'BD Factoraje'!$G:$G,'Cartera Semanal Producto'!$A61,'BD Factoraje'!$C:$C,$B$2),0)+BH61-SUMIFS('BD Factoraje'!$R:$R,'BD Factoraje'!$G:$G,'Cartera Semanal Producto'!$A61,'BD Factoraje'!$N:$N,'Cartera Semanal Producto'!BI$1,'BD Factoraje'!$C:$C,$B$2)</f>
        <v>0</v>
      </c>
      <c r="BJ61" s="11">
        <f>IF('Cartera Semanal Producto'!$A61='Cartera Semanal Producto'!BJ$1,-SUMIFS('BD Factoraje'!$Q:$Q,'BD Factoraje'!$G:$G,'Cartera Semanal Producto'!$A61,'BD Factoraje'!$C:$C,$B$2),0)+BI61-SUMIFS('BD Factoraje'!$R:$R,'BD Factoraje'!$G:$G,'Cartera Semanal Producto'!$A61,'BD Factoraje'!$N:$N,'Cartera Semanal Producto'!BJ$1,'BD Factoraje'!$C:$C,$B$2)</f>
        <v>0</v>
      </c>
      <c r="BK61" s="11">
        <f>IF('Cartera Semanal Producto'!$A61='Cartera Semanal Producto'!BK$1,-SUMIFS('BD Factoraje'!$Q:$Q,'BD Factoraje'!$G:$G,'Cartera Semanal Producto'!$A61,'BD Factoraje'!$C:$C,$B$2),0)+BJ61-SUMIFS('BD Factoraje'!$R:$R,'BD Factoraje'!$G:$G,'Cartera Semanal Producto'!$A61,'BD Factoraje'!$N:$N,'Cartera Semanal Producto'!BK$1,'BD Factoraje'!$C:$C,$B$2)</f>
        <v>0</v>
      </c>
      <c r="BL61" s="11">
        <f>IF('Cartera Semanal Producto'!$A61='Cartera Semanal Producto'!BL$1,-SUMIFS('BD Factoraje'!$Q:$Q,'BD Factoraje'!$G:$G,'Cartera Semanal Producto'!$A61,'BD Factoraje'!$C:$C,$B$2),0)+BK61-SUMIFS('BD Factoraje'!$R:$R,'BD Factoraje'!$G:$G,'Cartera Semanal Producto'!$A61,'BD Factoraje'!$N:$N,'Cartera Semanal Producto'!BL$1,'BD Factoraje'!$C:$C,$B$2)</f>
        <v>0</v>
      </c>
      <c r="BM61" s="11">
        <f>IF('Cartera Semanal Producto'!$A61='Cartera Semanal Producto'!BM$1,-SUMIFS('BD Factoraje'!$Q:$Q,'BD Factoraje'!$G:$G,'Cartera Semanal Producto'!$A61,'BD Factoraje'!$C:$C,$B$2),0)+BL61-SUMIFS('BD Factoraje'!$R:$R,'BD Factoraje'!$G:$G,'Cartera Semanal Producto'!$A61,'BD Factoraje'!$N:$N,'Cartera Semanal Producto'!BM$1,'BD Factoraje'!$C:$C,$B$2)</f>
        <v>0</v>
      </c>
      <c r="BN61" s="11">
        <f>IF('Cartera Semanal Producto'!$A61='Cartera Semanal Producto'!BN$1,-SUMIFS('BD Factoraje'!$Q:$Q,'BD Factoraje'!$G:$G,'Cartera Semanal Producto'!$A61,'BD Factoraje'!$C:$C,$B$2),0)+BM61-SUMIFS('BD Factoraje'!$R:$R,'BD Factoraje'!$G:$G,'Cartera Semanal Producto'!$A61,'BD Factoraje'!$N:$N,'Cartera Semanal Producto'!BN$1,'BD Factoraje'!$C:$C,$B$2)</f>
        <v>0</v>
      </c>
      <c r="BO61" s="11">
        <f>IF('Cartera Semanal Producto'!$A61='Cartera Semanal Producto'!BO$1,-SUMIFS('BD Factoraje'!$Q:$Q,'BD Factoraje'!$G:$G,'Cartera Semanal Producto'!$A61,'BD Factoraje'!$C:$C,$B$2),0)+BN61-SUMIFS('BD Factoraje'!$R:$R,'BD Factoraje'!$G:$G,'Cartera Semanal Producto'!$A61,'BD Factoraje'!$N:$N,'Cartera Semanal Producto'!BO$1,'BD Factoraje'!$C:$C,$B$2)</f>
        <v>0</v>
      </c>
      <c r="BP61" s="11">
        <f>IF('Cartera Semanal Producto'!$A61='Cartera Semanal Producto'!BP$1,-SUMIFS('BD Factoraje'!$Q:$Q,'BD Factoraje'!$G:$G,'Cartera Semanal Producto'!$A61,'BD Factoraje'!$C:$C,$B$2),0)+BO61-SUMIFS('BD Factoraje'!$R:$R,'BD Factoraje'!$G:$G,'Cartera Semanal Producto'!$A61,'BD Factoraje'!$N:$N,'Cartera Semanal Producto'!BP$1,'BD Factoraje'!$C:$C,$B$2)</f>
        <v>0</v>
      </c>
      <c r="BQ61" s="11">
        <f>IF('Cartera Semanal Producto'!$A61='Cartera Semanal Producto'!BQ$1,-SUMIFS('BD Factoraje'!$Q:$Q,'BD Factoraje'!$G:$G,'Cartera Semanal Producto'!$A61,'BD Factoraje'!$C:$C,$B$2),0)+BP61-SUMIFS('BD Factoraje'!$R:$R,'BD Factoraje'!$G:$G,'Cartera Semanal Producto'!$A61,'BD Factoraje'!$N:$N,'Cartera Semanal Producto'!BQ$1,'BD Factoraje'!$C:$C,$B$2)</f>
        <v>0</v>
      </c>
      <c r="BR61" s="11">
        <f>IF('Cartera Semanal Producto'!$A61='Cartera Semanal Producto'!BR$1,-SUMIFS('BD Factoraje'!$Q:$Q,'BD Factoraje'!$G:$G,'Cartera Semanal Producto'!$A61,'BD Factoraje'!$C:$C,$B$2),0)+BQ61-SUMIFS('BD Factoraje'!$R:$R,'BD Factoraje'!$G:$G,'Cartera Semanal Producto'!$A61,'BD Factoraje'!$N:$N,'Cartera Semanal Producto'!BR$1,'BD Factoraje'!$C:$C,$B$2)</f>
        <v>0</v>
      </c>
      <c r="BS61" s="11">
        <f>IF('Cartera Semanal Producto'!$A61='Cartera Semanal Producto'!BS$1,-SUMIFS('BD Factoraje'!$Q:$Q,'BD Factoraje'!$G:$G,'Cartera Semanal Producto'!$A61,'BD Factoraje'!$C:$C,$B$2),0)+BR61-SUMIFS('BD Factoraje'!$R:$R,'BD Factoraje'!$G:$G,'Cartera Semanal Producto'!$A61,'BD Factoraje'!$N:$N,'Cartera Semanal Producto'!BS$1,'BD Factoraje'!$C:$C,$B$2)</f>
        <v>0</v>
      </c>
      <c r="BT61" s="11">
        <f>IF('Cartera Semanal Producto'!$A61='Cartera Semanal Producto'!BT$1,-SUMIFS('BD Factoraje'!$Q:$Q,'BD Factoraje'!$G:$G,'Cartera Semanal Producto'!$A61,'BD Factoraje'!$C:$C,$B$2),0)+BS61-SUMIFS('BD Factoraje'!$R:$R,'BD Factoraje'!$G:$G,'Cartera Semanal Producto'!$A61,'BD Factoraje'!$N:$N,'Cartera Semanal Producto'!BT$1,'BD Factoraje'!$C:$C,$B$2)</f>
        <v>0</v>
      </c>
      <c r="BU61" s="11">
        <f>IF('Cartera Semanal Producto'!$A61='Cartera Semanal Producto'!BU$1,-SUMIFS('BD Factoraje'!$Q:$Q,'BD Factoraje'!$G:$G,'Cartera Semanal Producto'!$A61,'BD Factoraje'!$C:$C,$B$2),0)+BT61-SUMIFS('BD Factoraje'!$R:$R,'BD Factoraje'!$G:$G,'Cartera Semanal Producto'!$A61,'BD Factoraje'!$N:$N,'Cartera Semanal Producto'!BU$1,'BD Factoraje'!$C:$C,$B$2)</f>
        <v>0</v>
      </c>
      <c r="BV61" s="11">
        <f>IF('Cartera Semanal Producto'!$A61='Cartera Semanal Producto'!BV$1,-SUMIFS('BD Factoraje'!$Q:$Q,'BD Factoraje'!$G:$G,'Cartera Semanal Producto'!$A61,'BD Factoraje'!$C:$C,$B$2),0)+BU61-SUMIFS('BD Factoraje'!$R:$R,'BD Factoraje'!$G:$G,'Cartera Semanal Producto'!$A61,'BD Factoraje'!$N:$N,'Cartera Semanal Producto'!BV$1,'BD Factoraje'!$C:$C,$B$2)</f>
        <v>0</v>
      </c>
      <c r="BW61" s="11">
        <f>IF('Cartera Semanal Producto'!$A61='Cartera Semanal Producto'!BW$1,-SUMIFS('BD Factoraje'!$Q:$Q,'BD Factoraje'!$G:$G,'Cartera Semanal Producto'!$A61,'BD Factoraje'!$C:$C,$B$2),0)+BV61-SUMIFS('BD Factoraje'!$R:$R,'BD Factoraje'!$G:$G,'Cartera Semanal Producto'!$A61,'BD Factoraje'!$N:$N,'Cartera Semanal Producto'!BW$1,'BD Factoraje'!$C:$C,$B$2)</f>
        <v>0</v>
      </c>
      <c r="BX61" s="11">
        <f>IF('Cartera Semanal Producto'!$A61='Cartera Semanal Producto'!BX$1,-SUMIFS('BD Factoraje'!$Q:$Q,'BD Factoraje'!$G:$G,'Cartera Semanal Producto'!$A61,'BD Factoraje'!$C:$C,$B$2),0)+BW61-SUMIFS('BD Factoraje'!$R:$R,'BD Factoraje'!$G:$G,'Cartera Semanal Producto'!$A61,'BD Factoraje'!$N:$N,'Cartera Semanal Producto'!BX$1,'BD Factoraje'!$C:$C,$B$2)</f>
        <v>0</v>
      </c>
      <c r="BY61" s="11">
        <f>IF('Cartera Semanal Producto'!$A61='Cartera Semanal Producto'!BY$1,-SUMIFS('BD Factoraje'!$Q:$Q,'BD Factoraje'!$G:$G,'Cartera Semanal Producto'!$A61,'BD Factoraje'!$C:$C,$B$2),0)+BX61-SUMIFS('BD Factoraje'!$R:$R,'BD Factoraje'!$G:$G,'Cartera Semanal Producto'!$A61,'BD Factoraje'!$N:$N,'Cartera Semanal Producto'!BY$1,'BD Factoraje'!$C:$C,$B$2)</f>
        <v>0</v>
      </c>
      <c r="BZ61" s="11">
        <f>IF('Cartera Semanal Producto'!$A61='Cartera Semanal Producto'!BZ$1,-SUMIFS('BD Factoraje'!$Q:$Q,'BD Factoraje'!$G:$G,'Cartera Semanal Producto'!$A61,'BD Factoraje'!$C:$C,$B$2),0)+BY61-SUMIFS('BD Factoraje'!$R:$R,'BD Factoraje'!$G:$G,'Cartera Semanal Producto'!$A61,'BD Factoraje'!$N:$N,'Cartera Semanal Producto'!BZ$1,'BD Factoraje'!$C:$C,$B$2)</f>
        <v>0</v>
      </c>
      <c r="CA61" s="11">
        <f>IF('Cartera Semanal Producto'!$A61='Cartera Semanal Producto'!CA$1,-SUMIFS('BD Factoraje'!$Q:$Q,'BD Factoraje'!$G:$G,'Cartera Semanal Producto'!$A61,'BD Factoraje'!$C:$C,$B$2),0)+BZ61-SUMIFS('BD Factoraje'!$R:$R,'BD Factoraje'!$G:$G,'Cartera Semanal Producto'!$A61,'BD Factoraje'!$N:$N,'Cartera Semanal Producto'!CA$1,'BD Factoraje'!$C:$C,$B$2)</f>
        <v>0</v>
      </c>
      <c r="CB61" s="11">
        <f>IF('Cartera Semanal Producto'!$A61='Cartera Semanal Producto'!CB$1,-SUMIFS('BD Factoraje'!$Q:$Q,'BD Factoraje'!$G:$G,'Cartera Semanal Producto'!$A61,'BD Factoraje'!$C:$C,$B$2),0)+CA61-SUMIFS('BD Factoraje'!$R:$R,'BD Factoraje'!$G:$G,'Cartera Semanal Producto'!$A61,'BD Factoraje'!$N:$N,'Cartera Semanal Producto'!CB$1,'BD Factoraje'!$C:$C,$B$2)</f>
        <v>0</v>
      </c>
      <c r="CC61" s="11">
        <f>IF('Cartera Semanal Producto'!$A61='Cartera Semanal Producto'!CC$1,-SUMIFS('BD Factoraje'!$Q:$Q,'BD Factoraje'!$G:$G,'Cartera Semanal Producto'!$A61,'BD Factoraje'!$C:$C,$B$2),0)+CB61-SUMIFS('BD Factoraje'!$R:$R,'BD Factoraje'!$G:$G,'Cartera Semanal Producto'!$A61,'BD Factoraje'!$N:$N,'Cartera Semanal Producto'!CC$1,'BD Factoraje'!$C:$C,$B$2)</f>
        <v>0</v>
      </c>
      <c r="CD61" s="11">
        <f>IF('Cartera Semanal Producto'!$A61='Cartera Semanal Producto'!CD$1,-SUMIFS('BD Factoraje'!$Q:$Q,'BD Factoraje'!$G:$G,'Cartera Semanal Producto'!$A61,'BD Factoraje'!$C:$C,$B$2),0)+CC61-SUMIFS('BD Factoraje'!$R:$R,'BD Factoraje'!$G:$G,'Cartera Semanal Producto'!$A61,'BD Factoraje'!$N:$N,'Cartera Semanal Producto'!CD$1,'BD Factoraje'!$C:$C,$B$2)</f>
        <v>0</v>
      </c>
      <c r="CE61" s="11">
        <f>IF('Cartera Semanal Producto'!$A61='Cartera Semanal Producto'!CE$1,-SUMIFS('BD Factoraje'!$Q:$Q,'BD Factoraje'!$G:$G,'Cartera Semanal Producto'!$A61,'BD Factoraje'!$C:$C,$B$2),0)+CD61-SUMIFS('BD Factoraje'!$R:$R,'BD Factoraje'!$G:$G,'Cartera Semanal Producto'!$A61,'BD Factoraje'!$N:$N,'Cartera Semanal Producto'!CE$1,'BD Factoraje'!$C:$C,$B$2)</f>
        <v>0</v>
      </c>
      <c r="CF61" s="11">
        <f>IF('Cartera Semanal Producto'!$A61='Cartera Semanal Producto'!CF$1,-SUMIFS('BD Factoraje'!$Q:$Q,'BD Factoraje'!$G:$G,'Cartera Semanal Producto'!$A61,'BD Factoraje'!$C:$C,$B$2),0)+CE61-SUMIFS('BD Factoraje'!$R:$R,'BD Factoraje'!$G:$G,'Cartera Semanal Producto'!$A61,'BD Factoraje'!$N:$N,'Cartera Semanal Producto'!CF$1,'BD Factoraje'!$C:$C,$B$2)</f>
        <v>0</v>
      </c>
      <c r="CG61" s="11">
        <f>IF('Cartera Semanal Producto'!$A61='Cartera Semanal Producto'!CG$1,-SUMIFS('BD Factoraje'!$Q:$Q,'BD Factoraje'!$G:$G,'Cartera Semanal Producto'!$A61,'BD Factoraje'!$C:$C,$B$2),0)+CF61-SUMIFS('BD Factoraje'!$R:$R,'BD Factoraje'!$G:$G,'Cartera Semanal Producto'!$A61,'BD Factoraje'!$N:$N,'Cartera Semanal Producto'!CG$1,'BD Factoraje'!$C:$C,$B$2)</f>
        <v>0</v>
      </c>
      <c r="CH61" s="11">
        <f>IF('Cartera Semanal Producto'!$A61='Cartera Semanal Producto'!CH$1,-SUMIFS('BD Factoraje'!$Q:$Q,'BD Factoraje'!$G:$G,'Cartera Semanal Producto'!$A61,'BD Factoraje'!$C:$C,$B$2),0)+CG61-SUMIFS('BD Factoraje'!$R:$R,'BD Factoraje'!$G:$G,'Cartera Semanal Producto'!$A61,'BD Factoraje'!$N:$N,'Cartera Semanal Producto'!CH$1,'BD Factoraje'!$C:$C,$B$2)</f>
        <v>0</v>
      </c>
      <c r="CI61" s="11">
        <f>IF('Cartera Semanal Producto'!$A61='Cartera Semanal Producto'!CI$1,-SUMIFS('BD Factoraje'!$Q:$Q,'BD Factoraje'!$G:$G,'Cartera Semanal Producto'!$A61,'BD Factoraje'!$C:$C,$B$2),0)+CH61-SUMIFS('BD Factoraje'!$R:$R,'BD Factoraje'!$G:$G,'Cartera Semanal Producto'!$A61,'BD Factoraje'!$N:$N,'Cartera Semanal Producto'!CI$1,'BD Factoraje'!$C:$C,$B$2)</f>
        <v>0</v>
      </c>
      <c r="CJ61" s="11">
        <f>IF('Cartera Semanal Producto'!$A61='Cartera Semanal Producto'!CJ$1,-SUMIFS('BD Factoraje'!$Q:$Q,'BD Factoraje'!$G:$G,'Cartera Semanal Producto'!$A61,'BD Factoraje'!$C:$C,$B$2),0)+CI61-SUMIFS('BD Factoraje'!$R:$R,'BD Factoraje'!$G:$G,'Cartera Semanal Producto'!$A61,'BD Factoraje'!$N:$N,'Cartera Semanal Producto'!CJ$1,'BD Factoraje'!$C:$C,$B$2)</f>
        <v>0</v>
      </c>
      <c r="CK61" s="11">
        <f>IF('Cartera Semanal Producto'!$A61='Cartera Semanal Producto'!CK$1,-SUMIFS('BD Factoraje'!$Q:$Q,'BD Factoraje'!$G:$G,'Cartera Semanal Producto'!$A61,'BD Factoraje'!$C:$C,$B$2),0)+CJ61-SUMIFS('BD Factoraje'!$R:$R,'BD Factoraje'!$G:$G,'Cartera Semanal Producto'!$A61,'BD Factoraje'!$N:$N,'Cartera Semanal Producto'!CK$1,'BD Factoraje'!$C:$C,$B$2)</f>
        <v>0</v>
      </c>
      <c r="CL61" s="11">
        <f>IF('Cartera Semanal Producto'!$A61='Cartera Semanal Producto'!CL$1,-SUMIFS('BD Factoraje'!$Q:$Q,'BD Factoraje'!$G:$G,'Cartera Semanal Producto'!$A61,'BD Factoraje'!$C:$C,$B$2),0)+CK61-SUMIFS('BD Factoraje'!$R:$R,'BD Factoraje'!$G:$G,'Cartera Semanal Producto'!$A61,'BD Factoraje'!$N:$N,'Cartera Semanal Producto'!CL$1,'BD Factoraje'!$C:$C,$B$2)</f>
        <v>0</v>
      </c>
      <c r="CM61" s="11">
        <f>IF('Cartera Semanal Producto'!$A61='Cartera Semanal Producto'!CM$1,-SUMIFS('BD Factoraje'!$Q:$Q,'BD Factoraje'!$G:$G,'Cartera Semanal Producto'!$A61,'BD Factoraje'!$C:$C,$B$2),0)+CL61-SUMIFS('BD Factoraje'!$R:$R,'BD Factoraje'!$G:$G,'Cartera Semanal Producto'!$A61,'BD Factoraje'!$N:$N,'Cartera Semanal Producto'!CM$1,'BD Factoraje'!$C:$C,$B$2)</f>
        <v>0</v>
      </c>
      <c r="CN61" s="11">
        <f>IF('Cartera Semanal Producto'!$A61='Cartera Semanal Producto'!CN$1,-SUMIFS('BD Factoraje'!$Q:$Q,'BD Factoraje'!$G:$G,'Cartera Semanal Producto'!$A61,'BD Factoraje'!$C:$C,$B$2),0)+CM61-SUMIFS('BD Factoraje'!$R:$R,'BD Factoraje'!$G:$G,'Cartera Semanal Producto'!$A61,'BD Factoraje'!$N:$N,'Cartera Semanal Producto'!CN$1,'BD Factoraje'!$C:$C,$B$2)</f>
        <v>0</v>
      </c>
      <c r="CO61" s="11">
        <f>IF('Cartera Semanal Producto'!$A61='Cartera Semanal Producto'!CO$1,-SUMIFS('BD Factoraje'!$Q:$Q,'BD Factoraje'!$G:$G,'Cartera Semanal Producto'!$A61,'BD Factoraje'!$C:$C,$B$2),0)+CN61-SUMIFS('BD Factoraje'!$R:$R,'BD Factoraje'!$G:$G,'Cartera Semanal Producto'!$A61,'BD Factoraje'!$N:$N,'Cartera Semanal Producto'!CO$1,'BD Factoraje'!$C:$C,$B$2)</f>
        <v>0</v>
      </c>
      <c r="CP61" s="11">
        <f>IF('Cartera Semanal Producto'!$A61='Cartera Semanal Producto'!CP$1,-SUMIFS('BD Factoraje'!$Q:$Q,'BD Factoraje'!$G:$G,'Cartera Semanal Producto'!$A61,'BD Factoraje'!$C:$C,$B$2),0)+CO61-SUMIFS('BD Factoraje'!$R:$R,'BD Factoraje'!$G:$G,'Cartera Semanal Producto'!$A61,'BD Factoraje'!$N:$N,'Cartera Semanal Producto'!CP$1,'BD Factoraje'!$C:$C,$B$2)</f>
        <v>0</v>
      </c>
      <c r="CQ61" s="11">
        <f>IF('Cartera Semanal Producto'!$A61='Cartera Semanal Producto'!CQ$1,-SUMIFS('BD Factoraje'!$Q:$Q,'BD Factoraje'!$G:$G,'Cartera Semanal Producto'!$A61,'BD Factoraje'!$C:$C,$B$2),0)+CP61-SUMIFS('BD Factoraje'!$R:$R,'BD Factoraje'!$G:$G,'Cartera Semanal Producto'!$A61,'BD Factoraje'!$N:$N,'Cartera Semanal Producto'!CQ$1,'BD Factoraje'!$C:$C,$B$2)</f>
        <v>0</v>
      </c>
      <c r="CR61" s="11">
        <f>IF('Cartera Semanal Producto'!$A61='Cartera Semanal Producto'!CR$1,-SUMIFS('BD Factoraje'!$Q:$Q,'BD Factoraje'!$G:$G,'Cartera Semanal Producto'!$A61,'BD Factoraje'!$C:$C,$B$2),0)+CQ61-SUMIFS('BD Factoraje'!$R:$R,'BD Factoraje'!$G:$G,'Cartera Semanal Producto'!$A61,'BD Factoraje'!$N:$N,'Cartera Semanal Producto'!CR$1,'BD Factoraje'!$C:$C,$B$2)</f>
        <v>0</v>
      </c>
      <c r="CS61" s="11">
        <f>IF('Cartera Semanal Producto'!$A61='Cartera Semanal Producto'!CS$1,-SUMIFS('BD Factoraje'!$Q:$Q,'BD Factoraje'!$G:$G,'Cartera Semanal Producto'!$A61,'BD Factoraje'!$C:$C,$B$2),0)+CR61-SUMIFS('BD Factoraje'!$R:$R,'BD Factoraje'!$G:$G,'Cartera Semanal Producto'!$A61,'BD Factoraje'!$N:$N,'Cartera Semanal Producto'!CS$1,'BD Factoraje'!$C:$C,$B$2)</f>
        <v>0</v>
      </c>
      <c r="CT61" s="11">
        <f>IF('Cartera Semanal Producto'!$A61='Cartera Semanal Producto'!CT$1,-SUMIFS('BD Factoraje'!$Q:$Q,'BD Factoraje'!$G:$G,'Cartera Semanal Producto'!$A61,'BD Factoraje'!$C:$C,$B$2),0)+CS61-SUMIFS('BD Factoraje'!$R:$R,'BD Factoraje'!$G:$G,'Cartera Semanal Producto'!$A61,'BD Factoraje'!$N:$N,'Cartera Semanal Producto'!CT$1,'BD Factoraje'!$C:$C,$B$2)</f>
        <v>0</v>
      </c>
      <c r="CU61" s="11">
        <f>IF('Cartera Semanal Producto'!$A61='Cartera Semanal Producto'!CU$1,-SUMIFS('BD Factoraje'!$Q:$Q,'BD Factoraje'!$G:$G,'Cartera Semanal Producto'!$A61,'BD Factoraje'!$C:$C,$B$2),0)+CT61-SUMIFS('BD Factoraje'!$R:$R,'BD Factoraje'!$G:$G,'Cartera Semanal Producto'!$A61,'BD Factoraje'!$N:$N,'Cartera Semanal Producto'!CU$1,'BD Factoraje'!$C:$C,$B$2)</f>
        <v>0</v>
      </c>
      <c r="CV61" s="11">
        <f>IF('Cartera Semanal Producto'!$A61='Cartera Semanal Producto'!CV$1,-SUMIFS('BD Factoraje'!$Q:$Q,'BD Factoraje'!$G:$G,'Cartera Semanal Producto'!$A61,'BD Factoraje'!$C:$C,$B$2),0)+CU61-SUMIFS('BD Factoraje'!$R:$R,'BD Factoraje'!$G:$G,'Cartera Semanal Producto'!$A61,'BD Factoraje'!$N:$N,'Cartera Semanal Producto'!CV$1,'BD Factoraje'!$C:$C,$B$2)</f>
        <v>0</v>
      </c>
    </row>
    <row r="62" spans="1:100" x14ac:dyDescent="0.25">
      <c r="A62" s="14">
        <v>72</v>
      </c>
      <c r="B62" s="31">
        <f t="shared" si="3"/>
        <v>42869</v>
      </c>
      <c r="C62" s="11">
        <f>IF('Cartera Semanal Producto'!$A62='Cartera Semanal Producto'!C$1,-SUMIFS('BD Factoraje'!$Q:$Q,'BD Factoraje'!$G:$G,'Cartera Semanal Producto'!$A62,'BD Factoraje'!$C:$C,$B$2),0)</f>
        <v>0</v>
      </c>
      <c r="D62" s="11">
        <f>IF('Cartera Semanal Producto'!$A62='Cartera Semanal Producto'!D$1,-SUMIFS('BD Factoraje'!$Q:$Q,'BD Factoraje'!$G:$G,'Cartera Semanal Producto'!$A62,'BD Factoraje'!$C:$C,$B$2),0)+C62-SUMIFS('BD Factoraje'!$R:$R,'BD Factoraje'!$G:$G,'Cartera Semanal Producto'!$A62,'BD Factoraje'!$N:$N,'Cartera Semanal Producto'!D$1,'BD Factoraje'!$C:$C,$B$2)</f>
        <v>0</v>
      </c>
      <c r="E62" s="11">
        <f>IF('Cartera Semanal Producto'!$A62='Cartera Semanal Producto'!E$1,-SUMIFS('BD Factoraje'!$Q:$Q,'BD Factoraje'!$G:$G,'Cartera Semanal Producto'!$A62,'BD Factoraje'!$C:$C,$B$2),0)+D62-SUMIFS('BD Factoraje'!$R:$R,'BD Factoraje'!$G:$G,'Cartera Semanal Producto'!$A62,'BD Factoraje'!$N:$N,'Cartera Semanal Producto'!E$1,'BD Factoraje'!$C:$C,$B$2)</f>
        <v>0</v>
      </c>
      <c r="F62" s="11">
        <f>IF('Cartera Semanal Producto'!$A62='Cartera Semanal Producto'!F$1,-SUMIFS('BD Factoraje'!$Q:$Q,'BD Factoraje'!$G:$G,'Cartera Semanal Producto'!$A62,'BD Factoraje'!$C:$C,$B$2),0)+E62-SUMIFS('BD Factoraje'!$R:$R,'BD Factoraje'!$G:$G,'Cartera Semanal Producto'!$A62,'BD Factoraje'!$N:$N,'Cartera Semanal Producto'!F$1,'BD Factoraje'!$C:$C,$B$2)</f>
        <v>0</v>
      </c>
      <c r="G62" s="11">
        <f>IF('Cartera Semanal Producto'!$A62='Cartera Semanal Producto'!G$1,-SUMIFS('BD Factoraje'!$Q:$Q,'BD Factoraje'!$G:$G,'Cartera Semanal Producto'!$A62,'BD Factoraje'!$C:$C,$B$2),0)+F62-SUMIFS('BD Factoraje'!$R:$R,'BD Factoraje'!$G:$G,'Cartera Semanal Producto'!$A62,'BD Factoraje'!$N:$N,'Cartera Semanal Producto'!G$1,'BD Factoraje'!$C:$C,$B$2)</f>
        <v>0</v>
      </c>
      <c r="H62" s="11">
        <f>IF('Cartera Semanal Producto'!$A62='Cartera Semanal Producto'!H$1,-SUMIFS('BD Factoraje'!$Q:$Q,'BD Factoraje'!$G:$G,'Cartera Semanal Producto'!$A62,'BD Factoraje'!$C:$C,$B$2),0)+G62-SUMIFS('BD Factoraje'!$R:$R,'BD Factoraje'!$G:$G,'Cartera Semanal Producto'!$A62,'BD Factoraje'!$N:$N,'Cartera Semanal Producto'!H$1,'BD Factoraje'!$C:$C,$B$2)</f>
        <v>0</v>
      </c>
      <c r="I62" s="11">
        <f>IF('Cartera Semanal Producto'!$A62='Cartera Semanal Producto'!I$1,-SUMIFS('BD Factoraje'!$Q:$Q,'BD Factoraje'!$G:$G,'Cartera Semanal Producto'!$A62,'BD Factoraje'!$C:$C,$B$2),0)+H62-SUMIFS('BD Factoraje'!$R:$R,'BD Factoraje'!$G:$G,'Cartera Semanal Producto'!$A62,'BD Factoraje'!$N:$N,'Cartera Semanal Producto'!I$1,'BD Factoraje'!$C:$C,$B$2)</f>
        <v>0</v>
      </c>
      <c r="J62" s="11">
        <f>IF('Cartera Semanal Producto'!$A62='Cartera Semanal Producto'!J$1,-SUMIFS('BD Factoraje'!$Q:$Q,'BD Factoraje'!$G:$G,'Cartera Semanal Producto'!$A62,'BD Factoraje'!$C:$C,$B$2),0)+I62-SUMIFS('BD Factoraje'!$R:$R,'BD Factoraje'!$G:$G,'Cartera Semanal Producto'!$A62,'BD Factoraje'!$N:$N,'Cartera Semanal Producto'!J$1,'BD Factoraje'!$C:$C,$B$2)</f>
        <v>0</v>
      </c>
      <c r="K62" s="11">
        <f>IF('Cartera Semanal Producto'!$A62='Cartera Semanal Producto'!K$1,-SUMIFS('BD Factoraje'!$Q:$Q,'BD Factoraje'!$G:$G,'Cartera Semanal Producto'!$A62,'BD Factoraje'!$C:$C,$B$2),0)+J62-SUMIFS('BD Factoraje'!$R:$R,'BD Factoraje'!$G:$G,'Cartera Semanal Producto'!$A62,'BD Factoraje'!$N:$N,'Cartera Semanal Producto'!K$1,'BD Factoraje'!$C:$C,$B$2)</f>
        <v>0</v>
      </c>
      <c r="L62" s="11">
        <f>IF('Cartera Semanal Producto'!$A62='Cartera Semanal Producto'!L$1,-SUMIFS('BD Factoraje'!$Q:$Q,'BD Factoraje'!$G:$G,'Cartera Semanal Producto'!$A62,'BD Factoraje'!$C:$C,$B$2),0)+K62-SUMIFS('BD Factoraje'!$R:$R,'BD Factoraje'!$G:$G,'Cartera Semanal Producto'!$A62,'BD Factoraje'!$N:$N,'Cartera Semanal Producto'!L$1,'BD Factoraje'!$C:$C,$B$2)</f>
        <v>0</v>
      </c>
      <c r="M62" s="11">
        <f>IF('Cartera Semanal Producto'!$A62='Cartera Semanal Producto'!M$1,-SUMIFS('BD Factoraje'!$Q:$Q,'BD Factoraje'!$G:$G,'Cartera Semanal Producto'!$A62,'BD Factoraje'!$C:$C,$B$2),0)+L62-SUMIFS('BD Factoraje'!$R:$R,'BD Factoraje'!$G:$G,'Cartera Semanal Producto'!$A62,'BD Factoraje'!$N:$N,'Cartera Semanal Producto'!M$1,'BD Factoraje'!$C:$C,$B$2)</f>
        <v>0</v>
      </c>
      <c r="N62" s="11">
        <f>IF('Cartera Semanal Producto'!$A62='Cartera Semanal Producto'!N$1,-SUMIFS('BD Factoraje'!$Q:$Q,'BD Factoraje'!$G:$G,'Cartera Semanal Producto'!$A62,'BD Factoraje'!$C:$C,$B$2),0)+M62-SUMIFS('BD Factoraje'!$R:$R,'BD Factoraje'!$G:$G,'Cartera Semanal Producto'!$A62,'BD Factoraje'!$N:$N,'Cartera Semanal Producto'!N$1,'BD Factoraje'!$C:$C,$B$2)</f>
        <v>0</v>
      </c>
      <c r="O62" s="11">
        <f>IF('Cartera Semanal Producto'!$A62='Cartera Semanal Producto'!O$1,-SUMIFS('BD Factoraje'!$Q:$Q,'BD Factoraje'!$G:$G,'Cartera Semanal Producto'!$A62,'BD Factoraje'!$C:$C,$B$2),0)+N62-SUMIFS('BD Factoraje'!$R:$R,'BD Factoraje'!$G:$G,'Cartera Semanal Producto'!$A62,'BD Factoraje'!$N:$N,'Cartera Semanal Producto'!O$1,'BD Factoraje'!$C:$C,$B$2)</f>
        <v>0</v>
      </c>
      <c r="P62" s="11">
        <f>IF('Cartera Semanal Producto'!$A62='Cartera Semanal Producto'!P$1,-SUMIFS('BD Factoraje'!$Q:$Q,'BD Factoraje'!$G:$G,'Cartera Semanal Producto'!$A62,'BD Factoraje'!$C:$C,$B$2),0)+O62-SUMIFS('BD Factoraje'!$R:$R,'BD Factoraje'!$G:$G,'Cartera Semanal Producto'!$A62,'BD Factoraje'!$N:$N,'Cartera Semanal Producto'!P$1,'BD Factoraje'!$C:$C,$B$2)</f>
        <v>0</v>
      </c>
      <c r="Q62" s="11">
        <f>IF('Cartera Semanal Producto'!$A62='Cartera Semanal Producto'!Q$1,-SUMIFS('BD Factoraje'!$Q:$Q,'BD Factoraje'!$G:$G,'Cartera Semanal Producto'!$A62,'BD Factoraje'!$C:$C,$B$2),0)+P62-SUMIFS('BD Factoraje'!$R:$R,'BD Factoraje'!$G:$G,'Cartera Semanal Producto'!$A62,'BD Factoraje'!$N:$N,'Cartera Semanal Producto'!Q$1,'BD Factoraje'!$C:$C,$B$2)</f>
        <v>0</v>
      </c>
      <c r="R62" s="11">
        <f>IF('Cartera Semanal Producto'!$A62='Cartera Semanal Producto'!R$1,-SUMIFS('BD Factoraje'!$Q:$Q,'BD Factoraje'!$G:$G,'Cartera Semanal Producto'!$A62,'BD Factoraje'!$C:$C,$B$2),0)+Q62-SUMIFS('BD Factoraje'!$R:$R,'BD Factoraje'!$G:$G,'Cartera Semanal Producto'!$A62,'BD Factoraje'!$N:$N,'Cartera Semanal Producto'!R$1,'BD Factoraje'!$C:$C,$B$2)</f>
        <v>0</v>
      </c>
      <c r="S62" s="11">
        <f>IF('Cartera Semanal Producto'!$A62='Cartera Semanal Producto'!S$1,-SUMIFS('BD Factoraje'!$Q:$Q,'BD Factoraje'!$G:$G,'Cartera Semanal Producto'!$A62,'BD Factoraje'!$C:$C,$B$2),0)+R62-SUMIFS('BD Factoraje'!$R:$R,'BD Factoraje'!$G:$G,'Cartera Semanal Producto'!$A62,'BD Factoraje'!$N:$N,'Cartera Semanal Producto'!S$1,'BD Factoraje'!$C:$C,$B$2)</f>
        <v>0</v>
      </c>
      <c r="T62" s="11">
        <f>IF('Cartera Semanal Producto'!$A62='Cartera Semanal Producto'!T$1,-SUMIFS('BD Factoraje'!$Q:$Q,'BD Factoraje'!$G:$G,'Cartera Semanal Producto'!$A62,'BD Factoraje'!$C:$C,$B$2),0)+S62-SUMIFS('BD Factoraje'!$R:$R,'BD Factoraje'!$G:$G,'Cartera Semanal Producto'!$A62,'BD Factoraje'!$N:$N,'Cartera Semanal Producto'!T$1,'BD Factoraje'!$C:$C,$B$2)</f>
        <v>0</v>
      </c>
      <c r="U62" s="11">
        <f>IF('Cartera Semanal Producto'!$A62='Cartera Semanal Producto'!U$1,-SUMIFS('BD Factoraje'!$Q:$Q,'BD Factoraje'!$G:$G,'Cartera Semanal Producto'!$A62,'BD Factoraje'!$C:$C,$B$2),0)+T62-SUMIFS('BD Factoraje'!$R:$R,'BD Factoraje'!$G:$G,'Cartera Semanal Producto'!$A62,'BD Factoraje'!$N:$N,'Cartera Semanal Producto'!U$1,'BD Factoraje'!$C:$C,$B$2)</f>
        <v>0</v>
      </c>
      <c r="V62" s="11">
        <f>IF('Cartera Semanal Producto'!$A62='Cartera Semanal Producto'!V$1,-SUMIFS('BD Factoraje'!$Q:$Q,'BD Factoraje'!$G:$G,'Cartera Semanal Producto'!$A62,'BD Factoraje'!$C:$C,$B$2),0)+U62-SUMIFS('BD Factoraje'!$R:$R,'BD Factoraje'!$G:$G,'Cartera Semanal Producto'!$A62,'BD Factoraje'!$N:$N,'Cartera Semanal Producto'!V$1,'BD Factoraje'!$C:$C,$B$2)</f>
        <v>0</v>
      </c>
      <c r="W62" s="11">
        <f>IF('Cartera Semanal Producto'!$A62='Cartera Semanal Producto'!W$1,-SUMIFS('BD Factoraje'!$Q:$Q,'BD Factoraje'!$G:$G,'Cartera Semanal Producto'!$A62,'BD Factoraje'!$C:$C,$B$2),0)+V62-SUMIFS('BD Factoraje'!$R:$R,'BD Factoraje'!$G:$G,'Cartera Semanal Producto'!$A62,'BD Factoraje'!$N:$N,'Cartera Semanal Producto'!W$1,'BD Factoraje'!$C:$C,$B$2)</f>
        <v>0</v>
      </c>
      <c r="X62" s="11">
        <f>IF('Cartera Semanal Producto'!$A62='Cartera Semanal Producto'!X$1,-SUMIFS('BD Factoraje'!$Q:$Q,'BD Factoraje'!$G:$G,'Cartera Semanal Producto'!$A62,'BD Factoraje'!$C:$C,$B$2),0)+W62-SUMIFS('BD Factoraje'!$R:$R,'BD Factoraje'!$G:$G,'Cartera Semanal Producto'!$A62,'BD Factoraje'!$N:$N,'Cartera Semanal Producto'!X$1,'BD Factoraje'!$C:$C,$B$2)</f>
        <v>0</v>
      </c>
      <c r="Y62" s="11">
        <f>IF('Cartera Semanal Producto'!$A62='Cartera Semanal Producto'!Y$1,-SUMIFS('BD Factoraje'!$Q:$Q,'BD Factoraje'!$G:$G,'Cartera Semanal Producto'!$A62,'BD Factoraje'!$C:$C,$B$2),0)+X62-SUMIFS('BD Factoraje'!$R:$R,'BD Factoraje'!$G:$G,'Cartera Semanal Producto'!$A62,'BD Factoraje'!$N:$N,'Cartera Semanal Producto'!Y$1,'BD Factoraje'!$C:$C,$B$2)</f>
        <v>0</v>
      </c>
      <c r="Z62" s="11">
        <f>IF('Cartera Semanal Producto'!$A62='Cartera Semanal Producto'!Z$1,-SUMIFS('BD Factoraje'!$Q:$Q,'BD Factoraje'!$G:$G,'Cartera Semanal Producto'!$A62,'BD Factoraje'!$C:$C,$B$2),0)+Y62-SUMIFS('BD Factoraje'!$R:$R,'BD Factoraje'!$G:$G,'Cartera Semanal Producto'!$A62,'BD Factoraje'!$N:$N,'Cartera Semanal Producto'!Z$1,'BD Factoraje'!$C:$C,$B$2)</f>
        <v>0</v>
      </c>
      <c r="AA62" s="11">
        <f>IF('Cartera Semanal Producto'!$A62='Cartera Semanal Producto'!AA$1,-SUMIFS('BD Factoraje'!$Q:$Q,'BD Factoraje'!$G:$G,'Cartera Semanal Producto'!$A62,'BD Factoraje'!$C:$C,$B$2),0)+Z62-SUMIFS('BD Factoraje'!$R:$R,'BD Factoraje'!$G:$G,'Cartera Semanal Producto'!$A62,'BD Factoraje'!$N:$N,'Cartera Semanal Producto'!AA$1,'BD Factoraje'!$C:$C,$B$2)</f>
        <v>0</v>
      </c>
      <c r="AB62" s="11">
        <f>IF('Cartera Semanal Producto'!$A62='Cartera Semanal Producto'!AB$1,-SUMIFS('BD Factoraje'!$Q:$Q,'BD Factoraje'!$G:$G,'Cartera Semanal Producto'!$A62,'BD Factoraje'!$C:$C,$B$2),0)+AA62-SUMIFS('BD Factoraje'!$R:$R,'BD Factoraje'!$G:$G,'Cartera Semanal Producto'!$A62,'BD Factoraje'!$N:$N,'Cartera Semanal Producto'!AB$1,'BD Factoraje'!$C:$C,$B$2)</f>
        <v>0</v>
      </c>
      <c r="AC62" s="11">
        <f>IF('Cartera Semanal Producto'!$A62='Cartera Semanal Producto'!AC$1,-SUMIFS('BD Factoraje'!$Q:$Q,'BD Factoraje'!$G:$G,'Cartera Semanal Producto'!$A62,'BD Factoraje'!$C:$C,$B$2),0)+AB62-SUMIFS('BD Factoraje'!$R:$R,'BD Factoraje'!$G:$G,'Cartera Semanal Producto'!$A62,'BD Factoraje'!$N:$N,'Cartera Semanal Producto'!AC$1,'BD Factoraje'!$C:$C,$B$2)</f>
        <v>0</v>
      </c>
      <c r="AD62" s="11">
        <f>IF('Cartera Semanal Producto'!$A62='Cartera Semanal Producto'!AD$1,-SUMIFS('BD Factoraje'!$Q:$Q,'BD Factoraje'!$G:$G,'Cartera Semanal Producto'!$A62,'BD Factoraje'!$C:$C,$B$2),0)+AC62-SUMIFS('BD Factoraje'!$R:$R,'BD Factoraje'!$G:$G,'Cartera Semanal Producto'!$A62,'BD Factoraje'!$N:$N,'Cartera Semanal Producto'!AD$1,'BD Factoraje'!$C:$C,$B$2)</f>
        <v>0</v>
      </c>
      <c r="AE62" s="11">
        <f>IF('Cartera Semanal Producto'!$A62='Cartera Semanal Producto'!AE$1,-SUMIFS('BD Factoraje'!$Q:$Q,'BD Factoraje'!$G:$G,'Cartera Semanal Producto'!$A62,'BD Factoraje'!$C:$C,$B$2),0)+AD62-SUMIFS('BD Factoraje'!$R:$R,'BD Factoraje'!$G:$G,'Cartera Semanal Producto'!$A62,'BD Factoraje'!$N:$N,'Cartera Semanal Producto'!AE$1,'BD Factoraje'!$C:$C,$B$2)</f>
        <v>0</v>
      </c>
      <c r="AF62" s="11">
        <f>IF('Cartera Semanal Producto'!$A62='Cartera Semanal Producto'!AF$1,-SUMIFS('BD Factoraje'!$Q:$Q,'BD Factoraje'!$G:$G,'Cartera Semanal Producto'!$A62,'BD Factoraje'!$C:$C,$B$2),0)+AE62-SUMIFS('BD Factoraje'!$R:$R,'BD Factoraje'!$G:$G,'Cartera Semanal Producto'!$A62,'BD Factoraje'!$N:$N,'Cartera Semanal Producto'!AF$1,'BD Factoraje'!$C:$C,$B$2)</f>
        <v>0</v>
      </c>
      <c r="AG62" s="11">
        <f>IF('Cartera Semanal Producto'!$A62='Cartera Semanal Producto'!AG$1,-SUMIFS('BD Factoraje'!$Q:$Q,'BD Factoraje'!$G:$G,'Cartera Semanal Producto'!$A62,'BD Factoraje'!$C:$C,$B$2),0)+AF62-SUMIFS('BD Factoraje'!$R:$R,'BD Factoraje'!$G:$G,'Cartera Semanal Producto'!$A62,'BD Factoraje'!$N:$N,'Cartera Semanal Producto'!AG$1,'BD Factoraje'!$C:$C,$B$2)</f>
        <v>0</v>
      </c>
      <c r="AH62" s="11">
        <f>IF('Cartera Semanal Producto'!$A62='Cartera Semanal Producto'!AH$1,-SUMIFS('BD Factoraje'!$Q:$Q,'BD Factoraje'!$G:$G,'Cartera Semanal Producto'!$A62,'BD Factoraje'!$C:$C,$B$2),0)+AG62-SUMIFS('BD Factoraje'!$R:$R,'BD Factoraje'!$G:$G,'Cartera Semanal Producto'!$A62,'BD Factoraje'!$N:$N,'Cartera Semanal Producto'!AH$1,'BD Factoraje'!$C:$C,$B$2)</f>
        <v>0</v>
      </c>
      <c r="AI62" s="11">
        <f>IF('Cartera Semanal Producto'!$A62='Cartera Semanal Producto'!AI$1,-SUMIFS('BD Factoraje'!$Q:$Q,'BD Factoraje'!$G:$G,'Cartera Semanal Producto'!$A62,'BD Factoraje'!$C:$C,$B$2),0)+AH62-SUMIFS('BD Factoraje'!$R:$R,'BD Factoraje'!$G:$G,'Cartera Semanal Producto'!$A62,'BD Factoraje'!$N:$N,'Cartera Semanal Producto'!AI$1,'BD Factoraje'!$C:$C,$B$2)</f>
        <v>0</v>
      </c>
      <c r="AJ62" s="11">
        <f>IF('Cartera Semanal Producto'!$A62='Cartera Semanal Producto'!AJ$1,-SUMIFS('BD Factoraje'!$Q:$Q,'BD Factoraje'!$G:$G,'Cartera Semanal Producto'!$A62,'BD Factoraje'!$C:$C,$B$2),0)+AI62-SUMIFS('BD Factoraje'!$R:$R,'BD Factoraje'!$G:$G,'Cartera Semanal Producto'!$A62,'BD Factoraje'!$N:$N,'Cartera Semanal Producto'!AJ$1,'BD Factoraje'!$C:$C,$B$2)</f>
        <v>0</v>
      </c>
      <c r="AK62" s="11">
        <f>IF('Cartera Semanal Producto'!$A62='Cartera Semanal Producto'!AK$1,-SUMIFS('BD Factoraje'!$Q:$Q,'BD Factoraje'!$G:$G,'Cartera Semanal Producto'!$A62,'BD Factoraje'!$C:$C,$B$2),0)+AJ62-SUMIFS('BD Factoraje'!$R:$R,'BD Factoraje'!$G:$G,'Cartera Semanal Producto'!$A62,'BD Factoraje'!$N:$N,'Cartera Semanal Producto'!AK$1,'BD Factoraje'!$C:$C,$B$2)</f>
        <v>0</v>
      </c>
      <c r="AL62" s="11">
        <f>IF('Cartera Semanal Producto'!$A62='Cartera Semanal Producto'!AL$1,-SUMIFS('BD Factoraje'!$Q:$Q,'BD Factoraje'!$G:$G,'Cartera Semanal Producto'!$A62,'BD Factoraje'!$C:$C,$B$2),0)+AK62-SUMIFS('BD Factoraje'!$R:$R,'BD Factoraje'!$G:$G,'Cartera Semanal Producto'!$A62,'BD Factoraje'!$N:$N,'Cartera Semanal Producto'!AL$1,'BD Factoraje'!$C:$C,$B$2)</f>
        <v>0</v>
      </c>
      <c r="AM62" s="11">
        <f>IF('Cartera Semanal Producto'!$A62='Cartera Semanal Producto'!AM$1,-SUMIFS('BD Factoraje'!$Q:$Q,'BD Factoraje'!$G:$G,'Cartera Semanal Producto'!$A62,'BD Factoraje'!$C:$C,$B$2),0)+AL62-SUMIFS('BD Factoraje'!$R:$R,'BD Factoraje'!$G:$G,'Cartera Semanal Producto'!$A62,'BD Factoraje'!$N:$N,'Cartera Semanal Producto'!AM$1,'BD Factoraje'!$C:$C,$B$2)</f>
        <v>0</v>
      </c>
      <c r="AN62" s="11">
        <f>IF('Cartera Semanal Producto'!$A62='Cartera Semanal Producto'!AN$1,-SUMIFS('BD Factoraje'!$Q:$Q,'BD Factoraje'!$G:$G,'Cartera Semanal Producto'!$A62,'BD Factoraje'!$C:$C,$B$2),0)+AM62-SUMIFS('BD Factoraje'!$R:$R,'BD Factoraje'!$G:$G,'Cartera Semanal Producto'!$A62,'BD Factoraje'!$N:$N,'Cartera Semanal Producto'!AN$1,'BD Factoraje'!$C:$C,$B$2)</f>
        <v>0</v>
      </c>
      <c r="AO62" s="11">
        <f>IF('Cartera Semanal Producto'!$A62='Cartera Semanal Producto'!AO$1,-SUMIFS('BD Factoraje'!$Q:$Q,'BD Factoraje'!$G:$G,'Cartera Semanal Producto'!$A62,'BD Factoraje'!$C:$C,$B$2),0)+AN62-SUMIFS('BD Factoraje'!$R:$R,'BD Factoraje'!$G:$G,'Cartera Semanal Producto'!$A62,'BD Factoraje'!$N:$N,'Cartera Semanal Producto'!AO$1,'BD Factoraje'!$C:$C,$B$2)</f>
        <v>0</v>
      </c>
      <c r="AP62" s="11">
        <f>IF('Cartera Semanal Producto'!$A62='Cartera Semanal Producto'!AP$1,-SUMIFS('BD Factoraje'!$Q:$Q,'BD Factoraje'!$G:$G,'Cartera Semanal Producto'!$A62,'BD Factoraje'!$C:$C,$B$2),0)+AO62-SUMIFS('BD Factoraje'!$R:$R,'BD Factoraje'!$G:$G,'Cartera Semanal Producto'!$A62,'BD Factoraje'!$N:$N,'Cartera Semanal Producto'!AP$1,'BD Factoraje'!$C:$C,$B$2)</f>
        <v>0</v>
      </c>
      <c r="AQ62" s="11">
        <f>IF('Cartera Semanal Producto'!$A62='Cartera Semanal Producto'!AQ$1,-SUMIFS('BD Factoraje'!$Q:$Q,'BD Factoraje'!$G:$G,'Cartera Semanal Producto'!$A62,'BD Factoraje'!$C:$C,$B$2),0)+AP62-SUMIFS('BD Factoraje'!$R:$R,'BD Factoraje'!$G:$G,'Cartera Semanal Producto'!$A62,'BD Factoraje'!$N:$N,'Cartera Semanal Producto'!AQ$1,'BD Factoraje'!$C:$C,$B$2)</f>
        <v>0</v>
      </c>
      <c r="AR62" s="11">
        <f>IF('Cartera Semanal Producto'!$A62='Cartera Semanal Producto'!AR$1,-SUMIFS('BD Factoraje'!$Q:$Q,'BD Factoraje'!$G:$G,'Cartera Semanal Producto'!$A62,'BD Factoraje'!$C:$C,$B$2),0)+AQ62-SUMIFS('BD Factoraje'!$R:$R,'BD Factoraje'!$G:$G,'Cartera Semanal Producto'!$A62,'BD Factoraje'!$N:$N,'Cartera Semanal Producto'!AR$1,'BD Factoraje'!$C:$C,$B$2)</f>
        <v>0</v>
      </c>
      <c r="AS62" s="11">
        <f>IF('Cartera Semanal Producto'!$A62='Cartera Semanal Producto'!AS$1,-SUMIFS('BD Factoraje'!$Q:$Q,'BD Factoraje'!$G:$G,'Cartera Semanal Producto'!$A62,'BD Factoraje'!$C:$C,$B$2),0)+AR62-SUMIFS('BD Factoraje'!$R:$R,'BD Factoraje'!$G:$G,'Cartera Semanal Producto'!$A62,'BD Factoraje'!$N:$N,'Cartera Semanal Producto'!AS$1,'BD Factoraje'!$C:$C,$B$2)</f>
        <v>0</v>
      </c>
      <c r="AT62" s="11">
        <f>IF('Cartera Semanal Producto'!$A62='Cartera Semanal Producto'!AT$1,-SUMIFS('BD Factoraje'!$Q:$Q,'BD Factoraje'!$G:$G,'Cartera Semanal Producto'!$A62,'BD Factoraje'!$C:$C,$B$2),0)+AS62-SUMIFS('BD Factoraje'!$R:$R,'BD Factoraje'!$G:$G,'Cartera Semanal Producto'!$A62,'BD Factoraje'!$N:$N,'Cartera Semanal Producto'!AT$1,'BD Factoraje'!$C:$C,$B$2)</f>
        <v>0</v>
      </c>
      <c r="AU62" s="11">
        <f>IF('Cartera Semanal Producto'!$A62='Cartera Semanal Producto'!AU$1,-SUMIFS('BD Factoraje'!$Q:$Q,'BD Factoraje'!$G:$G,'Cartera Semanal Producto'!$A62,'BD Factoraje'!$C:$C,$B$2),0)+AT62-SUMIFS('BD Factoraje'!$R:$R,'BD Factoraje'!$G:$G,'Cartera Semanal Producto'!$A62,'BD Factoraje'!$N:$N,'Cartera Semanal Producto'!AU$1,'BD Factoraje'!$C:$C,$B$2)</f>
        <v>0</v>
      </c>
      <c r="AV62" s="11">
        <f>IF('Cartera Semanal Producto'!$A62='Cartera Semanal Producto'!AV$1,-SUMIFS('BD Factoraje'!$Q:$Q,'BD Factoraje'!$G:$G,'Cartera Semanal Producto'!$A62,'BD Factoraje'!$C:$C,$B$2),0)+AU62-SUMIFS('BD Factoraje'!$R:$R,'BD Factoraje'!$G:$G,'Cartera Semanal Producto'!$A62,'BD Factoraje'!$N:$N,'Cartera Semanal Producto'!AV$1,'BD Factoraje'!$C:$C,$B$2)</f>
        <v>0</v>
      </c>
      <c r="AW62" s="11">
        <f>IF('Cartera Semanal Producto'!$A62='Cartera Semanal Producto'!AW$1,-SUMIFS('BD Factoraje'!$Q:$Q,'BD Factoraje'!$G:$G,'Cartera Semanal Producto'!$A62,'BD Factoraje'!$C:$C,$B$2),0)+AV62-SUMIFS('BD Factoraje'!$R:$R,'BD Factoraje'!$G:$G,'Cartera Semanal Producto'!$A62,'BD Factoraje'!$N:$N,'Cartera Semanal Producto'!AW$1,'BD Factoraje'!$C:$C,$B$2)</f>
        <v>0</v>
      </c>
      <c r="AX62" s="11">
        <f>IF('Cartera Semanal Producto'!$A62='Cartera Semanal Producto'!AX$1,-SUMIFS('BD Factoraje'!$Q:$Q,'BD Factoraje'!$G:$G,'Cartera Semanal Producto'!$A62,'BD Factoraje'!$C:$C,$B$2),0)+AW62-SUMIFS('BD Factoraje'!$R:$R,'BD Factoraje'!$G:$G,'Cartera Semanal Producto'!$A62,'BD Factoraje'!$N:$N,'Cartera Semanal Producto'!AX$1,'BD Factoraje'!$C:$C,$B$2)</f>
        <v>0</v>
      </c>
      <c r="AY62" s="11">
        <f>IF('Cartera Semanal Producto'!$A62='Cartera Semanal Producto'!AY$1,-SUMIFS('BD Factoraje'!$Q:$Q,'BD Factoraje'!$G:$G,'Cartera Semanal Producto'!$A62,'BD Factoraje'!$C:$C,$B$2),0)+AX62-SUMIFS('BD Factoraje'!$R:$R,'BD Factoraje'!$G:$G,'Cartera Semanal Producto'!$A62,'BD Factoraje'!$N:$N,'Cartera Semanal Producto'!AY$1,'BD Factoraje'!$C:$C,$B$2)</f>
        <v>0</v>
      </c>
      <c r="AZ62" s="11">
        <f>IF('Cartera Semanal Producto'!$A62='Cartera Semanal Producto'!AZ$1,-SUMIFS('BD Factoraje'!$Q:$Q,'BD Factoraje'!$G:$G,'Cartera Semanal Producto'!$A62,'BD Factoraje'!$C:$C,$B$2),0)+AY62-SUMIFS('BD Factoraje'!$R:$R,'BD Factoraje'!$G:$G,'Cartera Semanal Producto'!$A62,'BD Factoraje'!$N:$N,'Cartera Semanal Producto'!AZ$1,'BD Factoraje'!$C:$C,$B$2)</f>
        <v>0</v>
      </c>
      <c r="BA62" s="11">
        <f>IF('Cartera Semanal Producto'!$A62='Cartera Semanal Producto'!BA$1,-SUMIFS('BD Factoraje'!$Q:$Q,'BD Factoraje'!$G:$G,'Cartera Semanal Producto'!$A62,'BD Factoraje'!$C:$C,$B$2),0)+AZ62-SUMIFS('BD Factoraje'!$R:$R,'BD Factoraje'!$G:$G,'Cartera Semanal Producto'!$A62,'BD Factoraje'!$N:$N,'Cartera Semanal Producto'!BA$1,'BD Factoraje'!$C:$C,$B$2)</f>
        <v>0</v>
      </c>
      <c r="BB62" s="11">
        <f>IF('Cartera Semanal Producto'!$A62='Cartera Semanal Producto'!BB$1,-SUMIFS('BD Factoraje'!$Q:$Q,'BD Factoraje'!$G:$G,'Cartera Semanal Producto'!$A62,'BD Factoraje'!$C:$C,$B$2),0)+BA62-SUMIFS('BD Factoraje'!$R:$R,'BD Factoraje'!$G:$G,'Cartera Semanal Producto'!$A62,'BD Factoraje'!$N:$N,'Cartera Semanal Producto'!BB$1,'BD Factoraje'!$C:$C,$B$2)</f>
        <v>0</v>
      </c>
      <c r="BC62" s="11">
        <f>IF('Cartera Semanal Producto'!$A62='Cartera Semanal Producto'!BC$1,-SUMIFS('BD Factoraje'!$Q:$Q,'BD Factoraje'!$G:$G,'Cartera Semanal Producto'!$A62,'BD Factoraje'!$C:$C,$B$2),0)+BB62-SUMIFS('BD Factoraje'!$R:$R,'BD Factoraje'!$G:$G,'Cartera Semanal Producto'!$A62,'BD Factoraje'!$N:$N,'Cartera Semanal Producto'!BC$1,'BD Factoraje'!$C:$C,$B$2)</f>
        <v>0</v>
      </c>
      <c r="BD62" s="11">
        <f>IF('Cartera Semanal Producto'!$A62='Cartera Semanal Producto'!BD$1,-SUMIFS('BD Factoraje'!$Q:$Q,'BD Factoraje'!$G:$G,'Cartera Semanal Producto'!$A62,'BD Factoraje'!$C:$C,$B$2),0)+BC62-SUMIFS('BD Factoraje'!$R:$R,'BD Factoraje'!$G:$G,'Cartera Semanal Producto'!$A62,'BD Factoraje'!$N:$N,'Cartera Semanal Producto'!BD$1,'BD Factoraje'!$C:$C,$B$2)</f>
        <v>0</v>
      </c>
      <c r="BE62" s="11">
        <f>IF('Cartera Semanal Producto'!$A62='Cartera Semanal Producto'!BE$1,-SUMIFS('BD Factoraje'!$Q:$Q,'BD Factoraje'!$G:$G,'Cartera Semanal Producto'!$A62,'BD Factoraje'!$C:$C,$B$2),0)+BD62-SUMIFS('BD Factoraje'!$R:$R,'BD Factoraje'!$G:$G,'Cartera Semanal Producto'!$A62,'BD Factoraje'!$N:$N,'Cartera Semanal Producto'!BE$1,'BD Factoraje'!$C:$C,$B$2)</f>
        <v>0</v>
      </c>
      <c r="BF62" s="11">
        <f>IF('Cartera Semanal Producto'!$A62='Cartera Semanal Producto'!BF$1,-SUMIFS('BD Factoraje'!$Q:$Q,'BD Factoraje'!$G:$G,'Cartera Semanal Producto'!$A62,'BD Factoraje'!$C:$C,$B$2),0)+BE62-SUMIFS('BD Factoraje'!$R:$R,'BD Factoraje'!$G:$G,'Cartera Semanal Producto'!$A62,'BD Factoraje'!$N:$N,'Cartera Semanal Producto'!BF$1,'BD Factoraje'!$C:$C,$B$2)</f>
        <v>0</v>
      </c>
      <c r="BG62" s="11">
        <f>IF('Cartera Semanal Producto'!$A62='Cartera Semanal Producto'!BG$1,-SUMIFS('BD Factoraje'!$Q:$Q,'BD Factoraje'!$G:$G,'Cartera Semanal Producto'!$A62,'BD Factoraje'!$C:$C,$B$2),0)+BF62-SUMIFS('BD Factoraje'!$R:$R,'BD Factoraje'!$G:$G,'Cartera Semanal Producto'!$A62,'BD Factoraje'!$N:$N,'Cartera Semanal Producto'!BG$1,'BD Factoraje'!$C:$C,$B$2)</f>
        <v>0</v>
      </c>
      <c r="BH62" s="11">
        <f>IF('Cartera Semanal Producto'!$A62='Cartera Semanal Producto'!BH$1,-SUMIFS('BD Factoraje'!$Q:$Q,'BD Factoraje'!$G:$G,'Cartera Semanal Producto'!$A62,'BD Factoraje'!$C:$C,$B$2),0)+BG62-SUMIFS('BD Factoraje'!$R:$R,'BD Factoraje'!$G:$G,'Cartera Semanal Producto'!$A62,'BD Factoraje'!$N:$N,'Cartera Semanal Producto'!BH$1,'BD Factoraje'!$C:$C,$B$2)</f>
        <v>0</v>
      </c>
      <c r="BI62" s="11">
        <f>IF('Cartera Semanal Producto'!$A62='Cartera Semanal Producto'!BI$1,-SUMIFS('BD Factoraje'!$Q:$Q,'BD Factoraje'!$G:$G,'Cartera Semanal Producto'!$A62,'BD Factoraje'!$C:$C,$B$2),0)+BH62-SUMIFS('BD Factoraje'!$R:$R,'BD Factoraje'!$G:$G,'Cartera Semanal Producto'!$A62,'BD Factoraje'!$N:$N,'Cartera Semanal Producto'!BI$1,'BD Factoraje'!$C:$C,$B$2)</f>
        <v>0</v>
      </c>
      <c r="BJ62" s="11">
        <f>IF('Cartera Semanal Producto'!$A62='Cartera Semanal Producto'!BJ$1,-SUMIFS('BD Factoraje'!$Q:$Q,'BD Factoraje'!$G:$G,'Cartera Semanal Producto'!$A62,'BD Factoraje'!$C:$C,$B$2),0)+BI62-SUMIFS('BD Factoraje'!$R:$R,'BD Factoraje'!$G:$G,'Cartera Semanal Producto'!$A62,'BD Factoraje'!$N:$N,'Cartera Semanal Producto'!BJ$1,'BD Factoraje'!$C:$C,$B$2)</f>
        <v>0</v>
      </c>
      <c r="BK62" s="11">
        <f>IF('Cartera Semanal Producto'!$A62='Cartera Semanal Producto'!BK$1,-SUMIFS('BD Factoraje'!$Q:$Q,'BD Factoraje'!$G:$G,'Cartera Semanal Producto'!$A62,'BD Factoraje'!$C:$C,$B$2),0)+BJ62-SUMIFS('BD Factoraje'!$R:$R,'BD Factoraje'!$G:$G,'Cartera Semanal Producto'!$A62,'BD Factoraje'!$N:$N,'Cartera Semanal Producto'!BK$1,'BD Factoraje'!$C:$C,$B$2)</f>
        <v>0</v>
      </c>
      <c r="BL62" s="11">
        <f>IF('Cartera Semanal Producto'!$A62='Cartera Semanal Producto'!BL$1,-SUMIFS('BD Factoraje'!$Q:$Q,'BD Factoraje'!$G:$G,'Cartera Semanal Producto'!$A62,'BD Factoraje'!$C:$C,$B$2),0)+BK62-SUMIFS('BD Factoraje'!$R:$R,'BD Factoraje'!$G:$G,'Cartera Semanal Producto'!$A62,'BD Factoraje'!$N:$N,'Cartera Semanal Producto'!BL$1,'BD Factoraje'!$C:$C,$B$2)</f>
        <v>0</v>
      </c>
      <c r="BM62" s="11">
        <f>IF('Cartera Semanal Producto'!$A62='Cartera Semanal Producto'!BM$1,-SUMIFS('BD Factoraje'!$Q:$Q,'BD Factoraje'!$G:$G,'Cartera Semanal Producto'!$A62,'BD Factoraje'!$C:$C,$B$2),0)+BL62-SUMIFS('BD Factoraje'!$R:$R,'BD Factoraje'!$G:$G,'Cartera Semanal Producto'!$A62,'BD Factoraje'!$N:$N,'Cartera Semanal Producto'!BM$1,'BD Factoraje'!$C:$C,$B$2)</f>
        <v>0</v>
      </c>
      <c r="BN62" s="11">
        <f>IF('Cartera Semanal Producto'!$A62='Cartera Semanal Producto'!BN$1,-SUMIFS('BD Factoraje'!$Q:$Q,'BD Factoraje'!$G:$G,'Cartera Semanal Producto'!$A62,'BD Factoraje'!$C:$C,$B$2),0)+BM62-SUMIFS('BD Factoraje'!$R:$R,'BD Factoraje'!$G:$G,'Cartera Semanal Producto'!$A62,'BD Factoraje'!$N:$N,'Cartera Semanal Producto'!BN$1,'BD Factoraje'!$C:$C,$B$2)</f>
        <v>0</v>
      </c>
      <c r="BO62" s="11">
        <f>IF('Cartera Semanal Producto'!$A62='Cartera Semanal Producto'!BO$1,-SUMIFS('BD Factoraje'!$Q:$Q,'BD Factoraje'!$G:$G,'Cartera Semanal Producto'!$A62,'BD Factoraje'!$C:$C,$B$2),0)+BN62-SUMIFS('BD Factoraje'!$R:$R,'BD Factoraje'!$G:$G,'Cartera Semanal Producto'!$A62,'BD Factoraje'!$N:$N,'Cartera Semanal Producto'!BO$1,'BD Factoraje'!$C:$C,$B$2)</f>
        <v>0</v>
      </c>
      <c r="BP62" s="11">
        <f>IF('Cartera Semanal Producto'!$A62='Cartera Semanal Producto'!BP$1,-SUMIFS('BD Factoraje'!$Q:$Q,'BD Factoraje'!$G:$G,'Cartera Semanal Producto'!$A62,'BD Factoraje'!$C:$C,$B$2),0)+BO62-SUMIFS('BD Factoraje'!$R:$R,'BD Factoraje'!$G:$G,'Cartera Semanal Producto'!$A62,'BD Factoraje'!$N:$N,'Cartera Semanal Producto'!BP$1,'BD Factoraje'!$C:$C,$B$2)</f>
        <v>0</v>
      </c>
      <c r="BQ62" s="11">
        <f>IF('Cartera Semanal Producto'!$A62='Cartera Semanal Producto'!BQ$1,-SUMIFS('BD Factoraje'!$Q:$Q,'BD Factoraje'!$G:$G,'Cartera Semanal Producto'!$A62,'BD Factoraje'!$C:$C,$B$2),0)+BP62-SUMIFS('BD Factoraje'!$R:$R,'BD Factoraje'!$G:$G,'Cartera Semanal Producto'!$A62,'BD Factoraje'!$N:$N,'Cartera Semanal Producto'!BQ$1,'BD Factoraje'!$C:$C,$B$2)</f>
        <v>0</v>
      </c>
      <c r="BR62" s="11">
        <f>IF('Cartera Semanal Producto'!$A62='Cartera Semanal Producto'!BR$1,-SUMIFS('BD Factoraje'!$Q:$Q,'BD Factoraje'!$G:$G,'Cartera Semanal Producto'!$A62,'BD Factoraje'!$C:$C,$B$2),0)+BQ62-SUMIFS('BD Factoraje'!$R:$R,'BD Factoraje'!$G:$G,'Cartera Semanal Producto'!$A62,'BD Factoraje'!$N:$N,'Cartera Semanal Producto'!BR$1,'BD Factoraje'!$C:$C,$B$2)</f>
        <v>0</v>
      </c>
      <c r="BS62" s="11">
        <f>IF('Cartera Semanal Producto'!$A62='Cartera Semanal Producto'!BS$1,-SUMIFS('BD Factoraje'!$Q:$Q,'BD Factoraje'!$G:$G,'Cartera Semanal Producto'!$A62,'BD Factoraje'!$C:$C,$B$2),0)+BR62-SUMIFS('BD Factoraje'!$R:$R,'BD Factoraje'!$G:$G,'Cartera Semanal Producto'!$A62,'BD Factoraje'!$N:$N,'Cartera Semanal Producto'!BS$1,'BD Factoraje'!$C:$C,$B$2)</f>
        <v>0</v>
      </c>
      <c r="BT62" s="11">
        <f>IF('Cartera Semanal Producto'!$A62='Cartera Semanal Producto'!BT$1,-SUMIFS('BD Factoraje'!$Q:$Q,'BD Factoraje'!$G:$G,'Cartera Semanal Producto'!$A62,'BD Factoraje'!$C:$C,$B$2),0)+BS62-SUMIFS('BD Factoraje'!$R:$R,'BD Factoraje'!$G:$G,'Cartera Semanal Producto'!$A62,'BD Factoraje'!$N:$N,'Cartera Semanal Producto'!BT$1,'BD Factoraje'!$C:$C,$B$2)</f>
        <v>0</v>
      </c>
      <c r="BU62" s="11">
        <f>IF('Cartera Semanal Producto'!$A62='Cartera Semanal Producto'!BU$1,-SUMIFS('BD Factoraje'!$Q:$Q,'BD Factoraje'!$G:$G,'Cartera Semanal Producto'!$A62,'BD Factoraje'!$C:$C,$B$2),0)+BT62-SUMIFS('BD Factoraje'!$R:$R,'BD Factoraje'!$G:$G,'Cartera Semanal Producto'!$A62,'BD Factoraje'!$N:$N,'Cartera Semanal Producto'!BU$1,'BD Factoraje'!$C:$C,$B$2)</f>
        <v>0</v>
      </c>
      <c r="BV62" s="11">
        <f>IF('Cartera Semanal Producto'!$A62='Cartera Semanal Producto'!BV$1,-SUMIFS('BD Factoraje'!$Q:$Q,'BD Factoraje'!$G:$G,'Cartera Semanal Producto'!$A62,'BD Factoraje'!$C:$C,$B$2),0)+BU62-SUMIFS('BD Factoraje'!$R:$R,'BD Factoraje'!$G:$G,'Cartera Semanal Producto'!$A62,'BD Factoraje'!$N:$N,'Cartera Semanal Producto'!BV$1,'BD Factoraje'!$C:$C,$B$2)</f>
        <v>0</v>
      </c>
      <c r="BW62" s="11">
        <f>IF('Cartera Semanal Producto'!$A62='Cartera Semanal Producto'!BW$1,-SUMIFS('BD Factoraje'!$Q:$Q,'BD Factoraje'!$G:$G,'Cartera Semanal Producto'!$A62,'BD Factoraje'!$C:$C,$B$2),0)+BV62-SUMIFS('BD Factoraje'!$R:$R,'BD Factoraje'!$G:$G,'Cartera Semanal Producto'!$A62,'BD Factoraje'!$N:$N,'Cartera Semanal Producto'!BW$1,'BD Factoraje'!$C:$C,$B$2)</f>
        <v>0</v>
      </c>
      <c r="BX62" s="11">
        <f>IF('Cartera Semanal Producto'!$A62='Cartera Semanal Producto'!BX$1,-SUMIFS('BD Factoraje'!$Q:$Q,'BD Factoraje'!$G:$G,'Cartera Semanal Producto'!$A62,'BD Factoraje'!$C:$C,$B$2),0)+BW62-SUMIFS('BD Factoraje'!$R:$R,'BD Factoraje'!$G:$G,'Cartera Semanal Producto'!$A62,'BD Factoraje'!$N:$N,'Cartera Semanal Producto'!BX$1,'BD Factoraje'!$C:$C,$B$2)</f>
        <v>0</v>
      </c>
      <c r="BY62" s="11">
        <f>IF('Cartera Semanal Producto'!$A62='Cartera Semanal Producto'!BY$1,-SUMIFS('BD Factoraje'!$Q:$Q,'BD Factoraje'!$G:$G,'Cartera Semanal Producto'!$A62,'BD Factoraje'!$C:$C,$B$2),0)+BX62-SUMIFS('BD Factoraje'!$R:$R,'BD Factoraje'!$G:$G,'Cartera Semanal Producto'!$A62,'BD Factoraje'!$N:$N,'Cartera Semanal Producto'!BY$1,'BD Factoraje'!$C:$C,$B$2)</f>
        <v>0</v>
      </c>
      <c r="BZ62" s="11">
        <f>IF('Cartera Semanal Producto'!$A62='Cartera Semanal Producto'!BZ$1,-SUMIFS('BD Factoraje'!$Q:$Q,'BD Factoraje'!$G:$G,'Cartera Semanal Producto'!$A62,'BD Factoraje'!$C:$C,$B$2),0)+BY62-SUMIFS('BD Factoraje'!$R:$R,'BD Factoraje'!$G:$G,'Cartera Semanal Producto'!$A62,'BD Factoraje'!$N:$N,'Cartera Semanal Producto'!BZ$1,'BD Factoraje'!$C:$C,$B$2)</f>
        <v>0</v>
      </c>
      <c r="CA62" s="11">
        <f>IF('Cartera Semanal Producto'!$A62='Cartera Semanal Producto'!CA$1,-SUMIFS('BD Factoraje'!$Q:$Q,'BD Factoraje'!$G:$G,'Cartera Semanal Producto'!$A62,'BD Factoraje'!$C:$C,$B$2),0)+BZ62-SUMIFS('BD Factoraje'!$R:$R,'BD Factoraje'!$G:$G,'Cartera Semanal Producto'!$A62,'BD Factoraje'!$N:$N,'Cartera Semanal Producto'!CA$1,'BD Factoraje'!$C:$C,$B$2)</f>
        <v>0</v>
      </c>
      <c r="CB62" s="11">
        <f>IF('Cartera Semanal Producto'!$A62='Cartera Semanal Producto'!CB$1,-SUMIFS('BD Factoraje'!$Q:$Q,'BD Factoraje'!$G:$G,'Cartera Semanal Producto'!$A62,'BD Factoraje'!$C:$C,$B$2),0)+CA62-SUMIFS('BD Factoraje'!$R:$R,'BD Factoraje'!$G:$G,'Cartera Semanal Producto'!$A62,'BD Factoraje'!$N:$N,'Cartera Semanal Producto'!CB$1,'BD Factoraje'!$C:$C,$B$2)</f>
        <v>0</v>
      </c>
      <c r="CC62" s="11">
        <f>IF('Cartera Semanal Producto'!$A62='Cartera Semanal Producto'!CC$1,-SUMIFS('BD Factoraje'!$Q:$Q,'BD Factoraje'!$G:$G,'Cartera Semanal Producto'!$A62,'BD Factoraje'!$C:$C,$B$2),0)+CB62-SUMIFS('BD Factoraje'!$R:$R,'BD Factoraje'!$G:$G,'Cartera Semanal Producto'!$A62,'BD Factoraje'!$N:$N,'Cartera Semanal Producto'!CC$1,'BD Factoraje'!$C:$C,$B$2)</f>
        <v>0</v>
      </c>
      <c r="CD62" s="11">
        <f>IF('Cartera Semanal Producto'!$A62='Cartera Semanal Producto'!CD$1,-SUMIFS('BD Factoraje'!$Q:$Q,'BD Factoraje'!$G:$G,'Cartera Semanal Producto'!$A62,'BD Factoraje'!$C:$C,$B$2),0)+CC62-SUMIFS('BD Factoraje'!$R:$R,'BD Factoraje'!$G:$G,'Cartera Semanal Producto'!$A62,'BD Factoraje'!$N:$N,'Cartera Semanal Producto'!CD$1,'BD Factoraje'!$C:$C,$B$2)</f>
        <v>0</v>
      </c>
      <c r="CE62" s="11">
        <f>IF('Cartera Semanal Producto'!$A62='Cartera Semanal Producto'!CE$1,-SUMIFS('BD Factoraje'!$Q:$Q,'BD Factoraje'!$G:$G,'Cartera Semanal Producto'!$A62,'BD Factoraje'!$C:$C,$B$2),0)+CD62-SUMIFS('BD Factoraje'!$R:$R,'BD Factoraje'!$G:$G,'Cartera Semanal Producto'!$A62,'BD Factoraje'!$N:$N,'Cartera Semanal Producto'!CE$1,'BD Factoraje'!$C:$C,$B$2)</f>
        <v>0</v>
      </c>
      <c r="CF62" s="11">
        <f>IF('Cartera Semanal Producto'!$A62='Cartera Semanal Producto'!CF$1,-SUMIFS('BD Factoraje'!$Q:$Q,'BD Factoraje'!$G:$G,'Cartera Semanal Producto'!$A62,'BD Factoraje'!$C:$C,$B$2),0)+CE62-SUMIFS('BD Factoraje'!$R:$R,'BD Factoraje'!$G:$G,'Cartera Semanal Producto'!$A62,'BD Factoraje'!$N:$N,'Cartera Semanal Producto'!CF$1,'BD Factoraje'!$C:$C,$B$2)</f>
        <v>0</v>
      </c>
      <c r="CG62" s="11">
        <f>IF('Cartera Semanal Producto'!$A62='Cartera Semanal Producto'!CG$1,-SUMIFS('BD Factoraje'!$Q:$Q,'BD Factoraje'!$G:$G,'Cartera Semanal Producto'!$A62,'BD Factoraje'!$C:$C,$B$2),0)+CF62-SUMIFS('BD Factoraje'!$R:$R,'BD Factoraje'!$G:$G,'Cartera Semanal Producto'!$A62,'BD Factoraje'!$N:$N,'Cartera Semanal Producto'!CG$1,'BD Factoraje'!$C:$C,$B$2)</f>
        <v>0</v>
      </c>
      <c r="CH62" s="11">
        <f>IF('Cartera Semanal Producto'!$A62='Cartera Semanal Producto'!CH$1,-SUMIFS('BD Factoraje'!$Q:$Q,'BD Factoraje'!$G:$G,'Cartera Semanal Producto'!$A62,'BD Factoraje'!$C:$C,$B$2),0)+CG62-SUMIFS('BD Factoraje'!$R:$R,'BD Factoraje'!$G:$G,'Cartera Semanal Producto'!$A62,'BD Factoraje'!$N:$N,'Cartera Semanal Producto'!CH$1,'BD Factoraje'!$C:$C,$B$2)</f>
        <v>0</v>
      </c>
      <c r="CI62" s="11">
        <f>IF('Cartera Semanal Producto'!$A62='Cartera Semanal Producto'!CI$1,-SUMIFS('BD Factoraje'!$Q:$Q,'BD Factoraje'!$G:$G,'Cartera Semanal Producto'!$A62,'BD Factoraje'!$C:$C,$B$2),0)+CH62-SUMIFS('BD Factoraje'!$R:$R,'BD Factoraje'!$G:$G,'Cartera Semanal Producto'!$A62,'BD Factoraje'!$N:$N,'Cartera Semanal Producto'!CI$1,'BD Factoraje'!$C:$C,$B$2)</f>
        <v>0</v>
      </c>
      <c r="CJ62" s="11">
        <f>IF('Cartera Semanal Producto'!$A62='Cartera Semanal Producto'!CJ$1,-SUMIFS('BD Factoraje'!$Q:$Q,'BD Factoraje'!$G:$G,'Cartera Semanal Producto'!$A62,'BD Factoraje'!$C:$C,$B$2),0)+CI62-SUMIFS('BD Factoraje'!$R:$R,'BD Factoraje'!$G:$G,'Cartera Semanal Producto'!$A62,'BD Factoraje'!$N:$N,'Cartera Semanal Producto'!CJ$1,'BD Factoraje'!$C:$C,$B$2)</f>
        <v>0</v>
      </c>
      <c r="CK62" s="11">
        <f>IF('Cartera Semanal Producto'!$A62='Cartera Semanal Producto'!CK$1,-SUMIFS('BD Factoraje'!$Q:$Q,'BD Factoraje'!$G:$G,'Cartera Semanal Producto'!$A62,'BD Factoraje'!$C:$C,$B$2),0)+CJ62-SUMIFS('BD Factoraje'!$R:$R,'BD Factoraje'!$G:$G,'Cartera Semanal Producto'!$A62,'BD Factoraje'!$N:$N,'Cartera Semanal Producto'!CK$1,'BD Factoraje'!$C:$C,$B$2)</f>
        <v>0</v>
      </c>
      <c r="CL62" s="11">
        <f>IF('Cartera Semanal Producto'!$A62='Cartera Semanal Producto'!CL$1,-SUMIFS('BD Factoraje'!$Q:$Q,'BD Factoraje'!$G:$G,'Cartera Semanal Producto'!$A62,'BD Factoraje'!$C:$C,$B$2),0)+CK62-SUMIFS('BD Factoraje'!$R:$R,'BD Factoraje'!$G:$G,'Cartera Semanal Producto'!$A62,'BD Factoraje'!$N:$N,'Cartera Semanal Producto'!CL$1,'BD Factoraje'!$C:$C,$B$2)</f>
        <v>0</v>
      </c>
      <c r="CM62" s="11">
        <f>IF('Cartera Semanal Producto'!$A62='Cartera Semanal Producto'!CM$1,-SUMIFS('BD Factoraje'!$Q:$Q,'BD Factoraje'!$G:$G,'Cartera Semanal Producto'!$A62,'BD Factoraje'!$C:$C,$B$2),0)+CL62-SUMIFS('BD Factoraje'!$R:$R,'BD Factoraje'!$G:$G,'Cartera Semanal Producto'!$A62,'BD Factoraje'!$N:$N,'Cartera Semanal Producto'!CM$1,'BD Factoraje'!$C:$C,$B$2)</f>
        <v>0</v>
      </c>
      <c r="CN62" s="11">
        <f>IF('Cartera Semanal Producto'!$A62='Cartera Semanal Producto'!CN$1,-SUMIFS('BD Factoraje'!$Q:$Q,'BD Factoraje'!$G:$G,'Cartera Semanal Producto'!$A62,'BD Factoraje'!$C:$C,$B$2),0)+CM62-SUMIFS('BD Factoraje'!$R:$R,'BD Factoraje'!$G:$G,'Cartera Semanal Producto'!$A62,'BD Factoraje'!$N:$N,'Cartera Semanal Producto'!CN$1,'BD Factoraje'!$C:$C,$B$2)</f>
        <v>0</v>
      </c>
      <c r="CO62" s="11">
        <f>IF('Cartera Semanal Producto'!$A62='Cartera Semanal Producto'!CO$1,-SUMIFS('BD Factoraje'!$Q:$Q,'BD Factoraje'!$G:$G,'Cartera Semanal Producto'!$A62,'BD Factoraje'!$C:$C,$B$2),0)+CN62-SUMIFS('BD Factoraje'!$R:$R,'BD Factoraje'!$G:$G,'Cartera Semanal Producto'!$A62,'BD Factoraje'!$N:$N,'Cartera Semanal Producto'!CO$1,'BD Factoraje'!$C:$C,$B$2)</f>
        <v>0</v>
      </c>
      <c r="CP62" s="11">
        <f>IF('Cartera Semanal Producto'!$A62='Cartera Semanal Producto'!CP$1,-SUMIFS('BD Factoraje'!$Q:$Q,'BD Factoraje'!$G:$G,'Cartera Semanal Producto'!$A62,'BD Factoraje'!$C:$C,$B$2),0)+CO62-SUMIFS('BD Factoraje'!$R:$R,'BD Factoraje'!$G:$G,'Cartera Semanal Producto'!$A62,'BD Factoraje'!$N:$N,'Cartera Semanal Producto'!CP$1,'BD Factoraje'!$C:$C,$B$2)</f>
        <v>0</v>
      </c>
      <c r="CQ62" s="11">
        <f>IF('Cartera Semanal Producto'!$A62='Cartera Semanal Producto'!CQ$1,-SUMIFS('BD Factoraje'!$Q:$Q,'BD Factoraje'!$G:$G,'Cartera Semanal Producto'!$A62,'BD Factoraje'!$C:$C,$B$2),0)+CP62-SUMIFS('BD Factoraje'!$R:$R,'BD Factoraje'!$G:$G,'Cartera Semanal Producto'!$A62,'BD Factoraje'!$N:$N,'Cartera Semanal Producto'!CQ$1,'BD Factoraje'!$C:$C,$B$2)</f>
        <v>0</v>
      </c>
      <c r="CR62" s="11">
        <f>IF('Cartera Semanal Producto'!$A62='Cartera Semanal Producto'!CR$1,-SUMIFS('BD Factoraje'!$Q:$Q,'BD Factoraje'!$G:$G,'Cartera Semanal Producto'!$A62,'BD Factoraje'!$C:$C,$B$2),0)+CQ62-SUMIFS('BD Factoraje'!$R:$R,'BD Factoraje'!$G:$G,'Cartera Semanal Producto'!$A62,'BD Factoraje'!$N:$N,'Cartera Semanal Producto'!CR$1,'BD Factoraje'!$C:$C,$B$2)</f>
        <v>0</v>
      </c>
      <c r="CS62" s="11">
        <f>IF('Cartera Semanal Producto'!$A62='Cartera Semanal Producto'!CS$1,-SUMIFS('BD Factoraje'!$Q:$Q,'BD Factoraje'!$G:$G,'Cartera Semanal Producto'!$A62,'BD Factoraje'!$C:$C,$B$2),0)+CR62-SUMIFS('BD Factoraje'!$R:$R,'BD Factoraje'!$G:$G,'Cartera Semanal Producto'!$A62,'BD Factoraje'!$N:$N,'Cartera Semanal Producto'!CS$1,'BD Factoraje'!$C:$C,$B$2)</f>
        <v>0</v>
      </c>
      <c r="CT62" s="11">
        <f>IF('Cartera Semanal Producto'!$A62='Cartera Semanal Producto'!CT$1,-SUMIFS('BD Factoraje'!$Q:$Q,'BD Factoraje'!$G:$G,'Cartera Semanal Producto'!$A62,'BD Factoraje'!$C:$C,$B$2),0)+CS62-SUMIFS('BD Factoraje'!$R:$R,'BD Factoraje'!$G:$G,'Cartera Semanal Producto'!$A62,'BD Factoraje'!$N:$N,'Cartera Semanal Producto'!CT$1,'BD Factoraje'!$C:$C,$B$2)</f>
        <v>0</v>
      </c>
      <c r="CU62" s="11">
        <f>IF('Cartera Semanal Producto'!$A62='Cartera Semanal Producto'!CU$1,-SUMIFS('BD Factoraje'!$Q:$Q,'BD Factoraje'!$G:$G,'Cartera Semanal Producto'!$A62,'BD Factoraje'!$C:$C,$B$2),0)+CT62-SUMIFS('BD Factoraje'!$R:$R,'BD Factoraje'!$G:$G,'Cartera Semanal Producto'!$A62,'BD Factoraje'!$N:$N,'Cartera Semanal Producto'!CU$1,'BD Factoraje'!$C:$C,$B$2)</f>
        <v>0</v>
      </c>
      <c r="CV62" s="11">
        <f>IF('Cartera Semanal Producto'!$A62='Cartera Semanal Producto'!CV$1,-SUMIFS('BD Factoraje'!$Q:$Q,'BD Factoraje'!$G:$G,'Cartera Semanal Producto'!$A62,'BD Factoraje'!$C:$C,$B$2),0)+CU62-SUMIFS('BD Factoraje'!$R:$R,'BD Factoraje'!$G:$G,'Cartera Semanal Producto'!$A62,'BD Factoraje'!$N:$N,'Cartera Semanal Producto'!CV$1,'BD Factoraje'!$C:$C,$B$2)</f>
        <v>0</v>
      </c>
    </row>
    <row r="63" spans="1:100" x14ac:dyDescent="0.25">
      <c r="A63" s="14">
        <v>73</v>
      </c>
      <c r="B63" s="31">
        <f t="shared" si="3"/>
        <v>42876</v>
      </c>
      <c r="C63" s="11">
        <f>IF('Cartera Semanal Producto'!$A63='Cartera Semanal Producto'!C$1,-SUMIFS('BD Factoraje'!$Q:$Q,'BD Factoraje'!$G:$G,'Cartera Semanal Producto'!$A63,'BD Factoraje'!$C:$C,$B$2),0)</f>
        <v>0</v>
      </c>
      <c r="D63" s="11">
        <f>IF('Cartera Semanal Producto'!$A63='Cartera Semanal Producto'!D$1,-SUMIFS('BD Factoraje'!$Q:$Q,'BD Factoraje'!$G:$G,'Cartera Semanal Producto'!$A63,'BD Factoraje'!$C:$C,$B$2),0)+C63-SUMIFS('BD Factoraje'!$R:$R,'BD Factoraje'!$G:$G,'Cartera Semanal Producto'!$A63,'BD Factoraje'!$N:$N,'Cartera Semanal Producto'!D$1,'BD Factoraje'!$C:$C,$B$2)</f>
        <v>0</v>
      </c>
      <c r="E63" s="11">
        <f>IF('Cartera Semanal Producto'!$A63='Cartera Semanal Producto'!E$1,-SUMIFS('BD Factoraje'!$Q:$Q,'BD Factoraje'!$G:$G,'Cartera Semanal Producto'!$A63,'BD Factoraje'!$C:$C,$B$2),0)+D63-SUMIFS('BD Factoraje'!$R:$R,'BD Factoraje'!$G:$G,'Cartera Semanal Producto'!$A63,'BD Factoraje'!$N:$N,'Cartera Semanal Producto'!E$1,'BD Factoraje'!$C:$C,$B$2)</f>
        <v>0</v>
      </c>
      <c r="F63" s="11">
        <f>IF('Cartera Semanal Producto'!$A63='Cartera Semanal Producto'!F$1,-SUMIFS('BD Factoraje'!$Q:$Q,'BD Factoraje'!$G:$G,'Cartera Semanal Producto'!$A63,'BD Factoraje'!$C:$C,$B$2),0)+E63-SUMIFS('BD Factoraje'!$R:$R,'BD Factoraje'!$G:$G,'Cartera Semanal Producto'!$A63,'BD Factoraje'!$N:$N,'Cartera Semanal Producto'!F$1,'BD Factoraje'!$C:$C,$B$2)</f>
        <v>0</v>
      </c>
      <c r="G63" s="11">
        <f>IF('Cartera Semanal Producto'!$A63='Cartera Semanal Producto'!G$1,-SUMIFS('BD Factoraje'!$Q:$Q,'BD Factoraje'!$G:$G,'Cartera Semanal Producto'!$A63,'BD Factoraje'!$C:$C,$B$2),0)+F63-SUMIFS('BD Factoraje'!$R:$R,'BD Factoraje'!$G:$G,'Cartera Semanal Producto'!$A63,'BD Factoraje'!$N:$N,'Cartera Semanal Producto'!G$1,'BD Factoraje'!$C:$C,$B$2)</f>
        <v>0</v>
      </c>
      <c r="H63" s="11">
        <f>IF('Cartera Semanal Producto'!$A63='Cartera Semanal Producto'!H$1,-SUMIFS('BD Factoraje'!$Q:$Q,'BD Factoraje'!$G:$G,'Cartera Semanal Producto'!$A63,'BD Factoraje'!$C:$C,$B$2),0)+G63-SUMIFS('BD Factoraje'!$R:$R,'BD Factoraje'!$G:$G,'Cartera Semanal Producto'!$A63,'BD Factoraje'!$N:$N,'Cartera Semanal Producto'!H$1,'BD Factoraje'!$C:$C,$B$2)</f>
        <v>0</v>
      </c>
      <c r="I63" s="11">
        <f>IF('Cartera Semanal Producto'!$A63='Cartera Semanal Producto'!I$1,-SUMIFS('BD Factoraje'!$Q:$Q,'BD Factoraje'!$G:$G,'Cartera Semanal Producto'!$A63,'BD Factoraje'!$C:$C,$B$2),0)+H63-SUMIFS('BD Factoraje'!$R:$R,'BD Factoraje'!$G:$G,'Cartera Semanal Producto'!$A63,'BD Factoraje'!$N:$N,'Cartera Semanal Producto'!I$1,'BD Factoraje'!$C:$C,$B$2)</f>
        <v>0</v>
      </c>
      <c r="J63" s="11">
        <f>IF('Cartera Semanal Producto'!$A63='Cartera Semanal Producto'!J$1,-SUMIFS('BD Factoraje'!$Q:$Q,'BD Factoraje'!$G:$G,'Cartera Semanal Producto'!$A63,'BD Factoraje'!$C:$C,$B$2),0)+I63-SUMIFS('BD Factoraje'!$R:$R,'BD Factoraje'!$G:$G,'Cartera Semanal Producto'!$A63,'BD Factoraje'!$N:$N,'Cartera Semanal Producto'!J$1,'BD Factoraje'!$C:$C,$B$2)</f>
        <v>0</v>
      </c>
      <c r="K63" s="11">
        <f>IF('Cartera Semanal Producto'!$A63='Cartera Semanal Producto'!K$1,-SUMIFS('BD Factoraje'!$Q:$Q,'BD Factoraje'!$G:$G,'Cartera Semanal Producto'!$A63,'BD Factoraje'!$C:$C,$B$2),0)+J63-SUMIFS('BD Factoraje'!$R:$R,'BD Factoraje'!$G:$G,'Cartera Semanal Producto'!$A63,'BD Factoraje'!$N:$N,'Cartera Semanal Producto'!K$1,'BD Factoraje'!$C:$C,$B$2)</f>
        <v>0</v>
      </c>
      <c r="L63" s="11">
        <f>IF('Cartera Semanal Producto'!$A63='Cartera Semanal Producto'!L$1,-SUMIFS('BD Factoraje'!$Q:$Q,'BD Factoraje'!$G:$G,'Cartera Semanal Producto'!$A63,'BD Factoraje'!$C:$C,$B$2),0)+K63-SUMIFS('BD Factoraje'!$R:$R,'BD Factoraje'!$G:$G,'Cartera Semanal Producto'!$A63,'BD Factoraje'!$N:$N,'Cartera Semanal Producto'!L$1,'BD Factoraje'!$C:$C,$B$2)</f>
        <v>0</v>
      </c>
      <c r="M63" s="11">
        <f>IF('Cartera Semanal Producto'!$A63='Cartera Semanal Producto'!M$1,-SUMIFS('BD Factoraje'!$Q:$Q,'BD Factoraje'!$G:$G,'Cartera Semanal Producto'!$A63,'BD Factoraje'!$C:$C,$B$2),0)+L63-SUMIFS('BD Factoraje'!$R:$R,'BD Factoraje'!$G:$G,'Cartera Semanal Producto'!$A63,'BD Factoraje'!$N:$N,'Cartera Semanal Producto'!M$1,'BD Factoraje'!$C:$C,$B$2)</f>
        <v>0</v>
      </c>
      <c r="N63" s="11">
        <f>IF('Cartera Semanal Producto'!$A63='Cartera Semanal Producto'!N$1,-SUMIFS('BD Factoraje'!$Q:$Q,'BD Factoraje'!$G:$G,'Cartera Semanal Producto'!$A63,'BD Factoraje'!$C:$C,$B$2),0)+M63-SUMIFS('BD Factoraje'!$R:$R,'BD Factoraje'!$G:$G,'Cartera Semanal Producto'!$A63,'BD Factoraje'!$N:$N,'Cartera Semanal Producto'!N$1,'BD Factoraje'!$C:$C,$B$2)</f>
        <v>0</v>
      </c>
      <c r="O63" s="11">
        <f>IF('Cartera Semanal Producto'!$A63='Cartera Semanal Producto'!O$1,-SUMIFS('BD Factoraje'!$Q:$Q,'BD Factoraje'!$G:$G,'Cartera Semanal Producto'!$A63,'BD Factoraje'!$C:$C,$B$2),0)+N63-SUMIFS('BD Factoraje'!$R:$R,'BD Factoraje'!$G:$G,'Cartera Semanal Producto'!$A63,'BD Factoraje'!$N:$N,'Cartera Semanal Producto'!O$1,'BD Factoraje'!$C:$C,$B$2)</f>
        <v>0</v>
      </c>
      <c r="P63" s="11">
        <f>IF('Cartera Semanal Producto'!$A63='Cartera Semanal Producto'!P$1,-SUMIFS('BD Factoraje'!$Q:$Q,'BD Factoraje'!$G:$G,'Cartera Semanal Producto'!$A63,'BD Factoraje'!$C:$C,$B$2),0)+O63-SUMIFS('BD Factoraje'!$R:$R,'BD Factoraje'!$G:$G,'Cartera Semanal Producto'!$A63,'BD Factoraje'!$N:$N,'Cartera Semanal Producto'!P$1,'BD Factoraje'!$C:$C,$B$2)</f>
        <v>0</v>
      </c>
      <c r="Q63" s="11">
        <f>IF('Cartera Semanal Producto'!$A63='Cartera Semanal Producto'!Q$1,-SUMIFS('BD Factoraje'!$Q:$Q,'BD Factoraje'!$G:$G,'Cartera Semanal Producto'!$A63,'BD Factoraje'!$C:$C,$B$2),0)+P63-SUMIFS('BD Factoraje'!$R:$R,'BD Factoraje'!$G:$G,'Cartera Semanal Producto'!$A63,'BD Factoraje'!$N:$N,'Cartera Semanal Producto'!Q$1,'BD Factoraje'!$C:$C,$B$2)</f>
        <v>0</v>
      </c>
      <c r="R63" s="11">
        <f>IF('Cartera Semanal Producto'!$A63='Cartera Semanal Producto'!R$1,-SUMIFS('BD Factoraje'!$Q:$Q,'BD Factoraje'!$G:$G,'Cartera Semanal Producto'!$A63,'BD Factoraje'!$C:$C,$B$2),0)+Q63-SUMIFS('BD Factoraje'!$R:$R,'BD Factoraje'!$G:$G,'Cartera Semanal Producto'!$A63,'BD Factoraje'!$N:$N,'Cartera Semanal Producto'!R$1,'BD Factoraje'!$C:$C,$B$2)</f>
        <v>0</v>
      </c>
      <c r="S63" s="11">
        <f>IF('Cartera Semanal Producto'!$A63='Cartera Semanal Producto'!S$1,-SUMIFS('BD Factoraje'!$Q:$Q,'BD Factoraje'!$G:$G,'Cartera Semanal Producto'!$A63,'BD Factoraje'!$C:$C,$B$2),0)+R63-SUMIFS('BD Factoraje'!$R:$R,'BD Factoraje'!$G:$G,'Cartera Semanal Producto'!$A63,'BD Factoraje'!$N:$N,'Cartera Semanal Producto'!S$1,'BD Factoraje'!$C:$C,$B$2)</f>
        <v>0</v>
      </c>
      <c r="T63" s="11">
        <f>IF('Cartera Semanal Producto'!$A63='Cartera Semanal Producto'!T$1,-SUMIFS('BD Factoraje'!$Q:$Q,'BD Factoraje'!$G:$G,'Cartera Semanal Producto'!$A63,'BD Factoraje'!$C:$C,$B$2),0)+S63-SUMIFS('BD Factoraje'!$R:$R,'BD Factoraje'!$G:$G,'Cartera Semanal Producto'!$A63,'BD Factoraje'!$N:$N,'Cartera Semanal Producto'!T$1,'BD Factoraje'!$C:$C,$B$2)</f>
        <v>0</v>
      </c>
      <c r="U63" s="11">
        <f>IF('Cartera Semanal Producto'!$A63='Cartera Semanal Producto'!U$1,-SUMIFS('BD Factoraje'!$Q:$Q,'BD Factoraje'!$G:$G,'Cartera Semanal Producto'!$A63,'BD Factoraje'!$C:$C,$B$2),0)+T63-SUMIFS('BD Factoraje'!$R:$R,'BD Factoraje'!$G:$G,'Cartera Semanal Producto'!$A63,'BD Factoraje'!$N:$N,'Cartera Semanal Producto'!U$1,'BD Factoraje'!$C:$C,$B$2)</f>
        <v>0</v>
      </c>
      <c r="V63" s="11">
        <f>IF('Cartera Semanal Producto'!$A63='Cartera Semanal Producto'!V$1,-SUMIFS('BD Factoraje'!$Q:$Q,'BD Factoraje'!$G:$G,'Cartera Semanal Producto'!$A63,'BD Factoraje'!$C:$C,$B$2),0)+U63-SUMIFS('BD Factoraje'!$R:$R,'BD Factoraje'!$G:$G,'Cartera Semanal Producto'!$A63,'BD Factoraje'!$N:$N,'Cartera Semanal Producto'!V$1,'BD Factoraje'!$C:$C,$B$2)</f>
        <v>0</v>
      </c>
      <c r="W63" s="11">
        <f>IF('Cartera Semanal Producto'!$A63='Cartera Semanal Producto'!W$1,-SUMIFS('BD Factoraje'!$Q:$Q,'BD Factoraje'!$G:$G,'Cartera Semanal Producto'!$A63,'BD Factoraje'!$C:$C,$B$2),0)+V63-SUMIFS('BD Factoraje'!$R:$R,'BD Factoraje'!$G:$G,'Cartera Semanal Producto'!$A63,'BD Factoraje'!$N:$N,'Cartera Semanal Producto'!W$1,'BD Factoraje'!$C:$C,$B$2)</f>
        <v>0</v>
      </c>
      <c r="X63" s="11">
        <f>IF('Cartera Semanal Producto'!$A63='Cartera Semanal Producto'!X$1,-SUMIFS('BD Factoraje'!$Q:$Q,'BD Factoraje'!$G:$G,'Cartera Semanal Producto'!$A63,'BD Factoraje'!$C:$C,$B$2),0)+W63-SUMIFS('BD Factoraje'!$R:$R,'BD Factoraje'!$G:$G,'Cartera Semanal Producto'!$A63,'BD Factoraje'!$N:$N,'Cartera Semanal Producto'!X$1,'BD Factoraje'!$C:$C,$B$2)</f>
        <v>0</v>
      </c>
      <c r="Y63" s="11">
        <f>IF('Cartera Semanal Producto'!$A63='Cartera Semanal Producto'!Y$1,-SUMIFS('BD Factoraje'!$Q:$Q,'BD Factoraje'!$G:$G,'Cartera Semanal Producto'!$A63,'BD Factoraje'!$C:$C,$B$2),0)+X63-SUMIFS('BD Factoraje'!$R:$R,'BD Factoraje'!$G:$G,'Cartera Semanal Producto'!$A63,'BD Factoraje'!$N:$N,'Cartera Semanal Producto'!Y$1,'BD Factoraje'!$C:$C,$B$2)</f>
        <v>0</v>
      </c>
      <c r="Z63" s="11">
        <f>IF('Cartera Semanal Producto'!$A63='Cartera Semanal Producto'!Z$1,-SUMIFS('BD Factoraje'!$Q:$Q,'BD Factoraje'!$G:$G,'Cartera Semanal Producto'!$A63,'BD Factoraje'!$C:$C,$B$2),0)+Y63-SUMIFS('BD Factoraje'!$R:$R,'BD Factoraje'!$G:$G,'Cartera Semanal Producto'!$A63,'BD Factoraje'!$N:$N,'Cartera Semanal Producto'!Z$1,'BD Factoraje'!$C:$C,$B$2)</f>
        <v>0</v>
      </c>
      <c r="AA63" s="11">
        <f>IF('Cartera Semanal Producto'!$A63='Cartera Semanal Producto'!AA$1,-SUMIFS('BD Factoraje'!$Q:$Q,'BD Factoraje'!$G:$G,'Cartera Semanal Producto'!$A63,'BD Factoraje'!$C:$C,$B$2),0)+Z63-SUMIFS('BD Factoraje'!$R:$R,'BD Factoraje'!$G:$G,'Cartera Semanal Producto'!$A63,'BD Factoraje'!$N:$N,'Cartera Semanal Producto'!AA$1,'BD Factoraje'!$C:$C,$B$2)</f>
        <v>0</v>
      </c>
      <c r="AB63" s="11">
        <f>IF('Cartera Semanal Producto'!$A63='Cartera Semanal Producto'!AB$1,-SUMIFS('BD Factoraje'!$Q:$Q,'BD Factoraje'!$G:$G,'Cartera Semanal Producto'!$A63,'BD Factoraje'!$C:$C,$B$2),0)+AA63-SUMIFS('BD Factoraje'!$R:$R,'BD Factoraje'!$G:$G,'Cartera Semanal Producto'!$A63,'BD Factoraje'!$N:$N,'Cartera Semanal Producto'!AB$1,'BD Factoraje'!$C:$C,$B$2)</f>
        <v>0</v>
      </c>
      <c r="AC63" s="11">
        <f>IF('Cartera Semanal Producto'!$A63='Cartera Semanal Producto'!AC$1,-SUMIFS('BD Factoraje'!$Q:$Q,'BD Factoraje'!$G:$G,'Cartera Semanal Producto'!$A63,'BD Factoraje'!$C:$C,$B$2),0)+AB63-SUMIFS('BD Factoraje'!$R:$R,'BD Factoraje'!$G:$G,'Cartera Semanal Producto'!$A63,'BD Factoraje'!$N:$N,'Cartera Semanal Producto'!AC$1,'BD Factoraje'!$C:$C,$B$2)</f>
        <v>0</v>
      </c>
      <c r="AD63" s="11">
        <f>IF('Cartera Semanal Producto'!$A63='Cartera Semanal Producto'!AD$1,-SUMIFS('BD Factoraje'!$Q:$Q,'BD Factoraje'!$G:$G,'Cartera Semanal Producto'!$A63,'BD Factoraje'!$C:$C,$B$2),0)+AC63-SUMIFS('BD Factoraje'!$R:$R,'BD Factoraje'!$G:$G,'Cartera Semanal Producto'!$A63,'BD Factoraje'!$N:$N,'Cartera Semanal Producto'!AD$1,'BD Factoraje'!$C:$C,$B$2)</f>
        <v>0</v>
      </c>
      <c r="AE63" s="11">
        <f>IF('Cartera Semanal Producto'!$A63='Cartera Semanal Producto'!AE$1,-SUMIFS('BD Factoraje'!$Q:$Q,'BD Factoraje'!$G:$G,'Cartera Semanal Producto'!$A63,'BD Factoraje'!$C:$C,$B$2),0)+AD63-SUMIFS('BD Factoraje'!$R:$R,'BD Factoraje'!$G:$G,'Cartera Semanal Producto'!$A63,'BD Factoraje'!$N:$N,'Cartera Semanal Producto'!AE$1,'BD Factoraje'!$C:$C,$B$2)</f>
        <v>0</v>
      </c>
      <c r="AF63" s="11">
        <f>IF('Cartera Semanal Producto'!$A63='Cartera Semanal Producto'!AF$1,-SUMIFS('BD Factoraje'!$Q:$Q,'BD Factoraje'!$G:$G,'Cartera Semanal Producto'!$A63,'BD Factoraje'!$C:$C,$B$2),0)+AE63-SUMIFS('BD Factoraje'!$R:$R,'BD Factoraje'!$G:$G,'Cartera Semanal Producto'!$A63,'BD Factoraje'!$N:$N,'Cartera Semanal Producto'!AF$1,'BD Factoraje'!$C:$C,$B$2)</f>
        <v>0</v>
      </c>
      <c r="AG63" s="11">
        <f>IF('Cartera Semanal Producto'!$A63='Cartera Semanal Producto'!AG$1,-SUMIFS('BD Factoraje'!$Q:$Q,'BD Factoraje'!$G:$G,'Cartera Semanal Producto'!$A63,'BD Factoraje'!$C:$C,$B$2),0)+AF63-SUMIFS('BD Factoraje'!$R:$R,'BD Factoraje'!$G:$G,'Cartera Semanal Producto'!$A63,'BD Factoraje'!$N:$N,'Cartera Semanal Producto'!AG$1,'BD Factoraje'!$C:$C,$B$2)</f>
        <v>0</v>
      </c>
      <c r="AH63" s="11">
        <f>IF('Cartera Semanal Producto'!$A63='Cartera Semanal Producto'!AH$1,-SUMIFS('BD Factoraje'!$Q:$Q,'BD Factoraje'!$G:$G,'Cartera Semanal Producto'!$A63,'BD Factoraje'!$C:$C,$B$2),0)+AG63-SUMIFS('BD Factoraje'!$R:$R,'BD Factoraje'!$G:$G,'Cartera Semanal Producto'!$A63,'BD Factoraje'!$N:$N,'Cartera Semanal Producto'!AH$1,'BD Factoraje'!$C:$C,$B$2)</f>
        <v>0</v>
      </c>
      <c r="AI63" s="11">
        <f>IF('Cartera Semanal Producto'!$A63='Cartera Semanal Producto'!AI$1,-SUMIFS('BD Factoraje'!$Q:$Q,'BD Factoraje'!$G:$G,'Cartera Semanal Producto'!$A63,'BD Factoraje'!$C:$C,$B$2),0)+AH63-SUMIFS('BD Factoraje'!$R:$R,'BD Factoraje'!$G:$G,'Cartera Semanal Producto'!$A63,'BD Factoraje'!$N:$N,'Cartera Semanal Producto'!AI$1,'BD Factoraje'!$C:$C,$B$2)</f>
        <v>0</v>
      </c>
      <c r="AJ63" s="11">
        <f>IF('Cartera Semanal Producto'!$A63='Cartera Semanal Producto'!AJ$1,-SUMIFS('BD Factoraje'!$Q:$Q,'BD Factoraje'!$G:$G,'Cartera Semanal Producto'!$A63,'BD Factoraje'!$C:$C,$B$2),0)+AI63-SUMIFS('BD Factoraje'!$R:$R,'BD Factoraje'!$G:$G,'Cartera Semanal Producto'!$A63,'BD Factoraje'!$N:$N,'Cartera Semanal Producto'!AJ$1,'BD Factoraje'!$C:$C,$B$2)</f>
        <v>0</v>
      </c>
      <c r="AK63" s="11">
        <f>IF('Cartera Semanal Producto'!$A63='Cartera Semanal Producto'!AK$1,-SUMIFS('BD Factoraje'!$Q:$Q,'BD Factoraje'!$G:$G,'Cartera Semanal Producto'!$A63,'BD Factoraje'!$C:$C,$B$2),0)+AJ63-SUMIFS('BD Factoraje'!$R:$R,'BD Factoraje'!$G:$G,'Cartera Semanal Producto'!$A63,'BD Factoraje'!$N:$N,'Cartera Semanal Producto'!AK$1,'BD Factoraje'!$C:$C,$B$2)</f>
        <v>0</v>
      </c>
      <c r="AL63" s="11">
        <f>IF('Cartera Semanal Producto'!$A63='Cartera Semanal Producto'!AL$1,-SUMIFS('BD Factoraje'!$Q:$Q,'BD Factoraje'!$G:$G,'Cartera Semanal Producto'!$A63,'BD Factoraje'!$C:$C,$B$2),0)+AK63-SUMIFS('BD Factoraje'!$R:$R,'BD Factoraje'!$G:$G,'Cartera Semanal Producto'!$A63,'BD Factoraje'!$N:$N,'Cartera Semanal Producto'!AL$1,'BD Factoraje'!$C:$C,$B$2)</f>
        <v>0</v>
      </c>
      <c r="AM63" s="11">
        <f>IF('Cartera Semanal Producto'!$A63='Cartera Semanal Producto'!AM$1,-SUMIFS('BD Factoraje'!$Q:$Q,'BD Factoraje'!$G:$G,'Cartera Semanal Producto'!$A63,'BD Factoraje'!$C:$C,$B$2),0)+AL63-SUMIFS('BD Factoraje'!$R:$R,'BD Factoraje'!$G:$G,'Cartera Semanal Producto'!$A63,'BD Factoraje'!$N:$N,'Cartera Semanal Producto'!AM$1,'BD Factoraje'!$C:$C,$B$2)</f>
        <v>0</v>
      </c>
      <c r="AN63" s="11">
        <f>IF('Cartera Semanal Producto'!$A63='Cartera Semanal Producto'!AN$1,-SUMIFS('BD Factoraje'!$Q:$Q,'BD Factoraje'!$G:$G,'Cartera Semanal Producto'!$A63,'BD Factoraje'!$C:$C,$B$2),0)+AM63-SUMIFS('BD Factoraje'!$R:$R,'BD Factoraje'!$G:$G,'Cartera Semanal Producto'!$A63,'BD Factoraje'!$N:$N,'Cartera Semanal Producto'!AN$1,'BD Factoraje'!$C:$C,$B$2)</f>
        <v>0</v>
      </c>
      <c r="AO63" s="11">
        <f>IF('Cartera Semanal Producto'!$A63='Cartera Semanal Producto'!AO$1,-SUMIFS('BD Factoraje'!$Q:$Q,'BD Factoraje'!$G:$G,'Cartera Semanal Producto'!$A63,'BD Factoraje'!$C:$C,$B$2),0)+AN63-SUMIFS('BD Factoraje'!$R:$R,'BD Factoraje'!$G:$G,'Cartera Semanal Producto'!$A63,'BD Factoraje'!$N:$N,'Cartera Semanal Producto'!AO$1,'BD Factoraje'!$C:$C,$B$2)</f>
        <v>0</v>
      </c>
      <c r="AP63" s="11">
        <f>IF('Cartera Semanal Producto'!$A63='Cartera Semanal Producto'!AP$1,-SUMIFS('BD Factoraje'!$Q:$Q,'BD Factoraje'!$G:$G,'Cartera Semanal Producto'!$A63,'BD Factoraje'!$C:$C,$B$2),0)+AO63-SUMIFS('BD Factoraje'!$R:$R,'BD Factoraje'!$G:$G,'Cartera Semanal Producto'!$A63,'BD Factoraje'!$N:$N,'Cartera Semanal Producto'!AP$1,'BD Factoraje'!$C:$C,$B$2)</f>
        <v>0</v>
      </c>
      <c r="AQ63" s="11">
        <f>IF('Cartera Semanal Producto'!$A63='Cartera Semanal Producto'!AQ$1,-SUMIFS('BD Factoraje'!$Q:$Q,'BD Factoraje'!$G:$G,'Cartera Semanal Producto'!$A63,'BD Factoraje'!$C:$C,$B$2),0)+AP63-SUMIFS('BD Factoraje'!$R:$R,'BD Factoraje'!$G:$G,'Cartera Semanal Producto'!$A63,'BD Factoraje'!$N:$N,'Cartera Semanal Producto'!AQ$1,'BD Factoraje'!$C:$C,$B$2)</f>
        <v>0</v>
      </c>
      <c r="AR63" s="11">
        <f>IF('Cartera Semanal Producto'!$A63='Cartera Semanal Producto'!AR$1,-SUMIFS('BD Factoraje'!$Q:$Q,'BD Factoraje'!$G:$G,'Cartera Semanal Producto'!$A63,'BD Factoraje'!$C:$C,$B$2),0)+AQ63-SUMIFS('BD Factoraje'!$R:$R,'BD Factoraje'!$G:$G,'Cartera Semanal Producto'!$A63,'BD Factoraje'!$N:$N,'Cartera Semanal Producto'!AR$1,'BD Factoraje'!$C:$C,$B$2)</f>
        <v>0</v>
      </c>
      <c r="AS63" s="11">
        <f>IF('Cartera Semanal Producto'!$A63='Cartera Semanal Producto'!AS$1,-SUMIFS('BD Factoraje'!$Q:$Q,'BD Factoraje'!$G:$G,'Cartera Semanal Producto'!$A63,'BD Factoraje'!$C:$C,$B$2),0)+AR63-SUMIFS('BD Factoraje'!$R:$R,'BD Factoraje'!$G:$G,'Cartera Semanal Producto'!$A63,'BD Factoraje'!$N:$N,'Cartera Semanal Producto'!AS$1,'BD Factoraje'!$C:$C,$B$2)</f>
        <v>0</v>
      </c>
      <c r="AT63" s="11">
        <f>IF('Cartera Semanal Producto'!$A63='Cartera Semanal Producto'!AT$1,-SUMIFS('BD Factoraje'!$Q:$Q,'BD Factoraje'!$G:$G,'Cartera Semanal Producto'!$A63,'BD Factoraje'!$C:$C,$B$2),0)+AS63-SUMIFS('BD Factoraje'!$R:$R,'BD Factoraje'!$G:$G,'Cartera Semanal Producto'!$A63,'BD Factoraje'!$N:$N,'Cartera Semanal Producto'!AT$1,'BD Factoraje'!$C:$C,$B$2)</f>
        <v>0</v>
      </c>
      <c r="AU63" s="11">
        <f>IF('Cartera Semanal Producto'!$A63='Cartera Semanal Producto'!AU$1,-SUMIFS('BD Factoraje'!$Q:$Q,'BD Factoraje'!$G:$G,'Cartera Semanal Producto'!$A63,'BD Factoraje'!$C:$C,$B$2),0)+AT63-SUMIFS('BD Factoraje'!$R:$R,'BD Factoraje'!$G:$G,'Cartera Semanal Producto'!$A63,'BD Factoraje'!$N:$N,'Cartera Semanal Producto'!AU$1,'BD Factoraje'!$C:$C,$B$2)</f>
        <v>0</v>
      </c>
      <c r="AV63" s="11">
        <f>IF('Cartera Semanal Producto'!$A63='Cartera Semanal Producto'!AV$1,-SUMIFS('BD Factoraje'!$Q:$Q,'BD Factoraje'!$G:$G,'Cartera Semanal Producto'!$A63,'BD Factoraje'!$C:$C,$B$2),0)+AU63-SUMIFS('BD Factoraje'!$R:$R,'BD Factoraje'!$G:$G,'Cartera Semanal Producto'!$A63,'BD Factoraje'!$N:$N,'Cartera Semanal Producto'!AV$1,'BD Factoraje'!$C:$C,$B$2)</f>
        <v>0</v>
      </c>
      <c r="AW63" s="11">
        <f>IF('Cartera Semanal Producto'!$A63='Cartera Semanal Producto'!AW$1,-SUMIFS('BD Factoraje'!$Q:$Q,'BD Factoraje'!$G:$G,'Cartera Semanal Producto'!$A63,'BD Factoraje'!$C:$C,$B$2),0)+AV63-SUMIFS('BD Factoraje'!$R:$R,'BD Factoraje'!$G:$G,'Cartera Semanal Producto'!$A63,'BD Factoraje'!$N:$N,'Cartera Semanal Producto'!AW$1,'BD Factoraje'!$C:$C,$B$2)</f>
        <v>0</v>
      </c>
      <c r="AX63" s="11">
        <f>IF('Cartera Semanal Producto'!$A63='Cartera Semanal Producto'!AX$1,-SUMIFS('BD Factoraje'!$Q:$Q,'BD Factoraje'!$G:$G,'Cartera Semanal Producto'!$A63,'BD Factoraje'!$C:$C,$B$2),0)+AW63-SUMIFS('BD Factoraje'!$R:$R,'BD Factoraje'!$G:$G,'Cartera Semanal Producto'!$A63,'BD Factoraje'!$N:$N,'Cartera Semanal Producto'!AX$1,'BD Factoraje'!$C:$C,$B$2)</f>
        <v>0</v>
      </c>
      <c r="AY63" s="11">
        <f>IF('Cartera Semanal Producto'!$A63='Cartera Semanal Producto'!AY$1,-SUMIFS('BD Factoraje'!$Q:$Q,'BD Factoraje'!$G:$G,'Cartera Semanal Producto'!$A63,'BD Factoraje'!$C:$C,$B$2),0)+AX63-SUMIFS('BD Factoraje'!$R:$R,'BD Factoraje'!$G:$G,'Cartera Semanal Producto'!$A63,'BD Factoraje'!$N:$N,'Cartera Semanal Producto'!AY$1,'BD Factoraje'!$C:$C,$B$2)</f>
        <v>0</v>
      </c>
      <c r="AZ63" s="11">
        <f>IF('Cartera Semanal Producto'!$A63='Cartera Semanal Producto'!AZ$1,-SUMIFS('BD Factoraje'!$Q:$Q,'BD Factoraje'!$G:$G,'Cartera Semanal Producto'!$A63,'BD Factoraje'!$C:$C,$B$2),0)+AY63-SUMIFS('BD Factoraje'!$R:$R,'BD Factoraje'!$G:$G,'Cartera Semanal Producto'!$A63,'BD Factoraje'!$N:$N,'Cartera Semanal Producto'!AZ$1,'BD Factoraje'!$C:$C,$B$2)</f>
        <v>0</v>
      </c>
      <c r="BA63" s="11">
        <f>IF('Cartera Semanal Producto'!$A63='Cartera Semanal Producto'!BA$1,-SUMIFS('BD Factoraje'!$Q:$Q,'BD Factoraje'!$G:$G,'Cartera Semanal Producto'!$A63,'BD Factoraje'!$C:$C,$B$2),0)+AZ63-SUMIFS('BD Factoraje'!$R:$R,'BD Factoraje'!$G:$G,'Cartera Semanal Producto'!$A63,'BD Factoraje'!$N:$N,'Cartera Semanal Producto'!BA$1,'BD Factoraje'!$C:$C,$B$2)</f>
        <v>0</v>
      </c>
      <c r="BB63" s="11">
        <f>IF('Cartera Semanal Producto'!$A63='Cartera Semanal Producto'!BB$1,-SUMIFS('BD Factoraje'!$Q:$Q,'BD Factoraje'!$G:$G,'Cartera Semanal Producto'!$A63,'BD Factoraje'!$C:$C,$B$2),0)+BA63-SUMIFS('BD Factoraje'!$R:$R,'BD Factoraje'!$G:$G,'Cartera Semanal Producto'!$A63,'BD Factoraje'!$N:$N,'Cartera Semanal Producto'!BB$1,'BD Factoraje'!$C:$C,$B$2)</f>
        <v>0</v>
      </c>
      <c r="BC63" s="11">
        <f>IF('Cartera Semanal Producto'!$A63='Cartera Semanal Producto'!BC$1,-SUMIFS('BD Factoraje'!$Q:$Q,'BD Factoraje'!$G:$G,'Cartera Semanal Producto'!$A63,'BD Factoraje'!$C:$C,$B$2),0)+BB63-SUMIFS('BD Factoraje'!$R:$R,'BD Factoraje'!$G:$G,'Cartera Semanal Producto'!$A63,'BD Factoraje'!$N:$N,'Cartera Semanal Producto'!BC$1,'BD Factoraje'!$C:$C,$B$2)</f>
        <v>0</v>
      </c>
      <c r="BD63" s="11">
        <f>IF('Cartera Semanal Producto'!$A63='Cartera Semanal Producto'!BD$1,-SUMIFS('BD Factoraje'!$Q:$Q,'BD Factoraje'!$G:$G,'Cartera Semanal Producto'!$A63,'BD Factoraje'!$C:$C,$B$2),0)+BC63-SUMIFS('BD Factoraje'!$R:$R,'BD Factoraje'!$G:$G,'Cartera Semanal Producto'!$A63,'BD Factoraje'!$N:$N,'Cartera Semanal Producto'!BD$1,'BD Factoraje'!$C:$C,$B$2)</f>
        <v>0</v>
      </c>
      <c r="BE63" s="11">
        <f>IF('Cartera Semanal Producto'!$A63='Cartera Semanal Producto'!BE$1,-SUMIFS('BD Factoraje'!$Q:$Q,'BD Factoraje'!$G:$G,'Cartera Semanal Producto'!$A63,'BD Factoraje'!$C:$C,$B$2),0)+BD63-SUMIFS('BD Factoraje'!$R:$R,'BD Factoraje'!$G:$G,'Cartera Semanal Producto'!$A63,'BD Factoraje'!$N:$N,'Cartera Semanal Producto'!BE$1,'BD Factoraje'!$C:$C,$B$2)</f>
        <v>0</v>
      </c>
      <c r="BF63" s="11">
        <f>IF('Cartera Semanal Producto'!$A63='Cartera Semanal Producto'!BF$1,-SUMIFS('BD Factoraje'!$Q:$Q,'BD Factoraje'!$G:$G,'Cartera Semanal Producto'!$A63,'BD Factoraje'!$C:$C,$B$2),0)+BE63-SUMIFS('BD Factoraje'!$R:$R,'BD Factoraje'!$G:$G,'Cartera Semanal Producto'!$A63,'BD Factoraje'!$N:$N,'Cartera Semanal Producto'!BF$1,'BD Factoraje'!$C:$C,$B$2)</f>
        <v>0</v>
      </c>
      <c r="BG63" s="11">
        <f>IF('Cartera Semanal Producto'!$A63='Cartera Semanal Producto'!BG$1,-SUMIFS('BD Factoraje'!$Q:$Q,'BD Factoraje'!$G:$G,'Cartera Semanal Producto'!$A63,'BD Factoraje'!$C:$C,$B$2),0)+BF63-SUMIFS('BD Factoraje'!$R:$R,'BD Factoraje'!$G:$G,'Cartera Semanal Producto'!$A63,'BD Factoraje'!$N:$N,'Cartera Semanal Producto'!BG$1,'BD Factoraje'!$C:$C,$B$2)</f>
        <v>0</v>
      </c>
      <c r="BH63" s="11">
        <f>IF('Cartera Semanal Producto'!$A63='Cartera Semanal Producto'!BH$1,-SUMIFS('BD Factoraje'!$Q:$Q,'BD Factoraje'!$G:$G,'Cartera Semanal Producto'!$A63,'BD Factoraje'!$C:$C,$B$2),0)+BG63-SUMIFS('BD Factoraje'!$R:$R,'BD Factoraje'!$G:$G,'Cartera Semanal Producto'!$A63,'BD Factoraje'!$N:$N,'Cartera Semanal Producto'!BH$1,'BD Factoraje'!$C:$C,$B$2)</f>
        <v>0</v>
      </c>
      <c r="BI63" s="11">
        <f>IF('Cartera Semanal Producto'!$A63='Cartera Semanal Producto'!BI$1,-SUMIFS('BD Factoraje'!$Q:$Q,'BD Factoraje'!$G:$G,'Cartera Semanal Producto'!$A63,'BD Factoraje'!$C:$C,$B$2),0)+BH63-SUMIFS('BD Factoraje'!$R:$R,'BD Factoraje'!$G:$G,'Cartera Semanal Producto'!$A63,'BD Factoraje'!$N:$N,'Cartera Semanal Producto'!BI$1,'BD Factoraje'!$C:$C,$B$2)</f>
        <v>0</v>
      </c>
      <c r="BJ63" s="11">
        <f>IF('Cartera Semanal Producto'!$A63='Cartera Semanal Producto'!BJ$1,-SUMIFS('BD Factoraje'!$Q:$Q,'BD Factoraje'!$G:$G,'Cartera Semanal Producto'!$A63,'BD Factoraje'!$C:$C,$B$2),0)+BI63-SUMIFS('BD Factoraje'!$R:$R,'BD Factoraje'!$G:$G,'Cartera Semanal Producto'!$A63,'BD Factoraje'!$N:$N,'Cartera Semanal Producto'!BJ$1,'BD Factoraje'!$C:$C,$B$2)</f>
        <v>282995.88</v>
      </c>
      <c r="BK63" s="11">
        <f>IF('Cartera Semanal Producto'!$A63='Cartera Semanal Producto'!BK$1,-SUMIFS('BD Factoraje'!$Q:$Q,'BD Factoraje'!$G:$G,'Cartera Semanal Producto'!$A63,'BD Factoraje'!$C:$C,$B$2),0)+BJ63-SUMIFS('BD Factoraje'!$R:$R,'BD Factoraje'!$G:$G,'Cartera Semanal Producto'!$A63,'BD Factoraje'!$N:$N,'Cartera Semanal Producto'!BK$1,'BD Factoraje'!$C:$C,$B$2)</f>
        <v>282995.88</v>
      </c>
      <c r="BL63" s="11">
        <f>IF('Cartera Semanal Producto'!$A63='Cartera Semanal Producto'!BL$1,-SUMIFS('BD Factoraje'!$Q:$Q,'BD Factoraje'!$G:$G,'Cartera Semanal Producto'!$A63,'BD Factoraje'!$C:$C,$B$2),0)+BK63-SUMIFS('BD Factoraje'!$R:$R,'BD Factoraje'!$G:$G,'Cartera Semanal Producto'!$A63,'BD Factoraje'!$N:$N,'Cartera Semanal Producto'!BL$1,'BD Factoraje'!$C:$C,$B$2)</f>
        <v>282995.88</v>
      </c>
      <c r="BM63" s="11">
        <f>IF('Cartera Semanal Producto'!$A63='Cartera Semanal Producto'!BM$1,-SUMIFS('BD Factoraje'!$Q:$Q,'BD Factoraje'!$G:$G,'Cartera Semanal Producto'!$A63,'BD Factoraje'!$C:$C,$B$2),0)+BL63-SUMIFS('BD Factoraje'!$R:$R,'BD Factoraje'!$G:$G,'Cartera Semanal Producto'!$A63,'BD Factoraje'!$N:$N,'Cartera Semanal Producto'!BM$1,'BD Factoraje'!$C:$C,$B$2)</f>
        <v>282995.88</v>
      </c>
      <c r="BN63" s="11">
        <f>IF('Cartera Semanal Producto'!$A63='Cartera Semanal Producto'!BN$1,-SUMIFS('BD Factoraje'!$Q:$Q,'BD Factoraje'!$G:$G,'Cartera Semanal Producto'!$A63,'BD Factoraje'!$C:$C,$B$2),0)+BM63-SUMIFS('BD Factoraje'!$R:$R,'BD Factoraje'!$G:$G,'Cartera Semanal Producto'!$A63,'BD Factoraje'!$N:$N,'Cartera Semanal Producto'!BN$1,'BD Factoraje'!$C:$C,$B$2)</f>
        <v>282995.88</v>
      </c>
      <c r="BO63" s="11">
        <f>IF('Cartera Semanal Producto'!$A63='Cartera Semanal Producto'!BO$1,-SUMIFS('BD Factoraje'!$Q:$Q,'BD Factoraje'!$G:$G,'Cartera Semanal Producto'!$A63,'BD Factoraje'!$C:$C,$B$2),0)+BN63-SUMIFS('BD Factoraje'!$R:$R,'BD Factoraje'!$G:$G,'Cartera Semanal Producto'!$A63,'BD Factoraje'!$N:$N,'Cartera Semanal Producto'!BO$1,'BD Factoraje'!$C:$C,$B$2)</f>
        <v>282995.88</v>
      </c>
      <c r="BP63" s="11">
        <f>IF('Cartera Semanal Producto'!$A63='Cartera Semanal Producto'!BP$1,-SUMIFS('BD Factoraje'!$Q:$Q,'BD Factoraje'!$G:$G,'Cartera Semanal Producto'!$A63,'BD Factoraje'!$C:$C,$B$2),0)+BO63-SUMIFS('BD Factoraje'!$R:$R,'BD Factoraje'!$G:$G,'Cartera Semanal Producto'!$A63,'BD Factoraje'!$N:$N,'Cartera Semanal Producto'!BP$1,'BD Factoraje'!$C:$C,$B$2)</f>
        <v>282995.88</v>
      </c>
      <c r="BQ63" s="11">
        <f>IF('Cartera Semanal Producto'!$A63='Cartera Semanal Producto'!BQ$1,-SUMIFS('BD Factoraje'!$Q:$Q,'BD Factoraje'!$G:$G,'Cartera Semanal Producto'!$A63,'BD Factoraje'!$C:$C,$B$2),0)+BP63-SUMIFS('BD Factoraje'!$R:$R,'BD Factoraje'!$G:$G,'Cartera Semanal Producto'!$A63,'BD Factoraje'!$N:$N,'Cartera Semanal Producto'!BQ$1,'BD Factoraje'!$C:$C,$B$2)</f>
        <v>282995.88</v>
      </c>
      <c r="BR63" s="11">
        <f>IF('Cartera Semanal Producto'!$A63='Cartera Semanal Producto'!BR$1,-SUMIFS('BD Factoraje'!$Q:$Q,'BD Factoraje'!$G:$G,'Cartera Semanal Producto'!$A63,'BD Factoraje'!$C:$C,$B$2),0)+BQ63-SUMIFS('BD Factoraje'!$R:$R,'BD Factoraje'!$G:$G,'Cartera Semanal Producto'!$A63,'BD Factoraje'!$N:$N,'Cartera Semanal Producto'!BR$1,'BD Factoraje'!$C:$C,$B$2)</f>
        <v>282995.88</v>
      </c>
      <c r="BS63" s="11">
        <f>IF('Cartera Semanal Producto'!$A63='Cartera Semanal Producto'!BS$1,-SUMIFS('BD Factoraje'!$Q:$Q,'BD Factoraje'!$G:$G,'Cartera Semanal Producto'!$A63,'BD Factoraje'!$C:$C,$B$2),0)+BR63-SUMIFS('BD Factoraje'!$R:$R,'BD Factoraje'!$G:$G,'Cartera Semanal Producto'!$A63,'BD Factoraje'!$N:$N,'Cartera Semanal Producto'!BS$1,'BD Factoraje'!$C:$C,$B$2)</f>
        <v>282995.88</v>
      </c>
      <c r="BT63" s="11">
        <f>IF('Cartera Semanal Producto'!$A63='Cartera Semanal Producto'!BT$1,-SUMIFS('BD Factoraje'!$Q:$Q,'BD Factoraje'!$G:$G,'Cartera Semanal Producto'!$A63,'BD Factoraje'!$C:$C,$B$2),0)+BS63-SUMIFS('BD Factoraje'!$R:$R,'BD Factoraje'!$G:$G,'Cartera Semanal Producto'!$A63,'BD Factoraje'!$N:$N,'Cartera Semanal Producto'!BT$1,'BD Factoraje'!$C:$C,$B$2)</f>
        <v>282995.88</v>
      </c>
      <c r="BU63" s="11">
        <f>IF('Cartera Semanal Producto'!$A63='Cartera Semanal Producto'!BU$1,-SUMIFS('BD Factoraje'!$Q:$Q,'BD Factoraje'!$G:$G,'Cartera Semanal Producto'!$A63,'BD Factoraje'!$C:$C,$B$2),0)+BT63-SUMIFS('BD Factoraje'!$R:$R,'BD Factoraje'!$G:$G,'Cartera Semanal Producto'!$A63,'BD Factoraje'!$N:$N,'Cartera Semanal Producto'!BU$1,'BD Factoraje'!$C:$C,$B$2)</f>
        <v>282995.88</v>
      </c>
      <c r="BV63" s="11">
        <f>IF('Cartera Semanal Producto'!$A63='Cartera Semanal Producto'!BV$1,-SUMIFS('BD Factoraje'!$Q:$Q,'BD Factoraje'!$G:$G,'Cartera Semanal Producto'!$A63,'BD Factoraje'!$C:$C,$B$2),0)+BU63-SUMIFS('BD Factoraje'!$R:$R,'BD Factoraje'!$G:$G,'Cartera Semanal Producto'!$A63,'BD Factoraje'!$N:$N,'Cartera Semanal Producto'!BV$1,'BD Factoraje'!$C:$C,$B$2)</f>
        <v>282995.88</v>
      </c>
      <c r="BW63" s="11">
        <f>IF('Cartera Semanal Producto'!$A63='Cartera Semanal Producto'!BW$1,-SUMIFS('BD Factoraje'!$Q:$Q,'BD Factoraje'!$G:$G,'Cartera Semanal Producto'!$A63,'BD Factoraje'!$C:$C,$B$2),0)+BV63-SUMIFS('BD Factoraje'!$R:$R,'BD Factoraje'!$G:$G,'Cartera Semanal Producto'!$A63,'BD Factoraje'!$N:$N,'Cartera Semanal Producto'!BW$1,'BD Factoraje'!$C:$C,$B$2)</f>
        <v>282995.88</v>
      </c>
      <c r="BX63" s="11">
        <f>IF('Cartera Semanal Producto'!$A63='Cartera Semanal Producto'!BX$1,-SUMIFS('BD Factoraje'!$Q:$Q,'BD Factoraje'!$G:$G,'Cartera Semanal Producto'!$A63,'BD Factoraje'!$C:$C,$B$2),0)+BW63-SUMIFS('BD Factoraje'!$R:$R,'BD Factoraje'!$G:$G,'Cartera Semanal Producto'!$A63,'BD Factoraje'!$N:$N,'Cartera Semanal Producto'!BX$1,'BD Factoraje'!$C:$C,$B$2)</f>
        <v>282995.88</v>
      </c>
      <c r="BY63" s="11">
        <f>IF('Cartera Semanal Producto'!$A63='Cartera Semanal Producto'!BY$1,-SUMIFS('BD Factoraje'!$Q:$Q,'BD Factoraje'!$G:$G,'Cartera Semanal Producto'!$A63,'BD Factoraje'!$C:$C,$B$2),0)+BX63-SUMIFS('BD Factoraje'!$R:$R,'BD Factoraje'!$G:$G,'Cartera Semanal Producto'!$A63,'BD Factoraje'!$N:$N,'Cartera Semanal Producto'!BY$1,'BD Factoraje'!$C:$C,$B$2)</f>
        <v>282995.88</v>
      </c>
      <c r="BZ63" s="11">
        <f>IF('Cartera Semanal Producto'!$A63='Cartera Semanal Producto'!BZ$1,-SUMIFS('BD Factoraje'!$Q:$Q,'BD Factoraje'!$G:$G,'Cartera Semanal Producto'!$A63,'BD Factoraje'!$C:$C,$B$2),0)+BY63-SUMIFS('BD Factoraje'!$R:$R,'BD Factoraje'!$G:$G,'Cartera Semanal Producto'!$A63,'BD Factoraje'!$N:$N,'Cartera Semanal Producto'!BZ$1,'BD Factoraje'!$C:$C,$B$2)</f>
        <v>0</v>
      </c>
      <c r="CA63" s="11">
        <f>IF('Cartera Semanal Producto'!$A63='Cartera Semanal Producto'!CA$1,-SUMIFS('BD Factoraje'!$Q:$Q,'BD Factoraje'!$G:$G,'Cartera Semanal Producto'!$A63,'BD Factoraje'!$C:$C,$B$2),0)+BZ63-SUMIFS('BD Factoraje'!$R:$R,'BD Factoraje'!$G:$G,'Cartera Semanal Producto'!$A63,'BD Factoraje'!$N:$N,'Cartera Semanal Producto'!CA$1,'BD Factoraje'!$C:$C,$B$2)</f>
        <v>0</v>
      </c>
      <c r="CB63" s="11">
        <f>IF('Cartera Semanal Producto'!$A63='Cartera Semanal Producto'!CB$1,-SUMIFS('BD Factoraje'!$Q:$Q,'BD Factoraje'!$G:$G,'Cartera Semanal Producto'!$A63,'BD Factoraje'!$C:$C,$B$2),0)+CA63-SUMIFS('BD Factoraje'!$R:$R,'BD Factoraje'!$G:$G,'Cartera Semanal Producto'!$A63,'BD Factoraje'!$N:$N,'Cartera Semanal Producto'!CB$1,'BD Factoraje'!$C:$C,$B$2)</f>
        <v>0</v>
      </c>
      <c r="CC63" s="11">
        <f>IF('Cartera Semanal Producto'!$A63='Cartera Semanal Producto'!CC$1,-SUMIFS('BD Factoraje'!$Q:$Q,'BD Factoraje'!$G:$G,'Cartera Semanal Producto'!$A63,'BD Factoraje'!$C:$C,$B$2),0)+CB63-SUMIFS('BD Factoraje'!$R:$R,'BD Factoraje'!$G:$G,'Cartera Semanal Producto'!$A63,'BD Factoraje'!$N:$N,'Cartera Semanal Producto'!CC$1,'BD Factoraje'!$C:$C,$B$2)</f>
        <v>0</v>
      </c>
      <c r="CD63" s="11">
        <f>IF('Cartera Semanal Producto'!$A63='Cartera Semanal Producto'!CD$1,-SUMIFS('BD Factoraje'!$Q:$Q,'BD Factoraje'!$G:$G,'Cartera Semanal Producto'!$A63,'BD Factoraje'!$C:$C,$B$2),0)+CC63-SUMIFS('BD Factoraje'!$R:$R,'BD Factoraje'!$G:$G,'Cartera Semanal Producto'!$A63,'BD Factoraje'!$N:$N,'Cartera Semanal Producto'!CD$1,'BD Factoraje'!$C:$C,$B$2)</f>
        <v>0</v>
      </c>
      <c r="CE63" s="11">
        <f>IF('Cartera Semanal Producto'!$A63='Cartera Semanal Producto'!CE$1,-SUMIFS('BD Factoraje'!$Q:$Q,'BD Factoraje'!$G:$G,'Cartera Semanal Producto'!$A63,'BD Factoraje'!$C:$C,$B$2),0)+CD63-SUMIFS('BD Factoraje'!$R:$R,'BD Factoraje'!$G:$G,'Cartera Semanal Producto'!$A63,'BD Factoraje'!$N:$N,'Cartera Semanal Producto'!CE$1,'BD Factoraje'!$C:$C,$B$2)</f>
        <v>0</v>
      </c>
      <c r="CF63" s="11">
        <f>IF('Cartera Semanal Producto'!$A63='Cartera Semanal Producto'!CF$1,-SUMIFS('BD Factoraje'!$Q:$Q,'BD Factoraje'!$G:$G,'Cartera Semanal Producto'!$A63,'BD Factoraje'!$C:$C,$B$2),0)+CE63-SUMIFS('BD Factoraje'!$R:$R,'BD Factoraje'!$G:$G,'Cartera Semanal Producto'!$A63,'BD Factoraje'!$N:$N,'Cartera Semanal Producto'!CF$1,'BD Factoraje'!$C:$C,$B$2)</f>
        <v>0</v>
      </c>
      <c r="CG63" s="11">
        <f>IF('Cartera Semanal Producto'!$A63='Cartera Semanal Producto'!CG$1,-SUMIFS('BD Factoraje'!$Q:$Q,'BD Factoraje'!$G:$G,'Cartera Semanal Producto'!$A63,'BD Factoraje'!$C:$C,$B$2),0)+CF63-SUMIFS('BD Factoraje'!$R:$R,'BD Factoraje'!$G:$G,'Cartera Semanal Producto'!$A63,'BD Factoraje'!$N:$N,'Cartera Semanal Producto'!CG$1,'BD Factoraje'!$C:$C,$B$2)</f>
        <v>0</v>
      </c>
      <c r="CH63" s="11">
        <f>IF('Cartera Semanal Producto'!$A63='Cartera Semanal Producto'!CH$1,-SUMIFS('BD Factoraje'!$Q:$Q,'BD Factoraje'!$G:$G,'Cartera Semanal Producto'!$A63,'BD Factoraje'!$C:$C,$B$2),0)+CG63-SUMIFS('BD Factoraje'!$R:$R,'BD Factoraje'!$G:$G,'Cartera Semanal Producto'!$A63,'BD Factoraje'!$N:$N,'Cartera Semanal Producto'!CH$1,'BD Factoraje'!$C:$C,$B$2)</f>
        <v>0</v>
      </c>
      <c r="CI63" s="11">
        <f>IF('Cartera Semanal Producto'!$A63='Cartera Semanal Producto'!CI$1,-SUMIFS('BD Factoraje'!$Q:$Q,'BD Factoraje'!$G:$G,'Cartera Semanal Producto'!$A63,'BD Factoraje'!$C:$C,$B$2),0)+CH63-SUMIFS('BD Factoraje'!$R:$R,'BD Factoraje'!$G:$G,'Cartera Semanal Producto'!$A63,'BD Factoraje'!$N:$N,'Cartera Semanal Producto'!CI$1,'BD Factoraje'!$C:$C,$B$2)</f>
        <v>0</v>
      </c>
      <c r="CJ63" s="11">
        <f>IF('Cartera Semanal Producto'!$A63='Cartera Semanal Producto'!CJ$1,-SUMIFS('BD Factoraje'!$Q:$Q,'BD Factoraje'!$G:$G,'Cartera Semanal Producto'!$A63,'BD Factoraje'!$C:$C,$B$2),0)+CI63-SUMIFS('BD Factoraje'!$R:$R,'BD Factoraje'!$G:$G,'Cartera Semanal Producto'!$A63,'BD Factoraje'!$N:$N,'Cartera Semanal Producto'!CJ$1,'BD Factoraje'!$C:$C,$B$2)</f>
        <v>0</v>
      </c>
      <c r="CK63" s="11">
        <f>IF('Cartera Semanal Producto'!$A63='Cartera Semanal Producto'!CK$1,-SUMIFS('BD Factoraje'!$Q:$Q,'BD Factoraje'!$G:$G,'Cartera Semanal Producto'!$A63,'BD Factoraje'!$C:$C,$B$2),0)+CJ63-SUMIFS('BD Factoraje'!$R:$R,'BD Factoraje'!$G:$G,'Cartera Semanal Producto'!$A63,'BD Factoraje'!$N:$N,'Cartera Semanal Producto'!CK$1,'BD Factoraje'!$C:$C,$B$2)</f>
        <v>0</v>
      </c>
      <c r="CL63" s="11">
        <f>IF('Cartera Semanal Producto'!$A63='Cartera Semanal Producto'!CL$1,-SUMIFS('BD Factoraje'!$Q:$Q,'BD Factoraje'!$G:$G,'Cartera Semanal Producto'!$A63,'BD Factoraje'!$C:$C,$B$2),0)+CK63-SUMIFS('BD Factoraje'!$R:$R,'BD Factoraje'!$G:$G,'Cartera Semanal Producto'!$A63,'BD Factoraje'!$N:$N,'Cartera Semanal Producto'!CL$1,'BD Factoraje'!$C:$C,$B$2)</f>
        <v>0</v>
      </c>
      <c r="CM63" s="11">
        <f>IF('Cartera Semanal Producto'!$A63='Cartera Semanal Producto'!CM$1,-SUMIFS('BD Factoraje'!$Q:$Q,'BD Factoraje'!$G:$G,'Cartera Semanal Producto'!$A63,'BD Factoraje'!$C:$C,$B$2),0)+CL63-SUMIFS('BD Factoraje'!$R:$R,'BD Factoraje'!$G:$G,'Cartera Semanal Producto'!$A63,'BD Factoraje'!$N:$N,'Cartera Semanal Producto'!CM$1,'BD Factoraje'!$C:$C,$B$2)</f>
        <v>0</v>
      </c>
      <c r="CN63" s="11">
        <f>IF('Cartera Semanal Producto'!$A63='Cartera Semanal Producto'!CN$1,-SUMIFS('BD Factoraje'!$Q:$Q,'BD Factoraje'!$G:$G,'Cartera Semanal Producto'!$A63,'BD Factoraje'!$C:$C,$B$2),0)+CM63-SUMIFS('BD Factoraje'!$R:$R,'BD Factoraje'!$G:$G,'Cartera Semanal Producto'!$A63,'BD Factoraje'!$N:$N,'Cartera Semanal Producto'!CN$1,'BD Factoraje'!$C:$C,$B$2)</f>
        <v>0</v>
      </c>
      <c r="CO63" s="11">
        <f>IF('Cartera Semanal Producto'!$A63='Cartera Semanal Producto'!CO$1,-SUMIFS('BD Factoraje'!$Q:$Q,'BD Factoraje'!$G:$G,'Cartera Semanal Producto'!$A63,'BD Factoraje'!$C:$C,$B$2),0)+CN63-SUMIFS('BD Factoraje'!$R:$R,'BD Factoraje'!$G:$G,'Cartera Semanal Producto'!$A63,'BD Factoraje'!$N:$N,'Cartera Semanal Producto'!CO$1,'BD Factoraje'!$C:$C,$B$2)</f>
        <v>0</v>
      </c>
      <c r="CP63" s="11">
        <f>IF('Cartera Semanal Producto'!$A63='Cartera Semanal Producto'!CP$1,-SUMIFS('BD Factoraje'!$Q:$Q,'BD Factoraje'!$G:$G,'Cartera Semanal Producto'!$A63,'BD Factoraje'!$C:$C,$B$2),0)+CO63-SUMIFS('BD Factoraje'!$R:$R,'BD Factoraje'!$G:$G,'Cartera Semanal Producto'!$A63,'BD Factoraje'!$N:$N,'Cartera Semanal Producto'!CP$1,'BD Factoraje'!$C:$C,$B$2)</f>
        <v>0</v>
      </c>
      <c r="CQ63" s="11">
        <f>IF('Cartera Semanal Producto'!$A63='Cartera Semanal Producto'!CQ$1,-SUMIFS('BD Factoraje'!$Q:$Q,'BD Factoraje'!$G:$G,'Cartera Semanal Producto'!$A63,'BD Factoraje'!$C:$C,$B$2),0)+CP63-SUMIFS('BD Factoraje'!$R:$R,'BD Factoraje'!$G:$G,'Cartera Semanal Producto'!$A63,'BD Factoraje'!$N:$N,'Cartera Semanal Producto'!CQ$1,'BD Factoraje'!$C:$C,$B$2)</f>
        <v>0</v>
      </c>
      <c r="CR63" s="11">
        <f>IF('Cartera Semanal Producto'!$A63='Cartera Semanal Producto'!CR$1,-SUMIFS('BD Factoraje'!$Q:$Q,'BD Factoraje'!$G:$G,'Cartera Semanal Producto'!$A63,'BD Factoraje'!$C:$C,$B$2),0)+CQ63-SUMIFS('BD Factoraje'!$R:$R,'BD Factoraje'!$G:$G,'Cartera Semanal Producto'!$A63,'BD Factoraje'!$N:$N,'Cartera Semanal Producto'!CR$1,'BD Factoraje'!$C:$C,$B$2)</f>
        <v>0</v>
      </c>
      <c r="CS63" s="11">
        <f>IF('Cartera Semanal Producto'!$A63='Cartera Semanal Producto'!CS$1,-SUMIFS('BD Factoraje'!$Q:$Q,'BD Factoraje'!$G:$G,'Cartera Semanal Producto'!$A63,'BD Factoraje'!$C:$C,$B$2),0)+CR63-SUMIFS('BD Factoraje'!$R:$R,'BD Factoraje'!$G:$G,'Cartera Semanal Producto'!$A63,'BD Factoraje'!$N:$N,'Cartera Semanal Producto'!CS$1,'BD Factoraje'!$C:$C,$B$2)</f>
        <v>0</v>
      </c>
      <c r="CT63" s="11">
        <f>IF('Cartera Semanal Producto'!$A63='Cartera Semanal Producto'!CT$1,-SUMIFS('BD Factoraje'!$Q:$Q,'BD Factoraje'!$G:$G,'Cartera Semanal Producto'!$A63,'BD Factoraje'!$C:$C,$B$2),0)+CS63-SUMIFS('BD Factoraje'!$R:$R,'BD Factoraje'!$G:$G,'Cartera Semanal Producto'!$A63,'BD Factoraje'!$N:$N,'Cartera Semanal Producto'!CT$1,'BD Factoraje'!$C:$C,$B$2)</f>
        <v>0</v>
      </c>
      <c r="CU63" s="11">
        <f>IF('Cartera Semanal Producto'!$A63='Cartera Semanal Producto'!CU$1,-SUMIFS('BD Factoraje'!$Q:$Q,'BD Factoraje'!$G:$G,'Cartera Semanal Producto'!$A63,'BD Factoraje'!$C:$C,$B$2),0)+CT63-SUMIFS('BD Factoraje'!$R:$R,'BD Factoraje'!$G:$G,'Cartera Semanal Producto'!$A63,'BD Factoraje'!$N:$N,'Cartera Semanal Producto'!CU$1,'BD Factoraje'!$C:$C,$B$2)</f>
        <v>0</v>
      </c>
      <c r="CV63" s="11">
        <f>IF('Cartera Semanal Producto'!$A63='Cartera Semanal Producto'!CV$1,-SUMIFS('BD Factoraje'!$Q:$Q,'BD Factoraje'!$G:$G,'Cartera Semanal Producto'!$A63,'BD Factoraje'!$C:$C,$B$2),0)+CU63-SUMIFS('BD Factoraje'!$R:$R,'BD Factoraje'!$G:$G,'Cartera Semanal Producto'!$A63,'BD Factoraje'!$N:$N,'Cartera Semanal Producto'!CV$1,'BD Factoraje'!$C:$C,$B$2)</f>
        <v>0</v>
      </c>
    </row>
    <row r="64" spans="1:100" x14ac:dyDescent="0.25">
      <c r="A64" s="14">
        <v>74</v>
      </c>
      <c r="B64" s="31">
        <f t="shared" si="3"/>
        <v>42883</v>
      </c>
      <c r="C64" s="11">
        <f>IF('Cartera Semanal Producto'!$A64='Cartera Semanal Producto'!C$1,-SUMIFS('BD Factoraje'!$Q:$Q,'BD Factoraje'!$G:$G,'Cartera Semanal Producto'!$A64,'BD Factoraje'!$C:$C,$B$2),0)</f>
        <v>0</v>
      </c>
      <c r="D64" s="11">
        <f>IF('Cartera Semanal Producto'!$A64='Cartera Semanal Producto'!D$1,-SUMIFS('BD Factoraje'!$Q:$Q,'BD Factoraje'!$G:$G,'Cartera Semanal Producto'!$A64,'BD Factoraje'!$C:$C,$B$2),0)+C64-SUMIFS('BD Factoraje'!$R:$R,'BD Factoraje'!$G:$G,'Cartera Semanal Producto'!$A64,'BD Factoraje'!$N:$N,'Cartera Semanal Producto'!D$1,'BD Factoraje'!$C:$C,$B$2)</f>
        <v>0</v>
      </c>
      <c r="E64" s="11">
        <f>IF('Cartera Semanal Producto'!$A64='Cartera Semanal Producto'!E$1,-SUMIFS('BD Factoraje'!$Q:$Q,'BD Factoraje'!$G:$G,'Cartera Semanal Producto'!$A64,'BD Factoraje'!$C:$C,$B$2),0)+D64-SUMIFS('BD Factoraje'!$R:$R,'BD Factoraje'!$G:$G,'Cartera Semanal Producto'!$A64,'BD Factoraje'!$N:$N,'Cartera Semanal Producto'!E$1,'BD Factoraje'!$C:$C,$B$2)</f>
        <v>0</v>
      </c>
      <c r="F64" s="11">
        <f>IF('Cartera Semanal Producto'!$A64='Cartera Semanal Producto'!F$1,-SUMIFS('BD Factoraje'!$Q:$Q,'BD Factoraje'!$G:$G,'Cartera Semanal Producto'!$A64,'BD Factoraje'!$C:$C,$B$2),0)+E64-SUMIFS('BD Factoraje'!$R:$R,'BD Factoraje'!$G:$G,'Cartera Semanal Producto'!$A64,'BD Factoraje'!$N:$N,'Cartera Semanal Producto'!F$1,'BD Factoraje'!$C:$C,$B$2)</f>
        <v>0</v>
      </c>
      <c r="G64" s="11">
        <f>IF('Cartera Semanal Producto'!$A64='Cartera Semanal Producto'!G$1,-SUMIFS('BD Factoraje'!$Q:$Q,'BD Factoraje'!$G:$G,'Cartera Semanal Producto'!$A64,'BD Factoraje'!$C:$C,$B$2),0)+F64-SUMIFS('BD Factoraje'!$R:$R,'BD Factoraje'!$G:$G,'Cartera Semanal Producto'!$A64,'BD Factoraje'!$N:$N,'Cartera Semanal Producto'!G$1,'BD Factoraje'!$C:$C,$B$2)</f>
        <v>0</v>
      </c>
      <c r="H64" s="11">
        <f>IF('Cartera Semanal Producto'!$A64='Cartera Semanal Producto'!H$1,-SUMIFS('BD Factoraje'!$Q:$Q,'BD Factoraje'!$G:$G,'Cartera Semanal Producto'!$A64,'BD Factoraje'!$C:$C,$B$2),0)+G64-SUMIFS('BD Factoraje'!$R:$R,'BD Factoraje'!$G:$G,'Cartera Semanal Producto'!$A64,'BD Factoraje'!$N:$N,'Cartera Semanal Producto'!H$1,'BD Factoraje'!$C:$C,$B$2)</f>
        <v>0</v>
      </c>
      <c r="I64" s="11">
        <f>IF('Cartera Semanal Producto'!$A64='Cartera Semanal Producto'!I$1,-SUMIFS('BD Factoraje'!$Q:$Q,'BD Factoraje'!$G:$G,'Cartera Semanal Producto'!$A64,'BD Factoraje'!$C:$C,$B$2),0)+H64-SUMIFS('BD Factoraje'!$R:$R,'BD Factoraje'!$G:$G,'Cartera Semanal Producto'!$A64,'BD Factoraje'!$N:$N,'Cartera Semanal Producto'!I$1,'BD Factoraje'!$C:$C,$B$2)</f>
        <v>0</v>
      </c>
      <c r="J64" s="11">
        <f>IF('Cartera Semanal Producto'!$A64='Cartera Semanal Producto'!J$1,-SUMIFS('BD Factoraje'!$Q:$Q,'BD Factoraje'!$G:$G,'Cartera Semanal Producto'!$A64,'BD Factoraje'!$C:$C,$B$2),0)+I64-SUMIFS('BD Factoraje'!$R:$R,'BD Factoraje'!$G:$G,'Cartera Semanal Producto'!$A64,'BD Factoraje'!$N:$N,'Cartera Semanal Producto'!J$1,'BD Factoraje'!$C:$C,$B$2)</f>
        <v>0</v>
      </c>
      <c r="K64" s="11">
        <f>IF('Cartera Semanal Producto'!$A64='Cartera Semanal Producto'!K$1,-SUMIFS('BD Factoraje'!$Q:$Q,'BD Factoraje'!$G:$G,'Cartera Semanal Producto'!$A64,'BD Factoraje'!$C:$C,$B$2),0)+J64-SUMIFS('BD Factoraje'!$R:$R,'BD Factoraje'!$G:$G,'Cartera Semanal Producto'!$A64,'BD Factoraje'!$N:$N,'Cartera Semanal Producto'!K$1,'BD Factoraje'!$C:$C,$B$2)</f>
        <v>0</v>
      </c>
      <c r="L64" s="11">
        <f>IF('Cartera Semanal Producto'!$A64='Cartera Semanal Producto'!L$1,-SUMIFS('BD Factoraje'!$Q:$Q,'BD Factoraje'!$G:$G,'Cartera Semanal Producto'!$A64,'BD Factoraje'!$C:$C,$B$2),0)+K64-SUMIFS('BD Factoraje'!$R:$R,'BD Factoraje'!$G:$G,'Cartera Semanal Producto'!$A64,'BD Factoraje'!$N:$N,'Cartera Semanal Producto'!L$1,'BD Factoraje'!$C:$C,$B$2)</f>
        <v>0</v>
      </c>
      <c r="M64" s="11">
        <f>IF('Cartera Semanal Producto'!$A64='Cartera Semanal Producto'!M$1,-SUMIFS('BD Factoraje'!$Q:$Q,'BD Factoraje'!$G:$G,'Cartera Semanal Producto'!$A64,'BD Factoraje'!$C:$C,$B$2),0)+L64-SUMIFS('BD Factoraje'!$R:$R,'BD Factoraje'!$G:$G,'Cartera Semanal Producto'!$A64,'BD Factoraje'!$N:$N,'Cartera Semanal Producto'!M$1,'BD Factoraje'!$C:$C,$B$2)</f>
        <v>0</v>
      </c>
      <c r="N64" s="11">
        <f>IF('Cartera Semanal Producto'!$A64='Cartera Semanal Producto'!N$1,-SUMIFS('BD Factoraje'!$Q:$Q,'BD Factoraje'!$G:$G,'Cartera Semanal Producto'!$A64,'BD Factoraje'!$C:$C,$B$2),0)+M64-SUMIFS('BD Factoraje'!$R:$R,'BD Factoraje'!$G:$G,'Cartera Semanal Producto'!$A64,'BD Factoraje'!$N:$N,'Cartera Semanal Producto'!N$1,'BD Factoraje'!$C:$C,$B$2)</f>
        <v>0</v>
      </c>
      <c r="O64" s="11">
        <f>IF('Cartera Semanal Producto'!$A64='Cartera Semanal Producto'!O$1,-SUMIFS('BD Factoraje'!$Q:$Q,'BD Factoraje'!$G:$G,'Cartera Semanal Producto'!$A64,'BD Factoraje'!$C:$C,$B$2),0)+N64-SUMIFS('BD Factoraje'!$R:$R,'BD Factoraje'!$G:$G,'Cartera Semanal Producto'!$A64,'BD Factoraje'!$N:$N,'Cartera Semanal Producto'!O$1,'BD Factoraje'!$C:$C,$B$2)</f>
        <v>0</v>
      </c>
      <c r="P64" s="11">
        <f>IF('Cartera Semanal Producto'!$A64='Cartera Semanal Producto'!P$1,-SUMIFS('BD Factoraje'!$Q:$Q,'BD Factoraje'!$G:$G,'Cartera Semanal Producto'!$A64,'BD Factoraje'!$C:$C,$B$2),0)+O64-SUMIFS('BD Factoraje'!$R:$R,'BD Factoraje'!$G:$G,'Cartera Semanal Producto'!$A64,'BD Factoraje'!$N:$N,'Cartera Semanal Producto'!P$1,'BD Factoraje'!$C:$C,$B$2)</f>
        <v>0</v>
      </c>
      <c r="Q64" s="11">
        <f>IF('Cartera Semanal Producto'!$A64='Cartera Semanal Producto'!Q$1,-SUMIFS('BD Factoraje'!$Q:$Q,'BD Factoraje'!$G:$G,'Cartera Semanal Producto'!$A64,'BD Factoraje'!$C:$C,$B$2),0)+P64-SUMIFS('BD Factoraje'!$R:$R,'BD Factoraje'!$G:$G,'Cartera Semanal Producto'!$A64,'BD Factoraje'!$N:$N,'Cartera Semanal Producto'!Q$1,'BD Factoraje'!$C:$C,$B$2)</f>
        <v>0</v>
      </c>
      <c r="R64" s="11">
        <f>IF('Cartera Semanal Producto'!$A64='Cartera Semanal Producto'!R$1,-SUMIFS('BD Factoraje'!$Q:$Q,'BD Factoraje'!$G:$G,'Cartera Semanal Producto'!$A64,'BD Factoraje'!$C:$C,$B$2),0)+Q64-SUMIFS('BD Factoraje'!$R:$R,'BD Factoraje'!$G:$G,'Cartera Semanal Producto'!$A64,'BD Factoraje'!$N:$N,'Cartera Semanal Producto'!R$1,'BD Factoraje'!$C:$C,$B$2)</f>
        <v>0</v>
      </c>
      <c r="S64" s="11">
        <f>IF('Cartera Semanal Producto'!$A64='Cartera Semanal Producto'!S$1,-SUMIFS('BD Factoraje'!$Q:$Q,'BD Factoraje'!$G:$G,'Cartera Semanal Producto'!$A64,'BD Factoraje'!$C:$C,$B$2),0)+R64-SUMIFS('BD Factoraje'!$R:$R,'BD Factoraje'!$G:$G,'Cartera Semanal Producto'!$A64,'BD Factoraje'!$N:$N,'Cartera Semanal Producto'!S$1,'BD Factoraje'!$C:$C,$B$2)</f>
        <v>0</v>
      </c>
      <c r="T64" s="11">
        <f>IF('Cartera Semanal Producto'!$A64='Cartera Semanal Producto'!T$1,-SUMIFS('BD Factoraje'!$Q:$Q,'BD Factoraje'!$G:$G,'Cartera Semanal Producto'!$A64,'BD Factoraje'!$C:$C,$B$2),0)+S64-SUMIFS('BD Factoraje'!$R:$R,'BD Factoraje'!$G:$G,'Cartera Semanal Producto'!$A64,'BD Factoraje'!$N:$N,'Cartera Semanal Producto'!T$1,'BD Factoraje'!$C:$C,$B$2)</f>
        <v>0</v>
      </c>
      <c r="U64" s="11">
        <f>IF('Cartera Semanal Producto'!$A64='Cartera Semanal Producto'!U$1,-SUMIFS('BD Factoraje'!$Q:$Q,'BD Factoraje'!$G:$G,'Cartera Semanal Producto'!$A64,'BD Factoraje'!$C:$C,$B$2),0)+T64-SUMIFS('BD Factoraje'!$R:$R,'BD Factoraje'!$G:$G,'Cartera Semanal Producto'!$A64,'BD Factoraje'!$N:$N,'Cartera Semanal Producto'!U$1,'BD Factoraje'!$C:$C,$B$2)</f>
        <v>0</v>
      </c>
      <c r="V64" s="11">
        <f>IF('Cartera Semanal Producto'!$A64='Cartera Semanal Producto'!V$1,-SUMIFS('BD Factoraje'!$Q:$Q,'BD Factoraje'!$G:$G,'Cartera Semanal Producto'!$A64,'BD Factoraje'!$C:$C,$B$2),0)+U64-SUMIFS('BD Factoraje'!$R:$R,'BD Factoraje'!$G:$G,'Cartera Semanal Producto'!$A64,'BD Factoraje'!$N:$N,'Cartera Semanal Producto'!V$1,'BD Factoraje'!$C:$C,$B$2)</f>
        <v>0</v>
      </c>
      <c r="W64" s="11">
        <f>IF('Cartera Semanal Producto'!$A64='Cartera Semanal Producto'!W$1,-SUMIFS('BD Factoraje'!$Q:$Q,'BD Factoraje'!$G:$G,'Cartera Semanal Producto'!$A64,'BD Factoraje'!$C:$C,$B$2),0)+V64-SUMIFS('BD Factoraje'!$R:$R,'BD Factoraje'!$G:$G,'Cartera Semanal Producto'!$A64,'BD Factoraje'!$N:$N,'Cartera Semanal Producto'!W$1,'BD Factoraje'!$C:$C,$B$2)</f>
        <v>0</v>
      </c>
      <c r="X64" s="11">
        <f>IF('Cartera Semanal Producto'!$A64='Cartera Semanal Producto'!X$1,-SUMIFS('BD Factoraje'!$Q:$Q,'BD Factoraje'!$G:$G,'Cartera Semanal Producto'!$A64,'BD Factoraje'!$C:$C,$B$2),0)+W64-SUMIFS('BD Factoraje'!$R:$R,'BD Factoraje'!$G:$G,'Cartera Semanal Producto'!$A64,'BD Factoraje'!$N:$N,'Cartera Semanal Producto'!X$1,'BD Factoraje'!$C:$C,$B$2)</f>
        <v>0</v>
      </c>
      <c r="Y64" s="11">
        <f>IF('Cartera Semanal Producto'!$A64='Cartera Semanal Producto'!Y$1,-SUMIFS('BD Factoraje'!$Q:$Q,'BD Factoraje'!$G:$G,'Cartera Semanal Producto'!$A64,'BD Factoraje'!$C:$C,$B$2),0)+X64-SUMIFS('BD Factoraje'!$R:$R,'BD Factoraje'!$G:$G,'Cartera Semanal Producto'!$A64,'BD Factoraje'!$N:$N,'Cartera Semanal Producto'!Y$1,'BD Factoraje'!$C:$C,$B$2)</f>
        <v>0</v>
      </c>
      <c r="Z64" s="11">
        <f>IF('Cartera Semanal Producto'!$A64='Cartera Semanal Producto'!Z$1,-SUMIFS('BD Factoraje'!$Q:$Q,'BD Factoraje'!$G:$G,'Cartera Semanal Producto'!$A64,'BD Factoraje'!$C:$C,$B$2),0)+Y64-SUMIFS('BD Factoraje'!$R:$R,'BD Factoraje'!$G:$G,'Cartera Semanal Producto'!$A64,'BD Factoraje'!$N:$N,'Cartera Semanal Producto'!Z$1,'BD Factoraje'!$C:$C,$B$2)</f>
        <v>0</v>
      </c>
      <c r="AA64" s="11">
        <f>IF('Cartera Semanal Producto'!$A64='Cartera Semanal Producto'!AA$1,-SUMIFS('BD Factoraje'!$Q:$Q,'BD Factoraje'!$G:$G,'Cartera Semanal Producto'!$A64,'BD Factoraje'!$C:$C,$B$2),0)+Z64-SUMIFS('BD Factoraje'!$R:$R,'BD Factoraje'!$G:$G,'Cartera Semanal Producto'!$A64,'BD Factoraje'!$N:$N,'Cartera Semanal Producto'!AA$1,'BD Factoraje'!$C:$C,$B$2)</f>
        <v>0</v>
      </c>
      <c r="AB64" s="11">
        <f>IF('Cartera Semanal Producto'!$A64='Cartera Semanal Producto'!AB$1,-SUMIFS('BD Factoraje'!$Q:$Q,'BD Factoraje'!$G:$G,'Cartera Semanal Producto'!$A64,'BD Factoraje'!$C:$C,$B$2),0)+AA64-SUMIFS('BD Factoraje'!$R:$R,'BD Factoraje'!$G:$G,'Cartera Semanal Producto'!$A64,'BD Factoraje'!$N:$N,'Cartera Semanal Producto'!AB$1,'BD Factoraje'!$C:$C,$B$2)</f>
        <v>0</v>
      </c>
      <c r="AC64" s="11">
        <f>IF('Cartera Semanal Producto'!$A64='Cartera Semanal Producto'!AC$1,-SUMIFS('BD Factoraje'!$Q:$Q,'BD Factoraje'!$G:$G,'Cartera Semanal Producto'!$A64,'BD Factoraje'!$C:$C,$B$2),0)+AB64-SUMIFS('BD Factoraje'!$R:$R,'BD Factoraje'!$G:$G,'Cartera Semanal Producto'!$A64,'BD Factoraje'!$N:$N,'Cartera Semanal Producto'!AC$1,'BD Factoraje'!$C:$C,$B$2)</f>
        <v>0</v>
      </c>
      <c r="AD64" s="11">
        <f>IF('Cartera Semanal Producto'!$A64='Cartera Semanal Producto'!AD$1,-SUMIFS('BD Factoraje'!$Q:$Q,'BD Factoraje'!$G:$G,'Cartera Semanal Producto'!$A64,'BD Factoraje'!$C:$C,$B$2),0)+AC64-SUMIFS('BD Factoraje'!$R:$R,'BD Factoraje'!$G:$G,'Cartera Semanal Producto'!$A64,'BD Factoraje'!$N:$N,'Cartera Semanal Producto'!AD$1,'BD Factoraje'!$C:$C,$B$2)</f>
        <v>0</v>
      </c>
      <c r="AE64" s="11">
        <f>IF('Cartera Semanal Producto'!$A64='Cartera Semanal Producto'!AE$1,-SUMIFS('BD Factoraje'!$Q:$Q,'BD Factoraje'!$G:$G,'Cartera Semanal Producto'!$A64,'BD Factoraje'!$C:$C,$B$2),0)+AD64-SUMIFS('BD Factoraje'!$R:$R,'BD Factoraje'!$G:$G,'Cartera Semanal Producto'!$A64,'BD Factoraje'!$N:$N,'Cartera Semanal Producto'!AE$1,'BD Factoraje'!$C:$C,$B$2)</f>
        <v>0</v>
      </c>
      <c r="AF64" s="11">
        <f>IF('Cartera Semanal Producto'!$A64='Cartera Semanal Producto'!AF$1,-SUMIFS('BD Factoraje'!$Q:$Q,'BD Factoraje'!$G:$G,'Cartera Semanal Producto'!$A64,'BD Factoraje'!$C:$C,$B$2),0)+AE64-SUMIFS('BD Factoraje'!$R:$R,'BD Factoraje'!$G:$G,'Cartera Semanal Producto'!$A64,'BD Factoraje'!$N:$N,'Cartera Semanal Producto'!AF$1,'BD Factoraje'!$C:$C,$B$2)</f>
        <v>0</v>
      </c>
      <c r="AG64" s="11">
        <f>IF('Cartera Semanal Producto'!$A64='Cartera Semanal Producto'!AG$1,-SUMIFS('BD Factoraje'!$Q:$Q,'BD Factoraje'!$G:$G,'Cartera Semanal Producto'!$A64,'BD Factoraje'!$C:$C,$B$2),0)+AF64-SUMIFS('BD Factoraje'!$R:$R,'BD Factoraje'!$G:$G,'Cartera Semanal Producto'!$A64,'BD Factoraje'!$N:$N,'Cartera Semanal Producto'!AG$1,'BD Factoraje'!$C:$C,$B$2)</f>
        <v>0</v>
      </c>
      <c r="AH64" s="11">
        <f>IF('Cartera Semanal Producto'!$A64='Cartera Semanal Producto'!AH$1,-SUMIFS('BD Factoraje'!$Q:$Q,'BD Factoraje'!$G:$G,'Cartera Semanal Producto'!$A64,'BD Factoraje'!$C:$C,$B$2),0)+AG64-SUMIFS('BD Factoraje'!$R:$R,'BD Factoraje'!$G:$G,'Cartera Semanal Producto'!$A64,'BD Factoraje'!$N:$N,'Cartera Semanal Producto'!AH$1,'BD Factoraje'!$C:$C,$B$2)</f>
        <v>0</v>
      </c>
      <c r="AI64" s="11">
        <f>IF('Cartera Semanal Producto'!$A64='Cartera Semanal Producto'!AI$1,-SUMIFS('BD Factoraje'!$Q:$Q,'BD Factoraje'!$G:$G,'Cartera Semanal Producto'!$A64,'BD Factoraje'!$C:$C,$B$2),0)+AH64-SUMIFS('BD Factoraje'!$R:$R,'BD Factoraje'!$G:$G,'Cartera Semanal Producto'!$A64,'BD Factoraje'!$N:$N,'Cartera Semanal Producto'!AI$1,'BD Factoraje'!$C:$C,$B$2)</f>
        <v>0</v>
      </c>
      <c r="AJ64" s="11">
        <f>IF('Cartera Semanal Producto'!$A64='Cartera Semanal Producto'!AJ$1,-SUMIFS('BD Factoraje'!$Q:$Q,'BD Factoraje'!$G:$G,'Cartera Semanal Producto'!$A64,'BD Factoraje'!$C:$C,$B$2),0)+AI64-SUMIFS('BD Factoraje'!$R:$R,'BD Factoraje'!$G:$G,'Cartera Semanal Producto'!$A64,'BD Factoraje'!$N:$N,'Cartera Semanal Producto'!AJ$1,'BD Factoraje'!$C:$C,$B$2)</f>
        <v>0</v>
      </c>
      <c r="AK64" s="11">
        <f>IF('Cartera Semanal Producto'!$A64='Cartera Semanal Producto'!AK$1,-SUMIFS('BD Factoraje'!$Q:$Q,'BD Factoraje'!$G:$G,'Cartera Semanal Producto'!$A64,'BD Factoraje'!$C:$C,$B$2),0)+AJ64-SUMIFS('BD Factoraje'!$R:$R,'BD Factoraje'!$G:$G,'Cartera Semanal Producto'!$A64,'BD Factoraje'!$N:$N,'Cartera Semanal Producto'!AK$1,'BD Factoraje'!$C:$C,$B$2)</f>
        <v>0</v>
      </c>
      <c r="AL64" s="11">
        <f>IF('Cartera Semanal Producto'!$A64='Cartera Semanal Producto'!AL$1,-SUMIFS('BD Factoraje'!$Q:$Q,'BD Factoraje'!$G:$G,'Cartera Semanal Producto'!$A64,'BD Factoraje'!$C:$C,$B$2),0)+AK64-SUMIFS('BD Factoraje'!$R:$R,'BD Factoraje'!$G:$G,'Cartera Semanal Producto'!$A64,'BD Factoraje'!$N:$N,'Cartera Semanal Producto'!AL$1,'BD Factoraje'!$C:$C,$B$2)</f>
        <v>0</v>
      </c>
      <c r="AM64" s="11">
        <f>IF('Cartera Semanal Producto'!$A64='Cartera Semanal Producto'!AM$1,-SUMIFS('BD Factoraje'!$Q:$Q,'BD Factoraje'!$G:$G,'Cartera Semanal Producto'!$A64,'BD Factoraje'!$C:$C,$B$2),0)+AL64-SUMIFS('BD Factoraje'!$R:$R,'BD Factoraje'!$G:$G,'Cartera Semanal Producto'!$A64,'BD Factoraje'!$N:$N,'Cartera Semanal Producto'!AM$1,'BD Factoraje'!$C:$C,$B$2)</f>
        <v>0</v>
      </c>
      <c r="AN64" s="11">
        <f>IF('Cartera Semanal Producto'!$A64='Cartera Semanal Producto'!AN$1,-SUMIFS('BD Factoraje'!$Q:$Q,'BD Factoraje'!$G:$G,'Cartera Semanal Producto'!$A64,'BD Factoraje'!$C:$C,$B$2),0)+AM64-SUMIFS('BD Factoraje'!$R:$R,'BD Factoraje'!$G:$G,'Cartera Semanal Producto'!$A64,'BD Factoraje'!$N:$N,'Cartera Semanal Producto'!AN$1,'BD Factoraje'!$C:$C,$B$2)</f>
        <v>0</v>
      </c>
      <c r="AO64" s="11">
        <f>IF('Cartera Semanal Producto'!$A64='Cartera Semanal Producto'!AO$1,-SUMIFS('BD Factoraje'!$Q:$Q,'BD Factoraje'!$G:$G,'Cartera Semanal Producto'!$A64,'BD Factoraje'!$C:$C,$B$2),0)+AN64-SUMIFS('BD Factoraje'!$R:$R,'BD Factoraje'!$G:$G,'Cartera Semanal Producto'!$A64,'BD Factoraje'!$N:$N,'Cartera Semanal Producto'!AO$1,'BD Factoraje'!$C:$C,$B$2)</f>
        <v>0</v>
      </c>
      <c r="AP64" s="11">
        <f>IF('Cartera Semanal Producto'!$A64='Cartera Semanal Producto'!AP$1,-SUMIFS('BD Factoraje'!$Q:$Q,'BD Factoraje'!$G:$G,'Cartera Semanal Producto'!$A64,'BD Factoraje'!$C:$C,$B$2),0)+AO64-SUMIFS('BD Factoraje'!$R:$R,'BD Factoraje'!$G:$G,'Cartera Semanal Producto'!$A64,'BD Factoraje'!$N:$N,'Cartera Semanal Producto'!AP$1,'BD Factoraje'!$C:$C,$B$2)</f>
        <v>0</v>
      </c>
      <c r="AQ64" s="11">
        <f>IF('Cartera Semanal Producto'!$A64='Cartera Semanal Producto'!AQ$1,-SUMIFS('BD Factoraje'!$Q:$Q,'BD Factoraje'!$G:$G,'Cartera Semanal Producto'!$A64,'BD Factoraje'!$C:$C,$B$2),0)+AP64-SUMIFS('BD Factoraje'!$R:$R,'BD Factoraje'!$G:$G,'Cartera Semanal Producto'!$A64,'BD Factoraje'!$N:$N,'Cartera Semanal Producto'!AQ$1,'BD Factoraje'!$C:$C,$B$2)</f>
        <v>0</v>
      </c>
      <c r="AR64" s="11">
        <f>IF('Cartera Semanal Producto'!$A64='Cartera Semanal Producto'!AR$1,-SUMIFS('BD Factoraje'!$Q:$Q,'BD Factoraje'!$G:$G,'Cartera Semanal Producto'!$A64,'BD Factoraje'!$C:$C,$B$2),0)+AQ64-SUMIFS('BD Factoraje'!$R:$R,'BD Factoraje'!$G:$G,'Cartera Semanal Producto'!$A64,'BD Factoraje'!$N:$N,'Cartera Semanal Producto'!AR$1,'BD Factoraje'!$C:$C,$B$2)</f>
        <v>0</v>
      </c>
      <c r="AS64" s="11">
        <f>IF('Cartera Semanal Producto'!$A64='Cartera Semanal Producto'!AS$1,-SUMIFS('BD Factoraje'!$Q:$Q,'BD Factoraje'!$G:$G,'Cartera Semanal Producto'!$A64,'BD Factoraje'!$C:$C,$B$2),0)+AR64-SUMIFS('BD Factoraje'!$R:$R,'BD Factoraje'!$G:$G,'Cartera Semanal Producto'!$A64,'BD Factoraje'!$N:$N,'Cartera Semanal Producto'!AS$1,'BD Factoraje'!$C:$C,$B$2)</f>
        <v>0</v>
      </c>
      <c r="AT64" s="11">
        <f>IF('Cartera Semanal Producto'!$A64='Cartera Semanal Producto'!AT$1,-SUMIFS('BD Factoraje'!$Q:$Q,'BD Factoraje'!$G:$G,'Cartera Semanal Producto'!$A64,'BD Factoraje'!$C:$C,$B$2),0)+AS64-SUMIFS('BD Factoraje'!$R:$R,'BD Factoraje'!$G:$G,'Cartera Semanal Producto'!$A64,'BD Factoraje'!$N:$N,'Cartera Semanal Producto'!AT$1,'BD Factoraje'!$C:$C,$B$2)</f>
        <v>0</v>
      </c>
      <c r="AU64" s="11">
        <f>IF('Cartera Semanal Producto'!$A64='Cartera Semanal Producto'!AU$1,-SUMIFS('BD Factoraje'!$Q:$Q,'BD Factoraje'!$G:$G,'Cartera Semanal Producto'!$A64,'BD Factoraje'!$C:$C,$B$2),0)+AT64-SUMIFS('BD Factoraje'!$R:$R,'BD Factoraje'!$G:$G,'Cartera Semanal Producto'!$A64,'BD Factoraje'!$N:$N,'Cartera Semanal Producto'!AU$1,'BD Factoraje'!$C:$C,$B$2)</f>
        <v>0</v>
      </c>
      <c r="AV64" s="11">
        <f>IF('Cartera Semanal Producto'!$A64='Cartera Semanal Producto'!AV$1,-SUMIFS('BD Factoraje'!$Q:$Q,'BD Factoraje'!$G:$G,'Cartera Semanal Producto'!$A64,'BD Factoraje'!$C:$C,$B$2),0)+AU64-SUMIFS('BD Factoraje'!$R:$R,'BD Factoraje'!$G:$G,'Cartera Semanal Producto'!$A64,'BD Factoraje'!$N:$N,'Cartera Semanal Producto'!AV$1,'BD Factoraje'!$C:$C,$B$2)</f>
        <v>0</v>
      </c>
      <c r="AW64" s="11">
        <f>IF('Cartera Semanal Producto'!$A64='Cartera Semanal Producto'!AW$1,-SUMIFS('BD Factoraje'!$Q:$Q,'BD Factoraje'!$G:$G,'Cartera Semanal Producto'!$A64,'BD Factoraje'!$C:$C,$B$2),0)+AV64-SUMIFS('BD Factoraje'!$R:$R,'BD Factoraje'!$G:$G,'Cartera Semanal Producto'!$A64,'BD Factoraje'!$N:$N,'Cartera Semanal Producto'!AW$1,'BD Factoraje'!$C:$C,$B$2)</f>
        <v>0</v>
      </c>
      <c r="AX64" s="11">
        <f>IF('Cartera Semanal Producto'!$A64='Cartera Semanal Producto'!AX$1,-SUMIFS('BD Factoraje'!$Q:$Q,'BD Factoraje'!$G:$G,'Cartera Semanal Producto'!$A64,'BD Factoraje'!$C:$C,$B$2),0)+AW64-SUMIFS('BD Factoraje'!$R:$R,'BD Factoraje'!$G:$G,'Cartera Semanal Producto'!$A64,'BD Factoraje'!$N:$N,'Cartera Semanal Producto'!AX$1,'BD Factoraje'!$C:$C,$B$2)</f>
        <v>0</v>
      </c>
      <c r="AY64" s="11">
        <f>IF('Cartera Semanal Producto'!$A64='Cartera Semanal Producto'!AY$1,-SUMIFS('BD Factoraje'!$Q:$Q,'BD Factoraje'!$G:$G,'Cartera Semanal Producto'!$A64,'BD Factoraje'!$C:$C,$B$2),0)+AX64-SUMIFS('BD Factoraje'!$R:$R,'BD Factoraje'!$G:$G,'Cartera Semanal Producto'!$A64,'BD Factoraje'!$N:$N,'Cartera Semanal Producto'!AY$1,'BD Factoraje'!$C:$C,$B$2)</f>
        <v>0</v>
      </c>
      <c r="AZ64" s="11">
        <f>IF('Cartera Semanal Producto'!$A64='Cartera Semanal Producto'!AZ$1,-SUMIFS('BD Factoraje'!$Q:$Q,'BD Factoraje'!$G:$G,'Cartera Semanal Producto'!$A64,'BD Factoraje'!$C:$C,$B$2),0)+AY64-SUMIFS('BD Factoraje'!$R:$R,'BD Factoraje'!$G:$G,'Cartera Semanal Producto'!$A64,'BD Factoraje'!$N:$N,'Cartera Semanal Producto'!AZ$1,'BD Factoraje'!$C:$C,$B$2)</f>
        <v>0</v>
      </c>
      <c r="BA64" s="11">
        <f>IF('Cartera Semanal Producto'!$A64='Cartera Semanal Producto'!BA$1,-SUMIFS('BD Factoraje'!$Q:$Q,'BD Factoraje'!$G:$G,'Cartera Semanal Producto'!$A64,'BD Factoraje'!$C:$C,$B$2),0)+AZ64-SUMIFS('BD Factoraje'!$R:$R,'BD Factoraje'!$G:$G,'Cartera Semanal Producto'!$A64,'BD Factoraje'!$N:$N,'Cartera Semanal Producto'!BA$1,'BD Factoraje'!$C:$C,$B$2)</f>
        <v>0</v>
      </c>
      <c r="BB64" s="11">
        <f>IF('Cartera Semanal Producto'!$A64='Cartera Semanal Producto'!BB$1,-SUMIFS('BD Factoraje'!$Q:$Q,'BD Factoraje'!$G:$G,'Cartera Semanal Producto'!$A64,'BD Factoraje'!$C:$C,$B$2),0)+BA64-SUMIFS('BD Factoraje'!$R:$R,'BD Factoraje'!$G:$G,'Cartera Semanal Producto'!$A64,'BD Factoraje'!$N:$N,'Cartera Semanal Producto'!BB$1,'BD Factoraje'!$C:$C,$B$2)</f>
        <v>0</v>
      </c>
      <c r="BC64" s="11">
        <f>IF('Cartera Semanal Producto'!$A64='Cartera Semanal Producto'!BC$1,-SUMIFS('BD Factoraje'!$Q:$Q,'BD Factoraje'!$G:$G,'Cartera Semanal Producto'!$A64,'BD Factoraje'!$C:$C,$B$2),0)+BB64-SUMIFS('BD Factoraje'!$R:$R,'BD Factoraje'!$G:$G,'Cartera Semanal Producto'!$A64,'BD Factoraje'!$N:$N,'Cartera Semanal Producto'!BC$1,'BD Factoraje'!$C:$C,$B$2)</f>
        <v>0</v>
      </c>
      <c r="BD64" s="11">
        <f>IF('Cartera Semanal Producto'!$A64='Cartera Semanal Producto'!BD$1,-SUMIFS('BD Factoraje'!$Q:$Q,'BD Factoraje'!$G:$G,'Cartera Semanal Producto'!$A64,'BD Factoraje'!$C:$C,$B$2),0)+BC64-SUMIFS('BD Factoraje'!$R:$R,'BD Factoraje'!$G:$G,'Cartera Semanal Producto'!$A64,'BD Factoraje'!$N:$N,'Cartera Semanal Producto'!BD$1,'BD Factoraje'!$C:$C,$B$2)</f>
        <v>0</v>
      </c>
      <c r="BE64" s="11">
        <f>IF('Cartera Semanal Producto'!$A64='Cartera Semanal Producto'!BE$1,-SUMIFS('BD Factoraje'!$Q:$Q,'BD Factoraje'!$G:$G,'Cartera Semanal Producto'!$A64,'BD Factoraje'!$C:$C,$B$2),0)+BD64-SUMIFS('BD Factoraje'!$R:$R,'BD Factoraje'!$G:$G,'Cartera Semanal Producto'!$A64,'BD Factoraje'!$N:$N,'Cartera Semanal Producto'!BE$1,'BD Factoraje'!$C:$C,$B$2)</f>
        <v>0</v>
      </c>
      <c r="BF64" s="11">
        <f>IF('Cartera Semanal Producto'!$A64='Cartera Semanal Producto'!BF$1,-SUMIFS('BD Factoraje'!$Q:$Q,'BD Factoraje'!$G:$G,'Cartera Semanal Producto'!$A64,'BD Factoraje'!$C:$C,$B$2),0)+BE64-SUMIFS('BD Factoraje'!$R:$R,'BD Factoraje'!$G:$G,'Cartera Semanal Producto'!$A64,'BD Factoraje'!$N:$N,'Cartera Semanal Producto'!BF$1,'BD Factoraje'!$C:$C,$B$2)</f>
        <v>0</v>
      </c>
      <c r="BG64" s="11">
        <f>IF('Cartera Semanal Producto'!$A64='Cartera Semanal Producto'!BG$1,-SUMIFS('BD Factoraje'!$Q:$Q,'BD Factoraje'!$G:$G,'Cartera Semanal Producto'!$A64,'BD Factoraje'!$C:$C,$B$2),0)+BF64-SUMIFS('BD Factoraje'!$R:$R,'BD Factoraje'!$G:$G,'Cartera Semanal Producto'!$A64,'BD Factoraje'!$N:$N,'Cartera Semanal Producto'!BG$1,'BD Factoraje'!$C:$C,$B$2)</f>
        <v>0</v>
      </c>
      <c r="BH64" s="11">
        <f>IF('Cartera Semanal Producto'!$A64='Cartera Semanal Producto'!BH$1,-SUMIFS('BD Factoraje'!$Q:$Q,'BD Factoraje'!$G:$G,'Cartera Semanal Producto'!$A64,'BD Factoraje'!$C:$C,$B$2),0)+BG64-SUMIFS('BD Factoraje'!$R:$R,'BD Factoraje'!$G:$G,'Cartera Semanal Producto'!$A64,'BD Factoraje'!$N:$N,'Cartera Semanal Producto'!BH$1,'BD Factoraje'!$C:$C,$B$2)</f>
        <v>0</v>
      </c>
      <c r="BI64" s="11">
        <f>IF('Cartera Semanal Producto'!$A64='Cartera Semanal Producto'!BI$1,-SUMIFS('BD Factoraje'!$Q:$Q,'BD Factoraje'!$G:$G,'Cartera Semanal Producto'!$A64,'BD Factoraje'!$C:$C,$B$2),0)+BH64-SUMIFS('BD Factoraje'!$R:$R,'BD Factoraje'!$G:$G,'Cartera Semanal Producto'!$A64,'BD Factoraje'!$N:$N,'Cartera Semanal Producto'!BI$1,'BD Factoraje'!$C:$C,$B$2)</f>
        <v>0</v>
      </c>
      <c r="BJ64" s="11">
        <f>IF('Cartera Semanal Producto'!$A64='Cartera Semanal Producto'!BJ$1,-SUMIFS('BD Factoraje'!$Q:$Q,'BD Factoraje'!$G:$G,'Cartera Semanal Producto'!$A64,'BD Factoraje'!$C:$C,$B$2),0)+BI64-SUMIFS('BD Factoraje'!$R:$R,'BD Factoraje'!$G:$G,'Cartera Semanal Producto'!$A64,'BD Factoraje'!$N:$N,'Cartera Semanal Producto'!BJ$1,'BD Factoraje'!$C:$C,$B$2)</f>
        <v>0</v>
      </c>
      <c r="BK64" s="11">
        <f>IF('Cartera Semanal Producto'!$A64='Cartera Semanal Producto'!BK$1,-SUMIFS('BD Factoraje'!$Q:$Q,'BD Factoraje'!$G:$G,'Cartera Semanal Producto'!$A64,'BD Factoraje'!$C:$C,$B$2),0)+BJ64-SUMIFS('BD Factoraje'!$R:$R,'BD Factoraje'!$G:$G,'Cartera Semanal Producto'!$A64,'BD Factoraje'!$N:$N,'Cartera Semanal Producto'!BK$1,'BD Factoraje'!$C:$C,$B$2)</f>
        <v>150000</v>
      </c>
      <c r="BL64" s="11">
        <f>IF('Cartera Semanal Producto'!$A64='Cartera Semanal Producto'!BL$1,-SUMIFS('BD Factoraje'!$Q:$Q,'BD Factoraje'!$G:$G,'Cartera Semanal Producto'!$A64,'BD Factoraje'!$C:$C,$B$2),0)+BK64-SUMIFS('BD Factoraje'!$R:$R,'BD Factoraje'!$G:$G,'Cartera Semanal Producto'!$A64,'BD Factoraje'!$N:$N,'Cartera Semanal Producto'!BL$1,'BD Factoraje'!$C:$C,$B$2)</f>
        <v>150000</v>
      </c>
      <c r="BM64" s="11">
        <f>IF('Cartera Semanal Producto'!$A64='Cartera Semanal Producto'!BM$1,-SUMIFS('BD Factoraje'!$Q:$Q,'BD Factoraje'!$G:$G,'Cartera Semanal Producto'!$A64,'BD Factoraje'!$C:$C,$B$2),0)+BL64-SUMIFS('BD Factoraje'!$R:$R,'BD Factoraje'!$G:$G,'Cartera Semanal Producto'!$A64,'BD Factoraje'!$N:$N,'Cartera Semanal Producto'!BM$1,'BD Factoraje'!$C:$C,$B$2)</f>
        <v>150000</v>
      </c>
      <c r="BN64" s="11">
        <f>IF('Cartera Semanal Producto'!$A64='Cartera Semanal Producto'!BN$1,-SUMIFS('BD Factoraje'!$Q:$Q,'BD Factoraje'!$G:$G,'Cartera Semanal Producto'!$A64,'BD Factoraje'!$C:$C,$B$2),0)+BM64-SUMIFS('BD Factoraje'!$R:$R,'BD Factoraje'!$G:$G,'Cartera Semanal Producto'!$A64,'BD Factoraje'!$N:$N,'Cartera Semanal Producto'!BN$1,'BD Factoraje'!$C:$C,$B$2)</f>
        <v>150000</v>
      </c>
      <c r="BO64" s="11">
        <f>IF('Cartera Semanal Producto'!$A64='Cartera Semanal Producto'!BO$1,-SUMIFS('BD Factoraje'!$Q:$Q,'BD Factoraje'!$G:$G,'Cartera Semanal Producto'!$A64,'BD Factoraje'!$C:$C,$B$2),0)+BN64-SUMIFS('BD Factoraje'!$R:$R,'BD Factoraje'!$G:$G,'Cartera Semanal Producto'!$A64,'BD Factoraje'!$N:$N,'Cartera Semanal Producto'!BO$1,'BD Factoraje'!$C:$C,$B$2)</f>
        <v>150000</v>
      </c>
      <c r="BP64" s="11">
        <f>IF('Cartera Semanal Producto'!$A64='Cartera Semanal Producto'!BP$1,-SUMIFS('BD Factoraje'!$Q:$Q,'BD Factoraje'!$G:$G,'Cartera Semanal Producto'!$A64,'BD Factoraje'!$C:$C,$B$2),0)+BO64-SUMIFS('BD Factoraje'!$R:$R,'BD Factoraje'!$G:$G,'Cartera Semanal Producto'!$A64,'BD Factoraje'!$N:$N,'Cartera Semanal Producto'!BP$1,'BD Factoraje'!$C:$C,$B$2)</f>
        <v>150000</v>
      </c>
      <c r="BQ64" s="11">
        <f>IF('Cartera Semanal Producto'!$A64='Cartera Semanal Producto'!BQ$1,-SUMIFS('BD Factoraje'!$Q:$Q,'BD Factoraje'!$G:$G,'Cartera Semanal Producto'!$A64,'BD Factoraje'!$C:$C,$B$2),0)+BP64-SUMIFS('BD Factoraje'!$R:$R,'BD Factoraje'!$G:$G,'Cartera Semanal Producto'!$A64,'BD Factoraje'!$N:$N,'Cartera Semanal Producto'!BQ$1,'BD Factoraje'!$C:$C,$B$2)</f>
        <v>150000</v>
      </c>
      <c r="BR64" s="11">
        <f>IF('Cartera Semanal Producto'!$A64='Cartera Semanal Producto'!BR$1,-SUMIFS('BD Factoraje'!$Q:$Q,'BD Factoraje'!$G:$G,'Cartera Semanal Producto'!$A64,'BD Factoraje'!$C:$C,$B$2),0)+BQ64-SUMIFS('BD Factoraje'!$R:$R,'BD Factoraje'!$G:$G,'Cartera Semanal Producto'!$A64,'BD Factoraje'!$N:$N,'Cartera Semanal Producto'!BR$1,'BD Factoraje'!$C:$C,$B$2)</f>
        <v>150000</v>
      </c>
      <c r="BS64" s="11">
        <f>IF('Cartera Semanal Producto'!$A64='Cartera Semanal Producto'!BS$1,-SUMIFS('BD Factoraje'!$Q:$Q,'BD Factoraje'!$G:$G,'Cartera Semanal Producto'!$A64,'BD Factoraje'!$C:$C,$B$2),0)+BR64-SUMIFS('BD Factoraje'!$R:$R,'BD Factoraje'!$G:$G,'Cartera Semanal Producto'!$A64,'BD Factoraje'!$N:$N,'Cartera Semanal Producto'!BS$1,'BD Factoraje'!$C:$C,$B$2)</f>
        <v>150000</v>
      </c>
      <c r="BT64" s="11">
        <f>IF('Cartera Semanal Producto'!$A64='Cartera Semanal Producto'!BT$1,-SUMIFS('BD Factoraje'!$Q:$Q,'BD Factoraje'!$G:$G,'Cartera Semanal Producto'!$A64,'BD Factoraje'!$C:$C,$B$2),0)+BS64-SUMIFS('BD Factoraje'!$R:$R,'BD Factoraje'!$G:$G,'Cartera Semanal Producto'!$A64,'BD Factoraje'!$N:$N,'Cartera Semanal Producto'!BT$1,'BD Factoraje'!$C:$C,$B$2)</f>
        <v>150000</v>
      </c>
      <c r="BU64" s="11">
        <f>IF('Cartera Semanal Producto'!$A64='Cartera Semanal Producto'!BU$1,-SUMIFS('BD Factoraje'!$Q:$Q,'BD Factoraje'!$G:$G,'Cartera Semanal Producto'!$A64,'BD Factoraje'!$C:$C,$B$2),0)+BT64-SUMIFS('BD Factoraje'!$R:$R,'BD Factoraje'!$G:$G,'Cartera Semanal Producto'!$A64,'BD Factoraje'!$N:$N,'Cartera Semanal Producto'!BU$1,'BD Factoraje'!$C:$C,$B$2)</f>
        <v>150000</v>
      </c>
      <c r="BV64" s="11">
        <f>IF('Cartera Semanal Producto'!$A64='Cartera Semanal Producto'!BV$1,-SUMIFS('BD Factoraje'!$Q:$Q,'BD Factoraje'!$G:$G,'Cartera Semanal Producto'!$A64,'BD Factoraje'!$C:$C,$B$2),0)+BU64-SUMIFS('BD Factoraje'!$R:$R,'BD Factoraje'!$G:$G,'Cartera Semanal Producto'!$A64,'BD Factoraje'!$N:$N,'Cartera Semanal Producto'!BV$1,'BD Factoraje'!$C:$C,$B$2)</f>
        <v>150000</v>
      </c>
      <c r="BW64" s="11">
        <f>IF('Cartera Semanal Producto'!$A64='Cartera Semanal Producto'!BW$1,-SUMIFS('BD Factoraje'!$Q:$Q,'BD Factoraje'!$G:$G,'Cartera Semanal Producto'!$A64,'BD Factoraje'!$C:$C,$B$2),0)+BV64-SUMIFS('BD Factoraje'!$R:$R,'BD Factoraje'!$G:$G,'Cartera Semanal Producto'!$A64,'BD Factoraje'!$N:$N,'Cartera Semanal Producto'!BW$1,'BD Factoraje'!$C:$C,$B$2)</f>
        <v>150000</v>
      </c>
      <c r="BX64" s="11">
        <f>IF('Cartera Semanal Producto'!$A64='Cartera Semanal Producto'!BX$1,-SUMIFS('BD Factoraje'!$Q:$Q,'BD Factoraje'!$G:$G,'Cartera Semanal Producto'!$A64,'BD Factoraje'!$C:$C,$B$2),0)+BW64-SUMIFS('BD Factoraje'!$R:$R,'BD Factoraje'!$G:$G,'Cartera Semanal Producto'!$A64,'BD Factoraje'!$N:$N,'Cartera Semanal Producto'!BX$1,'BD Factoraje'!$C:$C,$B$2)</f>
        <v>0</v>
      </c>
      <c r="BY64" s="11">
        <f>IF('Cartera Semanal Producto'!$A64='Cartera Semanal Producto'!BY$1,-SUMIFS('BD Factoraje'!$Q:$Q,'BD Factoraje'!$G:$G,'Cartera Semanal Producto'!$A64,'BD Factoraje'!$C:$C,$B$2),0)+BX64-SUMIFS('BD Factoraje'!$R:$R,'BD Factoraje'!$G:$G,'Cartera Semanal Producto'!$A64,'BD Factoraje'!$N:$N,'Cartera Semanal Producto'!BY$1,'BD Factoraje'!$C:$C,$B$2)</f>
        <v>0</v>
      </c>
      <c r="BZ64" s="11">
        <f>IF('Cartera Semanal Producto'!$A64='Cartera Semanal Producto'!BZ$1,-SUMIFS('BD Factoraje'!$Q:$Q,'BD Factoraje'!$G:$G,'Cartera Semanal Producto'!$A64,'BD Factoraje'!$C:$C,$B$2),0)+BY64-SUMIFS('BD Factoraje'!$R:$R,'BD Factoraje'!$G:$G,'Cartera Semanal Producto'!$A64,'BD Factoraje'!$N:$N,'Cartera Semanal Producto'!BZ$1,'BD Factoraje'!$C:$C,$B$2)</f>
        <v>0</v>
      </c>
      <c r="CA64" s="11">
        <f>IF('Cartera Semanal Producto'!$A64='Cartera Semanal Producto'!CA$1,-SUMIFS('BD Factoraje'!$Q:$Q,'BD Factoraje'!$G:$G,'Cartera Semanal Producto'!$A64,'BD Factoraje'!$C:$C,$B$2),0)+BZ64-SUMIFS('BD Factoraje'!$R:$R,'BD Factoraje'!$G:$G,'Cartera Semanal Producto'!$A64,'BD Factoraje'!$N:$N,'Cartera Semanal Producto'!CA$1,'BD Factoraje'!$C:$C,$B$2)</f>
        <v>0</v>
      </c>
      <c r="CB64" s="11">
        <f>IF('Cartera Semanal Producto'!$A64='Cartera Semanal Producto'!CB$1,-SUMIFS('BD Factoraje'!$Q:$Q,'BD Factoraje'!$G:$G,'Cartera Semanal Producto'!$A64,'BD Factoraje'!$C:$C,$B$2),0)+CA64-SUMIFS('BD Factoraje'!$R:$R,'BD Factoraje'!$G:$G,'Cartera Semanal Producto'!$A64,'BD Factoraje'!$N:$N,'Cartera Semanal Producto'!CB$1,'BD Factoraje'!$C:$C,$B$2)</f>
        <v>0</v>
      </c>
      <c r="CC64" s="11">
        <f>IF('Cartera Semanal Producto'!$A64='Cartera Semanal Producto'!CC$1,-SUMIFS('BD Factoraje'!$Q:$Q,'BD Factoraje'!$G:$G,'Cartera Semanal Producto'!$A64,'BD Factoraje'!$C:$C,$B$2),0)+CB64-SUMIFS('BD Factoraje'!$R:$R,'BD Factoraje'!$G:$G,'Cartera Semanal Producto'!$A64,'BD Factoraje'!$N:$N,'Cartera Semanal Producto'!CC$1,'BD Factoraje'!$C:$C,$B$2)</f>
        <v>0</v>
      </c>
      <c r="CD64" s="11">
        <f>IF('Cartera Semanal Producto'!$A64='Cartera Semanal Producto'!CD$1,-SUMIFS('BD Factoraje'!$Q:$Q,'BD Factoraje'!$G:$G,'Cartera Semanal Producto'!$A64,'BD Factoraje'!$C:$C,$B$2),0)+CC64-SUMIFS('BD Factoraje'!$R:$R,'BD Factoraje'!$G:$G,'Cartera Semanal Producto'!$A64,'BD Factoraje'!$N:$N,'Cartera Semanal Producto'!CD$1,'BD Factoraje'!$C:$C,$B$2)</f>
        <v>0</v>
      </c>
      <c r="CE64" s="11">
        <f>IF('Cartera Semanal Producto'!$A64='Cartera Semanal Producto'!CE$1,-SUMIFS('BD Factoraje'!$Q:$Q,'BD Factoraje'!$G:$G,'Cartera Semanal Producto'!$A64,'BD Factoraje'!$C:$C,$B$2),0)+CD64-SUMIFS('BD Factoraje'!$R:$R,'BD Factoraje'!$G:$G,'Cartera Semanal Producto'!$A64,'BD Factoraje'!$N:$N,'Cartera Semanal Producto'!CE$1,'BD Factoraje'!$C:$C,$B$2)</f>
        <v>0</v>
      </c>
      <c r="CF64" s="11">
        <f>IF('Cartera Semanal Producto'!$A64='Cartera Semanal Producto'!CF$1,-SUMIFS('BD Factoraje'!$Q:$Q,'BD Factoraje'!$G:$G,'Cartera Semanal Producto'!$A64,'BD Factoraje'!$C:$C,$B$2),0)+CE64-SUMIFS('BD Factoraje'!$R:$R,'BD Factoraje'!$G:$G,'Cartera Semanal Producto'!$A64,'BD Factoraje'!$N:$N,'Cartera Semanal Producto'!CF$1,'BD Factoraje'!$C:$C,$B$2)</f>
        <v>0</v>
      </c>
      <c r="CG64" s="11">
        <f>IF('Cartera Semanal Producto'!$A64='Cartera Semanal Producto'!CG$1,-SUMIFS('BD Factoraje'!$Q:$Q,'BD Factoraje'!$G:$G,'Cartera Semanal Producto'!$A64,'BD Factoraje'!$C:$C,$B$2),0)+CF64-SUMIFS('BD Factoraje'!$R:$R,'BD Factoraje'!$G:$G,'Cartera Semanal Producto'!$A64,'BD Factoraje'!$N:$N,'Cartera Semanal Producto'!CG$1,'BD Factoraje'!$C:$C,$B$2)</f>
        <v>0</v>
      </c>
      <c r="CH64" s="11">
        <f>IF('Cartera Semanal Producto'!$A64='Cartera Semanal Producto'!CH$1,-SUMIFS('BD Factoraje'!$Q:$Q,'BD Factoraje'!$G:$G,'Cartera Semanal Producto'!$A64,'BD Factoraje'!$C:$C,$B$2),0)+CG64-SUMIFS('BD Factoraje'!$R:$R,'BD Factoraje'!$G:$G,'Cartera Semanal Producto'!$A64,'BD Factoraje'!$N:$N,'Cartera Semanal Producto'!CH$1,'BD Factoraje'!$C:$C,$B$2)</f>
        <v>0</v>
      </c>
      <c r="CI64" s="11">
        <f>IF('Cartera Semanal Producto'!$A64='Cartera Semanal Producto'!CI$1,-SUMIFS('BD Factoraje'!$Q:$Q,'BD Factoraje'!$G:$G,'Cartera Semanal Producto'!$A64,'BD Factoraje'!$C:$C,$B$2),0)+CH64-SUMIFS('BD Factoraje'!$R:$R,'BD Factoraje'!$G:$G,'Cartera Semanal Producto'!$A64,'BD Factoraje'!$N:$N,'Cartera Semanal Producto'!CI$1,'BD Factoraje'!$C:$C,$B$2)</f>
        <v>0</v>
      </c>
      <c r="CJ64" s="11">
        <f>IF('Cartera Semanal Producto'!$A64='Cartera Semanal Producto'!CJ$1,-SUMIFS('BD Factoraje'!$Q:$Q,'BD Factoraje'!$G:$G,'Cartera Semanal Producto'!$A64,'BD Factoraje'!$C:$C,$B$2),0)+CI64-SUMIFS('BD Factoraje'!$R:$R,'BD Factoraje'!$G:$G,'Cartera Semanal Producto'!$A64,'BD Factoraje'!$N:$N,'Cartera Semanal Producto'!CJ$1,'BD Factoraje'!$C:$C,$B$2)</f>
        <v>0</v>
      </c>
      <c r="CK64" s="11">
        <f>IF('Cartera Semanal Producto'!$A64='Cartera Semanal Producto'!CK$1,-SUMIFS('BD Factoraje'!$Q:$Q,'BD Factoraje'!$G:$G,'Cartera Semanal Producto'!$A64,'BD Factoraje'!$C:$C,$B$2),0)+CJ64-SUMIFS('BD Factoraje'!$R:$R,'BD Factoraje'!$G:$G,'Cartera Semanal Producto'!$A64,'BD Factoraje'!$N:$N,'Cartera Semanal Producto'!CK$1,'BD Factoraje'!$C:$C,$B$2)</f>
        <v>0</v>
      </c>
      <c r="CL64" s="11">
        <f>IF('Cartera Semanal Producto'!$A64='Cartera Semanal Producto'!CL$1,-SUMIFS('BD Factoraje'!$Q:$Q,'BD Factoraje'!$G:$G,'Cartera Semanal Producto'!$A64,'BD Factoraje'!$C:$C,$B$2),0)+CK64-SUMIFS('BD Factoraje'!$R:$R,'BD Factoraje'!$G:$G,'Cartera Semanal Producto'!$A64,'BD Factoraje'!$N:$N,'Cartera Semanal Producto'!CL$1,'BD Factoraje'!$C:$C,$B$2)</f>
        <v>0</v>
      </c>
      <c r="CM64" s="11">
        <f>IF('Cartera Semanal Producto'!$A64='Cartera Semanal Producto'!CM$1,-SUMIFS('BD Factoraje'!$Q:$Q,'BD Factoraje'!$G:$G,'Cartera Semanal Producto'!$A64,'BD Factoraje'!$C:$C,$B$2),0)+CL64-SUMIFS('BD Factoraje'!$R:$R,'BD Factoraje'!$G:$G,'Cartera Semanal Producto'!$A64,'BD Factoraje'!$N:$N,'Cartera Semanal Producto'!CM$1,'BD Factoraje'!$C:$C,$B$2)</f>
        <v>0</v>
      </c>
      <c r="CN64" s="11">
        <f>IF('Cartera Semanal Producto'!$A64='Cartera Semanal Producto'!CN$1,-SUMIFS('BD Factoraje'!$Q:$Q,'BD Factoraje'!$G:$G,'Cartera Semanal Producto'!$A64,'BD Factoraje'!$C:$C,$B$2),0)+CM64-SUMIFS('BD Factoraje'!$R:$R,'BD Factoraje'!$G:$G,'Cartera Semanal Producto'!$A64,'BD Factoraje'!$N:$N,'Cartera Semanal Producto'!CN$1,'BD Factoraje'!$C:$C,$B$2)</f>
        <v>0</v>
      </c>
      <c r="CO64" s="11">
        <f>IF('Cartera Semanal Producto'!$A64='Cartera Semanal Producto'!CO$1,-SUMIFS('BD Factoraje'!$Q:$Q,'BD Factoraje'!$G:$G,'Cartera Semanal Producto'!$A64,'BD Factoraje'!$C:$C,$B$2),0)+CN64-SUMIFS('BD Factoraje'!$R:$R,'BD Factoraje'!$G:$G,'Cartera Semanal Producto'!$A64,'BD Factoraje'!$N:$N,'Cartera Semanal Producto'!CO$1,'BD Factoraje'!$C:$C,$B$2)</f>
        <v>0</v>
      </c>
      <c r="CP64" s="11">
        <f>IF('Cartera Semanal Producto'!$A64='Cartera Semanal Producto'!CP$1,-SUMIFS('BD Factoraje'!$Q:$Q,'BD Factoraje'!$G:$G,'Cartera Semanal Producto'!$A64,'BD Factoraje'!$C:$C,$B$2),0)+CO64-SUMIFS('BD Factoraje'!$R:$R,'BD Factoraje'!$G:$G,'Cartera Semanal Producto'!$A64,'BD Factoraje'!$N:$N,'Cartera Semanal Producto'!CP$1,'BD Factoraje'!$C:$C,$B$2)</f>
        <v>0</v>
      </c>
      <c r="CQ64" s="11">
        <f>IF('Cartera Semanal Producto'!$A64='Cartera Semanal Producto'!CQ$1,-SUMIFS('BD Factoraje'!$Q:$Q,'BD Factoraje'!$G:$G,'Cartera Semanal Producto'!$A64,'BD Factoraje'!$C:$C,$B$2),0)+CP64-SUMIFS('BD Factoraje'!$R:$R,'BD Factoraje'!$G:$G,'Cartera Semanal Producto'!$A64,'BD Factoraje'!$N:$N,'Cartera Semanal Producto'!CQ$1,'BD Factoraje'!$C:$C,$B$2)</f>
        <v>0</v>
      </c>
      <c r="CR64" s="11">
        <f>IF('Cartera Semanal Producto'!$A64='Cartera Semanal Producto'!CR$1,-SUMIFS('BD Factoraje'!$Q:$Q,'BD Factoraje'!$G:$G,'Cartera Semanal Producto'!$A64,'BD Factoraje'!$C:$C,$B$2),0)+CQ64-SUMIFS('BD Factoraje'!$R:$R,'BD Factoraje'!$G:$G,'Cartera Semanal Producto'!$A64,'BD Factoraje'!$N:$N,'Cartera Semanal Producto'!CR$1,'BD Factoraje'!$C:$C,$B$2)</f>
        <v>0</v>
      </c>
      <c r="CS64" s="11">
        <f>IF('Cartera Semanal Producto'!$A64='Cartera Semanal Producto'!CS$1,-SUMIFS('BD Factoraje'!$Q:$Q,'BD Factoraje'!$G:$G,'Cartera Semanal Producto'!$A64,'BD Factoraje'!$C:$C,$B$2),0)+CR64-SUMIFS('BD Factoraje'!$R:$R,'BD Factoraje'!$G:$G,'Cartera Semanal Producto'!$A64,'BD Factoraje'!$N:$N,'Cartera Semanal Producto'!CS$1,'BD Factoraje'!$C:$C,$B$2)</f>
        <v>0</v>
      </c>
      <c r="CT64" s="11">
        <f>IF('Cartera Semanal Producto'!$A64='Cartera Semanal Producto'!CT$1,-SUMIFS('BD Factoraje'!$Q:$Q,'BD Factoraje'!$G:$G,'Cartera Semanal Producto'!$A64,'BD Factoraje'!$C:$C,$B$2),0)+CS64-SUMIFS('BD Factoraje'!$R:$R,'BD Factoraje'!$G:$G,'Cartera Semanal Producto'!$A64,'BD Factoraje'!$N:$N,'Cartera Semanal Producto'!CT$1,'BD Factoraje'!$C:$C,$B$2)</f>
        <v>0</v>
      </c>
      <c r="CU64" s="11">
        <f>IF('Cartera Semanal Producto'!$A64='Cartera Semanal Producto'!CU$1,-SUMIFS('BD Factoraje'!$Q:$Q,'BD Factoraje'!$G:$G,'Cartera Semanal Producto'!$A64,'BD Factoraje'!$C:$C,$B$2),0)+CT64-SUMIFS('BD Factoraje'!$R:$R,'BD Factoraje'!$G:$G,'Cartera Semanal Producto'!$A64,'BD Factoraje'!$N:$N,'Cartera Semanal Producto'!CU$1,'BD Factoraje'!$C:$C,$B$2)</f>
        <v>0</v>
      </c>
      <c r="CV64" s="11">
        <f>IF('Cartera Semanal Producto'!$A64='Cartera Semanal Producto'!CV$1,-SUMIFS('BD Factoraje'!$Q:$Q,'BD Factoraje'!$G:$G,'Cartera Semanal Producto'!$A64,'BD Factoraje'!$C:$C,$B$2),0)+CU64-SUMIFS('BD Factoraje'!$R:$R,'BD Factoraje'!$G:$G,'Cartera Semanal Producto'!$A64,'BD Factoraje'!$N:$N,'Cartera Semanal Producto'!CV$1,'BD Factoraje'!$C:$C,$B$2)</f>
        <v>0</v>
      </c>
    </row>
    <row r="65" spans="1:100" x14ac:dyDescent="0.25">
      <c r="A65" s="14">
        <v>75</v>
      </c>
      <c r="B65" s="31">
        <f t="shared" si="3"/>
        <v>42890</v>
      </c>
      <c r="C65" s="11">
        <f>IF('Cartera Semanal Producto'!$A65='Cartera Semanal Producto'!C$1,-SUMIFS('BD Factoraje'!$Q:$Q,'BD Factoraje'!$G:$G,'Cartera Semanal Producto'!$A65,'BD Factoraje'!$C:$C,$B$2),0)</f>
        <v>0</v>
      </c>
      <c r="D65" s="11">
        <f>IF('Cartera Semanal Producto'!$A65='Cartera Semanal Producto'!D$1,-SUMIFS('BD Factoraje'!$Q:$Q,'BD Factoraje'!$G:$G,'Cartera Semanal Producto'!$A65,'BD Factoraje'!$C:$C,$B$2),0)+C65-SUMIFS('BD Factoraje'!$R:$R,'BD Factoraje'!$G:$G,'Cartera Semanal Producto'!$A65,'BD Factoraje'!$N:$N,'Cartera Semanal Producto'!D$1,'BD Factoraje'!$C:$C,$B$2)</f>
        <v>0</v>
      </c>
      <c r="E65" s="11">
        <f>IF('Cartera Semanal Producto'!$A65='Cartera Semanal Producto'!E$1,-SUMIFS('BD Factoraje'!$Q:$Q,'BD Factoraje'!$G:$G,'Cartera Semanal Producto'!$A65,'BD Factoraje'!$C:$C,$B$2),0)+D65-SUMIFS('BD Factoraje'!$R:$R,'BD Factoraje'!$G:$G,'Cartera Semanal Producto'!$A65,'BD Factoraje'!$N:$N,'Cartera Semanal Producto'!E$1,'BD Factoraje'!$C:$C,$B$2)</f>
        <v>0</v>
      </c>
      <c r="F65" s="11">
        <f>IF('Cartera Semanal Producto'!$A65='Cartera Semanal Producto'!F$1,-SUMIFS('BD Factoraje'!$Q:$Q,'BD Factoraje'!$G:$G,'Cartera Semanal Producto'!$A65,'BD Factoraje'!$C:$C,$B$2),0)+E65-SUMIFS('BD Factoraje'!$R:$R,'BD Factoraje'!$G:$G,'Cartera Semanal Producto'!$A65,'BD Factoraje'!$N:$N,'Cartera Semanal Producto'!F$1,'BD Factoraje'!$C:$C,$B$2)</f>
        <v>0</v>
      </c>
      <c r="G65" s="11">
        <f>IF('Cartera Semanal Producto'!$A65='Cartera Semanal Producto'!G$1,-SUMIFS('BD Factoraje'!$Q:$Q,'BD Factoraje'!$G:$G,'Cartera Semanal Producto'!$A65,'BD Factoraje'!$C:$C,$B$2),0)+F65-SUMIFS('BD Factoraje'!$R:$R,'BD Factoraje'!$G:$G,'Cartera Semanal Producto'!$A65,'BD Factoraje'!$N:$N,'Cartera Semanal Producto'!G$1,'BD Factoraje'!$C:$C,$B$2)</f>
        <v>0</v>
      </c>
      <c r="H65" s="11">
        <f>IF('Cartera Semanal Producto'!$A65='Cartera Semanal Producto'!H$1,-SUMIFS('BD Factoraje'!$Q:$Q,'BD Factoraje'!$G:$G,'Cartera Semanal Producto'!$A65,'BD Factoraje'!$C:$C,$B$2),0)+G65-SUMIFS('BD Factoraje'!$R:$R,'BD Factoraje'!$G:$G,'Cartera Semanal Producto'!$A65,'BD Factoraje'!$N:$N,'Cartera Semanal Producto'!H$1,'BD Factoraje'!$C:$C,$B$2)</f>
        <v>0</v>
      </c>
      <c r="I65" s="11">
        <f>IF('Cartera Semanal Producto'!$A65='Cartera Semanal Producto'!I$1,-SUMIFS('BD Factoraje'!$Q:$Q,'BD Factoraje'!$G:$G,'Cartera Semanal Producto'!$A65,'BD Factoraje'!$C:$C,$B$2),0)+H65-SUMIFS('BD Factoraje'!$R:$R,'BD Factoraje'!$G:$G,'Cartera Semanal Producto'!$A65,'BD Factoraje'!$N:$N,'Cartera Semanal Producto'!I$1,'BD Factoraje'!$C:$C,$B$2)</f>
        <v>0</v>
      </c>
      <c r="J65" s="11">
        <f>IF('Cartera Semanal Producto'!$A65='Cartera Semanal Producto'!J$1,-SUMIFS('BD Factoraje'!$Q:$Q,'BD Factoraje'!$G:$G,'Cartera Semanal Producto'!$A65,'BD Factoraje'!$C:$C,$B$2),0)+I65-SUMIFS('BD Factoraje'!$R:$R,'BD Factoraje'!$G:$G,'Cartera Semanal Producto'!$A65,'BD Factoraje'!$N:$N,'Cartera Semanal Producto'!J$1,'BD Factoraje'!$C:$C,$B$2)</f>
        <v>0</v>
      </c>
      <c r="K65" s="11">
        <f>IF('Cartera Semanal Producto'!$A65='Cartera Semanal Producto'!K$1,-SUMIFS('BD Factoraje'!$Q:$Q,'BD Factoraje'!$G:$G,'Cartera Semanal Producto'!$A65,'BD Factoraje'!$C:$C,$B$2),0)+J65-SUMIFS('BD Factoraje'!$R:$R,'BD Factoraje'!$G:$G,'Cartera Semanal Producto'!$A65,'BD Factoraje'!$N:$N,'Cartera Semanal Producto'!K$1,'BD Factoraje'!$C:$C,$B$2)</f>
        <v>0</v>
      </c>
      <c r="L65" s="11">
        <f>IF('Cartera Semanal Producto'!$A65='Cartera Semanal Producto'!L$1,-SUMIFS('BD Factoraje'!$Q:$Q,'BD Factoraje'!$G:$G,'Cartera Semanal Producto'!$A65,'BD Factoraje'!$C:$C,$B$2),0)+K65-SUMIFS('BD Factoraje'!$R:$R,'BD Factoraje'!$G:$G,'Cartera Semanal Producto'!$A65,'BD Factoraje'!$N:$N,'Cartera Semanal Producto'!L$1,'BD Factoraje'!$C:$C,$B$2)</f>
        <v>0</v>
      </c>
      <c r="M65" s="11">
        <f>IF('Cartera Semanal Producto'!$A65='Cartera Semanal Producto'!M$1,-SUMIFS('BD Factoraje'!$Q:$Q,'BD Factoraje'!$G:$G,'Cartera Semanal Producto'!$A65,'BD Factoraje'!$C:$C,$B$2),0)+L65-SUMIFS('BD Factoraje'!$R:$R,'BD Factoraje'!$G:$G,'Cartera Semanal Producto'!$A65,'BD Factoraje'!$N:$N,'Cartera Semanal Producto'!M$1,'BD Factoraje'!$C:$C,$B$2)</f>
        <v>0</v>
      </c>
      <c r="N65" s="11">
        <f>IF('Cartera Semanal Producto'!$A65='Cartera Semanal Producto'!N$1,-SUMIFS('BD Factoraje'!$Q:$Q,'BD Factoraje'!$G:$G,'Cartera Semanal Producto'!$A65,'BD Factoraje'!$C:$C,$B$2),0)+M65-SUMIFS('BD Factoraje'!$R:$R,'BD Factoraje'!$G:$G,'Cartera Semanal Producto'!$A65,'BD Factoraje'!$N:$N,'Cartera Semanal Producto'!N$1,'BD Factoraje'!$C:$C,$B$2)</f>
        <v>0</v>
      </c>
      <c r="O65" s="11">
        <f>IF('Cartera Semanal Producto'!$A65='Cartera Semanal Producto'!O$1,-SUMIFS('BD Factoraje'!$Q:$Q,'BD Factoraje'!$G:$G,'Cartera Semanal Producto'!$A65,'BD Factoraje'!$C:$C,$B$2),0)+N65-SUMIFS('BD Factoraje'!$R:$R,'BD Factoraje'!$G:$G,'Cartera Semanal Producto'!$A65,'BD Factoraje'!$N:$N,'Cartera Semanal Producto'!O$1,'BD Factoraje'!$C:$C,$B$2)</f>
        <v>0</v>
      </c>
      <c r="P65" s="11">
        <f>IF('Cartera Semanal Producto'!$A65='Cartera Semanal Producto'!P$1,-SUMIFS('BD Factoraje'!$Q:$Q,'BD Factoraje'!$G:$G,'Cartera Semanal Producto'!$A65,'BD Factoraje'!$C:$C,$B$2),0)+O65-SUMIFS('BD Factoraje'!$R:$R,'BD Factoraje'!$G:$G,'Cartera Semanal Producto'!$A65,'BD Factoraje'!$N:$N,'Cartera Semanal Producto'!P$1,'BD Factoraje'!$C:$C,$B$2)</f>
        <v>0</v>
      </c>
      <c r="Q65" s="11">
        <f>IF('Cartera Semanal Producto'!$A65='Cartera Semanal Producto'!Q$1,-SUMIFS('BD Factoraje'!$Q:$Q,'BD Factoraje'!$G:$G,'Cartera Semanal Producto'!$A65,'BD Factoraje'!$C:$C,$B$2),0)+P65-SUMIFS('BD Factoraje'!$R:$R,'BD Factoraje'!$G:$G,'Cartera Semanal Producto'!$A65,'BD Factoraje'!$N:$N,'Cartera Semanal Producto'!Q$1,'BD Factoraje'!$C:$C,$B$2)</f>
        <v>0</v>
      </c>
      <c r="R65" s="11">
        <f>IF('Cartera Semanal Producto'!$A65='Cartera Semanal Producto'!R$1,-SUMIFS('BD Factoraje'!$Q:$Q,'BD Factoraje'!$G:$G,'Cartera Semanal Producto'!$A65,'BD Factoraje'!$C:$C,$B$2),0)+Q65-SUMIFS('BD Factoraje'!$R:$R,'BD Factoraje'!$G:$G,'Cartera Semanal Producto'!$A65,'BD Factoraje'!$N:$N,'Cartera Semanal Producto'!R$1,'BD Factoraje'!$C:$C,$B$2)</f>
        <v>0</v>
      </c>
      <c r="S65" s="11">
        <f>IF('Cartera Semanal Producto'!$A65='Cartera Semanal Producto'!S$1,-SUMIFS('BD Factoraje'!$Q:$Q,'BD Factoraje'!$G:$G,'Cartera Semanal Producto'!$A65,'BD Factoraje'!$C:$C,$B$2),0)+R65-SUMIFS('BD Factoraje'!$R:$R,'BD Factoraje'!$G:$G,'Cartera Semanal Producto'!$A65,'BD Factoraje'!$N:$N,'Cartera Semanal Producto'!S$1,'BD Factoraje'!$C:$C,$B$2)</f>
        <v>0</v>
      </c>
      <c r="T65" s="11">
        <f>IF('Cartera Semanal Producto'!$A65='Cartera Semanal Producto'!T$1,-SUMIFS('BD Factoraje'!$Q:$Q,'BD Factoraje'!$G:$G,'Cartera Semanal Producto'!$A65,'BD Factoraje'!$C:$C,$B$2),0)+S65-SUMIFS('BD Factoraje'!$R:$R,'BD Factoraje'!$G:$G,'Cartera Semanal Producto'!$A65,'BD Factoraje'!$N:$N,'Cartera Semanal Producto'!T$1,'BD Factoraje'!$C:$C,$B$2)</f>
        <v>0</v>
      </c>
      <c r="U65" s="11">
        <f>IF('Cartera Semanal Producto'!$A65='Cartera Semanal Producto'!U$1,-SUMIFS('BD Factoraje'!$Q:$Q,'BD Factoraje'!$G:$G,'Cartera Semanal Producto'!$A65,'BD Factoraje'!$C:$C,$B$2),0)+T65-SUMIFS('BD Factoraje'!$R:$R,'BD Factoraje'!$G:$G,'Cartera Semanal Producto'!$A65,'BD Factoraje'!$N:$N,'Cartera Semanal Producto'!U$1,'BD Factoraje'!$C:$C,$B$2)</f>
        <v>0</v>
      </c>
      <c r="V65" s="11">
        <f>IF('Cartera Semanal Producto'!$A65='Cartera Semanal Producto'!V$1,-SUMIFS('BD Factoraje'!$Q:$Q,'BD Factoraje'!$G:$G,'Cartera Semanal Producto'!$A65,'BD Factoraje'!$C:$C,$B$2),0)+U65-SUMIFS('BD Factoraje'!$R:$R,'BD Factoraje'!$G:$G,'Cartera Semanal Producto'!$A65,'BD Factoraje'!$N:$N,'Cartera Semanal Producto'!V$1,'BD Factoraje'!$C:$C,$B$2)</f>
        <v>0</v>
      </c>
      <c r="W65" s="11">
        <f>IF('Cartera Semanal Producto'!$A65='Cartera Semanal Producto'!W$1,-SUMIFS('BD Factoraje'!$Q:$Q,'BD Factoraje'!$G:$G,'Cartera Semanal Producto'!$A65,'BD Factoraje'!$C:$C,$B$2),0)+V65-SUMIFS('BD Factoraje'!$R:$R,'BD Factoraje'!$G:$G,'Cartera Semanal Producto'!$A65,'BD Factoraje'!$N:$N,'Cartera Semanal Producto'!W$1,'BD Factoraje'!$C:$C,$B$2)</f>
        <v>0</v>
      </c>
      <c r="X65" s="11">
        <f>IF('Cartera Semanal Producto'!$A65='Cartera Semanal Producto'!X$1,-SUMIFS('BD Factoraje'!$Q:$Q,'BD Factoraje'!$G:$G,'Cartera Semanal Producto'!$A65,'BD Factoraje'!$C:$C,$B$2),0)+W65-SUMIFS('BD Factoraje'!$R:$R,'BD Factoraje'!$G:$G,'Cartera Semanal Producto'!$A65,'BD Factoraje'!$N:$N,'Cartera Semanal Producto'!X$1,'BD Factoraje'!$C:$C,$B$2)</f>
        <v>0</v>
      </c>
      <c r="Y65" s="11">
        <f>IF('Cartera Semanal Producto'!$A65='Cartera Semanal Producto'!Y$1,-SUMIFS('BD Factoraje'!$Q:$Q,'BD Factoraje'!$G:$G,'Cartera Semanal Producto'!$A65,'BD Factoraje'!$C:$C,$B$2),0)+X65-SUMIFS('BD Factoraje'!$R:$R,'BD Factoraje'!$G:$G,'Cartera Semanal Producto'!$A65,'BD Factoraje'!$N:$N,'Cartera Semanal Producto'!Y$1,'BD Factoraje'!$C:$C,$B$2)</f>
        <v>0</v>
      </c>
      <c r="Z65" s="11">
        <f>IF('Cartera Semanal Producto'!$A65='Cartera Semanal Producto'!Z$1,-SUMIFS('BD Factoraje'!$Q:$Q,'BD Factoraje'!$G:$G,'Cartera Semanal Producto'!$A65,'BD Factoraje'!$C:$C,$B$2),0)+Y65-SUMIFS('BD Factoraje'!$R:$R,'BD Factoraje'!$G:$G,'Cartera Semanal Producto'!$A65,'BD Factoraje'!$N:$N,'Cartera Semanal Producto'!Z$1,'BD Factoraje'!$C:$C,$B$2)</f>
        <v>0</v>
      </c>
      <c r="AA65" s="11">
        <f>IF('Cartera Semanal Producto'!$A65='Cartera Semanal Producto'!AA$1,-SUMIFS('BD Factoraje'!$Q:$Q,'BD Factoraje'!$G:$G,'Cartera Semanal Producto'!$A65,'BD Factoraje'!$C:$C,$B$2),0)+Z65-SUMIFS('BD Factoraje'!$R:$R,'BD Factoraje'!$G:$G,'Cartera Semanal Producto'!$A65,'BD Factoraje'!$N:$N,'Cartera Semanal Producto'!AA$1,'BD Factoraje'!$C:$C,$B$2)</f>
        <v>0</v>
      </c>
      <c r="AB65" s="11">
        <f>IF('Cartera Semanal Producto'!$A65='Cartera Semanal Producto'!AB$1,-SUMIFS('BD Factoraje'!$Q:$Q,'BD Factoraje'!$G:$G,'Cartera Semanal Producto'!$A65,'BD Factoraje'!$C:$C,$B$2),0)+AA65-SUMIFS('BD Factoraje'!$R:$R,'BD Factoraje'!$G:$G,'Cartera Semanal Producto'!$A65,'BD Factoraje'!$N:$N,'Cartera Semanal Producto'!AB$1,'BD Factoraje'!$C:$C,$B$2)</f>
        <v>0</v>
      </c>
      <c r="AC65" s="11">
        <f>IF('Cartera Semanal Producto'!$A65='Cartera Semanal Producto'!AC$1,-SUMIFS('BD Factoraje'!$Q:$Q,'BD Factoraje'!$G:$G,'Cartera Semanal Producto'!$A65,'BD Factoraje'!$C:$C,$B$2),0)+AB65-SUMIFS('BD Factoraje'!$R:$R,'BD Factoraje'!$G:$G,'Cartera Semanal Producto'!$A65,'BD Factoraje'!$N:$N,'Cartera Semanal Producto'!AC$1,'BD Factoraje'!$C:$C,$B$2)</f>
        <v>0</v>
      </c>
      <c r="AD65" s="11">
        <f>IF('Cartera Semanal Producto'!$A65='Cartera Semanal Producto'!AD$1,-SUMIFS('BD Factoraje'!$Q:$Q,'BD Factoraje'!$G:$G,'Cartera Semanal Producto'!$A65,'BD Factoraje'!$C:$C,$B$2),0)+AC65-SUMIFS('BD Factoraje'!$R:$R,'BD Factoraje'!$G:$G,'Cartera Semanal Producto'!$A65,'BD Factoraje'!$N:$N,'Cartera Semanal Producto'!AD$1,'BD Factoraje'!$C:$C,$B$2)</f>
        <v>0</v>
      </c>
      <c r="AE65" s="11">
        <f>IF('Cartera Semanal Producto'!$A65='Cartera Semanal Producto'!AE$1,-SUMIFS('BD Factoraje'!$Q:$Q,'BD Factoraje'!$G:$G,'Cartera Semanal Producto'!$A65,'BD Factoraje'!$C:$C,$B$2),0)+AD65-SUMIFS('BD Factoraje'!$R:$R,'BD Factoraje'!$G:$G,'Cartera Semanal Producto'!$A65,'BD Factoraje'!$N:$N,'Cartera Semanal Producto'!AE$1,'BD Factoraje'!$C:$C,$B$2)</f>
        <v>0</v>
      </c>
      <c r="AF65" s="11">
        <f>IF('Cartera Semanal Producto'!$A65='Cartera Semanal Producto'!AF$1,-SUMIFS('BD Factoraje'!$Q:$Q,'BD Factoraje'!$G:$G,'Cartera Semanal Producto'!$A65,'BD Factoraje'!$C:$C,$B$2),0)+AE65-SUMIFS('BD Factoraje'!$R:$R,'BD Factoraje'!$G:$G,'Cartera Semanal Producto'!$A65,'BD Factoraje'!$N:$N,'Cartera Semanal Producto'!AF$1,'BD Factoraje'!$C:$C,$B$2)</f>
        <v>0</v>
      </c>
      <c r="AG65" s="11">
        <f>IF('Cartera Semanal Producto'!$A65='Cartera Semanal Producto'!AG$1,-SUMIFS('BD Factoraje'!$Q:$Q,'BD Factoraje'!$G:$G,'Cartera Semanal Producto'!$A65,'BD Factoraje'!$C:$C,$B$2),0)+AF65-SUMIFS('BD Factoraje'!$R:$R,'BD Factoraje'!$G:$G,'Cartera Semanal Producto'!$A65,'BD Factoraje'!$N:$N,'Cartera Semanal Producto'!AG$1,'BD Factoraje'!$C:$C,$B$2)</f>
        <v>0</v>
      </c>
      <c r="AH65" s="11">
        <f>IF('Cartera Semanal Producto'!$A65='Cartera Semanal Producto'!AH$1,-SUMIFS('BD Factoraje'!$Q:$Q,'BD Factoraje'!$G:$G,'Cartera Semanal Producto'!$A65,'BD Factoraje'!$C:$C,$B$2),0)+AG65-SUMIFS('BD Factoraje'!$R:$R,'BD Factoraje'!$G:$G,'Cartera Semanal Producto'!$A65,'BD Factoraje'!$N:$N,'Cartera Semanal Producto'!AH$1,'BD Factoraje'!$C:$C,$B$2)</f>
        <v>0</v>
      </c>
      <c r="AI65" s="11">
        <f>IF('Cartera Semanal Producto'!$A65='Cartera Semanal Producto'!AI$1,-SUMIFS('BD Factoraje'!$Q:$Q,'BD Factoraje'!$G:$G,'Cartera Semanal Producto'!$A65,'BD Factoraje'!$C:$C,$B$2),0)+AH65-SUMIFS('BD Factoraje'!$R:$R,'BD Factoraje'!$G:$G,'Cartera Semanal Producto'!$A65,'BD Factoraje'!$N:$N,'Cartera Semanal Producto'!AI$1,'BD Factoraje'!$C:$C,$B$2)</f>
        <v>0</v>
      </c>
      <c r="AJ65" s="11">
        <f>IF('Cartera Semanal Producto'!$A65='Cartera Semanal Producto'!AJ$1,-SUMIFS('BD Factoraje'!$Q:$Q,'BD Factoraje'!$G:$G,'Cartera Semanal Producto'!$A65,'BD Factoraje'!$C:$C,$B$2),0)+AI65-SUMIFS('BD Factoraje'!$R:$R,'BD Factoraje'!$G:$G,'Cartera Semanal Producto'!$A65,'BD Factoraje'!$N:$N,'Cartera Semanal Producto'!AJ$1,'BD Factoraje'!$C:$C,$B$2)</f>
        <v>0</v>
      </c>
      <c r="AK65" s="11">
        <f>IF('Cartera Semanal Producto'!$A65='Cartera Semanal Producto'!AK$1,-SUMIFS('BD Factoraje'!$Q:$Q,'BD Factoraje'!$G:$G,'Cartera Semanal Producto'!$A65,'BD Factoraje'!$C:$C,$B$2),0)+AJ65-SUMIFS('BD Factoraje'!$R:$R,'BD Factoraje'!$G:$G,'Cartera Semanal Producto'!$A65,'BD Factoraje'!$N:$N,'Cartera Semanal Producto'!AK$1,'BD Factoraje'!$C:$C,$B$2)</f>
        <v>0</v>
      </c>
      <c r="AL65" s="11">
        <f>IF('Cartera Semanal Producto'!$A65='Cartera Semanal Producto'!AL$1,-SUMIFS('BD Factoraje'!$Q:$Q,'BD Factoraje'!$G:$G,'Cartera Semanal Producto'!$A65,'BD Factoraje'!$C:$C,$B$2),0)+AK65-SUMIFS('BD Factoraje'!$R:$R,'BD Factoraje'!$G:$G,'Cartera Semanal Producto'!$A65,'BD Factoraje'!$N:$N,'Cartera Semanal Producto'!AL$1,'BD Factoraje'!$C:$C,$B$2)</f>
        <v>0</v>
      </c>
      <c r="AM65" s="11">
        <f>IF('Cartera Semanal Producto'!$A65='Cartera Semanal Producto'!AM$1,-SUMIFS('BD Factoraje'!$Q:$Q,'BD Factoraje'!$G:$G,'Cartera Semanal Producto'!$A65,'BD Factoraje'!$C:$C,$B$2),0)+AL65-SUMIFS('BD Factoraje'!$R:$R,'BD Factoraje'!$G:$G,'Cartera Semanal Producto'!$A65,'BD Factoraje'!$N:$N,'Cartera Semanal Producto'!AM$1,'BD Factoraje'!$C:$C,$B$2)</f>
        <v>0</v>
      </c>
      <c r="AN65" s="11">
        <f>IF('Cartera Semanal Producto'!$A65='Cartera Semanal Producto'!AN$1,-SUMIFS('BD Factoraje'!$Q:$Q,'BD Factoraje'!$G:$G,'Cartera Semanal Producto'!$A65,'BD Factoraje'!$C:$C,$B$2),0)+AM65-SUMIFS('BD Factoraje'!$R:$R,'BD Factoraje'!$G:$G,'Cartera Semanal Producto'!$A65,'BD Factoraje'!$N:$N,'Cartera Semanal Producto'!AN$1,'BD Factoraje'!$C:$C,$B$2)</f>
        <v>0</v>
      </c>
      <c r="AO65" s="11">
        <f>IF('Cartera Semanal Producto'!$A65='Cartera Semanal Producto'!AO$1,-SUMIFS('BD Factoraje'!$Q:$Q,'BD Factoraje'!$G:$G,'Cartera Semanal Producto'!$A65,'BD Factoraje'!$C:$C,$B$2),0)+AN65-SUMIFS('BD Factoraje'!$R:$R,'BD Factoraje'!$G:$G,'Cartera Semanal Producto'!$A65,'BD Factoraje'!$N:$N,'Cartera Semanal Producto'!AO$1,'BD Factoraje'!$C:$C,$B$2)</f>
        <v>0</v>
      </c>
      <c r="AP65" s="11">
        <f>IF('Cartera Semanal Producto'!$A65='Cartera Semanal Producto'!AP$1,-SUMIFS('BD Factoraje'!$Q:$Q,'BD Factoraje'!$G:$G,'Cartera Semanal Producto'!$A65,'BD Factoraje'!$C:$C,$B$2),0)+AO65-SUMIFS('BD Factoraje'!$R:$R,'BD Factoraje'!$G:$G,'Cartera Semanal Producto'!$A65,'BD Factoraje'!$N:$N,'Cartera Semanal Producto'!AP$1,'BD Factoraje'!$C:$C,$B$2)</f>
        <v>0</v>
      </c>
      <c r="AQ65" s="11">
        <f>IF('Cartera Semanal Producto'!$A65='Cartera Semanal Producto'!AQ$1,-SUMIFS('BD Factoraje'!$Q:$Q,'BD Factoraje'!$G:$G,'Cartera Semanal Producto'!$A65,'BD Factoraje'!$C:$C,$B$2),0)+AP65-SUMIFS('BD Factoraje'!$R:$R,'BD Factoraje'!$G:$G,'Cartera Semanal Producto'!$A65,'BD Factoraje'!$N:$N,'Cartera Semanal Producto'!AQ$1,'BD Factoraje'!$C:$C,$B$2)</f>
        <v>0</v>
      </c>
      <c r="AR65" s="11">
        <f>IF('Cartera Semanal Producto'!$A65='Cartera Semanal Producto'!AR$1,-SUMIFS('BD Factoraje'!$Q:$Q,'BD Factoraje'!$G:$G,'Cartera Semanal Producto'!$A65,'BD Factoraje'!$C:$C,$B$2),0)+AQ65-SUMIFS('BD Factoraje'!$R:$R,'BD Factoraje'!$G:$G,'Cartera Semanal Producto'!$A65,'BD Factoraje'!$N:$N,'Cartera Semanal Producto'!AR$1,'BD Factoraje'!$C:$C,$B$2)</f>
        <v>0</v>
      </c>
      <c r="AS65" s="11">
        <f>IF('Cartera Semanal Producto'!$A65='Cartera Semanal Producto'!AS$1,-SUMIFS('BD Factoraje'!$Q:$Q,'BD Factoraje'!$G:$G,'Cartera Semanal Producto'!$A65,'BD Factoraje'!$C:$C,$B$2),0)+AR65-SUMIFS('BD Factoraje'!$R:$R,'BD Factoraje'!$G:$G,'Cartera Semanal Producto'!$A65,'BD Factoraje'!$N:$N,'Cartera Semanal Producto'!AS$1,'BD Factoraje'!$C:$C,$B$2)</f>
        <v>0</v>
      </c>
      <c r="AT65" s="11">
        <f>IF('Cartera Semanal Producto'!$A65='Cartera Semanal Producto'!AT$1,-SUMIFS('BD Factoraje'!$Q:$Q,'BD Factoraje'!$G:$G,'Cartera Semanal Producto'!$A65,'BD Factoraje'!$C:$C,$B$2),0)+AS65-SUMIFS('BD Factoraje'!$R:$R,'BD Factoraje'!$G:$G,'Cartera Semanal Producto'!$A65,'BD Factoraje'!$N:$N,'Cartera Semanal Producto'!AT$1,'BD Factoraje'!$C:$C,$B$2)</f>
        <v>0</v>
      </c>
      <c r="AU65" s="11">
        <f>IF('Cartera Semanal Producto'!$A65='Cartera Semanal Producto'!AU$1,-SUMIFS('BD Factoraje'!$Q:$Q,'BD Factoraje'!$G:$G,'Cartera Semanal Producto'!$A65,'BD Factoraje'!$C:$C,$B$2),0)+AT65-SUMIFS('BD Factoraje'!$R:$R,'BD Factoraje'!$G:$G,'Cartera Semanal Producto'!$A65,'BD Factoraje'!$N:$N,'Cartera Semanal Producto'!AU$1,'BD Factoraje'!$C:$C,$B$2)</f>
        <v>0</v>
      </c>
      <c r="AV65" s="11">
        <f>IF('Cartera Semanal Producto'!$A65='Cartera Semanal Producto'!AV$1,-SUMIFS('BD Factoraje'!$Q:$Q,'BD Factoraje'!$G:$G,'Cartera Semanal Producto'!$A65,'BD Factoraje'!$C:$C,$B$2),0)+AU65-SUMIFS('BD Factoraje'!$R:$R,'BD Factoraje'!$G:$G,'Cartera Semanal Producto'!$A65,'BD Factoraje'!$N:$N,'Cartera Semanal Producto'!AV$1,'BD Factoraje'!$C:$C,$B$2)</f>
        <v>0</v>
      </c>
      <c r="AW65" s="11">
        <f>IF('Cartera Semanal Producto'!$A65='Cartera Semanal Producto'!AW$1,-SUMIFS('BD Factoraje'!$Q:$Q,'BD Factoraje'!$G:$G,'Cartera Semanal Producto'!$A65,'BD Factoraje'!$C:$C,$B$2),0)+AV65-SUMIFS('BD Factoraje'!$R:$R,'BD Factoraje'!$G:$G,'Cartera Semanal Producto'!$A65,'BD Factoraje'!$N:$N,'Cartera Semanal Producto'!AW$1,'BD Factoraje'!$C:$C,$B$2)</f>
        <v>0</v>
      </c>
      <c r="AX65" s="11">
        <f>IF('Cartera Semanal Producto'!$A65='Cartera Semanal Producto'!AX$1,-SUMIFS('BD Factoraje'!$Q:$Q,'BD Factoraje'!$G:$G,'Cartera Semanal Producto'!$A65,'BD Factoraje'!$C:$C,$B$2),0)+AW65-SUMIFS('BD Factoraje'!$R:$R,'BD Factoraje'!$G:$G,'Cartera Semanal Producto'!$A65,'BD Factoraje'!$N:$N,'Cartera Semanal Producto'!AX$1,'BD Factoraje'!$C:$C,$B$2)</f>
        <v>0</v>
      </c>
      <c r="AY65" s="11">
        <f>IF('Cartera Semanal Producto'!$A65='Cartera Semanal Producto'!AY$1,-SUMIFS('BD Factoraje'!$Q:$Q,'BD Factoraje'!$G:$G,'Cartera Semanal Producto'!$A65,'BD Factoraje'!$C:$C,$B$2),0)+AX65-SUMIFS('BD Factoraje'!$R:$R,'BD Factoraje'!$G:$G,'Cartera Semanal Producto'!$A65,'BD Factoraje'!$N:$N,'Cartera Semanal Producto'!AY$1,'BD Factoraje'!$C:$C,$B$2)</f>
        <v>0</v>
      </c>
      <c r="AZ65" s="11">
        <f>IF('Cartera Semanal Producto'!$A65='Cartera Semanal Producto'!AZ$1,-SUMIFS('BD Factoraje'!$Q:$Q,'BD Factoraje'!$G:$G,'Cartera Semanal Producto'!$A65,'BD Factoraje'!$C:$C,$B$2),0)+AY65-SUMIFS('BD Factoraje'!$R:$R,'BD Factoraje'!$G:$G,'Cartera Semanal Producto'!$A65,'BD Factoraje'!$N:$N,'Cartera Semanal Producto'!AZ$1,'BD Factoraje'!$C:$C,$B$2)</f>
        <v>0</v>
      </c>
      <c r="BA65" s="11">
        <f>IF('Cartera Semanal Producto'!$A65='Cartera Semanal Producto'!BA$1,-SUMIFS('BD Factoraje'!$Q:$Q,'BD Factoraje'!$G:$G,'Cartera Semanal Producto'!$A65,'BD Factoraje'!$C:$C,$B$2),0)+AZ65-SUMIFS('BD Factoraje'!$R:$R,'BD Factoraje'!$G:$G,'Cartera Semanal Producto'!$A65,'BD Factoraje'!$N:$N,'Cartera Semanal Producto'!BA$1,'BD Factoraje'!$C:$C,$B$2)</f>
        <v>0</v>
      </c>
      <c r="BB65" s="11">
        <f>IF('Cartera Semanal Producto'!$A65='Cartera Semanal Producto'!BB$1,-SUMIFS('BD Factoraje'!$Q:$Q,'BD Factoraje'!$G:$G,'Cartera Semanal Producto'!$A65,'BD Factoraje'!$C:$C,$B$2),0)+BA65-SUMIFS('BD Factoraje'!$R:$R,'BD Factoraje'!$G:$G,'Cartera Semanal Producto'!$A65,'BD Factoraje'!$N:$N,'Cartera Semanal Producto'!BB$1,'BD Factoraje'!$C:$C,$B$2)</f>
        <v>0</v>
      </c>
      <c r="BC65" s="11">
        <f>IF('Cartera Semanal Producto'!$A65='Cartera Semanal Producto'!BC$1,-SUMIFS('BD Factoraje'!$Q:$Q,'BD Factoraje'!$G:$G,'Cartera Semanal Producto'!$A65,'BD Factoraje'!$C:$C,$B$2),0)+BB65-SUMIFS('BD Factoraje'!$R:$R,'BD Factoraje'!$G:$G,'Cartera Semanal Producto'!$A65,'BD Factoraje'!$N:$N,'Cartera Semanal Producto'!BC$1,'BD Factoraje'!$C:$C,$B$2)</f>
        <v>0</v>
      </c>
      <c r="BD65" s="11">
        <f>IF('Cartera Semanal Producto'!$A65='Cartera Semanal Producto'!BD$1,-SUMIFS('BD Factoraje'!$Q:$Q,'BD Factoraje'!$G:$G,'Cartera Semanal Producto'!$A65,'BD Factoraje'!$C:$C,$B$2),0)+BC65-SUMIFS('BD Factoraje'!$R:$R,'BD Factoraje'!$G:$G,'Cartera Semanal Producto'!$A65,'BD Factoraje'!$N:$N,'Cartera Semanal Producto'!BD$1,'BD Factoraje'!$C:$C,$B$2)</f>
        <v>0</v>
      </c>
      <c r="BE65" s="11">
        <f>IF('Cartera Semanal Producto'!$A65='Cartera Semanal Producto'!BE$1,-SUMIFS('BD Factoraje'!$Q:$Q,'BD Factoraje'!$G:$G,'Cartera Semanal Producto'!$A65,'BD Factoraje'!$C:$C,$B$2),0)+BD65-SUMIFS('BD Factoraje'!$R:$R,'BD Factoraje'!$G:$G,'Cartera Semanal Producto'!$A65,'BD Factoraje'!$N:$N,'Cartera Semanal Producto'!BE$1,'BD Factoraje'!$C:$C,$B$2)</f>
        <v>0</v>
      </c>
      <c r="BF65" s="11">
        <f>IF('Cartera Semanal Producto'!$A65='Cartera Semanal Producto'!BF$1,-SUMIFS('BD Factoraje'!$Q:$Q,'BD Factoraje'!$G:$G,'Cartera Semanal Producto'!$A65,'BD Factoraje'!$C:$C,$B$2),0)+BE65-SUMIFS('BD Factoraje'!$R:$R,'BD Factoraje'!$G:$G,'Cartera Semanal Producto'!$A65,'BD Factoraje'!$N:$N,'Cartera Semanal Producto'!BF$1,'BD Factoraje'!$C:$C,$B$2)</f>
        <v>0</v>
      </c>
      <c r="BG65" s="11">
        <f>IF('Cartera Semanal Producto'!$A65='Cartera Semanal Producto'!BG$1,-SUMIFS('BD Factoraje'!$Q:$Q,'BD Factoraje'!$G:$G,'Cartera Semanal Producto'!$A65,'BD Factoraje'!$C:$C,$B$2),0)+BF65-SUMIFS('BD Factoraje'!$R:$R,'BD Factoraje'!$G:$G,'Cartera Semanal Producto'!$A65,'BD Factoraje'!$N:$N,'Cartera Semanal Producto'!BG$1,'BD Factoraje'!$C:$C,$B$2)</f>
        <v>0</v>
      </c>
      <c r="BH65" s="11">
        <f>IF('Cartera Semanal Producto'!$A65='Cartera Semanal Producto'!BH$1,-SUMIFS('BD Factoraje'!$Q:$Q,'BD Factoraje'!$G:$G,'Cartera Semanal Producto'!$A65,'BD Factoraje'!$C:$C,$B$2),0)+BG65-SUMIFS('BD Factoraje'!$R:$R,'BD Factoraje'!$G:$G,'Cartera Semanal Producto'!$A65,'BD Factoraje'!$N:$N,'Cartera Semanal Producto'!BH$1,'BD Factoraje'!$C:$C,$B$2)</f>
        <v>0</v>
      </c>
      <c r="BI65" s="11">
        <f>IF('Cartera Semanal Producto'!$A65='Cartera Semanal Producto'!BI$1,-SUMIFS('BD Factoraje'!$Q:$Q,'BD Factoraje'!$G:$G,'Cartera Semanal Producto'!$A65,'BD Factoraje'!$C:$C,$B$2),0)+BH65-SUMIFS('BD Factoraje'!$R:$R,'BD Factoraje'!$G:$G,'Cartera Semanal Producto'!$A65,'BD Factoraje'!$N:$N,'Cartera Semanal Producto'!BI$1,'BD Factoraje'!$C:$C,$B$2)</f>
        <v>0</v>
      </c>
      <c r="BJ65" s="11">
        <f>IF('Cartera Semanal Producto'!$A65='Cartera Semanal Producto'!BJ$1,-SUMIFS('BD Factoraje'!$Q:$Q,'BD Factoraje'!$G:$G,'Cartera Semanal Producto'!$A65,'BD Factoraje'!$C:$C,$B$2),0)+BI65-SUMIFS('BD Factoraje'!$R:$R,'BD Factoraje'!$G:$G,'Cartera Semanal Producto'!$A65,'BD Factoraje'!$N:$N,'Cartera Semanal Producto'!BJ$1,'BD Factoraje'!$C:$C,$B$2)</f>
        <v>0</v>
      </c>
      <c r="BK65" s="11">
        <f>IF('Cartera Semanal Producto'!$A65='Cartera Semanal Producto'!BK$1,-SUMIFS('BD Factoraje'!$Q:$Q,'BD Factoraje'!$G:$G,'Cartera Semanal Producto'!$A65,'BD Factoraje'!$C:$C,$B$2),0)+BJ65-SUMIFS('BD Factoraje'!$R:$R,'BD Factoraje'!$G:$G,'Cartera Semanal Producto'!$A65,'BD Factoraje'!$N:$N,'Cartera Semanal Producto'!BK$1,'BD Factoraje'!$C:$C,$B$2)</f>
        <v>0</v>
      </c>
      <c r="BL65" s="11">
        <f>IF('Cartera Semanal Producto'!$A65='Cartera Semanal Producto'!BL$1,-SUMIFS('BD Factoraje'!$Q:$Q,'BD Factoraje'!$G:$G,'Cartera Semanal Producto'!$A65,'BD Factoraje'!$C:$C,$B$2),0)+BK65-SUMIFS('BD Factoraje'!$R:$R,'BD Factoraje'!$G:$G,'Cartera Semanal Producto'!$A65,'BD Factoraje'!$N:$N,'Cartera Semanal Producto'!BL$1,'BD Factoraje'!$C:$C,$B$2)</f>
        <v>0</v>
      </c>
      <c r="BM65" s="11">
        <f>IF('Cartera Semanal Producto'!$A65='Cartera Semanal Producto'!BM$1,-SUMIFS('BD Factoraje'!$Q:$Q,'BD Factoraje'!$G:$G,'Cartera Semanal Producto'!$A65,'BD Factoraje'!$C:$C,$B$2),0)+BL65-SUMIFS('BD Factoraje'!$R:$R,'BD Factoraje'!$G:$G,'Cartera Semanal Producto'!$A65,'BD Factoraje'!$N:$N,'Cartera Semanal Producto'!BM$1,'BD Factoraje'!$C:$C,$B$2)</f>
        <v>0</v>
      </c>
      <c r="BN65" s="11">
        <f>IF('Cartera Semanal Producto'!$A65='Cartera Semanal Producto'!BN$1,-SUMIFS('BD Factoraje'!$Q:$Q,'BD Factoraje'!$G:$G,'Cartera Semanal Producto'!$A65,'BD Factoraje'!$C:$C,$B$2),0)+BM65-SUMIFS('BD Factoraje'!$R:$R,'BD Factoraje'!$G:$G,'Cartera Semanal Producto'!$A65,'BD Factoraje'!$N:$N,'Cartera Semanal Producto'!BN$1,'BD Factoraje'!$C:$C,$B$2)</f>
        <v>0</v>
      </c>
      <c r="BO65" s="11">
        <f>IF('Cartera Semanal Producto'!$A65='Cartera Semanal Producto'!BO$1,-SUMIFS('BD Factoraje'!$Q:$Q,'BD Factoraje'!$G:$G,'Cartera Semanal Producto'!$A65,'BD Factoraje'!$C:$C,$B$2),0)+BN65-SUMIFS('BD Factoraje'!$R:$R,'BD Factoraje'!$G:$G,'Cartera Semanal Producto'!$A65,'BD Factoraje'!$N:$N,'Cartera Semanal Producto'!BO$1,'BD Factoraje'!$C:$C,$B$2)</f>
        <v>0</v>
      </c>
      <c r="BP65" s="11">
        <f>IF('Cartera Semanal Producto'!$A65='Cartera Semanal Producto'!BP$1,-SUMIFS('BD Factoraje'!$Q:$Q,'BD Factoraje'!$G:$G,'Cartera Semanal Producto'!$A65,'BD Factoraje'!$C:$C,$B$2),0)+BO65-SUMIFS('BD Factoraje'!$R:$R,'BD Factoraje'!$G:$G,'Cartera Semanal Producto'!$A65,'BD Factoraje'!$N:$N,'Cartera Semanal Producto'!BP$1,'BD Factoraje'!$C:$C,$B$2)</f>
        <v>0</v>
      </c>
      <c r="BQ65" s="11">
        <f>IF('Cartera Semanal Producto'!$A65='Cartera Semanal Producto'!BQ$1,-SUMIFS('BD Factoraje'!$Q:$Q,'BD Factoraje'!$G:$G,'Cartera Semanal Producto'!$A65,'BD Factoraje'!$C:$C,$B$2),0)+BP65-SUMIFS('BD Factoraje'!$R:$R,'BD Factoraje'!$G:$G,'Cartera Semanal Producto'!$A65,'BD Factoraje'!$N:$N,'Cartera Semanal Producto'!BQ$1,'BD Factoraje'!$C:$C,$B$2)</f>
        <v>0</v>
      </c>
      <c r="BR65" s="11">
        <f>IF('Cartera Semanal Producto'!$A65='Cartera Semanal Producto'!BR$1,-SUMIFS('BD Factoraje'!$Q:$Q,'BD Factoraje'!$G:$G,'Cartera Semanal Producto'!$A65,'BD Factoraje'!$C:$C,$B$2),0)+BQ65-SUMIFS('BD Factoraje'!$R:$R,'BD Factoraje'!$G:$G,'Cartera Semanal Producto'!$A65,'BD Factoraje'!$N:$N,'Cartera Semanal Producto'!BR$1,'BD Factoraje'!$C:$C,$B$2)</f>
        <v>0</v>
      </c>
      <c r="BS65" s="11">
        <f>IF('Cartera Semanal Producto'!$A65='Cartera Semanal Producto'!BS$1,-SUMIFS('BD Factoraje'!$Q:$Q,'BD Factoraje'!$G:$G,'Cartera Semanal Producto'!$A65,'BD Factoraje'!$C:$C,$B$2),0)+BR65-SUMIFS('BD Factoraje'!$R:$R,'BD Factoraje'!$G:$G,'Cartera Semanal Producto'!$A65,'BD Factoraje'!$N:$N,'Cartera Semanal Producto'!BS$1,'BD Factoraje'!$C:$C,$B$2)</f>
        <v>0</v>
      </c>
      <c r="BT65" s="11">
        <f>IF('Cartera Semanal Producto'!$A65='Cartera Semanal Producto'!BT$1,-SUMIFS('BD Factoraje'!$Q:$Q,'BD Factoraje'!$G:$G,'Cartera Semanal Producto'!$A65,'BD Factoraje'!$C:$C,$B$2),0)+BS65-SUMIFS('BD Factoraje'!$R:$R,'BD Factoraje'!$G:$G,'Cartera Semanal Producto'!$A65,'BD Factoraje'!$N:$N,'Cartera Semanal Producto'!BT$1,'BD Factoraje'!$C:$C,$B$2)</f>
        <v>0</v>
      </c>
      <c r="BU65" s="11">
        <f>IF('Cartera Semanal Producto'!$A65='Cartera Semanal Producto'!BU$1,-SUMIFS('BD Factoraje'!$Q:$Q,'BD Factoraje'!$G:$G,'Cartera Semanal Producto'!$A65,'BD Factoraje'!$C:$C,$B$2),0)+BT65-SUMIFS('BD Factoraje'!$R:$R,'BD Factoraje'!$G:$G,'Cartera Semanal Producto'!$A65,'BD Factoraje'!$N:$N,'Cartera Semanal Producto'!BU$1,'BD Factoraje'!$C:$C,$B$2)</f>
        <v>0</v>
      </c>
      <c r="BV65" s="11">
        <f>IF('Cartera Semanal Producto'!$A65='Cartera Semanal Producto'!BV$1,-SUMIFS('BD Factoraje'!$Q:$Q,'BD Factoraje'!$G:$G,'Cartera Semanal Producto'!$A65,'BD Factoraje'!$C:$C,$B$2),0)+BU65-SUMIFS('BD Factoraje'!$R:$R,'BD Factoraje'!$G:$G,'Cartera Semanal Producto'!$A65,'BD Factoraje'!$N:$N,'Cartera Semanal Producto'!BV$1,'BD Factoraje'!$C:$C,$B$2)</f>
        <v>0</v>
      </c>
      <c r="BW65" s="11">
        <f>IF('Cartera Semanal Producto'!$A65='Cartera Semanal Producto'!BW$1,-SUMIFS('BD Factoraje'!$Q:$Q,'BD Factoraje'!$G:$G,'Cartera Semanal Producto'!$A65,'BD Factoraje'!$C:$C,$B$2),0)+BV65-SUMIFS('BD Factoraje'!$R:$R,'BD Factoraje'!$G:$G,'Cartera Semanal Producto'!$A65,'BD Factoraje'!$N:$N,'Cartera Semanal Producto'!BW$1,'BD Factoraje'!$C:$C,$B$2)</f>
        <v>0</v>
      </c>
      <c r="BX65" s="11">
        <f>IF('Cartera Semanal Producto'!$A65='Cartera Semanal Producto'!BX$1,-SUMIFS('BD Factoraje'!$Q:$Q,'BD Factoraje'!$G:$G,'Cartera Semanal Producto'!$A65,'BD Factoraje'!$C:$C,$B$2),0)+BW65-SUMIFS('BD Factoraje'!$R:$R,'BD Factoraje'!$G:$G,'Cartera Semanal Producto'!$A65,'BD Factoraje'!$N:$N,'Cartera Semanal Producto'!BX$1,'BD Factoraje'!$C:$C,$B$2)</f>
        <v>0</v>
      </c>
      <c r="BY65" s="11">
        <f>IF('Cartera Semanal Producto'!$A65='Cartera Semanal Producto'!BY$1,-SUMIFS('BD Factoraje'!$Q:$Q,'BD Factoraje'!$G:$G,'Cartera Semanal Producto'!$A65,'BD Factoraje'!$C:$C,$B$2),0)+BX65-SUMIFS('BD Factoraje'!$R:$R,'BD Factoraje'!$G:$G,'Cartera Semanal Producto'!$A65,'BD Factoraje'!$N:$N,'Cartera Semanal Producto'!BY$1,'BD Factoraje'!$C:$C,$B$2)</f>
        <v>0</v>
      </c>
      <c r="BZ65" s="11">
        <f>IF('Cartera Semanal Producto'!$A65='Cartera Semanal Producto'!BZ$1,-SUMIFS('BD Factoraje'!$Q:$Q,'BD Factoraje'!$G:$G,'Cartera Semanal Producto'!$A65,'BD Factoraje'!$C:$C,$B$2),0)+BY65-SUMIFS('BD Factoraje'!$R:$R,'BD Factoraje'!$G:$G,'Cartera Semanal Producto'!$A65,'BD Factoraje'!$N:$N,'Cartera Semanal Producto'!BZ$1,'BD Factoraje'!$C:$C,$B$2)</f>
        <v>0</v>
      </c>
      <c r="CA65" s="11">
        <f>IF('Cartera Semanal Producto'!$A65='Cartera Semanal Producto'!CA$1,-SUMIFS('BD Factoraje'!$Q:$Q,'BD Factoraje'!$G:$G,'Cartera Semanal Producto'!$A65,'BD Factoraje'!$C:$C,$B$2),0)+BZ65-SUMIFS('BD Factoraje'!$R:$R,'BD Factoraje'!$G:$G,'Cartera Semanal Producto'!$A65,'BD Factoraje'!$N:$N,'Cartera Semanal Producto'!CA$1,'BD Factoraje'!$C:$C,$B$2)</f>
        <v>0</v>
      </c>
      <c r="CB65" s="11">
        <f>IF('Cartera Semanal Producto'!$A65='Cartera Semanal Producto'!CB$1,-SUMIFS('BD Factoraje'!$Q:$Q,'BD Factoraje'!$G:$G,'Cartera Semanal Producto'!$A65,'BD Factoraje'!$C:$C,$B$2),0)+CA65-SUMIFS('BD Factoraje'!$R:$R,'BD Factoraje'!$G:$G,'Cartera Semanal Producto'!$A65,'BD Factoraje'!$N:$N,'Cartera Semanal Producto'!CB$1,'BD Factoraje'!$C:$C,$B$2)</f>
        <v>0</v>
      </c>
      <c r="CC65" s="11">
        <f>IF('Cartera Semanal Producto'!$A65='Cartera Semanal Producto'!CC$1,-SUMIFS('BD Factoraje'!$Q:$Q,'BD Factoraje'!$G:$G,'Cartera Semanal Producto'!$A65,'BD Factoraje'!$C:$C,$B$2),0)+CB65-SUMIFS('BD Factoraje'!$R:$R,'BD Factoraje'!$G:$G,'Cartera Semanal Producto'!$A65,'BD Factoraje'!$N:$N,'Cartera Semanal Producto'!CC$1,'BD Factoraje'!$C:$C,$B$2)</f>
        <v>0</v>
      </c>
      <c r="CD65" s="11">
        <f>IF('Cartera Semanal Producto'!$A65='Cartera Semanal Producto'!CD$1,-SUMIFS('BD Factoraje'!$Q:$Q,'BD Factoraje'!$G:$G,'Cartera Semanal Producto'!$A65,'BD Factoraje'!$C:$C,$B$2),0)+CC65-SUMIFS('BD Factoraje'!$R:$R,'BD Factoraje'!$G:$G,'Cartera Semanal Producto'!$A65,'BD Factoraje'!$N:$N,'Cartera Semanal Producto'!CD$1,'BD Factoraje'!$C:$C,$B$2)</f>
        <v>0</v>
      </c>
      <c r="CE65" s="11">
        <f>IF('Cartera Semanal Producto'!$A65='Cartera Semanal Producto'!CE$1,-SUMIFS('BD Factoraje'!$Q:$Q,'BD Factoraje'!$G:$G,'Cartera Semanal Producto'!$A65,'BD Factoraje'!$C:$C,$B$2),0)+CD65-SUMIFS('BD Factoraje'!$R:$R,'BD Factoraje'!$G:$G,'Cartera Semanal Producto'!$A65,'BD Factoraje'!$N:$N,'Cartera Semanal Producto'!CE$1,'BD Factoraje'!$C:$C,$B$2)</f>
        <v>0</v>
      </c>
      <c r="CF65" s="11">
        <f>IF('Cartera Semanal Producto'!$A65='Cartera Semanal Producto'!CF$1,-SUMIFS('BD Factoraje'!$Q:$Q,'BD Factoraje'!$G:$G,'Cartera Semanal Producto'!$A65,'BD Factoraje'!$C:$C,$B$2),0)+CE65-SUMIFS('BD Factoraje'!$R:$R,'BD Factoraje'!$G:$G,'Cartera Semanal Producto'!$A65,'BD Factoraje'!$N:$N,'Cartera Semanal Producto'!CF$1,'BD Factoraje'!$C:$C,$B$2)</f>
        <v>0</v>
      </c>
      <c r="CG65" s="11">
        <f>IF('Cartera Semanal Producto'!$A65='Cartera Semanal Producto'!CG$1,-SUMIFS('BD Factoraje'!$Q:$Q,'BD Factoraje'!$G:$G,'Cartera Semanal Producto'!$A65,'BD Factoraje'!$C:$C,$B$2),0)+CF65-SUMIFS('BD Factoraje'!$R:$R,'BD Factoraje'!$G:$G,'Cartera Semanal Producto'!$A65,'BD Factoraje'!$N:$N,'Cartera Semanal Producto'!CG$1,'BD Factoraje'!$C:$C,$B$2)</f>
        <v>0</v>
      </c>
      <c r="CH65" s="11">
        <f>IF('Cartera Semanal Producto'!$A65='Cartera Semanal Producto'!CH$1,-SUMIFS('BD Factoraje'!$Q:$Q,'BD Factoraje'!$G:$G,'Cartera Semanal Producto'!$A65,'BD Factoraje'!$C:$C,$B$2),0)+CG65-SUMIFS('BD Factoraje'!$R:$R,'BD Factoraje'!$G:$G,'Cartera Semanal Producto'!$A65,'BD Factoraje'!$N:$N,'Cartera Semanal Producto'!CH$1,'BD Factoraje'!$C:$C,$B$2)</f>
        <v>0</v>
      </c>
      <c r="CI65" s="11">
        <f>IF('Cartera Semanal Producto'!$A65='Cartera Semanal Producto'!CI$1,-SUMIFS('BD Factoraje'!$Q:$Q,'BD Factoraje'!$G:$G,'Cartera Semanal Producto'!$A65,'BD Factoraje'!$C:$C,$B$2),0)+CH65-SUMIFS('BD Factoraje'!$R:$R,'BD Factoraje'!$G:$G,'Cartera Semanal Producto'!$A65,'BD Factoraje'!$N:$N,'Cartera Semanal Producto'!CI$1,'BD Factoraje'!$C:$C,$B$2)</f>
        <v>0</v>
      </c>
      <c r="CJ65" s="11">
        <f>IF('Cartera Semanal Producto'!$A65='Cartera Semanal Producto'!CJ$1,-SUMIFS('BD Factoraje'!$Q:$Q,'BD Factoraje'!$G:$G,'Cartera Semanal Producto'!$A65,'BD Factoraje'!$C:$C,$B$2),0)+CI65-SUMIFS('BD Factoraje'!$R:$R,'BD Factoraje'!$G:$G,'Cartera Semanal Producto'!$A65,'BD Factoraje'!$N:$N,'Cartera Semanal Producto'!CJ$1,'BD Factoraje'!$C:$C,$B$2)</f>
        <v>0</v>
      </c>
      <c r="CK65" s="11">
        <f>IF('Cartera Semanal Producto'!$A65='Cartera Semanal Producto'!CK$1,-SUMIFS('BD Factoraje'!$Q:$Q,'BD Factoraje'!$G:$G,'Cartera Semanal Producto'!$A65,'BD Factoraje'!$C:$C,$B$2),0)+CJ65-SUMIFS('BD Factoraje'!$R:$R,'BD Factoraje'!$G:$G,'Cartera Semanal Producto'!$A65,'BD Factoraje'!$N:$N,'Cartera Semanal Producto'!CK$1,'BD Factoraje'!$C:$C,$B$2)</f>
        <v>0</v>
      </c>
      <c r="CL65" s="11">
        <f>IF('Cartera Semanal Producto'!$A65='Cartera Semanal Producto'!CL$1,-SUMIFS('BD Factoraje'!$Q:$Q,'BD Factoraje'!$G:$G,'Cartera Semanal Producto'!$A65,'BD Factoraje'!$C:$C,$B$2),0)+CK65-SUMIFS('BD Factoraje'!$R:$R,'BD Factoraje'!$G:$G,'Cartera Semanal Producto'!$A65,'BD Factoraje'!$N:$N,'Cartera Semanal Producto'!CL$1,'BD Factoraje'!$C:$C,$B$2)</f>
        <v>0</v>
      </c>
      <c r="CM65" s="11">
        <f>IF('Cartera Semanal Producto'!$A65='Cartera Semanal Producto'!CM$1,-SUMIFS('BD Factoraje'!$Q:$Q,'BD Factoraje'!$G:$G,'Cartera Semanal Producto'!$A65,'BD Factoraje'!$C:$C,$B$2),0)+CL65-SUMIFS('BD Factoraje'!$R:$R,'BD Factoraje'!$G:$G,'Cartera Semanal Producto'!$A65,'BD Factoraje'!$N:$N,'Cartera Semanal Producto'!CM$1,'BD Factoraje'!$C:$C,$B$2)</f>
        <v>0</v>
      </c>
      <c r="CN65" s="11">
        <f>IF('Cartera Semanal Producto'!$A65='Cartera Semanal Producto'!CN$1,-SUMIFS('BD Factoraje'!$Q:$Q,'BD Factoraje'!$G:$G,'Cartera Semanal Producto'!$A65,'BD Factoraje'!$C:$C,$B$2),0)+CM65-SUMIFS('BD Factoraje'!$R:$R,'BD Factoraje'!$G:$G,'Cartera Semanal Producto'!$A65,'BD Factoraje'!$N:$N,'Cartera Semanal Producto'!CN$1,'BD Factoraje'!$C:$C,$B$2)</f>
        <v>0</v>
      </c>
      <c r="CO65" s="11">
        <f>IF('Cartera Semanal Producto'!$A65='Cartera Semanal Producto'!CO$1,-SUMIFS('BD Factoraje'!$Q:$Q,'BD Factoraje'!$G:$G,'Cartera Semanal Producto'!$A65,'BD Factoraje'!$C:$C,$B$2),0)+CN65-SUMIFS('BD Factoraje'!$R:$R,'BD Factoraje'!$G:$G,'Cartera Semanal Producto'!$A65,'BD Factoraje'!$N:$N,'Cartera Semanal Producto'!CO$1,'BD Factoraje'!$C:$C,$B$2)</f>
        <v>0</v>
      </c>
      <c r="CP65" s="11">
        <f>IF('Cartera Semanal Producto'!$A65='Cartera Semanal Producto'!CP$1,-SUMIFS('BD Factoraje'!$Q:$Q,'BD Factoraje'!$G:$G,'Cartera Semanal Producto'!$A65,'BD Factoraje'!$C:$C,$B$2),0)+CO65-SUMIFS('BD Factoraje'!$R:$R,'BD Factoraje'!$G:$G,'Cartera Semanal Producto'!$A65,'BD Factoraje'!$N:$N,'Cartera Semanal Producto'!CP$1,'BD Factoraje'!$C:$C,$B$2)</f>
        <v>0</v>
      </c>
      <c r="CQ65" s="11">
        <f>IF('Cartera Semanal Producto'!$A65='Cartera Semanal Producto'!CQ$1,-SUMIFS('BD Factoraje'!$Q:$Q,'BD Factoraje'!$G:$G,'Cartera Semanal Producto'!$A65,'BD Factoraje'!$C:$C,$B$2),0)+CP65-SUMIFS('BD Factoraje'!$R:$R,'BD Factoraje'!$G:$G,'Cartera Semanal Producto'!$A65,'BD Factoraje'!$N:$N,'Cartera Semanal Producto'!CQ$1,'BD Factoraje'!$C:$C,$B$2)</f>
        <v>0</v>
      </c>
      <c r="CR65" s="11">
        <f>IF('Cartera Semanal Producto'!$A65='Cartera Semanal Producto'!CR$1,-SUMIFS('BD Factoraje'!$Q:$Q,'BD Factoraje'!$G:$G,'Cartera Semanal Producto'!$A65,'BD Factoraje'!$C:$C,$B$2),0)+CQ65-SUMIFS('BD Factoraje'!$R:$R,'BD Factoraje'!$G:$G,'Cartera Semanal Producto'!$A65,'BD Factoraje'!$N:$N,'Cartera Semanal Producto'!CR$1,'BD Factoraje'!$C:$C,$B$2)</f>
        <v>0</v>
      </c>
      <c r="CS65" s="11">
        <f>IF('Cartera Semanal Producto'!$A65='Cartera Semanal Producto'!CS$1,-SUMIFS('BD Factoraje'!$Q:$Q,'BD Factoraje'!$G:$G,'Cartera Semanal Producto'!$A65,'BD Factoraje'!$C:$C,$B$2),0)+CR65-SUMIFS('BD Factoraje'!$R:$R,'BD Factoraje'!$G:$G,'Cartera Semanal Producto'!$A65,'BD Factoraje'!$N:$N,'Cartera Semanal Producto'!CS$1,'BD Factoraje'!$C:$C,$B$2)</f>
        <v>0</v>
      </c>
      <c r="CT65" s="11">
        <f>IF('Cartera Semanal Producto'!$A65='Cartera Semanal Producto'!CT$1,-SUMIFS('BD Factoraje'!$Q:$Q,'BD Factoraje'!$G:$G,'Cartera Semanal Producto'!$A65,'BD Factoraje'!$C:$C,$B$2),0)+CS65-SUMIFS('BD Factoraje'!$R:$R,'BD Factoraje'!$G:$G,'Cartera Semanal Producto'!$A65,'BD Factoraje'!$N:$N,'Cartera Semanal Producto'!CT$1,'BD Factoraje'!$C:$C,$B$2)</f>
        <v>0</v>
      </c>
      <c r="CU65" s="11">
        <f>IF('Cartera Semanal Producto'!$A65='Cartera Semanal Producto'!CU$1,-SUMIFS('BD Factoraje'!$Q:$Q,'BD Factoraje'!$G:$G,'Cartera Semanal Producto'!$A65,'BD Factoraje'!$C:$C,$B$2),0)+CT65-SUMIFS('BD Factoraje'!$R:$R,'BD Factoraje'!$G:$G,'Cartera Semanal Producto'!$A65,'BD Factoraje'!$N:$N,'Cartera Semanal Producto'!CU$1,'BD Factoraje'!$C:$C,$B$2)</f>
        <v>0</v>
      </c>
      <c r="CV65" s="11">
        <f>IF('Cartera Semanal Producto'!$A65='Cartera Semanal Producto'!CV$1,-SUMIFS('BD Factoraje'!$Q:$Q,'BD Factoraje'!$G:$G,'Cartera Semanal Producto'!$A65,'BD Factoraje'!$C:$C,$B$2),0)+CU65-SUMIFS('BD Factoraje'!$R:$R,'BD Factoraje'!$G:$G,'Cartera Semanal Producto'!$A65,'BD Factoraje'!$N:$N,'Cartera Semanal Producto'!CV$1,'BD Factoraje'!$C:$C,$B$2)</f>
        <v>0</v>
      </c>
    </row>
    <row r="66" spans="1:100" x14ac:dyDescent="0.25">
      <c r="A66" s="14">
        <v>76</v>
      </c>
      <c r="B66" s="31">
        <f t="shared" si="3"/>
        <v>42897</v>
      </c>
      <c r="C66" s="11">
        <f>IF('Cartera Semanal Producto'!$A66='Cartera Semanal Producto'!C$1,-SUMIFS('BD Factoraje'!$Q:$Q,'BD Factoraje'!$G:$G,'Cartera Semanal Producto'!$A66,'BD Factoraje'!$C:$C,$B$2),0)</f>
        <v>0</v>
      </c>
      <c r="D66" s="11">
        <f>IF('Cartera Semanal Producto'!$A66='Cartera Semanal Producto'!D$1,-SUMIFS('BD Factoraje'!$Q:$Q,'BD Factoraje'!$G:$G,'Cartera Semanal Producto'!$A66,'BD Factoraje'!$C:$C,$B$2),0)+C66-SUMIFS('BD Factoraje'!$R:$R,'BD Factoraje'!$G:$G,'Cartera Semanal Producto'!$A66,'BD Factoraje'!$N:$N,'Cartera Semanal Producto'!D$1,'BD Factoraje'!$C:$C,$B$2)</f>
        <v>0</v>
      </c>
      <c r="E66" s="11">
        <f>IF('Cartera Semanal Producto'!$A66='Cartera Semanal Producto'!E$1,-SUMIFS('BD Factoraje'!$Q:$Q,'BD Factoraje'!$G:$G,'Cartera Semanal Producto'!$A66,'BD Factoraje'!$C:$C,$B$2),0)+D66-SUMIFS('BD Factoraje'!$R:$R,'BD Factoraje'!$G:$G,'Cartera Semanal Producto'!$A66,'BD Factoraje'!$N:$N,'Cartera Semanal Producto'!E$1,'BD Factoraje'!$C:$C,$B$2)</f>
        <v>0</v>
      </c>
      <c r="F66" s="11">
        <f>IF('Cartera Semanal Producto'!$A66='Cartera Semanal Producto'!F$1,-SUMIFS('BD Factoraje'!$Q:$Q,'BD Factoraje'!$G:$G,'Cartera Semanal Producto'!$A66,'BD Factoraje'!$C:$C,$B$2),0)+E66-SUMIFS('BD Factoraje'!$R:$R,'BD Factoraje'!$G:$G,'Cartera Semanal Producto'!$A66,'BD Factoraje'!$N:$N,'Cartera Semanal Producto'!F$1,'BD Factoraje'!$C:$C,$B$2)</f>
        <v>0</v>
      </c>
      <c r="G66" s="11">
        <f>IF('Cartera Semanal Producto'!$A66='Cartera Semanal Producto'!G$1,-SUMIFS('BD Factoraje'!$Q:$Q,'BD Factoraje'!$G:$G,'Cartera Semanal Producto'!$A66,'BD Factoraje'!$C:$C,$B$2),0)+F66-SUMIFS('BD Factoraje'!$R:$R,'BD Factoraje'!$G:$G,'Cartera Semanal Producto'!$A66,'BD Factoraje'!$N:$N,'Cartera Semanal Producto'!G$1,'BD Factoraje'!$C:$C,$B$2)</f>
        <v>0</v>
      </c>
      <c r="H66" s="11">
        <f>IF('Cartera Semanal Producto'!$A66='Cartera Semanal Producto'!H$1,-SUMIFS('BD Factoraje'!$Q:$Q,'BD Factoraje'!$G:$G,'Cartera Semanal Producto'!$A66,'BD Factoraje'!$C:$C,$B$2),0)+G66-SUMIFS('BD Factoraje'!$R:$R,'BD Factoraje'!$G:$G,'Cartera Semanal Producto'!$A66,'BD Factoraje'!$N:$N,'Cartera Semanal Producto'!H$1,'BD Factoraje'!$C:$C,$B$2)</f>
        <v>0</v>
      </c>
      <c r="I66" s="11">
        <f>IF('Cartera Semanal Producto'!$A66='Cartera Semanal Producto'!I$1,-SUMIFS('BD Factoraje'!$Q:$Q,'BD Factoraje'!$G:$G,'Cartera Semanal Producto'!$A66,'BD Factoraje'!$C:$C,$B$2),0)+H66-SUMIFS('BD Factoraje'!$R:$R,'BD Factoraje'!$G:$G,'Cartera Semanal Producto'!$A66,'BD Factoraje'!$N:$N,'Cartera Semanal Producto'!I$1,'BD Factoraje'!$C:$C,$B$2)</f>
        <v>0</v>
      </c>
      <c r="J66" s="11">
        <f>IF('Cartera Semanal Producto'!$A66='Cartera Semanal Producto'!J$1,-SUMIFS('BD Factoraje'!$Q:$Q,'BD Factoraje'!$G:$G,'Cartera Semanal Producto'!$A66,'BD Factoraje'!$C:$C,$B$2),0)+I66-SUMIFS('BD Factoraje'!$R:$R,'BD Factoraje'!$G:$G,'Cartera Semanal Producto'!$A66,'BD Factoraje'!$N:$N,'Cartera Semanal Producto'!J$1,'BD Factoraje'!$C:$C,$B$2)</f>
        <v>0</v>
      </c>
      <c r="K66" s="11">
        <f>IF('Cartera Semanal Producto'!$A66='Cartera Semanal Producto'!K$1,-SUMIFS('BD Factoraje'!$Q:$Q,'BD Factoraje'!$G:$G,'Cartera Semanal Producto'!$A66,'BD Factoraje'!$C:$C,$B$2),0)+J66-SUMIFS('BD Factoraje'!$R:$R,'BD Factoraje'!$G:$G,'Cartera Semanal Producto'!$A66,'BD Factoraje'!$N:$N,'Cartera Semanal Producto'!K$1,'BD Factoraje'!$C:$C,$B$2)</f>
        <v>0</v>
      </c>
      <c r="L66" s="11">
        <f>IF('Cartera Semanal Producto'!$A66='Cartera Semanal Producto'!L$1,-SUMIFS('BD Factoraje'!$Q:$Q,'BD Factoraje'!$G:$G,'Cartera Semanal Producto'!$A66,'BD Factoraje'!$C:$C,$B$2),0)+K66-SUMIFS('BD Factoraje'!$R:$R,'BD Factoraje'!$G:$G,'Cartera Semanal Producto'!$A66,'BD Factoraje'!$N:$N,'Cartera Semanal Producto'!L$1,'BD Factoraje'!$C:$C,$B$2)</f>
        <v>0</v>
      </c>
      <c r="M66" s="11">
        <f>IF('Cartera Semanal Producto'!$A66='Cartera Semanal Producto'!M$1,-SUMIFS('BD Factoraje'!$Q:$Q,'BD Factoraje'!$G:$G,'Cartera Semanal Producto'!$A66,'BD Factoraje'!$C:$C,$B$2),0)+L66-SUMIFS('BD Factoraje'!$R:$R,'BD Factoraje'!$G:$G,'Cartera Semanal Producto'!$A66,'BD Factoraje'!$N:$N,'Cartera Semanal Producto'!M$1,'BD Factoraje'!$C:$C,$B$2)</f>
        <v>0</v>
      </c>
      <c r="N66" s="11">
        <f>IF('Cartera Semanal Producto'!$A66='Cartera Semanal Producto'!N$1,-SUMIFS('BD Factoraje'!$Q:$Q,'BD Factoraje'!$G:$G,'Cartera Semanal Producto'!$A66,'BD Factoraje'!$C:$C,$B$2),0)+M66-SUMIFS('BD Factoraje'!$R:$R,'BD Factoraje'!$G:$G,'Cartera Semanal Producto'!$A66,'BD Factoraje'!$N:$N,'Cartera Semanal Producto'!N$1,'BD Factoraje'!$C:$C,$B$2)</f>
        <v>0</v>
      </c>
      <c r="O66" s="11">
        <f>IF('Cartera Semanal Producto'!$A66='Cartera Semanal Producto'!O$1,-SUMIFS('BD Factoraje'!$Q:$Q,'BD Factoraje'!$G:$G,'Cartera Semanal Producto'!$A66,'BD Factoraje'!$C:$C,$B$2),0)+N66-SUMIFS('BD Factoraje'!$R:$R,'BD Factoraje'!$G:$G,'Cartera Semanal Producto'!$A66,'BD Factoraje'!$N:$N,'Cartera Semanal Producto'!O$1,'BD Factoraje'!$C:$C,$B$2)</f>
        <v>0</v>
      </c>
      <c r="P66" s="11">
        <f>IF('Cartera Semanal Producto'!$A66='Cartera Semanal Producto'!P$1,-SUMIFS('BD Factoraje'!$Q:$Q,'BD Factoraje'!$G:$G,'Cartera Semanal Producto'!$A66,'BD Factoraje'!$C:$C,$B$2),0)+O66-SUMIFS('BD Factoraje'!$R:$R,'BD Factoraje'!$G:$G,'Cartera Semanal Producto'!$A66,'BD Factoraje'!$N:$N,'Cartera Semanal Producto'!P$1,'BD Factoraje'!$C:$C,$B$2)</f>
        <v>0</v>
      </c>
      <c r="Q66" s="11">
        <f>IF('Cartera Semanal Producto'!$A66='Cartera Semanal Producto'!Q$1,-SUMIFS('BD Factoraje'!$Q:$Q,'BD Factoraje'!$G:$G,'Cartera Semanal Producto'!$A66,'BD Factoraje'!$C:$C,$B$2),0)+P66-SUMIFS('BD Factoraje'!$R:$R,'BD Factoraje'!$G:$G,'Cartera Semanal Producto'!$A66,'BD Factoraje'!$N:$N,'Cartera Semanal Producto'!Q$1,'BD Factoraje'!$C:$C,$B$2)</f>
        <v>0</v>
      </c>
      <c r="R66" s="11">
        <f>IF('Cartera Semanal Producto'!$A66='Cartera Semanal Producto'!R$1,-SUMIFS('BD Factoraje'!$Q:$Q,'BD Factoraje'!$G:$G,'Cartera Semanal Producto'!$A66,'BD Factoraje'!$C:$C,$B$2),0)+Q66-SUMIFS('BD Factoraje'!$R:$R,'BD Factoraje'!$G:$G,'Cartera Semanal Producto'!$A66,'BD Factoraje'!$N:$N,'Cartera Semanal Producto'!R$1,'BD Factoraje'!$C:$C,$B$2)</f>
        <v>0</v>
      </c>
      <c r="S66" s="11">
        <f>IF('Cartera Semanal Producto'!$A66='Cartera Semanal Producto'!S$1,-SUMIFS('BD Factoraje'!$Q:$Q,'BD Factoraje'!$G:$G,'Cartera Semanal Producto'!$A66,'BD Factoraje'!$C:$C,$B$2),0)+R66-SUMIFS('BD Factoraje'!$R:$R,'BD Factoraje'!$G:$G,'Cartera Semanal Producto'!$A66,'BD Factoraje'!$N:$N,'Cartera Semanal Producto'!S$1,'BD Factoraje'!$C:$C,$B$2)</f>
        <v>0</v>
      </c>
      <c r="T66" s="11">
        <f>IF('Cartera Semanal Producto'!$A66='Cartera Semanal Producto'!T$1,-SUMIFS('BD Factoraje'!$Q:$Q,'BD Factoraje'!$G:$G,'Cartera Semanal Producto'!$A66,'BD Factoraje'!$C:$C,$B$2),0)+S66-SUMIFS('BD Factoraje'!$R:$R,'BD Factoraje'!$G:$G,'Cartera Semanal Producto'!$A66,'BD Factoraje'!$N:$N,'Cartera Semanal Producto'!T$1,'BD Factoraje'!$C:$C,$B$2)</f>
        <v>0</v>
      </c>
      <c r="U66" s="11">
        <f>IF('Cartera Semanal Producto'!$A66='Cartera Semanal Producto'!U$1,-SUMIFS('BD Factoraje'!$Q:$Q,'BD Factoraje'!$G:$G,'Cartera Semanal Producto'!$A66,'BD Factoraje'!$C:$C,$B$2),0)+T66-SUMIFS('BD Factoraje'!$R:$R,'BD Factoraje'!$G:$G,'Cartera Semanal Producto'!$A66,'BD Factoraje'!$N:$N,'Cartera Semanal Producto'!U$1,'BD Factoraje'!$C:$C,$B$2)</f>
        <v>0</v>
      </c>
      <c r="V66" s="11">
        <f>IF('Cartera Semanal Producto'!$A66='Cartera Semanal Producto'!V$1,-SUMIFS('BD Factoraje'!$Q:$Q,'BD Factoraje'!$G:$G,'Cartera Semanal Producto'!$A66,'BD Factoraje'!$C:$C,$B$2),0)+U66-SUMIFS('BD Factoraje'!$R:$R,'BD Factoraje'!$G:$G,'Cartera Semanal Producto'!$A66,'BD Factoraje'!$N:$N,'Cartera Semanal Producto'!V$1,'BD Factoraje'!$C:$C,$B$2)</f>
        <v>0</v>
      </c>
      <c r="W66" s="11">
        <f>IF('Cartera Semanal Producto'!$A66='Cartera Semanal Producto'!W$1,-SUMIFS('BD Factoraje'!$Q:$Q,'BD Factoraje'!$G:$G,'Cartera Semanal Producto'!$A66,'BD Factoraje'!$C:$C,$B$2),0)+V66-SUMIFS('BD Factoraje'!$R:$R,'BD Factoraje'!$G:$G,'Cartera Semanal Producto'!$A66,'BD Factoraje'!$N:$N,'Cartera Semanal Producto'!W$1,'BD Factoraje'!$C:$C,$B$2)</f>
        <v>0</v>
      </c>
      <c r="X66" s="11">
        <f>IF('Cartera Semanal Producto'!$A66='Cartera Semanal Producto'!X$1,-SUMIFS('BD Factoraje'!$Q:$Q,'BD Factoraje'!$G:$G,'Cartera Semanal Producto'!$A66,'BD Factoraje'!$C:$C,$B$2),0)+W66-SUMIFS('BD Factoraje'!$R:$R,'BD Factoraje'!$G:$G,'Cartera Semanal Producto'!$A66,'BD Factoraje'!$N:$N,'Cartera Semanal Producto'!X$1,'BD Factoraje'!$C:$C,$B$2)</f>
        <v>0</v>
      </c>
      <c r="Y66" s="11">
        <f>IF('Cartera Semanal Producto'!$A66='Cartera Semanal Producto'!Y$1,-SUMIFS('BD Factoraje'!$Q:$Q,'BD Factoraje'!$G:$G,'Cartera Semanal Producto'!$A66,'BD Factoraje'!$C:$C,$B$2),0)+X66-SUMIFS('BD Factoraje'!$R:$R,'BD Factoraje'!$G:$G,'Cartera Semanal Producto'!$A66,'BD Factoraje'!$N:$N,'Cartera Semanal Producto'!Y$1,'BD Factoraje'!$C:$C,$B$2)</f>
        <v>0</v>
      </c>
      <c r="Z66" s="11">
        <f>IF('Cartera Semanal Producto'!$A66='Cartera Semanal Producto'!Z$1,-SUMIFS('BD Factoraje'!$Q:$Q,'BD Factoraje'!$G:$G,'Cartera Semanal Producto'!$A66,'BD Factoraje'!$C:$C,$B$2),0)+Y66-SUMIFS('BD Factoraje'!$R:$R,'BD Factoraje'!$G:$G,'Cartera Semanal Producto'!$A66,'BD Factoraje'!$N:$N,'Cartera Semanal Producto'!Z$1,'BD Factoraje'!$C:$C,$B$2)</f>
        <v>0</v>
      </c>
      <c r="AA66" s="11">
        <f>IF('Cartera Semanal Producto'!$A66='Cartera Semanal Producto'!AA$1,-SUMIFS('BD Factoraje'!$Q:$Q,'BD Factoraje'!$G:$G,'Cartera Semanal Producto'!$A66,'BD Factoraje'!$C:$C,$B$2),0)+Z66-SUMIFS('BD Factoraje'!$R:$R,'BD Factoraje'!$G:$G,'Cartera Semanal Producto'!$A66,'BD Factoraje'!$N:$N,'Cartera Semanal Producto'!AA$1,'BD Factoraje'!$C:$C,$B$2)</f>
        <v>0</v>
      </c>
      <c r="AB66" s="11">
        <f>IF('Cartera Semanal Producto'!$A66='Cartera Semanal Producto'!AB$1,-SUMIFS('BD Factoraje'!$Q:$Q,'BD Factoraje'!$G:$G,'Cartera Semanal Producto'!$A66,'BD Factoraje'!$C:$C,$B$2),0)+AA66-SUMIFS('BD Factoraje'!$R:$R,'BD Factoraje'!$G:$G,'Cartera Semanal Producto'!$A66,'BD Factoraje'!$N:$N,'Cartera Semanal Producto'!AB$1,'BD Factoraje'!$C:$C,$B$2)</f>
        <v>0</v>
      </c>
      <c r="AC66" s="11">
        <f>IF('Cartera Semanal Producto'!$A66='Cartera Semanal Producto'!AC$1,-SUMIFS('BD Factoraje'!$Q:$Q,'BD Factoraje'!$G:$G,'Cartera Semanal Producto'!$A66,'BD Factoraje'!$C:$C,$B$2),0)+AB66-SUMIFS('BD Factoraje'!$R:$R,'BD Factoraje'!$G:$G,'Cartera Semanal Producto'!$A66,'BD Factoraje'!$N:$N,'Cartera Semanal Producto'!AC$1,'BD Factoraje'!$C:$C,$B$2)</f>
        <v>0</v>
      </c>
      <c r="AD66" s="11">
        <f>IF('Cartera Semanal Producto'!$A66='Cartera Semanal Producto'!AD$1,-SUMIFS('BD Factoraje'!$Q:$Q,'BD Factoraje'!$G:$G,'Cartera Semanal Producto'!$A66,'BD Factoraje'!$C:$C,$B$2),0)+AC66-SUMIFS('BD Factoraje'!$R:$R,'BD Factoraje'!$G:$G,'Cartera Semanal Producto'!$A66,'BD Factoraje'!$N:$N,'Cartera Semanal Producto'!AD$1,'BD Factoraje'!$C:$C,$B$2)</f>
        <v>0</v>
      </c>
      <c r="AE66" s="11">
        <f>IF('Cartera Semanal Producto'!$A66='Cartera Semanal Producto'!AE$1,-SUMIFS('BD Factoraje'!$Q:$Q,'BD Factoraje'!$G:$G,'Cartera Semanal Producto'!$A66,'BD Factoraje'!$C:$C,$B$2),0)+AD66-SUMIFS('BD Factoraje'!$R:$R,'BD Factoraje'!$G:$G,'Cartera Semanal Producto'!$A66,'BD Factoraje'!$N:$N,'Cartera Semanal Producto'!AE$1,'BD Factoraje'!$C:$C,$B$2)</f>
        <v>0</v>
      </c>
      <c r="AF66" s="11">
        <f>IF('Cartera Semanal Producto'!$A66='Cartera Semanal Producto'!AF$1,-SUMIFS('BD Factoraje'!$Q:$Q,'BD Factoraje'!$G:$G,'Cartera Semanal Producto'!$A66,'BD Factoraje'!$C:$C,$B$2),0)+AE66-SUMIFS('BD Factoraje'!$R:$R,'BD Factoraje'!$G:$G,'Cartera Semanal Producto'!$A66,'BD Factoraje'!$N:$N,'Cartera Semanal Producto'!AF$1,'BD Factoraje'!$C:$C,$B$2)</f>
        <v>0</v>
      </c>
      <c r="AG66" s="11">
        <f>IF('Cartera Semanal Producto'!$A66='Cartera Semanal Producto'!AG$1,-SUMIFS('BD Factoraje'!$Q:$Q,'BD Factoraje'!$G:$G,'Cartera Semanal Producto'!$A66,'BD Factoraje'!$C:$C,$B$2),0)+AF66-SUMIFS('BD Factoraje'!$R:$R,'BD Factoraje'!$G:$G,'Cartera Semanal Producto'!$A66,'BD Factoraje'!$N:$N,'Cartera Semanal Producto'!AG$1,'BD Factoraje'!$C:$C,$B$2)</f>
        <v>0</v>
      </c>
      <c r="AH66" s="11">
        <f>IF('Cartera Semanal Producto'!$A66='Cartera Semanal Producto'!AH$1,-SUMIFS('BD Factoraje'!$Q:$Q,'BD Factoraje'!$G:$G,'Cartera Semanal Producto'!$A66,'BD Factoraje'!$C:$C,$B$2),0)+AG66-SUMIFS('BD Factoraje'!$R:$R,'BD Factoraje'!$G:$G,'Cartera Semanal Producto'!$A66,'BD Factoraje'!$N:$N,'Cartera Semanal Producto'!AH$1,'BD Factoraje'!$C:$C,$B$2)</f>
        <v>0</v>
      </c>
      <c r="AI66" s="11">
        <f>IF('Cartera Semanal Producto'!$A66='Cartera Semanal Producto'!AI$1,-SUMIFS('BD Factoraje'!$Q:$Q,'BD Factoraje'!$G:$G,'Cartera Semanal Producto'!$A66,'BD Factoraje'!$C:$C,$B$2),0)+AH66-SUMIFS('BD Factoraje'!$R:$R,'BD Factoraje'!$G:$G,'Cartera Semanal Producto'!$A66,'BD Factoraje'!$N:$N,'Cartera Semanal Producto'!AI$1,'BD Factoraje'!$C:$C,$B$2)</f>
        <v>0</v>
      </c>
      <c r="AJ66" s="11">
        <f>IF('Cartera Semanal Producto'!$A66='Cartera Semanal Producto'!AJ$1,-SUMIFS('BD Factoraje'!$Q:$Q,'BD Factoraje'!$G:$G,'Cartera Semanal Producto'!$A66,'BD Factoraje'!$C:$C,$B$2),0)+AI66-SUMIFS('BD Factoraje'!$R:$R,'BD Factoraje'!$G:$G,'Cartera Semanal Producto'!$A66,'BD Factoraje'!$N:$N,'Cartera Semanal Producto'!AJ$1,'BD Factoraje'!$C:$C,$B$2)</f>
        <v>0</v>
      </c>
      <c r="AK66" s="11">
        <f>IF('Cartera Semanal Producto'!$A66='Cartera Semanal Producto'!AK$1,-SUMIFS('BD Factoraje'!$Q:$Q,'BD Factoraje'!$G:$G,'Cartera Semanal Producto'!$A66,'BD Factoraje'!$C:$C,$B$2),0)+AJ66-SUMIFS('BD Factoraje'!$R:$R,'BD Factoraje'!$G:$G,'Cartera Semanal Producto'!$A66,'BD Factoraje'!$N:$N,'Cartera Semanal Producto'!AK$1,'BD Factoraje'!$C:$C,$B$2)</f>
        <v>0</v>
      </c>
      <c r="AL66" s="11">
        <f>IF('Cartera Semanal Producto'!$A66='Cartera Semanal Producto'!AL$1,-SUMIFS('BD Factoraje'!$Q:$Q,'BD Factoraje'!$G:$G,'Cartera Semanal Producto'!$A66,'BD Factoraje'!$C:$C,$B$2),0)+AK66-SUMIFS('BD Factoraje'!$R:$R,'BD Factoraje'!$G:$G,'Cartera Semanal Producto'!$A66,'BD Factoraje'!$N:$N,'Cartera Semanal Producto'!AL$1,'BD Factoraje'!$C:$C,$B$2)</f>
        <v>0</v>
      </c>
      <c r="AM66" s="11">
        <f>IF('Cartera Semanal Producto'!$A66='Cartera Semanal Producto'!AM$1,-SUMIFS('BD Factoraje'!$Q:$Q,'BD Factoraje'!$G:$G,'Cartera Semanal Producto'!$A66,'BD Factoraje'!$C:$C,$B$2),0)+AL66-SUMIFS('BD Factoraje'!$R:$R,'BD Factoraje'!$G:$G,'Cartera Semanal Producto'!$A66,'BD Factoraje'!$N:$N,'Cartera Semanal Producto'!AM$1,'BD Factoraje'!$C:$C,$B$2)</f>
        <v>0</v>
      </c>
      <c r="AN66" s="11">
        <f>IF('Cartera Semanal Producto'!$A66='Cartera Semanal Producto'!AN$1,-SUMIFS('BD Factoraje'!$Q:$Q,'BD Factoraje'!$G:$G,'Cartera Semanal Producto'!$A66,'BD Factoraje'!$C:$C,$B$2),0)+AM66-SUMIFS('BD Factoraje'!$R:$R,'BD Factoraje'!$G:$G,'Cartera Semanal Producto'!$A66,'BD Factoraje'!$N:$N,'Cartera Semanal Producto'!AN$1,'BD Factoraje'!$C:$C,$B$2)</f>
        <v>0</v>
      </c>
      <c r="AO66" s="11">
        <f>IF('Cartera Semanal Producto'!$A66='Cartera Semanal Producto'!AO$1,-SUMIFS('BD Factoraje'!$Q:$Q,'BD Factoraje'!$G:$G,'Cartera Semanal Producto'!$A66,'BD Factoraje'!$C:$C,$B$2),0)+AN66-SUMIFS('BD Factoraje'!$R:$R,'BD Factoraje'!$G:$G,'Cartera Semanal Producto'!$A66,'BD Factoraje'!$N:$N,'Cartera Semanal Producto'!AO$1,'BD Factoraje'!$C:$C,$B$2)</f>
        <v>0</v>
      </c>
      <c r="AP66" s="11">
        <f>IF('Cartera Semanal Producto'!$A66='Cartera Semanal Producto'!AP$1,-SUMIFS('BD Factoraje'!$Q:$Q,'BD Factoraje'!$G:$G,'Cartera Semanal Producto'!$A66,'BD Factoraje'!$C:$C,$B$2),0)+AO66-SUMIFS('BD Factoraje'!$R:$R,'BD Factoraje'!$G:$G,'Cartera Semanal Producto'!$A66,'BD Factoraje'!$N:$N,'Cartera Semanal Producto'!AP$1,'BD Factoraje'!$C:$C,$B$2)</f>
        <v>0</v>
      </c>
      <c r="AQ66" s="11">
        <f>IF('Cartera Semanal Producto'!$A66='Cartera Semanal Producto'!AQ$1,-SUMIFS('BD Factoraje'!$Q:$Q,'BD Factoraje'!$G:$G,'Cartera Semanal Producto'!$A66,'BD Factoraje'!$C:$C,$B$2),0)+AP66-SUMIFS('BD Factoraje'!$R:$R,'BD Factoraje'!$G:$G,'Cartera Semanal Producto'!$A66,'BD Factoraje'!$N:$N,'Cartera Semanal Producto'!AQ$1,'BD Factoraje'!$C:$C,$B$2)</f>
        <v>0</v>
      </c>
      <c r="AR66" s="11">
        <f>IF('Cartera Semanal Producto'!$A66='Cartera Semanal Producto'!AR$1,-SUMIFS('BD Factoraje'!$Q:$Q,'BD Factoraje'!$G:$G,'Cartera Semanal Producto'!$A66,'BD Factoraje'!$C:$C,$B$2),0)+AQ66-SUMIFS('BD Factoraje'!$R:$R,'BD Factoraje'!$G:$G,'Cartera Semanal Producto'!$A66,'BD Factoraje'!$N:$N,'Cartera Semanal Producto'!AR$1,'BD Factoraje'!$C:$C,$B$2)</f>
        <v>0</v>
      </c>
      <c r="AS66" s="11">
        <f>IF('Cartera Semanal Producto'!$A66='Cartera Semanal Producto'!AS$1,-SUMIFS('BD Factoraje'!$Q:$Q,'BD Factoraje'!$G:$G,'Cartera Semanal Producto'!$A66,'BD Factoraje'!$C:$C,$B$2),0)+AR66-SUMIFS('BD Factoraje'!$R:$R,'BD Factoraje'!$G:$G,'Cartera Semanal Producto'!$A66,'BD Factoraje'!$N:$N,'Cartera Semanal Producto'!AS$1,'BD Factoraje'!$C:$C,$B$2)</f>
        <v>0</v>
      </c>
      <c r="AT66" s="11">
        <f>IF('Cartera Semanal Producto'!$A66='Cartera Semanal Producto'!AT$1,-SUMIFS('BD Factoraje'!$Q:$Q,'BD Factoraje'!$G:$G,'Cartera Semanal Producto'!$A66,'BD Factoraje'!$C:$C,$B$2),0)+AS66-SUMIFS('BD Factoraje'!$R:$R,'BD Factoraje'!$G:$G,'Cartera Semanal Producto'!$A66,'BD Factoraje'!$N:$N,'Cartera Semanal Producto'!AT$1,'BD Factoraje'!$C:$C,$B$2)</f>
        <v>0</v>
      </c>
      <c r="AU66" s="11">
        <f>IF('Cartera Semanal Producto'!$A66='Cartera Semanal Producto'!AU$1,-SUMIFS('BD Factoraje'!$Q:$Q,'BD Factoraje'!$G:$G,'Cartera Semanal Producto'!$A66,'BD Factoraje'!$C:$C,$B$2),0)+AT66-SUMIFS('BD Factoraje'!$R:$R,'BD Factoraje'!$G:$G,'Cartera Semanal Producto'!$A66,'BD Factoraje'!$N:$N,'Cartera Semanal Producto'!AU$1,'BD Factoraje'!$C:$C,$B$2)</f>
        <v>0</v>
      </c>
      <c r="AV66" s="11">
        <f>IF('Cartera Semanal Producto'!$A66='Cartera Semanal Producto'!AV$1,-SUMIFS('BD Factoraje'!$Q:$Q,'BD Factoraje'!$G:$G,'Cartera Semanal Producto'!$A66,'BD Factoraje'!$C:$C,$B$2),0)+AU66-SUMIFS('BD Factoraje'!$R:$R,'BD Factoraje'!$G:$G,'Cartera Semanal Producto'!$A66,'BD Factoraje'!$N:$N,'Cartera Semanal Producto'!AV$1,'BD Factoraje'!$C:$C,$B$2)</f>
        <v>0</v>
      </c>
      <c r="AW66" s="11">
        <f>IF('Cartera Semanal Producto'!$A66='Cartera Semanal Producto'!AW$1,-SUMIFS('BD Factoraje'!$Q:$Q,'BD Factoraje'!$G:$G,'Cartera Semanal Producto'!$A66,'BD Factoraje'!$C:$C,$B$2),0)+AV66-SUMIFS('BD Factoraje'!$R:$R,'BD Factoraje'!$G:$G,'Cartera Semanal Producto'!$A66,'BD Factoraje'!$N:$N,'Cartera Semanal Producto'!AW$1,'BD Factoraje'!$C:$C,$B$2)</f>
        <v>0</v>
      </c>
      <c r="AX66" s="11">
        <f>IF('Cartera Semanal Producto'!$A66='Cartera Semanal Producto'!AX$1,-SUMIFS('BD Factoraje'!$Q:$Q,'BD Factoraje'!$G:$G,'Cartera Semanal Producto'!$A66,'BD Factoraje'!$C:$C,$B$2),0)+AW66-SUMIFS('BD Factoraje'!$R:$R,'BD Factoraje'!$G:$G,'Cartera Semanal Producto'!$A66,'BD Factoraje'!$N:$N,'Cartera Semanal Producto'!AX$1,'BD Factoraje'!$C:$C,$B$2)</f>
        <v>0</v>
      </c>
      <c r="AY66" s="11">
        <f>IF('Cartera Semanal Producto'!$A66='Cartera Semanal Producto'!AY$1,-SUMIFS('BD Factoraje'!$Q:$Q,'BD Factoraje'!$G:$G,'Cartera Semanal Producto'!$A66,'BD Factoraje'!$C:$C,$B$2),0)+AX66-SUMIFS('BD Factoraje'!$R:$R,'BD Factoraje'!$G:$G,'Cartera Semanal Producto'!$A66,'BD Factoraje'!$N:$N,'Cartera Semanal Producto'!AY$1,'BD Factoraje'!$C:$C,$B$2)</f>
        <v>0</v>
      </c>
      <c r="AZ66" s="11">
        <f>IF('Cartera Semanal Producto'!$A66='Cartera Semanal Producto'!AZ$1,-SUMIFS('BD Factoraje'!$Q:$Q,'BD Factoraje'!$G:$G,'Cartera Semanal Producto'!$A66,'BD Factoraje'!$C:$C,$B$2),0)+AY66-SUMIFS('BD Factoraje'!$R:$R,'BD Factoraje'!$G:$G,'Cartera Semanal Producto'!$A66,'BD Factoraje'!$N:$N,'Cartera Semanal Producto'!AZ$1,'BD Factoraje'!$C:$C,$B$2)</f>
        <v>0</v>
      </c>
      <c r="BA66" s="11">
        <f>IF('Cartera Semanal Producto'!$A66='Cartera Semanal Producto'!BA$1,-SUMIFS('BD Factoraje'!$Q:$Q,'BD Factoraje'!$G:$G,'Cartera Semanal Producto'!$A66,'BD Factoraje'!$C:$C,$B$2),0)+AZ66-SUMIFS('BD Factoraje'!$R:$R,'BD Factoraje'!$G:$G,'Cartera Semanal Producto'!$A66,'BD Factoraje'!$N:$N,'Cartera Semanal Producto'!BA$1,'BD Factoraje'!$C:$C,$B$2)</f>
        <v>0</v>
      </c>
      <c r="BB66" s="11">
        <f>IF('Cartera Semanal Producto'!$A66='Cartera Semanal Producto'!BB$1,-SUMIFS('BD Factoraje'!$Q:$Q,'BD Factoraje'!$G:$G,'Cartera Semanal Producto'!$A66,'BD Factoraje'!$C:$C,$B$2),0)+BA66-SUMIFS('BD Factoraje'!$R:$R,'BD Factoraje'!$G:$G,'Cartera Semanal Producto'!$A66,'BD Factoraje'!$N:$N,'Cartera Semanal Producto'!BB$1,'BD Factoraje'!$C:$C,$B$2)</f>
        <v>0</v>
      </c>
      <c r="BC66" s="11">
        <f>IF('Cartera Semanal Producto'!$A66='Cartera Semanal Producto'!BC$1,-SUMIFS('BD Factoraje'!$Q:$Q,'BD Factoraje'!$G:$G,'Cartera Semanal Producto'!$A66,'BD Factoraje'!$C:$C,$B$2),0)+BB66-SUMIFS('BD Factoraje'!$R:$R,'BD Factoraje'!$G:$G,'Cartera Semanal Producto'!$A66,'BD Factoraje'!$N:$N,'Cartera Semanal Producto'!BC$1,'BD Factoraje'!$C:$C,$B$2)</f>
        <v>0</v>
      </c>
      <c r="BD66" s="11">
        <f>IF('Cartera Semanal Producto'!$A66='Cartera Semanal Producto'!BD$1,-SUMIFS('BD Factoraje'!$Q:$Q,'BD Factoraje'!$G:$G,'Cartera Semanal Producto'!$A66,'BD Factoraje'!$C:$C,$B$2),0)+BC66-SUMIFS('BD Factoraje'!$R:$R,'BD Factoraje'!$G:$G,'Cartera Semanal Producto'!$A66,'BD Factoraje'!$N:$N,'Cartera Semanal Producto'!BD$1,'BD Factoraje'!$C:$C,$B$2)</f>
        <v>0</v>
      </c>
      <c r="BE66" s="11">
        <f>IF('Cartera Semanal Producto'!$A66='Cartera Semanal Producto'!BE$1,-SUMIFS('BD Factoraje'!$Q:$Q,'BD Factoraje'!$G:$G,'Cartera Semanal Producto'!$A66,'BD Factoraje'!$C:$C,$B$2),0)+BD66-SUMIFS('BD Factoraje'!$R:$R,'BD Factoraje'!$G:$G,'Cartera Semanal Producto'!$A66,'BD Factoraje'!$N:$N,'Cartera Semanal Producto'!BE$1,'BD Factoraje'!$C:$C,$B$2)</f>
        <v>0</v>
      </c>
      <c r="BF66" s="11">
        <f>IF('Cartera Semanal Producto'!$A66='Cartera Semanal Producto'!BF$1,-SUMIFS('BD Factoraje'!$Q:$Q,'BD Factoraje'!$G:$G,'Cartera Semanal Producto'!$A66,'BD Factoraje'!$C:$C,$B$2),0)+BE66-SUMIFS('BD Factoraje'!$R:$R,'BD Factoraje'!$G:$G,'Cartera Semanal Producto'!$A66,'BD Factoraje'!$N:$N,'Cartera Semanal Producto'!BF$1,'BD Factoraje'!$C:$C,$B$2)</f>
        <v>0</v>
      </c>
      <c r="BG66" s="11">
        <f>IF('Cartera Semanal Producto'!$A66='Cartera Semanal Producto'!BG$1,-SUMIFS('BD Factoraje'!$Q:$Q,'BD Factoraje'!$G:$G,'Cartera Semanal Producto'!$A66,'BD Factoraje'!$C:$C,$B$2),0)+BF66-SUMIFS('BD Factoraje'!$R:$R,'BD Factoraje'!$G:$G,'Cartera Semanal Producto'!$A66,'BD Factoraje'!$N:$N,'Cartera Semanal Producto'!BG$1,'BD Factoraje'!$C:$C,$B$2)</f>
        <v>0</v>
      </c>
      <c r="BH66" s="11">
        <f>IF('Cartera Semanal Producto'!$A66='Cartera Semanal Producto'!BH$1,-SUMIFS('BD Factoraje'!$Q:$Q,'BD Factoraje'!$G:$G,'Cartera Semanal Producto'!$A66,'BD Factoraje'!$C:$C,$B$2),0)+BG66-SUMIFS('BD Factoraje'!$R:$R,'BD Factoraje'!$G:$G,'Cartera Semanal Producto'!$A66,'BD Factoraje'!$N:$N,'Cartera Semanal Producto'!BH$1,'BD Factoraje'!$C:$C,$B$2)</f>
        <v>0</v>
      </c>
      <c r="BI66" s="11">
        <f>IF('Cartera Semanal Producto'!$A66='Cartera Semanal Producto'!BI$1,-SUMIFS('BD Factoraje'!$Q:$Q,'BD Factoraje'!$G:$G,'Cartera Semanal Producto'!$A66,'BD Factoraje'!$C:$C,$B$2),0)+BH66-SUMIFS('BD Factoraje'!$R:$R,'BD Factoraje'!$G:$G,'Cartera Semanal Producto'!$A66,'BD Factoraje'!$N:$N,'Cartera Semanal Producto'!BI$1,'BD Factoraje'!$C:$C,$B$2)</f>
        <v>0</v>
      </c>
      <c r="BJ66" s="11">
        <f>IF('Cartera Semanal Producto'!$A66='Cartera Semanal Producto'!BJ$1,-SUMIFS('BD Factoraje'!$Q:$Q,'BD Factoraje'!$G:$G,'Cartera Semanal Producto'!$A66,'BD Factoraje'!$C:$C,$B$2),0)+BI66-SUMIFS('BD Factoraje'!$R:$R,'BD Factoraje'!$G:$G,'Cartera Semanal Producto'!$A66,'BD Factoraje'!$N:$N,'Cartera Semanal Producto'!BJ$1,'BD Factoraje'!$C:$C,$B$2)</f>
        <v>0</v>
      </c>
      <c r="BK66" s="11">
        <f>IF('Cartera Semanal Producto'!$A66='Cartera Semanal Producto'!BK$1,-SUMIFS('BD Factoraje'!$Q:$Q,'BD Factoraje'!$G:$G,'Cartera Semanal Producto'!$A66,'BD Factoraje'!$C:$C,$B$2),0)+BJ66-SUMIFS('BD Factoraje'!$R:$R,'BD Factoraje'!$G:$G,'Cartera Semanal Producto'!$A66,'BD Factoraje'!$N:$N,'Cartera Semanal Producto'!BK$1,'BD Factoraje'!$C:$C,$B$2)</f>
        <v>0</v>
      </c>
      <c r="BL66" s="11">
        <f>IF('Cartera Semanal Producto'!$A66='Cartera Semanal Producto'!BL$1,-SUMIFS('BD Factoraje'!$Q:$Q,'BD Factoraje'!$G:$G,'Cartera Semanal Producto'!$A66,'BD Factoraje'!$C:$C,$B$2),0)+BK66-SUMIFS('BD Factoraje'!$R:$R,'BD Factoraje'!$G:$G,'Cartera Semanal Producto'!$A66,'BD Factoraje'!$N:$N,'Cartera Semanal Producto'!BL$1,'BD Factoraje'!$C:$C,$B$2)</f>
        <v>0</v>
      </c>
      <c r="BM66" s="11">
        <f>IF('Cartera Semanal Producto'!$A66='Cartera Semanal Producto'!BM$1,-SUMIFS('BD Factoraje'!$Q:$Q,'BD Factoraje'!$G:$G,'Cartera Semanal Producto'!$A66,'BD Factoraje'!$C:$C,$B$2),0)+BL66-SUMIFS('BD Factoraje'!$R:$R,'BD Factoraje'!$G:$G,'Cartera Semanal Producto'!$A66,'BD Factoraje'!$N:$N,'Cartera Semanal Producto'!BM$1,'BD Factoraje'!$C:$C,$B$2)</f>
        <v>101366.21871090001</v>
      </c>
      <c r="BN66" s="11">
        <f>IF('Cartera Semanal Producto'!$A66='Cartera Semanal Producto'!BN$1,-SUMIFS('BD Factoraje'!$Q:$Q,'BD Factoraje'!$G:$G,'Cartera Semanal Producto'!$A66,'BD Factoraje'!$C:$C,$B$2),0)+BM66-SUMIFS('BD Factoraje'!$R:$R,'BD Factoraje'!$G:$G,'Cartera Semanal Producto'!$A66,'BD Factoraje'!$N:$N,'Cartera Semanal Producto'!BN$1,'BD Factoraje'!$C:$C,$B$2)</f>
        <v>101366.21871090001</v>
      </c>
      <c r="BO66" s="11">
        <f>IF('Cartera Semanal Producto'!$A66='Cartera Semanal Producto'!BO$1,-SUMIFS('BD Factoraje'!$Q:$Q,'BD Factoraje'!$G:$G,'Cartera Semanal Producto'!$A66,'BD Factoraje'!$C:$C,$B$2),0)+BN66-SUMIFS('BD Factoraje'!$R:$R,'BD Factoraje'!$G:$G,'Cartera Semanal Producto'!$A66,'BD Factoraje'!$N:$N,'Cartera Semanal Producto'!BO$1,'BD Factoraje'!$C:$C,$B$2)</f>
        <v>101366.21871090001</v>
      </c>
      <c r="BP66" s="11">
        <f>IF('Cartera Semanal Producto'!$A66='Cartera Semanal Producto'!BP$1,-SUMIFS('BD Factoraje'!$Q:$Q,'BD Factoraje'!$G:$G,'Cartera Semanal Producto'!$A66,'BD Factoraje'!$C:$C,$B$2),0)+BO66-SUMIFS('BD Factoraje'!$R:$R,'BD Factoraje'!$G:$G,'Cartera Semanal Producto'!$A66,'BD Factoraje'!$N:$N,'Cartera Semanal Producto'!BP$1,'BD Factoraje'!$C:$C,$B$2)</f>
        <v>101366.21871090001</v>
      </c>
      <c r="BQ66" s="11">
        <f>IF('Cartera Semanal Producto'!$A66='Cartera Semanal Producto'!BQ$1,-SUMIFS('BD Factoraje'!$Q:$Q,'BD Factoraje'!$G:$G,'Cartera Semanal Producto'!$A66,'BD Factoraje'!$C:$C,$B$2),0)+BP66-SUMIFS('BD Factoraje'!$R:$R,'BD Factoraje'!$G:$G,'Cartera Semanal Producto'!$A66,'BD Factoraje'!$N:$N,'Cartera Semanal Producto'!BQ$1,'BD Factoraje'!$C:$C,$B$2)</f>
        <v>101366.21871090001</v>
      </c>
      <c r="BR66" s="11">
        <f>IF('Cartera Semanal Producto'!$A66='Cartera Semanal Producto'!BR$1,-SUMIFS('BD Factoraje'!$Q:$Q,'BD Factoraje'!$G:$G,'Cartera Semanal Producto'!$A66,'BD Factoraje'!$C:$C,$B$2),0)+BQ66-SUMIFS('BD Factoraje'!$R:$R,'BD Factoraje'!$G:$G,'Cartera Semanal Producto'!$A66,'BD Factoraje'!$N:$N,'Cartera Semanal Producto'!BR$1,'BD Factoraje'!$C:$C,$B$2)</f>
        <v>101366.21871090001</v>
      </c>
      <c r="BS66" s="11">
        <f>IF('Cartera Semanal Producto'!$A66='Cartera Semanal Producto'!BS$1,-SUMIFS('BD Factoraje'!$Q:$Q,'BD Factoraje'!$G:$G,'Cartera Semanal Producto'!$A66,'BD Factoraje'!$C:$C,$B$2),0)+BR66-SUMIFS('BD Factoraje'!$R:$R,'BD Factoraje'!$G:$G,'Cartera Semanal Producto'!$A66,'BD Factoraje'!$N:$N,'Cartera Semanal Producto'!BS$1,'BD Factoraje'!$C:$C,$B$2)</f>
        <v>101366.21871090001</v>
      </c>
      <c r="BT66" s="11">
        <f>IF('Cartera Semanal Producto'!$A66='Cartera Semanal Producto'!BT$1,-SUMIFS('BD Factoraje'!$Q:$Q,'BD Factoraje'!$G:$G,'Cartera Semanal Producto'!$A66,'BD Factoraje'!$C:$C,$B$2),0)+BS66-SUMIFS('BD Factoraje'!$R:$R,'BD Factoraje'!$G:$G,'Cartera Semanal Producto'!$A66,'BD Factoraje'!$N:$N,'Cartera Semanal Producto'!BT$1,'BD Factoraje'!$C:$C,$B$2)</f>
        <v>101366.21871090001</v>
      </c>
      <c r="BU66" s="11">
        <f>IF('Cartera Semanal Producto'!$A66='Cartera Semanal Producto'!BU$1,-SUMIFS('BD Factoraje'!$Q:$Q,'BD Factoraje'!$G:$G,'Cartera Semanal Producto'!$A66,'BD Factoraje'!$C:$C,$B$2),0)+BT66-SUMIFS('BD Factoraje'!$R:$R,'BD Factoraje'!$G:$G,'Cartera Semanal Producto'!$A66,'BD Factoraje'!$N:$N,'Cartera Semanal Producto'!BU$1,'BD Factoraje'!$C:$C,$B$2)</f>
        <v>101366.21871090001</v>
      </c>
      <c r="BV66" s="11">
        <f>IF('Cartera Semanal Producto'!$A66='Cartera Semanal Producto'!BV$1,-SUMIFS('BD Factoraje'!$Q:$Q,'BD Factoraje'!$G:$G,'Cartera Semanal Producto'!$A66,'BD Factoraje'!$C:$C,$B$2),0)+BU66-SUMIFS('BD Factoraje'!$R:$R,'BD Factoraje'!$G:$G,'Cartera Semanal Producto'!$A66,'BD Factoraje'!$N:$N,'Cartera Semanal Producto'!BV$1,'BD Factoraje'!$C:$C,$B$2)</f>
        <v>101366.21871090001</v>
      </c>
      <c r="BW66" s="11">
        <f>IF('Cartera Semanal Producto'!$A66='Cartera Semanal Producto'!BW$1,-SUMIFS('BD Factoraje'!$Q:$Q,'BD Factoraje'!$G:$G,'Cartera Semanal Producto'!$A66,'BD Factoraje'!$C:$C,$B$2),0)+BV66-SUMIFS('BD Factoraje'!$R:$R,'BD Factoraje'!$G:$G,'Cartera Semanal Producto'!$A66,'BD Factoraje'!$N:$N,'Cartera Semanal Producto'!BW$1,'BD Factoraje'!$C:$C,$B$2)</f>
        <v>0</v>
      </c>
      <c r="BX66" s="11">
        <f>IF('Cartera Semanal Producto'!$A66='Cartera Semanal Producto'!BX$1,-SUMIFS('BD Factoraje'!$Q:$Q,'BD Factoraje'!$G:$G,'Cartera Semanal Producto'!$A66,'BD Factoraje'!$C:$C,$B$2),0)+BW66-SUMIFS('BD Factoraje'!$R:$R,'BD Factoraje'!$G:$G,'Cartera Semanal Producto'!$A66,'BD Factoraje'!$N:$N,'Cartera Semanal Producto'!BX$1,'BD Factoraje'!$C:$C,$B$2)</f>
        <v>0</v>
      </c>
      <c r="BY66" s="11">
        <f>IF('Cartera Semanal Producto'!$A66='Cartera Semanal Producto'!BY$1,-SUMIFS('BD Factoraje'!$Q:$Q,'BD Factoraje'!$G:$G,'Cartera Semanal Producto'!$A66,'BD Factoraje'!$C:$C,$B$2),0)+BX66-SUMIFS('BD Factoraje'!$R:$R,'BD Factoraje'!$G:$G,'Cartera Semanal Producto'!$A66,'BD Factoraje'!$N:$N,'Cartera Semanal Producto'!BY$1,'BD Factoraje'!$C:$C,$B$2)</f>
        <v>0</v>
      </c>
      <c r="BZ66" s="11">
        <f>IF('Cartera Semanal Producto'!$A66='Cartera Semanal Producto'!BZ$1,-SUMIFS('BD Factoraje'!$Q:$Q,'BD Factoraje'!$G:$G,'Cartera Semanal Producto'!$A66,'BD Factoraje'!$C:$C,$B$2),0)+BY66-SUMIFS('BD Factoraje'!$R:$R,'BD Factoraje'!$G:$G,'Cartera Semanal Producto'!$A66,'BD Factoraje'!$N:$N,'Cartera Semanal Producto'!BZ$1,'BD Factoraje'!$C:$C,$B$2)</f>
        <v>0</v>
      </c>
      <c r="CA66" s="11">
        <f>IF('Cartera Semanal Producto'!$A66='Cartera Semanal Producto'!CA$1,-SUMIFS('BD Factoraje'!$Q:$Q,'BD Factoraje'!$G:$G,'Cartera Semanal Producto'!$A66,'BD Factoraje'!$C:$C,$B$2),0)+BZ66-SUMIFS('BD Factoraje'!$R:$R,'BD Factoraje'!$G:$G,'Cartera Semanal Producto'!$A66,'BD Factoraje'!$N:$N,'Cartera Semanal Producto'!CA$1,'BD Factoraje'!$C:$C,$B$2)</f>
        <v>0</v>
      </c>
      <c r="CB66" s="11">
        <f>IF('Cartera Semanal Producto'!$A66='Cartera Semanal Producto'!CB$1,-SUMIFS('BD Factoraje'!$Q:$Q,'BD Factoraje'!$G:$G,'Cartera Semanal Producto'!$A66,'BD Factoraje'!$C:$C,$B$2),0)+CA66-SUMIFS('BD Factoraje'!$R:$R,'BD Factoraje'!$G:$G,'Cartera Semanal Producto'!$A66,'BD Factoraje'!$N:$N,'Cartera Semanal Producto'!CB$1,'BD Factoraje'!$C:$C,$B$2)</f>
        <v>0</v>
      </c>
      <c r="CC66" s="11">
        <f>IF('Cartera Semanal Producto'!$A66='Cartera Semanal Producto'!CC$1,-SUMIFS('BD Factoraje'!$Q:$Q,'BD Factoraje'!$G:$G,'Cartera Semanal Producto'!$A66,'BD Factoraje'!$C:$C,$B$2),0)+CB66-SUMIFS('BD Factoraje'!$R:$R,'BD Factoraje'!$G:$G,'Cartera Semanal Producto'!$A66,'BD Factoraje'!$N:$N,'Cartera Semanal Producto'!CC$1,'BD Factoraje'!$C:$C,$B$2)</f>
        <v>0</v>
      </c>
      <c r="CD66" s="11">
        <f>IF('Cartera Semanal Producto'!$A66='Cartera Semanal Producto'!CD$1,-SUMIFS('BD Factoraje'!$Q:$Q,'BD Factoraje'!$G:$G,'Cartera Semanal Producto'!$A66,'BD Factoraje'!$C:$C,$B$2),0)+CC66-SUMIFS('BD Factoraje'!$R:$R,'BD Factoraje'!$G:$G,'Cartera Semanal Producto'!$A66,'BD Factoraje'!$N:$N,'Cartera Semanal Producto'!CD$1,'BD Factoraje'!$C:$C,$B$2)</f>
        <v>0</v>
      </c>
      <c r="CE66" s="11">
        <f>IF('Cartera Semanal Producto'!$A66='Cartera Semanal Producto'!CE$1,-SUMIFS('BD Factoraje'!$Q:$Q,'BD Factoraje'!$G:$G,'Cartera Semanal Producto'!$A66,'BD Factoraje'!$C:$C,$B$2),0)+CD66-SUMIFS('BD Factoraje'!$R:$R,'BD Factoraje'!$G:$G,'Cartera Semanal Producto'!$A66,'BD Factoraje'!$N:$N,'Cartera Semanal Producto'!CE$1,'BD Factoraje'!$C:$C,$B$2)</f>
        <v>0</v>
      </c>
      <c r="CF66" s="11">
        <f>IF('Cartera Semanal Producto'!$A66='Cartera Semanal Producto'!CF$1,-SUMIFS('BD Factoraje'!$Q:$Q,'BD Factoraje'!$G:$G,'Cartera Semanal Producto'!$A66,'BD Factoraje'!$C:$C,$B$2),0)+CE66-SUMIFS('BD Factoraje'!$R:$R,'BD Factoraje'!$G:$G,'Cartera Semanal Producto'!$A66,'BD Factoraje'!$N:$N,'Cartera Semanal Producto'!CF$1,'BD Factoraje'!$C:$C,$B$2)</f>
        <v>0</v>
      </c>
      <c r="CG66" s="11">
        <f>IF('Cartera Semanal Producto'!$A66='Cartera Semanal Producto'!CG$1,-SUMIFS('BD Factoraje'!$Q:$Q,'BD Factoraje'!$G:$G,'Cartera Semanal Producto'!$A66,'BD Factoraje'!$C:$C,$B$2),0)+CF66-SUMIFS('BD Factoraje'!$R:$R,'BD Factoraje'!$G:$G,'Cartera Semanal Producto'!$A66,'BD Factoraje'!$N:$N,'Cartera Semanal Producto'!CG$1,'BD Factoraje'!$C:$C,$B$2)</f>
        <v>0</v>
      </c>
      <c r="CH66" s="11">
        <f>IF('Cartera Semanal Producto'!$A66='Cartera Semanal Producto'!CH$1,-SUMIFS('BD Factoraje'!$Q:$Q,'BD Factoraje'!$G:$G,'Cartera Semanal Producto'!$A66,'BD Factoraje'!$C:$C,$B$2),0)+CG66-SUMIFS('BD Factoraje'!$R:$R,'BD Factoraje'!$G:$G,'Cartera Semanal Producto'!$A66,'BD Factoraje'!$N:$N,'Cartera Semanal Producto'!CH$1,'BD Factoraje'!$C:$C,$B$2)</f>
        <v>0</v>
      </c>
      <c r="CI66" s="11">
        <f>IF('Cartera Semanal Producto'!$A66='Cartera Semanal Producto'!CI$1,-SUMIFS('BD Factoraje'!$Q:$Q,'BD Factoraje'!$G:$G,'Cartera Semanal Producto'!$A66,'BD Factoraje'!$C:$C,$B$2),0)+CH66-SUMIFS('BD Factoraje'!$R:$R,'BD Factoraje'!$G:$G,'Cartera Semanal Producto'!$A66,'BD Factoraje'!$N:$N,'Cartera Semanal Producto'!CI$1,'BD Factoraje'!$C:$C,$B$2)</f>
        <v>0</v>
      </c>
      <c r="CJ66" s="11">
        <f>IF('Cartera Semanal Producto'!$A66='Cartera Semanal Producto'!CJ$1,-SUMIFS('BD Factoraje'!$Q:$Q,'BD Factoraje'!$G:$G,'Cartera Semanal Producto'!$A66,'BD Factoraje'!$C:$C,$B$2),0)+CI66-SUMIFS('BD Factoraje'!$R:$R,'BD Factoraje'!$G:$G,'Cartera Semanal Producto'!$A66,'BD Factoraje'!$N:$N,'Cartera Semanal Producto'!CJ$1,'BD Factoraje'!$C:$C,$B$2)</f>
        <v>0</v>
      </c>
      <c r="CK66" s="11">
        <f>IF('Cartera Semanal Producto'!$A66='Cartera Semanal Producto'!CK$1,-SUMIFS('BD Factoraje'!$Q:$Q,'BD Factoraje'!$G:$G,'Cartera Semanal Producto'!$A66,'BD Factoraje'!$C:$C,$B$2),0)+CJ66-SUMIFS('BD Factoraje'!$R:$R,'BD Factoraje'!$G:$G,'Cartera Semanal Producto'!$A66,'BD Factoraje'!$N:$N,'Cartera Semanal Producto'!CK$1,'BD Factoraje'!$C:$C,$B$2)</f>
        <v>0</v>
      </c>
      <c r="CL66" s="11">
        <f>IF('Cartera Semanal Producto'!$A66='Cartera Semanal Producto'!CL$1,-SUMIFS('BD Factoraje'!$Q:$Q,'BD Factoraje'!$G:$G,'Cartera Semanal Producto'!$A66,'BD Factoraje'!$C:$C,$B$2),0)+CK66-SUMIFS('BD Factoraje'!$R:$R,'BD Factoraje'!$G:$G,'Cartera Semanal Producto'!$A66,'BD Factoraje'!$N:$N,'Cartera Semanal Producto'!CL$1,'BD Factoraje'!$C:$C,$B$2)</f>
        <v>0</v>
      </c>
      <c r="CM66" s="11">
        <f>IF('Cartera Semanal Producto'!$A66='Cartera Semanal Producto'!CM$1,-SUMIFS('BD Factoraje'!$Q:$Q,'BD Factoraje'!$G:$G,'Cartera Semanal Producto'!$A66,'BD Factoraje'!$C:$C,$B$2),0)+CL66-SUMIFS('BD Factoraje'!$R:$R,'BD Factoraje'!$G:$G,'Cartera Semanal Producto'!$A66,'BD Factoraje'!$N:$N,'Cartera Semanal Producto'!CM$1,'BD Factoraje'!$C:$C,$B$2)</f>
        <v>0</v>
      </c>
      <c r="CN66" s="11">
        <f>IF('Cartera Semanal Producto'!$A66='Cartera Semanal Producto'!CN$1,-SUMIFS('BD Factoraje'!$Q:$Q,'BD Factoraje'!$G:$G,'Cartera Semanal Producto'!$A66,'BD Factoraje'!$C:$C,$B$2),0)+CM66-SUMIFS('BD Factoraje'!$R:$R,'BD Factoraje'!$G:$G,'Cartera Semanal Producto'!$A66,'BD Factoraje'!$N:$N,'Cartera Semanal Producto'!CN$1,'BD Factoraje'!$C:$C,$B$2)</f>
        <v>0</v>
      </c>
      <c r="CO66" s="11">
        <f>IF('Cartera Semanal Producto'!$A66='Cartera Semanal Producto'!CO$1,-SUMIFS('BD Factoraje'!$Q:$Q,'BD Factoraje'!$G:$G,'Cartera Semanal Producto'!$A66,'BD Factoraje'!$C:$C,$B$2),0)+CN66-SUMIFS('BD Factoraje'!$R:$R,'BD Factoraje'!$G:$G,'Cartera Semanal Producto'!$A66,'BD Factoraje'!$N:$N,'Cartera Semanal Producto'!CO$1,'BD Factoraje'!$C:$C,$B$2)</f>
        <v>0</v>
      </c>
      <c r="CP66" s="11">
        <f>IF('Cartera Semanal Producto'!$A66='Cartera Semanal Producto'!CP$1,-SUMIFS('BD Factoraje'!$Q:$Q,'BD Factoraje'!$G:$G,'Cartera Semanal Producto'!$A66,'BD Factoraje'!$C:$C,$B$2),0)+CO66-SUMIFS('BD Factoraje'!$R:$R,'BD Factoraje'!$G:$G,'Cartera Semanal Producto'!$A66,'BD Factoraje'!$N:$N,'Cartera Semanal Producto'!CP$1,'BD Factoraje'!$C:$C,$B$2)</f>
        <v>0</v>
      </c>
      <c r="CQ66" s="11">
        <f>IF('Cartera Semanal Producto'!$A66='Cartera Semanal Producto'!CQ$1,-SUMIFS('BD Factoraje'!$Q:$Q,'BD Factoraje'!$G:$G,'Cartera Semanal Producto'!$A66,'BD Factoraje'!$C:$C,$B$2),0)+CP66-SUMIFS('BD Factoraje'!$R:$R,'BD Factoraje'!$G:$G,'Cartera Semanal Producto'!$A66,'BD Factoraje'!$N:$N,'Cartera Semanal Producto'!CQ$1,'BD Factoraje'!$C:$C,$B$2)</f>
        <v>0</v>
      </c>
      <c r="CR66" s="11">
        <f>IF('Cartera Semanal Producto'!$A66='Cartera Semanal Producto'!CR$1,-SUMIFS('BD Factoraje'!$Q:$Q,'BD Factoraje'!$G:$G,'Cartera Semanal Producto'!$A66,'BD Factoraje'!$C:$C,$B$2),0)+CQ66-SUMIFS('BD Factoraje'!$R:$R,'BD Factoraje'!$G:$G,'Cartera Semanal Producto'!$A66,'BD Factoraje'!$N:$N,'Cartera Semanal Producto'!CR$1,'BD Factoraje'!$C:$C,$B$2)</f>
        <v>0</v>
      </c>
      <c r="CS66" s="11">
        <f>IF('Cartera Semanal Producto'!$A66='Cartera Semanal Producto'!CS$1,-SUMIFS('BD Factoraje'!$Q:$Q,'BD Factoraje'!$G:$G,'Cartera Semanal Producto'!$A66,'BD Factoraje'!$C:$C,$B$2),0)+CR66-SUMIFS('BD Factoraje'!$R:$R,'BD Factoraje'!$G:$G,'Cartera Semanal Producto'!$A66,'BD Factoraje'!$N:$N,'Cartera Semanal Producto'!CS$1,'BD Factoraje'!$C:$C,$B$2)</f>
        <v>0</v>
      </c>
      <c r="CT66" s="11">
        <f>IF('Cartera Semanal Producto'!$A66='Cartera Semanal Producto'!CT$1,-SUMIFS('BD Factoraje'!$Q:$Q,'BD Factoraje'!$G:$G,'Cartera Semanal Producto'!$A66,'BD Factoraje'!$C:$C,$B$2),0)+CS66-SUMIFS('BD Factoraje'!$R:$R,'BD Factoraje'!$G:$G,'Cartera Semanal Producto'!$A66,'BD Factoraje'!$N:$N,'Cartera Semanal Producto'!CT$1,'BD Factoraje'!$C:$C,$B$2)</f>
        <v>0</v>
      </c>
      <c r="CU66" s="11">
        <f>IF('Cartera Semanal Producto'!$A66='Cartera Semanal Producto'!CU$1,-SUMIFS('BD Factoraje'!$Q:$Q,'BD Factoraje'!$G:$G,'Cartera Semanal Producto'!$A66,'BD Factoraje'!$C:$C,$B$2),0)+CT66-SUMIFS('BD Factoraje'!$R:$R,'BD Factoraje'!$G:$G,'Cartera Semanal Producto'!$A66,'BD Factoraje'!$N:$N,'Cartera Semanal Producto'!CU$1,'BD Factoraje'!$C:$C,$B$2)</f>
        <v>0</v>
      </c>
      <c r="CV66" s="11">
        <f>IF('Cartera Semanal Producto'!$A66='Cartera Semanal Producto'!CV$1,-SUMIFS('BD Factoraje'!$Q:$Q,'BD Factoraje'!$G:$G,'Cartera Semanal Producto'!$A66,'BD Factoraje'!$C:$C,$B$2),0)+CU66-SUMIFS('BD Factoraje'!$R:$R,'BD Factoraje'!$G:$G,'Cartera Semanal Producto'!$A66,'BD Factoraje'!$N:$N,'Cartera Semanal Producto'!CV$1,'BD Factoraje'!$C:$C,$B$2)</f>
        <v>0</v>
      </c>
    </row>
    <row r="67" spans="1:100" x14ac:dyDescent="0.25">
      <c r="A67" s="14">
        <v>77</v>
      </c>
      <c r="B67" s="31">
        <f t="shared" si="3"/>
        <v>42904</v>
      </c>
      <c r="C67" s="11">
        <f>IF('Cartera Semanal Producto'!$A67='Cartera Semanal Producto'!C$1,-SUMIFS('BD Factoraje'!$Q:$Q,'BD Factoraje'!$G:$G,'Cartera Semanal Producto'!$A67,'BD Factoraje'!$C:$C,$B$2),0)</f>
        <v>0</v>
      </c>
      <c r="D67" s="11">
        <f>IF('Cartera Semanal Producto'!$A67='Cartera Semanal Producto'!D$1,-SUMIFS('BD Factoraje'!$Q:$Q,'BD Factoraje'!$G:$G,'Cartera Semanal Producto'!$A67,'BD Factoraje'!$C:$C,$B$2),0)+C67-SUMIFS('BD Factoraje'!$R:$R,'BD Factoraje'!$G:$G,'Cartera Semanal Producto'!$A67,'BD Factoraje'!$N:$N,'Cartera Semanal Producto'!D$1,'BD Factoraje'!$C:$C,$B$2)</f>
        <v>0</v>
      </c>
      <c r="E67" s="11">
        <f>IF('Cartera Semanal Producto'!$A67='Cartera Semanal Producto'!E$1,-SUMIFS('BD Factoraje'!$Q:$Q,'BD Factoraje'!$G:$G,'Cartera Semanal Producto'!$A67,'BD Factoraje'!$C:$C,$B$2),0)+D67-SUMIFS('BD Factoraje'!$R:$R,'BD Factoraje'!$G:$G,'Cartera Semanal Producto'!$A67,'BD Factoraje'!$N:$N,'Cartera Semanal Producto'!E$1,'BD Factoraje'!$C:$C,$B$2)</f>
        <v>0</v>
      </c>
      <c r="F67" s="11">
        <f>IF('Cartera Semanal Producto'!$A67='Cartera Semanal Producto'!F$1,-SUMIFS('BD Factoraje'!$Q:$Q,'BD Factoraje'!$G:$G,'Cartera Semanal Producto'!$A67,'BD Factoraje'!$C:$C,$B$2),0)+E67-SUMIFS('BD Factoraje'!$R:$R,'BD Factoraje'!$G:$G,'Cartera Semanal Producto'!$A67,'BD Factoraje'!$N:$N,'Cartera Semanal Producto'!F$1,'BD Factoraje'!$C:$C,$B$2)</f>
        <v>0</v>
      </c>
      <c r="G67" s="11">
        <f>IF('Cartera Semanal Producto'!$A67='Cartera Semanal Producto'!G$1,-SUMIFS('BD Factoraje'!$Q:$Q,'BD Factoraje'!$G:$G,'Cartera Semanal Producto'!$A67,'BD Factoraje'!$C:$C,$B$2),0)+F67-SUMIFS('BD Factoraje'!$R:$R,'BD Factoraje'!$G:$G,'Cartera Semanal Producto'!$A67,'BD Factoraje'!$N:$N,'Cartera Semanal Producto'!G$1,'BD Factoraje'!$C:$C,$B$2)</f>
        <v>0</v>
      </c>
      <c r="H67" s="11">
        <f>IF('Cartera Semanal Producto'!$A67='Cartera Semanal Producto'!H$1,-SUMIFS('BD Factoraje'!$Q:$Q,'BD Factoraje'!$G:$G,'Cartera Semanal Producto'!$A67,'BD Factoraje'!$C:$C,$B$2),0)+G67-SUMIFS('BD Factoraje'!$R:$R,'BD Factoraje'!$G:$G,'Cartera Semanal Producto'!$A67,'BD Factoraje'!$N:$N,'Cartera Semanal Producto'!H$1,'BD Factoraje'!$C:$C,$B$2)</f>
        <v>0</v>
      </c>
      <c r="I67" s="11">
        <f>IF('Cartera Semanal Producto'!$A67='Cartera Semanal Producto'!I$1,-SUMIFS('BD Factoraje'!$Q:$Q,'BD Factoraje'!$G:$G,'Cartera Semanal Producto'!$A67,'BD Factoraje'!$C:$C,$B$2),0)+H67-SUMIFS('BD Factoraje'!$R:$R,'BD Factoraje'!$G:$G,'Cartera Semanal Producto'!$A67,'BD Factoraje'!$N:$N,'Cartera Semanal Producto'!I$1,'BD Factoraje'!$C:$C,$B$2)</f>
        <v>0</v>
      </c>
      <c r="J67" s="11">
        <f>IF('Cartera Semanal Producto'!$A67='Cartera Semanal Producto'!J$1,-SUMIFS('BD Factoraje'!$Q:$Q,'BD Factoraje'!$G:$G,'Cartera Semanal Producto'!$A67,'BD Factoraje'!$C:$C,$B$2),0)+I67-SUMIFS('BD Factoraje'!$R:$R,'BD Factoraje'!$G:$G,'Cartera Semanal Producto'!$A67,'BD Factoraje'!$N:$N,'Cartera Semanal Producto'!J$1,'BD Factoraje'!$C:$C,$B$2)</f>
        <v>0</v>
      </c>
      <c r="K67" s="11">
        <f>IF('Cartera Semanal Producto'!$A67='Cartera Semanal Producto'!K$1,-SUMIFS('BD Factoraje'!$Q:$Q,'BD Factoraje'!$G:$G,'Cartera Semanal Producto'!$A67,'BD Factoraje'!$C:$C,$B$2),0)+J67-SUMIFS('BD Factoraje'!$R:$R,'BD Factoraje'!$G:$G,'Cartera Semanal Producto'!$A67,'BD Factoraje'!$N:$N,'Cartera Semanal Producto'!K$1,'BD Factoraje'!$C:$C,$B$2)</f>
        <v>0</v>
      </c>
      <c r="L67" s="11">
        <f>IF('Cartera Semanal Producto'!$A67='Cartera Semanal Producto'!L$1,-SUMIFS('BD Factoraje'!$Q:$Q,'BD Factoraje'!$G:$G,'Cartera Semanal Producto'!$A67,'BD Factoraje'!$C:$C,$B$2),0)+K67-SUMIFS('BD Factoraje'!$R:$R,'BD Factoraje'!$G:$G,'Cartera Semanal Producto'!$A67,'BD Factoraje'!$N:$N,'Cartera Semanal Producto'!L$1,'BD Factoraje'!$C:$C,$B$2)</f>
        <v>0</v>
      </c>
      <c r="M67" s="11">
        <f>IF('Cartera Semanal Producto'!$A67='Cartera Semanal Producto'!M$1,-SUMIFS('BD Factoraje'!$Q:$Q,'BD Factoraje'!$G:$G,'Cartera Semanal Producto'!$A67,'BD Factoraje'!$C:$C,$B$2),0)+L67-SUMIFS('BD Factoraje'!$R:$R,'BD Factoraje'!$G:$G,'Cartera Semanal Producto'!$A67,'BD Factoraje'!$N:$N,'Cartera Semanal Producto'!M$1,'BD Factoraje'!$C:$C,$B$2)</f>
        <v>0</v>
      </c>
      <c r="N67" s="11">
        <f>IF('Cartera Semanal Producto'!$A67='Cartera Semanal Producto'!N$1,-SUMIFS('BD Factoraje'!$Q:$Q,'BD Factoraje'!$G:$G,'Cartera Semanal Producto'!$A67,'BD Factoraje'!$C:$C,$B$2),0)+M67-SUMIFS('BD Factoraje'!$R:$R,'BD Factoraje'!$G:$G,'Cartera Semanal Producto'!$A67,'BD Factoraje'!$N:$N,'Cartera Semanal Producto'!N$1,'BD Factoraje'!$C:$C,$B$2)</f>
        <v>0</v>
      </c>
      <c r="O67" s="11">
        <f>IF('Cartera Semanal Producto'!$A67='Cartera Semanal Producto'!O$1,-SUMIFS('BD Factoraje'!$Q:$Q,'BD Factoraje'!$G:$G,'Cartera Semanal Producto'!$A67,'BD Factoraje'!$C:$C,$B$2),0)+N67-SUMIFS('BD Factoraje'!$R:$R,'BD Factoraje'!$G:$G,'Cartera Semanal Producto'!$A67,'BD Factoraje'!$N:$N,'Cartera Semanal Producto'!O$1,'BD Factoraje'!$C:$C,$B$2)</f>
        <v>0</v>
      </c>
      <c r="P67" s="11">
        <f>IF('Cartera Semanal Producto'!$A67='Cartera Semanal Producto'!P$1,-SUMIFS('BD Factoraje'!$Q:$Q,'BD Factoraje'!$G:$G,'Cartera Semanal Producto'!$A67,'BD Factoraje'!$C:$C,$B$2),0)+O67-SUMIFS('BD Factoraje'!$R:$R,'BD Factoraje'!$G:$G,'Cartera Semanal Producto'!$A67,'BD Factoraje'!$N:$N,'Cartera Semanal Producto'!P$1,'BD Factoraje'!$C:$C,$B$2)</f>
        <v>0</v>
      </c>
      <c r="Q67" s="11">
        <f>IF('Cartera Semanal Producto'!$A67='Cartera Semanal Producto'!Q$1,-SUMIFS('BD Factoraje'!$Q:$Q,'BD Factoraje'!$G:$G,'Cartera Semanal Producto'!$A67,'BD Factoraje'!$C:$C,$B$2),0)+P67-SUMIFS('BD Factoraje'!$R:$R,'BD Factoraje'!$G:$G,'Cartera Semanal Producto'!$A67,'BD Factoraje'!$N:$N,'Cartera Semanal Producto'!Q$1,'BD Factoraje'!$C:$C,$B$2)</f>
        <v>0</v>
      </c>
      <c r="R67" s="11">
        <f>IF('Cartera Semanal Producto'!$A67='Cartera Semanal Producto'!R$1,-SUMIFS('BD Factoraje'!$Q:$Q,'BD Factoraje'!$G:$G,'Cartera Semanal Producto'!$A67,'BD Factoraje'!$C:$C,$B$2),0)+Q67-SUMIFS('BD Factoraje'!$R:$R,'BD Factoraje'!$G:$G,'Cartera Semanal Producto'!$A67,'BD Factoraje'!$N:$N,'Cartera Semanal Producto'!R$1,'BD Factoraje'!$C:$C,$B$2)</f>
        <v>0</v>
      </c>
      <c r="S67" s="11">
        <f>IF('Cartera Semanal Producto'!$A67='Cartera Semanal Producto'!S$1,-SUMIFS('BD Factoraje'!$Q:$Q,'BD Factoraje'!$G:$G,'Cartera Semanal Producto'!$A67,'BD Factoraje'!$C:$C,$B$2),0)+R67-SUMIFS('BD Factoraje'!$R:$R,'BD Factoraje'!$G:$G,'Cartera Semanal Producto'!$A67,'BD Factoraje'!$N:$N,'Cartera Semanal Producto'!S$1,'BD Factoraje'!$C:$C,$B$2)</f>
        <v>0</v>
      </c>
      <c r="T67" s="11">
        <f>IF('Cartera Semanal Producto'!$A67='Cartera Semanal Producto'!T$1,-SUMIFS('BD Factoraje'!$Q:$Q,'BD Factoraje'!$G:$G,'Cartera Semanal Producto'!$A67,'BD Factoraje'!$C:$C,$B$2),0)+S67-SUMIFS('BD Factoraje'!$R:$R,'BD Factoraje'!$G:$G,'Cartera Semanal Producto'!$A67,'BD Factoraje'!$N:$N,'Cartera Semanal Producto'!T$1,'BD Factoraje'!$C:$C,$B$2)</f>
        <v>0</v>
      </c>
      <c r="U67" s="11">
        <f>IF('Cartera Semanal Producto'!$A67='Cartera Semanal Producto'!U$1,-SUMIFS('BD Factoraje'!$Q:$Q,'BD Factoraje'!$G:$G,'Cartera Semanal Producto'!$A67,'BD Factoraje'!$C:$C,$B$2),0)+T67-SUMIFS('BD Factoraje'!$R:$R,'BD Factoraje'!$G:$G,'Cartera Semanal Producto'!$A67,'BD Factoraje'!$N:$N,'Cartera Semanal Producto'!U$1,'BD Factoraje'!$C:$C,$B$2)</f>
        <v>0</v>
      </c>
      <c r="V67" s="11">
        <f>IF('Cartera Semanal Producto'!$A67='Cartera Semanal Producto'!V$1,-SUMIFS('BD Factoraje'!$Q:$Q,'BD Factoraje'!$G:$G,'Cartera Semanal Producto'!$A67,'BD Factoraje'!$C:$C,$B$2),0)+U67-SUMIFS('BD Factoraje'!$R:$R,'BD Factoraje'!$G:$G,'Cartera Semanal Producto'!$A67,'BD Factoraje'!$N:$N,'Cartera Semanal Producto'!V$1,'BD Factoraje'!$C:$C,$B$2)</f>
        <v>0</v>
      </c>
      <c r="W67" s="11">
        <f>IF('Cartera Semanal Producto'!$A67='Cartera Semanal Producto'!W$1,-SUMIFS('BD Factoraje'!$Q:$Q,'BD Factoraje'!$G:$G,'Cartera Semanal Producto'!$A67,'BD Factoraje'!$C:$C,$B$2),0)+V67-SUMIFS('BD Factoraje'!$R:$R,'BD Factoraje'!$G:$G,'Cartera Semanal Producto'!$A67,'BD Factoraje'!$N:$N,'Cartera Semanal Producto'!W$1,'BD Factoraje'!$C:$C,$B$2)</f>
        <v>0</v>
      </c>
      <c r="X67" s="11">
        <f>IF('Cartera Semanal Producto'!$A67='Cartera Semanal Producto'!X$1,-SUMIFS('BD Factoraje'!$Q:$Q,'BD Factoraje'!$G:$G,'Cartera Semanal Producto'!$A67,'BD Factoraje'!$C:$C,$B$2),0)+W67-SUMIFS('BD Factoraje'!$R:$R,'BD Factoraje'!$G:$G,'Cartera Semanal Producto'!$A67,'BD Factoraje'!$N:$N,'Cartera Semanal Producto'!X$1,'BD Factoraje'!$C:$C,$B$2)</f>
        <v>0</v>
      </c>
      <c r="Y67" s="11">
        <f>IF('Cartera Semanal Producto'!$A67='Cartera Semanal Producto'!Y$1,-SUMIFS('BD Factoraje'!$Q:$Q,'BD Factoraje'!$G:$G,'Cartera Semanal Producto'!$A67,'BD Factoraje'!$C:$C,$B$2),0)+X67-SUMIFS('BD Factoraje'!$R:$R,'BD Factoraje'!$G:$G,'Cartera Semanal Producto'!$A67,'BD Factoraje'!$N:$N,'Cartera Semanal Producto'!Y$1,'BD Factoraje'!$C:$C,$B$2)</f>
        <v>0</v>
      </c>
      <c r="Z67" s="11">
        <f>IF('Cartera Semanal Producto'!$A67='Cartera Semanal Producto'!Z$1,-SUMIFS('BD Factoraje'!$Q:$Q,'BD Factoraje'!$G:$G,'Cartera Semanal Producto'!$A67,'BD Factoraje'!$C:$C,$B$2),0)+Y67-SUMIFS('BD Factoraje'!$R:$R,'BD Factoraje'!$G:$G,'Cartera Semanal Producto'!$A67,'BD Factoraje'!$N:$N,'Cartera Semanal Producto'!Z$1,'BD Factoraje'!$C:$C,$B$2)</f>
        <v>0</v>
      </c>
      <c r="AA67" s="11">
        <f>IF('Cartera Semanal Producto'!$A67='Cartera Semanal Producto'!AA$1,-SUMIFS('BD Factoraje'!$Q:$Q,'BD Factoraje'!$G:$G,'Cartera Semanal Producto'!$A67,'BD Factoraje'!$C:$C,$B$2),0)+Z67-SUMIFS('BD Factoraje'!$R:$R,'BD Factoraje'!$G:$G,'Cartera Semanal Producto'!$A67,'BD Factoraje'!$N:$N,'Cartera Semanal Producto'!AA$1,'BD Factoraje'!$C:$C,$B$2)</f>
        <v>0</v>
      </c>
      <c r="AB67" s="11">
        <f>IF('Cartera Semanal Producto'!$A67='Cartera Semanal Producto'!AB$1,-SUMIFS('BD Factoraje'!$Q:$Q,'BD Factoraje'!$G:$G,'Cartera Semanal Producto'!$A67,'BD Factoraje'!$C:$C,$B$2),0)+AA67-SUMIFS('BD Factoraje'!$R:$R,'BD Factoraje'!$G:$G,'Cartera Semanal Producto'!$A67,'BD Factoraje'!$N:$N,'Cartera Semanal Producto'!AB$1,'BD Factoraje'!$C:$C,$B$2)</f>
        <v>0</v>
      </c>
      <c r="AC67" s="11">
        <f>IF('Cartera Semanal Producto'!$A67='Cartera Semanal Producto'!AC$1,-SUMIFS('BD Factoraje'!$Q:$Q,'BD Factoraje'!$G:$G,'Cartera Semanal Producto'!$A67,'BD Factoraje'!$C:$C,$B$2),0)+AB67-SUMIFS('BD Factoraje'!$R:$R,'BD Factoraje'!$G:$G,'Cartera Semanal Producto'!$A67,'BD Factoraje'!$N:$N,'Cartera Semanal Producto'!AC$1,'BD Factoraje'!$C:$C,$B$2)</f>
        <v>0</v>
      </c>
      <c r="AD67" s="11">
        <f>IF('Cartera Semanal Producto'!$A67='Cartera Semanal Producto'!AD$1,-SUMIFS('BD Factoraje'!$Q:$Q,'BD Factoraje'!$G:$G,'Cartera Semanal Producto'!$A67,'BD Factoraje'!$C:$C,$B$2),0)+AC67-SUMIFS('BD Factoraje'!$R:$R,'BD Factoraje'!$G:$G,'Cartera Semanal Producto'!$A67,'BD Factoraje'!$N:$N,'Cartera Semanal Producto'!AD$1,'BD Factoraje'!$C:$C,$B$2)</f>
        <v>0</v>
      </c>
      <c r="AE67" s="11">
        <f>IF('Cartera Semanal Producto'!$A67='Cartera Semanal Producto'!AE$1,-SUMIFS('BD Factoraje'!$Q:$Q,'BD Factoraje'!$G:$G,'Cartera Semanal Producto'!$A67,'BD Factoraje'!$C:$C,$B$2),0)+AD67-SUMIFS('BD Factoraje'!$R:$R,'BD Factoraje'!$G:$G,'Cartera Semanal Producto'!$A67,'BD Factoraje'!$N:$N,'Cartera Semanal Producto'!AE$1,'BD Factoraje'!$C:$C,$B$2)</f>
        <v>0</v>
      </c>
      <c r="AF67" s="11">
        <f>IF('Cartera Semanal Producto'!$A67='Cartera Semanal Producto'!AF$1,-SUMIFS('BD Factoraje'!$Q:$Q,'BD Factoraje'!$G:$G,'Cartera Semanal Producto'!$A67,'BD Factoraje'!$C:$C,$B$2),0)+AE67-SUMIFS('BD Factoraje'!$R:$R,'BD Factoraje'!$G:$G,'Cartera Semanal Producto'!$A67,'BD Factoraje'!$N:$N,'Cartera Semanal Producto'!AF$1,'BD Factoraje'!$C:$C,$B$2)</f>
        <v>0</v>
      </c>
      <c r="AG67" s="11">
        <f>IF('Cartera Semanal Producto'!$A67='Cartera Semanal Producto'!AG$1,-SUMIFS('BD Factoraje'!$Q:$Q,'BD Factoraje'!$G:$G,'Cartera Semanal Producto'!$A67,'BD Factoraje'!$C:$C,$B$2),0)+AF67-SUMIFS('BD Factoraje'!$R:$R,'BD Factoraje'!$G:$G,'Cartera Semanal Producto'!$A67,'BD Factoraje'!$N:$N,'Cartera Semanal Producto'!AG$1,'BD Factoraje'!$C:$C,$B$2)</f>
        <v>0</v>
      </c>
      <c r="AH67" s="11">
        <f>IF('Cartera Semanal Producto'!$A67='Cartera Semanal Producto'!AH$1,-SUMIFS('BD Factoraje'!$Q:$Q,'BD Factoraje'!$G:$G,'Cartera Semanal Producto'!$A67,'BD Factoraje'!$C:$C,$B$2),0)+AG67-SUMIFS('BD Factoraje'!$R:$R,'BD Factoraje'!$G:$G,'Cartera Semanal Producto'!$A67,'BD Factoraje'!$N:$N,'Cartera Semanal Producto'!AH$1,'BD Factoraje'!$C:$C,$B$2)</f>
        <v>0</v>
      </c>
      <c r="AI67" s="11">
        <f>IF('Cartera Semanal Producto'!$A67='Cartera Semanal Producto'!AI$1,-SUMIFS('BD Factoraje'!$Q:$Q,'BD Factoraje'!$G:$G,'Cartera Semanal Producto'!$A67,'BD Factoraje'!$C:$C,$B$2),0)+AH67-SUMIFS('BD Factoraje'!$R:$R,'BD Factoraje'!$G:$G,'Cartera Semanal Producto'!$A67,'BD Factoraje'!$N:$N,'Cartera Semanal Producto'!AI$1,'BD Factoraje'!$C:$C,$B$2)</f>
        <v>0</v>
      </c>
      <c r="AJ67" s="11">
        <f>IF('Cartera Semanal Producto'!$A67='Cartera Semanal Producto'!AJ$1,-SUMIFS('BD Factoraje'!$Q:$Q,'BD Factoraje'!$G:$G,'Cartera Semanal Producto'!$A67,'BD Factoraje'!$C:$C,$B$2),0)+AI67-SUMIFS('BD Factoraje'!$R:$R,'BD Factoraje'!$G:$G,'Cartera Semanal Producto'!$A67,'BD Factoraje'!$N:$N,'Cartera Semanal Producto'!AJ$1,'BD Factoraje'!$C:$C,$B$2)</f>
        <v>0</v>
      </c>
      <c r="AK67" s="11">
        <f>IF('Cartera Semanal Producto'!$A67='Cartera Semanal Producto'!AK$1,-SUMIFS('BD Factoraje'!$Q:$Q,'BD Factoraje'!$G:$G,'Cartera Semanal Producto'!$A67,'BD Factoraje'!$C:$C,$B$2),0)+AJ67-SUMIFS('BD Factoraje'!$R:$R,'BD Factoraje'!$G:$G,'Cartera Semanal Producto'!$A67,'BD Factoraje'!$N:$N,'Cartera Semanal Producto'!AK$1,'BD Factoraje'!$C:$C,$B$2)</f>
        <v>0</v>
      </c>
      <c r="AL67" s="11">
        <f>IF('Cartera Semanal Producto'!$A67='Cartera Semanal Producto'!AL$1,-SUMIFS('BD Factoraje'!$Q:$Q,'BD Factoraje'!$G:$G,'Cartera Semanal Producto'!$A67,'BD Factoraje'!$C:$C,$B$2),0)+AK67-SUMIFS('BD Factoraje'!$R:$R,'BD Factoraje'!$G:$G,'Cartera Semanal Producto'!$A67,'BD Factoraje'!$N:$N,'Cartera Semanal Producto'!AL$1,'BD Factoraje'!$C:$C,$B$2)</f>
        <v>0</v>
      </c>
      <c r="AM67" s="11">
        <f>IF('Cartera Semanal Producto'!$A67='Cartera Semanal Producto'!AM$1,-SUMIFS('BD Factoraje'!$Q:$Q,'BD Factoraje'!$G:$G,'Cartera Semanal Producto'!$A67,'BD Factoraje'!$C:$C,$B$2),0)+AL67-SUMIFS('BD Factoraje'!$R:$R,'BD Factoraje'!$G:$G,'Cartera Semanal Producto'!$A67,'BD Factoraje'!$N:$N,'Cartera Semanal Producto'!AM$1,'BD Factoraje'!$C:$C,$B$2)</f>
        <v>0</v>
      </c>
      <c r="AN67" s="11">
        <f>IF('Cartera Semanal Producto'!$A67='Cartera Semanal Producto'!AN$1,-SUMIFS('BD Factoraje'!$Q:$Q,'BD Factoraje'!$G:$G,'Cartera Semanal Producto'!$A67,'BD Factoraje'!$C:$C,$B$2),0)+AM67-SUMIFS('BD Factoraje'!$R:$R,'BD Factoraje'!$G:$G,'Cartera Semanal Producto'!$A67,'BD Factoraje'!$N:$N,'Cartera Semanal Producto'!AN$1,'BD Factoraje'!$C:$C,$B$2)</f>
        <v>0</v>
      </c>
      <c r="AO67" s="11">
        <f>IF('Cartera Semanal Producto'!$A67='Cartera Semanal Producto'!AO$1,-SUMIFS('BD Factoraje'!$Q:$Q,'BD Factoraje'!$G:$G,'Cartera Semanal Producto'!$A67,'BD Factoraje'!$C:$C,$B$2),0)+AN67-SUMIFS('BD Factoraje'!$R:$R,'BD Factoraje'!$G:$G,'Cartera Semanal Producto'!$A67,'BD Factoraje'!$N:$N,'Cartera Semanal Producto'!AO$1,'BD Factoraje'!$C:$C,$B$2)</f>
        <v>0</v>
      </c>
      <c r="AP67" s="11">
        <f>IF('Cartera Semanal Producto'!$A67='Cartera Semanal Producto'!AP$1,-SUMIFS('BD Factoraje'!$Q:$Q,'BD Factoraje'!$G:$G,'Cartera Semanal Producto'!$A67,'BD Factoraje'!$C:$C,$B$2),0)+AO67-SUMIFS('BD Factoraje'!$R:$R,'BD Factoraje'!$G:$G,'Cartera Semanal Producto'!$A67,'BD Factoraje'!$N:$N,'Cartera Semanal Producto'!AP$1,'BD Factoraje'!$C:$C,$B$2)</f>
        <v>0</v>
      </c>
      <c r="AQ67" s="11">
        <f>IF('Cartera Semanal Producto'!$A67='Cartera Semanal Producto'!AQ$1,-SUMIFS('BD Factoraje'!$Q:$Q,'BD Factoraje'!$G:$G,'Cartera Semanal Producto'!$A67,'BD Factoraje'!$C:$C,$B$2),0)+AP67-SUMIFS('BD Factoraje'!$R:$R,'BD Factoraje'!$G:$G,'Cartera Semanal Producto'!$A67,'BD Factoraje'!$N:$N,'Cartera Semanal Producto'!AQ$1,'BD Factoraje'!$C:$C,$B$2)</f>
        <v>0</v>
      </c>
      <c r="AR67" s="11">
        <f>IF('Cartera Semanal Producto'!$A67='Cartera Semanal Producto'!AR$1,-SUMIFS('BD Factoraje'!$Q:$Q,'BD Factoraje'!$G:$G,'Cartera Semanal Producto'!$A67,'BD Factoraje'!$C:$C,$B$2),0)+AQ67-SUMIFS('BD Factoraje'!$R:$R,'BD Factoraje'!$G:$G,'Cartera Semanal Producto'!$A67,'BD Factoraje'!$N:$N,'Cartera Semanal Producto'!AR$1,'BD Factoraje'!$C:$C,$B$2)</f>
        <v>0</v>
      </c>
      <c r="AS67" s="11">
        <f>IF('Cartera Semanal Producto'!$A67='Cartera Semanal Producto'!AS$1,-SUMIFS('BD Factoraje'!$Q:$Q,'BD Factoraje'!$G:$G,'Cartera Semanal Producto'!$A67,'BD Factoraje'!$C:$C,$B$2),0)+AR67-SUMIFS('BD Factoraje'!$R:$R,'BD Factoraje'!$G:$G,'Cartera Semanal Producto'!$A67,'BD Factoraje'!$N:$N,'Cartera Semanal Producto'!AS$1,'BD Factoraje'!$C:$C,$B$2)</f>
        <v>0</v>
      </c>
      <c r="AT67" s="11">
        <f>IF('Cartera Semanal Producto'!$A67='Cartera Semanal Producto'!AT$1,-SUMIFS('BD Factoraje'!$Q:$Q,'BD Factoraje'!$G:$G,'Cartera Semanal Producto'!$A67,'BD Factoraje'!$C:$C,$B$2),0)+AS67-SUMIFS('BD Factoraje'!$R:$R,'BD Factoraje'!$G:$G,'Cartera Semanal Producto'!$A67,'BD Factoraje'!$N:$N,'Cartera Semanal Producto'!AT$1,'BD Factoraje'!$C:$C,$B$2)</f>
        <v>0</v>
      </c>
      <c r="AU67" s="11">
        <f>IF('Cartera Semanal Producto'!$A67='Cartera Semanal Producto'!AU$1,-SUMIFS('BD Factoraje'!$Q:$Q,'BD Factoraje'!$G:$G,'Cartera Semanal Producto'!$A67,'BD Factoraje'!$C:$C,$B$2),0)+AT67-SUMIFS('BD Factoraje'!$R:$R,'BD Factoraje'!$G:$G,'Cartera Semanal Producto'!$A67,'BD Factoraje'!$N:$N,'Cartera Semanal Producto'!AU$1,'BD Factoraje'!$C:$C,$B$2)</f>
        <v>0</v>
      </c>
      <c r="AV67" s="11">
        <f>IF('Cartera Semanal Producto'!$A67='Cartera Semanal Producto'!AV$1,-SUMIFS('BD Factoraje'!$Q:$Q,'BD Factoraje'!$G:$G,'Cartera Semanal Producto'!$A67,'BD Factoraje'!$C:$C,$B$2),0)+AU67-SUMIFS('BD Factoraje'!$R:$R,'BD Factoraje'!$G:$G,'Cartera Semanal Producto'!$A67,'BD Factoraje'!$N:$N,'Cartera Semanal Producto'!AV$1,'BD Factoraje'!$C:$C,$B$2)</f>
        <v>0</v>
      </c>
      <c r="AW67" s="11">
        <f>IF('Cartera Semanal Producto'!$A67='Cartera Semanal Producto'!AW$1,-SUMIFS('BD Factoraje'!$Q:$Q,'BD Factoraje'!$G:$G,'Cartera Semanal Producto'!$A67,'BD Factoraje'!$C:$C,$B$2),0)+AV67-SUMIFS('BD Factoraje'!$R:$R,'BD Factoraje'!$G:$G,'Cartera Semanal Producto'!$A67,'BD Factoraje'!$N:$N,'Cartera Semanal Producto'!AW$1,'BD Factoraje'!$C:$C,$B$2)</f>
        <v>0</v>
      </c>
      <c r="AX67" s="11">
        <f>IF('Cartera Semanal Producto'!$A67='Cartera Semanal Producto'!AX$1,-SUMIFS('BD Factoraje'!$Q:$Q,'BD Factoraje'!$G:$G,'Cartera Semanal Producto'!$A67,'BD Factoraje'!$C:$C,$B$2),0)+AW67-SUMIFS('BD Factoraje'!$R:$R,'BD Factoraje'!$G:$G,'Cartera Semanal Producto'!$A67,'BD Factoraje'!$N:$N,'Cartera Semanal Producto'!AX$1,'BD Factoraje'!$C:$C,$B$2)</f>
        <v>0</v>
      </c>
      <c r="AY67" s="11">
        <f>IF('Cartera Semanal Producto'!$A67='Cartera Semanal Producto'!AY$1,-SUMIFS('BD Factoraje'!$Q:$Q,'BD Factoraje'!$G:$G,'Cartera Semanal Producto'!$A67,'BD Factoraje'!$C:$C,$B$2),0)+AX67-SUMIFS('BD Factoraje'!$R:$R,'BD Factoraje'!$G:$G,'Cartera Semanal Producto'!$A67,'BD Factoraje'!$N:$N,'Cartera Semanal Producto'!AY$1,'BD Factoraje'!$C:$C,$B$2)</f>
        <v>0</v>
      </c>
      <c r="AZ67" s="11">
        <f>IF('Cartera Semanal Producto'!$A67='Cartera Semanal Producto'!AZ$1,-SUMIFS('BD Factoraje'!$Q:$Q,'BD Factoraje'!$G:$G,'Cartera Semanal Producto'!$A67,'BD Factoraje'!$C:$C,$B$2),0)+AY67-SUMIFS('BD Factoraje'!$R:$R,'BD Factoraje'!$G:$G,'Cartera Semanal Producto'!$A67,'BD Factoraje'!$N:$N,'Cartera Semanal Producto'!AZ$1,'BD Factoraje'!$C:$C,$B$2)</f>
        <v>0</v>
      </c>
      <c r="BA67" s="11">
        <f>IF('Cartera Semanal Producto'!$A67='Cartera Semanal Producto'!BA$1,-SUMIFS('BD Factoraje'!$Q:$Q,'BD Factoraje'!$G:$G,'Cartera Semanal Producto'!$A67,'BD Factoraje'!$C:$C,$B$2),0)+AZ67-SUMIFS('BD Factoraje'!$R:$R,'BD Factoraje'!$G:$G,'Cartera Semanal Producto'!$A67,'BD Factoraje'!$N:$N,'Cartera Semanal Producto'!BA$1,'BD Factoraje'!$C:$C,$B$2)</f>
        <v>0</v>
      </c>
      <c r="BB67" s="11">
        <f>IF('Cartera Semanal Producto'!$A67='Cartera Semanal Producto'!BB$1,-SUMIFS('BD Factoraje'!$Q:$Q,'BD Factoraje'!$G:$G,'Cartera Semanal Producto'!$A67,'BD Factoraje'!$C:$C,$B$2),0)+BA67-SUMIFS('BD Factoraje'!$R:$R,'BD Factoraje'!$G:$G,'Cartera Semanal Producto'!$A67,'BD Factoraje'!$N:$N,'Cartera Semanal Producto'!BB$1,'BD Factoraje'!$C:$C,$B$2)</f>
        <v>0</v>
      </c>
      <c r="BC67" s="11">
        <f>IF('Cartera Semanal Producto'!$A67='Cartera Semanal Producto'!BC$1,-SUMIFS('BD Factoraje'!$Q:$Q,'BD Factoraje'!$G:$G,'Cartera Semanal Producto'!$A67,'BD Factoraje'!$C:$C,$B$2),0)+BB67-SUMIFS('BD Factoraje'!$R:$R,'BD Factoraje'!$G:$G,'Cartera Semanal Producto'!$A67,'BD Factoraje'!$N:$N,'Cartera Semanal Producto'!BC$1,'BD Factoraje'!$C:$C,$B$2)</f>
        <v>0</v>
      </c>
      <c r="BD67" s="11">
        <f>IF('Cartera Semanal Producto'!$A67='Cartera Semanal Producto'!BD$1,-SUMIFS('BD Factoraje'!$Q:$Q,'BD Factoraje'!$G:$G,'Cartera Semanal Producto'!$A67,'BD Factoraje'!$C:$C,$B$2),0)+BC67-SUMIFS('BD Factoraje'!$R:$R,'BD Factoraje'!$G:$G,'Cartera Semanal Producto'!$A67,'BD Factoraje'!$N:$N,'Cartera Semanal Producto'!BD$1,'BD Factoraje'!$C:$C,$B$2)</f>
        <v>0</v>
      </c>
      <c r="BE67" s="11">
        <f>IF('Cartera Semanal Producto'!$A67='Cartera Semanal Producto'!BE$1,-SUMIFS('BD Factoraje'!$Q:$Q,'BD Factoraje'!$G:$G,'Cartera Semanal Producto'!$A67,'BD Factoraje'!$C:$C,$B$2),0)+BD67-SUMIFS('BD Factoraje'!$R:$R,'BD Factoraje'!$G:$G,'Cartera Semanal Producto'!$A67,'BD Factoraje'!$N:$N,'Cartera Semanal Producto'!BE$1,'BD Factoraje'!$C:$C,$B$2)</f>
        <v>0</v>
      </c>
      <c r="BF67" s="11">
        <f>IF('Cartera Semanal Producto'!$A67='Cartera Semanal Producto'!BF$1,-SUMIFS('BD Factoraje'!$Q:$Q,'BD Factoraje'!$G:$G,'Cartera Semanal Producto'!$A67,'BD Factoraje'!$C:$C,$B$2),0)+BE67-SUMIFS('BD Factoraje'!$R:$R,'BD Factoraje'!$G:$G,'Cartera Semanal Producto'!$A67,'BD Factoraje'!$N:$N,'Cartera Semanal Producto'!BF$1,'BD Factoraje'!$C:$C,$B$2)</f>
        <v>0</v>
      </c>
      <c r="BG67" s="11">
        <f>IF('Cartera Semanal Producto'!$A67='Cartera Semanal Producto'!BG$1,-SUMIFS('BD Factoraje'!$Q:$Q,'BD Factoraje'!$G:$G,'Cartera Semanal Producto'!$A67,'BD Factoraje'!$C:$C,$B$2),0)+BF67-SUMIFS('BD Factoraje'!$R:$R,'BD Factoraje'!$G:$G,'Cartera Semanal Producto'!$A67,'BD Factoraje'!$N:$N,'Cartera Semanal Producto'!BG$1,'BD Factoraje'!$C:$C,$B$2)</f>
        <v>0</v>
      </c>
      <c r="BH67" s="11">
        <f>IF('Cartera Semanal Producto'!$A67='Cartera Semanal Producto'!BH$1,-SUMIFS('BD Factoraje'!$Q:$Q,'BD Factoraje'!$G:$G,'Cartera Semanal Producto'!$A67,'BD Factoraje'!$C:$C,$B$2),0)+BG67-SUMIFS('BD Factoraje'!$R:$R,'BD Factoraje'!$G:$G,'Cartera Semanal Producto'!$A67,'BD Factoraje'!$N:$N,'Cartera Semanal Producto'!BH$1,'BD Factoraje'!$C:$C,$B$2)</f>
        <v>0</v>
      </c>
      <c r="BI67" s="11">
        <f>IF('Cartera Semanal Producto'!$A67='Cartera Semanal Producto'!BI$1,-SUMIFS('BD Factoraje'!$Q:$Q,'BD Factoraje'!$G:$G,'Cartera Semanal Producto'!$A67,'BD Factoraje'!$C:$C,$B$2),0)+BH67-SUMIFS('BD Factoraje'!$R:$R,'BD Factoraje'!$G:$G,'Cartera Semanal Producto'!$A67,'BD Factoraje'!$N:$N,'Cartera Semanal Producto'!BI$1,'BD Factoraje'!$C:$C,$B$2)</f>
        <v>0</v>
      </c>
      <c r="BJ67" s="11">
        <f>IF('Cartera Semanal Producto'!$A67='Cartera Semanal Producto'!BJ$1,-SUMIFS('BD Factoraje'!$Q:$Q,'BD Factoraje'!$G:$G,'Cartera Semanal Producto'!$A67,'BD Factoraje'!$C:$C,$B$2),0)+BI67-SUMIFS('BD Factoraje'!$R:$R,'BD Factoraje'!$G:$G,'Cartera Semanal Producto'!$A67,'BD Factoraje'!$N:$N,'Cartera Semanal Producto'!BJ$1,'BD Factoraje'!$C:$C,$B$2)</f>
        <v>0</v>
      </c>
      <c r="BK67" s="11">
        <f>IF('Cartera Semanal Producto'!$A67='Cartera Semanal Producto'!BK$1,-SUMIFS('BD Factoraje'!$Q:$Q,'BD Factoraje'!$G:$G,'Cartera Semanal Producto'!$A67,'BD Factoraje'!$C:$C,$B$2),0)+BJ67-SUMIFS('BD Factoraje'!$R:$R,'BD Factoraje'!$G:$G,'Cartera Semanal Producto'!$A67,'BD Factoraje'!$N:$N,'Cartera Semanal Producto'!BK$1,'BD Factoraje'!$C:$C,$B$2)</f>
        <v>0</v>
      </c>
      <c r="BL67" s="11">
        <f>IF('Cartera Semanal Producto'!$A67='Cartera Semanal Producto'!BL$1,-SUMIFS('BD Factoraje'!$Q:$Q,'BD Factoraje'!$G:$G,'Cartera Semanal Producto'!$A67,'BD Factoraje'!$C:$C,$B$2),0)+BK67-SUMIFS('BD Factoraje'!$R:$R,'BD Factoraje'!$G:$G,'Cartera Semanal Producto'!$A67,'BD Factoraje'!$N:$N,'Cartera Semanal Producto'!BL$1,'BD Factoraje'!$C:$C,$B$2)</f>
        <v>0</v>
      </c>
      <c r="BM67" s="11">
        <f>IF('Cartera Semanal Producto'!$A67='Cartera Semanal Producto'!BM$1,-SUMIFS('BD Factoraje'!$Q:$Q,'BD Factoraje'!$G:$G,'Cartera Semanal Producto'!$A67,'BD Factoraje'!$C:$C,$B$2),0)+BL67-SUMIFS('BD Factoraje'!$R:$R,'BD Factoraje'!$G:$G,'Cartera Semanal Producto'!$A67,'BD Factoraje'!$N:$N,'Cartera Semanal Producto'!BM$1,'BD Factoraje'!$C:$C,$B$2)</f>
        <v>0</v>
      </c>
      <c r="BN67" s="11">
        <f>IF('Cartera Semanal Producto'!$A67='Cartera Semanal Producto'!BN$1,-SUMIFS('BD Factoraje'!$Q:$Q,'BD Factoraje'!$G:$G,'Cartera Semanal Producto'!$A67,'BD Factoraje'!$C:$C,$B$2),0)+BM67-SUMIFS('BD Factoraje'!$R:$R,'BD Factoraje'!$G:$G,'Cartera Semanal Producto'!$A67,'BD Factoraje'!$N:$N,'Cartera Semanal Producto'!BN$1,'BD Factoraje'!$C:$C,$B$2)</f>
        <v>111997.865774529</v>
      </c>
      <c r="BO67" s="11">
        <f>IF('Cartera Semanal Producto'!$A67='Cartera Semanal Producto'!BO$1,-SUMIFS('BD Factoraje'!$Q:$Q,'BD Factoraje'!$G:$G,'Cartera Semanal Producto'!$A67,'BD Factoraje'!$C:$C,$B$2),0)+BN67-SUMIFS('BD Factoraje'!$R:$R,'BD Factoraje'!$G:$G,'Cartera Semanal Producto'!$A67,'BD Factoraje'!$N:$N,'Cartera Semanal Producto'!BO$1,'BD Factoraje'!$C:$C,$B$2)</f>
        <v>111997.865774529</v>
      </c>
      <c r="BP67" s="11">
        <f>IF('Cartera Semanal Producto'!$A67='Cartera Semanal Producto'!BP$1,-SUMIFS('BD Factoraje'!$Q:$Q,'BD Factoraje'!$G:$G,'Cartera Semanal Producto'!$A67,'BD Factoraje'!$C:$C,$B$2),0)+BO67-SUMIFS('BD Factoraje'!$R:$R,'BD Factoraje'!$G:$G,'Cartera Semanal Producto'!$A67,'BD Factoraje'!$N:$N,'Cartera Semanal Producto'!BP$1,'BD Factoraje'!$C:$C,$B$2)</f>
        <v>111997.865774529</v>
      </c>
      <c r="BQ67" s="11">
        <f>IF('Cartera Semanal Producto'!$A67='Cartera Semanal Producto'!BQ$1,-SUMIFS('BD Factoraje'!$Q:$Q,'BD Factoraje'!$G:$G,'Cartera Semanal Producto'!$A67,'BD Factoraje'!$C:$C,$B$2),0)+BP67-SUMIFS('BD Factoraje'!$R:$R,'BD Factoraje'!$G:$G,'Cartera Semanal Producto'!$A67,'BD Factoraje'!$N:$N,'Cartera Semanal Producto'!BQ$1,'BD Factoraje'!$C:$C,$B$2)</f>
        <v>95570.48701878899</v>
      </c>
      <c r="BR67" s="11">
        <f>IF('Cartera Semanal Producto'!$A67='Cartera Semanal Producto'!BR$1,-SUMIFS('BD Factoraje'!$Q:$Q,'BD Factoraje'!$G:$G,'Cartera Semanal Producto'!$A67,'BD Factoraje'!$C:$C,$B$2),0)+BQ67-SUMIFS('BD Factoraje'!$R:$R,'BD Factoraje'!$G:$G,'Cartera Semanal Producto'!$A67,'BD Factoraje'!$N:$N,'Cartera Semanal Producto'!BR$1,'BD Factoraje'!$C:$C,$B$2)</f>
        <v>67622.429453495992</v>
      </c>
      <c r="BS67" s="11">
        <f>IF('Cartera Semanal Producto'!$A67='Cartera Semanal Producto'!BS$1,-SUMIFS('BD Factoraje'!$Q:$Q,'BD Factoraje'!$G:$G,'Cartera Semanal Producto'!$A67,'BD Factoraje'!$C:$C,$B$2),0)+BR67-SUMIFS('BD Factoraje'!$R:$R,'BD Factoraje'!$G:$G,'Cartera Semanal Producto'!$A67,'BD Factoraje'!$N:$N,'Cartera Semanal Producto'!BS$1,'BD Factoraje'!$C:$C,$B$2)</f>
        <v>34462.655513918995</v>
      </c>
      <c r="BT67" s="11">
        <f>IF('Cartera Semanal Producto'!$A67='Cartera Semanal Producto'!BT$1,-SUMIFS('BD Factoraje'!$Q:$Q,'BD Factoraje'!$G:$G,'Cartera Semanal Producto'!$A67,'BD Factoraje'!$C:$C,$B$2),0)+BS67-SUMIFS('BD Factoraje'!$R:$R,'BD Factoraje'!$G:$G,'Cartera Semanal Producto'!$A67,'BD Factoraje'!$N:$N,'Cartera Semanal Producto'!BT$1,'BD Factoraje'!$C:$C,$B$2)</f>
        <v>34462.655513918995</v>
      </c>
      <c r="BU67" s="11">
        <f>IF('Cartera Semanal Producto'!$A67='Cartera Semanal Producto'!BU$1,-SUMIFS('BD Factoraje'!$Q:$Q,'BD Factoraje'!$G:$G,'Cartera Semanal Producto'!$A67,'BD Factoraje'!$C:$C,$B$2),0)+BT67-SUMIFS('BD Factoraje'!$R:$R,'BD Factoraje'!$G:$G,'Cartera Semanal Producto'!$A67,'BD Factoraje'!$N:$N,'Cartera Semanal Producto'!BU$1,'BD Factoraje'!$C:$C,$B$2)</f>
        <v>18774.346459086995</v>
      </c>
      <c r="BV67" s="11">
        <f>IF('Cartera Semanal Producto'!$A67='Cartera Semanal Producto'!BV$1,-SUMIFS('BD Factoraje'!$Q:$Q,'BD Factoraje'!$G:$G,'Cartera Semanal Producto'!$A67,'BD Factoraje'!$C:$C,$B$2),0)+BU67-SUMIFS('BD Factoraje'!$R:$R,'BD Factoraje'!$G:$G,'Cartera Semanal Producto'!$A67,'BD Factoraje'!$N:$N,'Cartera Semanal Producto'!BV$1,'BD Factoraje'!$C:$C,$B$2)</f>
        <v>0.45249999999577994</v>
      </c>
      <c r="BW67" s="11">
        <f>IF('Cartera Semanal Producto'!$A67='Cartera Semanal Producto'!BW$1,-SUMIFS('BD Factoraje'!$Q:$Q,'BD Factoraje'!$G:$G,'Cartera Semanal Producto'!$A67,'BD Factoraje'!$C:$C,$B$2),0)+BV67-SUMIFS('BD Factoraje'!$R:$R,'BD Factoraje'!$G:$G,'Cartera Semanal Producto'!$A67,'BD Factoraje'!$N:$N,'Cartera Semanal Producto'!BW$1,'BD Factoraje'!$C:$C,$B$2)</f>
        <v>0.45249999999577994</v>
      </c>
      <c r="BX67" s="11">
        <f>IF('Cartera Semanal Producto'!$A67='Cartera Semanal Producto'!BX$1,-SUMIFS('BD Factoraje'!$Q:$Q,'BD Factoraje'!$G:$G,'Cartera Semanal Producto'!$A67,'BD Factoraje'!$C:$C,$B$2),0)+BW67-SUMIFS('BD Factoraje'!$R:$R,'BD Factoraje'!$G:$G,'Cartera Semanal Producto'!$A67,'BD Factoraje'!$N:$N,'Cartera Semanal Producto'!BX$1,'BD Factoraje'!$C:$C,$B$2)</f>
        <v>0.45249999999577994</v>
      </c>
      <c r="BY67" s="11">
        <f>IF('Cartera Semanal Producto'!$A67='Cartera Semanal Producto'!BY$1,-SUMIFS('BD Factoraje'!$Q:$Q,'BD Factoraje'!$G:$G,'Cartera Semanal Producto'!$A67,'BD Factoraje'!$C:$C,$B$2),0)+BX67-SUMIFS('BD Factoraje'!$R:$R,'BD Factoraje'!$G:$G,'Cartera Semanal Producto'!$A67,'BD Factoraje'!$N:$N,'Cartera Semanal Producto'!BY$1,'BD Factoraje'!$C:$C,$B$2)</f>
        <v>0.45249999999577994</v>
      </c>
      <c r="BZ67" s="11">
        <f>IF('Cartera Semanal Producto'!$A67='Cartera Semanal Producto'!BZ$1,-SUMIFS('BD Factoraje'!$Q:$Q,'BD Factoraje'!$G:$G,'Cartera Semanal Producto'!$A67,'BD Factoraje'!$C:$C,$B$2),0)+BY67-SUMIFS('BD Factoraje'!$R:$R,'BD Factoraje'!$G:$G,'Cartera Semanal Producto'!$A67,'BD Factoraje'!$N:$N,'Cartera Semanal Producto'!BZ$1,'BD Factoraje'!$C:$C,$B$2)</f>
        <v>0.45249999999577994</v>
      </c>
      <c r="CA67" s="11">
        <f>IF('Cartera Semanal Producto'!$A67='Cartera Semanal Producto'!CA$1,-SUMIFS('BD Factoraje'!$Q:$Q,'BD Factoraje'!$G:$G,'Cartera Semanal Producto'!$A67,'BD Factoraje'!$C:$C,$B$2),0)+BZ67-SUMIFS('BD Factoraje'!$R:$R,'BD Factoraje'!$G:$G,'Cartera Semanal Producto'!$A67,'BD Factoraje'!$N:$N,'Cartera Semanal Producto'!CA$1,'BD Factoraje'!$C:$C,$B$2)</f>
        <v>0.45249999999577994</v>
      </c>
      <c r="CB67" s="11">
        <f>IF('Cartera Semanal Producto'!$A67='Cartera Semanal Producto'!CB$1,-SUMIFS('BD Factoraje'!$Q:$Q,'BD Factoraje'!$G:$G,'Cartera Semanal Producto'!$A67,'BD Factoraje'!$C:$C,$B$2),0)+CA67-SUMIFS('BD Factoraje'!$R:$R,'BD Factoraje'!$G:$G,'Cartera Semanal Producto'!$A67,'BD Factoraje'!$N:$N,'Cartera Semanal Producto'!CB$1,'BD Factoraje'!$C:$C,$B$2)</f>
        <v>0.45249999999577994</v>
      </c>
      <c r="CC67" s="11">
        <f>IF('Cartera Semanal Producto'!$A67='Cartera Semanal Producto'!CC$1,-SUMIFS('BD Factoraje'!$Q:$Q,'BD Factoraje'!$G:$G,'Cartera Semanal Producto'!$A67,'BD Factoraje'!$C:$C,$B$2),0)+CB67-SUMIFS('BD Factoraje'!$R:$R,'BD Factoraje'!$G:$G,'Cartera Semanal Producto'!$A67,'BD Factoraje'!$N:$N,'Cartera Semanal Producto'!CC$1,'BD Factoraje'!$C:$C,$B$2)</f>
        <v>0.45249999999577994</v>
      </c>
      <c r="CD67" s="11">
        <f>IF('Cartera Semanal Producto'!$A67='Cartera Semanal Producto'!CD$1,-SUMIFS('BD Factoraje'!$Q:$Q,'BD Factoraje'!$G:$G,'Cartera Semanal Producto'!$A67,'BD Factoraje'!$C:$C,$B$2),0)+CC67-SUMIFS('BD Factoraje'!$R:$R,'BD Factoraje'!$G:$G,'Cartera Semanal Producto'!$A67,'BD Factoraje'!$N:$N,'Cartera Semanal Producto'!CD$1,'BD Factoraje'!$C:$C,$B$2)</f>
        <v>0.45249999999577994</v>
      </c>
      <c r="CE67" s="11">
        <f>IF('Cartera Semanal Producto'!$A67='Cartera Semanal Producto'!CE$1,-SUMIFS('BD Factoraje'!$Q:$Q,'BD Factoraje'!$G:$G,'Cartera Semanal Producto'!$A67,'BD Factoraje'!$C:$C,$B$2),0)+CD67-SUMIFS('BD Factoraje'!$R:$R,'BD Factoraje'!$G:$G,'Cartera Semanal Producto'!$A67,'BD Factoraje'!$N:$N,'Cartera Semanal Producto'!CE$1,'BD Factoraje'!$C:$C,$B$2)</f>
        <v>0.45249999999577994</v>
      </c>
      <c r="CF67" s="11">
        <f>IF('Cartera Semanal Producto'!$A67='Cartera Semanal Producto'!CF$1,-SUMIFS('BD Factoraje'!$Q:$Q,'BD Factoraje'!$G:$G,'Cartera Semanal Producto'!$A67,'BD Factoraje'!$C:$C,$B$2),0)+CE67-SUMIFS('BD Factoraje'!$R:$R,'BD Factoraje'!$G:$G,'Cartera Semanal Producto'!$A67,'BD Factoraje'!$N:$N,'Cartera Semanal Producto'!CF$1,'BD Factoraje'!$C:$C,$B$2)</f>
        <v>0.45249999999577994</v>
      </c>
      <c r="CG67" s="11">
        <f>IF('Cartera Semanal Producto'!$A67='Cartera Semanal Producto'!CG$1,-SUMIFS('BD Factoraje'!$Q:$Q,'BD Factoraje'!$G:$G,'Cartera Semanal Producto'!$A67,'BD Factoraje'!$C:$C,$B$2),0)+CF67-SUMIFS('BD Factoraje'!$R:$R,'BD Factoraje'!$G:$G,'Cartera Semanal Producto'!$A67,'BD Factoraje'!$N:$N,'Cartera Semanal Producto'!CG$1,'BD Factoraje'!$C:$C,$B$2)</f>
        <v>0.45249999999577994</v>
      </c>
      <c r="CH67" s="11">
        <f>IF('Cartera Semanal Producto'!$A67='Cartera Semanal Producto'!CH$1,-SUMIFS('BD Factoraje'!$Q:$Q,'BD Factoraje'!$G:$G,'Cartera Semanal Producto'!$A67,'BD Factoraje'!$C:$C,$B$2),0)+CG67-SUMIFS('BD Factoraje'!$R:$R,'BD Factoraje'!$G:$G,'Cartera Semanal Producto'!$A67,'BD Factoraje'!$N:$N,'Cartera Semanal Producto'!CH$1,'BD Factoraje'!$C:$C,$B$2)</f>
        <v>0.45249999999577994</v>
      </c>
      <c r="CI67" s="11">
        <f>IF('Cartera Semanal Producto'!$A67='Cartera Semanal Producto'!CI$1,-SUMIFS('BD Factoraje'!$Q:$Q,'BD Factoraje'!$G:$G,'Cartera Semanal Producto'!$A67,'BD Factoraje'!$C:$C,$B$2),0)+CH67-SUMIFS('BD Factoraje'!$R:$R,'BD Factoraje'!$G:$G,'Cartera Semanal Producto'!$A67,'BD Factoraje'!$N:$N,'Cartera Semanal Producto'!CI$1,'BD Factoraje'!$C:$C,$B$2)</f>
        <v>0.45249999999577994</v>
      </c>
      <c r="CJ67" s="11">
        <f>IF('Cartera Semanal Producto'!$A67='Cartera Semanal Producto'!CJ$1,-SUMIFS('BD Factoraje'!$Q:$Q,'BD Factoraje'!$G:$G,'Cartera Semanal Producto'!$A67,'BD Factoraje'!$C:$C,$B$2),0)+CI67-SUMIFS('BD Factoraje'!$R:$R,'BD Factoraje'!$G:$G,'Cartera Semanal Producto'!$A67,'BD Factoraje'!$N:$N,'Cartera Semanal Producto'!CJ$1,'BD Factoraje'!$C:$C,$B$2)</f>
        <v>0.45249999999577994</v>
      </c>
      <c r="CK67" s="11">
        <f>IF('Cartera Semanal Producto'!$A67='Cartera Semanal Producto'!CK$1,-SUMIFS('BD Factoraje'!$Q:$Q,'BD Factoraje'!$G:$G,'Cartera Semanal Producto'!$A67,'BD Factoraje'!$C:$C,$B$2),0)+CJ67-SUMIFS('BD Factoraje'!$R:$R,'BD Factoraje'!$G:$G,'Cartera Semanal Producto'!$A67,'BD Factoraje'!$N:$N,'Cartera Semanal Producto'!CK$1,'BD Factoraje'!$C:$C,$B$2)</f>
        <v>0.45249999999577994</v>
      </c>
      <c r="CL67" s="11">
        <f>IF('Cartera Semanal Producto'!$A67='Cartera Semanal Producto'!CL$1,-SUMIFS('BD Factoraje'!$Q:$Q,'BD Factoraje'!$G:$G,'Cartera Semanal Producto'!$A67,'BD Factoraje'!$C:$C,$B$2),0)+CK67-SUMIFS('BD Factoraje'!$R:$R,'BD Factoraje'!$G:$G,'Cartera Semanal Producto'!$A67,'BD Factoraje'!$N:$N,'Cartera Semanal Producto'!CL$1,'BD Factoraje'!$C:$C,$B$2)</f>
        <v>0.45249999999577994</v>
      </c>
      <c r="CM67" s="11">
        <f>IF('Cartera Semanal Producto'!$A67='Cartera Semanal Producto'!CM$1,-SUMIFS('BD Factoraje'!$Q:$Q,'BD Factoraje'!$G:$G,'Cartera Semanal Producto'!$A67,'BD Factoraje'!$C:$C,$B$2),0)+CL67-SUMIFS('BD Factoraje'!$R:$R,'BD Factoraje'!$G:$G,'Cartera Semanal Producto'!$A67,'BD Factoraje'!$N:$N,'Cartera Semanal Producto'!CM$1,'BD Factoraje'!$C:$C,$B$2)</f>
        <v>0.45249999999577994</v>
      </c>
      <c r="CN67" s="11">
        <f>IF('Cartera Semanal Producto'!$A67='Cartera Semanal Producto'!CN$1,-SUMIFS('BD Factoraje'!$Q:$Q,'BD Factoraje'!$G:$G,'Cartera Semanal Producto'!$A67,'BD Factoraje'!$C:$C,$B$2),0)+CM67-SUMIFS('BD Factoraje'!$R:$R,'BD Factoraje'!$G:$G,'Cartera Semanal Producto'!$A67,'BD Factoraje'!$N:$N,'Cartera Semanal Producto'!CN$1,'BD Factoraje'!$C:$C,$B$2)</f>
        <v>0.45249999999577994</v>
      </c>
      <c r="CO67" s="11">
        <f>IF('Cartera Semanal Producto'!$A67='Cartera Semanal Producto'!CO$1,-SUMIFS('BD Factoraje'!$Q:$Q,'BD Factoraje'!$G:$G,'Cartera Semanal Producto'!$A67,'BD Factoraje'!$C:$C,$B$2),0)+CN67-SUMIFS('BD Factoraje'!$R:$R,'BD Factoraje'!$G:$G,'Cartera Semanal Producto'!$A67,'BD Factoraje'!$N:$N,'Cartera Semanal Producto'!CO$1,'BD Factoraje'!$C:$C,$B$2)</f>
        <v>0.45249999999577994</v>
      </c>
      <c r="CP67" s="11">
        <f>IF('Cartera Semanal Producto'!$A67='Cartera Semanal Producto'!CP$1,-SUMIFS('BD Factoraje'!$Q:$Q,'BD Factoraje'!$G:$G,'Cartera Semanal Producto'!$A67,'BD Factoraje'!$C:$C,$B$2),0)+CO67-SUMIFS('BD Factoraje'!$R:$R,'BD Factoraje'!$G:$G,'Cartera Semanal Producto'!$A67,'BD Factoraje'!$N:$N,'Cartera Semanal Producto'!CP$1,'BD Factoraje'!$C:$C,$B$2)</f>
        <v>0.45249999999577994</v>
      </c>
      <c r="CQ67" s="11">
        <f>IF('Cartera Semanal Producto'!$A67='Cartera Semanal Producto'!CQ$1,-SUMIFS('BD Factoraje'!$Q:$Q,'BD Factoraje'!$G:$G,'Cartera Semanal Producto'!$A67,'BD Factoraje'!$C:$C,$B$2),0)+CP67-SUMIFS('BD Factoraje'!$R:$R,'BD Factoraje'!$G:$G,'Cartera Semanal Producto'!$A67,'BD Factoraje'!$N:$N,'Cartera Semanal Producto'!CQ$1,'BD Factoraje'!$C:$C,$B$2)</f>
        <v>0.45249999999577994</v>
      </c>
      <c r="CR67" s="11">
        <f>IF('Cartera Semanal Producto'!$A67='Cartera Semanal Producto'!CR$1,-SUMIFS('BD Factoraje'!$Q:$Q,'BD Factoraje'!$G:$G,'Cartera Semanal Producto'!$A67,'BD Factoraje'!$C:$C,$B$2),0)+CQ67-SUMIFS('BD Factoraje'!$R:$R,'BD Factoraje'!$G:$G,'Cartera Semanal Producto'!$A67,'BD Factoraje'!$N:$N,'Cartera Semanal Producto'!CR$1,'BD Factoraje'!$C:$C,$B$2)</f>
        <v>0.45249999999577994</v>
      </c>
      <c r="CS67" s="11">
        <f>IF('Cartera Semanal Producto'!$A67='Cartera Semanal Producto'!CS$1,-SUMIFS('BD Factoraje'!$Q:$Q,'BD Factoraje'!$G:$G,'Cartera Semanal Producto'!$A67,'BD Factoraje'!$C:$C,$B$2),0)+CR67-SUMIFS('BD Factoraje'!$R:$R,'BD Factoraje'!$G:$G,'Cartera Semanal Producto'!$A67,'BD Factoraje'!$N:$N,'Cartera Semanal Producto'!CS$1,'BD Factoraje'!$C:$C,$B$2)</f>
        <v>0.45249999999577994</v>
      </c>
      <c r="CT67" s="11">
        <f>IF('Cartera Semanal Producto'!$A67='Cartera Semanal Producto'!CT$1,-SUMIFS('BD Factoraje'!$Q:$Q,'BD Factoraje'!$G:$G,'Cartera Semanal Producto'!$A67,'BD Factoraje'!$C:$C,$B$2),0)+CS67-SUMIFS('BD Factoraje'!$R:$R,'BD Factoraje'!$G:$G,'Cartera Semanal Producto'!$A67,'BD Factoraje'!$N:$N,'Cartera Semanal Producto'!CT$1,'BD Factoraje'!$C:$C,$B$2)</f>
        <v>0.45249999999577994</v>
      </c>
      <c r="CU67" s="11">
        <f>IF('Cartera Semanal Producto'!$A67='Cartera Semanal Producto'!CU$1,-SUMIFS('BD Factoraje'!$Q:$Q,'BD Factoraje'!$G:$G,'Cartera Semanal Producto'!$A67,'BD Factoraje'!$C:$C,$B$2),0)+CT67-SUMIFS('BD Factoraje'!$R:$R,'BD Factoraje'!$G:$G,'Cartera Semanal Producto'!$A67,'BD Factoraje'!$N:$N,'Cartera Semanal Producto'!CU$1,'BD Factoraje'!$C:$C,$B$2)</f>
        <v>0.45249999999577994</v>
      </c>
      <c r="CV67" s="11">
        <f>IF('Cartera Semanal Producto'!$A67='Cartera Semanal Producto'!CV$1,-SUMIFS('BD Factoraje'!$Q:$Q,'BD Factoraje'!$G:$G,'Cartera Semanal Producto'!$A67,'BD Factoraje'!$C:$C,$B$2),0)+CU67-SUMIFS('BD Factoraje'!$R:$R,'BD Factoraje'!$G:$G,'Cartera Semanal Producto'!$A67,'BD Factoraje'!$N:$N,'Cartera Semanal Producto'!CV$1,'BD Factoraje'!$C:$C,$B$2)</f>
        <v>0.45249999999577994</v>
      </c>
    </row>
    <row r="68" spans="1:100" x14ac:dyDescent="0.25">
      <c r="A68" s="14">
        <v>78</v>
      </c>
      <c r="B68" s="31">
        <f t="shared" si="3"/>
        <v>42911</v>
      </c>
      <c r="C68" s="11">
        <f>IF('Cartera Semanal Producto'!$A68='Cartera Semanal Producto'!C$1,-SUMIFS('BD Factoraje'!$Q:$Q,'BD Factoraje'!$G:$G,'Cartera Semanal Producto'!$A68,'BD Factoraje'!$C:$C,$B$2),0)</f>
        <v>0</v>
      </c>
      <c r="D68" s="11">
        <f>IF('Cartera Semanal Producto'!$A68='Cartera Semanal Producto'!D$1,-SUMIFS('BD Factoraje'!$Q:$Q,'BD Factoraje'!$G:$G,'Cartera Semanal Producto'!$A68,'BD Factoraje'!$C:$C,$B$2),0)+C68-SUMIFS('BD Factoraje'!$R:$R,'BD Factoraje'!$G:$G,'Cartera Semanal Producto'!$A68,'BD Factoraje'!$N:$N,'Cartera Semanal Producto'!D$1,'BD Factoraje'!$C:$C,$B$2)</f>
        <v>0</v>
      </c>
      <c r="E68" s="11">
        <f>IF('Cartera Semanal Producto'!$A68='Cartera Semanal Producto'!E$1,-SUMIFS('BD Factoraje'!$Q:$Q,'BD Factoraje'!$G:$G,'Cartera Semanal Producto'!$A68,'BD Factoraje'!$C:$C,$B$2),0)+D68-SUMIFS('BD Factoraje'!$R:$R,'BD Factoraje'!$G:$G,'Cartera Semanal Producto'!$A68,'BD Factoraje'!$N:$N,'Cartera Semanal Producto'!E$1,'BD Factoraje'!$C:$C,$B$2)</f>
        <v>0</v>
      </c>
      <c r="F68" s="11">
        <f>IF('Cartera Semanal Producto'!$A68='Cartera Semanal Producto'!F$1,-SUMIFS('BD Factoraje'!$Q:$Q,'BD Factoraje'!$G:$G,'Cartera Semanal Producto'!$A68,'BD Factoraje'!$C:$C,$B$2),0)+E68-SUMIFS('BD Factoraje'!$R:$R,'BD Factoraje'!$G:$G,'Cartera Semanal Producto'!$A68,'BD Factoraje'!$N:$N,'Cartera Semanal Producto'!F$1,'BD Factoraje'!$C:$C,$B$2)</f>
        <v>0</v>
      </c>
      <c r="G68" s="11">
        <f>IF('Cartera Semanal Producto'!$A68='Cartera Semanal Producto'!G$1,-SUMIFS('BD Factoraje'!$Q:$Q,'BD Factoraje'!$G:$G,'Cartera Semanal Producto'!$A68,'BD Factoraje'!$C:$C,$B$2),0)+F68-SUMIFS('BD Factoraje'!$R:$R,'BD Factoraje'!$G:$G,'Cartera Semanal Producto'!$A68,'BD Factoraje'!$N:$N,'Cartera Semanal Producto'!G$1,'BD Factoraje'!$C:$C,$B$2)</f>
        <v>0</v>
      </c>
      <c r="H68" s="11">
        <f>IF('Cartera Semanal Producto'!$A68='Cartera Semanal Producto'!H$1,-SUMIFS('BD Factoraje'!$Q:$Q,'BD Factoraje'!$G:$G,'Cartera Semanal Producto'!$A68,'BD Factoraje'!$C:$C,$B$2),0)+G68-SUMIFS('BD Factoraje'!$R:$R,'BD Factoraje'!$G:$G,'Cartera Semanal Producto'!$A68,'BD Factoraje'!$N:$N,'Cartera Semanal Producto'!H$1,'BD Factoraje'!$C:$C,$B$2)</f>
        <v>0</v>
      </c>
      <c r="I68" s="11">
        <f>IF('Cartera Semanal Producto'!$A68='Cartera Semanal Producto'!I$1,-SUMIFS('BD Factoraje'!$Q:$Q,'BD Factoraje'!$G:$G,'Cartera Semanal Producto'!$A68,'BD Factoraje'!$C:$C,$B$2),0)+H68-SUMIFS('BD Factoraje'!$R:$R,'BD Factoraje'!$G:$G,'Cartera Semanal Producto'!$A68,'BD Factoraje'!$N:$N,'Cartera Semanal Producto'!I$1,'BD Factoraje'!$C:$C,$B$2)</f>
        <v>0</v>
      </c>
      <c r="J68" s="11">
        <f>IF('Cartera Semanal Producto'!$A68='Cartera Semanal Producto'!J$1,-SUMIFS('BD Factoraje'!$Q:$Q,'BD Factoraje'!$G:$G,'Cartera Semanal Producto'!$A68,'BD Factoraje'!$C:$C,$B$2),0)+I68-SUMIFS('BD Factoraje'!$R:$R,'BD Factoraje'!$G:$G,'Cartera Semanal Producto'!$A68,'BD Factoraje'!$N:$N,'Cartera Semanal Producto'!J$1,'BD Factoraje'!$C:$C,$B$2)</f>
        <v>0</v>
      </c>
      <c r="K68" s="11">
        <f>IF('Cartera Semanal Producto'!$A68='Cartera Semanal Producto'!K$1,-SUMIFS('BD Factoraje'!$Q:$Q,'BD Factoraje'!$G:$G,'Cartera Semanal Producto'!$A68,'BD Factoraje'!$C:$C,$B$2),0)+J68-SUMIFS('BD Factoraje'!$R:$R,'BD Factoraje'!$G:$G,'Cartera Semanal Producto'!$A68,'BD Factoraje'!$N:$N,'Cartera Semanal Producto'!K$1,'BD Factoraje'!$C:$C,$B$2)</f>
        <v>0</v>
      </c>
      <c r="L68" s="11">
        <f>IF('Cartera Semanal Producto'!$A68='Cartera Semanal Producto'!L$1,-SUMIFS('BD Factoraje'!$Q:$Q,'BD Factoraje'!$G:$G,'Cartera Semanal Producto'!$A68,'BD Factoraje'!$C:$C,$B$2),0)+K68-SUMIFS('BD Factoraje'!$R:$R,'BD Factoraje'!$G:$G,'Cartera Semanal Producto'!$A68,'BD Factoraje'!$N:$N,'Cartera Semanal Producto'!L$1,'BD Factoraje'!$C:$C,$B$2)</f>
        <v>0</v>
      </c>
      <c r="M68" s="11">
        <f>IF('Cartera Semanal Producto'!$A68='Cartera Semanal Producto'!M$1,-SUMIFS('BD Factoraje'!$Q:$Q,'BD Factoraje'!$G:$G,'Cartera Semanal Producto'!$A68,'BD Factoraje'!$C:$C,$B$2),0)+L68-SUMIFS('BD Factoraje'!$R:$R,'BD Factoraje'!$G:$G,'Cartera Semanal Producto'!$A68,'BD Factoraje'!$N:$N,'Cartera Semanal Producto'!M$1,'BD Factoraje'!$C:$C,$B$2)</f>
        <v>0</v>
      </c>
      <c r="N68" s="11">
        <f>IF('Cartera Semanal Producto'!$A68='Cartera Semanal Producto'!N$1,-SUMIFS('BD Factoraje'!$Q:$Q,'BD Factoraje'!$G:$G,'Cartera Semanal Producto'!$A68,'BD Factoraje'!$C:$C,$B$2),0)+M68-SUMIFS('BD Factoraje'!$R:$R,'BD Factoraje'!$G:$G,'Cartera Semanal Producto'!$A68,'BD Factoraje'!$N:$N,'Cartera Semanal Producto'!N$1,'BD Factoraje'!$C:$C,$B$2)</f>
        <v>0</v>
      </c>
      <c r="O68" s="11">
        <f>IF('Cartera Semanal Producto'!$A68='Cartera Semanal Producto'!O$1,-SUMIFS('BD Factoraje'!$Q:$Q,'BD Factoraje'!$G:$G,'Cartera Semanal Producto'!$A68,'BD Factoraje'!$C:$C,$B$2),0)+N68-SUMIFS('BD Factoraje'!$R:$R,'BD Factoraje'!$G:$G,'Cartera Semanal Producto'!$A68,'BD Factoraje'!$N:$N,'Cartera Semanal Producto'!O$1,'BD Factoraje'!$C:$C,$B$2)</f>
        <v>0</v>
      </c>
      <c r="P68" s="11">
        <f>IF('Cartera Semanal Producto'!$A68='Cartera Semanal Producto'!P$1,-SUMIFS('BD Factoraje'!$Q:$Q,'BD Factoraje'!$G:$G,'Cartera Semanal Producto'!$A68,'BD Factoraje'!$C:$C,$B$2),0)+O68-SUMIFS('BD Factoraje'!$R:$R,'BD Factoraje'!$G:$G,'Cartera Semanal Producto'!$A68,'BD Factoraje'!$N:$N,'Cartera Semanal Producto'!P$1,'BD Factoraje'!$C:$C,$B$2)</f>
        <v>0</v>
      </c>
      <c r="Q68" s="11">
        <f>IF('Cartera Semanal Producto'!$A68='Cartera Semanal Producto'!Q$1,-SUMIFS('BD Factoraje'!$Q:$Q,'BD Factoraje'!$G:$G,'Cartera Semanal Producto'!$A68,'BD Factoraje'!$C:$C,$B$2),0)+P68-SUMIFS('BD Factoraje'!$R:$R,'BD Factoraje'!$G:$G,'Cartera Semanal Producto'!$A68,'BD Factoraje'!$N:$N,'Cartera Semanal Producto'!Q$1,'BD Factoraje'!$C:$C,$B$2)</f>
        <v>0</v>
      </c>
      <c r="R68" s="11">
        <f>IF('Cartera Semanal Producto'!$A68='Cartera Semanal Producto'!R$1,-SUMIFS('BD Factoraje'!$Q:$Q,'BD Factoraje'!$G:$G,'Cartera Semanal Producto'!$A68,'BD Factoraje'!$C:$C,$B$2),0)+Q68-SUMIFS('BD Factoraje'!$R:$R,'BD Factoraje'!$G:$G,'Cartera Semanal Producto'!$A68,'BD Factoraje'!$N:$N,'Cartera Semanal Producto'!R$1,'BD Factoraje'!$C:$C,$B$2)</f>
        <v>0</v>
      </c>
      <c r="S68" s="11">
        <f>IF('Cartera Semanal Producto'!$A68='Cartera Semanal Producto'!S$1,-SUMIFS('BD Factoraje'!$Q:$Q,'BD Factoraje'!$G:$G,'Cartera Semanal Producto'!$A68,'BD Factoraje'!$C:$C,$B$2),0)+R68-SUMIFS('BD Factoraje'!$R:$R,'BD Factoraje'!$G:$G,'Cartera Semanal Producto'!$A68,'BD Factoraje'!$N:$N,'Cartera Semanal Producto'!S$1,'BD Factoraje'!$C:$C,$B$2)</f>
        <v>0</v>
      </c>
      <c r="T68" s="11">
        <f>IF('Cartera Semanal Producto'!$A68='Cartera Semanal Producto'!T$1,-SUMIFS('BD Factoraje'!$Q:$Q,'BD Factoraje'!$G:$G,'Cartera Semanal Producto'!$A68,'BD Factoraje'!$C:$C,$B$2),0)+S68-SUMIFS('BD Factoraje'!$R:$R,'BD Factoraje'!$G:$G,'Cartera Semanal Producto'!$A68,'BD Factoraje'!$N:$N,'Cartera Semanal Producto'!T$1,'BD Factoraje'!$C:$C,$B$2)</f>
        <v>0</v>
      </c>
      <c r="U68" s="11">
        <f>IF('Cartera Semanal Producto'!$A68='Cartera Semanal Producto'!U$1,-SUMIFS('BD Factoraje'!$Q:$Q,'BD Factoraje'!$G:$G,'Cartera Semanal Producto'!$A68,'BD Factoraje'!$C:$C,$B$2),0)+T68-SUMIFS('BD Factoraje'!$R:$R,'BD Factoraje'!$G:$G,'Cartera Semanal Producto'!$A68,'BD Factoraje'!$N:$N,'Cartera Semanal Producto'!U$1,'BD Factoraje'!$C:$C,$B$2)</f>
        <v>0</v>
      </c>
      <c r="V68" s="11">
        <f>IF('Cartera Semanal Producto'!$A68='Cartera Semanal Producto'!V$1,-SUMIFS('BD Factoraje'!$Q:$Q,'BD Factoraje'!$G:$G,'Cartera Semanal Producto'!$A68,'BD Factoraje'!$C:$C,$B$2),0)+U68-SUMIFS('BD Factoraje'!$R:$R,'BD Factoraje'!$G:$G,'Cartera Semanal Producto'!$A68,'BD Factoraje'!$N:$N,'Cartera Semanal Producto'!V$1,'BD Factoraje'!$C:$C,$B$2)</f>
        <v>0</v>
      </c>
      <c r="W68" s="11">
        <f>IF('Cartera Semanal Producto'!$A68='Cartera Semanal Producto'!W$1,-SUMIFS('BD Factoraje'!$Q:$Q,'BD Factoraje'!$G:$G,'Cartera Semanal Producto'!$A68,'BD Factoraje'!$C:$C,$B$2),0)+V68-SUMIFS('BD Factoraje'!$R:$R,'BD Factoraje'!$G:$G,'Cartera Semanal Producto'!$A68,'BD Factoraje'!$N:$N,'Cartera Semanal Producto'!W$1,'BD Factoraje'!$C:$C,$B$2)</f>
        <v>0</v>
      </c>
      <c r="X68" s="11">
        <f>IF('Cartera Semanal Producto'!$A68='Cartera Semanal Producto'!X$1,-SUMIFS('BD Factoraje'!$Q:$Q,'BD Factoraje'!$G:$G,'Cartera Semanal Producto'!$A68,'BD Factoraje'!$C:$C,$B$2),0)+W68-SUMIFS('BD Factoraje'!$R:$R,'BD Factoraje'!$G:$G,'Cartera Semanal Producto'!$A68,'BD Factoraje'!$N:$N,'Cartera Semanal Producto'!X$1,'BD Factoraje'!$C:$C,$B$2)</f>
        <v>0</v>
      </c>
      <c r="Y68" s="11">
        <f>IF('Cartera Semanal Producto'!$A68='Cartera Semanal Producto'!Y$1,-SUMIFS('BD Factoraje'!$Q:$Q,'BD Factoraje'!$G:$G,'Cartera Semanal Producto'!$A68,'BD Factoraje'!$C:$C,$B$2),0)+X68-SUMIFS('BD Factoraje'!$R:$R,'BD Factoraje'!$G:$G,'Cartera Semanal Producto'!$A68,'BD Factoraje'!$N:$N,'Cartera Semanal Producto'!Y$1,'BD Factoraje'!$C:$C,$B$2)</f>
        <v>0</v>
      </c>
      <c r="Z68" s="11">
        <f>IF('Cartera Semanal Producto'!$A68='Cartera Semanal Producto'!Z$1,-SUMIFS('BD Factoraje'!$Q:$Q,'BD Factoraje'!$G:$G,'Cartera Semanal Producto'!$A68,'BD Factoraje'!$C:$C,$B$2),0)+Y68-SUMIFS('BD Factoraje'!$R:$R,'BD Factoraje'!$G:$G,'Cartera Semanal Producto'!$A68,'BD Factoraje'!$N:$N,'Cartera Semanal Producto'!Z$1,'BD Factoraje'!$C:$C,$B$2)</f>
        <v>0</v>
      </c>
      <c r="AA68" s="11">
        <f>IF('Cartera Semanal Producto'!$A68='Cartera Semanal Producto'!AA$1,-SUMIFS('BD Factoraje'!$Q:$Q,'BD Factoraje'!$G:$G,'Cartera Semanal Producto'!$A68,'BD Factoraje'!$C:$C,$B$2),0)+Z68-SUMIFS('BD Factoraje'!$R:$R,'BD Factoraje'!$G:$G,'Cartera Semanal Producto'!$A68,'BD Factoraje'!$N:$N,'Cartera Semanal Producto'!AA$1,'BD Factoraje'!$C:$C,$B$2)</f>
        <v>0</v>
      </c>
      <c r="AB68" s="11">
        <f>IF('Cartera Semanal Producto'!$A68='Cartera Semanal Producto'!AB$1,-SUMIFS('BD Factoraje'!$Q:$Q,'BD Factoraje'!$G:$G,'Cartera Semanal Producto'!$A68,'BD Factoraje'!$C:$C,$B$2),0)+AA68-SUMIFS('BD Factoraje'!$R:$R,'BD Factoraje'!$G:$G,'Cartera Semanal Producto'!$A68,'BD Factoraje'!$N:$N,'Cartera Semanal Producto'!AB$1,'BD Factoraje'!$C:$C,$B$2)</f>
        <v>0</v>
      </c>
      <c r="AC68" s="11">
        <f>IF('Cartera Semanal Producto'!$A68='Cartera Semanal Producto'!AC$1,-SUMIFS('BD Factoraje'!$Q:$Q,'BD Factoraje'!$G:$G,'Cartera Semanal Producto'!$A68,'BD Factoraje'!$C:$C,$B$2),0)+AB68-SUMIFS('BD Factoraje'!$R:$R,'BD Factoraje'!$G:$G,'Cartera Semanal Producto'!$A68,'BD Factoraje'!$N:$N,'Cartera Semanal Producto'!AC$1,'BD Factoraje'!$C:$C,$B$2)</f>
        <v>0</v>
      </c>
      <c r="AD68" s="11">
        <f>IF('Cartera Semanal Producto'!$A68='Cartera Semanal Producto'!AD$1,-SUMIFS('BD Factoraje'!$Q:$Q,'BD Factoraje'!$G:$G,'Cartera Semanal Producto'!$A68,'BD Factoraje'!$C:$C,$B$2),0)+AC68-SUMIFS('BD Factoraje'!$R:$R,'BD Factoraje'!$G:$G,'Cartera Semanal Producto'!$A68,'BD Factoraje'!$N:$N,'Cartera Semanal Producto'!AD$1,'BD Factoraje'!$C:$C,$B$2)</f>
        <v>0</v>
      </c>
      <c r="AE68" s="11">
        <f>IF('Cartera Semanal Producto'!$A68='Cartera Semanal Producto'!AE$1,-SUMIFS('BD Factoraje'!$Q:$Q,'BD Factoraje'!$G:$G,'Cartera Semanal Producto'!$A68,'BD Factoraje'!$C:$C,$B$2),0)+AD68-SUMIFS('BD Factoraje'!$R:$R,'BD Factoraje'!$G:$G,'Cartera Semanal Producto'!$A68,'BD Factoraje'!$N:$N,'Cartera Semanal Producto'!AE$1,'BD Factoraje'!$C:$C,$B$2)</f>
        <v>0</v>
      </c>
      <c r="AF68" s="11">
        <f>IF('Cartera Semanal Producto'!$A68='Cartera Semanal Producto'!AF$1,-SUMIFS('BD Factoraje'!$Q:$Q,'BD Factoraje'!$G:$G,'Cartera Semanal Producto'!$A68,'BD Factoraje'!$C:$C,$B$2),0)+AE68-SUMIFS('BD Factoraje'!$R:$R,'BD Factoraje'!$G:$G,'Cartera Semanal Producto'!$A68,'BD Factoraje'!$N:$N,'Cartera Semanal Producto'!AF$1,'BD Factoraje'!$C:$C,$B$2)</f>
        <v>0</v>
      </c>
      <c r="AG68" s="11">
        <f>IF('Cartera Semanal Producto'!$A68='Cartera Semanal Producto'!AG$1,-SUMIFS('BD Factoraje'!$Q:$Q,'BD Factoraje'!$G:$G,'Cartera Semanal Producto'!$A68,'BD Factoraje'!$C:$C,$B$2),0)+AF68-SUMIFS('BD Factoraje'!$R:$R,'BD Factoraje'!$G:$G,'Cartera Semanal Producto'!$A68,'BD Factoraje'!$N:$N,'Cartera Semanal Producto'!AG$1,'BD Factoraje'!$C:$C,$B$2)</f>
        <v>0</v>
      </c>
      <c r="AH68" s="11">
        <f>IF('Cartera Semanal Producto'!$A68='Cartera Semanal Producto'!AH$1,-SUMIFS('BD Factoraje'!$Q:$Q,'BD Factoraje'!$G:$G,'Cartera Semanal Producto'!$A68,'BD Factoraje'!$C:$C,$B$2),0)+AG68-SUMIFS('BD Factoraje'!$R:$R,'BD Factoraje'!$G:$G,'Cartera Semanal Producto'!$A68,'BD Factoraje'!$N:$N,'Cartera Semanal Producto'!AH$1,'BD Factoraje'!$C:$C,$B$2)</f>
        <v>0</v>
      </c>
      <c r="AI68" s="11">
        <f>IF('Cartera Semanal Producto'!$A68='Cartera Semanal Producto'!AI$1,-SUMIFS('BD Factoraje'!$Q:$Q,'BD Factoraje'!$G:$G,'Cartera Semanal Producto'!$A68,'BD Factoraje'!$C:$C,$B$2),0)+AH68-SUMIFS('BD Factoraje'!$R:$R,'BD Factoraje'!$G:$G,'Cartera Semanal Producto'!$A68,'BD Factoraje'!$N:$N,'Cartera Semanal Producto'!AI$1,'BD Factoraje'!$C:$C,$B$2)</f>
        <v>0</v>
      </c>
      <c r="AJ68" s="11">
        <f>IF('Cartera Semanal Producto'!$A68='Cartera Semanal Producto'!AJ$1,-SUMIFS('BD Factoraje'!$Q:$Q,'BD Factoraje'!$G:$G,'Cartera Semanal Producto'!$A68,'BD Factoraje'!$C:$C,$B$2),0)+AI68-SUMIFS('BD Factoraje'!$R:$R,'BD Factoraje'!$G:$G,'Cartera Semanal Producto'!$A68,'BD Factoraje'!$N:$N,'Cartera Semanal Producto'!AJ$1,'BD Factoraje'!$C:$C,$B$2)</f>
        <v>0</v>
      </c>
      <c r="AK68" s="11">
        <f>IF('Cartera Semanal Producto'!$A68='Cartera Semanal Producto'!AK$1,-SUMIFS('BD Factoraje'!$Q:$Q,'BD Factoraje'!$G:$G,'Cartera Semanal Producto'!$A68,'BD Factoraje'!$C:$C,$B$2),0)+AJ68-SUMIFS('BD Factoraje'!$R:$R,'BD Factoraje'!$G:$G,'Cartera Semanal Producto'!$A68,'BD Factoraje'!$N:$N,'Cartera Semanal Producto'!AK$1,'BD Factoraje'!$C:$C,$B$2)</f>
        <v>0</v>
      </c>
      <c r="AL68" s="11">
        <f>IF('Cartera Semanal Producto'!$A68='Cartera Semanal Producto'!AL$1,-SUMIFS('BD Factoraje'!$Q:$Q,'BD Factoraje'!$G:$G,'Cartera Semanal Producto'!$A68,'BD Factoraje'!$C:$C,$B$2),0)+AK68-SUMIFS('BD Factoraje'!$R:$R,'BD Factoraje'!$G:$G,'Cartera Semanal Producto'!$A68,'BD Factoraje'!$N:$N,'Cartera Semanal Producto'!AL$1,'BD Factoraje'!$C:$C,$B$2)</f>
        <v>0</v>
      </c>
      <c r="AM68" s="11">
        <f>IF('Cartera Semanal Producto'!$A68='Cartera Semanal Producto'!AM$1,-SUMIFS('BD Factoraje'!$Q:$Q,'BD Factoraje'!$G:$G,'Cartera Semanal Producto'!$A68,'BD Factoraje'!$C:$C,$B$2),0)+AL68-SUMIFS('BD Factoraje'!$R:$R,'BD Factoraje'!$G:$G,'Cartera Semanal Producto'!$A68,'BD Factoraje'!$N:$N,'Cartera Semanal Producto'!AM$1,'BD Factoraje'!$C:$C,$B$2)</f>
        <v>0</v>
      </c>
      <c r="AN68" s="11">
        <f>IF('Cartera Semanal Producto'!$A68='Cartera Semanal Producto'!AN$1,-SUMIFS('BD Factoraje'!$Q:$Q,'BD Factoraje'!$G:$G,'Cartera Semanal Producto'!$A68,'BD Factoraje'!$C:$C,$B$2),0)+AM68-SUMIFS('BD Factoraje'!$R:$R,'BD Factoraje'!$G:$G,'Cartera Semanal Producto'!$A68,'BD Factoraje'!$N:$N,'Cartera Semanal Producto'!AN$1,'BD Factoraje'!$C:$C,$B$2)</f>
        <v>0</v>
      </c>
      <c r="AO68" s="11">
        <f>IF('Cartera Semanal Producto'!$A68='Cartera Semanal Producto'!AO$1,-SUMIFS('BD Factoraje'!$Q:$Q,'BD Factoraje'!$G:$G,'Cartera Semanal Producto'!$A68,'BD Factoraje'!$C:$C,$B$2),0)+AN68-SUMIFS('BD Factoraje'!$R:$R,'BD Factoraje'!$G:$G,'Cartera Semanal Producto'!$A68,'BD Factoraje'!$N:$N,'Cartera Semanal Producto'!AO$1,'BD Factoraje'!$C:$C,$B$2)</f>
        <v>0</v>
      </c>
      <c r="AP68" s="11">
        <f>IF('Cartera Semanal Producto'!$A68='Cartera Semanal Producto'!AP$1,-SUMIFS('BD Factoraje'!$Q:$Q,'BD Factoraje'!$G:$G,'Cartera Semanal Producto'!$A68,'BD Factoraje'!$C:$C,$B$2),0)+AO68-SUMIFS('BD Factoraje'!$R:$R,'BD Factoraje'!$G:$G,'Cartera Semanal Producto'!$A68,'BD Factoraje'!$N:$N,'Cartera Semanal Producto'!AP$1,'BD Factoraje'!$C:$C,$B$2)</f>
        <v>0</v>
      </c>
      <c r="AQ68" s="11">
        <f>IF('Cartera Semanal Producto'!$A68='Cartera Semanal Producto'!AQ$1,-SUMIFS('BD Factoraje'!$Q:$Q,'BD Factoraje'!$G:$G,'Cartera Semanal Producto'!$A68,'BD Factoraje'!$C:$C,$B$2),0)+AP68-SUMIFS('BD Factoraje'!$R:$R,'BD Factoraje'!$G:$G,'Cartera Semanal Producto'!$A68,'BD Factoraje'!$N:$N,'Cartera Semanal Producto'!AQ$1,'BD Factoraje'!$C:$C,$B$2)</f>
        <v>0</v>
      </c>
      <c r="AR68" s="11">
        <f>IF('Cartera Semanal Producto'!$A68='Cartera Semanal Producto'!AR$1,-SUMIFS('BD Factoraje'!$Q:$Q,'BD Factoraje'!$G:$G,'Cartera Semanal Producto'!$A68,'BD Factoraje'!$C:$C,$B$2),0)+AQ68-SUMIFS('BD Factoraje'!$R:$R,'BD Factoraje'!$G:$G,'Cartera Semanal Producto'!$A68,'BD Factoraje'!$N:$N,'Cartera Semanal Producto'!AR$1,'BD Factoraje'!$C:$C,$B$2)</f>
        <v>0</v>
      </c>
      <c r="AS68" s="11">
        <f>IF('Cartera Semanal Producto'!$A68='Cartera Semanal Producto'!AS$1,-SUMIFS('BD Factoraje'!$Q:$Q,'BD Factoraje'!$G:$G,'Cartera Semanal Producto'!$A68,'BD Factoraje'!$C:$C,$B$2),0)+AR68-SUMIFS('BD Factoraje'!$R:$R,'BD Factoraje'!$G:$G,'Cartera Semanal Producto'!$A68,'BD Factoraje'!$N:$N,'Cartera Semanal Producto'!AS$1,'BD Factoraje'!$C:$C,$B$2)</f>
        <v>0</v>
      </c>
      <c r="AT68" s="11">
        <f>IF('Cartera Semanal Producto'!$A68='Cartera Semanal Producto'!AT$1,-SUMIFS('BD Factoraje'!$Q:$Q,'BD Factoraje'!$G:$G,'Cartera Semanal Producto'!$A68,'BD Factoraje'!$C:$C,$B$2),0)+AS68-SUMIFS('BD Factoraje'!$R:$R,'BD Factoraje'!$G:$G,'Cartera Semanal Producto'!$A68,'BD Factoraje'!$N:$N,'Cartera Semanal Producto'!AT$1,'BD Factoraje'!$C:$C,$B$2)</f>
        <v>0</v>
      </c>
      <c r="AU68" s="11">
        <f>IF('Cartera Semanal Producto'!$A68='Cartera Semanal Producto'!AU$1,-SUMIFS('BD Factoraje'!$Q:$Q,'BD Factoraje'!$G:$G,'Cartera Semanal Producto'!$A68,'BD Factoraje'!$C:$C,$B$2),0)+AT68-SUMIFS('BD Factoraje'!$R:$R,'BD Factoraje'!$G:$G,'Cartera Semanal Producto'!$A68,'BD Factoraje'!$N:$N,'Cartera Semanal Producto'!AU$1,'BD Factoraje'!$C:$C,$B$2)</f>
        <v>0</v>
      </c>
      <c r="AV68" s="11">
        <f>IF('Cartera Semanal Producto'!$A68='Cartera Semanal Producto'!AV$1,-SUMIFS('BD Factoraje'!$Q:$Q,'BD Factoraje'!$G:$G,'Cartera Semanal Producto'!$A68,'BD Factoraje'!$C:$C,$B$2),0)+AU68-SUMIFS('BD Factoraje'!$R:$R,'BD Factoraje'!$G:$G,'Cartera Semanal Producto'!$A68,'BD Factoraje'!$N:$N,'Cartera Semanal Producto'!AV$1,'BD Factoraje'!$C:$C,$B$2)</f>
        <v>0</v>
      </c>
      <c r="AW68" s="11">
        <f>IF('Cartera Semanal Producto'!$A68='Cartera Semanal Producto'!AW$1,-SUMIFS('BD Factoraje'!$Q:$Q,'BD Factoraje'!$G:$G,'Cartera Semanal Producto'!$A68,'BD Factoraje'!$C:$C,$B$2),0)+AV68-SUMIFS('BD Factoraje'!$R:$R,'BD Factoraje'!$G:$G,'Cartera Semanal Producto'!$A68,'BD Factoraje'!$N:$N,'Cartera Semanal Producto'!AW$1,'BD Factoraje'!$C:$C,$B$2)</f>
        <v>0</v>
      </c>
      <c r="AX68" s="11">
        <f>IF('Cartera Semanal Producto'!$A68='Cartera Semanal Producto'!AX$1,-SUMIFS('BD Factoraje'!$Q:$Q,'BD Factoraje'!$G:$G,'Cartera Semanal Producto'!$A68,'BD Factoraje'!$C:$C,$B$2),0)+AW68-SUMIFS('BD Factoraje'!$R:$R,'BD Factoraje'!$G:$G,'Cartera Semanal Producto'!$A68,'BD Factoraje'!$N:$N,'Cartera Semanal Producto'!AX$1,'BD Factoraje'!$C:$C,$B$2)</f>
        <v>0</v>
      </c>
      <c r="AY68" s="11">
        <f>IF('Cartera Semanal Producto'!$A68='Cartera Semanal Producto'!AY$1,-SUMIFS('BD Factoraje'!$Q:$Q,'BD Factoraje'!$G:$G,'Cartera Semanal Producto'!$A68,'BD Factoraje'!$C:$C,$B$2),0)+AX68-SUMIFS('BD Factoraje'!$R:$R,'BD Factoraje'!$G:$G,'Cartera Semanal Producto'!$A68,'BD Factoraje'!$N:$N,'Cartera Semanal Producto'!AY$1,'BD Factoraje'!$C:$C,$B$2)</f>
        <v>0</v>
      </c>
      <c r="AZ68" s="11">
        <f>IF('Cartera Semanal Producto'!$A68='Cartera Semanal Producto'!AZ$1,-SUMIFS('BD Factoraje'!$Q:$Q,'BD Factoraje'!$G:$G,'Cartera Semanal Producto'!$A68,'BD Factoraje'!$C:$C,$B$2),0)+AY68-SUMIFS('BD Factoraje'!$R:$R,'BD Factoraje'!$G:$G,'Cartera Semanal Producto'!$A68,'BD Factoraje'!$N:$N,'Cartera Semanal Producto'!AZ$1,'BD Factoraje'!$C:$C,$B$2)</f>
        <v>0</v>
      </c>
      <c r="BA68" s="11">
        <f>IF('Cartera Semanal Producto'!$A68='Cartera Semanal Producto'!BA$1,-SUMIFS('BD Factoraje'!$Q:$Q,'BD Factoraje'!$G:$G,'Cartera Semanal Producto'!$A68,'BD Factoraje'!$C:$C,$B$2),0)+AZ68-SUMIFS('BD Factoraje'!$R:$R,'BD Factoraje'!$G:$G,'Cartera Semanal Producto'!$A68,'BD Factoraje'!$N:$N,'Cartera Semanal Producto'!BA$1,'BD Factoraje'!$C:$C,$B$2)</f>
        <v>0</v>
      </c>
      <c r="BB68" s="11">
        <f>IF('Cartera Semanal Producto'!$A68='Cartera Semanal Producto'!BB$1,-SUMIFS('BD Factoraje'!$Q:$Q,'BD Factoraje'!$G:$G,'Cartera Semanal Producto'!$A68,'BD Factoraje'!$C:$C,$B$2),0)+BA68-SUMIFS('BD Factoraje'!$R:$R,'BD Factoraje'!$G:$G,'Cartera Semanal Producto'!$A68,'BD Factoraje'!$N:$N,'Cartera Semanal Producto'!BB$1,'BD Factoraje'!$C:$C,$B$2)</f>
        <v>0</v>
      </c>
      <c r="BC68" s="11">
        <f>IF('Cartera Semanal Producto'!$A68='Cartera Semanal Producto'!BC$1,-SUMIFS('BD Factoraje'!$Q:$Q,'BD Factoraje'!$G:$G,'Cartera Semanal Producto'!$A68,'BD Factoraje'!$C:$C,$B$2),0)+BB68-SUMIFS('BD Factoraje'!$R:$R,'BD Factoraje'!$G:$G,'Cartera Semanal Producto'!$A68,'BD Factoraje'!$N:$N,'Cartera Semanal Producto'!BC$1,'BD Factoraje'!$C:$C,$B$2)</f>
        <v>0</v>
      </c>
      <c r="BD68" s="11">
        <f>IF('Cartera Semanal Producto'!$A68='Cartera Semanal Producto'!BD$1,-SUMIFS('BD Factoraje'!$Q:$Q,'BD Factoraje'!$G:$G,'Cartera Semanal Producto'!$A68,'BD Factoraje'!$C:$C,$B$2),0)+BC68-SUMIFS('BD Factoraje'!$R:$R,'BD Factoraje'!$G:$G,'Cartera Semanal Producto'!$A68,'BD Factoraje'!$N:$N,'Cartera Semanal Producto'!BD$1,'BD Factoraje'!$C:$C,$B$2)</f>
        <v>0</v>
      </c>
      <c r="BE68" s="11">
        <f>IF('Cartera Semanal Producto'!$A68='Cartera Semanal Producto'!BE$1,-SUMIFS('BD Factoraje'!$Q:$Q,'BD Factoraje'!$G:$G,'Cartera Semanal Producto'!$A68,'BD Factoraje'!$C:$C,$B$2),0)+BD68-SUMIFS('BD Factoraje'!$R:$R,'BD Factoraje'!$G:$G,'Cartera Semanal Producto'!$A68,'BD Factoraje'!$N:$N,'Cartera Semanal Producto'!BE$1,'BD Factoraje'!$C:$C,$B$2)</f>
        <v>0</v>
      </c>
      <c r="BF68" s="11">
        <f>IF('Cartera Semanal Producto'!$A68='Cartera Semanal Producto'!BF$1,-SUMIFS('BD Factoraje'!$Q:$Q,'BD Factoraje'!$G:$G,'Cartera Semanal Producto'!$A68,'BD Factoraje'!$C:$C,$B$2),0)+BE68-SUMIFS('BD Factoraje'!$R:$R,'BD Factoraje'!$G:$G,'Cartera Semanal Producto'!$A68,'BD Factoraje'!$N:$N,'Cartera Semanal Producto'!BF$1,'BD Factoraje'!$C:$C,$B$2)</f>
        <v>0</v>
      </c>
      <c r="BG68" s="11">
        <f>IF('Cartera Semanal Producto'!$A68='Cartera Semanal Producto'!BG$1,-SUMIFS('BD Factoraje'!$Q:$Q,'BD Factoraje'!$G:$G,'Cartera Semanal Producto'!$A68,'BD Factoraje'!$C:$C,$B$2),0)+BF68-SUMIFS('BD Factoraje'!$R:$R,'BD Factoraje'!$G:$G,'Cartera Semanal Producto'!$A68,'BD Factoraje'!$N:$N,'Cartera Semanal Producto'!BG$1,'BD Factoraje'!$C:$C,$B$2)</f>
        <v>0</v>
      </c>
      <c r="BH68" s="11">
        <f>IF('Cartera Semanal Producto'!$A68='Cartera Semanal Producto'!BH$1,-SUMIFS('BD Factoraje'!$Q:$Q,'BD Factoraje'!$G:$G,'Cartera Semanal Producto'!$A68,'BD Factoraje'!$C:$C,$B$2),0)+BG68-SUMIFS('BD Factoraje'!$R:$R,'BD Factoraje'!$G:$G,'Cartera Semanal Producto'!$A68,'BD Factoraje'!$N:$N,'Cartera Semanal Producto'!BH$1,'BD Factoraje'!$C:$C,$B$2)</f>
        <v>0</v>
      </c>
      <c r="BI68" s="11">
        <f>IF('Cartera Semanal Producto'!$A68='Cartera Semanal Producto'!BI$1,-SUMIFS('BD Factoraje'!$Q:$Q,'BD Factoraje'!$G:$G,'Cartera Semanal Producto'!$A68,'BD Factoraje'!$C:$C,$B$2),0)+BH68-SUMIFS('BD Factoraje'!$R:$R,'BD Factoraje'!$G:$G,'Cartera Semanal Producto'!$A68,'BD Factoraje'!$N:$N,'Cartera Semanal Producto'!BI$1,'BD Factoraje'!$C:$C,$B$2)</f>
        <v>0</v>
      </c>
      <c r="BJ68" s="11">
        <f>IF('Cartera Semanal Producto'!$A68='Cartera Semanal Producto'!BJ$1,-SUMIFS('BD Factoraje'!$Q:$Q,'BD Factoraje'!$G:$G,'Cartera Semanal Producto'!$A68,'BD Factoraje'!$C:$C,$B$2),0)+BI68-SUMIFS('BD Factoraje'!$R:$R,'BD Factoraje'!$G:$G,'Cartera Semanal Producto'!$A68,'BD Factoraje'!$N:$N,'Cartera Semanal Producto'!BJ$1,'BD Factoraje'!$C:$C,$B$2)</f>
        <v>0</v>
      </c>
      <c r="BK68" s="11">
        <f>IF('Cartera Semanal Producto'!$A68='Cartera Semanal Producto'!BK$1,-SUMIFS('BD Factoraje'!$Q:$Q,'BD Factoraje'!$G:$G,'Cartera Semanal Producto'!$A68,'BD Factoraje'!$C:$C,$B$2),0)+BJ68-SUMIFS('BD Factoraje'!$R:$R,'BD Factoraje'!$G:$G,'Cartera Semanal Producto'!$A68,'BD Factoraje'!$N:$N,'Cartera Semanal Producto'!BK$1,'BD Factoraje'!$C:$C,$B$2)</f>
        <v>0</v>
      </c>
      <c r="BL68" s="11">
        <f>IF('Cartera Semanal Producto'!$A68='Cartera Semanal Producto'!BL$1,-SUMIFS('BD Factoraje'!$Q:$Q,'BD Factoraje'!$G:$G,'Cartera Semanal Producto'!$A68,'BD Factoraje'!$C:$C,$B$2),0)+BK68-SUMIFS('BD Factoraje'!$R:$R,'BD Factoraje'!$G:$G,'Cartera Semanal Producto'!$A68,'BD Factoraje'!$N:$N,'Cartera Semanal Producto'!BL$1,'BD Factoraje'!$C:$C,$B$2)</f>
        <v>0</v>
      </c>
      <c r="BM68" s="11">
        <f>IF('Cartera Semanal Producto'!$A68='Cartera Semanal Producto'!BM$1,-SUMIFS('BD Factoraje'!$Q:$Q,'BD Factoraje'!$G:$G,'Cartera Semanal Producto'!$A68,'BD Factoraje'!$C:$C,$B$2),0)+BL68-SUMIFS('BD Factoraje'!$R:$R,'BD Factoraje'!$G:$G,'Cartera Semanal Producto'!$A68,'BD Factoraje'!$N:$N,'Cartera Semanal Producto'!BM$1,'BD Factoraje'!$C:$C,$B$2)</f>
        <v>0</v>
      </c>
      <c r="BN68" s="11">
        <f>IF('Cartera Semanal Producto'!$A68='Cartera Semanal Producto'!BN$1,-SUMIFS('BD Factoraje'!$Q:$Q,'BD Factoraje'!$G:$G,'Cartera Semanal Producto'!$A68,'BD Factoraje'!$C:$C,$B$2),0)+BM68-SUMIFS('BD Factoraje'!$R:$R,'BD Factoraje'!$G:$G,'Cartera Semanal Producto'!$A68,'BD Factoraje'!$N:$N,'Cartera Semanal Producto'!BN$1,'BD Factoraje'!$C:$C,$B$2)</f>
        <v>0</v>
      </c>
      <c r="BO68" s="11">
        <f>IF('Cartera Semanal Producto'!$A68='Cartera Semanal Producto'!BO$1,-SUMIFS('BD Factoraje'!$Q:$Q,'BD Factoraje'!$G:$G,'Cartera Semanal Producto'!$A68,'BD Factoraje'!$C:$C,$B$2),0)+BN68-SUMIFS('BD Factoraje'!$R:$R,'BD Factoraje'!$G:$G,'Cartera Semanal Producto'!$A68,'BD Factoraje'!$N:$N,'Cartera Semanal Producto'!BO$1,'BD Factoraje'!$C:$C,$B$2)</f>
        <v>74924.382493134006</v>
      </c>
      <c r="BP68" s="11">
        <f>IF('Cartera Semanal Producto'!$A68='Cartera Semanal Producto'!BP$1,-SUMIFS('BD Factoraje'!$Q:$Q,'BD Factoraje'!$G:$G,'Cartera Semanal Producto'!$A68,'BD Factoraje'!$C:$C,$B$2),0)+BO68-SUMIFS('BD Factoraje'!$R:$R,'BD Factoraje'!$G:$G,'Cartera Semanal Producto'!$A68,'BD Factoraje'!$N:$N,'Cartera Semanal Producto'!BP$1,'BD Factoraje'!$C:$C,$B$2)</f>
        <v>65150.391365259005</v>
      </c>
      <c r="BQ68" s="11">
        <f>IF('Cartera Semanal Producto'!$A68='Cartera Semanal Producto'!BQ$1,-SUMIFS('BD Factoraje'!$Q:$Q,'BD Factoraje'!$G:$G,'Cartera Semanal Producto'!$A68,'BD Factoraje'!$C:$C,$B$2),0)+BP68-SUMIFS('BD Factoraje'!$R:$R,'BD Factoraje'!$G:$G,'Cartera Semanal Producto'!$A68,'BD Factoraje'!$N:$N,'Cartera Semanal Producto'!BQ$1,'BD Factoraje'!$C:$C,$B$2)</f>
        <v>65150.391365259005</v>
      </c>
      <c r="BR68" s="11">
        <f>IF('Cartera Semanal Producto'!$A68='Cartera Semanal Producto'!BR$1,-SUMIFS('BD Factoraje'!$Q:$Q,'BD Factoraje'!$G:$G,'Cartera Semanal Producto'!$A68,'BD Factoraje'!$C:$C,$B$2),0)+BQ68-SUMIFS('BD Factoraje'!$R:$R,'BD Factoraje'!$G:$G,'Cartera Semanal Producto'!$A68,'BD Factoraje'!$N:$N,'Cartera Semanal Producto'!BR$1,'BD Factoraje'!$C:$C,$B$2)</f>
        <v>62591.882274627009</v>
      </c>
      <c r="BS68" s="11">
        <f>IF('Cartera Semanal Producto'!$A68='Cartera Semanal Producto'!BS$1,-SUMIFS('BD Factoraje'!$Q:$Q,'BD Factoraje'!$G:$G,'Cartera Semanal Producto'!$A68,'BD Factoraje'!$C:$C,$B$2),0)+BR68-SUMIFS('BD Factoraje'!$R:$R,'BD Factoraje'!$G:$G,'Cartera Semanal Producto'!$A68,'BD Factoraje'!$N:$N,'Cartera Semanal Producto'!BS$1,'BD Factoraje'!$C:$C,$B$2)</f>
        <v>59711.274776703009</v>
      </c>
      <c r="BT68" s="11">
        <f>IF('Cartera Semanal Producto'!$A68='Cartera Semanal Producto'!BT$1,-SUMIFS('BD Factoraje'!$Q:$Q,'BD Factoraje'!$G:$G,'Cartera Semanal Producto'!$A68,'BD Factoraje'!$C:$C,$B$2),0)+BS68-SUMIFS('BD Factoraje'!$R:$R,'BD Factoraje'!$G:$G,'Cartera Semanal Producto'!$A68,'BD Factoraje'!$N:$N,'Cartera Semanal Producto'!BT$1,'BD Factoraje'!$C:$C,$B$2)</f>
        <v>34009.379257177017</v>
      </c>
      <c r="BU68" s="11">
        <f>IF('Cartera Semanal Producto'!$A68='Cartera Semanal Producto'!BU$1,-SUMIFS('BD Factoraje'!$Q:$Q,'BD Factoraje'!$G:$G,'Cartera Semanal Producto'!$A68,'BD Factoraje'!$C:$C,$B$2),0)+BT68-SUMIFS('BD Factoraje'!$R:$R,'BD Factoraje'!$G:$G,'Cartera Semanal Producto'!$A68,'BD Factoraje'!$N:$N,'Cartera Semanal Producto'!BU$1,'BD Factoraje'!$C:$C,$B$2)</f>
        <v>31585.589205817018</v>
      </c>
      <c r="BV68" s="11">
        <f>IF('Cartera Semanal Producto'!$A68='Cartera Semanal Producto'!BV$1,-SUMIFS('BD Factoraje'!$Q:$Q,'BD Factoraje'!$G:$G,'Cartera Semanal Producto'!$A68,'BD Factoraje'!$C:$C,$B$2),0)+BU68-SUMIFS('BD Factoraje'!$R:$R,'BD Factoraje'!$G:$G,'Cartera Semanal Producto'!$A68,'BD Factoraje'!$N:$N,'Cartera Semanal Producto'!BV$1,'BD Factoraje'!$C:$C,$B$2)</f>
        <v>23196.450587887019</v>
      </c>
      <c r="BW68" s="11">
        <f>IF('Cartera Semanal Producto'!$A68='Cartera Semanal Producto'!BW$1,-SUMIFS('BD Factoraje'!$Q:$Q,'BD Factoraje'!$G:$G,'Cartera Semanal Producto'!$A68,'BD Factoraje'!$C:$C,$B$2),0)+BV68-SUMIFS('BD Factoraje'!$R:$R,'BD Factoraje'!$G:$G,'Cartera Semanal Producto'!$A68,'BD Factoraje'!$N:$N,'Cartera Semanal Producto'!BW$1,'BD Factoraje'!$C:$C,$B$2)</f>
        <v>23196.450587887019</v>
      </c>
      <c r="BX68" s="11">
        <f>IF('Cartera Semanal Producto'!$A68='Cartera Semanal Producto'!BX$1,-SUMIFS('BD Factoraje'!$Q:$Q,'BD Factoraje'!$G:$G,'Cartera Semanal Producto'!$A68,'BD Factoraje'!$C:$C,$B$2),0)+BW68-SUMIFS('BD Factoraje'!$R:$R,'BD Factoraje'!$G:$G,'Cartera Semanal Producto'!$A68,'BD Factoraje'!$N:$N,'Cartera Semanal Producto'!BX$1,'BD Factoraje'!$C:$C,$B$2)</f>
        <v>23196.450587887019</v>
      </c>
      <c r="BY68" s="11">
        <f>IF('Cartera Semanal Producto'!$A68='Cartera Semanal Producto'!BY$1,-SUMIFS('BD Factoraje'!$Q:$Q,'BD Factoraje'!$G:$G,'Cartera Semanal Producto'!$A68,'BD Factoraje'!$C:$C,$B$2),0)+BX68-SUMIFS('BD Factoraje'!$R:$R,'BD Factoraje'!$G:$G,'Cartera Semanal Producto'!$A68,'BD Factoraje'!$N:$N,'Cartera Semanal Producto'!BY$1,'BD Factoraje'!$C:$C,$B$2)</f>
        <v>23196.450587887019</v>
      </c>
      <c r="BZ68" s="11">
        <f>IF('Cartera Semanal Producto'!$A68='Cartera Semanal Producto'!BZ$1,-SUMIFS('BD Factoraje'!$Q:$Q,'BD Factoraje'!$G:$G,'Cartera Semanal Producto'!$A68,'BD Factoraje'!$C:$C,$B$2),0)+BY68-SUMIFS('BD Factoraje'!$R:$R,'BD Factoraje'!$G:$G,'Cartera Semanal Producto'!$A68,'BD Factoraje'!$N:$N,'Cartera Semanal Producto'!BZ$1,'BD Factoraje'!$C:$C,$B$2)</f>
        <v>23196.450587887019</v>
      </c>
      <c r="CA68" s="11">
        <f>IF('Cartera Semanal Producto'!$A68='Cartera Semanal Producto'!CA$1,-SUMIFS('BD Factoraje'!$Q:$Q,'BD Factoraje'!$G:$G,'Cartera Semanal Producto'!$A68,'BD Factoraje'!$C:$C,$B$2),0)+BZ68-SUMIFS('BD Factoraje'!$R:$R,'BD Factoraje'!$G:$G,'Cartera Semanal Producto'!$A68,'BD Factoraje'!$N:$N,'Cartera Semanal Producto'!CA$1,'BD Factoraje'!$C:$C,$B$2)</f>
        <v>14542.30688185902</v>
      </c>
      <c r="CB68" s="11">
        <f>IF('Cartera Semanal Producto'!$A68='Cartera Semanal Producto'!CB$1,-SUMIFS('BD Factoraje'!$Q:$Q,'BD Factoraje'!$G:$G,'Cartera Semanal Producto'!$A68,'BD Factoraje'!$C:$C,$B$2),0)+CA68-SUMIFS('BD Factoraje'!$R:$R,'BD Factoraje'!$G:$G,'Cartera Semanal Producto'!$A68,'BD Factoraje'!$N:$N,'Cartera Semanal Producto'!CB$1,'BD Factoraje'!$C:$C,$B$2)</f>
        <v>7.5000000197178451E-3</v>
      </c>
      <c r="CC68" s="11">
        <f>IF('Cartera Semanal Producto'!$A68='Cartera Semanal Producto'!CC$1,-SUMIFS('BD Factoraje'!$Q:$Q,'BD Factoraje'!$G:$G,'Cartera Semanal Producto'!$A68,'BD Factoraje'!$C:$C,$B$2),0)+CB68-SUMIFS('BD Factoraje'!$R:$R,'BD Factoraje'!$G:$G,'Cartera Semanal Producto'!$A68,'BD Factoraje'!$N:$N,'Cartera Semanal Producto'!CC$1,'BD Factoraje'!$C:$C,$B$2)</f>
        <v>7.5000000197178451E-3</v>
      </c>
      <c r="CD68" s="11">
        <f>IF('Cartera Semanal Producto'!$A68='Cartera Semanal Producto'!CD$1,-SUMIFS('BD Factoraje'!$Q:$Q,'BD Factoraje'!$G:$G,'Cartera Semanal Producto'!$A68,'BD Factoraje'!$C:$C,$B$2),0)+CC68-SUMIFS('BD Factoraje'!$R:$R,'BD Factoraje'!$G:$G,'Cartera Semanal Producto'!$A68,'BD Factoraje'!$N:$N,'Cartera Semanal Producto'!CD$1,'BD Factoraje'!$C:$C,$B$2)</f>
        <v>7.5000000197178451E-3</v>
      </c>
      <c r="CE68" s="11">
        <f>IF('Cartera Semanal Producto'!$A68='Cartera Semanal Producto'!CE$1,-SUMIFS('BD Factoraje'!$Q:$Q,'BD Factoraje'!$G:$G,'Cartera Semanal Producto'!$A68,'BD Factoraje'!$C:$C,$B$2),0)+CD68-SUMIFS('BD Factoraje'!$R:$R,'BD Factoraje'!$G:$G,'Cartera Semanal Producto'!$A68,'BD Factoraje'!$N:$N,'Cartera Semanal Producto'!CE$1,'BD Factoraje'!$C:$C,$B$2)</f>
        <v>7.5000000197178451E-3</v>
      </c>
      <c r="CF68" s="11">
        <f>IF('Cartera Semanal Producto'!$A68='Cartera Semanal Producto'!CF$1,-SUMIFS('BD Factoraje'!$Q:$Q,'BD Factoraje'!$G:$G,'Cartera Semanal Producto'!$A68,'BD Factoraje'!$C:$C,$B$2),0)+CE68-SUMIFS('BD Factoraje'!$R:$R,'BD Factoraje'!$G:$G,'Cartera Semanal Producto'!$A68,'BD Factoraje'!$N:$N,'Cartera Semanal Producto'!CF$1,'BD Factoraje'!$C:$C,$B$2)</f>
        <v>7.5000000197178451E-3</v>
      </c>
      <c r="CG68" s="11">
        <f>IF('Cartera Semanal Producto'!$A68='Cartera Semanal Producto'!CG$1,-SUMIFS('BD Factoraje'!$Q:$Q,'BD Factoraje'!$G:$G,'Cartera Semanal Producto'!$A68,'BD Factoraje'!$C:$C,$B$2),0)+CF68-SUMIFS('BD Factoraje'!$R:$R,'BD Factoraje'!$G:$G,'Cartera Semanal Producto'!$A68,'BD Factoraje'!$N:$N,'Cartera Semanal Producto'!CG$1,'BD Factoraje'!$C:$C,$B$2)</f>
        <v>7.5000000197178451E-3</v>
      </c>
      <c r="CH68" s="11">
        <f>IF('Cartera Semanal Producto'!$A68='Cartera Semanal Producto'!CH$1,-SUMIFS('BD Factoraje'!$Q:$Q,'BD Factoraje'!$G:$G,'Cartera Semanal Producto'!$A68,'BD Factoraje'!$C:$C,$B$2),0)+CG68-SUMIFS('BD Factoraje'!$R:$R,'BD Factoraje'!$G:$G,'Cartera Semanal Producto'!$A68,'BD Factoraje'!$N:$N,'Cartera Semanal Producto'!CH$1,'BD Factoraje'!$C:$C,$B$2)</f>
        <v>7.5000000197178451E-3</v>
      </c>
      <c r="CI68" s="11">
        <f>IF('Cartera Semanal Producto'!$A68='Cartera Semanal Producto'!CI$1,-SUMIFS('BD Factoraje'!$Q:$Q,'BD Factoraje'!$G:$G,'Cartera Semanal Producto'!$A68,'BD Factoraje'!$C:$C,$B$2),0)+CH68-SUMIFS('BD Factoraje'!$R:$R,'BD Factoraje'!$G:$G,'Cartera Semanal Producto'!$A68,'BD Factoraje'!$N:$N,'Cartera Semanal Producto'!CI$1,'BD Factoraje'!$C:$C,$B$2)</f>
        <v>7.5000000197178451E-3</v>
      </c>
      <c r="CJ68" s="11">
        <f>IF('Cartera Semanal Producto'!$A68='Cartera Semanal Producto'!CJ$1,-SUMIFS('BD Factoraje'!$Q:$Q,'BD Factoraje'!$G:$G,'Cartera Semanal Producto'!$A68,'BD Factoraje'!$C:$C,$B$2),0)+CI68-SUMIFS('BD Factoraje'!$R:$R,'BD Factoraje'!$G:$G,'Cartera Semanal Producto'!$A68,'BD Factoraje'!$N:$N,'Cartera Semanal Producto'!CJ$1,'BD Factoraje'!$C:$C,$B$2)</f>
        <v>7.5000000197178451E-3</v>
      </c>
      <c r="CK68" s="11">
        <f>IF('Cartera Semanal Producto'!$A68='Cartera Semanal Producto'!CK$1,-SUMIFS('BD Factoraje'!$Q:$Q,'BD Factoraje'!$G:$G,'Cartera Semanal Producto'!$A68,'BD Factoraje'!$C:$C,$B$2),0)+CJ68-SUMIFS('BD Factoraje'!$R:$R,'BD Factoraje'!$G:$G,'Cartera Semanal Producto'!$A68,'BD Factoraje'!$N:$N,'Cartera Semanal Producto'!CK$1,'BD Factoraje'!$C:$C,$B$2)</f>
        <v>7.5000000197178451E-3</v>
      </c>
      <c r="CL68" s="11">
        <f>IF('Cartera Semanal Producto'!$A68='Cartera Semanal Producto'!CL$1,-SUMIFS('BD Factoraje'!$Q:$Q,'BD Factoraje'!$G:$G,'Cartera Semanal Producto'!$A68,'BD Factoraje'!$C:$C,$B$2),0)+CK68-SUMIFS('BD Factoraje'!$R:$R,'BD Factoraje'!$G:$G,'Cartera Semanal Producto'!$A68,'BD Factoraje'!$N:$N,'Cartera Semanal Producto'!CL$1,'BD Factoraje'!$C:$C,$B$2)</f>
        <v>7.5000000197178451E-3</v>
      </c>
      <c r="CM68" s="11">
        <f>IF('Cartera Semanal Producto'!$A68='Cartera Semanal Producto'!CM$1,-SUMIFS('BD Factoraje'!$Q:$Q,'BD Factoraje'!$G:$G,'Cartera Semanal Producto'!$A68,'BD Factoraje'!$C:$C,$B$2),0)+CL68-SUMIFS('BD Factoraje'!$R:$R,'BD Factoraje'!$G:$G,'Cartera Semanal Producto'!$A68,'BD Factoraje'!$N:$N,'Cartera Semanal Producto'!CM$1,'BD Factoraje'!$C:$C,$B$2)</f>
        <v>7.5000000197178451E-3</v>
      </c>
      <c r="CN68" s="11">
        <f>IF('Cartera Semanal Producto'!$A68='Cartera Semanal Producto'!CN$1,-SUMIFS('BD Factoraje'!$Q:$Q,'BD Factoraje'!$G:$G,'Cartera Semanal Producto'!$A68,'BD Factoraje'!$C:$C,$B$2),0)+CM68-SUMIFS('BD Factoraje'!$R:$R,'BD Factoraje'!$G:$G,'Cartera Semanal Producto'!$A68,'BD Factoraje'!$N:$N,'Cartera Semanal Producto'!CN$1,'BD Factoraje'!$C:$C,$B$2)</f>
        <v>7.5000000197178451E-3</v>
      </c>
      <c r="CO68" s="11">
        <f>IF('Cartera Semanal Producto'!$A68='Cartera Semanal Producto'!CO$1,-SUMIFS('BD Factoraje'!$Q:$Q,'BD Factoraje'!$G:$G,'Cartera Semanal Producto'!$A68,'BD Factoraje'!$C:$C,$B$2),0)+CN68-SUMIFS('BD Factoraje'!$R:$R,'BD Factoraje'!$G:$G,'Cartera Semanal Producto'!$A68,'BD Factoraje'!$N:$N,'Cartera Semanal Producto'!CO$1,'BD Factoraje'!$C:$C,$B$2)</f>
        <v>7.5000000197178451E-3</v>
      </c>
      <c r="CP68" s="11">
        <f>IF('Cartera Semanal Producto'!$A68='Cartera Semanal Producto'!CP$1,-SUMIFS('BD Factoraje'!$Q:$Q,'BD Factoraje'!$G:$G,'Cartera Semanal Producto'!$A68,'BD Factoraje'!$C:$C,$B$2),0)+CO68-SUMIFS('BD Factoraje'!$R:$R,'BD Factoraje'!$G:$G,'Cartera Semanal Producto'!$A68,'BD Factoraje'!$N:$N,'Cartera Semanal Producto'!CP$1,'BD Factoraje'!$C:$C,$B$2)</f>
        <v>7.5000000197178451E-3</v>
      </c>
      <c r="CQ68" s="11">
        <f>IF('Cartera Semanal Producto'!$A68='Cartera Semanal Producto'!CQ$1,-SUMIFS('BD Factoraje'!$Q:$Q,'BD Factoraje'!$G:$G,'Cartera Semanal Producto'!$A68,'BD Factoraje'!$C:$C,$B$2),0)+CP68-SUMIFS('BD Factoraje'!$R:$R,'BD Factoraje'!$G:$G,'Cartera Semanal Producto'!$A68,'BD Factoraje'!$N:$N,'Cartera Semanal Producto'!CQ$1,'BD Factoraje'!$C:$C,$B$2)</f>
        <v>7.5000000197178451E-3</v>
      </c>
      <c r="CR68" s="11">
        <f>IF('Cartera Semanal Producto'!$A68='Cartera Semanal Producto'!CR$1,-SUMIFS('BD Factoraje'!$Q:$Q,'BD Factoraje'!$G:$G,'Cartera Semanal Producto'!$A68,'BD Factoraje'!$C:$C,$B$2),0)+CQ68-SUMIFS('BD Factoraje'!$R:$R,'BD Factoraje'!$G:$G,'Cartera Semanal Producto'!$A68,'BD Factoraje'!$N:$N,'Cartera Semanal Producto'!CR$1,'BD Factoraje'!$C:$C,$B$2)</f>
        <v>7.5000000197178451E-3</v>
      </c>
      <c r="CS68" s="11">
        <f>IF('Cartera Semanal Producto'!$A68='Cartera Semanal Producto'!CS$1,-SUMIFS('BD Factoraje'!$Q:$Q,'BD Factoraje'!$G:$G,'Cartera Semanal Producto'!$A68,'BD Factoraje'!$C:$C,$B$2),0)+CR68-SUMIFS('BD Factoraje'!$R:$R,'BD Factoraje'!$G:$G,'Cartera Semanal Producto'!$A68,'BD Factoraje'!$N:$N,'Cartera Semanal Producto'!CS$1,'BD Factoraje'!$C:$C,$B$2)</f>
        <v>7.5000000197178451E-3</v>
      </c>
      <c r="CT68" s="11">
        <f>IF('Cartera Semanal Producto'!$A68='Cartera Semanal Producto'!CT$1,-SUMIFS('BD Factoraje'!$Q:$Q,'BD Factoraje'!$G:$G,'Cartera Semanal Producto'!$A68,'BD Factoraje'!$C:$C,$B$2),0)+CS68-SUMIFS('BD Factoraje'!$R:$R,'BD Factoraje'!$G:$G,'Cartera Semanal Producto'!$A68,'BD Factoraje'!$N:$N,'Cartera Semanal Producto'!CT$1,'BD Factoraje'!$C:$C,$B$2)</f>
        <v>7.5000000197178451E-3</v>
      </c>
      <c r="CU68" s="11">
        <f>IF('Cartera Semanal Producto'!$A68='Cartera Semanal Producto'!CU$1,-SUMIFS('BD Factoraje'!$Q:$Q,'BD Factoraje'!$G:$G,'Cartera Semanal Producto'!$A68,'BD Factoraje'!$C:$C,$B$2),0)+CT68-SUMIFS('BD Factoraje'!$R:$R,'BD Factoraje'!$G:$G,'Cartera Semanal Producto'!$A68,'BD Factoraje'!$N:$N,'Cartera Semanal Producto'!CU$1,'BD Factoraje'!$C:$C,$B$2)</f>
        <v>7.5000000197178451E-3</v>
      </c>
      <c r="CV68" s="11">
        <f>IF('Cartera Semanal Producto'!$A68='Cartera Semanal Producto'!CV$1,-SUMIFS('BD Factoraje'!$Q:$Q,'BD Factoraje'!$G:$G,'Cartera Semanal Producto'!$A68,'BD Factoraje'!$C:$C,$B$2),0)+CU68-SUMIFS('BD Factoraje'!$R:$R,'BD Factoraje'!$G:$G,'Cartera Semanal Producto'!$A68,'BD Factoraje'!$N:$N,'Cartera Semanal Producto'!CV$1,'BD Factoraje'!$C:$C,$B$2)</f>
        <v>7.5000000197178451E-3</v>
      </c>
    </row>
    <row r="69" spans="1:100" x14ac:dyDescent="0.25">
      <c r="A69" s="14">
        <v>79</v>
      </c>
      <c r="B69" s="31">
        <f t="shared" si="3"/>
        <v>42918</v>
      </c>
      <c r="C69" s="11">
        <f>IF('Cartera Semanal Producto'!$A69='Cartera Semanal Producto'!C$1,-SUMIFS('BD Factoraje'!$Q:$Q,'BD Factoraje'!$G:$G,'Cartera Semanal Producto'!$A69,'BD Factoraje'!$C:$C,$B$2),0)</f>
        <v>0</v>
      </c>
      <c r="D69" s="11">
        <f>IF('Cartera Semanal Producto'!$A69='Cartera Semanal Producto'!D$1,-SUMIFS('BD Factoraje'!$Q:$Q,'BD Factoraje'!$G:$G,'Cartera Semanal Producto'!$A69,'BD Factoraje'!$C:$C,$B$2),0)+C69-SUMIFS('BD Factoraje'!$R:$R,'BD Factoraje'!$G:$G,'Cartera Semanal Producto'!$A69,'BD Factoraje'!$N:$N,'Cartera Semanal Producto'!D$1,'BD Factoraje'!$C:$C,$B$2)</f>
        <v>0</v>
      </c>
      <c r="E69" s="11">
        <f>IF('Cartera Semanal Producto'!$A69='Cartera Semanal Producto'!E$1,-SUMIFS('BD Factoraje'!$Q:$Q,'BD Factoraje'!$G:$G,'Cartera Semanal Producto'!$A69,'BD Factoraje'!$C:$C,$B$2),0)+D69-SUMIFS('BD Factoraje'!$R:$R,'BD Factoraje'!$G:$G,'Cartera Semanal Producto'!$A69,'BD Factoraje'!$N:$N,'Cartera Semanal Producto'!E$1,'BD Factoraje'!$C:$C,$B$2)</f>
        <v>0</v>
      </c>
      <c r="F69" s="11">
        <f>IF('Cartera Semanal Producto'!$A69='Cartera Semanal Producto'!F$1,-SUMIFS('BD Factoraje'!$Q:$Q,'BD Factoraje'!$G:$G,'Cartera Semanal Producto'!$A69,'BD Factoraje'!$C:$C,$B$2),0)+E69-SUMIFS('BD Factoraje'!$R:$R,'BD Factoraje'!$G:$G,'Cartera Semanal Producto'!$A69,'BD Factoraje'!$N:$N,'Cartera Semanal Producto'!F$1,'BD Factoraje'!$C:$C,$B$2)</f>
        <v>0</v>
      </c>
      <c r="G69" s="11">
        <f>IF('Cartera Semanal Producto'!$A69='Cartera Semanal Producto'!G$1,-SUMIFS('BD Factoraje'!$Q:$Q,'BD Factoraje'!$G:$G,'Cartera Semanal Producto'!$A69,'BD Factoraje'!$C:$C,$B$2),0)+F69-SUMIFS('BD Factoraje'!$R:$R,'BD Factoraje'!$G:$G,'Cartera Semanal Producto'!$A69,'BD Factoraje'!$N:$N,'Cartera Semanal Producto'!G$1,'BD Factoraje'!$C:$C,$B$2)</f>
        <v>0</v>
      </c>
      <c r="H69" s="11">
        <f>IF('Cartera Semanal Producto'!$A69='Cartera Semanal Producto'!H$1,-SUMIFS('BD Factoraje'!$Q:$Q,'BD Factoraje'!$G:$G,'Cartera Semanal Producto'!$A69,'BD Factoraje'!$C:$C,$B$2),0)+G69-SUMIFS('BD Factoraje'!$R:$R,'BD Factoraje'!$G:$G,'Cartera Semanal Producto'!$A69,'BD Factoraje'!$N:$N,'Cartera Semanal Producto'!H$1,'BD Factoraje'!$C:$C,$B$2)</f>
        <v>0</v>
      </c>
      <c r="I69" s="11">
        <f>IF('Cartera Semanal Producto'!$A69='Cartera Semanal Producto'!I$1,-SUMIFS('BD Factoraje'!$Q:$Q,'BD Factoraje'!$G:$G,'Cartera Semanal Producto'!$A69,'BD Factoraje'!$C:$C,$B$2),0)+H69-SUMIFS('BD Factoraje'!$R:$R,'BD Factoraje'!$G:$G,'Cartera Semanal Producto'!$A69,'BD Factoraje'!$N:$N,'Cartera Semanal Producto'!I$1,'BD Factoraje'!$C:$C,$B$2)</f>
        <v>0</v>
      </c>
      <c r="J69" s="11">
        <f>IF('Cartera Semanal Producto'!$A69='Cartera Semanal Producto'!J$1,-SUMIFS('BD Factoraje'!$Q:$Q,'BD Factoraje'!$G:$G,'Cartera Semanal Producto'!$A69,'BD Factoraje'!$C:$C,$B$2),0)+I69-SUMIFS('BD Factoraje'!$R:$R,'BD Factoraje'!$G:$G,'Cartera Semanal Producto'!$A69,'BD Factoraje'!$N:$N,'Cartera Semanal Producto'!J$1,'BD Factoraje'!$C:$C,$B$2)</f>
        <v>0</v>
      </c>
      <c r="K69" s="11">
        <f>IF('Cartera Semanal Producto'!$A69='Cartera Semanal Producto'!K$1,-SUMIFS('BD Factoraje'!$Q:$Q,'BD Factoraje'!$G:$G,'Cartera Semanal Producto'!$A69,'BD Factoraje'!$C:$C,$B$2),0)+J69-SUMIFS('BD Factoraje'!$R:$R,'BD Factoraje'!$G:$G,'Cartera Semanal Producto'!$A69,'BD Factoraje'!$N:$N,'Cartera Semanal Producto'!K$1,'BD Factoraje'!$C:$C,$B$2)</f>
        <v>0</v>
      </c>
      <c r="L69" s="11">
        <f>IF('Cartera Semanal Producto'!$A69='Cartera Semanal Producto'!L$1,-SUMIFS('BD Factoraje'!$Q:$Q,'BD Factoraje'!$G:$G,'Cartera Semanal Producto'!$A69,'BD Factoraje'!$C:$C,$B$2),0)+K69-SUMIFS('BD Factoraje'!$R:$R,'BD Factoraje'!$G:$G,'Cartera Semanal Producto'!$A69,'BD Factoraje'!$N:$N,'Cartera Semanal Producto'!L$1,'BD Factoraje'!$C:$C,$B$2)</f>
        <v>0</v>
      </c>
      <c r="M69" s="11">
        <f>IF('Cartera Semanal Producto'!$A69='Cartera Semanal Producto'!M$1,-SUMIFS('BD Factoraje'!$Q:$Q,'BD Factoraje'!$G:$G,'Cartera Semanal Producto'!$A69,'BD Factoraje'!$C:$C,$B$2),0)+L69-SUMIFS('BD Factoraje'!$R:$R,'BD Factoraje'!$G:$G,'Cartera Semanal Producto'!$A69,'BD Factoraje'!$N:$N,'Cartera Semanal Producto'!M$1,'BD Factoraje'!$C:$C,$B$2)</f>
        <v>0</v>
      </c>
      <c r="N69" s="11">
        <f>IF('Cartera Semanal Producto'!$A69='Cartera Semanal Producto'!N$1,-SUMIFS('BD Factoraje'!$Q:$Q,'BD Factoraje'!$G:$G,'Cartera Semanal Producto'!$A69,'BD Factoraje'!$C:$C,$B$2),0)+M69-SUMIFS('BD Factoraje'!$R:$R,'BD Factoraje'!$G:$G,'Cartera Semanal Producto'!$A69,'BD Factoraje'!$N:$N,'Cartera Semanal Producto'!N$1,'BD Factoraje'!$C:$C,$B$2)</f>
        <v>0</v>
      </c>
      <c r="O69" s="11">
        <f>IF('Cartera Semanal Producto'!$A69='Cartera Semanal Producto'!O$1,-SUMIFS('BD Factoraje'!$Q:$Q,'BD Factoraje'!$G:$G,'Cartera Semanal Producto'!$A69,'BD Factoraje'!$C:$C,$B$2),0)+N69-SUMIFS('BD Factoraje'!$R:$R,'BD Factoraje'!$G:$G,'Cartera Semanal Producto'!$A69,'BD Factoraje'!$N:$N,'Cartera Semanal Producto'!O$1,'BD Factoraje'!$C:$C,$B$2)</f>
        <v>0</v>
      </c>
      <c r="P69" s="11">
        <f>IF('Cartera Semanal Producto'!$A69='Cartera Semanal Producto'!P$1,-SUMIFS('BD Factoraje'!$Q:$Q,'BD Factoraje'!$G:$G,'Cartera Semanal Producto'!$A69,'BD Factoraje'!$C:$C,$B$2),0)+O69-SUMIFS('BD Factoraje'!$R:$R,'BD Factoraje'!$G:$G,'Cartera Semanal Producto'!$A69,'BD Factoraje'!$N:$N,'Cartera Semanal Producto'!P$1,'BD Factoraje'!$C:$C,$B$2)</f>
        <v>0</v>
      </c>
      <c r="Q69" s="11">
        <f>IF('Cartera Semanal Producto'!$A69='Cartera Semanal Producto'!Q$1,-SUMIFS('BD Factoraje'!$Q:$Q,'BD Factoraje'!$G:$G,'Cartera Semanal Producto'!$A69,'BD Factoraje'!$C:$C,$B$2),0)+P69-SUMIFS('BD Factoraje'!$R:$R,'BD Factoraje'!$G:$G,'Cartera Semanal Producto'!$A69,'BD Factoraje'!$N:$N,'Cartera Semanal Producto'!Q$1,'BD Factoraje'!$C:$C,$B$2)</f>
        <v>0</v>
      </c>
      <c r="R69" s="11">
        <f>IF('Cartera Semanal Producto'!$A69='Cartera Semanal Producto'!R$1,-SUMIFS('BD Factoraje'!$Q:$Q,'BD Factoraje'!$G:$G,'Cartera Semanal Producto'!$A69,'BD Factoraje'!$C:$C,$B$2),0)+Q69-SUMIFS('BD Factoraje'!$R:$R,'BD Factoraje'!$G:$G,'Cartera Semanal Producto'!$A69,'BD Factoraje'!$N:$N,'Cartera Semanal Producto'!R$1,'BD Factoraje'!$C:$C,$B$2)</f>
        <v>0</v>
      </c>
      <c r="S69" s="11">
        <f>IF('Cartera Semanal Producto'!$A69='Cartera Semanal Producto'!S$1,-SUMIFS('BD Factoraje'!$Q:$Q,'BD Factoraje'!$G:$G,'Cartera Semanal Producto'!$A69,'BD Factoraje'!$C:$C,$B$2),0)+R69-SUMIFS('BD Factoraje'!$R:$R,'BD Factoraje'!$G:$G,'Cartera Semanal Producto'!$A69,'BD Factoraje'!$N:$N,'Cartera Semanal Producto'!S$1,'BD Factoraje'!$C:$C,$B$2)</f>
        <v>0</v>
      </c>
      <c r="T69" s="11">
        <f>IF('Cartera Semanal Producto'!$A69='Cartera Semanal Producto'!T$1,-SUMIFS('BD Factoraje'!$Q:$Q,'BD Factoraje'!$G:$G,'Cartera Semanal Producto'!$A69,'BD Factoraje'!$C:$C,$B$2),0)+S69-SUMIFS('BD Factoraje'!$R:$R,'BD Factoraje'!$G:$G,'Cartera Semanal Producto'!$A69,'BD Factoraje'!$N:$N,'Cartera Semanal Producto'!T$1,'BD Factoraje'!$C:$C,$B$2)</f>
        <v>0</v>
      </c>
      <c r="U69" s="11">
        <f>IF('Cartera Semanal Producto'!$A69='Cartera Semanal Producto'!U$1,-SUMIFS('BD Factoraje'!$Q:$Q,'BD Factoraje'!$G:$G,'Cartera Semanal Producto'!$A69,'BD Factoraje'!$C:$C,$B$2),0)+T69-SUMIFS('BD Factoraje'!$R:$R,'BD Factoraje'!$G:$G,'Cartera Semanal Producto'!$A69,'BD Factoraje'!$N:$N,'Cartera Semanal Producto'!U$1,'BD Factoraje'!$C:$C,$B$2)</f>
        <v>0</v>
      </c>
      <c r="V69" s="11">
        <f>IF('Cartera Semanal Producto'!$A69='Cartera Semanal Producto'!V$1,-SUMIFS('BD Factoraje'!$Q:$Q,'BD Factoraje'!$G:$G,'Cartera Semanal Producto'!$A69,'BD Factoraje'!$C:$C,$B$2),0)+U69-SUMIFS('BD Factoraje'!$R:$R,'BD Factoraje'!$G:$G,'Cartera Semanal Producto'!$A69,'BD Factoraje'!$N:$N,'Cartera Semanal Producto'!V$1,'BD Factoraje'!$C:$C,$B$2)</f>
        <v>0</v>
      </c>
      <c r="W69" s="11">
        <f>IF('Cartera Semanal Producto'!$A69='Cartera Semanal Producto'!W$1,-SUMIFS('BD Factoraje'!$Q:$Q,'BD Factoraje'!$G:$G,'Cartera Semanal Producto'!$A69,'BD Factoraje'!$C:$C,$B$2),0)+V69-SUMIFS('BD Factoraje'!$R:$R,'BD Factoraje'!$G:$G,'Cartera Semanal Producto'!$A69,'BD Factoraje'!$N:$N,'Cartera Semanal Producto'!W$1,'BD Factoraje'!$C:$C,$B$2)</f>
        <v>0</v>
      </c>
      <c r="X69" s="11">
        <f>IF('Cartera Semanal Producto'!$A69='Cartera Semanal Producto'!X$1,-SUMIFS('BD Factoraje'!$Q:$Q,'BD Factoraje'!$G:$G,'Cartera Semanal Producto'!$A69,'BD Factoraje'!$C:$C,$B$2),0)+W69-SUMIFS('BD Factoraje'!$R:$R,'BD Factoraje'!$G:$G,'Cartera Semanal Producto'!$A69,'BD Factoraje'!$N:$N,'Cartera Semanal Producto'!X$1,'BD Factoraje'!$C:$C,$B$2)</f>
        <v>0</v>
      </c>
      <c r="Y69" s="11">
        <f>IF('Cartera Semanal Producto'!$A69='Cartera Semanal Producto'!Y$1,-SUMIFS('BD Factoraje'!$Q:$Q,'BD Factoraje'!$G:$G,'Cartera Semanal Producto'!$A69,'BD Factoraje'!$C:$C,$B$2),0)+X69-SUMIFS('BD Factoraje'!$R:$R,'BD Factoraje'!$G:$G,'Cartera Semanal Producto'!$A69,'BD Factoraje'!$N:$N,'Cartera Semanal Producto'!Y$1,'BD Factoraje'!$C:$C,$B$2)</f>
        <v>0</v>
      </c>
      <c r="Z69" s="11">
        <f>IF('Cartera Semanal Producto'!$A69='Cartera Semanal Producto'!Z$1,-SUMIFS('BD Factoraje'!$Q:$Q,'BD Factoraje'!$G:$G,'Cartera Semanal Producto'!$A69,'BD Factoraje'!$C:$C,$B$2),0)+Y69-SUMIFS('BD Factoraje'!$R:$R,'BD Factoraje'!$G:$G,'Cartera Semanal Producto'!$A69,'BD Factoraje'!$N:$N,'Cartera Semanal Producto'!Z$1,'BD Factoraje'!$C:$C,$B$2)</f>
        <v>0</v>
      </c>
      <c r="AA69" s="11">
        <f>IF('Cartera Semanal Producto'!$A69='Cartera Semanal Producto'!AA$1,-SUMIFS('BD Factoraje'!$Q:$Q,'BD Factoraje'!$G:$G,'Cartera Semanal Producto'!$A69,'BD Factoraje'!$C:$C,$B$2),0)+Z69-SUMIFS('BD Factoraje'!$R:$R,'BD Factoraje'!$G:$G,'Cartera Semanal Producto'!$A69,'BD Factoraje'!$N:$N,'Cartera Semanal Producto'!AA$1,'BD Factoraje'!$C:$C,$B$2)</f>
        <v>0</v>
      </c>
      <c r="AB69" s="11">
        <f>IF('Cartera Semanal Producto'!$A69='Cartera Semanal Producto'!AB$1,-SUMIFS('BD Factoraje'!$Q:$Q,'BD Factoraje'!$G:$G,'Cartera Semanal Producto'!$A69,'BD Factoraje'!$C:$C,$B$2),0)+AA69-SUMIFS('BD Factoraje'!$R:$R,'BD Factoraje'!$G:$G,'Cartera Semanal Producto'!$A69,'BD Factoraje'!$N:$N,'Cartera Semanal Producto'!AB$1,'BD Factoraje'!$C:$C,$B$2)</f>
        <v>0</v>
      </c>
      <c r="AC69" s="11">
        <f>IF('Cartera Semanal Producto'!$A69='Cartera Semanal Producto'!AC$1,-SUMIFS('BD Factoraje'!$Q:$Q,'BD Factoraje'!$G:$G,'Cartera Semanal Producto'!$A69,'BD Factoraje'!$C:$C,$B$2),0)+AB69-SUMIFS('BD Factoraje'!$R:$R,'BD Factoraje'!$G:$G,'Cartera Semanal Producto'!$A69,'BD Factoraje'!$N:$N,'Cartera Semanal Producto'!AC$1,'BD Factoraje'!$C:$C,$B$2)</f>
        <v>0</v>
      </c>
      <c r="AD69" s="11">
        <f>IF('Cartera Semanal Producto'!$A69='Cartera Semanal Producto'!AD$1,-SUMIFS('BD Factoraje'!$Q:$Q,'BD Factoraje'!$G:$G,'Cartera Semanal Producto'!$A69,'BD Factoraje'!$C:$C,$B$2),0)+AC69-SUMIFS('BD Factoraje'!$R:$R,'BD Factoraje'!$G:$G,'Cartera Semanal Producto'!$A69,'BD Factoraje'!$N:$N,'Cartera Semanal Producto'!AD$1,'BD Factoraje'!$C:$C,$B$2)</f>
        <v>0</v>
      </c>
      <c r="AE69" s="11">
        <f>IF('Cartera Semanal Producto'!$A69='Cartera Semanal Producto'!AE$1,-SUMIFS('BD Factoraje'!$Q:$Q,'BD Factoraje'!$G:$G,'Cartera Semanal Producto'!$A69,'BD Factoraje'!$C:$C,$B$2),0)+AD69-SUMIFS('BD Factoraje'!$R:$R,'BD Factoraje'!$G:$G,'Cartera Semanal Producto'!$A69,'BD Factoraje'!$N:$N,'Cartera Semanal Producto'!AE$1,'BD Factoraje'!$C:$C,$B$2)</f>
        <v>0</v>
      </c>
      <c r="AF69" s="11">
        <f>IF('Cartera Semanal Producto'!$A69='Cartera Semanal Producto'!AF$1,-SUMIFS('BD Factoraje'!$Q:$Q,'BD Factoraje'!$G:$G,'Cartera Semanal Producto'!$A69,'BD Factoraje'!$C:$C,$B$2),0)+AE69-SUMIFS('BD Factoraje'!$R:$R,'BD Factoraje'!$G:$G,'Cartera Semanal Producto'!$A69,'BD Factoraje'!$N:$N,'Cartera Semanal Producto'!AF$1,'BD Factoraje'!$C:$C,$B$2)</f>
        <v>0</v>
      </c>
      <c r="AG69" s="11">
        <f>IF('Cartera Semanal Producto'!$A69='Cartera Semanal Producto'!AG$1,-SUMIFS('BD Factoraje'!$Q:$Q,'BD Factoraje'!$G:$G,'Cartera Semanal Producto'!$A69,'BD Factoraje'!$C:$C,$B$2),0)+AF69-SUMIFS('BD Factoraje'!$R:$R,'BD Factoraje'!$G:$G,'Cartera Semanal Producto'!$A69,'BD Factoraje'!$N:$N,'Cartera Semanal Producto'!AG$1,'BD Factoraje'!$C:$C,$B$2)</f>
        <v>0</v>
      </c>
      <c r="AH69" s="11">
        <f>IF('Cartera Semanal Producto'!$A69='Cartera Semanal Producto'!AH$1,-SUMIFS('BD Factoraje'!$Q:$Q,'BD Factoraje'!$G:$G,'Cartera Semanal Producto'!$A69,'BD Factoraje'!$C:$C,$B$2),0)+AG69-SUMIFS('BD Factoraje'!$R:$R,'BD Factoraje'!$G:$G,'Cartera Semanal Producto'!$A69,'BD Factoraje'!$N:$N,'Cartera Semanal Producto'!AH$1,'BD Factoraje'!$C:$C,$B$2)</f>
        <v>0</v>
      </c>
      <c r="AI69" s="11">
        <f>IF('Cartera Semanal Producto'!$A69='Cartera Semanal Producto'!AI$1,-SUMIFS('BD Factoraje'!$Q:$Q,'BD Factoraje'!$G:$G,'Cartera Semanal Producto'!$A69,'BD Factoraje'!$C:$C,$B$2),0)+AH69-SUMIFS('BD Factoraje'!$R:$R,'BD Factoraje'!$G:$G,'Cartera Semanal Producto'!$A69,'BD Factoraje'!$N:$N,'Cartera Semanal Producto'!AI$1,'BD Factoraje'!$C:$C,$B$2)</f>
        <v>0</v>
      </c>
      <c r="AJ69" s="11">
        <f>IF('Cartera Semanal Producto'!$A69='Cartera Semanal Producto'!AJ$1,-SUMIFS('BD Factoraje'!$Q:$Q,'BD Factoraje'!$G:$G,'Cartera Semanal Producto'!$A69,'BD Factoraje'!$C:$C,$B$2),0)+AI69-SUMIFS('BD Factoraje'!$R:$R,'BD Factoraje'!$G:$G,'Cartera Semanal Producto'!$A69,'BD Factoraje'!$N:$N,'Cartera Semanal Producto'!AJ$1,'BD Factoraje'!$C:$C,$B$2)</f>
        <v>0</v>
      </c>
      <c r="AK69" s="11">
        <f>IF('Cartera Semanal Producto'!$A69='Cartera Semanal Producto'!AK$1,-SUMIFS('BD Factoraje'!$Q:$Q,'BD Factoraje'!$G:$G,'Cartera Semanal Producto'!$A69,'BD Factoraje'!$C:$C,$B$2),0)+AJ69-SUMIFS('BD Factoraje'!$R:$R,'BD Factoraje'!$G:$G,'Cartera Semanal Producto'!$A69,'BD Factoraje'!$N:$N,'Cartera Semanal Producto'!AK$1,'BD Factoraje'!$C:$C,$B$2)</f>
        <v>0</v>
      </c>
      <c r="AL69" s="11">
        <f>IF('Cartera Semanal Producto'!$A69='Cartera Semanal Producto'!AL$1,-SUMIFS('BD Factoraje'!$Q:$Q,'BD Factoraje'!$G:$G,'Cartera Semanal Producto'!$A69,'BD Factoraje'!$C:$C,$B$2),0)+AK69-SUMIFS('BD Factoraje'!$R:$R,'BD Factoraje'!$G:$G,'Cartera Semanal Producto'!$A69,'BD Factoraje'!$N:$N,'Cartera Semanal Producto'!AL$1,'BD Factoraje'!$C:$C,$B$2)</f>
        <v>0</v>
      </c>
      <c r="AM69" s="11">
        <f>IF('Cartera Semanal Producto'!$A69='Cartera Semanal Producto'!AM$1,-SUMIFS('BD Factoraje'!$Q:$Q,'BD Factoraje'!$G:$G,'Cartera Semanal Producto'!$A69,'BD Factoraje'!$C:$C,$B$2),0)+AL69-SUMIFS('BD Factoraje'!$R:$R,'BD Factoraje'!$G:$G,'Cartera Semanal Producto'!$A69,'BD Factoraje'!$N:$N,'Cartera Semanal Producto'!AM$1,'BD Factoraje'!$C:$C,$B$2)</f>
        <v>0</v>
      </c>
      <c r="AN69" s="11">
        <f>IF('Cartera Semanal Producto'!$A69='Cartera Semanal Producto'!AN$1,-SUMIFS('BD Factoraje'!$Q:$Q,'BD Factoraje'!$G:$G,'Cartera Semanal Producto'!$A69,'BD Factoraje'!$C:$C,$B$2),0)+AM69-SUMIFS('BD Factoraje'!$R:$R,'BD Factoraje'!$G:$G,'Cartera Semanal Producto'!$A69,'BD Factoraje'!$N:$N,'Cartera Semanal Producto'!AN$1,'BD Factoraje'!$C:$C,$B$2)</f>
        <v>0</v>
      </c>
      <c r="AO69" s="11">
        <f>IF('Cartera Semanal Producto'!$A69='Cartera Semanal Producto'!AO$1,-SUMIFS('BD Factoraje'!$Q:$Q,'BD Factoraje'!$G:$G,'Cartera Semanal Producto'!$A69,'BD Factoraje'!$C:$C,$B$2),0)+AN69-SUMIFS('BD Factoraje'!$R:$R,'BD Factoraje'!$G:$G,'Cartera Semanal Producto'!$A69,'BD Factoraje'!$N:$N,'Cartera Semanal Producto'!AO$1,'BD Factoraje'!$C:$C,$B$2)</f>
        <v>0</v>
      </c>
      <c r="AP69" s="11">
        <f>IF('Cartera Semanal Producto'!$A69='Cartera Semanal Producto'!AP$1,-SUMIFS('BD Factoraje'!$Q:$Q,'BD Factoraje'!$G:$G,'Cartera Semanal Producto'!$A69,'BD Factoraje'!$C:$C,$B$2),0)+AO69-SUMIFS('BD Factoraje'!$R:$R,'BD Factoraje'!$G:$G,'Cartera Semanal Producto'!$A69,'BD Factoraje'!$N:$N,'Cartera Semanal Producto'!AP$1,'BD Factoraje'!$C:$C,$B$2)</f>
        <v>0</v>
      </c>
      <c r="AQ69" s="11">
        <f>IF('Cartera Semanal Producto'!$A69='Cartera Semanal Producto'!AQ$1,-SUMIFS('BD Factoraje'!$Q:$Q,'BD Factoraje'!$G:$G,'Cartera Semanal Producto'!$A69,'BD Factoraje'!$C:$C,$B$2),0)+AP69-SUMIFS('BD Factoraje'!$R:$R,'BD Factoraje'!$G:$G,'Cartera Semanal Producto'!$A69,'BD Factoraje'!$N:$N,'Cartera Semanal Producto'!AQ$1,'BD Factoraje'!$C:$C,$B$2)</f>
        <v>0</v>
      </c>
      <c r="AR69" s="11">
        <f>IF('Cartera Semanal Producto'!$A69='Cartera Semanal Producto'!AR$1,-SUMIFS('BD Factoraje'!$Q:$Q,'BD Factoraje'!$G:$G,'Cartera Semanal Producto'!$A69,'BD Factoraje'!$C:$C,$B$2),0)+AQ69-SUMIFS('BD Factoraje'!$R:$R,'BD Factoraje'!$G:$G,'Cartera Semanal Producto'!$A69,'BD Factoraje'!$N:$N,'Cartera Semanal Producto'!AR$1,'BD Factoraje'!$C:$C,$B$2)</f>
        <v>0</v>
      </c>
      <c r="AS69" s="11">
        <f>IF('Cartera Semanal Producto'!$A69='Cartera Semanal Producto'!AS$1,-SUMIFS('BD Factoraje'!$Q:$Q,'BD Factoraje'!$G:$G,'Cartera Semanal Producto'!$A69,'BD Factoraje'!$C:$C,$B$2),0)+AR69-SUMIFS('BD Factoraje'!$R:$R,'BD Factoraje'!$G:$G,'Cartera Semanal Producto'!$A69,'BD Factoraje'!$N:$N,'Cartera Semanal Producto'!AS$1,'BD Factoraje'!$C:$C,$B$2)</f>
        <v>0</v>
      </c>
      <c r="AT69" s="11">
        <f>IF('Cartera Semanal Producto'!$A69='Cartera Semanal Producto'!AT$1,-SUMIFS('BD Factoraje'!$Q:$Q,'BD Factoraje'!$G:$G,'Cartera Semanal Producto'!$A69,'BD Factoraje'!$C:$C,$B$2),0)+AS69-SUMIFS('BD Factoraje'!$R:$R,'BD Factoraje'!$G:$G,'Cartera Semanal Producto'!$A69,'BD Factoraje'!$N:$N,'Cartera Semanal Producto'!AT$1,'BD Factoraje'!$C:$C,$B$2)</f>
        <v>0</v>
      </c>
      <c r="AU69" s="11">
        <f>IF('Cartera Semanal Producto'!$A69='Cartera Semanal Producto'!AU$1,-SUMIFS('BD Factoraje'!$Q:$Q,'BD Factoraje'!$G:$G,'Cartera Semanal Producto'!$A69,'BD Factoraje'!$C:$C,$B$2),0)+AT69-SUMIFS('BD Factoraje'!$R:$R,'BD Factoraje'!$G:$G,'Cartera Semanal Producto'!$A69,'BD Factoraje'!$N:$N,'Cartera Semanal Producto'!AU$1,'BD Factoraje'!$C:$C,$B$2)</f>
        <v>0</v>
      </c>
      <c r="AV69" s="11">
        <f>IF('Cartera Semanal Producto'!$A69='Cartera Semanal Producto'!AV$1,-SUMIFS('BD Factoraje'!$Q:$Q,'BD Factoraje'!$G:$G,'Cartera Semanal Producto'!$A69,'BD Factoraje'!$C:$C,$B$2),0)+AU69-SUMIFS('BD Factoraje'!$R:$R,'BD Factoraje'!$G:$G,'Cartera Semanal Producto'!$A69,'BD Factoraje'!$N:$N,'Cartera Semanal Producto'!AV$1,'BD Factoraje'!$C:$C,$B$2)</f>
        <v>0</v>
      </c>
      <c r="AW69" s="11">
        <f>IF('Cartera Semanal Producto'!$A69='Cartera Semanal Producto'!AW$1,-SUMIFS('BD Factoraje'!$Q:$Q,'BD Factoraje'!$G:$G,'Cartera Semanal Producto'!$A69,'BD Factoraje'!$C:$C,$B$2),0)+AV69-SUMIFS('BD Factoraje'!$R:$R,'BD Factoraje'!$G:$G,'Cartera Semanal Producto'!$A69,'BD Factoraje'!$N:$N,'Cartera Semanal Producto'!AW$1,'BD Factoraje'!$C:$C,$B$2)</f>
        <v>0</v>
      </c>
      <c r="AX69" s="11">
        <f>IF('Cartera Semanal Producto'!$A69='Cartera Semanal Producto'!AX$1,-SUMIFS('BD Factoraje'!$Q:$Q,'BD Factoraje'!$G:$G,'Cartera Semanal Producto'!$A69,'BD Factoraje'!$C:$C,$B$2),0)+AW69-SUMIFS('BD Factoraje'!$R:$R,'BD Factoraje'!$G:$G,'Cartera Semanal Producto'!$A69,'BD Factoraje'!$N:$N,'Cartera Semanal Producto'!AX$1,'BD Factoraje'!$C:$C,$B$2)</f>
        <v>0</v>
      </c>
      <c r="AY69" s="11">
        <f>IF('Cartera Semanal Producto'!$A69='Cartera Semanal Producto'!AY$1,-SUMIFS('BD Factoraje'!$Q:$Q,'BD Factoraje'!$G:$G,'Cartera Semanal Producto'!$A69,'BD Factoraje'!$C:$C,$B$2),0)+AX69-SUMIFS('BD Factoraje'!$R:$R,'BD Factoraje'!$G:$G,'Cartera Semanal Producto'!$A69,'BD Factoraje'!$N:$N,'Cartera Semanal Producto'!AY$1,'BD Factoraje'!$C:$C,$B$2)</f>
        <v>0</v>
      </c>
      <c r="AZ69" s="11">
        <f>IF('Cartera Semanal Producto'!$A69='Cartera Semanal Producto'!AZ$1,-SUMIFS('BD Factoraje'!$Q:$Q,'BD Factoraje'!$G:$G,'Cartera Semanal Producto'!$A69,'BD Factoraje'!$C:$C,$B$2),0)+AY69-SUMIFS('BD Factoraje'!$R:$R,'BD Factoraje'!$G:$G,'Cartera Semanal Producto'!$A69,'BD Factoraje'!$N:$N,'Cartera Semanal Producto'!AZ$1,'BD Factoraje'!$C:$C,$B$2)</f>
        <v>0</v>
      </c>
      <c r="BA69" s="11">
        <f>IF('Cartera Semanal Producto'!$A69='Cartera Semanal Producto'!BA$1,-SUMIFS('BD Factoraje'!$Q:$Q,'BD Factoraje'!$G:$G,'Cartera Semanal Producto'!$A69,'BD Factoraje'!$C:$C,$B$2),0)+AZ69-SUMIFS('BD Factoraje'!$R:$R,'BD Factoraje'!$G:$G,'Cartera Semanal Producto'!$A69,'BD Factoraje'!$N:$N,'Cartera Semanal Producto'!BA$1,'BD Factoraje'!$C:$C,$B$2)</f>
        <v>0</v>
      </c>
      <c r="BB69" s="11">
        <f>IF('Cartera Semanal Producto'!$A69='Cartera Semanal Producto'!BB$1,-SUMIFS('BD Factoraje'!$Q:$Q,'BD Factoraje'!$G:$G,'Cartera Semanal Producto'!$A69,'BD Factoraje'!$C:$C,$B$2),0)+BA69-SUMIFS('BD Factoraje'!$R:$R,'BD Factoraje'!$G:$G,'Cartera Semanal Producto'!$A69,'BD Factoraje'!$N:$N,'Cartera Semanal Producto'!BB$1,'BD Factoraje'!$C:$C,$B$2)</f>
        <v>0</v>
      </c>
      <c r="BC69" s="11">
        <f>IF('Cartera Semanal Producto'!$A69='Cartera Semanal Producto'!BC$1,-SUMIFS('BD Factoraje'!$Q:$Q,'BD Factoraje'!$G:$G,'Cartera Semanal Producto'!$A69,'BD Factoraje'!$C:$C,$B$2),0)+BB69-SUMIFS('BD Factoraje'!$R:$R,'BD Factoraje'!$G:$G,'Cartera Semanal Producto'!$A69,'BD Factoraje'!$N:$N,'Cartera Semanal Producto'!BC$1,'BD Factoraje'!$C:$C,$B$2)</f>
        <v>0</v>
      </c>
      <c r="BD69" s="11">
        <f>IF('Cartera Semanal Producto'!$A69='Cartera Semanal Producto'!BD$1,-SUMIFS('BD Factoraje'!$Q:$Q,'BD Factoraje'!$G:$G,'Cartera Semanal Producto'!$A69,'BD Factoraje'!$C:$C,$B$2),0)+BC69-SUMIFS('BD Factoraje'!$R:$R,'BD Factoraje'!$G:$G,'Cartera Semanal Producto'!$A69,'BD Factoraje'!$N:$N,'Cartera Semanal Producto'!BD$1,'BD Factoraje'!$C:$C,$B$2)</f>
        <v>0</v>
      </c>
      <c r="BE69" s="11">
        <f>IF('Cartera Semanal Producto'!$A69='Cartera Semanal Producto'!BE$1,-SUMIFS('BD Factoraje'!$Q:$Q,'BD Factoraje'!$G:$G,'Cartera Semanal Producto'!$A69,'BD Factoraje'!$C:$C,$B$2),0)+BD69-SUMIFS('BD Factoraje'!$R:$R,'BD Factoraje'!$G:$G,'Cartera Semanal Producto'!$A69,'BD Factoraje'!$N:$N,'Cartera Semanal Producto'!BE$1,'BD Factoraje'!$C:$C,$B$2)</f>
        <v>0</v>
      </c>
      <c r="BF69" s="11">
        <f>IF('Cartera Semanal Producto'!$A69='Cartera Semanal Producto'!BF$1,-SUMIFS('BD Factoraje'!$Q:$Q,'BD Factoraje'!$G:$G,'Cartera Semanal Producto'!$A69,'BD Factoraje'!$C:$C,$B$2),0)+BE69-SUMIFS('BD Factoraje'!$R:$R,'BD Factoraje'!$G:$G,'Cartera Semanal Producto'!$A69,'BD Factoraje'!$N:$N,'Cartera Semanal Producto'!BF$1,'BD Factoraje'!$C:$C,$B$2)</f>
        <v>0</v>
      </c>
      <c r="BG69" s="11">
        <f>IF('Cartera Semanal Producto'!$A69='Cartera Semanal Producto'!BG$1,-SUMIFS('BD Factoraje'!$Q:$Q,'BD Factoraje'!$G:$G,'Cartera Semanal Producto'!$A69,'BD Factoraje'!$C:$C,$B$2),0)+BF69-SUMIFS('BD Factoraje'!$R:$R,'BD Factoraje'!$G:$G,'Cartera Semanal Producto'!$A69,'BD Factoraje'!$N:$N,'Cartera Semanal Producto'!BG$1,'BD Factoraje'!$C:$C,$B$2)</f>
        <v>0</v>
      </c>
      <c r="BH69" s="11">
        <f>IF('Cartera Semanal Producto'!$A69='Cartera Semanal Producto'!BH$1,-SUMIFS('BD Factoraje'!$Q:$Q,'BD Factoraje'!$G:$G,'Cartera Semanal Producto'!$A69,'BD Factoraje'!$C:$C,$B$2),0)+BG69-SUMIFS('BD Factoraje'!$R:$R,'BD Factoraje'!$G:$G,'Cartera Semanal Producto'!$A69,'BD Factoraje'!$N:$N,'Cartera Semanal Producto'!BH$1,'BD Factoraje'!$C:$C,$B$2)</f>
        <v>0</v>
      </c>
      <c r="BI69" s="11">
        <f>IF('Cartera Semanal Producto'!$A69='Cartera Semanal Producto'!BI$1,-SUMIFS('BD Factoraje'!$Q:$Q,'BD Factoraje'!$G:$G,'Cartera Semanal Producto'!$A69,'BD Factoraje'!$C:$C,$B$2),0)+BH69-SUMIFS('BD Factoraje'!$R:$R,'BD Factoraje'!$G:$G,'Cartera Semanal Producto'!$A69,'BD Factoraje'!$N:$N,'Cartera Semanal Producto'!BI$1,'BD Factoraje'!$C:$C,$B$2)</f>
        <v>0</v>
      </c>
      <c r="BJ69" s="11">
        <f>IF('Cartera Semanal Producto'!$A69='Cartera Semanal Producto'!BJ$1,-SUMIFS('BD Factoraje'!$Q:$Q,'BD Factoraje'!$G:$G,'Cartera Semanal Producto'!$A69,'BD Factoraje'!$C:$C,$B$2),0)+BI69-SUMIFS('BD Factoraje'!$R:$R,'BD Factoraje'!$G:$G,'Cartera Semanal Producto'!$A69,'BD Factoraje'!$N:$N,'Cartera Semanal Producto'!BJ$1,'BD Factoraje'!$C:$C,$B$2)</f>
        <v>0</v>
      </c>
      <c r="BK69" s="11">
        <f>IF('Cartera Semanal Producto'!$A69='Cartera Semanal Producto'!BK$1,-SUMIFS('BD Factoraje'!$Q:$Q,'BD Factoraje'!$G:$G,'Cartera Semanal Producto'!$A69,'BD Factoraje'!$C:$C,$B$2),0)+BJ69-SUMIFS('BD Factoraje'!$R:$R,'BD Factoraje'!$G:$G,'Cartera Semanal Producto'!$A69,'BD Factoraje'!$N:$N,'Cartera Semanal Producto'!BK$1,'BD Factoraje'!$C:$C,$B$2)</f>
        <v>0</v>
      </c>
      <c r="BL69" s="11">
        <f>IF('Cartera Semanal Producto'!$A69='Cartera Semanal Producto'!BL$1,-SUMIFS('BD Factoraje'!$Q:$Q,'BD Factoraje'!$G:$G,'Cartera Semanal Producto'!$A69,'BD Factoraje'!$C:$C,$B$2),0)+BK69-SUMIFS('BD Factoraje'!$R:$R,'BD Factoraje'!$G:$G,'Cartera Semanal Producto'!$A69,'BD Factoraje'!$N:$N,'Cartera Semanal Producto'!BL$1,'BD Factoraje'!$C:$C,$B$2)</f>
        <v>0</v>
      </c>
      <c r="BM69" s="11">
        <f>IF('Cartera Semanal Producto'!$A69='Cartera Semanal Producto'!BM$1,-SUMIFS('BD Factoraje'!$Q:$Q,'BD Factoraje'!$G:$G,'Cartera Semanal Producto'!$A69,'BD Factoraje'!$C:$C,$B$2),0)+BL69-SUMIFS('BD Factoraje'!$R:$R,'BD Factoraje'!$G:$G,'Cartera Semanal Producto'!$A69,'BD Factoraje'!$N:$N,'Cartera Semanal Producto'!BM$1,'BD Factoraje'!$C:$C,$B$2)</f>
        <v>0</v>
      </c>
      <c r="BN69" s="11">
        <f>IF('Cartera Semanal Producto'!$A69='Cartera Semanal Producto'!BN$1,-SUMIFS('BD Factoraje'!$Q:$Q,'BD Factoraje'!$G:$G,'Cartera Semanal Producto'!$A69,'BD Factoraje'!$C:$C,$B$2),0)+BM69-SUMIFS('BD Factoraje'!$R:$R,'BD Factoraje'!$G:$G,'Cartera Semanal Producto'!$A69,'BD Factoraje'!$N:$N,'Cartera Semanal Producto'!BN$1,'BD Factoraje'!$C:$C,$B$2)</f>
        <v>0</v>
      </c>
      <c r="BO69" s="11">
        <f>IF('Cartera Semanal Producto'!$A69='Cartera Semanal Producto'!BO$1,-SUMIFS('BD Factoraje'!$Q:$Q,'BD Factoraje'!$G:$G,'Cartera Semanal Producto'!$A69,'BD Factoraje'!$C:$C,$B$2),0)+BN69-SUMIFS('BD Factoraje'!$R:$R,'BD Factoraje'!$G:$G,'Cartera Semanal Producto'!$A69,'BD Factoraje'!$N:$N,'Cartera Semanal Producto'!BO$1,'BD Factoraje'!$C:$C,$B$2)</f>
        <v>0</v>
      </c>
      <c r="BP69" s="11">
        <f>IF('Cartera Semanal Producto'!$A69='Cartera Semanal Producto'!BP$1,-SUMIFS('BD Factoraje'!$Q:$Q,'BD Factoraje'!$G:$G,'Cartera Semanal Producto'!$A69,'BD Factoraje'!$C:$C,$B$2),0)+BO69-SUMIFS('BD Factoraje'!$R:$R,'BD Factoraje'!$G:$G,'Cartera Semanal Producto'!$A69,'BD Factoraje'!$N:$N,'Cartera Semanal Producto'!BP$1,'BD Factoraje'!$C:$C,$B$2)</f>
        <v>384149.25970342499</v>
      </c>
      <c r="BQ69" s="11">
        <f>IF('Cartera Semanal Producto'!$A69='Cartera Semanal Producto'!BQ$1,-SUMIFS('BD Factoraje'!$Q:$Q,'BD Factoraje'!$G:$G,'Cartera Semanal Producto'!$A69,'BD Factoraje'!$C:$C,$B$2),0)+BP69-SUMIFS('BD Factoraje'!$R:$R,'BD Factoraje'!$G:$G,'Cartera Semanal Producto'!$A69,'BD Factoraje'!$N:$N,'Cartera Semanal Producto'!BQ$1,'BD Factoraje'!$C:$C,$B$2)</f>
        <v>384149.25970342499</v>
      </c>
      <c r="BR69" s="11">
        <f>IF('Cartera Semanal Producto'!$A69='Cartera Semanal Producto'!BR$1,-SUMIFS('BD Factoraje'!$Q:$Q,'BD Factoraje'!$G:$G,'Cartera Semanal Producto'!$A69,'BD Factoraje'!$C:$C,$B$2),0)+BQ69-SUMIFS('BD Factoraje'!$R:$R,'BD Factoraje'!$G:$G,'Cartera Semanal Producto'!$A69,'BD Factoraje'!$N:$N,'Cartera Semanal Producto'!BR$1,'BD Factoraje'!$C:$C,$B$2)</f>
        <v>384149.25970342499</v>
      </c>
      <c r="BS69" s="11">
        <f>IF('Cartera Semanal Producto'!$A69='Cartera Semanal Producto'!BS$1,-SUMIFS('BD Factoraje'!$Q:$Q,'BD Factoraje'!$G:$G,'Cartera Semanal Producto'!$A69,'BD Factoraje'!$C:$C,$B$2),0)+BR69-SUMIFS('BD Factoraje'!$R:$R,'BD Factoraje'!$G:$G,'Cartera Semanal Producto'!$A69,'BD Factoraje'!$N:$N,'Cartera Semanal Producto'!BS$1,'BD Factoraje'!$C:$C,$B$2)</f>
        <v>384149.25970342499</v>
      </c>
      <c r="BT69" s="11">
        <f>IF('Cartera Semanal Producto'!$A69='Cartera Semanal Producto'!BT$1,-SUMIFS('BD Factoraje'!$Q:$Q,'BD Factoraje'!$G:$G,'Cartera Semanal Producto'!$A69,'BD Factoraje'!$C:$C,$B$2),0)+BS69-SUMIFS('BD Factoraje'!$R:$R,'BD Factoraje'!$G:$G,'Cartera Semanal Producto'!$A69,'BD Factoraje'!$N:$N,'Cartera Semanal Producto'!BT$1,'BD Factoraje'!$C:$C,$B$2)</f>
        <v>384149.25970342499</v>
      </c>
      <c r="BU69" s="11">
        <f>IF('Cartera Semanal Producto'!$A69='Cartera Semanal Producto'!BU$1,-SUMIFS('BD Factoraje'!$Q:$Q,'BD Factoraje'!$G:$G,'Cartera Semanal Producto'!$A69,'BD Factoraje'!$C:$C,$B$2),0)+BT69-SUMIFS('BD Factoraje'!$R:$R,'BD Factoraje'!$G:$G,'Cartera Semanal Producto'!$A69,'BD Factoraje'!$N:$N,'Cartera Semanal Producto'!BU$1,'BD Factoraje'!$C:$C,$B$2)</f>
        <v>384149.25970342499</v>
      </c>
      <c r="BV69" s="11">
        <f>IF('Cartera Semanal Producto'!$A69='Cartera Semanal Producto'!BV$1,-SUMIFS('BD Factoraje'!$Q:$Q,'BD Factoraje'!$G:$G,'Cartera Semanal Producto'!$A69,'BD Factoraje'!$C:$C,$B$2),0)+BU69-SUMIFS('BD Factoraje'!$R:$R,'BD Factoraje'!$G:$G,'Cartera Semanal Producto'!$A69,'BD Factoraje'!$N:$N,'Cartera Semanal Producto'!BV$1,'BD Factoraje'!$C:$C,$B$2)</f>
        <v>384149.25970342499</v>
      </c>
      <c r="BW69" s="11">
        <f>IF('Cartera Semanal Producto'!$A69='Cartera Semanal Producto'!BW$1,-SUMIFS('BD Factoraje'!$Q:$Q,'BD Factoraje'!$G:$G,'Cartera Semanal Producto'!$A69,'BD Factoraje'!$C:$C,$B$2),0)+BV69-SUMIFS('BD Factoraje'!$R:$R,'BD Factoraje'!$G:$G,'Cartera Semanal Producto'!$A69,'BD Factoraje'!$N:$N,'Cartera Semanal Producto'!BW$1,'BD Factoraje'!$C:$C,$B$2)</f>
        <v>384149.25970342499</v>
      </c>
      <c r="BX69" s="11">
        <f>IF('Cartera Semanal Producto'!$A69='Cartera Semanal Producto'!BX$1,-SUMIFS('BD Factoraje'!$Q:$Q,'BD Factoraje'!$G:$G,'Cartera Semanal Producto'!$A69,'BD Factoraje'!$C:$C,$B$2),0)+BW69-SUMIFS('BD Factoraje'!$R:$R,'BD Factoraje'!$G:$G,'Cartera Semanal Producto'!$A69,'BD Factoraje'!$N:$N,'Cartera Semanal Producto'!BX$1,'BD Factoraje'!$C:$C,$B$2)</f>
        <v>150000</v>
      </c>
      <c r="BY69" s="11">
        <f>IF('Cartera Semanal Producto'!$A69='Cartera Semanal Producto'!BY$1,-SUMIFS('BD Factoraje'!$Q:$Q,'BD Factoraje'!$G:$G,'Cartera Semanal Producto'!$A69,'BD Factoraje'!$C:$C,$B$2),0)+BX69-SUMIFS('BD Factoraje'!$R:$R,'BD Factoraje'!$G:$G,'Cartera Semanal Producto'!$A69,'BD Factoraje'!$N:$N,'Cartera Semanal Producto'!BY$1,'BD Factoraje'!$C:$C,$B$2)</f>
        <v>150000</v>
      </c>
      <c r="BZ69" s="11">
        <f>IF('Cartera Semanal Producto'!$A69='Cartera Semanal Producto'!BZ$1,-SUMIFS('BD Factoraje'!$Q:$Q,'BD Factoraje'!$G:$G,'Cartera Semanal Producto'!$A69,'BD Factoraje'!$C:$C,$B$2),0)+BY69-SUMIFS('BD Factoraje'!$R:$R,'BD Factoraje'!$G:$G,'Cartera Semanal Producto'!$A69,'BD Factoraje'!$N:$N,'Cartera Semanal Producto'!BZ$1,'BD Factoraje'!$C:$C,$B$2)</f>
        <v>150000</v>
      </c>
      <c r="CA69" s="11">
        <f>IF('Cartera Semanal Producto'!$A69='Cartera Semanal Producto'!CA$1,-SUMIFS('BD Factoraje'!$Q:$Q,'BD Factoraje'!$G:$G,'Cartera Semanal Producto'!$A69,'BD Factoraje'!$C:$C,$B$2),0)+BZ69-SUMIFS('BD Factoraje'!$R:$R,'BD Factoraje'!$G:$G,'Cartera Semanal Producto'!$A69,'BD Factoraje'!$N:$N,'Cartera Semanal Producto'!CA$1,'BD Factoraje'!$C:$C,$B$2)</f>
        <v>150000</v>
      </c>
      <c r="CB69" s="11">
        <f>IF('Cartera Semanal Producto'!$A69='Cartera Semanal Producto'!CB$1,-SUMIFS('BD Factoraje'!$Q:$Q,'BD Factoraje'!$G:$G,'Cartera Semanal Producto'!$A69,'BD Factoraje'!$C:$C,$B$2),0)+CA69-SUMIFS('BD Factoraje'!$R:$R,'BD Factoraje'!$G:$G,'Cartera Semanal Producto'!$A69,'BD Factoraje'!$N:$N,'Cartera Semanal Producto'!CB$1,'BD Factoraje'!$C:$C,$B$2)</f>
        <v>0</v>
      </c>
      <c r="CC69" s="11">
        <f>IF('Cartera Semanal Producto'!$A69='Cartera Semanal Producto'!CC$1,-SUMIFS('BD Factoraje'!$Q:$Q,'BD Factoraje'!$G:$G,'Cartera Semanal Producto'!$A69,'BD Factoraje'!$C:$C,$B$2),0)+CB69-SUMIFS('BD Factoraje'!$R:$R,'BD Factoraje'!$G:$G,'Cartera Semanal Producto'!$A69,'BD Factoraje'!$N:$N,'Cartera Semanal Producto'!CC$1,'BD Factoraje'!$C:$C,$B$2)</f>
        <v>0</v>
      </c>
      <c r="CD69" s="11">
        <f>IF('Cartera Semanal Producto'!$A69='Cartera Semanal Producto'!CD$1,-SUMIFS('BD Factoraje'!$Q:$Q,'BD Factoraje'!$G:$G,'Cartera Semanal Producto'!$A69,'BD Factoraje'!$C:$C,$B$2),0)+CC69-SUMIFS('BD Factoraje'!$R:$R,'BD Factoraje'!$G:$G,'Cartera Semanal Producto'!$A69,'BD Factoraje'!$N:$N,'Cartera Semanal Producto'!CD$1,'BD Factoraje'!$C:$C,$B$2)</f>
        <v>0</v>
      </c>
      <c r="CE69" s="11">
        <f>IF('Cartera Semanal Producto'!$A69='Cartera Semanal Producto'!CE$1,-SUMIFS('BD Factoraje'!$Q:$Q,'BD Factoraje'!$G:$G,'Cartera Semanal Producto'!$A69,'BD Factoraje'!$C:$C,$B$2),0)+CD69-SUMIFS('BD Factoraje'!$R:$R,'BD Factoraje'!$G:$G,'Cartera Semanal Producto'!$A69,'BD Factoraje'!$N:$N,'Cartera Semanal Producto'!CE$1,'BD Factoraje'!$C:$C,$B$2)</f>
        <v>0</v>
      </c>
      <c r="CF69" s="11">
        <f>IF('Cartera Semanal Producto'!$A69='Cartera Semanal Producto'!CF$1,-SUMIFS('BD Factoraje'!$Q:$Q,'BD Factoraje'!$G:$G,'Cartera Semanal Producto'!$A69,'BD Factoraje'!$C:$C,$B$2),0)+CE69-SUMIFS('BD Factoraje'!$R:$R,'BD Factoraje'!$G:$G,'Cartera Semanal Producto'!$A69,'BD Factoraje'!$N:$N,'Cartera Semanal Producto'!CF$1,'BD Factoraje'!$C:$C,$B$2)</f>
        <v>0</v>
      </c>
      <c r="CG69" s="11">
        <f>IF('Cartera Semanal Producto'!$A69='Cartera Semanal Producto'!CG$1,-SUMIFS('BD Factoraje'!$Q:$Q,'BD Factoraje'!$G:$G,'Cartera Semanal Producto'!$A69,'BD Factoraje'!$C:$C,$B$2),0)+CF69-SUMIFS('BD Factoraje'!$R:$R,'BD Factoraje'!$G:$G,'Cartera Semanal Producto'!$A69,'BD Factoraje'!$N:$N,'Cartera Semanal Producto'!CG$1,'BD Factoraje'!$C:$C,$B$2)</f>
        <v>0</v>
      </c>
      <c r="CH69" s="11">
        <f>IF('Cartera Semanal Producto'!$A69='Cartera Semanal Producto'!CH$1,-SUMIFS('BD Factoraje'!$Q:$Q,'BD Factoraje'!$G:$G,'Cartera Semanal Producto'!$A69,'BD Factoraje'!$C:$C,$B$2),0)+CG69-SUMIFS('BD Factoraje'!$R:$R,'BD Factoraje'!$G:$G,'Cartera Semanal Producto'!$A69,'BD Factoraje'!$N:$N,'Cartera Semanal Producto'!CH$1,'BD Factoraje'!$C:$C,$B$2)</f>
        <v>0</v>
      </c>
      <c r="CI69" s="11">
        <f>IF('Cartera Semanal Producto'!$A69='Cartera Semanal Producto'!CI$1,-SUMIFS('BD Factoraje'!$Q:$Q,'BD Factoraje'!$G:$G,'Cartera Semanal Producto'!$A69,'BD Factoraje'!$C:$C,$B$2),0)+CH69-SUMIFS('BD Factoraje'!$R:$R,'BD Factoraje'!$G:$G,'Cartera Semanal Producto'!$A69,'BD Factoraje'!$N:$N,'Cartera Semanal Producto'!CI$1,'BD Factoraje'!$C:$C,$B$2)</f>
        <v>0</v>
      </c>
      <c r="CJ69" s="11">
        <f>IF('Cartera Semanal Producto'!$A69='Cartera Semanal Producto'!CJ$1,-SUMIFS('BD Factoraje'!$Q:$Q,'BD Factoraje'!$G:$G,'Cartera Semanal Producto'!$A69,'BD Factoraje'!$C:$C,$B$2),0)+CI69-SUMIFS('BD Factoraje'!$R:$R,'BD Factoraje'!$G:$G,'Cartera Semanal Producto'!$A69,'BD Factoraje'!$N:$N,'Cartera Semanal Producto'!CJ$1,'BD Factoraje'!$C:$C,$B$2)</f>
        <v>0</v>
      </c>
      <c r="CK69" s="11">
        <f>IF('Cartera Semanal Producto'!$A69='Cartera Semanal Producto'!CK$1,-SUMIFS('BD Factoraje'!$Q:$Q,'BD Factoraje'!$G:$G,'Cartera Semanal Producto'!$A69,'BD Factoraje'!$C:$C,$B$2),0)+CJ69-SUMIFS('BD Factoraje'!$R:$R,'BD Factoraje'!$G:$G,'Cartera Semanal Producto'!$A69,'BD Factoraje'!$N:$N,'Cartera Semanal Producto'!CK$1,'BD Factoraje'!$C:$C,$B$2)</f>
        <v>0</v>
      </c>
      <c r="CL69" s="11">
        <f>IF('Cartera Semanal Producto'!$A69='Cartera Semanal Producto'!CL$1,-SUMIFS('BD Factoraje'!$Q:$Q,'BD Factoraje'!$G:$G,'Cartera Semanal Producto'!$A69,'BD Factoraje'!$C:$C,$B$2),0)+CK69-SUMIFS('BD Factoraje'!$R:$R,'BD Factoraje'!$G:$G,'Cartera Semanal Producto'!$A69,'BD Factoraje'!$N:$N,'Cartera Semanal Producto'!CL$1,'BD Factoraje'!$C:$C,$B$2)</f>
        <v>0</v>
      </c>
      <c r="CM69" s="11">
        <f>IF('Cartera Semanal Producto'!$A69='Cartera Semanal Producto'!CM$1,-SUMIFS('BD Factoraje'!$Q:$Q,'BD Factoraje'!$G:$G,'Cartera Semanal Producto'!$A69,'BD Factoraje'!$C:$C,$B$2),0)+CL69-SUMIFS('BD Factoraje'!$R:$R,'BD Factoraje'!$G:$G,'Cartera Semanal Producto'!$A69,'BD Factoraje'!$N:$N,'Cartera Semanal Producto'!CM$1,'BD Factoraje'!$C:$C,$B$2)</f>
        <v>0</v>
      </c>
      <c r="CN69" s="11">
        <f>IF('Cartera Semanal Producto'!$A69='Cartera Semanal Producto'!CN$1,-SUMIFS('BD Factoraje'!$Q:$Q,'BD Factoraje'!$G:$G,'Cartera Semanal Producto'!$A69,'BD Factoraje'!$C:$C,$B$2),0)+CM69-SUMIFS('BD Factoraje'!$R:$R,'BD Factoraje'!$G:$G,'Cartera Semanal Producto'!$A69,'BD Factoraje'!$N:$N,'Cartera Semanal Producto'!CN$1,'BD Factoraje'!$C:$C,$B$2)</f>
        <v>0</v>
      </c>
      <c r="CO69" s="11">
        <f>IF('Cartera Semanal Producto'!$A69='Cartera Semanal Producto'!CO$1,-SUMIFS('BD Factoraje'!$Q:$Q,'BD Factoraje'!$G:$G,'Cartera Semanal Producto'!$A69,'BD Factoraje'!$C:$C,$B$2),0)+CN69-SUMIFS('BD Factoraje'!$R:$R,'BD Factoraje'!$G:$G,'Cartera Semanal Producto'!$A69,'BD Factoraje'!$N:$N,'Cartera Semanal Producto'!CO$1,'BD Factoraje'!$C:$C,$B$2)</f>
        <v>0</v>
      </c>
      <c r="CP69" s="11">
        <f>IF('Cartera Semanal Producto'!$A69='Cartera Semanal Producto'!CP$1,-SUMIFS('BD Factoraje'!$Q:$Q,'BD Factoraje'!$G:$G,'Cartera Semanal Producto'!$A69,'BD Factoraje'!$C:$C,$B$2),0)+CO69-SUMIFS('BD Factoraje'!$R:$R,'BD Factoraje'!$G:$G,'Cartera Semanal Producto'!$A69,'BD Factoraje'!$N:$N,'Cartera Semanal Producto'!CP$1,'BD Factoraje'!$C:$C,$B$2)</f>
        <v>0</v>
      </c>
      <c r="CQ69" s="11">
        <f>IF('Cartera Semanal Producto'!$A69='Cartera Semanal Producto'!CQ$1,-SUMIFS('BD Factoraje'!$Q:$Q,'BD Factoraje'!$G:$G,'Cartera Semanal Producto'!$A69,'BD Factoraje'!$C:$C,$B$2),0)+CP69-SUMIFS('BD Factoraje'!$R:$R,'BD Factoraje'!$G:$G,'Cartera Semanal Producto'!$A69,'BD Factoraje'!$N:$N,'Cartera Semanal Producto'!CQ$1,'BD Factoraje'!$C:$C,$B$2)</f>
        <v>0</v>
      </c>
      <c r="CR69" s="11">
        <f>IF('Cartera Semanal Producto'!$A69='Cartera Semanal Producto'!CR$1,-SUMIFS('BD Factoraje'!$Q:$Q,'BD Factoraje'!$G:$G,'Cartera Semanal Producto'!$A69,'BD Factoraje'!$C:$C,$B$2),0)+CQ69-SUMIFS('BD Factoraje'!$R:$R,'BD Factoraje'!$G:$G,'Cartera Semanal Producto'!$A69,'BD Factoraje'!$N:$N,'Cartera Semanal Producto'!CR$1,'BD Factoraje'!$C:$C,$B$2)</f>
        <v>0</v>
      </c>
      <c r="CS69" s="11">
        <f>IF('Cartera Semanal Producto'!$A69='Cartera Semanal Producto'!CS$1,-SUMIFS('BD Factoraje'!$Q:$Q,'BD Factoraje'!$G:$G,'Cartera Semanal Producto'!$A69,'BD Factoraje'!$C:$C,$B$2),0)+CR69-SUMIFS('BD Factoraje'!$R:$R,'BD Factoraje'!$G:$G,'Cartera Semanal Producto'!$A69,'BD Factoraje'!$N:$N,'Cartera Semanal Producto'!CS$1,'BD Factoraje'!$C:$C,$B$2)</f>
        <v>0</v>
      </c>
      <c r="CT69" s="11">
        <f>IF('Cartera Semanal Producto'!$A69='Cartera Semanal Producto'!CT$1,-SUMIFS('BD Factoraje'!$Q:$Q,'BD Factoraje'!$G:$G,'Cartera Semanal Producto'!$A69,'BD Factoraje'!$C:$C,$B$2),0)+CS69-SUMIFS('BD Factoraje'!$R:$R,'BD Factoraje'!$G:$G,'Cartera Semanal Producto'!$A69,'BD Factoraje'!$N:$N,'Cartera Semanal Producto'!CT$1,'BD Factoraje'!$C:$C,$B$2)</f>
        <v>0</v>
      </c>
      <c r="CU69" s="11">
        <f>IF('Cartera Semanal Producto'!$A69='Cartera Semanal Producto'!CU$1,-SUMIFS('BD Factoraje'!$Q:$Q,'BD Factoraje'!$G:$G,'Cartera Semanal Producto'!$A69,'BD Factoraje'!$C:$C,$B$2),0)+CT69-SUMIFS('BD Factoraje'!$R:$R,'BD Factoraje'!$G:$G,'Cartera Semanal Producto'!$A69,'BD Factoraje'!$N:$N,'Cartera Semanal Producto'!CU$1,'BD Factoraje'!$C:$C,$B$2)</f>
        <v>0</v>
      </c>
      <c r="CV69" s="11">
        <f>IF('Cartera Semanal Producto'!$A69='Cartera Semanal Producto'!CV$1,-SUMIFS('BD Factoraje'!$Q:$Q,'BD Factoraje'!$G:$G,'Cartera Semanal Producto'!$A69,'BD Factoraje'!$C:$C,$B$2),0)+CU69-SUMIFS('BD Factoraje'!$R:$R,'BD Factoraje'!$G:$G,'Cartera Semanal Producto'!$A69,'BD Factoraje'!$N:$N,'Cartera Semanal Producto'!CV$1,'BD Factoraje'!$C:$C,$B$2)</f>
        <v>0</v>
      </c>
    </row>
    <row r="70" spans="1:100" x14ac:dyDescent="0.25">
      <c r="A70" s="14">
        <v>80</v>
      </c>
      <c r="B70" s="31">
        <f t="shared" si="3"/>
        <v>42925</v>
      </c>
      <c r="C70" s="11">
        <f>IF('Cartera Semanal Producto'!$A70='Cartera Semanal Producto'!C$1,-SUMIFS('BD Factoraje'!$Q:$Q,'BD Factoraje'!$G:$G,'Cartera Semanal Producto'!$A70,'BD Factoraje'!$C:$C,$B$2),0)</f>
        <v>0</v>
      </c>
      <c r="D70" s="11">
        <f>IF('Cartera Semanal Producto'!$A70='Cartera Semanal Producto'!D$1,-SUMIFS('BD Factoraje'!$Q:$Q,'BD Factoraje'!$G:$G,'Cartera Semanal Producto'!$A70,'BD Factoraje'!$C:$C,$B$2),0)+C70-SUMIFS('BD Factoraje'!$R:$R,'BD Factoraje'!$G:$G,'Cartera Semanal Producto'!$A70,'BD Factoraje'!$N:$N,'Cartera Semanal Producto'!D$1,'BD Factoraje'!$C:$C,$B$2)</f>
        <v>0</v>
      </c>
      <c r="E70" s="11">
        <f>IF('Cartera Semanal Producto'!$A70='Cartera Semanal Producto'!E$1,-SUMIFS('BD Factoraje'!$Q:$Q,'BD Factoraje'!$G:$G,'Cartera Semanal Producto'!$A70,'BD Factoraje'!$C:$C,$B$2),0)+D70-SUMIFS('BD Factoraje'!$R:$R,'BD Factoraje'!$G:$G,'Cartera Semanal Producto'!$A70,'BD Factoraje'!$N:$N,'Cartera Semanal Producto'!E$1,'BD Factoraje'!$C:$C,$B$2)</f>
        <v>0</v>
      </c>
      <c r="F70" s="11">
        <f>IF('Cartera Semanal Producto'!$A70='Cartera Semanal Producto'!F$1,-SUMIFS('BD Factoraje'!$Q:$Q,'BD Factoraje'!$G:$G,'Cartera Semanal Producto'!$A70,'BD Factoraje'!$C:$C,$B$2),0)+E70-SUMIFS('BD Factoraje'!$R:$R,'BD Factoraje'!$G:$G,'Cartera Semanal Producto'!$A70,'BD Factoraje'!$N:$N,'Cartera Semanal Producto'!F$1,'BD Factoraje'!$C:$C,$B$2)</f>
        <v>0</v>
      </c>
      <c r="G70" s="11">
        <f>IF('Cartera Semanal Producto'!$A70='Cartera Semanal Producto'!G$1,-SUMIFS('BD Factoraje'!$Q:$Q,'BD Factoraje'!$G:$G,'Cartera Semanal Producto'!$A70,'BD Factoraje'!$C:$C,$B$2),0)+F70-SUMIFS('BD Factoraje'!$R:$R,'BD Factoraje'!$G:$G,'Cartera Semanal Producto'!$A70,'BD Factoraje'!$N:$N,'Cartera Semanal Producto'!G$1,'BD Factoraje'!$C:$C,$B$2)</f>
        <v>0</v>
      </c>
      <c r="H70" s="11">
        <f>IF('Cartera Semanal Producto'!$A70='Cartera Semanal Producto'!H$1,-SUMIFS('BD Factoraje'!$Q:$Q,'BD Factoraje'!$G:$G,'Cartera Semanal Producto'!$A70,'BD Factoraje'!$C:$C,$B$2),0)+G70-SUMIFS('BD Factoraje'!$R:$R,'BD Factoraje'!$G:$G,'Cartera Semanal Producto'!$A70,'BD Factoraje'!$N:$N,'Cartera Semanal Producto'!H$1,'BD Factoraje'!$C:$C,$B$2)</f>
        <v>0</v>
      </c>
      <c r="I70" s="11">
        <f>IF('Cartera Semanal Producto'!$A70='Cartera Semanal Producto'!I$1,-SUMIFS('BD Factoraje'!$Q:$Q,'BD Factoraje'!$G:$G,'Cartera Semanal Producto'!$A70,'BD Factoraje'!$C:$C,$B$2),0)+H70-SUMIFS('BD Factoraje'!$R:$R,'BD Factoraje'!$G:$G,'Cartera Semanal Producto'!$A70,'BD Factoraje'!$N:$N,'Cartera Semanal Producto'!I$1,'BD Factoraje'!$C:$C,$B$2)</f>
        <v>0</v>
      </c>
      <c r="J70" s="11">
        <f>IF('Cartera Semanal Producto'!$A70='Cartera Semanal Producto'!J$1,-SUMIFS('BD Factoraje'!$Q:$Q,'BD Factoraje'!$G:$G,'Cartera Semanal Producto'!$A70,'BD Factoraje'!$C:$C,$B$2),0)+I70-SUMIFS('BD Factoraje'!$R:$R,'BD Factoraje'!$G:$G,'Cartera Semanal Producto'!$A70,'BD Factoraje'!$N:$N,'Cartera Semanal Producto'!J$1,'BD Factoraje'!$C:$C,$B$2)</f>
        <v>0</v>
      </c>
      <c r="K70" s="11">
        <f>IF('Cartera Semanal Producto'!$A70='Cartera Semanal Producto'!K$1,-SUMIFS('BD Factoraje'!$Q:$Q,'BD Factoraje'!$G:$G,'Cartera Semanal Producto'!$A70,'BD Factoraje'!$C:$C,$B$2),0)+J70-SUMIFS('BD Factoraje'!$R:$R,'BD Factoraje'!$G:$G,'Cartera Semanal Producto'!$A70,'BD Factoraje'!$N:$N,'Cartera Semanal Producto'!K$1,'BD Factoraje'!$C:$C,$B$2)</f>
        <v>0</v>
      </c>
      <c r="L70" s="11">
        <f>IF('Cartera Semanal Producto'!$A70='Cartera Semanal Producto'!L$1,-SUMIFS('BD Factoraje'!$Q:$Q,'BD Factoraje'!$G:$G,'Cartera Semanal Producto'!$A70,'BD Factoraje'!$C:$C,$B$2),0)+K70-SUMIFS('BD Factoraje'!$R:$R,'BD Factoraje'!$G:$G,'Cartera Semanal Producto'!$A70,'BD Factoraje'!$N:$N,'Cartera Semanal Producto'!L$1,'BD Factoraje'!$C:$C,$B$2)</f>
        <v>0</v>
      </c>
      <c r="M70" s="11">
        <f>IF('Cartera Semanal Producto'!$A70='Cartera Semanal Producto'!M$1,-SUMIFS('BD Factoraje'!$Q:$Q,'BD Factoraje'!$G:$G,'Cartera Semanal Producto'!$A70,'BD Factoraje'!$C:$C,$B$2),0)+L70-SUMIFS('BD Factoraje'!$R:$R,'BD Factoraje'!$G:$G,'Cartera Semanal Producto'!$A70,'BD Factoraje'!$N:$N,'Cartera Semanal Producto'!M$1,'BD Factoraje'!$C:$C,$B$2)</f>
        <v>0</v>
      </c>
      <c r="N70" s="11">
        <f>IF('Cartera Semanal Producto'!$A70='Cartera Semanal Producto'!N$1,-SUMIFS('BD Factoraje'!$Q:$Q,'BD Factoraje'!$G:$G,'Cartera Semanal Producto'!$A70,'BD Factoraje'!$C:$C,$B$2),0)+M70-SUMIFS('BD Factoraje'!$R:$R,'BD Factoraje'!$G:$G,'Cartera Semanal Producto'!$A70,'BD Factoraje'!$N:$N,'Cartera Semanal Producto'!N$1,'BD Factoraje'!$C:$C,$B$2)</f>
        <v>0</v>
      </c>
      <c r="O70" s="11">
        <f>IF('Cartera Semanal Producto'!$A70='Cartera Semanal Producto'!O$1,-SUMIFS('BD Factoraje'!$Q:$Q,'BD Factoraje'!$G:$G,'Cartera Semanal Producto'!$A70,'BD Factoraje'!$C:$C,$B$2),0)+N70-SUMIFS('BD Factoraje'!$R:$R,'BD Factoraje'!$G:$G,'Cartera Semanal Producto'!$A70,'BD Factoraje'!$N:$N,'Cartera Semanal Producto'!O$1,'BD Factoraje'!$C:$C,$B$2)</f>
        <v>0</v>
      </c>
      <c r="P70" s="11">
        <f>IF('Cartera Semanal Producto'!$A70='Cartera Semanal Producto'!P$1,-SUMIFS('BD Factoraje'!$Q:$Q,'BD Factoraje'!$G:$G,'Cartera Semanal Producto'!$A70,'BD Factoraje'!$C:$C,$B$2),0)+O70-SUMIFS('BD Factoraje'!$R:$R,'BD Factoraje'!$G:$G,'Cartera Semanal Producto'!$A70,'BD Factoraje'!$N:$N,'Cartera Semanal Producto'!P$1,'BD Factoraje'!$C:$C,$B$2)</f>
        <v>0</v>
      </c>
      <c r="Q70" s="11">
        <f>IF('Cartera Semanal Producto'!$A70='Cartera Semanal Producto'!Q$1,-SUMIFS('BD Factoraje'!$Q:$Q,'BD Factoraje'!$G:$G,'Cartera Semanal Producto'!$A70,'BD Factoraje'!$C:$C,$B$2),0)+P70-SUMIFS('BD Factoraje'!$R:$R,'BD Factoraje'!$G:$G,'Cartera Semanal Producto'!$A70,'BD Factoraje'!$N:$N,'Cartera Semanal Producto'!Q$1,'BD Factoraje'!$C:$C,$B$2)</f>
        <v>0</v>
      </c>
      <c r="R70" s="11">
        <f>IF('Cartera Semanal Producto'!$A70='Cartera Semanal Producto'!R$1,-SUMIFS('BD Factoraje'!$Q:$Q,'BD Factoraje'!$G:$G,'Cartera Semanal Producto'!$A70,'BD Factoraje'!$C:$C,$B$2),0)+Q70-SUMIFS('BD Factoraje'!$R:$R,'BD Factoraje'!$G:$G,'Cartera Semanal Producto'!$A70,'BD Factoraje'!$N:$N,'Cartera Semanal Producto'!R$1,'BD Factoraje'!$C:$C,$B$2)</f>
        <v>0</v>
      </c>
      <c r="S70" s="11">
        <f>IF('Cartera Semanal Producto'!$A70='Cartera Semanal Producto'!S$1,-SUMIFS('BD Factoraje'!$Q:$Q,'BD Factoraje'!$G:$G,'Cartera Semanal Producto'!$A70,'BD Factoraje'!$C:$C,$B$2),0)+R70-SUMIFS('BD Factoraje'!$R:$R,'BD Factoraje'!$G:$G,'Cartera Semanal Producto'!$A70,'BD Factoraje'!$N:$N,'Cartera Semanal Producto'!S$1,'BD Factoraje'!$C:$C,$B$2)</f>
        <v>0</v>
      </c>
      <c r="T70" s="11">
        <f>IF('Cartera Semanal Producto'!$A70='Cartera Semanal Producto'!T$1,-SUMIFS('BD Factoraje'!$Q:$Q,'BD Factoraje'!$G:$G,'Cartera Semanal Producto'!$A70,'BD Factoraje'!$C:$C,$B$2),0)+S70-SUMIFS('BD Factoraje'!$R:$R,'BD Factoraje'!$G:$G,'Cartera Semanal Producto'!$A70,'BD Factoraje'!$N:$N,'Cartera Semanal Producto'!T$1,'BD Factoraje'!$C:$C,$B$2)</f>
        <v>0</v>
      </c>
      <c r="U70" s="11">
        <f>IF('Cartera Semanal Producto'!$A70='Cartera Semanal Producto'!U$1,-SUMIFS('BD Factoraje'!$Q:$Q,'BD Factoraje'!$G:$G,'Cartera Semanal Producto'!$A70,'BD Factoraje'!$C:$C,$B$2),0)+T70-SUMIFS('BD Factoraje'!$R:$R,'BD Factoraje'!$G:$G,'Cartera Semanal Producto'!$A70,'BD Factoraje'!$N:$N,'Cartera Semanal Producto'!U$1,'BD Factoraje'!$C:$C,$B$2)</f>
        <v>0</v>
      </c>
      <c r="V70" s="11">
        <f>IF('Cartera Semanal Producto'!$A70='Cartera Semanal Producto'!V$1,-SUMIFS('BD Factoraje'!$Q:$Q,'BD Factoraje'!$G:$G,'Cartera Semanal Producto'!$A70,'BD Factoraje'!$C:$C,$B$2),0)+U70-SUMIFS('BD Factoraje'!$R:$R,'BD Factoraje'!$G:$G,'Cartera Semanal Producto'!$A70,'BD Factoraje'!$N:$N,'Cartera Semanal Producto'!V$1,'BD Factoraje'!$C:$C,$B$2)</f>
        <v>0</v>
      </c>
      <c r="W70" s="11">
        <f>IF('Cartera Semanal Producto'!$A70='Cartera Semanal Producto'!W$1,-SUMIFS('BD Factoraje'!$Q:$Q,'BD Factoraje'!$G:$G,'Cartera Semanal Producto'!$A70,'BD Factoraje'!$C:$C,$B$2),0)+V70-SUMIFS('BD Factoraje'!$R:$R,'BD Factoraje'!$G:$G,'Cartera Semanal Producto'!$A70,'BD Factoraje'!$N:$N,'Cartera Semanal Producto'!W$1,'BD Factoraje'!$C:$C,$B$2)</f>
        <v>0</v>
      </c>
      <c r="X70" s="11">
        <f>IF('Cartera Semanal Producto'!$A70='Cartera Semanal Producto'!X$1,-SUMIFS('BD Factoraje'!$Q:$Q,'BD Factoraje'!$G:$G,'Cartera Semanal Producto'!$A70,'BD Factoraje'!$C:$C,$B$2),0)+W70-SUMIFS('BD Factoraje'!$R:$R,'BD Factoraje'!$G:$G,'Cartera Semanal Producto'!$A70,'BD Factoraje'!$N:$N,'Cartera Semanal Producto'!X$1,'BD Factoraje'!$C:$C,$B$2)</f>
        <v>0</v>
      </c>
      <c r="Y70" s="11">
        <f>IF('Cartera Semanal Producto'!$A70='Cartera Semanal Producto'!Y$1,-SUMIFS('BD Factoraje'!$Q:$Q,'BD Factoraje'!$G:$G,'Cartera Semanal Producto'!$A70,'BD Factoraje'!$C:$C,$B$2),0)+X70-SUMIFS('BD Factoraje'!$R:$R,'BD Factoraje'!$G:$G,'Cartera Semanal Producto'!$A70,'BD Factoraje'!$N:$N,'Cartera Semanal Producto'!Y$1,'BD Factoraje'!$C:$C,$B$2)</f>
        <v>0</v>
      </c>
      <c r="Z70" s="11">
        <f>IF('Cartera Semanal Producto'!$A70='Cartera Semanal Producto'!Z$1,-SUMIFS('BD Factoraje'!$Q:$Q,'BD Factoraje'!$G:$G,'Cartera Semanal Producto'!$A70,'BD Factoraje'!$C:$C,$B$2),0)+Y70-SUMIFS('BD Factoraje'!$R:$R,'BD Factoraje'!$G:$G,'Cartera Semanal Producto'!$A70,'BD Factoraje'!$N:$N,'Cartera Semanal Producto'!Z$1,'BD Factoraje'!$C:$C,$B$2)</f>
        <v>0</v>
      </c>
      <c r="AA70" s="11">
        <f>IF('Cartera Semanal Producto'!$A70='Cartera Semanal Producto'!AA$1,-SUMIFS('BD Factoraje'!$Q:$Q,'BD Factoraje'!$G:$G,'Cartera Semanal Producto'!$A70,'BD Factoraje'!$C:$C,$B$2),0)+Z70-SUMIFS('BD Factoraje'!$R:$R,'BD Factoraje'!$G:$G,'Cartera Semanal Producto'!$A70,'BD Factoraje'!$N:$N,'Cartera Semanal Producto'!AA$1,'BD Factoraje'!$C:$C,$B$2)</f>
        <v>0</v>
      </c>
      <c r="AB70" s="11">
        <f>IF('Cartera Semanal Producto'!$A70='Cartera Semanal Producto'!AB$1,-SUMIFS('BD Factoraje'!$Q:$Q,'BD Factoraje'!$G:$G,'Cartera Semanal Producto'!$A70,'BD Factoraje'!$C:$C,$B$2),0)+AA70-SUMIFS('BD Factoraje'!$R:$R,'BD Factoraje'!$G:$G,'Cartera Semanal Producto'!$A70,'BD Factoraje'!$N:$N,'Cartera Semanal Producto'!AB$1,'BD Factoraje'!$C:$C,$B$2)</f>
        <v>0</v>
      </c>
      <c r="AC70" s="11">
        <f>IF('Cartera Semanal Producto'!$A70='Cartera Semanal Producto'!AC$1,-SUMIFS('BD Factoraje'!$Q:$Q,'BD Factoraje'!$G:$G,'Cartera Semanal Producto'!$A70,'BD Factoraje'!$C:$C,$B$2),0)+AB70-SUMIFS('BD Factoraje'!$R:$R,'BD Factoraje'!$G:$G,'Cartera Semanal Producto'!$A70,'BD Factoraje'!$N:$N,'Cartera Semanal Producto'!AC$1,'BD Factoraje'!$C:$C,$B$2)</f>
        <v>0</v>
      </c>
      <c r="AD70" s="11">
        <f>IF('Cartera Semanal Producto'!$A70='Cartera Semanal Producto'!AD$1,-SUMIFS('BD Factoraje'!$Q:$Q,'BD Factoraje'!$G:$G,'Cartera Semanal Producto'!$A70,'BD Factoraje'!$C:$C,$B$2),0)+AC70-SUMIFS('BD Factoraje'!$R:$R,'BD Factoraje'!$G:$G,'Cartera Semanal Producto'!$A70,'BD Factoraje'!$N:$N,'Cartera Semanal Producto'!AD$1,'BD Factoraje'!$C:$C,$B$2)</f>
        <v>0</v>
      </c>
      <c r="AE70" s="11">
        <f>IF('Cartera Semanal Producto'!$A70='Cartera Semanal Producto'!AE$1,-SUMIFS('BD Factoraje'!$Q:$Q,'BD Factoraje'!$G:$G,'Cartera Semanal Producto'!$A70,'BD Factoraje'!$C:$C,$B$2),0)+AD70-SUMIFS('BD Factoraje'!$R:$R,'BD Factoraje'!$G:$G,'Cartera Semanal Producto'!$A70,'BD Factoraje'!$N:$N,'Cartera Semanal Producto'!AE$1,'BD Factoraje'!$C:$C,$B$2)</f>
        <v>0</v>
      </c>
      <c r="AF70" s="11">
        <f>IF('Cartera Semanal Producto'!$A70='Cartera Semanal Producto'!AF$1,-SUMIFS('BD Factoraje'!$Q:$Q,'BD Factoraje'!$G:$G,'Cartera Semanal Producto'!$A70,'BD Factoraje'!$C:$C,$B$2),0)+AE70-SUMIFS('BD Factoraje'!$R:$R,'BD Factoraje'!$G:$G,'Cartera Semanal Producto'!$A70,'BD Factoraje'!$N:$N,'Cartera Semanal Producto'!AF$1,'BD Factoraje'!$C:$C,$B$2)</f>
        <v>0</v>
      </c>
      <c r="AG70" s="11">
        <f>IF('Cartera Semanal Producto'!$A70='Cartera Semanal Producto'!AG$1,-SUMIFS('BD Factoraje'!$Q:$Q,'BD Factoraje'!$G:$G,'Cartera Semanal Producto'!$A70,'BD Factoraje'!$C:$C,$B$2),0)+AF70-SUMIFS('BD Factoraje'!$R:$R,'BD Factoraje'!$G:$G,'Cartera Semanal Producto'!$A70,'BD Factoraje'!$N:$N,'Cartera Semanal Producto'!AG$1,'BD Factoraje'!$C:$C,$B$2)</f>
        <v>0</v>
      </c>
      <c r="AH70" s="11">
        <f>IF('Cartera Semanal Producto'!$A70='Cartera Semanal Producto'!AH$1,-SUMIFS('BD Factoraje'!$Q:$Q,'BD Factoraje'!$G:$G,'Cartera Semanal Producto'!$A70,'BD Factoraje'!$C:$C,$B$2),0)+AG70-SUMIFS('BD Factoraje'!$R:$R,'BD Factoraje'!$G:$G,'Cartera Semanal Producto'!$A70,'BD Factoraje'!$N:$N,'Cartera Semanal Producto'!AH$1,'BD Factoraje'!$C:$C,$B$2)</f>
        <v>0</v>
      </c>
      <c r="AI70" s="11">
        <f>IF('Cartera Semanal Producto'!$A70='Cartera Semanal Producto'!AI$1,-SUMIFS('BD Factoraje'!$Q:$Q,'BD Factoraje'!$G:$G,'Cartera Semanal Producto'!$A70,'BD Factoraje'!$C:$C,$B$2),0)+AH70-SUMIFS('BD Factoraje'!$R:$R,'BD Factoraje'!$G:$G,'Cartera Semanal Producto'!$A70,'BD Factoraje'!$N:$N,'Cartera Semanal Producto'!AI$1,'BD Factoraje'!$C:$C,$B$2)</f>
        <v>0</v>
      </c>
      <c r="AJ70" s="11">
        <f>IF('Cartera Semanal Producto'!$A70='Cartera Semanal Producto'!AJ$1,-SUMIFS('BD Factoraje'!$Q:$Q,'BD Factoraje'!$G:$G,'Cartera Semanal Producto'!$A70,'BD Factoraje'!$C:$C,$B$2),0)+AI70-SUMIFS('BD Factoraje'!$R:$R,'BD Factoraje'!$G:$G,'Cartera Semanal Producto'!$A70,'BD Factoraje'!$N:$N,'Cartera Semanal Producto'!AJ$1,'BD Factoraje'!$C:$C,$B$2)</f>
        <v>0</v>
      </c>
      <c r="AK70" s="11">
        <f>IF('Cartera Semanal Producto'!$A70='Cartera Semanal Producto'!AK$1,-SUMIFS('BD Factoraje'!$Q:$Q,'BD Factoraje'!$G:$G,'Cartera Semanal Producto'!$A70,'BD Factoraje'!$C:$C,$B$2),0)+AJ70-SUMIFS('BD Factoraje'!$R:$R,'BD Factoraje'!$G:$G,'Cartera Semanal Producto'!$A70,'BD Factoraje'!$N:$N,'Cartera Semanal Producto'!AK$1,'BD Factoraje'!$C:$C,$B$2)</f>
        <v>0</v>
      </c>
      <c r="AL70" s="11">
        <f>IF('Cartera Semanal Producto'!$A70='Cartera Semanal Producto'!AL$1,-SUMIFS('BD Factoraje'!$Q:$Q,'BD Factoraje'!$G:$G,'Cartera Semanal Producto'!$A70,'BD Factoraje'!$C:$C,$B$2),0)+AK70-SUMIFS('BD Factoraje'!$R:$R,'BD Factoraje'!$G:$G,'Cartera Semanal Producto'!$A70,'BD Factoraje'!$N:$N,'Cartera Semanal Producto'!AL$1,'BD Factoraje'!$C:$C,$B$2)</f>
        <v>0</v>
      </c>
      <c r="AM70" s="11">
        <f>IF('Cartera Semanal Producto'!$A70='Cartera Semanal Producto'!AM$1,-SUMIFS('BD Factoraje'!$Q:$Q,'BD Factoraje'!$G:$G,'Cartera Semanal Producto'!$A70,'BD Factoraje'!$C:$C,$B$2),0)+AL70-SUMIFS('BD Factoraje'!$R:$R,'BD Factoraje'!$G:$G,'Cartera Semanal Producto'!$A70,'BD Factoraje'!$N:$N,'Cartera Semanal Producto'!AM$1,'BD Factoraje'!$C:$C,$B$2)</f>
        <v>0</v>
      </c>
      <c r="AN70" s="11">
        <f>IF('Cartera Semanal Producto'!$A70='Cartera Semanal Producto'!AN$1,-SUMIFS('BD Factoraje'!$Q:$Q,'BD Factoraje'!$G:$G,'Cartera Semanal Producto'!$A70,'BD Factoraje'!$C:$C,$B$2),0)+AM70-SUMIFS('BD Factoraje'!$R:$R,'BD Factoraje'!$G:$G,'Cartera Semanal Producto'!$A70,'BD Factoraje'!$N:$N,'Cartera Semanal Producto'!AN$1,'BD Factoraje'!$C:$C,$B$2)</f>
        <v>0</v>
      </c>
      <c r="AO70" s="11">
        <f>IF('Cartera Semanal Producto'!$A70='Cartera Semanal Producto'!AO$1,-SUMIFS('BD Factoraje'!$Q:$Q,'BD Factoraje'!$G:$G,'Cartera Semanal Producto'!$A70,'BD Factoraje'!$C:$C,$B$2),0)+AN70-SUMIFS('BD Factoraje'!$R:$R,'BD Factoraje'!$G:$G,'Cartera Semanal Producto'!$A70,'BD Factoraje'!$N:$N,'Cartera Semanal Producto'!AO$1,'BD Factoraje'!$C:$C,$B$2)</f>
        <v>0</v>
      </c>
      <c r="AP70" s="11">
        <f>IF('Cartera Semanal Producto'!$A70='Cartera Semanal Producto'!AP$1,-SUMIFS('BD Factoraje'!$Q:$Q,'BD Factoraje'!$G:$G,'Cartera Semanal Producto'!$A70,'BD Factoraje'!$C:$C,$B$2),0)+AO70-SUMIFS('BD Factoraje'!$R:$R,'BD Factoraje'!$G:$G,'Cartera Semanal Producto'!$A70,'BD Factoraje'!$N:$N,'Cartera Semanal Producto'!AP$1,'BD Factoraje'!$C:$C,$B$2)</f>
        <v>0</v>
      </c>
      <c r="AQ70" s="11">
        <f>IF('Cartera Semanal Producto'!$A70='Cartera Semanal Producto'!AQ$1,-SUMIFS('BD Factoraje'!$Q:$Q,'BD Factoraje'!$G:$G,'Cartera Semanal Producto'!$A70,'BD Factoraje'!$C:$C,$B$2),0)+AP70-SUMIFS('BD Factoraje'!$R:$R,'BD Factoraje'!$G:$G,'Cartera Semanal Producto'!$A70,'BD Factoraje'!$N:$N,'Cartera Semanal Producto'!AQ$1,'BD Factoraje'!$C:$C,$B$2)</f>
        <v>0</v>
      </c>
      <c r="AR70" s="11">
        <f>IF('Cartera Semanal Producto'!$A70='Cartera Semanal Producto'!AR$1,-SUMIFS('BD Factoraje'!$Q:$Q,'BD Factoraje'!$G:$G,'Cartera Semanal Producto'!$A70,'BD Factoraje'!$C:$C,$B$2),0)+AQ70-SUMIFS('BD Factoraje'!$R:$R,'BD Factoraje'!$G:$G,'Cartera Semanal Producto'!$A70,'BD Factoraje'!$N:$N,'Cartera Semanal Producto'!AR$1,'BD Factoraje'!$C:$C,$B$2)</f>
        <v>0</v>
      </c>
      <c r="AS70" s="11">
        <f>IF('Cartera Semanal Producto'!$A70='Cartera Semanal Producto'!AS$1,-SUMIFS('BD Factoraje'!$Q:$Q,'BD Factoraje'!$G:$G,'Cartera Semanal Producto'!$A70,'BD Factoraje'!$C:$C,$B$2),0)+AR70-SUMIFS('BD Factoraje'!$R:$R,'BD Factoraje'!$G:$G,'Cartera Semanal Producto'!$A70,'BD Factoraje'!$N:$N,'Cartera Semanal Producto'!AS$1,'BD Factoraje'!$C:$C,$B$2)</f>
        <v>0</v>
      </c>
      <c r="AT70" s="11">
        <f>IF('Cartera Semanal Producto'!$A70='Cartera Semanal Producto'!AT$1,-SUMIFS('BD Factoraje'!$Q:$Q,'BD Factoraje'!$G:$G,'Cartera Semanal Producto'!$A70,'BD Factoraje'!$C:$C,$B$2),0)+AS70-SUMIFS('BD Factoraje'!$R:$R,'BD Factoraje'!$G:$G,'Cartera Semanal Producto'!$A70,'BD Factoraje'!$N:$N,'Cartera Semanal Producto'!AT$1,'BD Factoraje'!$C:$C,$B$2)</f>
        <v>0</v>
      </c>
      <c r="AU70" s="11">
        <f>IF('Cartera Semanal Producto'!$A70='Cartera Semanal Producto'!AU$1,-SUMIFS('BD Factoraje'!$Q:$Q,'BD Factoraje'!$G:$G,'Cartera Semanal Producto'!$A70,'BD Factoraje'!$C:$C,$B$2),0)+AT70-SUMIFS('BD Factoraje'!$R:$R,'BD Factoraje'!$G:$G,'Cartera Semanal Producto'!$A70,'BD Factoraje'!$N:$N,'Cartera Semanal Producto'!AU$1,'BD Factoraje'!$C:$C,$B$2)</f>
        <v>0</v>
      </c>
      <c r="AV70" s="11">
        <f>IF('Cartera Semanal Producto'!$A70='Cartera Semanal Producto'!AV$1,-SUMIFS('BD Factoraje'!$Q:$Q,'BD Factoraje'!$G:$G,'Cartera Semanal Producto'!$A70,'BD Factoraje'!$C:$C,$B$2),0)+AU70-SUMIFS('BD Factoraje'!$R:$R,'BD Factoraje'!$G:$G,'Cartera Semanal Producto'!$A70,'BD Factoraje'!$N:$N,'Cartera Semanal Producto'!AV$1,'BD Factoraje'!$C:$C,$B$2)</f>
        <v>0</v>
      </c>
      <c r="AW70" s="11">
        <f>IF('Cartera Semanal Producto'!$A70='Cartera Semanal Producto'!AW$1,-SUMIFS('BD Factoraje'!$Q:$Q,'BD Factoraje'!$G:$G,'Cartera Semanal Producto'!$A70,'BD Factoraje'!$C:$C,$B$2),0)+AV70-SUMIFS('BD Factoraje'!$R:$R,'BD Factoraje'!$G:$G,'Cartera Semanal Producto'!$A70,'BD Factoraje'!$N:$N,'Cartera Semanal Producto'!AW$1,'BD Factoraje'!$C:$C,$B$2)</f>
        <v>0</v>
      </c>
      <c r="AX70" s="11">
        <f>IF('Cartera Semanal Producto'!$A70='Cartera Semanal Producto'!AX$1,-SUMIFS('BD Factoraje'!$Q:$Q,'BD Factoraje'!$G:$G,'Cartera Semanal Producto'!$A70,'BD Factoraje'!$C:$C,$B$2),0)+AW70-SUMIFS('BD Factoraje'!$R:$R,'BD Factoraje'!$G:$G,'Cartera Semanal Producto'!$A70,'BD Factoraje'!$N:$N,'Cartera Semanal Producto'!AX$1,'BD Factoraje'!$C:$C,$B$2)</f>
        <v>0</v>
      </c>
      <c r="AY70" s="11">
        <f>IF('Cartera Semanal Producto'!$A70='Cartera Semanal Producto'!AY$1,-SUMIFS('BD Factoraje'!$Q:$Q,'BD Factoraje'!$G:$G,'Cartera Semanal Producto'!$A70,'BD Factoraje'!$C:$C,$B$2),0)+AX70-SUMIFS('BD Factoraje'!$R:$R,'BD Factoraje'!$G:$G,'Cartera Semanal Producto'!$A70,'BD Factoraje'!$N:$N,'Cartera Semanal Producto'!AY$1,'BD Factoraje'!$C:$C,$B$2)</f>
        <v>0</v>
      </c>
      <c r="AZ70" s="11">
        <f>IF('Cartera Semanal Producto'!$A70='Cartera Semanal Producto'!AZ$1,-SUMIFS('BD Factoraje'!$Q:$Q,'BD Factoraje'!$G:$G,'Cartera Semanal Producto'!$A70,'BD Factoraje'!$C:$C,$B$2),0)+AY70-SUMIFS('BD Factoraje'!$R:$R,'BD Factoraje'!$G:$G,'Cartera Semanal Producto'!$A70,'BD Factoraje'!$N:$N,'Cartera Semanal Producto'!AZ$1,'BD Factoraje'!$C:$C,$B$2)</f>
        <v>0</v>
      </c>
      <c r="BA70" s="11">
        <f>IF('Cartera Semanal Producto'!$A70='Cartera Semanal Producto'!BA$1,-SUMIFS('BD Factoraje'!$Q:$Q,'BD Factoraje'!$G:$G,'Cartera Semanal Producto'!$A70,'BD Factoraje'!$C:$C,$B$2),0)+AZ70-SUMIFS('BD Factoraje'!$R:$R,'BD Factoraje'!$G:$G,'Cartera Semanal Producto'!$A70,'BD Factoraje'!$N:$N,'Cartera Semanal Producto'!BA$1,'BD Factoraje'!$C:$C,$B$2)</f>
        <v>0</v>
      </c>
      <c r="BB70" s="11">
        <f>IF('Cartera Semanal Producto'!$A70='Cartera Semanal Producto'!BB$1,-SUMIFS('BD Factoraje'!$Q:$Q,'BD Factoraje'!$G:$G,'Cartera Semanal Producto'!$A70,'BD Factoraje'!$C:$C,$B$2),0)+BA70-SUMIFS('BD Factoraje'!$R:$R,'BD Factoraje'!$G:$G,'Cartera Semanal Producto'!$A70,'BD Factoraje'!$N:$N,'Cartera Semanal Producto'!BB$1,'BD Factoraje'!$C:$C,$B$2)</f>
        <v>0</v>
      </c>
      <c r="BC70" s="11">
        <f>IF('Cartera Semanal Producto'!$A70='Cartera Semanal Producto'!BC$1,-SUMIFS('BD Factoraje'!$Q:$Q,'BD Factoraje'!$G:$G,'Cartera Semanal Producto'!$A70,'BD Factoraje'!$C:$C,$B$2),0)+BB70-SUMIFS('BD Factoraje'!$R:$R,'BD Factoraje'!$G:$G,'Cartera Semanal Producto'!$A70,'BD Factoraje'!$N:$N,'Cartera Semanal Producto'!BC$1,'BD Factoraje'!$C:$C,$B$2)</f>
        <v>0</v>
      </c>
      <c r="BD70" s="11">
        <f>IF('Cartera Semanal Producto'!$A70='Cartera Semanal Producto'!BD$1,-SUMIFS('BD Factoraje'!$Q:$Q,'BD Factoraje'!$G:$G,'Cartera Semanal Producto'!$A70,'BD Factoraje'!$C:$C,$B$2),0)+BC70-SUMIFS('BD Factoraje'!$R:$R,'BD Factoraje'!$G:$G,'Cartera Semanal Producto'!$A70,'BD Factoraje'!$N:$N,'Cartera Semanal Producto'!BD$1,'BD Factoraje'!$C:$C,$B$2)</f>
        <v>0</v>
      </c>
      <c r="BE70" s="11">
        <f>IF('Cartera Semanal Producto'!$A70='Cartera Semanal Producto'!BE$1,-SUMIFS('BD Factoraje'!$Q:$Q,'BD Factoraje'!$G:$G,'Cartera Semanal Producto'!$A70,'BD Factoraje'!$C:$C,$B$2),0)+BD70-SUMIFS('BD Factoraje'!$R:$R,'BD Factoraje'!$G:$G,'Cartera Semanal Producto'!$A70,'BD Factoraje'!$N:$N,'Cartera Semanal Producto'!BE$1,'BD Factoraje'!$C:$C,$B$2)</f>
        <v>0</v>
      </c>
      <c r="BF70" s="11">
        <f>IF('Cartera Semanal Producto'!$A70='Cartera Semanal Producto'!BF$1,-SUMIFS('BD Factoraje'!$Q:$Q,'BD Factoraje'!$G:$G,'Cartera Semanal Producto'!$A70,'BD Factoraje'!$C:$C,$B$2),0)+BE70-SUMIFS('BD Factoraje'!$R:$R,'BD Factoraje'!$G:$G,'Cartera Semanal Producto'!$A70,'BD Factoraje'!$N:$N,'Cartera Semanal Producto'!BF$1,'BD Factoraje'!$C:$C,$B$2)</f>
        <v>0</v>
      </c>
      <c r="BG70" s="11">
        <f>IF('Cartera Semanal Producto'!$A70='Cartera Semanal Producto'!BG$1,-SUMIFS('BD Factoraje'!$Q:$Q,'BD Factoraje'!$G:$G,'Cartera Semanal Producto'!$A70,'BD Factoraje'!$C:$C,$B$2),0)+BF70-SUMIFS('BD Factoraje'!$R:$R,'BD Factoraje'!$G:$G,'Cartera Semanal Producto'!$A70,'BD Factoraje'!$N:$N,'Cartera Semanal Producto'!BG$1,'BD Factoraje'!$C:$C,$B$2)</f>
        <v>0</v>
      </c>
      <c r="BH70" s="11">
        <f>IF('Cartera Semanal Producto'!$A70='Cartera Semanal Producto'!BH$1,-SUMIFS('BD Factoraje'!$Q:$Q,'BD Factoraje'!$G:$G,'Cartera Semanal Producto'!$A70,'BD Factoraje'!$C:$C,$B$2),0)+BG70-SUMIFS('BD Factoraje'!$R:$R,'BD Factoraje'!$G:$G,'Cartera Semanal Producto'!$A70,'BD Factoraje'!$N:$N,'Cartera Semanal Producto'!BH$1,'BD Factoraje'!$C:$C,$B$2)</f>
        <v>0</v>
      </c>
      <c r="BI70" s="11">
        <f>IF('Cartera Semanal Producto'!$A70='Cartera Semanal Producto'!BI$1,-SUMIFS('BD Factoraje'!$Q:$Q,'BD Factoraje'!$G:$G,'Cartera Semanal Producto'!$A70,'BD Factoraje'!$C:$C,$B$2),0)+BH70-SUMIFS('BD Factoraje'!$R:$R,'BD Factoraje'!$G:$G,'Cartera Semanal Producto'!$A70,'BD Factoraje'!$N:$N,'Cartera Semanal Producto'!BI$1,'BD Factoraje'!$C:$C,$B$2)</f>
        <v>0</v>
      </c>
      <c r="BJ70" s="11">
        <f>IF('Cartera Semanal Producto'!$A70='Cartera Semanal Producto'!BJ$1,-SUMIFS('BD Factoraje'!$Q:$Q,'BD Factoraje'!$G:$G,'Cartera Semanal Producto'!$A70,'BD Factoraje'!$C:$C,$B$2),0)+BI70-SUMIFS('BD Factoraje'!$R:$R,'BD Factoraje'!$G:$G,'Cartera Semanal Producto'!$A70,'BD Factoraje'!$N:$N,'Cartera Semanal Producto'!BJ$1,'BD Factoraje'!$C:$C,$B$2)</f>
        <v>0</v>
      </c>
      <c r="BK70" s="11">
        <f>IF('Cartera Semanal Producto'!$A70='Cartera Semanal Producto'!BK$1,-SUMIFS('BD Factoraje'!$Q:$Q,'BD Factoraje'!$G:$G,'Cartera Semanal Producto'!$A70,'BD Factoraje'!$C:$C,$B$2),0)+BJ70-SUMIFS('BD Factoraje'!$R:$R,'BD Factoraje'!$G:$G,'Cartera Semanal Producto'!$A70,'BD Factoraje'!$N:$N,'Cartera Semanal Producto'!BK$1,'BD Factoraje'!$C:$C,$B$2)</f>
        <v>0</v>
      </c>
      <c r="BL70" s="11">
        <f>IF('Cartera Semanal Producto'!$A70='Cartera Semanal Producto'!BL$1,-SUMIFS('BD Factoraje'!$Q:$Q,'BD Factoraje'!$G:$G,'Cartera Semanal Producto'!$A70,'BD Factoraje'!$C:$C,$B$2),0)+BK70-SUMIFS('BD Factoraje'!$R:$R,'BD Factoraje'!$G:$G,'Cartera Semanal Producto'!$A70,'BD Factoraje'!$N:$N,'Cartera Semanal Producto'!BL$1,'BD Factoraje'!$C:$C,$B$2)</f>
        <v>0</v>
      </c>
      <c r="BM70" s="11">
        <f>IF('Cartera Semanal Producto'!$A70='Cartera Semanal Producto'!BM$1,-SUMIFS('BD Factoraje'!$Q:$Q,'BD Factoraje'!$G:$G,'Cartera Semanal Producto'!$A70,'BD Factoraje'!$C:$C,$B$2),0)+BL70-SUMIFS('BD Factoraje'!$R:$R,'BD Factoraje'!$G:$G,'Cartera Semanal Producto'!$A70,'BD Factoraje'!$N:$N,'Cartera Semanal Producto'!BM$1,'BD Factoraje'!$C:$C,$B$2)</f>
        <v>0</v>
      </c>
      <c r="BN70" s="11">
        <f>IF('Cartera Semanal Producto'!$A70='Cartera Semanal Producto'!BN$1,-SUMIFS('BD Factoraje'!$Q:$Q,'BD Factoraje'!$G:$G,'Cartera Semanal Producto'!$A70,'BD Factoraje'!$C:$C,$B$2),0)+BM70-SUMIFS('BD Factoraje'!$R:$R,'BD Factoraje'!$G:$G,'Cartera Semanal Producto'!$A70,'BD Factoraje'!$N:$N,'Cartera Semanal Producto'!BN$1,'BD Factoraje'!$C:$C,$B$2)</f>
        <v>0</v>
      </c>
      <c r="BO70" s="11">
        <f>IF('Cartera Semanal Producto'!$A70='Cartera Semanal Producto'!BO$1,-SUMIFS('BD Factoraje'!$Q:$Q,'BD Factoraje'!$G:$G,'Cartera Semanal Producto'!$A70,'BD Factoraje'!$C:$C,$B$2),0)+BN70-SUMIFS('BD Factoraje'!$R:$R,'BD Factoraje'!$G:$G,'Cartera Semanal Producto'!$A70,'BD Factoraje'!$N:$N,'Cartera Semanal Producto'!BO$1,'BD Factoraje'!$C:$C,$B$2)</f>
        <v>0</v>
      </c>
      <c r="BP70" s="11">
        <f>IF('Cartera Semanal Producto'!$A70='Cartera Semanal Producto'!BP$1,-SUMIFS('BD Factoraje'!$Q:$Q,'BD Factoraje'!$G:$G,'Cartera Semanal Producto'!$A70,'BD Factoraje'!$C:$C,$B$2),0)+BO70-SUMIFS('BD Factoraje'!$R:$R,'BD Factoraje'!$G:$G,'Cartera Semanal Producto'!$A70,'BD Factoraje'!$N:$N,'Cartera Semanal Producto'!BP$1,'BD Factoraje'!$C:$C,$B$2)</f>
        <v>0</v>
      </c>
      <c r="BQ70" s="11">
        <f>IF('Cartera Semanal Producto'!$A70='Cartera Semanal Producto'!BQ$1,-SUMIFS('BD Factoraje'!$Q:$Q,'BD Factoraje'!$G:$G,'Cartera Semanal Producto'!$A70,'BD Factoraje'!$C:$C,$B$2),0)+BP70-SUMIFS('BD Factoraje'!$R:$R,'BD Factoraje'!$G:$G,'Cartera Semanal Producto'!$A70,'BD Factoraje'!$N:$N,'Cartera Semanal Producto'!BQ$1,'BD Factoraje'!$C:$C,$B$2)</f>
        <v>60977.88</v>
      </c>
      <c r="BR70" s="11">
        <f>IF('Cartera Semanal Producto'!$A70='Cartera Semanal Producto'!BR$1,-SUMIFS('BD Factoraje'!$Q:$Q,'BD Factoraje'!$G:$G,'Cartera Semanal Producto'!$A70,'BD Factoraje'!$C:$C,$B$2),0)+BQ70-SUMIFS('BD Factoraje'!$R:$R,'BD Factoraje'!$G:$G,'Cartera Semanal Producto'!$A70,'BD Factoraje'!$N:$N,'Cartera Semanal Producto'!BR$1,'BD Factoraje'!$C:$C,$B$2)</f>
        <v>60977.88</v>
      </c>
      <c r="BS70" s="11">
        <f>IF('Cartera Semanal Producto'!$A70='Cartera Semanal Producto'!BS$1,-SUMIFS('BD Factoraje'!$Q:$Q,'BD Factoraje'!$G:$G,'Cartera Semanal Producto'!$A70,'BD Factoraje'!$C:$C,$B$2),0)+BR70-SUMIFS('BD Factoraje'!$R:$R,'BD Factoraje'!$G:$G,'Cartera Semanal Producto'!$A70,'BD Factoraje'!$N:$N,'Cartera Semanal Producto'!BS$1,'BD Factoraje'!$C:$C,$B$2)</f>
        <v>60977.88</v>
      </c>
      <c r="BT70" s="11">
        <f>IF('Cartera Semanal Producto'!$A70='Cartera Semanal Producto'!BT$1,-SUMIFS('BD Factoraje'!$Q:$Q,'BD Factoraje'!$G:$G,'Cartera Semanal Producto'!$A70,'BD Factoraje'!$C:$C,$B$2),0)+BS70-SUMIFS('BD Factoraje'!$R:$R,'BD Factoraje'!$G:$G,'Cartera Semanal Producto'!$A70,'BD Factoraje'!$N:$N,'Cartera Semanal Producto'!BT$1,'BD Factoraje'!$C:$C,$B$2)</f>
        <v>60977.88</v>
      </c>
      <c r="BU70" s="11">
        <f>IF('Cartera Semanal Producto'!$A70='Cartera Semanal Producto'!BU$1,-SUMIFS('BD Factoraje'!$Q:$Q,'BD Factoraje'!$G:$G,'Cartera Semanal Producto'!$A70,'BD Factoraje'!$C:$C,$B$2),0)+BT70-SUMIFS('BD Factoraje'!$R:$R,'BD Factoraje'!$G:$G,'Cartera Semanal Producto'!$A70,'BD Factoraje'!$N:$N,'Cartera Semanal Producto'!BU$1,'BD Factoraje'!$C:$C,$B$2)</f>
        <v>60977.88</v>
      </c>
      <c r="BV70" s="11">
        <f>IF('Cartera Semanal Producto'!$A70='Cartera Semanal Producto'!BV$1,-SUMIFS('BD Factoraje'!$Q:$Q,'BD Factoraje'!$G:$G,'Cartera Semanal Producto'!$A70,'BD Factoraje'!$C:$C,$B$2),0)+BU70-SUMIFS('BD Factoraje'!$R:$R,'BD Factoraje'!$G:$G,'Cartera Semanal Producto'!$A70,'BD Factoraje'!$N:$N,'Cartera Semanal Producto'!BV$1,'BD Factoraje'!$C:$C,$B$2)</f>
        <v>60977.88</v>
      </c>
      <c r="BW70" s="11">
        <f>IF('Cartera Semanal Producto'!$A70='Cartera Semanal Producto'!BW$1,-SUMIFS('BD Factoraje'!$Q:$Q,'BD Factoraje'!$G:$G,'Cartera Semanal Producto'!$A70,'BD Factoraje'!$C:$C,$B$2),0)+BV70-SUMIFS('BD Factoraje'!$R:$R,'BD Factoraje'!$G:$G,'Cartera Semanal Producto'!$A70,'BD Factoraje'!$N:$N,'Cartera Semanal Producto'!BW$1,'BD Factoraje'!$C:$C,$B$2)</f>
        <v>60977.88</v>
      </c>
      <c r="BX70" s="11">
        <f>IF('Cartera Semanal Producto'!$A70='Cartera Semanal Producto'!BX$1,-SUMIFS('BD Factoraje'!$Q:$Q,'BD Factoraje'!$G:$G,'Cartera Semanal Producto'!$A70,'BD Factoraje'!$C:$C,$B$2),0)+BW70-SUMIFS('BD Factoraje'!$R:$R,'BD Factoraje'!$G:$G,'Cartera Semanal Producto'!$A70,'BD Factoraje'!$N:$N,'Cartera Semanal Producto'!BX$1,'BD Factoraje'!$C:$C,$B$2)</f>
        <v>60977.88</v>
      </c>
      <c r="BY70" s="11">
        <f>IF('Cartera Semanal Producto'!$A70='Cartera Semanal Producto'!BY$1,-SUMIFS('BD Factoraje'!$Q:$Q,'BD Factoraje'!$G:$G,'Cartera Semanal Producto'!$A70,'BD Factoraje'!$C:$C,$B$2),0)+BX70-SUMIFS('BD Factoraje'!$R:$R,'BD Factoraje'!$G:$G,'Cartera Semanal Producto'!$A70,'BD Factoraje'!$N:$N,'Cartera Semanal Producto'!BY$1,'BD Factoraje'!$C:$C,$B$2)</f>
        <v>60977.88</v>
      </c>
      <c r="BZ70" s="11">
        <f>IF('Cartera Semanal Producto'!$A70='Cartera Semanal Producto'!BZ$1,-SUMIFS('BD Factoraje'!$Q:$Q,'BD Factoraje'!$G:$G,'Cartera Semanal Producto'!$A70,'BD Factoraje'!$C:$C,$B$2),0)+BY70-SUMIFS('BD Factoraje'!$R:$R,'BD Factoraje'!$G:$G,'Cartera Semanal Producto'!$A70,'BD Factoraje'!$N:$N,'Cartera Semanal Producto'!BZ$1,'BD Factoraje'!$C:$C,$B$2)</f>
        <v>60977.88</v>
      </c>
      <c r="CA70" s="11">
        <f>IF('Cartera Semanal Producto'!$A70='Cartera Semanal Producto'!CA$1,-SUMIFS('BD Factoraje'!$Q:$Q,'BD Factoraje'!$G:$G,'Cartera Semanal Producto'!$A70,'BD Factoraje'!$C:$C,$B$2),0)+BZ70-SUMIFS('BD Factoraje'!$R:$R,'BD Factoraje'!$G:$G,'Cartera Semanal Producto'!$A70,'BD Factoraje'!$N:$N,'Cartera Semanal Producto'!CA$1,'BD Factoraje'!$C:$C,$B$2)</f>
        <v>0</v>
      </c>
      <c r="CB70" s="11">
        <f>IF('Cartera Semanal Producto'!$A70='Cartera Semanal Producto'!CB$1,-SUMIFS('BD Factoraje'!$Q:$Q,'BD Factoraje'!$G:$G,'Cartera Semanal Producto'!$A70,'BD Factoraje'!$C:$C,$B$2),0)+CA70-SUMIFS('BD Factoraje'!$R:$R,'BD Factoraje'!$G:$G,'Cartera Semanal Producto'!$A70,'BD Factoraje'!$N:$N,'Cartera Semanal Producto'!CB$1,'BD Factoraje'!$C:$C,$B$2)</f>
        <v>0</v>
      </c>
      <c r="CC70" s="11">
        <f>IF('Cartera Semanal Producto'!$A70='Cartera Semanal Producto'!CC$1,-SUMIFS('BD Factoraje'!$Q:$Q,'BD Factoraje'!$G:$G,'Cartera Semanal Producto'!$A70,'BD Factoraje'!$C:$C,$B$2),0)+CB70-SUMIFS('BD Factoraje'!$R:$R,'BD Factoraje'!$G:$G,'Cartera Semanal Producto'!$A70,'BD Factoraje'!$N:$N,'Cartera Semanal Producto'!CC$1,'BD Factoraje'!$C:$C,$B$2)</f>
        <v>0</v>
      </c>
      <c r="CD70" s="11">
        <f>IF('Cartera Semanal Producto'!$A70='Cartera Semanal Producto'!CD$1,-SUMIFS('BD Factoraje'!$Q:$Q,'BD Factoraje'!$G:$G,'Cartera Semanal Producto'!$A70,'BD Factoraje'!$C:$C,$B$2),0)+CC70-SUMIFS('BD Factoraje'!$R:$R,'BD Factoraje'!$G:$G,'Cartera Semanal Producto'!$A70,'BD Factoraje'!$N:$N,'Cartera Semanal Producto'!CD$1,'BD Factoraje'!$C:$C,$B$2)</f>
        <v>0</v>
      </c>
      <c r="CE70" s="11">
        <f>IF('Cartera Semanal Producto'!$A70='Cartera Semanal Producto'!CE$1,-SUMIFS('BD Factoraje'!$Q:$Q,'BD Factoraje'!$G:$G,'Cartera Semanal Producto'!$A70,'BD Factoraje'!$C:$C,$B$2),0)+CD70-SUMIFS('BD Factoraje'!$R:$R,'BD Factoraje'!$G:$G,'Cartera Semanal Producto'!$A70,'BD Factoraje'!$N:$N,'Cartera Semanal Producto'!CE$1,'BD Factoraje'!$C:$C,$B$2)</f>
        <v>0</v>
      </c>
      <c r="CF70" s="11">
        <f>IF('Cartera Semanal Producto'!$A70='Cartera Semanal Producto'!CF$1,-SUMIFS('BD Factoraje'!$Q:$Q,'BD Factoraje'!$G:$G,'Cartera Semanal Producto'!$A70,'BD Factoraje'!$C:$C,$B$2),0)+CE70-SUMIFS('BD Factoraje'!$R:$R,'BD Factoraje'!$G:$G,'Cartera Semanal Producto'!$A70,'BD Factoraje'!$N:$N,'Cartera Semanal Producto'!CF$1,'BD Factoraje'!$C:$C,$B$2)</f>
        <v>0</v>
      </c>
      <c r="CG70" s="11">
        <f>IF('Cartera Semanal Producto'!$A70='Cartera Semanal Producto'!CG$1,-SUMIFS('BD Factoraje'!$Q:$Q,'BD Factoraje'!$G:$G,'Cartera Semanal Producto'!$A70,'BD Factoraje'!$C:$C,$B$2),0)+CF70-SUMIFS('BD Factoraje'!$R:$R,'BD Factoraje'!$G:$G,'Cartera Semanal Producto'!$A70,'BD Factoraje'!$N:$N,'Cartera Semanal Producto'!CG$1,'BD Factoraje'!$C:$C,$B$2)</f>
        <v>0</v>
      </c>
      <c r="CH70" s="11">
        <f>IF('Cartera Semanal Producto'!$A70='Cartera Semanal Producto'!CH$1,-SUMIFS('BD Factoraje'!$Q:$Q,'BD Factoraje'!$G:$G,'Cartera Semanal Producto'!$A70,'BD Factoraje'!$C:$C,$B$2),0)+CG70-SUMIFS('BD Factoraje'!$R:$R,'BD Factoraje'!$G:$G,'Cartera Semanal Producto'!$A70,'BD Factoraje'!$N:$N,'Cartera Semanal Producto'!CH$1,'BD Factoraje'!$C:$C,$B$2)</f>
        <v>0</v>
      </c>
      <c r="CI70" s="11">
        <f>IF('Cartera Semanal Producto'!$A70='Cartera Semanal Producto'!CI$1,-SUMIFS('BD Factoraje'!$Q:$Q,'BD Factoraje'!$G:$G,'Cartera Semanal Producto'!$A70,'BD Factoraje'!$C:$C,$B$2),0)+CH70-SUMIFS('BD Factoraje'!$R:$R,'BD Factoraje'!$G:$G,'Cartera Semanal Producto'!$A70,'BD Factoraje'!$N:$N,'Cartera Semanal Producto'!CI$1,'BD Factoraje'!$C:$C,$B$2)</f>
        <v>0</v>
      </c>
      <c r="CJ70" s="11">
        <f>IF('Cartera Semanal Producto'!$A70='Cartera Semanal Producto'!CJ$1,-SUMIFS('BD Factoraje'!$Q:$Q,'BD Factoraje'!$G:$G,'Cartera Semanal Producto'!$A70,'BD Factoraje'!$C:$C,$B$2),0)+CI70-SUMIFS('BD Factoraje'!$R:$R,'BD Factoraje'!$G:$G,'Cartera Semanal Producto'!$A70,'BD Factoraje'!$N:$N,'Cartera Semanal Producto'!CJ$1,'BD Factoraje'!$C:$C,$B$2)</f>
        <v>0</v>
      </c>
      <c r="CK70" s="11">
        <f>IF('Cartera Semanal Producto'!$A70='Cartera Semanal Producto'!CK$1,-SUMIFS('BD Factoraje'!$Q:$Q,'BD Factoraje'!$G:$G,'Cartera Semanal Producto'!$A70,'BD Factoraje'!$C:$C,$B$2),0)+CJ70-SUMIFS('BD Factoraje'!$R:$R,'BD Factoraje'!$G:$G,'Cartera Semanal Producto'!$A70,'BD Factoraje'!$N:$N,'Cartera Semanal Producto'!CK$1,'BD Factoraje'!$C:$C,$B$2)</f>
        <v>0</v>
      </c>
      <c r="CL70" s="11">
        <f>IF('Cartera Semanal Producto'!$A70='Cartera Semanal Producto'!CL$1,-SUMIFS('BD Factoraje'!$Q:$Q,'BD Factoraje'!$G:$G,'Cartera Semanal Producto'!$A70,'BD Factoraje'!$C:$C,$B$2),0)+CK70-SUMIFS('BD Factoraje'!$R:$R,'BD Factoraje'!$G:$G,'Cartera Semanal Producto'!$A70,'BD Factoraje'!$N:$N,'Cartera Semanal Producto'!CL$1,'BD Factoraje'!$C:$C,$B$2)</f>
        <v>0</v>
      </c>
      <c r="CM70" s="11">
        <f>IF('Cartera Semanal Producto'!$A70='Cartera Semanal Producto'!CM$1,-SUMIFS('BD Factoraje'!$Q:$Q,'BD Factoraje'!$G:$G,'Cartera Semanal Producto'!$A70,'BD Factoraje'!$C:$C,$B$2),0)+CL70-SUMIFS('BD Factoraje'!$R:$R,'BD Factoraje'!$G:$G,'Cartera Semanal Producto'!$A70,'BD Factoraje'!$N:$N,'Cartera Semanal Producto'!CM$1,'BD Factoraje'!$C:$C,$B$2)</f>
        <v>0</v>
      </c>
      <c r="CN70" s="11">
        <f>IF('Cartera Semanal Producto'!$A70='Cartera Semanal Producto'!CN$1,-SUMIFS('BD Factoraje'!$Q:$Q,'BD Factoraje'!$G:$G,'Cartera Semanal Producto'!$A70,'BD Factoraje'!$C:$C,$B$2),0)+CM70-SUMIFS('BD Factoraje'!$R:$R,'BD Factoraje'!$G:$G,'Cartera Semanal Producto'!$A70,'BD Factoraje'!$N:$N,'Cartera Semanal Producto'!CN$1,'BD Factoraje'!$C:$C,$B$2)</f>
        <v>0</v>
      </c>
      <c r="CO70" s="11">
        <f>IF('Cartera Semanal Producto'!$A70='Cartera Semanal Producto'!CO$1,-SUMIFS('BD Factoraje'!$Q:$Q,'BD Factoraje'!$G:$G,'Cartera Semanal Producto'!$A70,'BD Factoraje'!$C:$C,$B$2),0)+CN70-SUMIFS('BD Factoraje'!$R:$R,'BD Factoraje'!$G:$G,'Cartera Semanal Producto'!$A70,'BD Factoraje'!$N:$N,'Cartera Semanal Producto'!CO$1,'BD Factoraje'!$C:$C,$B$2)</f>
        <v>0</v>
      </c>
      <c r="CP70" s="11">
        <f>IF('Cartera Semanal Producto'!$A70='Cartera Semanal Producto'!CP$1,-SUMIFS('BD Factoraje'!$Q:$Q,'BD Factoraje'!$G:$G,'Cartera Semanal Producto'!$A70,'BD Factoraje'!$C:$C,$B$2),0)+CO70-SUMIFS('BD Factoraje'!$R:$R,'BD Factoraje'!$G:$G,'Cartera Semanal Producto'!$A70,'BD Factoraje'!$N:$N,'Cartera Semanal Producto'!CP$1,'BD Factoraje'!$C:$C,$B$2)</f>
        <v>0</v>
      </c>
      <c r="CQ70" s="11">
        <f>IF('Cartera Semanal Producto'!$A70='Cartera Semanal Producto'!CQ$1,-SUMIFS('BD Factoraje'!$Q:$Q,'BD Factoraje'!$G:$G,'Cartera Semanal Producto'!$A70,'BD Factoraje'!$C:$C,$B$2),0)+CP70-SUMIFS('BD Factoraje'!$R:$R,'BD Factoraje'!$G:$G,'Cartera Semanal Producto'!$A70,'BD Factoraje'!$N:$N,'Cartera Semanal Producto'!CQ$1,'BD Factoraje'!$C:$C,$B$2)</f>
        <v>0</v>
      </c>
      <c r="CR70" s="11">
        <f>IF('Cartera Semanal Producto'!$A70='Cartera Semanal Producto'!CR$1,-SUMIFS('BD Factoraje'!$Q:$Q,'BD Factoraje'!$G:$G,'Cartera Semanal Producto'!$A70,'BD Factoraje'!$C:$C,$B$2),0)+CQ70-SUMIFS('BD Factoraje'!$R:$R,'BD Factoraje'!$G:$G,'Cartera Semanal Producto'!$A70,'BD Factoraje'!$N:$N,'Cartera Semanal Producto'!CR$1,'BD Factoraje'!$C:$C,$B$2)</f>
        <v>0</v>
      </c>
      <c r="CS70" s="11">
        <f>IF('Cartera Semanal Producto'!$A70='Cartera Semanal Producto'!CS$1,-SUMIFS('BD Factoraje'!$Q:$Q,'BD Factoraje'!$G:$G,'Cartera Semanal Producto'!$A70,'BD Factoraje'!$C:$C,$B$2),0)+CR70-SUMIFS('BD Factoraje'!$R:$R,'BD Factoraje'!$G:$G,'Cartera Semanal Producto'!$A70,'BD Factoraje'!$N:$N,'Cartera Semanal Producto'!CS$1,'BD Factoraje'!$C:$C,$B$2)</f>
        <v>0</v>
      </c>
      <c r="CT70" s="11">
        <f>IF('Cartera Semanal Producto'!$A70='Cartera Semanal Producto'!CT$1,-SUMIFS('BD Factoraje'!$Q:$Q,'BD Factoraje'!$G:$G,'Cartera Semanal Producto'!$A70,'BD Factoraje'!$C:$C,$B$2),0)+CS70-SUMIFS('BD Factoraje'!$R:$R,'BD Factoraje'!$G:$G,'Cartera Semanal Producto'!$A70,'BD Factoraje'!$N:$N,'Cartera Semanal Producto'!CT$1,'BD Factoraje'!$C:$C,$B$2)</f>
        <v>0</v>
      </c>
      <c r="CU70" s="11">
        <f>IF('Cartera Semanal Producto'!$A70='Cartera Semanal Producto'!CU$1,-SUMIFS('BD Factoraje'!$Q:$Q,'BD Factoraje'!$G:$G,'Cartera Semanal Producto'!$A70,'BD Factoraje'!$C:$C,$B$2),0)+CT70-SUMIFS('BD Factoraje'!$R:$R,'BD Factoraje'!$G:$G,'Cartera Semanal Producto'!$A70,'BD Factoraje'!$N:$N,'Cartera Semanal Producto'!CU$1,'BD Factoraje'!$C:$C,$B$2)</f>
        <v>0</v>
      </c>
      <c r="CV70" s="11">
        <f>IF('Cartera Semanal Producto'!$A70='Cartera Semanal Producto'!CV$1,-SUMIFS('BD Factoraje'!$Q:$Q,'BD Factoraje'!$G:$G,'Cartera Semanal Producto'!$A70,'BD Factoraje'!$C:$C,$B$2),0)+CU70-SUMIFS('BD Factoraje'!$R:$R,'BD Factoraje'!$G:$G,'Cartera Semanal Producto'!$A70,'BD Factoraje'!$N:$N,'Cartera Semanal Producto'!CV$1,'BD Factoraje'!$C:$C,$B$2)</f>
        <v>0</v>
      </c>
    </row>
    <row r="71" spans="1:100" x14ac:dyDescent="0.25">
      <c r="A71" s="14">
        <v>81</v>
      </c>
      <c r="B71" s="31">
        <f t="shared" si="3"/>
        <v>42932</v>
      </c>
      <c r="C71" s="11">
        <f>IF('Cartera Semanal Producto'!$A71='Cartera Semanal Producto'!C$1,-SUMIFS('BD Factoraje'!$Q:$Q,'BD Factoraje'!$G:$G,'Cartera Semanal Producto'!$A71,'BD Factoraje'!$C:$C,$B$2),0)</f>
        <v>0</v>
      </c>
      <c r="D71" s="11">
        <f>IF('Cartera Semanal Producto'!$A71='Cartera Semanal Producto'!D$1,-SUMIFS('BD Factoraje'!$Q:$Q,'BD Factoraje'!$G:$G,'Cartera Semanal Producto'!$A71,'BD Factoraje'!$C:$C,$B$2),0)+C71-SUMIFS('BD Factoraje'!$R:$R,'BD Factoraje'!$G:$G,'Cartera Semanal Producto'!$A71,'BD Factoraje'!$N:$N,'Cartera Semanal Producto'!D$1,'BD Factoraje'!$C:$C,$B$2)</f>
        <v>0</v>
      </c>
      <c r="E71" s="11">
        <f>IF('Cartera Semanal Producto'!$A71='Cartera Semanal Producto'!E$1,-SUMIFS('BD Factoraje'!$Q:$Q,'BD Factoraje'!$G:$G,'Cartera Semanal Producto'!$A71,'BD Factoraje'!$C:$C,$B$2),0)+D71-SUMIFS('BD Factoraje'!$R:$R,'BD Factoraje'!$G:$G,'Cartera Semanal Producto'!$A71,'BD Factoraje'!$N:$N,'Cartera Semanal Producto'!E$1,'BD Factoraje'!$C:$C,$B$2)</f>
        <v>0</v>
      </c>
      <c r="F71" s="11">
        <f>IF('Cartera Semanal Producto'!$A71='Cartera Semanal Producto'!F$1,-SUMIFS('BD Factoraje'!$Q:$Q,'BD Factoraje'!$G:$G,'Cartera Semanal Producto'!$A71,'BD Factoraje'!$C:$C,$B$2),0)+E71-SUMIFS('BD Factoraje'!$R:$R,'BD Factoraje'!$G:$G,'Cartera Semanal Producto'!$A71,'BD Factoraje'!$N:$N,'Cartera Semanal Producto'!F$1,'BD Factoraje'!$C:$C,$B$2)</f>
        <v>0</v>
      </c>
      <c r="G71" s="11">
        <f>IF('Cartera Semanal Producto'!$A71='Cartera Semanal Producto'!G$1,-SUMIFS('BD Factoraje'!$Q:$Q,'BD Factoraje'!$G:$G,'Cartera Semanal Producto'!$A71,'BD Factoraje'!$C:$C,$B$2),0)+F71-SUMIFS('BD Factoraje'!$R:$R,'BD Factoraje'!$G:$G,'Cartera Semanal Producto'!$A71,'BD Factoraje'!$N:$N,'Cartera Semanal Producto'!G$1,'BD Factoraje'!$C:$C,$B$2)</f>
        <v>0</v>
      </c>
      <c r="H71" s="11">
        <f>IF('Cartera Semanal Producto'!$A71='Cartera Semanal Producto'!H$1,-SUMIFS('BD Factoraje'!$Q:$Q,'BD Factoraje'!$G:$G,'Cartera Semanal Producto'!$A71,'BD Factoraje'!$C:$C,$B$2),0)+G71-SUMIFS('BD Factoraje'!$R:$R,'BD Factoraje'!$G:$G,'Cartera Semanal Producto'!$A71,'BD Factoraje'!$N:$N,'Cartera Semanal Producto'!H$1,'BD Factoraje'!$C:$C,$B$2)</f>
        <v>0</v>
      </c>
      <c r="I71" s="11">
        <f>IF('Cartera Semanal Producto'!$A71='Cartera Semanal Producto'!I$1,-SUMIFS('BD Factoraje'!$Q:$Q,'BD Factoraje'!$G:$G,'Cartera Semanal Producto'!$A71,'BD Factoraje'!$C:$C,$B$2),0)+H71-SUMIFS('BD Factoraje'!$R:$R,'BD Factoraje'!$G:$G,'Cartera Semanal Producto'!$A71,'BD Factoraje'!$N:$N,'Cartera Semanal Producto'!I$1,'BD Factoraje'!$C:$C,$B$2)</f>
        <v>0</v>
      </c>
      <c r="J71" s="11">
        <f>IF('Cartera Semanal Producto'!$A71='Cartera Semanal Producto'!J$1,-SUMIFS('BD Factoraje'!$Q:$Q,'BD Factoraje'!$G:$G,'Cartera Semanal Producto'!$A71,'BD Factoraje'!$C:$C,$B$2),0)+I71-SUMIFS('BD Factoraje'!$R:$R,'BD Factoraje'!$G:$G,'Cartera Semanal Producto'!$A71,'BD Factoraje'!$N:$N,'Cartera Semanal Producto'!J$1,'BD Factoraje'!$C:$C,$B$2)</f>
        <v>0</v>
      </c>
      <c r="K71" s="11">
        <f>IF('Cartera Semanal Producto'!$A71='Cartera Semanal Producto'!K$1,-SUMIFS('BD Factoraje'!$Q:$Q,'BD Factoraje'!$G:$G,'Cartera Semanal Producto'!$A71,'BD Factoraje'!$C:$C,$B$2),0)+J71-SUMIFS('BD Factoraje'!$R:$R,'BD Factoraje'!$G:$G,'Cartera Semanal Producto'!$A71,'BD Factoraje'!$N:$N,'Cartera Semanal Producto'!K$1,'BD Factoraje'!$C:$C,$B$2)</f>
        <v>0</v>
      </c>
      <c r="L71" s="11">
        <f>IF('Cartera Semanal Producto'!$A71='Cartera Semanal Producto'!L$1,-SUMIFS('BD Factoraje'!$Q:$Q,'BD Factoraje'!$G:$G,'Cartera Semanal Producto'!$A71,'BD Factoraje'!$C:$C,$B$2),0)+K71-SUMIFS('BD Factoraje'!$R:$R,'BD Factoraje'!$G:$G,'Cartera Semanal Producto'!$A71,'BD Factoraje'!$N:$N,'Cartera Semanal Producto'!L$1,'BD Factoraje'!$C:$C,$B$2)</f>
        <v>0</v>
      </c>
      <c r="M71" s="11">
        <f>IF('Cartera Semanal Producto'!$A71='Cartera Semanal Producto'!M$1,-SUMIFS('BD Factoraje'!$Q:$Q,'BD Factoraje'!$G:$G,'Cartera Semanal Producto'!$A71,'BD Factoraje'!$C:$C,$B$2),0)+L71-SUMIFS('BD Factoraje'!$R:$R,'BD Factoraje'!$G:$G,'Cartera Semanal Producto'!$A71,'BD Factoraje'!$N:$N,'Cartera Semanal Producto'!M$1,'BD Factoraje'!$C:$C,$B$2)</f>
        <v>0</v>
      </c>
      <c r="N71" s="11">
        <f>IF('Cartera Semanal Producto'!$A71='Cartera Semanal Producto'!N$1,-SUMIFS('BD Factoraje'!$Q:$Q,'BD Factoraje'!$G:$G,'Cartera Semanal Producto'!$A71,'BD Factoraje'!$C:$C,$B$2),0)+M71-SUMIFS('BD Factoraje'!$R:$R,'BD Factoraje'!$G:$G,'Cartera Semanal Producto'!$A71,'BD Factoraje'!$N:$N,'Cartera Semanal Producto'!N$1,'BD Factoraje'!$C:$C,$B$2)</f>
        <v>0</v>
      </c>
      <c r="O71" s="11">
        <f>IF('Cartera Semanal Producto'!$A71='Cartera Semanal Producto'!O$1,-SUMIFS('BD Factoraje'!$Q:$Q,'BD Factoraje'!$G:$G,'Cartera Semanal Producto'!$A71,'BD Factoraje'!$C:$C,$B$2),0)+N71-SUMIFS('BD Factoraje'!$R:$R,'BD Factoraje'!$G:$G,'Cartera Semanal Producto'!$A71,'BD Factoraje'!$N:$N,'Cartera Semanal Producto'!O$1,'BD Factoraje'!$C:$C,$B$2)</f>
        <v>0</v>
      </c>
      <c r="P71" s="11">
        <f>IF('Cartera Semanal Producto'!$A71='Cartera Semanal Producto'!P$1,-SUMIFS('BD Factoraje'!$Q:$Q,'BD Factoraje'!$G:$G,'Cartera Semanal Producto'!$A71,'BD Factoraje'!$C:$C,$B$2),0)+O71-SUMIFS('BD Factoraje'!$R:$R,'BD Factoraje'!$G:$G,'Cartera Semanal Producto'!$A71,'BD Factoraje'!$N:$N,'Cartera Semanal Producto'!P$1,'BD Factoraje'!$C:$C,$B$2)</f>
        <v>0</v>
      </c>
      <c r="Q71" s="11">
        <f>IF('Cartera Semanal Producto'!$A71='Cartera Semanal Producto'!Q$1,-SUMIFS('BD Factoraje'!$Q:$Q,'BD Factoraje'!$G:$G,'Cartera Semanal Producto'!$A71,'BD Factoraje'!$C:$C,$B$2),0)+P71-SUMIFS('BD Factoraje'!$R:$R,'BD Factoraje'!$G:$G,'Cartera Semanal Producto'!$A71,'BD Factoraje'!$N:$N,'Cartera Semanal Producto'!Q$1,'BD Factoraje'!$C:$C,$B$2)</f>
        <v>0</v>
      </c>
      <c r="R71" s="11">
        <f>IF('Cartera Semanal Producto'!$A71='Cartera Semanal Producto'!R$1,-SUMIFS('BD Factoraje'!$Q:$Q,'BD Factoraje'!$G:$G,'Cartera Semanal Producto'!$A71,'BD Factoraje'!$C:$C,$B$2),0)+Q71-SUMIFS('BD Factoraje'!$R:$R,'BD Factoraje'!$G:$G,'Cartera Semanal Producto'!$A71,'BD Factoraje'!$N:$N,'Cartera Semanal Producto'!R$1,'BD Factoraje'!$C:$C,$B$2)</f>
        <v>0</v>
      </c>
      <c r="S71" s="11">
        <f>IF('Cartera Semanal Producto'!$A71='Cartera Semanal Producto'!S$1,-SUMIFS('BD Factoraje'!$Q:$Q,'BD Factoraje'!$G:$G,'Cartera Semanal Producto'!$A71,'BD Factoraje'!$C:$C,$B$2),0)+R71-SUMIFS('BD Factoraje'!$R:$R,'BD Factoraje'!$G:$G,'Cartera Semanal Producto'!$A71,'BD Factoraje'!$N:$N,'Cartera Semanal Producto'!S$1,'BD Factoraje'!$C:$C,$B$2)</f>
        <v>0</v>
      </c>
      <c r="T71" s="11">
        <f>IF('Cartera Semanal Producto'!$A71='Cartera Semanal Producto'!T$1,-SUMIFS('BD Factoraje'!$Q:$Q,'BD Factoraje'!$G:$G,'Cartera Semanal Producto'!$A71,'BD Factoraje'!$C:$C,$B$2),0)+S71-SUMIFS('BD Factoraje'!$R:$R,'BD Factoraje'!$G:$G,'Cartera Semanal Producto'!$A71,'BD Factoraje'!$N:$N,'Cartera Semanal Producto'!T$1,'BD Factoraje'!$C:$C,$B$2)</f>
        <v>0</v>
      </c>
      <c r="U71" s="11">
        <f>IF('Cartera Semanal Producto'!$A71='Cartera Semanal Producto'!U$1,-SUMIFS('BD Factoraje'!$Q:$Q,'BD Factoraje'!$G:$G,'Cartera Semanal Producto'!$A71,'BD Factoraje'!$C:$C,$B$2),0)+T71-SUMIFS('BD Factoraje'!$R:$R,'BD Factoraje'!$G:$G,'Cartera Semanal Producto'!$A71,'BD Factoraje'!$N:$N,'Cartera Semanal Producto'!U$1,'BD Factoraje'!$C:$C,$B$2)</f>
        <v>0</v>
      </c>
      <c r="V71" s="11">
        <f>IF('Cartera Semanal Producto'!$A71='Cartera Semanal Producto'!V$1,-SUMIFS('BD Factoraje'!$Q:$Q,'BD Factoraje'!$G:$G,'Cartera Semanal Producto'!$A71,'BD Factoraje'!$C:$C,$B$2),0)+U71-SUMIFS('BD Factoraje'!$R:$R,'BD Factoraje'!$G:$G,'Cartera Semanal Producto'!$A71,'BD Factoraje'!$N:$N,'Cartera Semanal Producto'!V$1,'BD Factoraje'!$C:$C,$B$2)</f>
        <v>0</v>
      </c>
      <c r="W71" s="11">
        <f>IF('Cartera Semanal Producto'!$A71='Cartera Semanal Producto'!W$1,-SUMIFS('BD Factoraje'!$Q:$Q,'BD Factoraje'!$G:$G,'Cartera Semanal Producto'!$A71,'BD Factoraje'!$C:$C,$B$2),0)+V71-SUMIFS('BD Factoraje'!$R:$R,'BD Factoraje'!$G:$G,'Cartera Semanal Producto'!$A71,'BD Factoraje'!$N:$N,'Cartera Semanal Producto'!W$1,'BD Factoraje'!$C:$C,$B$2)</f>
        <v>0</v>
      </c>
      <c r="X71" s="11">
        <f>IF('Cartera Semanal Producto'!$A71='Cartera Semanal Producto'!X$1,-SUMIFS('BD Factoraje'!$Q:$Q,'BD Factoraje'!$G:$G,'Cartera Semanal Producto'!$A71,'BD Factoraje'!$C:$C,$B$2),0)+W71-SUMIFS('BD Factoraje'!$R:$R,'BD Factoraje'!$G:$G,'Cartera Semanal Producto'!$A71,'BD Factoraje'!$N:$N,'Cartera Semanal Producto'!X$1,'BD Factoraje'!$C:$C,$B$2)</f>
        <v>0</v>
      </c>
      <c r="Y71" s="11">
        <f>IF('Cartera Semanal Producto'!$A71='Cartera Semanal Producto'!Y$1,-SUMIFS('BD Factoraje'!$Q:$Q,'BD Factoraje'!$G:$G,'Cartera Semanal Producto'!$A71,'BD Factoraje'!$C:$C,$B$2),0)+X71-SUMIFS('BD Factoraje'!$R:$R,'BD Factoraje'!$G:$G,'Cartera Semanal Producto'!$A71,'BD Factoraje'!$N:$N,'Cartera Semanal Producto'!Y$1,'BD Factoraje'!$C:$C,$B$2)</f>
        <v>0</v>
      </c>
      <c r="Z71" s="11">
        <f>IF('Cartera Semanal Producto'!$A71='Cartera Semanal Producto'!Z$1,-SUMIFS('BD Factoraje'!$Q:$Q,'BD Factoraje'!$G:$G,'Cartera Semanal Producto'!$A71,'BD Factoraje'!$C:$C,$B$2),0)+Y71-SUMIFS('BD Factoraje'!$R:$R,'BD Factoraje'!$G:$G,'Cartera Semanal Producto'!$A71,'BD Factoraje'!$N:$N,'Cartera Semanal Producto'!Z$1,'BD Factoraje'!$C:$C,$B$2)</f>
        <v>0</v>
      </c>
      <c r="AA71" s="11">
        <f>IF('Cartera Semanal Producto'!$A71='Cartera Semanal Producto'!AA$1,-SUMIFS('BD Factoraje'!$Q:$Q,'BD Factoraje'!$G:$G,'Cartera Semanal Producto'!$A71,'BD Factoraje'!$C:$C,$B$2),0)+Z71-SUMIFS('BD Factoraje'!$R:$R,'BD Factoraje'!$G:$G,'Cartera Semanal Producto'!$A71,'BD Factoraje'!$N:$N,'Cartera Semanal Producto'!AA$1,'BD Factoraje'!$C:$C,$B$2)</f>
        <v>0</v>
      </c>
      <c r="AB71" s="11">
        <f>IF('Cartera Semanal Producto'!$A71='Cartera Semanal Producto'!AB$1,-SUMIFS('BD Factoraje'!$Q:$Q,'BD Factoraje'!$G:$G,'Cartera Semanal Producto'!$A71,'BD Factoraje'!$C:$C,$B$2),0)+AA71-SUMIFS('BD Factoraje'!$R:$R,'BD Factoraje'!$G:$G,'Cartera Semanal Producto'!$A71,'BD Factoraje'!$N:$N,'Cartera Semanal Producto'!AB$1,'BD Factoraje'!$C:$C,$B$2)</f>
        <v>0</v>
      </c>
      <c r="AC71" s="11">
        <f>IF('Cartera Semanal Producto'!$A71='Cartera Semanal Producto'!AC$1,-SUMIFS('BD Factoraje'!$Q:$Q,'BD Factoraje'!$G:$G,'Cartera Semanal Producto'!$A71,'BD Factoraje'!$C:$C,$B$2),0)+AB71-SUMIFS('BD Factoraje'!$R:$R,'BD Factoraje'!$G:$G,'Cartera Semanal Producto'!$A71,'BD Factoraje'!$N:$N,'Cartera Semanal Producto'!AC$1,'BD Factoraje'!$C:$C,$B$2)</f>
        <v>0</v>
      </c>
      <c r="AD71" s="11">
        <f>IF('Cartera Semanal Producto'!$A71='Cartera Semanal Producto'!AD$1,-SUMIFS('BD Factoraje'!$Q:$Q,'BD Factoraje'!$G:$G,'Cartera Semanal Producto'!$A71,'BD Factoraje'!$C:$C,$B$2),0)+AC71-SUMIFS('BD Factoraje'!$R:$R,'BD Factoraje'!$G:$G,'Cartera Semanal Producto'!$A71,'BD Factoraje'!$N:$N,'Cartera Semanal Producto'!AD$1,'BD Factoraje'!$C:$C,$B$2)</f>
        <v>0</v>
      </c>
      <c r="AE71" s="11">
        <f>IF('Cartera Semanal Producto'!$A71='Cartera Semanal Producto'!AE$1,-SUMIFS('BD Factoraje'!$Q:$Q,'BD Factoraje'!$G:$G,'Cartera Semanal Producto'!$A71,'BD Factoraje'!$C:$C,$B$2),0)+AD71-SUMIFS('BD Factoraje'!$R:$R,'BD Factoraje'!$G:$G,'Cartera Semanal Producto'!$A71,'BD Factoraje'!$N:$N,'Cartera Semanal Producto'!AE$1,'BD Factoraje'!$C:$C,$B$2)</f>
        <v>0</v>
      </c>
      <c r="AF71" s="11">
        <f>IF('Cartera Semanal Producto'!$A71='Cartera Semanal Producto'!AF$1,-SUMIFS('BD Factoraje'!$Q:$Q,'BD Factoraje'!$G:$G,'Cartera Semanal Producto'!$A71,'BD Factoraje'!$C:$C,$B$2),0)+AE71-SUMIFS('BD Factoraje'!$R:$R,'BD Factoraje'!$G:$G,'Cartera Semanal Producto'!$A71,'BD Factoraje'!$N:$N,'Cartera Semanal Producto'!AF$1,'BD Factoraje'!$C:$C,$B$2)</f>
        <v>0</v>
      </c>
      <c r="AG71" s="11">
        <f>IF('Cartera Semanal Producto'!$A71='Cartera Semanal Producto'!AG$1,-SUMIFS('BD Factoraje'!$Q:$Q,'BD Factoraje'!$G:$G,'Cartera Semanal Producto'!$A71,'BD Factoraje'!$C:$C,$B$2),0)+AF71-SUMIFS('BD Factoraje'!$R:$R,'BD Factoraje'!$G:$G,'Cartera Semanal Producto'!$A71,'BD Factoraje'!$N:$N,'Cartera Semanal Producto'!AG$1,'BD Factoraje'!$C:$C,$B$2)</f>
        <v>0</v>
      </c>
      <c r="AH71" s="11">
        <f>IF('Cartera Semanal Producto'!$A71='Cartera Semanal Producto'!AH$1,-SUMIFS('BD Factoraje'!$Q:$Q,'BD Factoraje'!$G:$G,'Cartera Semanal Producto'!$A71,'BD Factoraje'!$C:$C,$B$2),0)+AG71-SUMIFS('BD Factoraje'!$R:$R,'BD Factoraje'!$G:$G,'Cartera Semanal Producto'!$A71,'BD Factoraje'!$N:$N,'Cartera Semanal Producto'!AH$1,'BD Factoraje'!$C:$C,$B$2)</f>
        <v>0</v>
      </c>
      <c r="AI71" s="11">
        <f>IF('Cartera Semanal Producto'!$A71='Cartera Semanal Producto'!AI$1,-SUMIFS('BD Factoraje'!$Q:$Q,'BD Factoraje'!$G:$G,'Cartera Semanal Producto'!$A71,'BD Factoraje'!$C:$C,$B$2),0)+AH71-SUMIFS('BD Factoraje'!$R:$R,'BD Factoraje'!$G:$G,'Cartera Semanal Producto'!$A71,'BD Factoraje'!$N:$N,'Cartera Semanal Producto'!AI$1,'BD Factoraje'!$C:$C,$B$2)</f>
        <v>0</v>
      </c>
      <c r="AJ71" s="11">
        <f>IF('Cartera Semanal Producto'!$A71='Cartera Semanal Producto'!AJ$1,-SUMIFS('BD Factoraje'!$Q:$Q,'BD Factoraje'!$G:$G,'Cartera Semanal Producto'!$A71,'BD Factoraje'!$C:$C,$B$2),0)+AI71-SUMIFS('BD Factoraje'!$R:$R,'BD Factoraje'!$G:$G,'Cartera Semanal Producto'!$A71,'BD Factoraje'!$N:$N,'Cartera Semanal Producto'!AJ$1,'BD Factoraje'!$C:$C,$B$2)</f>
        <v>0</v>
      </c>
      <c r="AK71" s="11">
        <f>IF('Cartera Semanal Producto'!$A71='Cartera Semanal Producto'!AK$1,-SUMIFS('BD Factoraje'!$Q:$Q,'BD Factoraje'!$G:$G,'Cartera Semanal Producto'!$A71,'BD Factoraje'!$C:$C,$B$2),0)+AJ71-SUMIFS('BD Factoraje'!$R:$R,'BD Factoraje'!$G:$G,'Cartera Semanal Producto'!$A71,'BD Factoraje'!$N:$N,'Cartera Semanal Producto'!AK$1,'BD Factoraje'!$C:$C,$B$2)</f>
        <v>0</v>
      </c>
      <c r="AL71" s="11">
        <f>IF('Cartera Semanal Producto'!$A71='Cartera Semanal Producto'!AL$1,-SUMIFS('BD Factoraje'!$Q:$Q,'BD Factoraje'!$G:$G,'Cartera Semanal Producto'!$A71,'BD Factoraje'!$C:$C,$B$2),0)+AK71-SUMIFS('BD Factoraje'!$R:$R,'BD Factoraje'!$G:$G,'Cartera Semanal Producto'!$A71,'BD Factoraje'!$N:$N,'Cartera Semanal Producto'!AL$1,'BD Factoraje'!$C:$C,$B$2)</f>
        <v>0</v>
      </c>
      <c r="AM71" s="11">
        <f>IF('Cartera Semanal Producto'!$A71='Cartera Semanal Producto'!AM$1,-SUMIFS('BD Factoraje'!$Q:$Q,'BD Factoraje'!$G:$G,'Cartera Semanal Producto'!$A71,'BD Factoraje'!$C:$C,$B$2),0)+AL71-SUMIFS('BD Factoraje'!$R:$R,'BD Factoraje'!$G:$G,'Cartera Semanal Producto'!$A71,'BD Factoraje'!$N:$N,'Cartera Semanal Producto'!AM$1,'BD Factoraje'!$C:$C,$B$2)</f>
        <v>0</v>
      </c>
      <c r="AN71" s="11">
        <f>IF('Cartera Semanal Producto'!$A71='Cartera Semanal Producto'!AN$1,-SUMIFS('BD Factoraje'!$Q:$Q,'BD Factoraje'!$G:$G,'Cartera Semanal Producto'!$A71,'BD Factoraje'!$C:$C,$B$2),0)+AM71-SUMIFS('BD Factoraje'!$R:$R,'BD Factoraje'!$G:$G,'Cartera Semanal Producto'!$A71,'BD Factoraje'!$N:$N,'Cartera Semanal Producto'!AN$1,'BD Factoraje'!$C:$C,$B$2)</f>
        <v>0</v>
      </c>
      <c r="AO71" s="11">
        <f>IF('Cartera Semanal Producto'!$A71='Cartera Semanal Producto'!AO$1,-SUMIFS('BD Factoraje'!$Q:$Q,'BD Factoraje'!$G:$G,'Cartera Semanal Producto'!$A71,'BD Factoraje'!$C:$C,$B$2),0)+AN71-SUMIFS('BD Factoraje'!$R:$R,'BD Factoraje'!$G:$G,'Cartera Semanal Producto'!$A71,'BD Factoraje'!$N:$N,'Cartera Semanal Producto'!AO$1,'BD Factoraje'!$C:$C,$B$2)</f>
        <v>0</v>
      </c>
      <c r="AP71" s="11">
        <f>IF('Cartera Semanal Producto'!$A71='Cartera Semanal Producto'!AP$1,-SUMIFS('BD Factoraje'!$Q:$Q,'BD Factoraje'!$G:$G,'Cartera Semanal Producto'!$A71,'BD Factoraje'!$C:$C,$B$2),0)+AO71-SUMIFS('BD Factoraje'!$R:$R,'BD Factoraje'!$G:$G,'Cartera Semanal Producto'!$A71,'BD Factoraje'!$N:$N,'Cartera Semanal Producto'!AP$1,'BD Factoraje'!$C:$C,$B$2)</f>
        <v>0</v>
      </c>
      <c r="AQ71" s="11">
        <f>IF('Cartera Semanal Producto'!$A71='Cartera Semanal Producto'!AQ$1,-SUMIFS('BD Factoraje'!$Q:$Q,'BD Factoraje'!$G:$G,'Cartera Semanal Producto'!$A71,'BD Factoraje'!$C:$C,$B$2),0)+AP71-SUMIFS('BD Factoraje'!$R:$R,'BD Factoraje'!$G:$G,'Cartera Semanal Producto'!$A71,'BD Factoraje'!$N:$N,'Cartera Semanal Producto'!AQ$1,'BD Factoraje'!$C:$C,$B$2)</f>
        <v>0</v>
      </c>
      <c r="AR71" s="11">
        <f>IF('Cartera Semanal Producto'!$A71='Cartera Semanal Producto'!AR$1,-SUMIFS('BD Factoraje'!$Q:$Q,'BD Factoraje'!$G:$G,'Cartera Semanal Producto'!$A71,'BD Factoraje'!$C:$C,$B$2),0)+AQ71-SUMIFS('BD Factoraje'!$R:$R,'BD Factoraje'!$G:$G,'Cartera Semanal Producto'!$A71,'BD Factoraje'!$N:$N,'Cartera Semanal Producto'!AR$1,'BD Factoraje'!$C:$C,$B$2)</f>
        <v>0</v>
      </c>
      <c r="AS71" s="11">
        <f>IF('Cartera Semanal Producto'!$A71='Cartera Semanal Producto'!AS$1,-SUMIFS('BD Factoraje'!$Q:$Q,'BD Factoraje'!$G:$G,'Cartera Semanal Producto'!$A71,'BD Factoraje'!$C:$C,$B$2),0)+AR71-SUMIFS('BD Factoraje'!$R:$R,'BD Factoraje'!$G:$G,'Cartera Semanal Producto'!$A71,'BD Factoraje'!$N:$N,'Cartera Semanal Producto'!AS$1,'BD Factoraje'!$C:$C,$B$2)</f>
        <v>0</v>
      </c>
      <c r="AT71" s="11">
        <f>IF('Cartera Semanal Producto'!$A71='Cartera Semanal Producto'!AT$1,-SUMIFS('BD Factoraje'!$Q:$Q,'BD Factoraje'!$G:$G,'Cartera Semanal Producto'!$A71,'BD Factoraje'!$C:$C,$B$2),0)+AS71-SUMIFS('BD Factoraje'!$R:$R,'BD Factoraje'!$G:$G,'Cartera Semanal Producto'!$A71,'BD Factoraje'!$N:$N,'Cartera Semanal Producto'!AT$1,'BD Factoraje'!$C:$C,$B$2)</f>
        <v>0</v>
      </c>
      <c r="AU71" s="11">
        <f>IF('Cartera Semanal Producto'!$A71='Cartera Semanal Producto'!AU$1,-SUMIFS('BD Factoraje'!$Q:$Q,'BD Factoraje'!$G:$G,'Cartera Semanal Producto'!$A71,'BD Factoraje'!$C:$C,$B$2),0)+AT71-SUMIFS('BD Factoraje'!$R:$R,'BD Factoraje'!$G:$G,'Cartera Semanal Producto'!$A71,'BD Factoraje'!$N:$N,'Cartera Semanal Producto'!AU$1,'BD Factoraje'!$C:$C,$B$2)</f>
        <v>0</v>
      </c>
      <c r="AV71" s="11">
        <f>IF('Cartera Semanal Producto'!$A71='Cartera Semanal Producto'!AV$1,-SUMIFS('BD Factoraje'!$Q:$Q,'BD Factoraje'!$G:$G,'Cartera Semanal Producto'!$A71,'BD Factoraje'!$C:$C,$B$2),0)+AU71-SUMIFS('BD Factoraje'!$R:$R,'BD Factoraje'!$G:$G,'Cartera Semanal Producto'!$A71,'BD Factoraje'!$N:$N,'Cartera Semanal Producto'!AV$1,'BD Factoraje'!$C:$C,$B$2)</f>
        <v>0</v>
      </c>
      <c r="AW71" s="11">
        <f>IF('Cartera Semanal Producto'!$A71='Cartera Semanal Producto'!AW$1,-SUMIFS('BD Factoraje'!$Q:$Q,'BD Factoraje'!$G:$G,'Cartera Semanal Producto'!$A71,'BD Factoraje'!$C:$C,$B$2),0)+AV71-SUMIFS('BD Factoraje'!$R:$R,'BD Factoraje'!$G:$G,'Cartera Semanal Producto'!$A71,'BD Factoraje'!$N:$N,'Cartera Semanal Producto'!AW$1,'BD Factoraje'!$C:$C,$B$2)</f>
        <v>0</v>
      </c>
      <c r="AX71" s="11">
        <f>IF('Cartera Semanal Producto'!$A71='Cartera Semanal Producto'!AX$1,-SUMIFS('BD Factoraje'!$Q:$Q,'BD Factoraje'!$G:$G,'Cartera Semanal Producto'!$A71,'BD Factoraje'!$C:$C,$B$2),0)+AW71-SUMIFS('BD Factoraje'!$R:$R,'BD Factoraje'!$G:$G,'Cartera Semanal Producto'!$A71,'BD Factoraje'!$N:$N,'Cartera Semanal Producto'!AX$1,'BD Factoraje'!$C:$C,$B$2)</f>
        <v>0</v>
      </c>
      <c r="AY71" s="11">
        <f>IF('Cartera Semanal Producto'!$A71='Cartera Semanal Producto'!AY$1,-SUMIFS('BD Factoraje'!$Q:$Q,'BD Factoraje'!$G:$G,'Cartera Semanal Producto'!$A71,'BD Factoraje'!$C:$C,$B$2),0)+AX71-SUMIFS('BD Factoraje'!$R:$R,'BD Factoraje'!$G:$G,'Cartera Semanal Producto'!$A71,'BD Factoraje'!$N:$N,'Cartera Semanal Producto'!AY$1,'BD Factoraje'!$C:$C,$B$2)</f>
        <v>0</v>
      </c>
      <c r="AZ71" s="11">
        <f>IF('Cartera Semanal Producto'!$A71='Cartera Semanal Producto'!AZ$1,-SUMIFS('BD Factoraje'!$Q:$Q,'BD Factoraje'!$G:$G,'Cartera Semanal Producto'!$A71,'BD Factoraje'!$C:$C,$B$2),0)+AY71-SUMIFS('BD Factoraje'!$R:$R,'BD Factoraje'!$G:$G,'Cartera Semanal Producto'!$A71,'BD Factoraje'!$N:$N,'Cartera Semanal Producto'!AZ$1,'BD Factoraje'!$C:$C,$B$2)</f>
        <v>0</v>
      </c>
      <c r="BA71" s="11">
        <f>IF('Cartera Semanal Producto'!$A71='Cartera Semanal Producto'!BA$1,-SUMIFS('BD Factoraje'!$Q:$Q,'BD Factoraje'!$G:$G,'Cartera Semanal Producto'!$A71,'BD Factoraje'!$C:$C,$B$2),0)+AZ71-SUMIFS('BD Factoraje'!$R:$R,'BD Factoraje'!$G:$G,'Cartera Semanal Producto'!$A71,'BD Factoraje'!$N:$N,'Cartera Semanal Producto'!BA$1,'BD Factoraje'!$C:$C,$B$2)</f>
        <v>0</v>
      </c>
      <c r="BB71" s="11">
        <f>IF('Cartera Semanal Producto'!$A71='Cartera Semanal Producto'!BB$1,-SUMIFS('BD Factoraje'!$Q:$Q,'BD Factoraje'!$G:$G,'Cartera Semanal Producto'!$A71,'BD Factoraje'!$C:$C,$B$2),0)+BA71-SUMIFS('BD Factoraje'!$R:$R,'BD Factoraje'!$G:$G,'Cartera Semanal Producto'!$A71,'BD Factoraje'!$N:$N,'Cartera Semanal Producto'!BB$1,'BD Factoraje'!$C:$C,$B$2)</f>
        <v>0</v>
      </c>
      <c r="BC71" s="11">
        <f>IF('Cartera Semanal Producto'!$A71='Cartera Semanal Producto'!BC$1,-SUMIFS('BD Factoraje'!$Q:$Q,'BD Factoraje'!$G:$G,'Cartera Semanal Producto'!$A71,'BD Factoraje'!$C:$C,$B$2),0)+BB71-SUMIFS('BD Factoraje'!$R:$R,'BD Factoraje'!$G:$G,'Cartera Semanal Producto'!$A71,'BD Factoraje'!$N:$N,'Cartera Semanal Producto'!BC$1,'BD Factoraje'!$C:$C,$B$2)</f>
        <v>0</v>
      </c>
      <c r="BD71" s="11">
        <f>IF('Cartera Semanal Producto'!$A71='Cartera Semanal Producto'!BD$1,-SUMIFS('BD Factoraje'!$Q:$Q,'BD Factoraje'!$G:$G,'Cartera Semanal Producto'!$A71,'BD Factoraje'!$C:$C,$B$2),0)+BC71-SUMIFS('BD Factoraje'!$R:$R,'BD Factoraje'!$G:$G,'Cartera Semanal Producto'!$A71,'BD Factoraje'!$N:$N,'Cartera Semanal Producto'!BD$1,'BD Factoraje'!$C:$C,$B$2)</f>
        <v>0</v>
      </c>
      <c r="BE71" s="11">
        <f>IF('Cartera Semanal Producto'!$A71='Cartera Semanal Producto'!BE$1,-SUMIFS('BD Factoraje'!$Q:$Q,'BD Factoraje'!$G:$G,'Cartera Semanal Producto'!$A71,'BD Factoraje'!$C:$C,$B$2),0)+BD71-SUMIFS('BD Factoraje'!$R:$R,'BD Factoraje'!$G:$G,'Cartera Semanal Producto'!$A71,'BD Factoraje'!$N:$N,'Cartera Semanal Producto'!BE$1,'BD Factoraje'!$C:$C,$B$2)</f>
        <v>0</v>
      </c>
      <c r="BF71" s="11">
        <f>IF('Cartera Semanal Producto'!$A71='Cartera Semanal Producto'!BF$1,-SUMIFS('BD Factoraje'!$Q:$Q,'BD Factoraje'!$G:$G,'Cartera Semanal Producto'!$A71,'BD Factoraje'!$C:$C,$B$2),0)+BE71-SUMIFS('BD Factoraje'!$R:$R,'BD Factoraje'!$G:$G,'Cartera Semanal Producto'!$A71,'BD Factoraje'!$N:$N,'Cartera Semanal Producto'!BF$1,'BD Factoraje'!$C:$C,$B$2)</f>
        <v>0</v>
      </c>
      <c r="BG71" s="11">
        <f>IF('Cartera Semanal Producto'!$A71='Cartera Semanal Producto'!BG$1,-SUMIFS('BD Factoraje'!$Q:$Q,'BD Factoraje'!$G:$G,'Cartera Semanal Producto'!$A71,'BD Factoraje'!$C:$C,$B$2),0)+BF71-SUMIFS('BD Factoraje'!$R:$R,'BD Factoraje'!$G:$G,'Cartera Semanal Producto'!$A71,'BD Factoraje'!$N:$N,'Cartera Semanal Producto'!BG$1,'BD Factoraje'!$C:$C,$B$2)</f>
        <v>0</v>
      </c>
      <c r="BH71" s="11">
        <f>IF('Cartera Semanal Producto'!$A71='Cartera Semanal Producto'!BH$1,-SUMIFS('BD Factoraje'!$Q:$Q,'BD Factoraje'!$G:$G,'Cartera Semanal Producto'!$A71,'BD Factoraje'!$C:$C,$B$2),0)+BG71-SUMIFS('BD Factoraje'!$R:$R,'BD Factoraje'!$G:$G,'Cartera Semanal Producto'!$A71,'BD Factoraje'!$N:$N,'Cartera Semanal Producto'!BH$1,'BD Factoraje'!$C:$C,$B$2)</f>
        <v>0</v>
      </c>
      <c r="BI71" s="11">
        <f>IF('Cartera Semanal Producto'!$A71='Cartera Semanal Producto'!BI$1,-SUMIFS('BD Factoraje'!$Q:$Q,'BD Factoraje'!$G:$G,'Cartera Semanal Producto'!$A71,'BD Factoraje'!$C:$C,$B$2),0)+BH71-SUMIFS('BD Factoraje'!$R:$R,'BD Factoraje'!$G:$G,'Cartera Semanal Producto'!$A71,'BD Factoraje'!$N:$N,'Cartera Semanal Producto'!BI$1,'BD Factoraje'!$C:$C,$B$2)</f>
        <v>0</v>
      </c>
      <c r="BJ71" s="11">
        <f>IF('Cartera Semanal Producto'!$A71='Cartera Semanal Producto'!BJ$1,-SUMIFS('BD Factoraje'!$Q:$Q,'BD Factoraje'!$G:$G,'Cartera Semanal Producto'!$A71,'BD Factoraje'!$C:$C,$B$2),0)+BI71-SUMIFS('BD Factoraje'!$R:$R,'BD Factoraje'!$G:$G,'Cartera Semanal Producto'!$A71,'BD Factoraje'!$N:$N,'Cartera Semanal Producto'!BJ$1,'BD Factoraje'!$C:$C,$B$2)</f>
        <v>0</v>
      </c>
      <c r="BK71" s="11">
        <f>IF('Cartera Semanal Producto'!$A71='Cartera Semanal Producto'!BK$1,-SUMIFS('BD Factoraje'!$Q:$Q,'BD Factoraje'!$G:$G,'Cartera Semanal Producto'!$A71,'BD Factoraje'!$C:$C,$B$2),0)+BJ71-SUMIFS('BD Factoraje'!$R:$R,'BD Factoraje'!$G:$G,'Cartera Semanal Producto'!$A71,'BD Factoraje'!$N:$N,'Cartera Semanal Producto'!BK$1,'BD Factoraje'!$C:$C,$B$2)</f>
        <v>0</v>
      </c>
      <c r="BL71" s="11">
        <f>IF('Cartera Semanal Producto'!$A71='Cartera Semanal Producto'!BL$1,-SUMIFS('BD Factoraje'!$Q:$Q,'BD Factoraje'!$G:$G,'Cartera Semanal Producto'!$A71,'BD Factoraje'!$C:$C,$B$2),0)+BK71-SUMIFS('BD Factoraje'!$R:$R,'BD Factoraje'!$G:$G,'Cartera Semanal Producto'!$A71,'BD Factoraje'!$N:$N,'Cartera Semanal Producto'!BL$1,'BD Factoraje'!$C:$C,$B$2)</f>
        <v>0</v>
      </c>
      <c r="BM71" s="11">
        <f>IF('Cartera Semanal Producto'!$A71='Cartera Semanal Producto'!BM$1,-SUMIFS('BD Factoraje'!$Q:$Q,'BD Factoraje'!$G:$G,'Cartera Semanal Producto'!$A71,'BD Factoraje'!$C:$C,$B$2),0)+BL71-SUMIFS('BD Factoraje'!$R:$R,'BD Factoraje'!$G:$G,'Cartera Semanal Producto'!$A71,'BD Factoraje'!$N:$N,'Cartera Semanal Producto'!BM$1,'BD Factoraje'!$C:$C,$B$2)</f>
        <v>0</v>
      </c>
      <c r="BN71" s="11">
        <f>IF('Cartera Semanal Producto'!$A71='Cartera Semanal Producto'!BN$1,-SUMIFS('BD Factoraje'!$Q:$Q,'BD Factoraje'!$G:$G,'Cartera Semanal Producto'!$A71,'BD Factoraje'!$C:$C,$B$2),0)+BM71-SUMIFS('BD Factoraje'!$R:$R,'BD Factoraje'!$G:$G,'Cartera Semanal Producto'!$A71,'BD Factoraje'!$N:$N,'Cartera Semanal Producto'!BN$1,'BD Factoraje'!$C:$C,$B$2)</f>
        <v>0</v>
      </c>
      <c r="BO71" s="11">
        <f>IF('Cartera Semanal Producto'!$A71='Cartera Semanal Producto'!BO$1,-SUMIFS('BD Factoraje'!$Q:$Q,'BD Factoraje'!$G:$G,'Cartera Semanal Producto'!$A71,'BD Factoraje'!$C:$C,$B$2),0)+BN71-SUMIFS('BD Factoraje'!$R:$R,'BD Factoraje'!$G:$G,'Cartera Semanal Producto'!$A71,'BD Factoraje'!$N:$N,'Cartera Semanal Producto'!BO$1,'BD Factoraje'!$C:$C,$B$2)</f>
        <v>0</v>
      </c>
      <c r="BP71" s="11">
        <f>IF('Cartera Semanal Producto'!$A71='Cartera Semanal Producto'!BP$1,-SUMIFS('BD Factoraje'!$Q:$Q,'BD Factoraje'!$G:$G,'Cartera Semanal Producto'!$A71,'BD Factoraje'!$C:$C,$B$2),0)+BO71-SUMIFS('BD Factoraje'!$R:$R,'BD Factoraje'!$G:$G,'Cartera Semanal Producto'!$A71,'BD Factoraje'!$N:$N,'Cartera Semanal Producto'!BP$1,'BD Factoraje'!$C:$C,$B$2)</f>
        <v>0</v>
      </c>
      <c r="BQ71" s="11">
        <f>IF('Cartera Semanal Producto'!$A71='Cartera Semanal Producto'!BQ$1,-SUMIFS('BD Factoraje'!$Q:$Q,'BD Factoraje'!$G:$G,'Cartera Semanal Producto'!$A71,'BD Factoraje'!$C:$C,$B$2),0)+BP71-SUMIFS('BD Factoraje'!$R:$R,'BD Factoraje'!$G:$G,'Cartera Semanal Producto'!$A71,'BD Factoraje'!$N:$N,'Cartera Semanal Producto'!BQ$1,'BD Factoraje'!$C:$C,$B$2)</f>
        <v>0</v>
      </c>
      <c r="BR71" s="11">
        <f>IF('Cartera Semanal Producto'!$A71='Cartera Semanal Producto'!BR$1,-SUMIFS('BD Factoraje'!$Q:$Q,'BD Factoraje'!$G:$G,'Cartera Semanal Producto'!$A71,'BD Factoraje'!$C:$C,$B$2),0)+BQ71-SUMIFS('BD Factoraje'!$R:$R,'BD Factoraje'!$G:$G,'Cartera Semanal Producto'!$A71,'BD Factoraje'!$N:$N,'Cartera Semanal Producto'!BR$1,'BD Factoraje'!$C:$C,$B$2)</f>
        <v>776414.5</v>
      </c>
      <c r="BS71" s="11">
        <f>IF('Cartera Semanal Producto'!$A71='Cartera Semanal Producto'!BS$1,-SUMIFS('BD Factoraje'!$Q:$Q,'BD Factoraje'!$G:$G,'Cartera Semanal Producto'!$A71,'BD Factoraje'!$C:$C,$B$2),0)+BR71-SUMIFS('BD Factoraje'!$R:$R,'BD Factoraje'!$G:$G,'Cartera Semanal Producto'!$A71,'BD Factoraje'!$N:$N,'Cartera Semanal Producto'!BS$1,'BD Factoraje'!$C:$C,$B$2)</f>
        <v>776414.5</v>
      </c>
      <c r="BT71" s="11">
        <f>IF('Cartera Semanal Producto'!$A71='Cartera Semanal Producto'!BT$1,-SUMIFS('BD Factoraje'!$Q:$Q,'BD Factoraje'!$G:$G,'Cartera Semanal Producto'!$A71,'BD Factoraje'!$C:$C,$B$2),0)+BS71-SUMIFS('BD Factoraje'!$R:$R,'BD Factoraje'!$G:$G,'Cartera Semanal Producto'!$A71,'BD Factoraje'!$N:$N,'Cartera Semanal Producto'!BT$1,'BD Factoraje'!$C:$C,$B$2)</f>
        <v>776414.5</v>
      </c>
      <c r="BU71" s="11">
        <f>IF('Cartera Semanal Producto'!$A71='Cartera Semanal Producto'!BU$1,-SUMIFS('BD Factoraje'!$Q:$Q,'BD Factoraje'!$G:$G,'Cartera Semanal Producto'!$A71,'BD Factoraje'!$C:$C,$B$2),0)+BT71-SUMIFS('BD Factoraje'!$R:$R,'BD Factoraje'!$G:$G,'Cartera Semanal Producto'!$A71,'BD Factoraje'!$N:$N,'Cartera Semanal Producto'!BU$1,'BD Factoraje'!$C:$C,$B$2)</f>
        <v>776414.5</v>
      </c>
      <c r="BV71" s="11">
        <f>IF('Cartera Semanal Producto'!$A71='Cartera Semanal Producto'!BV$1,-SUMIFS('BD Factoraje'!$Q:$Q,'BD Factoraje'!$G:$G,'Cartera Semanal Producto'!$A71,'BD Factoraje'!$C:$C,$B$2),0)+BU71-SUMIFS('BD Factoraje'!$R:$R,'BD Factoraje'!$G:$G,'Cartera Semanal Producto'!$A71,'BD Factoraje'!$N:$N,'Cartera Semanal Producto'!BV$1,'BD Factoraje'!$C:$C,$B$2)</f>
        <v>776414.5</v>
      </c>
      <c r="BW71" s="11">
        <f>IF('Cartera Semanal Producto'!$A71='Cartera Semanal Producto'!BW$1,-SUMIFS('BD Factoraje'!$Q:$Q,'BD Factoraje'!$G:$G,'Cartera Semanal Producto'!$A71,'BD Factoraje'!$C:$C,$B$2),0)+BV71-SUMIFS('BD Factoraje'!$R:$R,'BD Factoraje'!$G:$G,'Cartera Semanal Producto'!$A71,'BD Factoraje'!$N:$N,'Cartera Semanal Producto'!BW$1,'BD Factoraje'!$C:$C,$B$2)</f>
        <v>776414.5</v>
      </c>
      <c r="BX71" s="11">
        <f>IF('Cartera Semanal Producto'!$A71='Cartera Semanal Producto'!BX$1,-SUMIFS('BD Factoraje'!$Q:$Q,'BD Factoraje'!$G:$G,'Cartera Semanal Producto'!$A71,'BD Factoraje'!$C:$C,$B$2),0)+BW71-SUMIFS('BD Factoraje'!$R:$R,'BD Factoraje'!$G:$G,'Cartera Semanal Producto'!$A71,'BD Factoraje'!$N:$N,'Cartera Semanal Producto'!BX$1,'BD Factoraje'!$C:$C,$B$2)</f>
        <v>776414.5</v>
      </c>
      <c r="BY71" s="11">
        <f>IF('Cartera Semanal Producto'!$A71='Cartera Semanal Producto'!BY$1,-SUMIFS('BD Factoraje'!$Q:$Q,'BD Factoraje'!$G:$G,'Cartera Semanal Producto'!$A71,'BD Factoraje'!$C:$C,$B$2),0)+BX71-SUMIFS('BD Factoraje'!$R:$R,'BD Factoraje'!$G:$G,'Cartera Semanal Producto'!$A71,'BD Factoraje'!$N:$N,'Cartera Semanal Producto'!BY$1,'BD Factoraje'!$C:$C,$B$2)</f>
        <v>776414.5</v>
      </c>
      <c r="BZ71" s="11">
        <f>IF('Cartera Semanal Producto'!$A71='Cartera Semanal Producto'!BZ$1,-SUMIFS('BD Factoraje'!$Q:$Q,'BD Factoraje'!$G:$G,'Cartera Semanal Producto'!$A71,'BD Factoraje'!$C:$C,$B$2),0)+BY71-SUMIFS('BD Factoraje'!$R:$R,'BD Factoraje'!$G:$G,'Cartera Semanal Producto'!$A71,'BD Factoraje'!$N:$N,'Cartera Semanal Producto'!BZ$1,'BD Factoraje'!$C:$C,$B$2)</f>
        <v>776414.5</v>
      </c>
      <c r="CA71" s="11">
        <f>IF('Cartera Semanal Producto'!$A71='Cartera Semanal Producto'!CA$1,-SUMIFS('BD Factoraje'!$Q:$Q,'BD Factoraje'!$G:$G,'Cartera Semanal Producto'!$A71,'BD Factoraje'!$C:$C,$B$2),0)+BZ71-SUMIFS('BD Factoraje'!$R:$R,'BD Factoraje'!$G:$G,'Cartera Semanal Producto'!$A71,'BD Factoraje'!$N:$N,'Cartera Semanal Producto'!CA$1,'BD Factoraje'!$C:$C,$B$2)</f>
        <v>776414.5</v>
      </c>
      <c r="CB71" s="11">
        <f>IF('Cartera Semanal Producto'!$A71='Cartera Semanal Producto'!CB$1,-SUMIFS('BD Factoraje'!$Q:$Q,'BD Factoraje'!$G:$G,'Cartera Semanal Producto'!$A71,'BD Factoraje'!$C:$C,$B$2),0)+CA71-SUMIFS('BD Factoraje'!$R:$R,'BD Factoraje'!$G:$G,'Cartera Semanal Producto'!$A71,'BD Factoraje'!$N:$N,'Cartera Semanal Producto'!CB$1,'BD Factoraje'!$C:$C,$B$2)</f>
        <v>776414.5</v>
      </c>
      <c r="CC71" s="11">
        <f>IF('Cartera Semanal Producto'!$A71='Cartera Semanal Producto'!CC$1,-SUMIFS('BD Factoraje'!$Q:$Q,'BD Factoraje'!$G:$G,'Cartera Semanal Producto'!$A71,'BD Factoraje'!$C:$C,$B$2),0)+CB71-SUMIFS('BD Factoraje'!$R:$R,'BD Factoraje'!$G:$G,'Cartera Semanal Producto'!$A71,'BD Factoraje'!$N:$N,'Cartera Semanal Producto'!CC$1,'BD Factoraje'!$C:$C,$B$2)</f>
        <v>776414.5</v>
      </c>
      <c r="CD71" s="11">
        <f>IF('Cartera Semanal Producto'!$A71='Cartera Semanal Producto'!CD$1,-SUMIFS('BD Factoraje'!$Q:$Q,'BD Factoraje'!$G:$G,'Cartera Semanal Producto'!$A71,'BD Factoraje'!$C:$C,$B$2),0)+CC71-SUMIFS('BD Factoraje'!$R:$R,'BD Factoraje'!$G:$G,'Cartera Semanal Producto'!$A71,'BD Factoraje'!$N:$N,'Cartera Semanal Producto'!CD$1,'BD Factoraje'!$C:$C,$B$2)</f>
        <v>776414.5</v>
      </c>
      <c r="CE71" s="11">
        <f>IF('Cartera Semanal Producto'!$A71='Cartera Semanal Producto'!CE$1,-SUMIFS('BD Factoraje'!$Q:$Q,'BD Factoraje'!$G:$G,'Cartera Semanal Producto'!$A71,'BD Factoraje'!$C:$C,$B$2),0)+CD71-SUMIFS('BD Factoraje'!$R:$R,'BD Factoraje'!$G:$G,'Cartera Semanal Producto'!$A71,'BD Factoraje'!$N:$N,'Cartera Semanal Producto'!CE$1,'BD Factoraje'!$C:$C,$B$2)</f>
        <v>776414.5</v>
      </c>
      <c r="CF71" s="11">
        <f>IF('Cartera Semanal Producto'!$A71='Cartera Semanal Producto'!CF$1,-SUMIFS('BD Factoraje'!$Q:$Q,'BD Factoraje'!$G:$G,'Cartera Semanal Producto'!$A71,'BD Factoraje'!$C:$C,$B$2),0)+CE71-SUMIFS('BD Factoraje'!$R:$R,'BD Factoraje'!$G:$G,'Cartera Semanal Producto'!$A71,'BD Factoraje'!$N:$N,'Cartera Semanal Producto'!CF$1,'BD Factoraje'!$C:$C,$B$2)</f>
        <v>776414.5</v>
      </c>
      <c r="CG71" s="11">
        <f>IF('Cartera Semanal Producto'!$A71='Cartera Semanal Producto'!CG$1,-SUMIFS('BD Factoraje'!$Q:$Q,'BD Factoraje'!$G:$G,'Cartera Semanal Producto'!$A71,'BD Factoraje'!$C:$C,$B$2),0)+CF71-SUMIFS('BD Factoraje'!$R:$R,'BD Factoraje'!$G:$G,'Cartera Semanal Producto'!$A71,'BD Factoraje'!$N:$N,'Cartera Semanal Producto'!CG$1,'BD Factoraje'!$C:$C,$B$2)</f>
        <v>776414.5</v>
      </c>
      <c r="CH71" s="11">
        <f>IF('Cartera Semanal Producto'!$A71='Cartera Semanal Producto'!CH$1,-SUMIFS('BD Factoraje'!$Q:$Q,'BD Factoraje'!$G:$G,'Cartera Semanal Producto'!$A71,'BD Factoraje'!$C:$C,$B$2),0)+CG71-SUMIFS('BD Factoraje'!$R:$R,'BD Factoraje'!$G:$G,'Cartera Semanal Producto'!$A71,'BD Factoraje'!$N:$N,'Cartera Semanal Producto'!CH$1,'BD Factoraje'!$C:$C,$B$2)</f>
        <v>776414.5</v>
      </c>
      <c r="CI71" s="11">
        <f>IF('Cartera Semanal Producto'!$A71='Cartera Semanal Producto'!CI$1,-SUMIFS('BD Factoraje'!$Q:$Q,'BD Factoraje'!$G:$G,'Cartera Semanal Producto'!$A71,'BD Factoraje'!$C:$C,$B$2),0)+CH71-SUMIFS('BD Factoraje'!$R:$R,'BD Factoraje'!$G:$G,'Cartera Semanal Producto'!$A71,'BD Factoraje'!$N:$N,'Cartera Semanal Producto'!CI$1,'BD Factoraje'!$C:$C,$B$2)</f>
        <v>776414.5</v>
      </c>
      <c r="CJ71" s="11">
        <f>IF('Cartera Semanal Producto'!$A71='Cartera Semanal Producto'!CJ$1,-SUMIFS('BD Factoraje'!$Q:$Q,'BD Factoraje'!$G:$G,'Cartera Semanal Producto'!$A71,'BD Factoraje'!$C:$C,$B$2),0)+CI71-SUMIFS('BD Factoraje'!$R:$R,'BD Factoraje'!$G:$G,'Cartera Semanal Producto'!$A71,'BD Factoraje'!$N:$N,'Cartera Semanal Producto'!CJ$1,'BD Factoraje'!$C:$C,$B$2)</f>
        <v>776414.5</v>
      </c>
      <c r="CK71" s="11">
        <f>IF('Cartera Semanal Producto'!$A71='Cartera Semanal Producto'!CK$1,-SUMIFS('BD Factoraje'!$Q:$Q,'BD Factoraje'!$G:$G,'Cartera Semanal Producto'!$A71,'BD Factoraje'!$C:$C,$B$2),0)+CJ71-SUMIFS('BD Factoraje'!$R:$R,'BD Factoraje'!$G:$G,'Cartera Semanal Producto'!$A71,'BD Factoraje'!$N:$N,'Cartera Semanal Producto'!CK$1,'BD Factoraje'!$C:$C,$B$2)</f>
        <v>776414.5</v>
      </c>
      <c r="CL71" s="11">
        <f>IF('Cartera Semanal Producto'!$A71='Cartera Semanal Producto'!CL$1,-SUMIFS('BD Factoraje'!$Q:$Q,'BD Factoraje'!$G:$G,'Cartera Semanal Producto'!$A71,'BD Factoraje'!$C:$C,$B$2),0)+CK71-SUMIFS('BD Factoraje'!$R:$R,'BD Factoraje'!$G:$G,'Cartera Semanal Producto'!$A71,'BD Factoraje'!$N:$N,'Cartera Semanal Producto'!CL$1,'BD Factoraje'!$C:$C,$B$2)</f>
        <v>776414.5</v>
      </c>
      <c r="CM71" s="11">
        <f>IF('Cartera Semanal Producto'!$A71='Cartera Semanal Producto'!CM$1,-SUMIFS('BD Factoraje'!$Q:$Q,'BD Factoraje'!$G:$G,'Cartera Semanal Producto'!$A71,'BD Factoraje'!$C:$C,$B$2),0)+CL71-SUMIFS('BD Factoraje'!$R:$R,'BD Factoraje'!$G:$G,'Cartera Semanal Producto'!$A71,'BD Factoraje'!$N:$N,'Cartera Semanal Producto'!CM$1,'BD Factoraje'!$C:$C,$B$2)</f>
        <v>776414.5</v>
      </c>
      <c r="CN71" s="11">
        <f>IF('Cartera Semanal Producto'!$A71='Cartera Semanal Producto'!CN$1,-SUMIFS('BD Factoraje'!$Q:$Q,'BD Factoraje'!$G:$G,'Cartera Semanal Producto'!$A71,'BD Factoraje'!$C:$C,$B$2),0)+CM71-SUMIFS('BD Factoraje'!$R:$R,'BD Factoraje'!$G:$G,'Cartera Semanal Producto'!$A71,'BD Factoraje'!$N:$N,'Cartera Semanal Producto'!CN$1,'BD Factoraje'!$C:$C,$B$2)</f>
        <v>776414.5</v>
      </c>
      <c r="CO71" s="11">
        <f>IF('Cartera Semanal Producto'!$A71='Cartera Semanal Producto'!CO$1,-SUMIFS('BD Factoraje'!$Q:$Q,'BD Factoraje'!$G:$G,'Cartera Semanal Producto'!$A71,'BD Factoraje'!$C:$C,$B$2),0)+CN71-SUMIFS('BD Factoraje'!$R:$R,'BD Factoraje'!$G:$G,'Cartera Semanal Producto'!$A71,'BD Factoraje'!$N:$N,'Cartera Semanal Producto'!CO$1,'BD Factoraje'!$C:$C,$B$2)</f>
        <v>776414.5</v>
      </c>
      <c r="CP71" s="11">
        <f>IF('Cartera Semanal Producto'!$A71='Cartera Semanal Producto'!CP$1,-SUMIFS('BD Factoraje'!$Q:$Q,'BD Factoraje'!$G:$G,'Cartera Semanal Producto'!$A71,'BD Factoraje'!$C:$C,$B$2),0)+CO71-SUMIFS('BD Factoraje'!$R:$R,'BD Factoraje'!$G:$G,'Cartera Semanal Producto'!$A71,'BD Factoraje'!$N:$N,'Cartera Semanal Producto'!CP$1,'BD Factoraje'!$C:$C,$B$2)</f>
        <v>776414.5</v>
      </c>
      <c r="CQ71" s="11">
        <f>IF('Cartera Semanal Producto'!$A71='Cartera Semanal Producto'!CQ$1,-SUMIFS('BD Factoraje'!$Q:$Q,'BD Factoraje'!$G:$G,'Cartera Semanal Producto'!$A71,'BD Factoraje'!$C:$C,$B$2),0)+CP71-SUMIFS('BD Factoraje'!$R:$R,'BD Factoraje'!$G:$G,'Cartera Semanal Producto'!$A71,'BD Factoraje'!$N:$N,'Cartera Semanal Producto'!CQ$1,'BD Factoraje'!$C:$C,$B$2)</f>
        <v>776414.5</v>
      </c>
      <c r="CR71" s="11">
        <f>IF('Cartera Semanal Producto'!$A71='Cartera Semanal Producto'!CR$1,-SUMIFS('BD Factoraje'!$Q:$Q,'BD Factoraje'!$G:$G,'Cartera Semanal Producto'!$A71,'BD Factoraje'!$C:$C,$B$2),0)+CQ71-SUMIFS('BD Factoraje'!$R:$R,'BD Factoraje'!$G:$G,'Cartera Semanal Producto'!$A71,'BD Factoraje'!$N:$N,'Cartera Semanal Producto'!CR$1,'BD Factoraje'!$C:$C,$B$2)</f>
        <v>776414.5</v>
      </c>
      <c r="CS71" s="11">
        <f>IF('Cartera Semanal Producto'!$A71='Cartera Semanal Producto'!CS$1,-SUMIFS('BD Factoraje'!$Q:$Q,'BD Factoraje'!$G:$G,'Cartera Semanal Producto'!$A71,'BD Factoraje'!$C:$C,$B$2),0)+CR71-SUMIFS('BD Factoraje'!$R:$R,'BD Factoraje'!$G:$G,'Cartera Semanal Producto'!$A71,'BD Factoraje'!$N:$N,'Cartera Semanal Producto'!CS$1,'BD Factoraje'!$C:$C,$B$2)</f>
        <v>776414.5</v>
      </c>
      <c r="CT71" s="11">
        <f>IF('Cartera Semanal Producto'!$A71='Cartera Semanal Producto'!CT$1,-SUMIFS('BD Factoraje'!$Q:$Q,'BD Factoraje'!$G:$G,'Cartera Semanal Producto'!$A71,'BD Factoraje'!$C:$C,$B$2),0)+CS71-SUMIFS('BD Factoraje'!$R:$R,'BD Factoraje'!$G:$G,'Cartera Semanal Producto'!$A71,'BD Factoraje'!$N:$N,'Cartera Semanal Producto'!CT$1,'BD Factoraje'!$C:$C,$B$2)</f>
        <v>776414.5</v>
      </c>
      <c r="CU71" s="11">
        <f>IF('Cartera Semanal Producto'!$A71='Cartera Semanal Producto'!CU$1,-SUMIFS('BD Factoraje'!$Q:$Q,'BD Factoraje'!$G:$G,'Cartera Semanal Producto'!$A71,'BD Factoraje'!$C:$C,$B$2),0)+CT71-SUMIFS('BD Factoraje'!$R:$R,'BD Factoraje'!$G:$G,'Cartera Semanal Producto'!$A71,'BD Factoraje'!$N:$N,'Cartera Semanal Producto'!CU$1,'BD Factoraje'!$C:$C,$B$2)</f>
        <v>776414.5</v>
      </c>
      <c r="CV71" s="11">
        <f>IF('Cartera Semanal Producto'!$A71='Cartera Semanal Producto'!CV$1,-SUMIFS('BD Factoraje'!$Q:$Q,'BD Factoraje'!$G:$G,'Cartera Semanal Producto'!$A71,'BD Factoraje'!$C:$C,$B$2),0)+CU71-SUMIFS('BD Factoraje'!$R:$R,'BD Factoraje'!$G:$G,'Cartera Semanal Producto'!$A71,'BD Factoraje'!$N:$N,'Cartera Semanal Producto'!CV$1,'BD Factoraje'!$C:$C,$B$2)</f>
        <v>776414.5</v>
      </c>
    </row>
    <row r="72" spans="1:100" x14ac:dyDescent="0.25">
      <c r="A72" s="14">
        <v>82</v>
      </c>
      <c r="B72" s="31">
        <f t="shared" si="3"/>
        <v>42939</v>
      </c>
      <c r="C72" s="11">
        <f>IF('Cartera Semanal Producto'!$A72='Cartera Semanal Producto'!C$1,-SUMIFS('BD Factoraje'!$Q:$Q,'BD Factoraje'!$G:$G,'Cartera Semanal Producto'!$A72,'BD Factoraje'!$C:$C,$B$2),0)</f>
        <v>0</v>
      </c>
      <c r="D72" s="11">
        <f>IF('Cartera Semanal Producto'!$A72='Cartera Semanal Producto'!D$1,-SUMIFS('BD Factoraje'!$Q:$Q,'BD Factoraje'!$G:$G,'Cartera Semanal Producto'!$A72,'BD Factoraje'!$C:$C,$B$2),0)+C72-SUMIFS('BD Factoraje'!$R:$R,'BD Factoraje'!$G:$G,'Cartera Semanal Producto'!$A72,'BD Factoraje'!$N:$N,'Cartera Semanal Producto'!D$1,'BD Factoraje'!$C:$C,$B$2)</f>
        <v>0</v>
      </c>
      <c r="E72" s="11">
        <f>IF('Cartera Semanal Producto'!$A72='Cartera Semanal Producto'!E$1,-SUMIFS('BD Factoraje'!$Q:$Q,'BD Factoraje'!$G:$G,'Cartera Semanal Producto'!$A72,'BD Factoraje'!$C:$C,$B$2),0)+D72-SUMIFS('BD Factoraje'!$R:$R,'BD Factoraje'!$G:$G,'Cartera Semanal Producto'!$A72,'BD Factoraje'!$N:$N,'Cartera Semanal Producto'!E$1,'BD Factoraje'!$C:$C,$B$2)</f>
        <v>0</v>
      </c>
      <c r="F72" s="11">
        <f>IF('Cartera Semanal Producto'!$A72='Cartera Semanal Producto'!F$1,-SUMIFS('BD Factoraje'!$Q:$Q,'BD Factoraje'!$G:$G,'Cartera Semanal Producto'!$A72,'BD Factoraje'!$C:$C,$B$2),0)+E72-SUMIFS('BD Factoraje'!$R:$R,'BD Factoraje'!$G:$G,'Cartera Semanal Producto'!$A72,'BD Factoraje'!$N:$N,'Cartera Semanal Producto'!F$1,'BD Factoraje'!$C:$C,$B$2)</f>
        <v>0</v>
      </c>
      <c r="G72" s="11">
        <f>IF('Cartera Semanal Producto'!$A72='Cartera Semanal Producto'!G$1,-SUMIFS('BD Factoraje'!$Q:$Q,'BD Factoraje'!$G:$G,'Cartera Semanal Producto'!$A72,'BD Factoraje'!$C:$C,$B$2),0)+F72-SUMIFS('BD Factoraje'!$R:$R,'BD Factoraje'!$G:$G,'Cartera Semanal Producto'!$A72,'BD Factoraje'!$N:$N,'Cartera Semanal Producto'!G$1,'BD Factoraje'!$C:$C,$B$2)</f>
        <v>0</v>
      </c>
      <c r="H72" s="11">
        <f>IF('Cartera Semanal Producto'!$A72='Cartera Semanal Producto'!H$1,-SUMIFS('BD Factoraje'!$Q:$Q,'BD Factoraje'!$G:$G,'Cartera Semanal Producto'!$A72,'BD Factoraje'!$C:$C,$B$2),0)+G72-SUMIFS('BD Factoraje'!$R:$R,'BD Factoraje'!$G:$G,'Cartera Semanal Producto'!$A72,'BD Factoraje'!$N:$N,'Cartera Semanal Producto'!H$1,'BD Factoraje'!$C:$C,$B$2)</f>
        <v>0</v>
      </c>
      <c r="I72" s="11">
        <f>IF('Cartera Semanal Producto'!$A72='Cartera Semanal Producto'!I$1,-SUMIFS('BD Factoraje'!$Q:$Q,'BD Factoraje'!$G:$G,'Cartera Semanal Producto'!$A72,'BD Factoraje'!$C:$C,$B$2),0)+H72-SUMIFS('BD Factoraje'!$R:$R,'BD Factoraje'!$G:$G,'Cartera Semanal Producto'!$A72,'BD Factoraje'!$N:$N,'Cartera Semanal Producto'!I$1,'BD Factoraje'!$C:$C,$B$2)</f>
        <v>0</v>
      </c>
      <c r="J72" s="11">
        <f>IF('Cartera Semanal Producto'!$A72='Cartera Semanal Producto'!J$1,-SUMIFS('BD Factoraje'!$Q:$Q,'BD Factoraje'!$G:$G,'Cartera Semanal Producto'!$A72,'BD Factoraje'!$C:$C,$B$2),0)+I72-SUMIFS('BD Factoraje'!$R:$R,'BD Factoraje'!$G:$G,'Cartera Semanal Producto'!$A72,'BD Factoraje'!$N:$N,'Cartera Semanal Producto'!J$1,'BD Factoraje'!$C:$C,$B$2)</f>
        <v>0</v>
      </c>
      <c r="K72" s="11">
        <f>IF('Cartera Semanal Producto'!$A72='Cartera Semanal Producto'!K$1,-SUMIFS('BD Factoraje'!$Q:$Q,'BD Factoraje'!$G:$G,'Cartera Semanal Producto'!$A72,'BD Factoraje'!$C:$C,$B$2),0)+J72-SUMIFS('BD Factoraje'!$R:$R,'BD Factoraje'!$G:$G,'Cartera Semanal Producto'!$A72,'BD Factoraje'!$N:$N,'Cartera Semanal Producto'!K$1,'BD Factoraje'!$C:$C,$B$2)</f>
        <v>0</v>
      </c>
      <c r="L72" s="11">
        <f>IF('Cartera Semanal Producto'!$A72='Cartera Semanal Producto'!L$1,-SUMIFS('BD Factoraje'!$Q:$Q,'BD Factoraje'!$G:$G,'Cartera Semanal Producto'!$A72,'BD Factoraje'!$C:$C,$B$2),0)+K72-SUMIFS('BD Factoraje'!$R:$R,'BD Factoraje'!$G:$G,'Cartera Semanal Producto'!$A72,'BD Factoraje'!$N:$N,'Cartera Semanal Producto'!L$1,'BD Factoraje'!$C:$C,$B$2)</f>
        <v>0</v>
      </c>
      <c r="M72" s="11">
        <f>IF('Cartera Semanal Producto'!$A72='Cartera Semanal Producto'!M$1,-SUMIFS('BD Factoraje'!$Q:$Q,'BD Factoraje'!$G:$G,'Cartera Semanal Producto'!$A72,'BD Factoraje'!$C:$C,$B$2),0)+L72-SUMIFS('BD Factoraje'!$R:$R,'BD Factoraje'!$G:$G,'Cartera Semanal Producto'!$A72,'BD Factoraje'!$N:$N,'Cartera Semanal Producto'!M$1,'BD Factoraje'!$C:$C,$B$2)</f>
        <v>0</v>
      </c>
      <c r="N72" s="11">
        <f>IF('Cartera Semanal Producto'!$A72='Cartera Semanal Producto'!N$1,-SUMIFS('BD Factoraje'!$Q:$Q,'BD Factoraje'!$G:$G,'Cartera Semanal Producto'!$A72,'BD Factoraje'!$C:$C,$B$2),0)+M72-SUMIFS('BD Factoraje'!$R:$R,'BD Factoraje'!$G:$G,'Cartera Semanal Producto'!$A72,'BD Factoraje'!$N:$N,'Cartera Semanal Producto'!N$1,'BD Factoraje'!$C:$C,$B$2)</f>
        <v>0</v>
      </c>
      <c r="O72" s="11">
        <f>IF('Cartera Semanal Producto'!$A72='Cartera Semanal Producto'!O$1,-SUMIFS('BD Factoraje'!$Q:$Q,'BD Factoraje'!$G:$G,'Cartera Semanal Producto'!$A72,'BD Factoraje'!$C:$C,$B$2),0)+N72-SUMIFS('BD Factoraje'!$R:$R,'BD Factoraje'!$G:$G,'Cartera Semanal Producto'!$A72,'BD Factoraje'!$N:$N,'Cartera Semanal Producto'!O$1,'BD Factoraje'!$C:$C,$B$2)</f>
        <v>0</v>
      </c>
      <c r="P72" s="11">
        <f>IF('Cartera Semanal Producto'!$A72='Cartera Semanal Producto'!P$1,-SUMIFS('BD Factoraje'!$Q:$Q,'BD Factoraje'!$G:$G,'Cartera Semanal Producto'!$A72,'BD Factoraje'!$C:$C,$B$2),0)+O72-SUMIFS('BD Factoraje'!$R:$R,'BD Factoraje'!$G:$G,'Cartera Semanal Producto'!$A72,'BD Factoraje'!$N:$N,'Cartera Semanal Producto'!P$1,'BD Factoraje'!$C:$C,$B$2)</f>
        <v>0</v>
      </c>
      <c r="Q72" s="11">
        <f>IF('Cartera Semanal Producto'!$A72='Cartera Semanal Producto'!Q$1,-SUMIFS('BD Factoraje'!$Q:$Q,'BD Factoraje'!$G:$G,'Cartera Semanal Producto'!$A72,'BD Factoraje'!$C:$C,$B$2),0)+P72-SUMIFS('BD Factoraje'!$R:$R,'BD Factoraje'!$G:$G,'Cartera Semanal Producto'!$A72,'BD Factoraje'!$N:$N,'Cartera Semanal Producto'!Q$1,'BD Factoraje'!$C:$C,$B$2)</f>
        <v>0</v>
      </c>
      <c r="R72" s="11">
        <f>IF('Cartera Semanal Producto'!$A72='Cartera Semanal Producto'!R$1,-SUMIFS('BD Factoraje'!$Q:$Q,'BD Factoraje'!$G:$G,'Cartera Semanal Producto'!$A72,'BD Factoraje'!$C:$C,$B$2),0)+Q72-SUMIFS('BD Factoraje'!$R:$R,'BD Factoraje'!$G:$G,'Cartera Semanal Producto'!$A72,'BD Factoraje'!$N:$N,'Cartera Semanal Producto'!R$1,'BD Factoraje'!$C:$C,$B$2)</f>
        <v>0</v>
      </c>
      <c r="S72" s="11">
        <f>IF('Cartera Semanal Producto'!$A72='Cartera Semanal Producto'!S$1,-SUMIFS('BD Factoraje'!$Q:$Q,'BD Factoraje'!$G:$G,'Cartera Semanal Producto'!$A72,'BD Factoraje'!$C:$C,$B$2),0)+R72-SUMIFS('BD Factoraje'!$R:$R,'BD Factoraje'!$G:$G,'Cartera Semanal Producto'!$A72,'BD Factoraje'!$N:$N,'Cartera Semanal Producto'!S$1,'BD Factoraje'!$C:$C,$B$2)</f>
        <v>0</v>
      </c>
      <c r="T72" s="11">
        <f>IF('Cartera Semanal Producto'!$A72='Cartera Semanal Producto'!T$1,-SUMIFS('BD Factoraje'!$Q:$Q,'BD Factoraje'!$G:$G,'Cartera Semanal Producto'!$A72,'BD Factoraje'!$C:$C,$B$2),0)+S72-SUMIFS('BD Factoraje'!$R:$R,'BD Factoraje'!$G:$G,'Cartera Semanal Producto'!$A72,'BD Factoraje'!$N:$N,'Cartera Semanal Producto'!T$1,'BD Factoraje'!$C:$C,$B$2)</f>
        <v>0</v>
      </c>
      <c r="U72" s="11">
        <f>IF('Cartera Semanal Producto'!$A72='Cartera Semanal Producto'!U$1,-SUMIFS('BD Factoraje'!$Q:$Q,'BD Factoraje'!$G:$G,'Cartera Semanal Producto'!$A72,'BD Factoraje'!$C:$C,$B$2),0)+T72-SUMIFS('BD Factoraje'!$R:$R,'BD Factoraje'!$G:$G,'Cartera Semanal Producto'!$A72,'BD Factoraje'!$N:$N,'Cartera Semanal Producto'!U$1,'BD Factoraje'!$C:$C,$B$2)</f>
        <v>0</v>
      </c>
      <c r="V72" s="11">
        <f>IF('Cartera Semanal Producto'!$A72='Cartera Semanal Producto'!V$1,-SUMIFS('BD Factoraje'!$Q:$Q,'BD Factoraje'!$G:$G,'Cartera Semanal Producto'!$A72,'BD Factoraje'!$C:$C,$B$2),0)+U72-SUMIFS('BD Factoraje'!$R:$R,'BD Factoraje'!$G:$G,'Cartera Semanal Producto'!$A72,'BD Factoraje'!$N:$N,'Cartera Semanal Producto'!V$1,'BD Factoraje'!$C:$C,$B$2)</f>
        <v>0</v>
      </c>
      <c r="W72" s="11">
        <f>IF('Cartera Semanal Producto'!$A72='Cartera Semanal Producto'!W$1,-SUMIFS('BD Factoraje'!$Q:$Q,'BD Factoraje'!$G:$G,'Cartera Semanal Producto'!$A72,'BD Factoraje'!$C:$C,$B$2),0)+V72-SUMIFS('BD Factoraje'!$R:$R,'BD Factoraje'!$G:$G,'Cartera Semanal Producto'!$A72,'BD Factoraje'!$N:$N,'Cartera Semanal Producto'!W$1,'BD Factoraje'!$C:$C,$B$2)</f>
        <v>0</v>
      </c>
      <c r="X72" s="11">
        <f>IF('Cartera Semanal Producto'!$A72='Cartera Semanal Producto'!X$1,-SUMIFS('BD Factoraje'!$Q:$Q,'BD Factoraje'!$G:$G,'Cartera Semanal Producto'!$A72,'BD Factoraje'!$C:$C,$B$2),0)+W72-SUMIFS('BD Factoraje'!$R:$R,'BD Factoraje'!$G:$G,'Cartera Semanal Producto'!$A72,'BD Factoraje'!$N:$N,'Cartera Semanal Producto'!X$1,'BD Factoraje'!$C:$C,$B$2)</f>
        <v>0</v>
      </c>
      <c r="Y72" s="11">
        <f>IF('Cartera Semanal Producto'!$A72='Cartera Semanal Producto'!Y$1,-SUMIFS('BD Factoraje'!$Q:$Q,'BD Factoraje'!$G:$G,'Cartera Semanal Producto'!$A72,'BD Factoraje'!$C:$C,$B$2),0)+X72-SUMIFS('BD Factoraje'!$R:$R,'BD Factoraje'!$G:$G,'Cartera Semanal Producto'!$A72,'BD Factoraje'!$N:$N,'Cartera Semanal Producto'!Y$1,'BD Factoraje'!$C:$C,$B$2)</f>
        <v>0</v>
      </c>
      <c r="Z72" s="11">
        <f>IF('Cartera Semanal Producto'!$A72='Cartera Semanal Producto'!Z$1,-SUMIFS('BD Factoraje'!$Q:$Q,'BD Factoraje'!$G:$G,'Cartera Semanal Producto'!$A72,'BD Factoraje'!$C:$C,$B$2),0)+Y72-SUMIFS('BD Factoraje'!$R:$R,'BD Factoraje'!$G:$G,'Cartera Semanal Producto'!$A72,'BD Factoraje'!$N:$N,'Cartera Semanal Producto'!Z$1,'BD Factoraje'!$C:$C,$B$2)</f>
        <v>0</v>
      </c>
      <c r="AA72" s="11">
        <f>IF('Cartera Semanal Producto'!$A72='Cartera Semanal Producto'!AA$1,-SUMIFS('BD Factoraje'!$Q:$Q,'BD Factoraje'!$G:$G,'Cartera Semanal Producto'!$A72,'BD Factoraje'!$C:$C,$B$2),0)+Z72-SUMIFS('BD Factoraje'!$R:$R,'BD Factoraje'!$G:$G,'Cartera Semanal Producto'!$A72,'BD Factoraje'!$N:$N,'Cartera Semanal Producto'!AA$1,'BD Factoraje'!$C:$C,$B$2)</f>
        <v>0</v>
      </c>
      <c r="AB72" s="11">
        <f>IF('Cartera Semanal Producto'!$A72='Cartera Semanal Producto'!AB$1,-SUMIFS('BD Factoraje'!$Q:$Q,'BD Factoraje'!$G:$G,'Cartera Semanal Producto'!$A72,'BD Factoraje'!$C:$C,$B$2),0)+AA72-SUMIFS('BD Factoraje'!$R:$R,'BD Factoraje'!$G:$G,'Cartera Semanal Producto'!$A72,'BD Factoraje'!$N:$N,'Cartera Semanal Producto'!AB$1,'BD Factoraje'!$C:$C,$B$2)</f>
        <v>0</v>
      </c>
      <c r="AC72" s="11">
        <f>IF('Cartera Semanal Producto'!$A72='Cartera Semanal Producto'!AC$1,-SUMIFS('BD Factoraje'!$Q:$Q,'BD Factoraje'!$G:$G,'Cartera Semanal Producto'!$A72,'BD Factoraje'!$C:$C,$B$2),0)+AB72-SUMIFS('BD Factoraje'!$R:$R,'BD Factoraje'!$G:$G,'Cartera Semanal Producto'!$A72,'BD Factoraje'!$N:$N,'Cartera Semanal Producto'!AC$1,'BD Factoraje'!$C:$C,$B$2)</f>
        <v>0</v>
      </c>
      <c r="AD72" s="11">
        <f>IF('Cartera Semanal Producto'!$A72='Cartera Semanal Producto'!AD$1,-SUMIFS('BD Factoraje'!$Q:$Q,'BD Factoraje'!$G:$G,'Cartera Semanal Producto'!$A72,'BD Factoraje'!$C:$C,$B$2),0)+AC72-SUMIFS('BD Factoraje'!$R:$R,'BD Factoraje'!$G:$G,'Cartera Semanal Producto'!$A72,'BD Factoraje'!$N:$N,'Cartera Semanal Producto'!AD$1,'BD Factoraje'!$C:$C,$B$2)</f>
        <v>0</v>
      </c>
      <c r="AE72" s="11">
        <f>IF('Cartera Semanal Producto'!$A72='Cartera Semanal Producto'!AE$1,-SUMIFS('BD Factoraje'!$Q:$Q,'BD Factoraje'!$G:$G,'Cartera Semanal Producto'!$A72,'BD Factoraje'!$C:$C,$B$2),0)+AD72-SUMIFS('BD Factoraje'!$R:$R,'BD Factoraje'!$G:$G,'Cartera Semanal Producto'!$A72,'BD Factoraje'!$N:$N,'Cartera Semanal Producto'!AE$1,'BD Factoraje'!$C:$C,$B$2)</f>
        <v>0</v>
      </c>
      <c r="AF72" s="11">
        <f>IF('Cartera Semanal Producto'!$A72='Cartera Semanal Producto'!AF$1,-SUMIFS('BD Factoraje'!$Q:$Q,'BD Factoraje'!$G:$G,'Cartera Semanal Producto'!$A72,'BD Factoraje'!$C:$C,$B$2),0)+AE72-SUMIFS('BD Factoraje'!$R:$R,'BD Factoraje'!$G:$G,'Cartera Semanal Producto'!$A72,'BD Factoraje'!$N:$N,'Cartera Semanal Producto'!AF$1,'BD Factoraje'!$C:$C,$B$2)</f>
        <v>0</v>
      </c>
      <c r="AG72" s="11">
        <f>IF('Cartera Semanal Producto'!$A72='Cartera Semanal Producto'!AG$1,-SUMIFS('BD Factoraje'!$Q:$Q,'BD Factoraje'!$G:$G,'Cartera Semanal Producto'!$A72,'BD Factoraje'!$C:$C,$B$2),0)+AF72-SUMIFS('BD Factoraje'!$R:$R,'BD Factoraje'!$G:$G,'Cartera Semanal Producto'!$A72,'BD Factoraje'!$N:$N,'Cartera Semanal Producto'!AG$1,'BD Factoraje'!$C:$C,$B$2)</f>
        <v>0</v>
      </c>
      <c r="AH72" s="11">
        <f>IF('Cartera Semanal Producto'!$A72='Cartera Semanal Producto'!AH$1,-SUMIFS('BD Factoraje'!$Q:$Q,'BD Factoraje'!$G:$G,'Cartera Semanal Producto'!$A72,'BD Factoraje'!$C:$C,$B$2),0)+AG72-SUMIFS('BD Factoraje'!$R:$R,'BD Factoraje'!$G:$G,'Cartera Semanal Producto'!$A72,'BD Factoraje'!$N:$N,'Cartera Semanal Producto'!AH$1,'BD Factoraje'!$C:$C,$B$2)</f>
        <v>0</v>
      </c>
      <c r="AI72" s="11">
        <f>IF('Cartera Semanal Producto'!$A72='Cartera Semanal Producto'!AI$1,-SUMIFS('BD Factoraje'!$Q:$Q,'BD Factoraje'!$G:$G,'Cartera Semanal Producto'!$A72,'BD Factoraje'!$C:$C,$B$2),0)+AH72-SUMIFS('BD Factoraje'!$R:$R,'BD Factoraje'!$G:$G,'Cartera Semanal Producto'!$A72,'BD Factoraje'!$N:$N,'Cartera Semanal Producto'!AI$1,'BD Factoraje'!$C:$C,$B$2)</f>
        <v>0</v>
      </c>
      <c r="AJ72" s="11">
        <f>IF('Cartera Semanal Producto'!$A72='Cartera Semanal Producto'!AJ$1,-SUMIFS('BD Factoraje'!$Q:$Q,'BD Factoraje'!$G:$G,'Cartera Semanal Producto'!$A72,'BD Factoraje'!$C:$C,$B$2),0)+AI72-SUMIFS('BD Factoraje'!$R:$R,'BD Factoraje'!$G:$G,'Cartera Semanal Producto'!$A72,'BD Factoraje'!$N:$N,'Cartera Semanal Producto'!AJ$1,'BD Factoraje'!$C:$C,$B$2)</f>
        <v>0</v>
      </c>
      <c r="AK72" s="11">
        <f>IF('Cartera Semanal Producto'!$A72='Cartera Semanal Producto'!AK$1,-SUMIFS('BD Factoraje'!$Q:$Q,'BD Factoraje'!$G:$G,'Cartera Semanal Producto'!$A72,'BD Factoraje'!$C:$C,$B$2),0)+AJ72-SUMIFS('BD Factoraje'!$R:$R,'BD Factoraje'!$G:$G,'Cartera Semanal Producto'!$A72,'BD Factoraje'!$N:$N,'Cartera Semanal Producto'!AK$1,'BD Factoraje'!$C:$C,$B$2)</f>
        <v>0</v>
      </c>
      <c r="AL72" s="11">
        <f>IF('Cartera Semanal Producto'!$A72='Cartera Semanal Producto'!AL$1,-SUMIFS('BD Factoraje'!$Q:$Q,'BD Factoraje'!$G:$G,'Cartera Semanal Producto'!$A72,'BD Factoraje'!$C:$C,$B$2),0)+AK72-SUMIFS('BD Factoraje'!$R:$R,'BD Factoraje'!$G:$G,'Cartera Semanal Producto'!$A72,'BD Factoraje'!$N:$N,'Cartera Semanal Producto'!AL$1,'BD Factoraje'!$C:$C,$B$2)</f>
        <v>0</v>
      </c>
      <c r="AM72" s="11">
        <f>IF('Cartera Semanal Producto'!$A72='Cartera Semanal Producto'!AM$1,-SUMIFS('BD Factoraje'!$Q:$Q,'BD Factoraje'!$G:$G,'Cartera Semanal Producto'!$A72,'BD Factoraje'!$C:$C,$B$2),0)+AL72-SUMIFS('BD Factoraje'!$R:$R,'BD Factoraje'!$G:$G,'Cartera Semanal Producto'!$A72,'BD Factoraje'!$N:$N,'Cartera Semanal Producto'!AM$1,'BD Factoraje'!$C:$C,$B$2)</f>
        <v>0</v>
      </c>
      <c r="AN72" s="11">
        <f>IF('Cartera Semanal Producto'!$A72='Cartera Semanal Producto'!AN$1,-SUMIFS('BD Factoraje'!$Q:$Q,'BD Factoraje'!$G:$G,'Cartera Semanal Producto'!$A72,'BD Factoraje'!$C:$C,$B$2),0)+AM72-SUMIFS('BD Factoraje'!$R:$R,'BD Factoraje'!$G:$G,'Cartera Semanal Producto'!$A72,'BD Factoraje'!$N:$N,'Cartera Semanal Producto'!AN$1,'BD Factoraje'!$C:$C,$B$2)</f>
        <v>0</v>
      </c>
      <c r="AO72" s="11">
        <f>IF('Cartera Semanal Producto'!$A72='Cartera Semanal Producto'!AO$1,-SUMIFS('BD Factoraje'!$Q:$Q,'BD Factoraje'!$G:$G,'Cartera Semanal Producto'!$A72,'BD Factoraje'!$C:$C,$B$2),0)+AN72-SUMIFS('BD Factoraje'!$R:$R,'BD Factoraje'!$G:$G,'Cartera Semanal Producto'!$A72,'BD Factoraje'!$N:$N,'Cartera Semanal Producto'!AO$1,'BD Factoraje'!$C:$C,$B$2)</f>
        <v>0</v>
      </c>
      <c r="AP72" s="11">
        <f>IF('Cartera Semanal Producto'!$A72='Cartera Semanal Producto'!AP$1,-SUMIFS('BD Factoraje'!$Q:$Q,'BD Factoraje'!$G:$G,'Cartera Semanal Producto'!$A72,'BD Factoraje'!$C:$C,$B$2),0)+AO72-SUMIFS('BD Factoraje'!$R:$R,'BD Factoraje'!$G:$G,'Cartera Semanal Producto'!$A72,'BD Factoraje'!$N:$N,'Cartera Semanal Producto'!AP$1,'BD Factoraje'!$C:$C,$B$2)</f>
        <v>0</v>
      </c>
      <c r="AQ72" s="11">
        <f>IF('Cartera Semanal Producto'!$A72='Cartera Semanal Producto'!AQ$1,-SUMIFS('BD Factoraje'!$Q:$Q,'BD Factoraje'!$G:$G,'Cartera Semanal Producto'!$A72,'BD Factoraje'!$C:$C,$B$2),0)+AP72-SUMIFS('BD Factoraje'!$R:$R,'BD Factoraje'!$G:$G,'Cartera Semanal Producto'!$A72,'BD Factoraje'!$N:$N,'Cartera Semanal Producto'!AQ$1,'BD Factoraje'!$C:$C,$B$2)</f>
        <v>0</v>
      </c>
      <c r="AR72" s="11">
        <f>IF('Cartera Semanal Producto'!$A72='Cartera Semanal Producto'!AR$1,-SUMIFS('BD Factoraje'!$Q:$Q,'BD Factoraje'!$G:$G,'Cartera Semanal Producto'!$A72,'BD Factoraje'!$C:$C,$B$2),0)+AQ72-SUMIFS('BD Factoraje'!$R:$R,'BD Factoraje'!$G:$G,'Cartera Semanal Producto'!$A72,'BD Factoraje'!$N:$N,'Cartera Semanal Producto'!AR$1,'BD Factoraje'!$C:$C,$B$2)</f>
        <v>0</v>
      </c>
      <c r="AS72" s="11">
        <f>IF('Cartera Semanal Producto'!$A72='Cartera Semanal Producto'!AS$1,-SUMIFS('BD Factoraje'!$Q:$Q,'BD Factoraje'!$G:$G,'Cartera Semanal Producto'!$A72,'BD Factoraje'!$C:$C,$B$2),0)+AR72-SUMIFS('BD Factoraje'!$R:$R,'BD Factoraje'!$G:$G,'Cartera Semanal Producto'!$A72,'BD Factoraje'!$N:$N,'Cartera Semanal Producto'!AS$1,'BD Factoraje'!$C:$C,$B$2)</f>
        <v>0</v>
      </c>
      <c r="AT72" s="11">
        <f>IF('Cartera Semanal Producto'!$A72='Cartera Semanal Producto'!AT$1,-SUMIFS('BD Factoraje'!$Q:$Q,'BD Factoraje'!$G:$G,'Cartera Semanal Producto'!$A72,'BD Factoraje'!$C:$C,$B$2),0)+AS72-SUMIFS('BD Factoraje'!$R:$R,'BD Factoraje'!$G:$G,'Cartera Semanal Producto'!$A72,'BD Factoraje'!$N:$N,'Cartera Semanal Producto'!AT$1,'BD Factoraje'!$C:$C,$B$2)</f>
        <v>0</v>
      </c>
      <c r="AU72" s="11">
        <f>IF('Cartera Semanal Producto'!$A72='Cartera Semanal Producto'!AU$1,-SUMIFS('BD Factoraje'!$Q:$Q,'BD Factoraje'!$G:$G,'Cartera Semanal Producto'!$A72,'BD Factoraje'!$C:$C,$B$2),0)+AT72-SUMIFS('BD Factoraje'!$R:$R,'BD Factoraje'!$G:$G,'Cartera Semanal Producto'!$A72,'BD Factoraje'!$N:$N,'Cartera Semanal Producto'!AU$1,'BD Factoraje'!$C:$C,$B$2)</f>
        <v>0</v>
      </c>
      <c r="AV72" s="11">
        <f>IF('Cartera Semanal Producto'!$A72='Cartera Semanal Producto'!AV$1,-SUMIFS('BD Factoraje'!$Q:$Q,'BD Factoraje'!$G:$G,'Cartera Semanal Producto'!$A72,'BD Factoraje'!$C:$C,$B$2),0)+AU72-SUMIFS('BD Factoraje'!$R:$R,'BD Factoraje'!$G:$G,'Cartera Semanal Producto'!$A72,'BD Factoraje'!$N:$N,'Cartera Semanal Producto'!AV$1,'BD Factoraje'!$C:$C,$B$2)</f>
        <v>0</v>
      </c>
      <c r="AW72" s="11">
        <f>IF('Cartera Semanal Producto'!$A72='Cartera Semanal Producto'!AW$1,-SUMIFS('BD Factoraje'!$Q:$Q,'BD Factoraje'!$G:$G,'Cartera Semanal Producto'!$A72,'BD Factoraje'!$C:$C,$B$2),0)+AV72-SUMIFS('BD Factoraje'!$R:$R,'BD Factoraje'!$G:$G,'Cartera Semanal Producto'!$A72,'BD Factoraje'!$N:$N,'Cartera Semanal Producto'!AW$1,'BD Factoraje'!$C:$C,$B$2)</f>
        <v>0</v>
      </c>
      <c r="AX72" s="11">
        <f>IF('Cartera Semanal Producto'!$A72='Cartera Semanal Producto'!AX$1,-SUMIFS('BD Factoraje'!$Q:$Q,'BD Factoraje'!$G:$G,'Cartera Semanal Producto'!$A72,'BD Factoraje'!$C:$C,$B$2),0)+AW72-SUMIFS('BD Factoraje'!$R:$R,'BD Factoraje'!$G:$G,'Cartera Semanal Producto'!$A72,'BD Factoraje'!$N:$N,'Cartera Semanal Producto'!AX$1,'BD Factoraje'!$C:$C,$B$2)</f>
        <v>0</v>
      </c>
      <c r="AY72" s="11">
        <f>IF('Cartera Semanal Producto'!$A72='Cartera Semanal Producto'!AY$1,-SUMIFS('BD Factoraje'!$Q:$Q,'BD Factoraje'!$G:$G,'Cartera Semanal Producto'!$A72,'BD Factoraje'!$C:$C,$B$2),0)+AX72-SUMIFS('BD Factoraje'!$R:$R,'BD Factoraje'!$G:$G,'Cartera Semanal Producto'!$A72,'BD Factoraje'!$N:$N,'Cartera Semanal Producto'!AY$1,'BD Factoraje'!$C:$C,$B$2)</f>
        <v>0</v>
      </c>
      <c r="AZ72" s="11">
        <f>IF('Cartera Semanal Producto'!$A72='Cartera Semanal Producto'!AZ$1,-SUMIFS('BD Factoraje'!$Q:$Q,'BD Factoraje'!$G:$G,'Cartera Semanal Producto'!$A72,'BD Factoraje'!$C:$C,$B$2),0)+AY72-SUMIFS('BD Factoraje'!$R:$R,'BD Factoraje'!$G:$G,'Cartera Semanal Producto'!$A72,'BD Factoraje'!$N:$N,'Cartera Semanal Producto'!AZ$1,'BD Factoraje'!$C:$C,$B$2)</f>
        <v>0</v>
      </c>
      <c r="BA72" s="11">
        <f>IF('Cartera Semanal Producto'!$A72='Cartera Semanal Producto'!BA$1,-SUMIFS('BD Factoraje'!$Q:$Q,'BD Factoraje'!$G:$G,'Cartera Semanal Producto'!$A72,'BD Factoraje'!$C:$C,$B$2),0)+AZ72-SUMIFS('BD Factoraje'!$R:$R,'BD Factoraje'!$G:$G,'Cartera Semanal Producto'!$A72,'BD Factoraje'!$N:$N,'Cartera Semanal Producto'!BA$1,'BD Factoraje'!$C:$C,$B$2)</f>
        <v>0</v>
      </c>
      <c r="BB72" s="11">
        <f>IF('Cartera Semanal Producto'!$A72='Cartera Semanal Producto'!BB$1,-SUMIFS('BD Factoraje'!$Q:$Q,'BD Factoraje'!$G:$G,'Cartera Semanal Producto'!$A72,'BD Factoraje'!$C:$C,$B$2),0)+BA72-SUMIFS('BD Factoraje'!$R:$R,'BD Factoraje'!$G:$G,'Cartera Semanal Producto'!$A72,'BD Factoraje'!$N:$N,'Cartera Semanal Producto'!BB$1,'BD Factoraje'!$C:$C,$B$2)</f>
        <v>0</v>
      </c>
      <c r="BC72" s="11">
        <f>IF('Cartera Semanal Producto'!$A72='Cartera Semanal Producto'!BC$1,-SUMIFS('BD Factoraje'!$Q:$Q,'BD Factoraje'!$G:$G,'Cartera Semanal Producto'!$A72,'BD Factoraje'!$C:$C,$B$2),0)+BB72-SUMIFS('BD Factoraje'!$R:$R,'BD Factoraje'!$G:$G,'Cartera Semanal Producto'!$A72,'BD Factoraje'!$N:$N,'Cartera Semanal Producto'!BC$1,'BD Factoraje'!$C:$C,$B$2)</f>
        <v>0</v>
      </c>
      <c r="BD72" s="11">
        <f>IF('Cartera Semanal Producto'!$A72='Cartera Semanal Producto'!BD$1,-SUMIFS('BD Factoraje'!$Q:$Q,'BD Factoraje'!$G:$G,'Cartera Semanal Producto'!$A72,'BD Factoraje'!$C:$C,$B$2),0)+BC72-SUMIFS('BD Factoraje'!$R:$R,'BD Factoraje'!$G:$G,'Cartera Semanal Producto'!$A72,'BD Factoraje'!$N:$N,'Cartera Semanal Producto'!BD$1,'BD Factoraje'!$C:$C,$B$2)</f>
        <v>0</v>
      </c>
      <c r="BE72" s="11">
        <f>IF('Cartera Semanal Producto'!$A72='Cartera Semanal Producto'!BE$1,-SUMIFS('BD Factoraje'!$Q:$Q,'BD Factoraje'!$G:$G,'Cartera Semanal Producto'!$A72,'BD Factoraje'!$C:$C,$B$2),0)+BD72-SUMIFS('BD Factoraje'!$R:$R,'BD Factoraje'!$G:$G,'Cartera Semanal Producto'!$A72,'BD Factoraje'!$N:$N,'Cartera Semanal Producto'!BE$1,'BD Factoraje'!$C:$C,$B$2)</f>
        <v>0</v>
      </c>
      <c r="BF72" s="11">
        <f>IF('Cartera Semanal Producto'!$A72='Cartera Semanal Producto'!BF$1,-SUMIFS('BD Factoraje'!$Q:$Q,'BD Factoraje'!$G:$G,'Cartera Semanal Producto'!$A72,'BD Factoraje'!$C:$C,$B$2),0)+BE72-SUMIFS('BD Factoraje'!$R:$R,'BD Factoraje'!$G:$G,'Cartera Semanal Producto'!$A72,'BD Factoraje'!$N:$N,'Cartera Semanal Producto'!BF$1,'BD Factoraje'!$C:$C,$B$2)</f>
        <v>0</v>
      </c>
      <c r="BG72" s="11">
        <f>IF('Cartera Semanal Producto'!$A72='Cartera Semanal Producto'!BG$1,-SUMIFS('BD Factoraje'!$Q:$Q,'BD Factoraje'!$G:$G,'Cartera Semanal Producto'!$A72,'BD Factoraje'!$C:$C,$B$2),0)+BF72-SUMIFS('BD Factoraje'!$R:$R,'BD Factoraje'!$G:$G,'Cartera Semanal Producto'!$A72,'BD Factoraje'!$N:$N,'Cartera Semanal Producto'!BG$1,'BD Factoraje'!$C:$C,$B$2)</f>
        <v>0</v>
      </c>
      <c r="BH72" s="11">
        <f>IF('Cartera Semanal Producto'!$A72='Cartera Semanal Producto'!BH$1,-SUMIFS('BD Factoraje'!$Q:$Q,'BD Factoraje'!$G:$G,'Cartera Semanal Producto'!$A72,'BD Factoraje'!$C:$C,$B$2),0)+BG72-SUMIFS('BD Factoraje'!$R:$R,'BD Factoraje'!$G:$G,'Cartera Semanal Producto'!$A72,'BD Factoraje'!$N:$N,'Cartera Semanal Producto'!BH$1,'BD Factoraje'!$C:$C,$B$2)</f>
        <v>0</v>
      </c>
      <c r="BI72" s="11">
        <f>IF('Cartera Semanal Producto'!$A72='Cartera Semanal Producto'!BI$1,-SUMIFS('BD Factoraje'!$Q:$Q,'BD Factoraje'!$G:$G,'Cartera Semanal Producto'!$A72,'BD Factoraje'!$C:$C,$B$2),0)+BH72-SUMIFS('BD Factoraje'!$R:$R,'BD Factoraje'!$G:$G,'Cartera Semanal Producto'!$A72,'BD Factoraje'!$N:$N,'Cartera Semanal Producto'!BI$1,'BD Factoraje'!$C:$C,$B$2)</f>
        <v>0</v>
      </c>
      <c r="BJ72" s="11">
        <f>IF('Cartera Semanal Producto'!$A72='Cartera Semanal Producto'!BJ$1,-SUMIFS('BD Factoraje'!$Q:$Q,'BD Factoraje'!$G:$G,'Cartera Semanal Producto'!$A72,'BD Factoraje'!$C:$C,$B$2),0)+BI72-SUMIFS('BD Factoraje'!$R:$R,'BD Factoraje'!$G:$G,'Cartera Semanal Producto'!$A72,'BD Factoraje'!$N:$N,'Cartera Semanal Producto'!BJ$1,'BD Factoraje'!$C:$C,$B$2)</f>
        <v>0</v>
      </c>
      <c r="BK72" s="11">
        <f>IF('Cartera Semanal Producto'!$A72='Cartera Semanal Producto'!BK$1,-SUMIFS('BD Factoraje'!$Q:$Q,'BD Factoraje'!$G:$G,'Cartera Semanal Producto'!$A72,'BD Factoraje'!$C:$C,$B$2),0)+BJ72-SUMIFS('BD Factoraje'!$R:$R,'BD Factoraje'!$G:$G,'Cartera Semanal Producto'!$A72,'BD Factoraje'!$N:$N,'Cartera Semanal Producto'!BK$1,'BD Factoraje'!$C:$C,$B$2)</f>
        <v>0</v>
      </c>
      <c r="BL72" s="11">
        <f>IF('Cartera Semanal Producto'!$A72='Cartera Semanal Producto'!BL$1,-SUMIFS('BD Factoraje'!$Q:$Q,'BD Factoraje'!$G:$G,'Cartera Semanal Producto'!$A72,'BD Factoraje'!$C:$C,$B$2),0)+BK72-SUMIFS('BD Factoraje'!$R:$R,'BD Factoraje'!$G:$G,'Cartera Semanal Producto'!$A72,'BD Factoraje'!$N:$N,'Cartera Semanal Producto'!BL$1,'BD Factoraje'!$C:$C,$B$2)</f>
        <v>0</v>
      </c>
      <c r="BM72" s="11">
        <f>IF('Cartera Semanal Producto'!$A72='Cartera Semanal Producto'!BM$1,-SUMIFS('BD Factoraje'!$Q:$Q,'BD Factoraje'!$G:$G,'Cartera Semanal Producto'!$A72,'BD Factoraje'!$C:$C,$B$2),0)+BL72-SUMIFS('BD Factoraje'!$R:$R,'BD Factoraje'!$G:$G,'Cartera Semanal Producto'!$A72,'BD Factoraje'!$N:$N,'Cartera Semanal Producto'!BM$1,'BD Factoraje'!$C:$C,$B$2)</f>
        <v>0</v>
      </c>
      <c r="BN72" s="11">
        <f>IF('Cartera Semanal Producto'!$A72='Cartera Semanal Producto'!BN$1,-SUMIFS('BD Factoraje'!$Q:$Q,'BD Factoraje'!$G:$G,'Cartera Semanal Producto'!$A72,'BD Factoraje'!$C:$C,$B$2),0)+BM72-SUMIFS('BD Factoraje'!$R:$R,'BD Factoraje'!$G:$G,'Cartera Semanal Producto'!$A72,'BD Factoraje'!$N:$N,'Cartera Semanal Producto'!BN$1,'BD Factoraje'!$C:$C,$B$2)</f>
        <v>0</v>
      </c>
      <c r="BO72" s="11">
        <f>IF('Cartera Semanal Producto'!$A72='Cartera Semanal Producto'!BO$1,-SUMIFS('BD Factoraje'!$Q:$Q,'BD Factoraje'!$G:$G,'Cartera Semanal Producto'!$A72,'BD Factoraje'!$C:$C,$B$2),0)+BN72-SUMIFS('BD Factoraje'!$R:$R,'BD Factoraje'!$G:$G,'Cartera Semanal Producto'!$A72,'BD Factoraje'!$N:$N,'Cartera Semanal Producto'!BO$1,'BD Factoraje'!$C:$C,$B$2)</f>
        <v>0</v>
      </c>
      <c r="BP72" s="11">
        <f>IF('Cartera Semanal Producto'!$A72='Cartera Semanal Producto'!BP$1,-SUMIFS('BD Factoraje'!$Q:$Q,'BD Factoraje'!$G:$G,'Cartera Semanal Producto'!$A72,'BD Factoraje'!$C:$C,$B$2),0)+BO72-SUMIFS('BD Factoraje'!$R:$R,'BD Factoraje'!$G:$G,'Cartera Semanal Producto'!$A72,'BD Factoraje'!$N:$N,'Cartera Semanal Producto'!BP$1,'BD Factoraje'!$C:$C,$B$2)</f>
        <v>0</v>
      </c>
      <c r="BQ72" s="11">
        <f>IF('Cartera Semanal Producto'!$A72='Cartera Semanal Producto'!BQ$1,-SUMIFS('BD Factoraje'!$Q:$Q,'BD Factoraje'!$G:$G,'Cartera Semanal Producto'!$A72,'BD Factoraje'!$C:$C,$B$2),0)+BP72-SUMIFS('BD Factoraje'!$R:$R,'BD Factoraje'!$G:$G,'Cartera Semanal Producto'!$A72,'BD Factoraje'!$N:$N,'Cartera Semanal Producto'!BQ$1,'BD Factoraje'!$C:$C,$B$2)</f>
        <v>0</v>
      </c>
      <c r="BR72" s="11">
        <f>IF('Cartera Semanal Producto'!$A72='Cartera Semanal Producto'!BR$1,-SUMIFS('BD Factoraje'!$Q:$Q,'BD Factoraje'!$G:$G,'Cartera Semanal Producto'!$A72,'BD Factoraje'!$C:$C,$B$2),0)+BQ72-SUMIFS('BD Factoraje'!$R:$R,'BD Factoraje'!$G:$G,'Cartera Semanal Producto'!$A72,'BD Factoraje'!$N:$N,'Cartera Semanal Producto'!BR$1,'BD Factoraje'!$C:$C,$B$2)</f>
        <v>0</v>
      </c>
      <c r="BS72" s="11">
        <f>IF('Cartera Semanal Producto'!$A72='Cartera Semanal Producto'!BS$1,-SUMIFS('BD Factoraje'!$Q:$Q,'BD Factoraje'!$G:$G,'Cartera Semanal Producto'!$A72,'BD Factoraje'!$C:$C,$B$2),0)+BR72-SUMIFS('BD Factoraje'!$R:$R,'BD Factoraje'!$G:$G,'Cartera Semanal Producto'!$A72,'BD Factoraje'!$N:$N,'Cartera Semanal Producto'!BS$1,'BD Factoraje'!$C:$C,$B$2)</f>
        <v>0</v>
      </c>
      <c r="BT72" s="11">
        <f>IF('Cartera Semanal Producto'!$A72='Cartera Semanal Producto'!BT$1,-SUMIFS('BD Factoraje'!$Q:$Q,'BD Factoraje'!$G:$G,'Cartera Semanal Producto'!$A72,'BD Factoraje'!$C:$C,$B$2),0)+BS72-SUMIFS('BD Factoraje'!$R:$R,'BD Factoraje'!$G:$G,'Cartera Semanal Producto'!$A72,'BD Factoraje'!$N:$N,'Cartera Semanal Producto'!BT$1,'BD Factoraje'!$C:$C,$B$2)</f>
        <v>0</v>
      </c>
      <c r="BU72" s="11">
        <f>IF('Cartera Semanal Producto'!$A72='Cartera Semanal Producto'!BU$1,-SUMIFS('BD Factoraje'!$Q:$Q,'BD Factoraje'!$G:$G,'Cartera Semanal Producto'!$A72,'BD Factoraje'!$C:$C,$B$2),0)+BT72-SUMIFS('BD Factoraje'!$R:$R,'BD Factoraje'!$G:$G,'Cartera Semanal Producto'!$A72,'BD Factoraje'!$N:$N,'Cartera Semanal Producto'!BU$1,'BD Factoraje'!$C:$C,$B$2)</f>
        <v>0</v>
      </c>
      <c r="BV72" s="11">
        <f>IF('Cartera Semanal Producto'!$A72='Cartera Semanal Producto'!BV$1,-SUMIFS('BD Factoraje'!$Q:$Q,'BD Factoraje'!$G:$G,'Cartera Semanal Producto'!$A72,'BD Factoraje'!$C:$C,$B$2),0)+BU72-SUMIFS('BD Factoraje'!$R:$R,'BD Factoraje'!$G:$G,'Cartera Semanal Producto'!$A72,'BD Factoraje'!$N:$N,'Cartera Semanal Producto'!BV$1,'BD Factoraje'!$C:$C,$B$2)</f>
        <v>0</v>
      </c>
      <c r="BW72" s="11">
        <f>IF('Cartera Semanal Producto'!$A72='Cartera Semanal Producto'!BW$1,-SUMIFS('BD Factoraje'!$Q:$Q,'BD Factoraje'!$G:$G,'Cartera Semanal Producto'!$A72,'BD Factoraje'!$C:$C,$B$2),0)+BV72-SUMIFS('BD Factoraje'!$R:$R,'BD Factoraje'!$G:$G,'Cartera Semanal Producto'!$A72,'BD Factoraje'!$N:$N,'Cartera Semanal Producto'!BW$1,'BD Factoraje'!$C:$C,$B$2)</f>
        <v>0</v>
      </c>
      <c r="BX72" s="11">
        <f>IF('Cartera Semanal Producto'!$A72='Cartera Semanal Producto'!BX$1,-SUMIFS('BD Factoraje'!$Q:$Q,'BD Factoraje'!$G:$G,'Cartera Semanal Producto'!$A72,'BD Factoraje'!$C:$C,$B$2),0)+BW72-SUMIFS('BD Factoraje'!$R:$R,'BD Factoraje'!$G:$G,'Cartera Semanal Producto'!$A72,'BD Factoraje'!$N:$N,'Cartera Semanal Producto'!BX$1,'BD Factoraje'!$C:$C,$B$2)</f>
        <v>0</v>
      </c>
      <c r="BY72" s="11">
        <f>IF('Cartera Semanal Producto'!$A72='Cartera Semanal Producto'!BY$1,-SUMIFS('BD Factoraje'!$Q:$Q,'BD Factoraje'!$G:$G,'Cartera Semanal Producto'!$A72,'BD Factoraje'!$C:$C,$B$2),0)+BX72-SUMIFS('BD Factoraje'!$R:$R,'BD Factoraje'!$G:$G,'Cartera Semanal Producto'!$A72,'BD Factoraje'!$N:$N,'Cartera Semanal Producto'!BY$1,'BD Factoraje'!$C:$C,$B$2)</f>
        <v>0</v>
      </c>
      <c r="BZ72" s="11">
        <f>IF('Cartera Semanal Producto'!$A72='Cartera Semanal Producto'!BZ$1,-SUMIFS('BD Factoraje'!$Q:$Q,'BD Factoraje'!$G:$G,'Cartera Semanal Producto'!$A72,'BD Factoraje'!$C:$C,$B$2),0)+BY72-SUMIFS('BD Factoraje'!$R:$R,'BD Factoraje'!$G:$G,'Cartera Semanal Producto'!$A72,'BD Factoraje'!$N:$N,'Cartera Semanal Producto'!BZ$1,'BD Factoraje'!$C:$C,$B$2)</f>
        <v>0</v>
      </c>
      <c r="CA72" s="11">
        <f>IF('Cartera Semanal Producto'!$A72='Cartera Semanal Producto'!CA$1,-SUMIFS('BD Factoraje'!$Q:$Q,'BD Factoraje'!$G:$G,'Cartera Semanal Producto'!$A72,'BD Factoraje'!$C:$C,$B$2),0)+BZ72-SUMIFS('BD Factoraje'!$R:$R,'BD Factoraje'!$G:$G,'Cartera Semanal Producto'!$A72,'BD Factoraje'!$N:$N,'Cartera Semanal Producto'!CA$1,'BD Factoraje'!$C:$C,$B$2)</f>
        <v>0</v>
      </c>
      <c r="CB72" s="11">
        <f>IF('Cartera Semanal Producto'!$A72='Cartera Semanal Producto'!CB$1,-SUMIFS('BD Factoraje'!$Q:$Q,'BD Factoraje'!$G:$G,'Cartera Semanal Producto'!$A72,'BD Factoraje'!$C:$C,$B$2),0)+CA72-SUMIFS('BD Factoraje'!$R:$R,'BD Factoraje'!$G:$G,'Cartera Semanal Producto'!$A72,'BD Factoraje'!$N:$N,'Cartera Semanal Producto'!CB$1,'BD Factoraje'!$C:$C,$B$2)</f>
        <v>0</v>
      </c>
      <c r="CC72" s="11">
        <f>IF('Cartera Semanal Producto'!$A72='Cartera Semanal Producto'!CC$1,-SUMIFS('BD Factoraje'!$Q:$Q,'BD Factoraje'!$G:$G,'Cartera Semanal Producto'!$A72,'BD Factoraje'!$C:$C,$B$2),0)+CB72-SUMIFS('BD Factoraje'!$R:$R,'BD Factoraje'!$G:$G,'Cartera Semanal Producto'!$A72,'BD Factoraje'!$N:$N,'Cartera Semanal Producto'!CC$1,'BD Factoraje'!$C:$C,$B$2)</f>
        <v>0</v>
      </c>
      <c r="CD72" s="11">
        <f>IF('Cartera Semanal Producto'!$A72='Cartera Semanal Producto'!CD$1,-SUMIFS('BD Factoraje'!$Q:$Q,'BD Factoraje'!$G:$G,'Cartera Semanal Producto'!$A72,'BD Factoraje'!$C:$C,$B$2),0)+CC72-SUMIFS('BD Factoraje'!$R:$R,'BD Factoraje'!$G:$G,'Cartera Semanal Producto'!$A72,'BD Factoraje'!$N:$N,'Cartera Semanal Producto'!CD$1,'BD Factoraje'!$C:$C,$B$2)</f>
        <v>0</v>
      </c>
      <c r="CE72" s="11">
        <f>IF('Cartera Semanal Producto'!$A72='Cartera Semanal Producto'!CE$1,-SUMIFS('BD Factoraje'!$Q:$Q,'BD Factoraje'!$G:$G,'Cartera Semanal Producto'!$A72,'BD Factoraje'!$C:$C,$B$2),0)+CD72-SUMIFS('BD Factoraje'!$R:$R,'BD Factoraje'!$G:$G,'Cartera Semanal Producto'!$A72,'BD Factoraje'!$N:$N,'Cartera Semanal Producto'!CE$1,'BD Factoraje'!$C:$C,$B$2)</f>
        <v>0</v>
      </c>
      <c r="CF72" s="11">
        <f>IF('Cartera Semanal Producto'!$A72='Cartera Semanal Producto'!CF$1,-SUMIFS('BD Factoraje'!$Q:$Q,'BD Factoraje'!$G:$G,'Cartera Semanal Producto'!$A72,'BD Factoraje'!$C:$C,$B$2),0)+CE72-SUMIFS('BD Factoraje'!$R:$R,'BD Factoraje'!$G:$G,'Cartera Semanal Producto'!$A72,'BD Factoraje'!$N:$N,'Cartera Semanal Producto'!CF$1,'BD Factoraje'!$C:$C,$B$2)</f>
        <v>0</v>
      </c>
      <c r="CG72" s="11">
        <f>IF('Cartera Semanal Producto'!$A72='Cartera Semanal Producto'!CG$1,-SUMIFS('BD Factoraje'!$Q:$Q,'BD Factoraje'!$G:$G,'Cartera Semanal Producto'!$A72,'BD Factoraje'!$C:$C,$B$2),0)+CF72-SUMIFS('BD Factoraje'!$R:$R,'BD Factoraje'!$G:$G,'Cartera Semanal Producto'!$A72,'BD Factoraje'!$N:$N,'Cartera Semanal Producto'!CG$1,'BD Factoraje'!$C:$C,$B$2)</f>
        <v>0</v>
      </c>
      <c r="CH72" s="11">
        <f>IF('Cartera Semanal Producto'!$A72='Cartera Semanal Producto'!CH$1,-SUMIFS('BD Factoraje'!$Q:$Q,'BD Factoraje'!$G:$G,'Cartera Semanal Producto'!$A72,'BD Factoraje'!$C:$C,$B$2),0)+CG72-SUMIFS('BD Factoraje'!$R:$R,'BD Factoraje'!$G:$G,'Cartera Semanal Producto'!$A72,'BD Factoraje'!$N:$N,'Cartera Semanal Producto'!CH$1,'BD Factoraje'!$C:$C,$B$2)</f>
        <v>0</v>
      </c>
      <c r="CI72" s="11">
        <f>IF('Cartera Semanal Producto'!$A72='Cartera Semanal Producto'!CI$1,-SUMIFS('BD Factoraje'!$Q:$Q,'BD Factoraje'!$G:$G,'Cartera Semanal Producto'!$A72,'BD Factoraje'!$C:$C,$B$2),0)+CH72-SUMIFS('BD Factoraje'!$R:$R,'BD Factoraje'!$G:$G,'Cartera Semanal Producto'!$A72,'BD Factoraje'!$N:$N,'Cartera Semanal Producto'!CI$1,'BD Factoraje'!$C:$C,$B$2)</f>
        <v>0</v>
      </c>
      <c r="CJ72" s="11">
        <f>IF('Cartera Semanal Producto'!$A72='Cartera Semanal Producto'!CJ$1,-SUMIFS('BD Factoraje'!$Q:$Q,'BD Factoraje'!$G:$G,'Cartera Semanal Producto'!$A72,'BD Factoraje'!$C:$C,$B$2),0)+CI72-SUMIFS('BD Factoraje'!$R:$R,'BD Factoraje'!$G:$G,'Cartera Semanal Producto'!$A72,'BD Factoraje'!$N:$N,'Cartera Semanal Producto'!CJ$1,'BD Factoraje'!$C:$C,$B$2)</f>
        <v>0</v>
      </c>
      <c r="CK72" s="11">
        <f>IF('Cartera Semanal Producto'!$A72='Cartera Semanal Producto'!CK$1,-SUMIFS('BD Factoraje'!$Q:$Q,'BD Factoraje'!$G:$G,'Cartera Semanal Producto'!$A72,'BD Factoraje'!$C:$C,$B$2),0)+CJ72-SUMIFS('BD Factoraje'!$R:$R,'BD Factoraje'!$G:$G,'Cartera Semanal Producto'!$A72,'BD Factoraje'!$N:$N,'Cartera Semanal Producto'!CK$1,'BD Factoraje'!$C:$C,$B$2)</f>
        <v>0</v>
      </c>
      <c r="CL72" s="11">
        <f>IF('Cartera Semanal Producto'!$A72='Cartera Semanal Producto'!CL$1,-SUMIFS('BD Factoraje'!$Q:$Q,'BD Factoraje'!$G:$G,'Cartera Semanal Producto'!$A72,'BD Factoraje'!$C:$C,$B$2),0)+CK72-SUMIFS('BD Factoraje'!$R:$R,'BD Factoraje'!$G:$G,'Cartera Semanal Producto'!$A72,'BD Factoraje'!$N:$N,'Cartera Semanal Producto'!CL$1,'BD Factoraje'!$C:$C,$B$2)</f>
        <v>0</v>
      </c>
      <c r="CM72" s="11">
        <f>IF('Cartera Semanal Producto'!$A72='Cartera Semanal Producto'!CM$1,-SUMIFS('BD Factoraje'!$Q:$Q,'BD Factoraje'!$G:$G,'Cartera Semanal Producto'!$A72,'BD Factoraje'!$C:$C,$B$2),0)+CL72-SUMIFS('BD Factoraje'!$R:$R,'BD Factoraje'!$G:$G,'Cartera Semanal Producto'!$A72,'BD Factoraje'!$N:$N,'Cartera Semanal Producto'!CM$1,'BD Factoraje'!$C:$C,$B$2)</f>
        <v>0</v>
      </c>
      <c r="CN72" s="11">
        <f>IF('Cartera Semanal Producto'!$A72='Cartera Semanal Producto'!CN$1,-SUMIFS('BD Factoraje'!$Q:$Q,'BD Factoraje'!$G:$G,'Cartera Semanal Producto'!$A72,'BD Factoraje'!$C:$C,$B$2),0)+CM72-SUMIFS('BD Factoraje'!$R:$R,'BD Factoraje'!$G:$G,'Cartera Semanal Producto'!$A72,'BD Factoraje'!$N:$N,'Cartera Semanal Producto'!CN$1,'BD Factoraje'!$C:$C,$B$2)</f>
        <v>0</v>
      </c>
      <c r="CO72" s="11">
        <f>IF('Cartera Semanal Producto'!$A72='Cartera Semanal Producto'!CO$1,-SUMIFS('BD Factoraje'!$Q:$Q,'BD Factoraje'!$G:$G,'Cartera Semanal Producto'!$A72,'BD Factoraje'!$C:$C,$B$2),0)+CN72-SUMIFS('BD Factoraje'!$R:$R,'BD Factoraje'!$G:$G,'Cartera Semanal Producto'!$A72,'BD Factoraje'!$N:$N,'Cartera Semanal Producto'!CO$1,'BD Factoraje'!$C:$C,$B$2)</f>
        <v>0</v>
      </c>
      <c r="CP72" s="11">
        <f>IF('Cartera Semanal Producto'!$A72='Cartera Semanal Producto'!CP$1,-SUMIFS('BD Factoraje'!$Q:$Q,'BD Factoraje'!$G:$G,'Cartera Semanal Producto'!$A72,'BD Factoraje'!$C:$C,$B$2),0)+CO72-SUMIFS('BD Factoraje'!$R:$R,'BD Factoraje'!$G:$G,'Cartera Semanal Producto'!$A72,'BD Factoraje'!$N:$N,'Cartera Semanal Producto'!CP$1,'BD Factoraje'!$C:$C,$B$2)</f>
        <v>0</v>
      </c>
      <c r="CQ72" s="11">
        <f>IF('Cartera Semanal Producto'!$A72='Cartera Semanal Producto'!CQ$1,-SUMIFS('BD Factoraje'!$Q:$Q,'BD Factoraje'!$G:$G,'Cartera Semanal Producto'!$A72,'BD Factoraje'!$C:$C,$B$2),0)+CP72-SUMIFS('BD Factoraje'!$R:$R,'BD Factoraje'!$G:$G,'Cartera Semanal Producto'!$A72,'BD Factoraje'!$N:$N,'Cartera Semanal Producto'!CQ$1,'BD Factoraje'!$C:$C,$B$2)</f>
        <v>0</v>
      </c>
      <c r="CR72" s="11">
        <f>IF('Cartera Semanal Producto'!$A72='Cartera Semanal Producto'!CR$1,-SUMIFS('BD Factoraje'!$Q:$Q,'BD Factoraje'!$G:$G,'Cartera Semanal Producto'!$A72,'BD Factoraje'!$C:$C,$B$2),0)+CQ72-SUMIFS('BD Factoraje'!$R:$R,'BD Factoraje'!$G:$G,'Cartera Semanal Producto'!$A72,'BD Factoraje'!$N:$N,'Cartera Semanal Producto'!CR$1,'BD Factoraje'!$C:$C,$B$2)</f>
        <v>0</v>
      </c>
      <c r="CS72" s="11">
        <f>IF('Cartera Semanal Producto'!$A72='Cartera Semanal Producto'!CS$1,-SUMIFS('BD Factoraje'!$Q:$Q,'BD Factoraje'!$G:$G,'Cartera Semanal Producto'!$A72,'BD Factoraje'!$C:$C,$B$2),0)+CR72-SUMIFS('BD Factoraje'!$R:$R,'BD Factoraje'!$G:$G,'Cartera Semanal Producto'!$A72,'BD Factoraje'!$N:$N,'Cartera Semanal Producto'!CS$1,'BD Factoraje'!$C:$C,$B$2)</f>
        <v>0</v>
      </c>
      <c r="CT72" s="11">
        <f>IF('Cartera Semanal Producto'!$A72='Cartera Semanal Producto'!CT$1,-SUMIFS('BD Factoraje'!$Q:$Q,'BD Factoraje'!$G:$G,'Cartera Semanal Producto'!$A72,'BD Factoraje'!$C:$C,$B$2),0)+CS72-SUMIFS('BD Factoraje'!$R:$R,'BD Factoraje'!$G:$G,'Cartera Semanal Producto'!$A72,'BD Factoraje'!$N:$N,'Cartera Semanal Producto'!CT$1,'BD Factoraje'!$C:$C,$B$2)</f>
        <v>0</v>
      </c>
      <c r="CU72" s="11">
        <f>IF('Cartera Semanal Producto'!$A72='Cartera Semanal Producto'!CU$1,-SUMIFS('BD Factoraje'!$Q:$Q,'BD Factoraje'!$G:$G,'Cartera Semanal Producto'!$A72,'BD Factoraje'!$C:$C,$B$2),0)+CT72-SUMIFS('BD Factoraje'!$R:$R,'BD Factoraje'!$G:$G,'Cartera Semanal Producto'!$A72,'BD Factoraje'!$N:$N,'Cartera Semanal Producto'!CU$1,'BD Factoraje'!$C:$C,$B$2)</f>
        <v>0</v>
      </c>
      <c r="CV72" s="11">
        <f>IF('Cartera Semanal Producto'!$A72='Cartera Semanal Producto'!CV$1,-SUMIFS('BD Factoraje'!$Q:$Q,'BD Factoraje'!$G:$G,'Cartera Semanal Producto'!$A72,'BD Factoraje'!$C:$C,$B$2),0)+CU72-SUMIFS('BD Factoraje'!$R:$R,'BD Factoraje'!$G:$G,'Cartera Semanal Producto'!$A72,'BD Factoraje'!$N:$N,'Cartera Semanal Producto'!CV$1,'BD Factoraje'!$C:$C,$B$2)</f>
        <v>0</v>
      </c>
    </row>
    <row r="73" spans="1:100" x14ac:dyDescent="0.25">
      <c r="A73" s="14">
        <v>83</v>
      </c>
      <c r="B73" s="31">
        <f t="shared" si="3"/>
        <v>42946</v>
      </c>
      <c r="C73" s="11">
        <f>IF('Cartera Semanal Producto'!$A73='Cartera Semanal Producto'!C$1,-SUMIFS('BD Factoraje'!$Q:$Q,'BD Factoraje'!$G:$G,'Cartera Semanal Producto'!$A73,'BD Factoraje'!$C:$C,$B$2),0)</f>
        <v>0</v>
      </c>
      <c r="D73" s="11">
        <f>IF('Cartera Semanal Producto'!$A73='Cartera Semanal Producto'!D$1,-SUMIFS('BD Factoraje'!$Q:$Q,'BD Factoraje'!$G:$G,'Cartera Semanal Producto'!$A73,'BD Factoraje'!$C:$C,$B$2),0)+C73-SUMIFS('BD Factoraje'!$R:$R,'BD Factoraje'!$G:$G,'Cartera Semanal Producto'!$A73,'BD Factoraje'!$N:$N,'Cartera Semanal Producto'!D$1,'BD Factoraje'!$C:$C,$B$2)</f>
        <v>0</v>
      </c>
      <c r="E73" s="11">
        <f>IF('Cartera Semanal Producto'!$A73='Cartera Semanal Producto'!E$1,-SUMIFS('BD Factoraje'!$Q:$Q,'BD Factoraje'!$G:$G,'Cartera Semanal Producto'!$A73,'BD Factoraje'!$C:$C,$B$2),0)+D73-SUMIFS('BD Factoraje'!$R:$R,'BD Factoraje'!$G:$G,'Cartera Semanal Producto'!$A73,'BD Factoraje'!$N:$N,'Cartera Semanal Producto'!E$1,'BD Factoraje'!$C:$C,$B$2)</f>
        <v>0</v>
      </c>
      <c r="F73" s="11">
        <f>IF('Cartera Semanal Producto'!$A73='Cartera Semanal Producto'!F$1,-SUMIFS('BD Factoraje'!$Q:$Q,'BD Factoraje'!$G:$G,'Cartera Semanal Producto'!$A73,'BD Factoraje'!$C:$C,$B$2),0)+E73-SUMIFS('BD Factoraje'!$R:$R,'BD Factoraje'!$G:$G,'Cartera Semanal Producto'!$A73,'BD Factoraje'!$N:$N,'Cartera Semanal Producto'!F$1,'BD Factoraje'!$C:$C,$B$2)</f>
        <v>0</v>
      </c>
      <c r="G73" s="11">
        <f>IF('Cartera Semanal Producto'!$A73='Cartera Semanal Producto'!G$1,-SUMIFS('BD Factoraje'!$Q:$Q,'BD Factoraje'!$G:$G,'Cartera Semanal Producto'!$A73,'BD Factoraje'!$C:$C,$B$2),0)+F73-SUMIFS('BD Factoraje'!$R:$R,'BD Factoraje'!$G:$G,'Cartera Semanal Producto'!$A73,'BD Factoraje'!$N:$N,'Cartera Semanal Producto'!G$1,'BD Factoraje'!$C:$C,$B$2)</f>
        <v>0</v>
      </c>
      <c r="H73" s="11">
        <f>IF('Cartera Semanal Producto'!$A73='Cartera Semanal Producto'!H$1,-SUMIFS('BD Factoraje'!$Q:$Q,'BD Factoraje'!$G:$G,'Cartera Semanal Producto'!$A73,'BD Factoraje'!$C:$C,$B$2),0)+G73-SUMIFS('BD Factoraje'!$R:$R,'BD Factoraje'!$G:$G,'Cartera Semanal Producto'!$A73,'BD Factoraje'!$N:$N,'Cartera Semanal Producto'!H$1,'BD Factoraje'!$C:$C,$B$2)</f>
        <v>0</v>
      </c>
      <c r="I73" s="11">
        <f>IF('Cartera Semanal Producto'!$A73='Cartera Semanal Producto'!I$1,-SUMIFS('BD Factoraje'!$Q:$Q,'BD Factoraje'!$G:$G,'Cartera Semanal Producto'!$A73,'BD Factoraje'!$C:$C,$B$2),0)+H73-SUMIFS('BD Factoraje'!$R:$R,'BD Factoraje'!$G:$G,'Cartera Semanal Producto'!$A73,'BD Factoraje'!$N:$N,'Cartera Semanal Producto'!I$1,'BD Factoraje'!$C:$C,$B$2)</f>
        <v>0</v>
      </c>
      <c r="J73" s="11">
        <f>IF('Cartera Semanal Producto'!$A73='Cartera Semanal Producto'!J$1,-SUMIFS('BD Factoraje'!$Q:$Q,'BD Factoraje'!$G:$G,'Cartera Semanal Producto'!$A73,'BD Factoraje'!$C:$C,$B$2),0)+I73-SUMIFS('BD Factoraje'!$R:$R,'BD Factoraje'!$G:$G,'Cartera Semanal Producto'!$A73,'BD Factoraje'!$N:$N,'Cartera Semanal Producto'!J$1,'BD Factoraje'!$C:$C,$B$2)</f>
        <v>0</v>
      </c>
      <c r="K73" s="11">
        <f>IF('Cartera Semanal Producto'!$A73='Cartera Semanal Producto'!K$1,-SUMIFS('BD Factoraje'!$Q:$Q,'BD Factoraje'!$G:$G,'Cartera Semanal Producto'!$A73,'BD Factoraje'!$C:$C,$B$2),0)+J73-SUMIFS('BD Factoraje'!$R:$R,'BD Factoraje'!$G:$G,'Cartera Semanal Producto'!$A73,'BD Factoraje'!$N:$N,'Cartera Semanal Producto'!K$1,'BD Factoraje'!$C:$C,$B$2)</f>
        <v>0</v>
      </c>
      <c r="L73" s="11">
        <f>IF('Cartera Semanal Producto'!$A73='Cartera Semanal Producto'!L$1,-SUMIFS('BD Factoraje'!$Q:$Q,'BD Factoraje'!$G:$G,'Cartera Semanal Producto'!$A73,'BD Factoraje'!$C:$C,$B$2),0)+K73-SUMIFS('BD Factoraje'!$R:$R,'BD Factoraje'!$G:$G,'Cartera Semanal Producto'!$A73,'BD Factoraje'!$N:$N,'Cartera Semanal Producto'!L$1,'BD Factoraje'!$C:$C,$B$2)</f>
        <v>0</v>
      </c>
      <c r="M73" s="11">
        <f>IF('Cartera Semanal Producto'!$A73='Cartera Semanal Producto'!M$1,-SUMIFS('BD Factoraje'!$Q:$Q,'BD Factoraje'!$G:$G,'Cartera Semanal Producto'!$A73,'BD Factoraje'!$C:$C,$B$2),0)+L73-SUMIFS('BD Factoraje'!$R:$R,'BD Factoraje'!$G:$G,'Cartera Semanal Producto'!$A73,'BD Factoraje'!$N:$N,'Cartera Semanal Producto'!M$1,'BD Factoraje'!$C:$C,$B$2)</f>
        <v>0</v>
      </c>
      <c r="N73" s="11">
        <f>IF('Cartera Semanal Producto'!$A73='Cartera Semanal Producto'!N$1,-SUMIFS('BD Factoraje'!$Q:$Q,'BD Factoraje'!$G:$G,'Cartera Semanal Producto'!$A73,'BD Factoraje'!$C:$C,$B$2),0)+M73-SUMIFS('BD Factoraje'!$R:$R,'BD Factoraje'!$G:$G,'Cartera Semanal Producto'!$A73,'BD Factoraje'!$N:$N,'Cartera Semanal Producto'!N$1,'BD Factoraje'!$C:$C,$B$2)</f>
        <v>0</v>
      </c>
      <c r="O73" s="11">
        <f>IF('Cartera Semanal Producto'!$A73='Cartera Semanal Producto'!O$1,-SUMIFS('BD Factoraje'!$Q:$Q,'BD Factoraje'!$G:$G,'Cartera Semanal Producto'!$A73,'BD Factoraje'!$C:$C,$B$2),0)+N73-SUMIFS('BD Factoraje'!$R:$R,'BD Factoraje'!$G:$G,'Cartera Semanal Producto'!$A73,'BD Factoraje'!$N:$N,'Cartera Semanal Producto'!O$1,'BD Factoraje'!$C:$C,$B$2)</f>
        <v>0</v>
      </c>
      <c r="P73" s="11">
        <f>IF('Cartera Semanal Producto'!$A73='Cartera Semanal Producto'!P$1,-SUMIFS('BD Factoraje'!$Q:$Q,'BD Factoraje'!$G:$G,'Cartera Semanal Producto'!$A73,'BD Factoraje'!$C:$C,$B$2),0)+O73-SUMIFS('BD Factoraje'!$R:$R,'BD Factoraje'!$G:$G,'Cartera Semanal Producto'!$A73,'BD Factoraje'!$N:$N,'Cartera Semanal Producto'!P$1,'BD Factoraje'!$C:$C,$B$2)</f>
        <v>0</v>
      </c>
      <c r="Q73" s="11">
        <f>IF('Cartera Semanal Producto'!$A73='Cartera Semanal Producto'!Q$1,-SUMIFS('BD Factoraje'!$Q:$Q,'BD Factoraje'!$G:$G,'Cartera Semanal Producto'!$A73,'BD Factoraje'!$C:$C,$B$2),0)+P73-SUMIFS('BD Factoraje'!$R:$R,'BD Factoraje'!$G:$G,'Cartera Semanal Producto'!$A73,'BD Factoraje'!$N:$N,'Cartera Semanal Producto'!Q$1,'BD Factoraje'!$C:$C,$B$2)</f>
        <v>0</v>
      </c>
      <c r="R73" s="11">
        <f>IF('Cartera Semanal Producto'!$A73='Cartera Semanal Producto'!R$1,-SUMIFS('BD Factoraje'!$Q:$Q,'BD Factoraje'!$G:$G,'Cartera Semanal Producto'!$A73,'BD Factoraje'!$C:$C,$B$2),0)+Q73-SUMIFS('BD Factoraje'!$R:$R,'BD Factoraje'!$G:$G,'Cartera Semanal Producto'!$A73,'BD Factoraje'!$N:$N,'Cartera Semanal Producto'!R$1,'BD Factoraje'!$C:$C,$B$2)</f>
        <v>0</v>
      </c>
      <c r="S73" s="11">
        <f>IF('Cartera Semanal Producto'!$A73='Cartera Semanal Producto'!S$1,-SUMIFS('BD Factoraje'!$Q:$Q,'BD Factoraje'!$G:$G,'Cartera Semanal Producto'!$A73,'BD Factoraje'!$C:$C,$B$2),0)+R73-SUMIFS('BD Factoraje'!$R:$R,'BD Factoraje'!$G:$G,'Cartera Semanal Producto'!$A73,'BD Factoraje'!$N:$N,'Cartera Semanal Producto'!S$1,'BD Factoraje'!$C:$C,$B$2)</f>
        <v>0</v>
      </c>
      <c r="T73" s="11">
        <f>IF('Cartera Semanal Producto'!$A73='Cartera Semanal Producto'!T$1,-SUMIFS('BD Factoraje'!$Q:$Q,'BD Factoraje'!$G:$G,'Cartera Semanal Producto'!$A73,'BD Factoraje'!$C:$C,$B$2),0)+S73-SUMIFS('BD Factoraje'!$R:$R,'BD Factoraje'!$G:$G,'Cartera Semanal Producto'!$A73,'BD Factoraje'!$N:$N,'Cartera Semanal Producto'!T$1,'BD Factoraje'!$C:$C,$B$2)</f>
        <v>0</v>
      </c>
      <c r="U73" s="11">
        <f>IF('Cartera Semanal Producto'!$A73='Cartera Semanal Producto'!U$1,-SUMIFS('BD Factoraje'!$Q:$Q,'BD Factoraje'!$G:$G,'Cartera Semanal Producto'!$A73,'BD Factoraje'!$C:$C,$B$2),0)+T73-SUMIFS('BD Factoraje'!$R:$R,'BD Factoraje'!$G:$G,'Cartera Semanal Producto'!$A73,'BD Factoraje'!$N:$N,'Cartera Semanal Producto'!U$1,'BD Factoraje'!$C:$C,$B$2)</f>
        <v>0</v>
      </c>
      <c r="V73" s="11">
        <f>IF('Cartera Semanal Producto'!$A73='Cartera Semanal Producto'!V$1,-SUMIFS('BD Factoraje'!$Q:$Q,'BD Factoraje'!$G:$G,'Cartera Semanal Producto'!$A73,'BD Factoraje'!$C:$C,$B$2),0)+U73-SUMIFS('BD Factoraje'!$R:$R,'BD Factoraje'!$G:$G,'Cartera Semanal Producto'!$A73,'BD Factoraje'!$N:$N,'Cartera Semanal Producto'!V$1,'BD Factoraje'!$C:$C,$B$2)</f>
        <v>0</v>
      </c>
      <c r="W73" s="11">
        <f>IF('Cartera Semanal Producto'!$A73='Cartera Semanal Producto'!W$1,-SUMIFS('BD Factoraje'!$Q:$Q,'BD Factoraje'!$G:$G,'Cartera Semanal Producto'!$A73,'BD Factoraje'!$C:$C,$B$2),0)+V73-SUMIFS('BD Factoraje'!$R:$R,'BD Factoraje'!$G:$G,'Cartera Semanal Producto'!$A73,'BD Factoraje'!$N:$N,'Cartera Semanal Producto'!W$1,'BD Factoraje'!$C:$C,$B$2)</f>
        <v>0</v>
      </c>
      <c r="X73" s="11">
        <f>IF('Cartera Semanal Producto'!$A73='Cartera Semanal Producto'!X$1,-SUMIFS('BD Factoraje'!$Q:$Q,'BD Factoraje'!$G:$G,'Cartera Semanal Producto'!$A73,'BD Factoraje'!$C:$C,$B$2),0)+W73-SUMIFS('BD Factoraje'!$R:$R,'BD Factoraje'!$G:$G,'Cartera Semanal Producto'!$A73,'BD Factoraje'!$N:$N,'Cartera Semanal Producto'!X$1,'BD Factoraje'!$C:$C,$B$2)</f>
        <v>0</v>
      </c>
      <c r="Y73" s="11">
        <f>IF('Cartera Semanal Producto'!$A73='Cartera Semanal Producto'!Y$1,-SUMIFS('BD Factoraje'!$Q:$Q,'BD Factoraje'!$G:$G,'Cartera Semanal Producto'!$A73,'BD Factoraje'!$C:$C,$B$2),0)+X73-SUMIFS('BD Factoraje'!$R:$R,'BD Factoraje'!$G:$G,'Cartera Semanal Producto'!$A73,'BD Factoraje'!$N:$N,'Cartera Semanal Producto'!Y$1,'BD Factoraje'!$C:$C,$B$2)</f>
        <v>0</v>
      </c>
      <c r="Z73" s="11">
        <f>IF('Cartera Semanal Producto'!$A73='Cartera Semanal Producto'!Z$1,-SUMIFS('BD Factoraje'!$Q:$Q,'BD Factoraje'!$G:$G,'Cartera Semanal Producto'!$A73,'BD Factoraje'!$C:$C,$B$2),0)+Y73-SUMIFS('BD Factoraje'!$R:$R,'BD Factoraje'!$G:$G,'Cartera Semanal Producto'!$A73,'BD Factoraje'!$N:$N,'Cartera Semanal Producto'!Z$1,'BD Factoraje'!$C:$C,$B$2)</f>
        <v>0</v>
      </c>
      <c r="AA73" s="11">
        <f>IF('Cartera Semanal Producto'!$A73='Cartera Semanal Producto'!AA$1,-SUMIFS('BD Factoraje'!$Q:$Q,'BD Factoraje'!$G:$G,'Cartera Semanal Producto'!$A73,'BD Factoraje'!$C:$C,$B$2),0)+Z73-SUMIFS('BD Factoraje'!$R:$R,'BD Factoraje'!$G:$G,'Cartera Semanal Producto'!$A73,'BD Factoraje'!$N:$N,'Cartera Semanal Producto'!AA$1,'BD Factoraje'!$C:$C,$B$2)</f>
        <v>0</v>
      </c>
      <c r="AB73" s="11">
        <f>IF('Cartera Semanal Producto'!$A73='Cartera Semanal Producto'!AB$1,-SUMIFS('BD Factoraje'!$Q:$Q,'BD Factoraje'!$G:$G,'Cartera Semanal Producto'!$A73,'BD Factoraje'!$C:$C,$B$2),0)+AA73-SUMIFS('BD Factoraje'!$R:$R,'BD Factoraje'!$G:$G,'Cartera Semanal Producto'!$A73,'BD Factoraje'!$N:$N,'Cartera Semanal Producto'!AB$1,'BD Factoraje'!$C:$C,$B$2)</f>
        <v>0</v>
      </c>
      <c r="AC73" s="11">
        <f>IF('Cartera Semanal Producto'!$A73='Cartera Semanal Producto'!AC$1,-SUMIFS('BD Factoraje'!$Q:$Q,'BD Factoraje'!$G:$G,'Cartera Semanal Producto'!$A73,'BD Factoraje'!$C:$C,$B$2),0)+AB73-SUMIFS('BD Factoraje'!$R:$R,'BD Factoraje'!$G:$G,'Cartera Semanal Producto'!$A73,'BD Factoraje'!$N:$N,'Cartera Semanal Producto'!AC$1,'BD Factoraje'!$C:$C,$B$2)</f>
        <v>0</v>
      </c>
      <c r="AD73" s="11">
        <f>IF('Cartera Semanal Producto'!$A73='Cartera Semanal Producto'!AD$1,-SUMIFS('BD Factoraje'!$Q:$Q,'BD Factoraje'!$G:$G,'Cartera Semanal Producto'!$A73,'BD Factoraje'!$C:$C,$B$2),0)+AC73-SUMIFS('BD Factoraje'!$R:$R,'BD Factoraje'!$G:$G,'Cartera Semanal Producto'!$A73,'BD Factoraje'!$N:$N,'Cartera Semanal Producto'!AD$1,'BD Factoraje'!$C:$C,$B$2)</f>
        <v>0</v>
      </c>
      <c r="AE73" s="11">
        <f>IF('Cartera Semanal Producto'!$A73='Cartera Semanal Producto'!AE$1,-SUMIFS('BD Factoraje'!$Q:$Q,'BD Factoraje'!$G:$G,'Cartera Semanal Producto'!$A73,'BD Factoraje'!$C:$C,$B$2),0)+AD73-SUMIFS('BD Factoraje'!$R:$R,'BD Factoraje'!$G:$G,'Cartera Semanal Producto'!$A73,'BD Factoraje'!$N:$N,'Cartera Semanal Producto'!AE$1,'BD Factoraje'!$C:$C,$B$2)</f>
        <v>0</v>
      </c>
      <c r="AF73" s="11">
        <f>IF('Cartera Semanal Producto'!$A73='Cartera Semanal Producto'!AF$1,-SUMIFS('BD Factoraje'!$Q:$Q,'BD Factoraje'!$G:$G,'Cartera Semanal Producto'!$A73,'BD Factoraje'!$C:$C,$B$2),0)+AE73-SUMIFS('BD Factoraje'!$R:$R,'BD Factoraje'!$G:$G,'Cartera Semanal Producto'!$A73,'BD Factoraje'!$N:$N,'Cartera Semanal Producto'!AF$1,'BD Factoraje'!$C:$C,$B$2)</f>
        <v>0</v>
      </c>
      <c r="AG73" s="11">
        <f>IF('Cartera Semanal Producto'!$A73='Cartera Semanal Producto'!AG$1,-SUMIFS('BD Factoraje'!$Q:$Q,'BD Factoraje'!$G:$G,'Cartera Semanal Producto'!$A73,'BD Factoraje'!$C:$C,$B$2),0)+AF73-SUMIFS('BD Factoraje'!$R:$R,'BD Factoraje'!$G:$G,'Cartera Semanal Producto'!$A73,'BD Factoraje'!$N:$N,'Cartera Semanal Producto'!AG$1,'BD Factoraje'!$C:$C,$B$2)</f>
        <v>0</v>
      </c>
      <c r="AH73" s="11">
        <f>IF('Cartera Semanal Producto'!$A73='Cartera Semanal Producto'!AH$1,-SUMIFS('BD Factoraje'!$Q:$Q,'BD Factoraje'!$G:$G,'Cartera Semanal Producto'!$A73,'BD Factoraje'!$C:$C,$B$2),0)+AG73-SUMIFS('BD Factoraje'!$R:$R,'BD Factoraje'!$G:$G,'Cartera Semanal Producto'!$A73,'BD Factoraje'!$N:$N,'Cartera Semanal Producto'!AH$1,'BD Factoraje'!$C:$C,$B$2)</f>
        <v>0</v>
      </c>
      <c r="AI73" s="11">
        <f>IF('Cartera Semanal Producto'!$A73='Cartera Semanal Producto'!AI$1,-SUMIFS('BD Factoraje'!$Q:$Q,'BD Factoraje'!$G:$G,'Cartera Semanal Producto'!$A73,'BD Factoraje'!$C:$C,$B$2),0)+AH73-SUMIFS('BD Factoraje'!$R:$R,'BD Factoraje'!$G:$G,'Cartera Semanal Producto'!$A73,'BD Factoraje'!$N:$N,'Cartera Semanal Producto'!AI$1,'BD Factoraje'!$C:$C,$B$2)</f>
        <v>0</v>
      </c>
      <c r="AJ73" s="11">
        <f>IF('Cartera Semanal Producto'!$A73='Cartera Semanal Producto'!AJ$1,-SUMIFS('BD Factoraje'!$Q:$Q,'BD Factoraje'!$G:$G,'Cartera Semanal Producto'!$A73,'BD Factoraje'!$C:$C,$B$2),0)+AI73-SUMIFS('BD Factoraje'!$R:$R,'BD Factoraje'!$G:$G,'Cartera Semanal Producto'!$A73,'BD Factoraje'!$N:$N,'Cartera Semanal Producto'!AJ$1,'BD Factoraje'!$C:$C,$B$2)</f>
        <v>0</v>
      </c>
      <c r="AK73" s="11">
        <f>IF('Cartera Semanal Producto'!$A73='Cartera Semanal Producto'!AK$1,-SUMIFS('BD Factoraje'!$Q:$Q,'BD Factoraje'!$G:$G,'Cartera Semanal Producto'!$A73,'BD Factoraje'!$C:$C,$B$2),0)+AJ73-SUMIFS('BD Factoraje'!$R:$R,'BD Factoraje'!$G:$G,'Cartera Semanal Producto'!$A73,'BD Factoraje'!$N:$N,'Cartera Semanal Producto'!AK$1,'BD Factoraje'!$C:$C,$B$2)</f>
        <v>0</v>
      </c>
      <c r="AL73" s="11">
        <f>IF('Cartera Semanal Producto'!$A73='Cartera Semanal Producto'!AL$1,-SUMIFS('BD Factoraje'!$Q:$Q,'BD Factoraje'!$G:$G,'Cartera Semanal Producto'!$A73,'BD Factoraje'!$C:$C,$B$2),0)+AK73-SUMIFS('BD Factoraje'!$R:$R,'BD Factoraje'!$G:$G,'Cartera Semanal Producto'!$A73,'BD Factoraje'!$N:$N,'Cartera Semanal Producto'!AL$1,'BD Factoraje'!$C:$C,$B$2)</f>
        <v>0</v>
      </c>
      <c r="AM73" s="11">
        <f>IF('Cartera Semanal Producto'!$A73='Cartera Semanal Producto'!AM$1,-SUMIFS('BD Factoraje'!$Q:$Q,'BD Factoraje'!$G:$G,'Cartera Semanal Producto'!$A73,'BD Factoraje'!$C:$C,$B$2),0)+AL73-SUMIFS('BD Factoraje'!$R:$R,'BD Factoraje'!$G:$G,'Cartera Semanal Producto'!$A73,'BD Factoraje'!$N:$N,'Cartera Semanal Producto'!AM$1,'BD Factoraje'!$C:$C,$B$2)</f>
        <v>0</v>
      </c>
      <c r="AN73" s="11">
        <f>IF('Cartera Semanal Producto'!$A73='Cartera Semanal Producto'!AN$1,-SUMIFS('BD Factoraje'!$Q:$Q,'BD Factoraje'!$G:$G,'Cartera Semanal Producto'!$A73,'BD Factoraje'!$C:$C,$B$2),0)+AM73-SUMIFS('BD Factoraje'!$R:$R,'BD Factoraje'!$G:$G,'Cartera Semanal Producto'!$A73,'BD Factoraje'!$N:$N,'Cartera Semanal Producto'!AN$1,'BD Factoraje'!$C:$C,$B$2)</f>
        <v>0</v>
      </c>
      <c r="AO73" s="11">
        <f>IF('Cartera Semanal Producto'!$A73='Cartera Semanal Producto'!AO$1,-SUMIFS('BD Factoraje'!$Q:$Q,'BD Factoraje'!$G:$G,'Cartera Semanal Producto'!$A73,'BD Factoraje'!$C:$C,$B$2),0)+AN73-SUMIFS('BD Factoraje'!$R:$R,'BD Factoraje'!$G:$G,'Cartera Semanal Producto'!$A73,'BD Factoraje'!$N:$N,'Cartera Semanal Producto'!AO$1,'BD Factoraje'!$C:$C,$B$2)</f>
        <v>0</v>
      </c>
      <c r="AP73" s="11">
        <f>IF('Cartera Semanal Producto'!$A73='Cartera Semanal Producto'!AP$1,-SUMIFS('BD Factoraje'!$Q:$Q,'BD Factoraje'!$G:$G,'Cartera Semanal Producto'!$A73,'BD Factoraje'!$C:$C,$B$2),0)+AO73-SUMIFS('BD Factoraje'!$R:$R,'BD Factoraje'!$G:$G,'Cartera Semanal Producto'!$A73,'BD Factoraje'!$N:$N,'Cartera Semanal Producto'!AP$1,'BD Factoraje'!$C:$C,$B$2)</f>
        <v>0</v>
      </c>
      <c r="AQ73" s="11">
        <f>IF('Cartera Semanal Producto'!$A73='Cartera Semanal Producto'!AQ$1,-SUMIFS('BD Factoraje'!$Q:$Q,'BD Factoraje'!$G:$G,'Cartera Semanal Producto'!$A73,'BD Factoraje'!$C:$C,$B$2),0)+AP73-SUMIFS('BD Factoraje'!$R:$R,'BD Factoraje'!$G:$G,'Cartera Semanal Producto'!$A73,'BD Factoraje'!$N:$N,'Cartera Semanal Producto'!AQ$1,'BD Factoraje'!$C:$C,$B$2)</f>
        <v>0</v>
      </c>
      <c r="AR73" s="11">
        <f>IF('Cartera Semanal Producto'!$A73='Cartera Semanal Producto'!AR$1,-SUMIFS('BD Factoraje'!$Q:$Q,'BD Factoraje'!$G:$G,'Cartera Semanal Producto'!$A73,'BD Factoraje'!$C:$C,$B$2),0)+AQ73-SUMIFS('BD Factoraje'!$R:$R,'BD Factoraje'!$G:$G,'Cartera Semanal Producto'!$A73,'BD Factoraje'!$N:$N,'Cartera Semanal Producto'!AR$1,'BD Factoraje'!$C:$C,$B$2)</f>
        <v>0</v>
      </c>
      <c r="AS73" s="11">
        <f>IF('Cartera Semanal Producto'!$A73='Cartera Semanal Producto'!AS$1,-SUMIFS('BD Factoraje'!$Q:$Q,'BD Factoraje'!$G:$G,'Cartera Semanal Producto'!$A73,'BD Factoraje'!$C:$C,$B$2),0)+AR73-SUMIFS('BD Factoraje'!$R:$R,'BD Factoraje'!$G:$G,'Cartera Semanal Producto'!$A73,'BD Factoraje'!$N:$N,'Cartera Semanal Producto'!AS$1,'BD Factoraje'!$C:$C,$B$2)</f>
        <v>0</v>
      </c>
      <c r="AT73" s="11">
        <f>IF('Cartera Semanal Producto'!$A73='Cartera Semanal Producto'!AT$1,-SUMIFS('BD Factoraje'!$Q:$Q,'BD Factoraje'!$G:$G,'Cartera Semanal Producto'!$A73,'BD Factoraje'!$C:$C,$B$2),0)+AS73-SUMIFS('BD Factoraje'!$R:$R,'BD Factoraje'!$G:$G,'Cartera Semanal Producto'!$A73,'BD Factoraje'!$N:$N,'Cartera Semanal Producto'!AT$1,'BD Factoraje'!$C:$C,$B$2)</f>
        <v>0</v>
      </c>
      <c r="AU73" s="11">
        <f>IF('Cartera Semanal Producto'!$A73='Cartera Semanal Producto'!AU$1,-SUMIFS('BD Factoraje'!$Q:$Q,'BD Factoraje'!$G:$G,'Cartera Semanal Producto'!$A73,'BD Factoraje'!$C:$C,$B$2),0)+AT73-SUMIFS('BD Factoraje'!$R:$R,'BD Factoraje'!$G:$G,'Cartera Semanal Producto'!$A73,'BD Factoraje'!$N:$N,'Cartera Semanal Producto'!AU$1,'BD Factoraje'!$C:$C,$B$2)</f>
        <v>0</v>
      </c>
      <c r="AV73" s="11">
        <f>IF('Cartera Semanal Producto'!$A73='Cartera Semanal Producto'!AV$1,-SUMIFS('BD Factoraje'!$Q:$Q,'BD Factoraje'!$G:$G,'Cartera Semanal Producto'!$A73,'BD Factoraje'!$C:$C,$B$2),0)+AU73-SUMIFS('BD Factoraje'!$R:$R,'BD Factoraje'!$G:$G,'Cartera Semanal Producto'!$A73,'BD Factoraje'!$N:$N,'Cartera Semanal Producto'!AV$1,'BD Factoraje'!$C:$C,$B$2)</f>
        <v>0</v>
      </c>
      <c r="AW73" s="11">
        <f>IF('Cartera Semanal Producto'!$A73='Cartera Semanal Producto'!AW$1,-SUMIFS('BD Factoraje'!$Q:$Q,'BD Factoraje'!$G:$G,'Cartera Semanal Producto'!$A73,'BD Factoraje'!$C:$C,$B$2),0)+AV73-SUMIFS('BD Factoraje'!$R:$R,'BD Factoraje'!$G:$G,'Cartera Semanal Producto'!$A73,'BD Factoraje'!$N:$N,'Cartera Semanal Producto'!AW$1,'BD Factoraje'!$C:$C,$B$2)</f>
        <v>0</v>
      </c>
      <c r="AX73" s="11">
        <f>IF('Cartera Semanal Producto'!$A73='Cartera Semanal Producto'!AX$1,-SUMIFS('BD Factoraje'!$Q:$Q,'BD Factoraje'!$G:$G,'Cartera Semanal Producto'!$A73,'BD Factoraje'!$C:$C,$B$2),0)+AW73-SUMIFS('BD Factoraje'!$R:$R,'BD Factoraje'!$G:$G,'Cartera Semanal Producto'!$A73,'BD Factoraje'!$N:$N,'Cartera Semanal Producto'!AX$1,'BD Factoraje'!$C:$C,$B$2)</f>
        <v>0</v>
      </c>
      <c r="AY73" s="11">
        <f>IF('Cartera Semanal Producto'!$A73='Cartera Semanal Producto'!AY$1,-SUMIFS('BD Factoraje'!$Q:$Q,'BD Factoraje'!$G:$G,'Cartera Semanal Producto'!$A73,'BD Factoraje'!$C:$C,$B$2),0)+AX73-SUMIFS('BD Factoraje'!$R:$R,'BD Factoraje'!$G:$G,'Cartera Semanal Producto'!$A73,'BD Factoraje'!$N:$N,'Cartera Semanal Producto'!AY$1,'BD Factoraje'!$C:$C,$B$2)</f>
        <v>0</v>
      </c>
      <c r="AZ73" s="11">
        <f>IF('Cartera Semanal Producto'!$A73='Cartera Semanal Producto'!AZ$1,-SUMIFS('BD Factoraje'!$Q:$Q,'BD Factoraje'!$G:$G,'Cartera Semanal Producto'!$A73,'BD Factoraje'!$C:$C,$B$2),0)+AY73-SUMIFS('BD Factoraje'!$R:$R,'BD Factoraje'!$G:$G,'Cartera Semanal Producto'!$A73,'BD Factoraje'!$N:$N,'Cartera Semanal Producto'!AZ$1,'BD Factoraje'!$C:$C,$B$2)</f>
        <v>0</v>
      </c>
      <c r="BA73" s="11">
        <f>IF('Cartera Semanal Producto'!$A73='Cartera Semanal Producto'!BA$1,-SUMIFS('BD Factoraje'!$Q:$Q,'BD Factoraje'!$G:$G,'Cartera Semanal Producto'!$A73,'BD Factoraje'!$C:$C,$B$2),0)+AZ73-SUMIFS('BD Factoraje'!$R:$R,'BD Factoraje'!$G:$G,'Cartera Semanal Producto'!$A73,'BD Factoraje'!$N:$N,'Cartera Semanal Producto'!BA$1,'BD Factoraje'!$C:$C,$B$2)</f>
        <v>0</v>
      </c>
      <c r="BB73" s="11">
        <f>IF('Cartera Semanal Producto'!$A73='Cartera Semanal Producto'!BB$1,-SUMIFS('BD Factoraje'!$Q:$Q,'BD Factoraje'!$G:$G,'Cartera Semanal Producto'!$A73,'BD Factoraje'!$C:$C,$B$2),0)+BA73-SUMIFS('BD Factoraje'!$R:$R,'BD Factoraje'!$G:$G,'Cartera Semanal Producto'!$A73,'BD Factoraje'!$N:$N,'Cartera Semanal Producto'!BB$1,'BD Factoraje'!$C:$C,$B$2)</f>
        <v>0</v>
      </c>
      <c r="BC73" s="11">
        <f>IF('Cartera Semanal Producto'!$A73='Cartera Semanal Producto'!BC$1,-SUMIFS('BD Factoraje'!$Q:$Q,'BD Factoraje'!$G:$G,'Cartera Semanal Producto'!$A73,'BD Factoraje'!$C:$C,$B$2),0)+BB73-SUMIFS('BD Factoraje'!$R:$R,'BD Factoraje'!$G:$G,'Cartera Semanal Producto'!$A73,'BD Factoraje'!$N:$N,'Cartera Semanal Producto'!BC$1,'BD Factoraje'!$C:$C,$B$2)</f>
        <v>0</v>
      </c>
      <c r="BD73" s="11">
        <f>IF('Cartera Semanal Producto'!$A73='Cartera Semanal Producto'!BD$1,-SUMIFS('BD Factoraje'!$Q:$Q,'BD Factoraje'!$G:$G,'Cartera Semanal Producto'!$A73,'BD Factoraje'!$C:$C,$B$2),0)+BC73-SUMIFS('BD Factoraje'!$R:$R,'BD Factoraje'!$G:$G,'Cartera Semanal Producto'!$A73,'BD Factoraje'!$N:$N,'Cartera Semanal Producto'!BD$1,'BD Factoraje'!$C:$C,$B$2)</f>
        <v>0</v>
      </c>
      <c r="BE73" s="11">
        <f>IF('Cartera Semanal Producto'!$A73='Cartera Semanal Producto'!BE$1,-SUMIFS('BD Factoraje'!$Q:$Q,'BD Factoraje'!$G:$G,'Cartera Semanal Producto'!$A73,'BD Factoraje'!$C:$C,$B$2),0)+BD73-SUMIFS('BD Factoraje'!$R:$R,'BD Factoraje'!$G:$G,'Cartera Semanal Producto'!$A73,'BD Factoraje'!$N:$N,'Cartera Semanal Producto'!BE$1,'BD Factoraje'!$C:$C,$B$2)</f>
        <v>0</v>
      </c>
      <c r="BF73" s="11">
        <f>IF('Cartera Semanal Producto'!$A73='Cartera Semanal Producto'!BF$1,-SUMIFS('BD Factoraje'!$Q:$Q,'BD Factoraje'!$G:$G,'Cartera Semanal Producto'!$A73,'BD Factoraje'!$C:$C,$B$2),0)+BE73-SUMIFS('BD Factoraje'!$R:$R,'BD Factoraje'!$G:$G,'Cartera Semanal Producto'!$A73,'BD Factoraje'!$N:$N,'Cartera Semanal Producto'!BF$1,'BD Factoraje'!$C:$C,$B$2)</f>
        <v>0</v>
      </c>
      <c r="BG73" s="11">
        <f>IF('Cartera Semanal Producto'!$A73='Cartera Semanal Producto'!BG$1,-SUMIFS('BD Factoraje'!$Q:$Q,'BD Factoraje'!$G:$G,'Cartera Semanal Producto'!$A73,'BD Factoraje'!$C:$C,$B$2),0)+BF73-SUMIFS('BD Factoraje'!$R:$R,'BD Factoraje'!$G:$G,'Cartera Semanal Producto'!$A73,'BD Factoraje'!$N:$N,'Cartera Semanal Producto'!BG$1,'BD Factoraje'!$C:$C,$B$2)</f>
        <v>0</v>
      </c>
      <c r="BH73" s="11">
        <f>IF('Cartera Semanal Producto'!$A73='Cartera Semanal Producto'!BH$1,-SUMIFS('BD Factoraje'!$Q:$Q,'BD Factoraje'!$G:$G,'Cartera Semanal Producto'!$A73,'BD Factoraje'!$C:$C,$B$2),0)+BG73-SUMIFS('BD Factoraje'!$R:$R,'BD Factoraje'!$G:$G,'Cartera Semanal Producto'!$A73,'BD Factoraje'!$N:$N,'Cartera Semanal Producto'!BH$1,'BD Factoraje'!$C:$C,$B$2)</f>
        <v>0</v>
      </c>
      <c r="BI73" s="11">
        <f>IF('Cartera Semanal Producto'!$A73='Cartera Semanal Producto'!BI$1,-SUMIFS('BD Factoraje'!$Q:$Q,'BD Factoraje'!$G:$G,'Cartera Semanal Producto'!$A73,'BD Factoraje'!$C:$C,$B$2),0)+BH73-SUMIFS('BD Factoraje'!$R:$R,'BD Factoraje'!$G:$G,'Cartera Semanal Producto'!$A73,'BD Factoraje'!$N:$N,'Cartera Semanal Producto'!BI$1,'BD Factoraje'!$C:$C,$B$2)</f>
        <v>0</v>
      </c>
      <c r="BJ73" s="11">
        <f>IF('Cartera Semanal Producto'!$A73='Cartera Semanal Producto'!BJ$1,-SUMIFS('BD Factoraje'!$Q:$Q,'BD Factoraje'!$G:$G,'Cartera Semanal Producto'!$A73,'BD Factoraje'!$C:$C,$B$2),0)+BI73-SUMIFS('BD Factoraje'!$R:$R,'BD Factoraje'!$G:$G,'Cartera Semanal Producto'!$A73,'BD Factoraje'!$N:$N,'Cartera Semanal Producto'!BJ$1,'BD Factoraje'!$C:$C,$B$2)</f>
        <v>0</v>
      </c>
      <c r="BK73" s="11">
        <f>IF('Cartera Semanal Producto'!$A73='Cartera Semanal Producto'!BK$1,-SUMIFS('BD Factoraje'!$Q:$Q,'BD Factoraje'!$G:$G,'Cartera Semanal Producto'!$A73,'BD Factoraje'!$C:$C,$B$2),0)+BJ73-SUMIFS('BD Factoraje'!$R:$R,'BD Factoraje'!$G:$G,'Cartera Semanal Producto'!$A73,'BD Factoraje'!$N:$N,'Cartera Semanal Producto'!BK$1,'BD Factoraje'!$C:$C,$B$2)</f>
        <v>0</v>
      </c>
      <c r="BL73" s="11">
        <f>IF('Cartera Semanal Producto'!$A73='Cartera Semanal Producto'!BL$1,-SUMIFS('BD Factoraje'!$Q:$Q,'BD Factoraje'!$G:$G,'Cartera Semanal Producto'!$A73,'BD Factoraje'!$C:$C,$B$2),0)+BK73-SUMIFS('BD Factoraje'!$R:$R,'BD Factoraje'!$G:$G,'Cartera Semanal Producto'!$A73,'BD Factoraje'!$N:$N,'Cartera Semanal Producto'!BL$1,'BD Factoraje'!$C:$C,$B$2)</f>
        <v>0</v>
      </c>
      <c r="BM73" s="11">
        <f>IF('Cartera Semanal Producto'!$A73='Cartera Semanal Producto'!BM$1,-SUMIFS('BD Factoraje'!$Q:$Q,'BD Factoraje'!$G:$G,'Cartera Semanal Producto'!$A73,'BD Factoraje'!$C:$C,$B$2),0)+BL73-SUMIFS('BD Factoraje'!$R:$R,'BD Factoraje'!$G:$G,'Cartera Semanal Producto'!$A73,'BD Factoraje'!$N:$N,'Cartera Semanal Producto'!BM$1,'BD Factoraje'!$C:$C,$B$2)</f>
        <v>0</v>
      </c>
      <c r="BN73" s="11">
        <f>IF('Cartera Semanal Producto'!$A73='Cartera Semanal Producto'!BN$1,-SUMIFS('BD Factoraje'!$Q:$Q,'BD Factoraje'!$G:$G,'Cartera Semanal Producto'!$A73,'BD Factoraje'!$C:$C,$B$2),0)+BM73-SUMIFS('BD Factoraje'!$R:$R,'BD Factoraje'!$G:$G,'Cartera Semanal Producto'!$A73,'BD Factoraje'!$N:$N,'Cartera Semanal Producto'!BN$1,'BD Factoraje'!$C:$C,$B$2)</f>
        <v>0</v>
      </c>
      <c r="BO73" s="11">
        <f>IF('Cartera Semanal Producto'!$A73='Cartera Semanal Producto'!BO$1,-SUMIFS('BD Factoraje'!$Q:$Q,'BD Factoraje'!$G:$G,'Cartera Semanal Producto'!$A73,'BD Factoraje'!$C:$C,$B$2),0)+BN73-SUMIFS('BD Factoraje'!$R:$R,'BD Factoraje'!$G:$G,'Cartera Semanal Producto'!$A73,'BD Factoraje'!$N:$N,'Cartera Semanal Producto'!BO$1,'BD Factoraje'!$C:$C,$B$2)</f>
        <v>0</v>
      </c>
      <c r="BP73" s="11">
        <f>IF('Cartera Semanal Producto'!$A73='Cartera Semanal Producto'!BP$1,-SUMIFS('BD Factoraje'!$Q:$Q,'BD Factoraje'!$G:$G,'Cartera Semanal Producto'!$A73,'BD Factoraje'!$C:$C,$B$2),0)+BO73-SUMIFS('BD Factoraje'!$R:$R,'BD Factoraje'!$G:$G,'Cartera Semanal Producto'!$A73,'BD Factoraje'!$N:$N,'Cartera Semanal Producto'!BP$1,'BD Factoraje'!$C:$C,$B$2)</f>
        <v>0</v>
      </c>
      <c r="BQ73" s="11">
        <f>IF('Cartera Semanal Producto'!$A73='Cartera Semanal Producto'!BQ$1,-SUMIFS('BD Factoraje'!$Q:$Q,'BD Factoraje'!$G:$G,'Cartera Semanal Producto'!$A73,'BD Factoraje'!$C:$C,$B$2),0)+BP73-SUMIFS('BD Factoraje'!$R:$R,'BD Factoraje'!$G:$G,'Cartera Semanal Producto'!$A73,'BD Factoraje'!$N:$N,'Cartera Semanal Producto'!BQ$1,'BD Factoraje'!$C:$C,$B$2)</f>
        <v>0</v>
      </c>
      <c r="BR73" s="11">
        <f>IF('Cartera Semanal Producto'!$A73='Cartera Semanal Producto'!BR$1,-SUMIFS('BD Factoraje'!$Q:$Q,'BD Factoraje'!$G:$G,'Cartera Semanal Producto'!$A73,'BD Factoraje'!$C:$C,$B$2),0)+BQ73-SUMIFS('BD Factoraje'!$R:$R,'BD Factoraje'!$G:$G,'Cartera Semanal Producto'!$A73,'BD Factoraje'!$N:$N,'Cartera Semanal Producto'!BR$1,'BD Factoraje'!$C:$C,$B$2)</f>
        <v>0</v>
      </c>
      <c r="BS73" s="11">
        <f>IF('Cartera Semanal Producto'!$A73='Cartera Semanal Producto'!BS$1,-SUMIFS('BD Factoraje'!$Q:$Q,'BD Factoraje'!$G:$G,'Cartera Semanal Producto'!$A73,'BD Factoraje'!$C:$C,$B$2),0)+BR73-SUMIFS('BD Factoraje'!$R:$R,'BD Factoraje'!$G:$G,'Cartera Semanal Producto'!$A73,'BD Factoraje'!$N:$N,'Cartera Semanal Producto'!BS$1,'BD Factoraje'!$C:$C,$B$2)</f>
        <v>0</v>
      </c>
      <c r="BT73" s="11">
        <f>IF('Cartera Semanal Producto'!$A73='Cartera Semanal Producto'!BT$1,-SUMIFS('BD Factoraje'!$Q:$Q,'BD Factoraje'!$G:$G,'Cartera Semanal Producto'!$A73,'BD Factoraje'!$C:$C,$B$2),0)+BS73-SUMIFS('BD Factoraje'!$R:$R,'BD Factoraje'!$G:$G,'Cartera Semanal Producto'!$A73,'BD Factoraje'!$N:$N,'Cartera Semanal Producto'!BT$1,'BD Factoraje'!$C:$C,$B$2)</f>
        <v>946519.83718090644</v>
      </c>
      <c r="BU73" s="11">
        <f>IF('Cartera Semanal Producto'!$A73='Cartera Semanal Producto'!BU$1,-SUMIFS('BD Factoraje'!$Q:$Q,'BD Factoraje'!$G:$G,'Cartera Semanal Producto'!$A73,'BD Factoraje'!$C:$C,$B$2),0)+BT73-SUMIFS('BD Factoraje'!$R:$R,'BD Factoraje'!$G:$G,'Cartera Semanal Producto'!$A73,'BD Factoraje'!$N:$N,'Cartera Semanal Producto'!BU$1,'BD Factoraje'!$C:$C,$B$2)</f>
        <v>946519.83718090644</v>
      </c>
      <c r="BV73" s="11">
        <f>IF('Cartera Semanal Producto'!$A73='Cartera Semanal Producto'!BV$1,-SUMIFS('BD Factoraje'!$Q:$Q,'BD Factoraje'!$G:$G,'Cartera Semanal Producto'!$A73,'BD Factoraje'!$C:$C,$B$2),0)+BU73-SUMIFS('BD Factoraje'!$R:$R,'BD Factoraje'!$G:$G,'Cartera Semanal Producto'!$A73,'BD Factoraje'!$N:$N,'Cartera Semanal Producto'!BV$1,'BD Factoraje'!$C:$C,$B$2)</f>
        <v>946519.83718090644</v>
      </c>
      <c r="BW73" s="11">
        <f>IF('Cartera Semanal Producto'!$A73='Cartera Semanal Producto'!BW$1,-SUMIFS('BD Factoraje'!$Q:$Q,'BD Factoraje'!$G:$G,'Cartera Semanal Producto'!$A73,'BD Factoraje'!$C:$C,$B$2),0)+BV73-SUMIFS('BD Factoraje'!$R:$R,'BD Factoraje'!$G:$G,'Cartera Semanal Producto'!$A73,'BD Factoraje'!$N:$N,'Cartera Semanal Producto'!BW$1,'BD Factoraje'!$C:$C,$B$2)</f>
        <v>946519.83718090644</v>
      </c>
      <c r="BX73" s="11">
        <f>IF('Cartera Semanal Producto'!$A73='Cartera Semanal Producto'!BX$1,-SUMIFS('BD Factoraje'!$Q:$Q,'BD Factoraje'!$G:$G,'Cartera Semanal Producto'!$A73,'BD Factoraje'!$C:$C,$B$2),0)+BW73-SUMIFS('BD Factoraje'!$R:$R,'BD Factoraje'!$G:$G,'Cartera Semanal Producto'!$A73,'BD Factoraje'!$N:$N,'Cartera Semanal Producto'!BX$1,'BD Factoraje'!$C:$C,$B$2)</f>
        <v>946519.83718090644</v>
      </c>
      <c r="BY73" s="11">
        <f>IF('Cartera Semanal Producto'!$A73='Cartera Semanal Producto'!BY$1,-SUMIFS('BD Factoraje'!$Q:$Q,'BD Factoraje'!$G:$G,'Cartera Semanal Producto'!$A73,'BD Factoraje'!$C:$C,$B$2),0)+BX73-SUMIFS('BD Factoraje'!$R:$R,'BD Factoraje'!$G:$G,'Cartera Semanal Producto'!$A73,'BD Factoraje'!$N:$N,'Cartera Semanal Producto'!BY$1,'BD Factoraje'!$C:$C,$B$2)</f>
        <v>946519.83718090644</v>
      </c>
      <c r="BZ73" s="11">
        <f>IF('Cartera Semanal Producto'!$A73='Cartera Semanal Producto'!BZ$1,-SUMIFS('BD Factoraje'!$Q:$Q,'BD Factoraje'!$G:$G,'Cartera Semanal Producto'!$A73,'BD Factoraje'!$C:$C,$B$2),0)+BY73-SUMIFS('BD Factoraje'!$R:$R,'BD Factoraje'!$G:$G,'Cartera Semanal Producto'!$A73,'BD Factoraje'!$N:$N,'Cartera Semanal Producto'!BZ$1,'BD Factoraje'!$C:$C,$B$2)</f>
        <v>946519.83718090644</v>
      </c>
      <c r="CA73" s="11">
        <f>IF('Cartera Semanal Producto'!$A73='Cartera Semanal Producto'!CA$1,-SUMIFS('BD Factoraje'!$Q:$Q,'BD Factoraje'!$G:$G,'Cartera Semanal Producto'!$A73,'BD Factoraje'!$C:$C,$B$2),0)+BZ73-SUMIFS('BD Factoraje'!$R:$R,'BD Factoraje'!$G:$G,'Cartera Semanal Producto'!$A73,'BD Factoraje'!$N:$N,'Cartera Semanal Producto'!CA$1,'BD Factoraje'!$C:$C,$B$2)</f>
        <v>883740.85433290643</v>
      </c>
      <c r="CB73" s="11">
        <f>IF('Cartera Semanal Producto'!$A73='Cartera Semanal Producto'!CB$1,-SUMIFS('BD Factoraje'!$Q:$Q,'BD Factoraje'!$G:$G,'Cartera Semanal Producto'!$A73,'BD Factoraje'!$C:$C,$B$2),0)+CA73-SUMIFS('BD Factoraje'!$R:$R,'BD Factoraje'!$G:$G,'Cartera Semanal Producto'!$A73,'BD Factoraje'!$N:$N,'Cartera Semanal Producto'!CB$1,'BD Factoraje'!$C:$C,$B$2)</f>
        <v>883740.85433290643</v>
      </c>
      <c r="CC73" s="11">
        <f>IF('Cartera Semanal Producto'!$A73='Cartera Semanal Producto'!CC$1,-SUMIFS('BD Factoraje'!$Q:$Q,'BD Factoraje'!$G:$G,'Cartera Semanal Producto'!$A73,'BD Factoraje'!$C:$C,$B$2),0)+CB73-SUMIFS('BD Factoraje'!$R:$R,'BD Factoraje'!$G:$G,'Cartera Semanal Producto'!$A73,'BD Factoraje'!$N:$N,'Cartera Semanal Producto'!CC$1,'BD Factoraje'!$C:$C,$B$2)</f>
        <v>883740.85433290643</v>
      </c>
      <c r="CD73" s="11">
        <f>IF('Cartera Semanal Producto'!$A73='Cartera Semanal Producto'!CD$1,-SUMIFS('BD Factoraje'!$Q:$Q,'BD Factoraje'!$G:$G,'Cartera Semanal Producto'!$A73,'BD Factoraje'!$C:$C,$B$2),0)+CC73-SUMIFS('BD Factoraje'!$R:$R,'BD Factoraje'!$G:$G,'Cartera Semanal Producto'!$A73,'BD Factoraje'!$N:$N,'Cartera Semanal Producto'!CD$1,'BD Factoraje'!$C:$C,$B$2)</f>
        <v>883740.85433290643</v>
      </c>
      <c r="CE73" s="11">
        <f>IF('Cartera Semanal Producto'!$A73='Cartera Semanal Producto'!CE$1,-SUMIFS('BD Factoraje'!$Q:$Q,'BD Factoraje'!$G:$G,'Cartera Semanal Producto'!$A73,'BD Factoraje'!$C:$C,$B$2),0)+CD73-SUMIFS('BD Factoraje'!$R:$R,'BD Factoraje'!$G:$G,'Cartera Semanal Producto'!$A73,'BD Factoraje'!$N:$N,'Cartera Semanal Producto'!CE$1,'BD Factoraje'!$C:$C,$B$2)</f>
        <v>716478.65524540644</v>
      </c>
      <c r="CF73" s="11">
        <f>IF('Cartera Semanal Producto'!$A73='Cartera Semanal Producto'!CF$1,-SUMIFS('BD Factoraje'!$Q:$Q,'BD Factoraje'!$G:$G,'Cartera Semanal Producto'!$A73,'BD Factoraje'!$C:$C,$B$2),0)+CE73-SUMIFS('BD Factoraje'!$R:$R,'BD Factoraje'!$G:$G,'Cartera Semanal Producto'!$A73,'BD Factoraje'!$N:$N,'Cartera Semanal Producto'!CF$1,'BD Factoraje'!$C:$C,$B$2)</f>
        <v>533058.59524540638</v>
      </c>
      <c r="CG73" s="11">
        <f>IF('Cartera Semanal Producto'!$A73='Cartera Semanal Producto'!CG$1,-SUMIFS('BD Factoraje'!$Q:$Q,'BD Factoraje'!$G:$G,'Cartera Semanal Producto'!$A73,'BD Factoraje'!$C:$C,$B$2),0)+CF73-SUMIFS('BD Factoraje'!$R:$R,'BD Factoraje'!$G:$G,'Cartera Semanal Producto'!$A73,'BD Factoraje'!$N:$N,'Cartera Semanal Producto'!CG$1,'BD Factoraje'!$C:$C,$B$2)</f>
        <v>533058.59524540638</v>
      </c>
      <c r="CH73" s="11">
        <f>IF('Cartera Semanal Producto'!$A73='Cartera Semanal Producto'!CH$1,-SUMIFS('BD Factoraje'!$Q:$Q,'BD Factoraje'!$G:$G,'Cartera Semanal Producto'!$A73,'BD Factoraje'!$C:$C,$B$2),0)+CG73-SUMIFS('BD Factoraje'!$R:$R,'BD Factoraje'!$G:$G,'Cartera Semanal Producto'!$A73,'BD Factoraje'!$N:$N,'Cartera Semanal Producto'!CH$1,'BD Factoraje'!$C:$C,$B$2)</f>
        <v>473012.09237022349</v>
      </c>
      <c r="CI73" s="11">
        <f>IF('Cartera Semanal Producto'!$A73='Cartera Semanal Producto'!CI$1,-SUMIFS('BD Factoraje'!$Q:$Q,'BD Factoraje'!$G:$G,'Cartera Semanal Producto'!$A73,'BD Factoraje'!$C:$C,$B$2),0)+CH73-SUMIFS('BD Factoraje'!$R:$R,'BD Factoraje'!$G:$G,'Cartera Semanal Producto'!$A73,'BD Factoraje'!$N:$N,'Cartera Semanal Producto'!CI$1,'BD Factoraje'!$C:$C,$B$2)</f>
        <v>473012.09237022349</v>
      </c>
      <c r="CJ73" s="11">
        <f>IF('Cartera Semanal Producto'!$A73='Cartera Semanal Producto'!CJ$1,-SUMIFS('BD Factoraje'!$Q:$Q,'BD Factoraje'!$G:$G,'Cartera Semanal Producto'!$A73,'BD Factoraje'!$C:$C,$B$2),0)+CI73-SUMIFS('BD Factoraje'!$R:$R,'BD Factoraje'!$G:$G,'Cartera Semanal Producto'!$A73,'BD Factoraje'!$N:$N,'Cartera Semanal Producto'!CJ$1,'BD Factoraje'!$C:$C,$B$2)</f>
        <v>473012.09237022349</v>
      </c>
      <c r="CK73" s="11">
        <f>IF('Cartera Semanal Producto'!$A73='Cartera Semanal Producto'!CK$1,-SUMIFS('BD Factoraje'!$Q:$Q,'BD Factoraje'!$G:$G,'Cartera Semanal Producto'!$A73,'BD Factoraje'!$C:$C,$B$2),0)+CJ73-SUMIFS('BD Factoraje'!$R:$R,'BD Factoraje'!$G:$G,'Cartera Semanal Producto'!$A73,'BD Factoraje'!$N:$N,'Cartera Semanal Producto'!CK$1,'BD Factoraje'!$C:$C,$B$2)</f>
        <v>473012.09237022349</v>
      </c>
      <c r="CL73" s="11">
        <f>IF('Cartera Semanal Producto'!$A73='Cartera Semanal Producto'!CL$1,-SUMIFS('BD Factoraje'!$Q:$Q,'BD Factoraje'!$G:$G,'Cartera Semanal Producto'!$A73,'BD Factoraje'!$C:$C,$B$2),0)+CK73-SUMIFS('BD Factoraje'!$R:$R,'BD Factoraje'!$G:$G,'Cartera Semanal Producto'!$A73,'BD Factoraje'!$N:$N,'Cartera Semanal Producto'!CL$1,'BD Factoraje'!$C:$C,$B$2)</f>
        <v>473012.09237022349</v>
      </c>
      <c r="CM73" s="11">
        <f>IF('Cartera Semanal Producto'!$A73='Cartera Semanal Producto'!CM$1,-SUMIFS('BD Factoraje'!$Q:$Q,'BD Factoraje'!$G:$G,'Cartera Semanal Producto'!$A73,'BD Factoraje'!$C:$C,$B$2),0)+CL73-SUMIFS('BD Factoraje'!$R:$R,'BD Factoraje'!$G:$G,'Cartera Semanal Producto'!$A73,'BD Factoraje'!$N:$N,'Cartera Semanal Producto'!CM$1,'BD Factoraje'!$C:$C,$B$2)</f>
        <v>473012.09237022349</v>
      </c>
      <c r="CN73" s="11">
        <f>IF('Cartera Semanal Producto'!$A73='Cartera Semanal Producto'!CN$1,-SUMIFS('BD Factoraje'!$Q:$Q,'BD Factoraje'!$G:$G,'Cartera Semanal Producto'!$A73,'BD Factoraje'!$C:$C,$B$2),0)+CM73-SUMIFS('BD Factoraje'!$R:$R,'BD Factoraje'!$G:$G,'Cartera Semanal Producto'!$A73,'BD Factoraje'!$N:$N,'Cartera Semanal Producto'!CN$1,'BD Factoraje'!$C:$C,$B$2)</f>
        <v>473012.09237022349</v>
      </c>
      <c r="CO73" s="11">
        <f>IF('Cartera Semanal Producto'!$A73='Cartera Semanal Producto'!CO$1,-SUMIFS('BD Factoraje'!$Q:$Q,'BD Factoraje'!$G:$G,'Cartera Semanal Producto'!$A73,'BD Factoraje'!$C:$C,$B$2),0)+CN73-SUMIFS('BD Factoraje'!$R:$R,'BD Factoraje'!$G:$G,'Cartera Semanal Producto'!$A73,'BD Factoraje'!$N:$N,'Cartera Semanal Producto'!CO$1,'BD Factoraje'!$C:$C,$B$2)</f>
        <v>473012.09237022349</v>
      </c>
      <c r="CP73" s="11">
        <f>IF('Cartera Semanal Producto'!$A73='Cartera Semanal Producto'!CP$1,-SUMIFS('BD Factoraje'!$Q:$Q,'BD Factoraje'!$G:$G,'Cartera Semanal Producto'!$A73,'BD Factoraje'!$C:$C,$B$2),0)+CO73-SUMIFS('BD Factoraje'!$R:$R,'BD Factoraje'!$G:$G,'Cartera Semanal Producto'!$A73,'BD Factoraje'!$N:$N,'Cartera Semanal Producto'!CP$1,'BD Factoraje'!$C:$C,$B$2)</f>
        <v>473012.09237022349</v>
      </c>
      <c r="CQ73" s="11">
        <f>IF('Cartera Semanal Producto'!$A73='Cartera Semanal Producto'!CQ$1,-SUMIFS('BD Factoraje'!$Q:$Q,'BD Factoraje'!$G:$G,'Cartera Semanal Producto'!$A73,'BD Factoraje'!$C:$C,$B$2),0)+CP73-SUMIFS('BD Factoraje'!$R:$R,'BD Factoraje'!$G:$G,'Cartera Semanal Producto'!$A73,'BD Factoraje'!$N:$N,'Cartera Semanal Producto'!CQ$1,'BD Factoraje'!$C:$C,$B$2)</f>
        <v>473012.09237022349</v>
      </c>
      <c r="CR73" s="11">
        <f>IF('Cartera Semanal Producto'!$A73='Cartera Semanal Producto'!CR$1,-SUMIFS('BD Factoraje'!$Q:$Q,'BD Factoraje'!$G:$G,'Cartera Semanal Producto'!$A73,'BD Factoraje'!$C:$C,$B$2),0)+CQ73-SUMIFS('BD Factoraje'!$R:$R,'BD Factoraje'!$G:$G,'Cartera Semanal Producto'!$A73,'BD Factoraje'!$N:$N,'Cartera Semanal Producto'!CR$1,'BD Factoraje'!$C:$C,$B$2)</f>
        <v>473012.09237022349</v>
      </c>
      <c r="CS73" s="11">
        <f>IF('Cartera Semanal Producto'!$A73='Cartera Semanal Producto'!CS$1,-SUMIFS('BD Factoraje'!$Q:$Q,'BD Factoraje'!$G:$G,'Cartera Semanal Producto'!$A73,'BD Factoraje'!$C:$C,$B$2),0)+CR73-SUMIFS('BD Factoraje'!$R:$R,'BD Factoraje'!$G:$G,'Cartera Semanal Producto'!$A73,'BD Factoraje'!$N:$N,'Cartera Semanal Producto'!CS$1,'BD Factoraje'!$C:$C,$B$2)</f>
        <v>473012.09237022349</v>
      </c>
      <c r="CT73" s="11">
        <f>IF('Cartera Semanal Producto'!$A73='Cartera Semanal Producto'!CT$1,-SUMIFS('BD Factoraje'!$Q:$Q,'BD Factoraje'!$G:$G,'Cartera Semanal Producto'!$A73,'BD Factoraje'!$C:$C,$B$2),0)+CS73-SUMIFS('BD Factoraje'!$R:$R,'BD Factoraje'!$G:$G,'Cartera Semanal Producto'!$A73,'BD Factoraje'!$N:$N,'Cartera Semanal Producto'!CT$1,'BD Factoraje'!$C:$C,$B$2)</f>
        <v>473012.09237022349</v>
      </c>
      <c r="CU73" s="11">
        <f>IF('Cartera Semanal Producto'!$A73='Cartera Semanal Producto'!CU$1,-SUMIFS('BD Factoraje'!$Q:$Q,'BD Factoraje'!$G:$G,'Cartera Semanal Producto'!$A73,'BD Factoraje'!$C:$C,$B$2),0)+CT73-SUMIFS('BD Factoraje'!$R:$R,'BD Factoraje'!$G:$G,'Cartera Semanal Producto'!$A73,'BD Factoraje'!$N:$N,'Cartera Semanal Producto'!CU$1,'BD Factoraje'!$C:$C,$B$2)</f>
        <v>473012.09237022349</v>
      </c>
      <c r="CV73" s="11">
        <f>IF('Cartera Semanal Producto'!$A73='Cartera Semanal Producto'!CV$1,-SUMIFS('BD Factoraje'!$Q:$Q,'BD Factoraje'!$G:$G,'Cartera Semanal Producto'!$A73,'BD Factoraje'!$C:$C,$B$2),0)+CU73-SUMIFS('BD Factoraje'!$R:$R,'BD Factoraje'!$G:$G,'Cartera Semanal Producto'!$A73,'BD Factoraje'!$N:$N,'Cartera Semanal Producto'!CV$1,'BD Factoraje'!$C:$C,$B$2)</f>
        <v>473012.09237022349</v>
      </c>
    </row>
    <row r="74" spans="1:100" x14ac:dyDescent="0.25">
      <c r="A74" s="14">
        <v>84</v>
      </c>
      <c r="B74" s="31">
        <f t="shared" si="3"/>
        <v>42953</v>
      </c>
      <c r="C74" s="11">
        <f>IF('Cartera Semanal Producto'!$A74='Cartera Semanal Producto'!C$1,-SUMIFS('BD Factoraje'!$Q:$Q,'BD Factoraje'!$G:$G,'Cartera Semanal Producto'!$A74,'BD Factoraje'!$C:$C,$B$2),0)</f>
        <v>0</v>
      </c>
      <c r="D74" s="11">
        <f>IF('Cartera Semanal Producto'!$A74='Cartera Semanal Producto'!D$1,-SUMIFS('BD Factoraje'!$Q:$Q,'BD Factoraje'!$G:$G,'Cartera Semanal Producto'!$A74,'BD Factoraje'!$C:$C,$B$2),0)+C74-SUMIFS('BD Factoraje'!$R:$R,'BD Factoraje'!$G:$G,'Cartera Semanal Producto'!$A74,'BD Factoraje'!$N:$N,'Cartera Semanal Producto'!D$1,'BD Factoraje'!$C:$C,$B$2)</f>
        <v>0</v>
      </c>
      <c r="E74" s="11">
        <f>IF('Cartera Semanal Producto'!$A74='Cartera Semanal Producto'!E$1,-SUMIFS('BD Factoraje'!$Q:$Q,'BD Factoraje'!$G:$G,'Cartera Semanal Producto'!$A74,'BD Factoraje'!$C:$C,$B$2),0)+D74-SUMIFS('BD Factoraje'!$R:$R,'BD Factoraje'!$G:$G,'Cartera Semanal Producto'!$A74,'BD Factoraje'!$N:$N,'Cartera Semanal Producto'!E$1,'BD Factoraje'!$C:$C,$B$2)</f>
        <v>0</v>
      </c>
      <c r="F74" s="11">
        <f>IF('Cartera Semanal Producto'!$A74='Cartera Semanal Producto'!F$1,-SUMIFS('BD Factoraje'!$Q:$Q,'BD Factoraje'!$G:$G,'Cartera Semanal Producto'!$A74,'BD Factoraje'!$C:$C,$B$2),0)+E74-SUMIFS('BD Factoraje'!$R:$R,'BD Factoraje'!$G:$G,'Cartera Semanal Producto'!$A74,'BD Factoraje'!$N:$N,'Cartera Semanal Producto'!F$1,'BD Factoraje'!$C:$C,$B$2)</f>
        <v>0</v>
      </c>
      <c r="G74" s="11">
        <f>IF('Cartera Semanal Producto'!$A74='Cartera Semanal Producto'!G$1,-SUMIFS('BD Factoraje'!$Q:$Q,'BD Factoraje'!$G:$G,'Cartera Semanal Producto'!$A74,'BD Factoraje'!$C:$C,$B$2),0)+F74-SUMIFS('BD Factoraje'!$R:$R,'BD Factoraje'!$G:$G,'Cartera Semanal Producto'!$A74,'BD Factoraje'!$N:$N,'Cartera Semanal Producto'!G$1,'BD Factoraje'!$C:$C,$B$2)</f>
        <v>0</v>
      </c>
      <c r="H74" s="11">
        <f>IF('Cartera Semanal Producto'!$A74='Cartera Semanal Producto'!H$1,-SUMIFS('BD Factoraje'!$Q:$Q,'BD Factoraje'!$G:$G,'Cartera Semanal Producto'!$A74,'BD Factoraje'!$C:$C,$B$2),0)+G74-SUMIFS('BD Factoraje'!$R:$R,'BD Factoraje'!$G:$G,'Cartera Semanal Producto'!$A74,'BD Factoraje'!$N:$N,'Cartera Semanal Producto'!H$1,'BD Factoraje'!$C:$C,$B$2)</f>
        <v>0</v>
      </c>
      <c r="I74" s="11">
        <f>IF('Cartera Semanal Producto'!$A74='Cartera Semanal Producto'!I$1,-SUMIFS('BD Factoraje'!$Q:$Q,'BD Factoraje'!$G:$G,'Cartera Semanal Producto'!$A74,'BD Factoraje'!$C:$C,$B$2),0)+H74-SUMIFS('BD Factoraje'!$R:$R,'BD Factoraje'!$G:$G,'Cartera Semanal Producto'!$A74,'BD Factoraje'!$N:$N,'Cartera Semanal Producto'!I$1,'BD Factoraje'!$C:$C,$B$2)</f>
        <v>0</v>
      </c>
      <c r="J74" s="11">
        <f>IF('Cartera Semanal Producto'!$A74='Cartera Semanal Producto'!J$1,-SUMIFS('BD Factoraje'!$Q:$Q,'BD Factoraje'!$G:$G,'Cartera Semanal Producto'!$A74,'BD Factoraje'!$C:$C,$B$2),0)+I74-SUMIFS('BD Factoraje'!$R:$R,'BD Factoraje'!$G:$G,'Cartera Semanal Producto'!$A74,'BD Factoraje'!$N:$N,'Cartera Semanal Producto'!J$1,'BD Factoraje'!$C:$C,$B$2)</f>
        <v>0</v>
      </c>
      <c r="K74" s="11">
        <f>IF('Cartera Semanal Producto'!$A74='Cartera Semanal Producto'!K$1,-SUMIFS('BD Factoraje'!$Q:$Q,'BD Factoraje'!$G:$G,'Cartera Semanal Producto'!$A74,'BD Factoraje'!$C:$C,$B$2),0)+J74-SUMIFS('BD Factoraje'!$R:$R,'BD Factoraje'!$G:$G,'Cartera Semanal Producto'!$A74,'BD Factoraje'!$N:$N,'Cartera Semanal Producto'!K$1,'BD Factoraje'!$C:$C,$B$2)</f>
        <v>0</v>
      </c>
      <c r="L74" s="11">
        <f>IF('Cartera Semanal Producto'!$A74='Cartera Semanal Producto'!L$1,-SUMIFS('BD Factoraje'!$Q:$Q,'BD Factoraje'!$G:$G,'Cartera Semanal Producto'!$A74,'BD Factoraje'!$C:$C,$B$2),0)+K74-SUMIFS('BD Factoraje'!$R:$R,'BD Factoraje'!$G:$G,'Cartera Semanal Producto'!$A74,'BD Factoraje'!$N:$N,'Cartera Semanal Producto'!L$1,'BD Factoraje'!$C:$C,$B$2)</f>
        <v>0</v>
      </c>
      <c r="M74" s="11">
        <f>IF('Cartera Semanal Producto'!$A74='Cartera Semanal Producto'!M$1,-SUMIFS('BD Factoraje'!$Q:$Q,'BD Factoraje'!$G:$G,'Cartera Semanal Producto'!$A74,'BD Factoraje'!$C:$C,$B$2),0)+L74-SUMIFS('BD Factoraje'!$R:$R,'BD Factoraje'!$G:$G,'Cartera Semanal Producto'!$A74,'BD Factoraje'!$N:$N,'Cartera Semanal Producto'!M$1,'BD Factoraje'!$C:$C,$B$2)</f>
        <v>0</v>
      </c>
      <c r="N74" s="11">
        <f>IF('Cartera Semanal Producto'!$A74='Cartera Semanal Producto'!N$1,-SUMIFS('BD Factoraje'!$Q:$Q,'BD Factoraje'!$G:$G,'Cartera Semanal Producto'!$A74,'BD Factoraje'!$C:$C,$B$2),0)+M74-SUMIFS('BD Factoraje'!$R:$R,'BD Factoraje'!$G:$G,'Cartera Semanal Producto'!$A74,'BD Factoraje'!$N:$N,'Cartera Semanal Producto'!N$1,'BD Factoraje'!$C:$C,$B$2)</f>
        <v>0</v>
      </c>
      <c r="O74" s="11">
        <f>IF('Cartera Semanal Producto'!$A74='Cartera Semanal Producto'!O$1,-SUMIFS('BD Factoraje'!$Q:$Q,'BD Factoraje'!$G:$G,'Cartera Semanal Producto'!$A74,'BD Factoraje'!$C:$C,$B$2),0)+N74-SUMIFS('BD Factoraje'!$R:$R,'BD Factoraje'!$G:$G,'Cartera Semanal Producto'!$A74,'BD Factoraje'!$N:$N,'Cartera Semanal Producto'!O$1,'BD Factoraje'!$C:$C,$B$2)</f>
        <v>0</v>
      </c>
      <c r="P74" s="11">
        <f>IF('Cartera Semanal Producto'!$A74='Cartera Semanal Producto'!P$1,-SUMIFS('BD Factoraje'!$Q:$Q,'BD Factoraje'!$G:$G,'Cartera Semanal Producto'!$A74,'BD Factoraje'!$C:$C,$B$2),0)+O74-SUMIFS('BD Factoraje'!$R:$R,'BD Factoraje'!$G:$G,'Cartera Semanal Producto'!$A74,'BD Factoraje'!$N:$N,'Cartera Semanal Producto'!P$1,'BD Factoraje'!$C:$C,$B$2)</f>
        <v>0</v>
      </c>
      <c r="Q74" s="11">
        <f>IF('Cartera Semanal Producto'!$A74='Cartera Semanal Producto'!Q$1,-SUMIFS('BD Factoraje'!$Q:$Q,'BD Factoraje'!$G:$G,'Cartera Semanal Producto'!$A74,'BD Factoraje'!$C:$C,$B$2),0)+P74-SUMIFS('BD Factoraje'!$R:$R,'BD Factoraje'!$G:$G,'Cartera Semanal Producto'!$A74,'BD Factoraje'!$N:$N,'Cartera Semanal Producto'!Q$1,'BD Factoraje'!$C:$C,$B$2)</f>
        <v>0</v>
      </c>
      <c r="R74" s="11">
        <f>IF('Cartera Semanal Producto'!$A74='Cartera Semanal Producto'!R$1,-SUMIFS('BD Factoraje'!$Q:$Q,'BD Factoraje'!$G:$G,'Cartera Semanal Producto'!$A74,'BD Factoraje'!$C:$C,$B$2),0)+Q74-SUMIFS('BD Factoraje'!$R:$R,'BD Factoraje'!$G:$G,'Cartera Semanal Producto'!$A74,'BD Factoraje'!$N:$N,'Cartera Semanal Producto'!R$1,'BD Factoraje'!$C:$C,$B$2)</f>
        <v>0</v>
      </c>
      <c r="S74" s="11">
        <f>IF('Cartera Semanal Producto'!$A74='Cartera Semanal Producto'!S$1,-SUMIFS('BD Factoraje'!$Q:$Q,'BD Factoraje'!$G:$G,'Cartera Semanal Producto'!$A74,'BD Factoraje'!$C:$C,$B$2),0)+R74-SUMIFS('BD Factoraje'!$R:$R,'BD Factoraje'!$G:$G,'Cartera Semanal Producto'!$A74,'BD Factoraje'!$N:$N,'Cartera Semanal Producto'!S$1,'BD Factoraje'!$C:$C,$B$2)</f>
        <v>0</v>
      </c>
      <c r="T74" s="11">
        <f>IF('Cartera Semanal Producto'!$A74='Cartera Semanal Producto'!T$1,-SUMIFS('BD Factoraje'!$Q:$Q,'BD Factoraje'!$G:$G,'Cartera Semanal Producto'!$A74,'BD Factoraje'!$C:$C,$B$2),0)+S74-SUMIFS('BD Factoraje'!$R:$R,'BD Factoraje'!$G:$G,'Cartera Semanal Producto'!$A74,'BD Factoraje'!$N:$N,'Cartera Semanal Producto'!T$1,'BD Factoraje'!$C:$C,$B$2)</f>
        <v>0</v>
      </c>
      <c r="U74" s="11">
        <f>IF('Cartera Semanal Producto'!$A74='Cartera Semanal Producto'!U$1,-SUMIFS('BD Factoraje'!$Q:$Q,'BD Factoraje'!$G:$G,'Cartera Semanal Producto'!$A74,'BD Factoraje'!$C:$C,$B$2),0)+T74-SUMIFS('BD Factoraje'!$R:$R,'BD Factoraje'!$G:$G,'Cartera Semanal Producto'!$A74,'BD Factoraje'!$N:$N,'Cartera Semanal Producto'!U$1,'BD Factoraje'!$C:$C,$B$2)</f>
        <v>0</v>
      </c>
      <c r="V74" s="11">
        <f>IF('Cartera Semanal Producto'!$A74='Cartera Semanal Producto'!V$1,-SUMIFS('BD Factoraje'!$Q:$Q,'BD Factoraje'!$G:$G,'Cartera Semanal Producto'!$A74,'BD Factoraje'!$C:$C,$B$2),0)+U74-SUMIFS('BD Factoraje'!$R:$R,'BD Factoraje'!$G:$G,'Cartera Semanal Producto'!$A74,'BD Factoraje'!$N:$N,'Cartera Semanal Producto'!V$1,'BD Factoraje'!$C:$C,$B$2)</f>
        <v>0</v>
      </c>
      <c r="W74" s="11">
        <f>IF('Cartera Semanal Producto'!$A74='Cartera Semanal Producto'!W$1,-SUMIFS('BD Factoraje'!$Q:$Q,'BD Factoraje'!$G:$G,'Cartera Semanal Producto'!$A74,'BD Factoraje'!$C:$C,$B$2),0)+V74-SUMIFS('BD Factoraje'!$R:$R,'BD Factoraje'!$G:$G,'Cartera Semanal Producto'!$A74,'BD Factoraje'!$N:$N,'Cartera Semanal Producto'!W$1,'BD Factoraje'!$C:$C,$B$2)</f>
        <v>0</v>
      </c>
      <c r="X74" s="11">
        <f>IF('Cartera Semanal Producto'!$A74='Cartera Semanal Producto'!X$1,-SUMIFS('BD Factoraje'!$Q:$Q,'BD Factoraje'!$G:$G,'Cartera Semanal Producto'!$A74,'BD Factoraje'!$C:$C,$B$2),0)+W74-SUMIFS('BD Factoraje'!$R:$R,'BD Factoraje'!$G:$G,'Cartera Semanal Producto'!$A74,'BD Factoraje'!$N:$N,'Cartera Semanal Producto'!X$1,'BD Factoraje'!$C:$C,$B$2)</f>
        <v>0</v>
      </c>
      <c r="Y74" s="11">
        <f>IF('Cartera Semanal Producto'!$A74='Cartera Semanal Producto'!Y$1,-SUMIFS('BD Factoraje'!$Q:$Q,'BD Factoraje'!$G:$G,'Cartera Semanal Producto'!$A74,'BD Factoraje'!$C:$C,$B$2),0)+X74-SUMIFS('BD Factoraje'!$R:$R,'BD Factoraje'!$G:$G,'Cartera Semanal Producto'!$A74,'BD Factoraje'!$N:$N,'Cartera Semanal Producto'!Y$1,'BD Factoraje'!$C:$C,$B$2)</f>
        <v>0</v>
      </c>
      <c r="Z74" s="11">
        <f>IF('Cartera Semanal Producto'!$A74='Cartera Semanal Producto'!Z$1,-SUMIFS('BD Factoraje'!$Q:$Q,'BD Factoraje'!$G:$G,'Cartera Semanal Producto'!$A74,'BD Factoraje'!$C:$C,$B$2),0)+Y74-SUMIFS('BD Factoraje'!$R:$R,'BD Factoraje'!$G:$G,'Cartera Semanal Producto'!$A74,'BD Factoraje'!$N:$N,'Cartera Semanal Producto'!Z$1,'BD Factoraje'!$C:$C,$B$2)</f>
        <v>0</v>
      </c>
      <c r="AA74" s="11">
        <f>IF('Cartera Semanal Producto'!$A74='Cartera Semanal Producto'!AA$1,-SUMIFS('BD Factoraje'!$Q:$Q,'BD Factoraje'!$G:$G,'Cartera Semanal Producto'!$A74,'BD Factoraje'!$C:$C,$B$2),0)+Z74-SUMIFS('BD Factoraje'!$R:$R,'BD Factoraje'!$G:$G,'Cartera Semanal Producto'!$A74,'BD Factoraje'!$N:$N,'Cartera Semanal Producto'!AA$1,'BD Factoraje'!$C:$C,$B$2)</f>
        <v>0</v>
      </c>
      <c r="AB74" s="11">
        <f>IF('Cartera Semanal Producto'!$A74='Cartera Semanal Producto'!AB$1,-SUMIFS('BD Factoraje'!$Q:$Q,'BD Factoraje'!$G:$G,'Cartera Semanal Producto'!$A74,'BD Factoraje'!$C:$C,$B$2),0)+AA74-SUMIFS('BD Factoraje'!$R:$R,'BD Factoraje'!$G:$G,'Cartera Semanal Producto'!$A74,'BD Factoraje'!$N:$N,'Cartera Semanal Producto'!AB$1,'BD Factoraje'!$C:$C,$B$2)</f>
        <v>0</v>
      </c>
      <c r="AC74" s="11">
        <f>IF('Cartera Semanal Producto'!$A74='Cartera Semanal Producto'!AC$1,-SUMIFS('BD Factoraje'!$Q:$Q,'BD Factoraje'!$G:$G,'Cartera Semanal Producto'!$A74,'BD Factoraje'!$C:$C,$B$2),0)+AB74-SUMIFS('BD Factoraje'!$R:$R,'BD Factoraje'!$G:$G,'Cartera Semanal Producto'!$A74,'BD Factoraje'!$N:$N,'Cartera Semanal Producto'!AC$1,'BD Factoraje'!$C:$C,$B$2)</f>
        <v>0</v>
      </c>
      <c r="AD74" s="11">
        <f>IF('Cartera Semanal Producto'!$A74='Cartera Semanal Producto'!AD$1,-SUMIFS('BD Factoraje'!$Q:$Q,'BD Factoraje'!$G:$G,'Cartera Semanal Producto'!$A74,'BD Factoraje'!$C:$C,$B$2),0)+AC74-SUMIFS('BD Factoraje'!$R:$R,'BD Factoraje'!$G:$G,'Cartera Semanal Producto'!$A74,'BD Factoraje'!$N:$N,'Cartera Semanal Producto'!AD$1,'BD Factoraje'!$C:$C,$B$2)</f>
        <v>0</v>
      </c>
      <c r="AE74" s="11">
        <f>IF('Cartera Semanal Producto'!$A74='Cartera Semanal Producto'!AE$1,-SUMIFS('BD Factoraje'!$Q:$Q,'BD Factoraje'!$G:$G,'Cartera Semanal Producto'!$A74,'BD Factoraje'!$C:$C,$B$2),0)+AD74-SUMIFS('BD Factoraje'!$R:$R,'BD Factoraje'!$G:$G,'Cartera Semanal Producto'!$A74,'BD Factoraje'!$N:$N,'Cartera Semanal Producto'!AE$1,'BD Factoraje'!$C:$C,$B$2)</f>
        <v>0</v>
      </c>
      <c r="AF74" s="11">
        <f>IF('Cartera Semanal Producto'!$A74='Cartera Semanal Producto'!AF$1,-SUMIFS('BD Factoraje'!$Q:$Q,'BD Factoraje'!$G:$G,'Cartera Semanal Producto'!$A74,'BD Factoraje'!$C:$C,$B$2),0)+AE74-SUMIFS('BD Factoraje'!$R:$R,'BD Factoraje'!$G:$G,'Cartera Semanal Producto'!$A74,'BD Factoraje'!$N:$N,'Cartera Semanal Producto'!AF$1,'BD Factoraje'!$C:$C,$B$2)</f>
        <v>0</v>
      </c>
      <c r="AG74" s="11">
        <f>IF('Cartera Semanal Producto'!$A74='Cartera Semanal Producto'!AG$1,-SUMIFS('BD Factoraje'!$Q:$Q,'BD Factoraje'!$G:$G,'Cartera Semanal Producto'!$A74,'BD Factoraje'!$C:$C,$B$2),0)+AF74-SUMIFS('BD Factoraje'!$R:$R,'BD Factoraje'!$G:$G,'Cartera Semanal Producto'!$A74,'BD Factoraje'!$N:$N,'Cartera Semanal Producto'!AG$1,'BD Factoraje'!$C:$C,$B$2)</f>
        <v>0</v>
      </c>
      <c r="AH74" s="11">
        <f>IF('Cartera Semanal Producto'!$A74='Cartera Semanal Producto'!AH$1,-SUMIFS('BD Factoraje'!$Q:$Q,'BD Factoraje'!$G:$G,'Cartera Semanal Producto'!$A74,'BD Factoraje'!$C:$C,$B$2),0)+AG74-SUMIFS('BD Factoraje'!$R:$R,'BD Factoraje'!$G:$G,'Cartera Semanal Producto'!$A74,'BD Factoraje'!$N:$N,'Cartera Semanal Producto'!AH$1,'BD Factoraje'!$C:$C,$B$2)</f>
        <v>0</v>
      </c>
      <c r="AI74" s="11">
        <f>IF('Cartera Semanal Producto'!$A74='Cartera Semanal Producto'!AI$1,-SUMIFS('BD Factoraje'!$Q:$Q,'BD Factoraje'!$G:$G,'Cartera Semanal Producto'!$A74,'BD Factoraje'!$C:$C,$B$2),0)+AH74-SUMIFS('BD Factoraje'!$R:$R,'BD Factoraje'!$G:$G,'Cartera Semanal Producto'!$A74,'BD Factoraje'!$N:$N,'Cartera Semanal Producto'!AI$1,'BD Factoraje'!$C:$C,$B$2)</f>
        <v>0</v>
      </c>
      <c r="AJ74" s="11">
        <f>IF('Cartera Semanal Producto'!$A74='Cartera Semanal Producto'!AJ$1,-SUMIFS('BD Factoraje'!$Q:$Q,'BD Factoraje'!$G:$G,'Cartera Semanal Producto'!$A74,'BD Factoraje'!$C:$C,$B$2),0)+AI74-SUMIFS('BD Factoraje'!$R:$R,'BD Factoraje'!$G:$G,'Cartera Semanal Producto'!$A74,'BD Factoraje'!$N:$N,'Cartera Semanal Producto'!AJ$1,'BD Factoraje'!$C:$C,$B$2)</f>
        <v>0</v>
      </c>
      <c r="AK74" s="11">
        <f>IF('Cartera Semanal Producto'!$A74='Cartera Semanal Producto'!AK$1,-SUMIFS('BD Factoraje'!$Q:$Q,'BD Factoraje'!$G:$G,'Cartera Semanal Producto'!$A74,'BD Factoraje'!$C:$C,$B$2),0)+AJ74-SUMIFS('BD Factoraje'!$R:$R,'BD Factoraje'!$G:$G,'Cartera Semanal Producto'!$A74,'BD Factoraje'!$N:$N,'Cartera Semanal Producto'!AK$1,'BD Factoraje'!$C:$C,$B$2)</f>
        <v>0</v>
      </c>
      <c r="AL74" s="11">
        <f>IF('Cartera Semanal Producto'!$A74='Cartera Semanal Producto'!AL$1,-SUMIFS('BD Factoraje'!$Q:$Q,'BD Factoraje'!$G:$G,'Cartera Semanal Producto'!$A74,'BD Factoraje'!$C:$C,$B$2),0)+AK74-SUMIFS('BD Factoraje'!$R:$R,'BD Factoraje'!$G:$G,'Cartera Semanal Producto'!$A74,'BD Factoraje'!$N:$N,'Cartera Semanal Producto'!AL$1,'BD Factoraje'!$C:$C,$B$2)</f>
        <v>0</v>
      </c>
      <c r="AM74" s="11">
        <f>IF('Cartera Semanal Producto'!$A74='Cartera Semanal Producto'!AM$1,-SUMIFS('BD Factoraje'!$Q:$Q,'BD Factoraje'!$G:$G,'Cartera Semanal Producto'!$A74,'BD Factoraje'!$C:$C,$B$2),0)+AL74-SUMIFS('BD Factoraje'!$R:$R,'BD Factoraje'!$G:$G,'Cartera Semanal Producto'!$A74,'BD Factoraje'!$N:$N,'Cartera Semanal Producto'!AM$1,'BD Factoraje'!$C:$C,$B$2)</f>
        <v>0</v>
      </c>
      <c r="AN74" s="11">
        <f>IF('Cartera Semanal Producto'!$A74='Cartera Semanal Producto'!AN$1,-SUMIFS('BD Factoraje'!$Q:$Q,'BD Factoraje'!$G:$G,'Cartera Semanal Producto'!$A74,'BD Factoraje'!$C:$C,$B$2),0)+AM74-SUMIFS('BD Factoraje'!$R:$R,'BD Factoraje'!$G:$G,'Cartera Semanal Producto'!$A74,'BD Factoraje'!$N:$N,'Cartera Semanal Producto'!AN$1,'BD Factoraje'!$C:$C,$B$2)</f>
        <v>0</v>
      </c>
      <c r="AO74" s="11">
        <f>IF('Cartera Semanal Producto'!$A74='Cartera Semanal Producto'!AO$1,-SUMIFS('BD Factoraje'!$Q:$Q,'BD Factoraje'!$G:$G,'Cartera Semanal Producto'!$A74,'BD Factoraje'!$C:$C,$B$2),0)+AN74-SUMIFS('BD Factoraje'!$R:$R,'BD Factoraje'!$G:$G,'Cartera Semanal Producto'!$A74,'BD Factoraje'!$N:$N,'Cartera Semanal Producto'!AO$1,'BD Factoraje'!$C:$C,$B$2)</f>
        <v>0</v>
      </c>
      <c r="AP74" s="11">
        <f>IF('Cartera Semanal Producto'!$A74='Cartera Semanal Producto'!AP$1,-SUMIFS('BD Factoraje'!$Q:$Q,'BD Factoraje'!$G:$G,'Cartera Semanal Producto'!$A74,'BD Factoraje'!$C:$C,$B$2),0)+AO74-SUMIFS('BD Factoraje'!$R:$R,'BD Factoraje'!$G:$G,'Cartera Semanal Producto'!$A74,'BD Factoraje'!$N:$N,'Cartera Semanal Producto'!AP$1,'BD Factoraje'!$C:$C,$B$2)</f>
        <v>0</v>
      </c>
      <c r="AQ74" s="11">
        <f>IF('Cartera Semanal Producto'!$A74='Cartera Semanal Producto'!AQ$1,-SUMIFS('BD Factoraje'!$Q:$Q,'BD Factoraje'!$G:$G,'Cartera Semanal Producto'!$A74,'BD Factoraje'!$C:$C,$B$2),0)+AP74-SUMIFS('BD Factoraje'!$R:$R,'BD Factoraje'!$G:$G,'Cartera Semanal Producto'!$A74,'BD Factoraje'!$N:$N,'Cartera Semanal Producto'!AQ$1,'BD Factoraje'!$C:$C,$B$2)</f>
        <v>0</v>
      </c>
      <c r="AR74" s="11">
        <f>IF('Cartera Semanal Producto'!$A74='Cartera Semanal Producto'!AR$1,-SUMIFS('BD Factoraje'!$Q:$Q,'BD Factoraje'!$G:$G,'Cartera Semanal Producto'!$A74,'BD Factoraje'!$C:$C,$B$2),0)+AQ74-SUMIFS('BD Factoraje'!$R:$R,'BD Factoraje'!$G:$G,'Cartera Semanal Producto'!$A74,'BD Factoraje'!$N:$N,'Cartera Semanal Producto'!AR$1,'BD Factoraje'!$C:$C,$B$2)</f>
        <v>0</v>
      </c>
      <c r="AS74" s="11">
        <f>IF('Cartera Semanal Producto'!$A74='Cartera Semanal Producto'!AS$1,-SUMIFS('BD Factoraje'!$Q:$Q,'BD Factoraje'!$G:$G,'Cartera Semanal Producto'!$A74,'BD Factoraje'!$C:$C,$B$2),0)+AR74-SUMIFS('BD Factoraje'!$R:$R,'BD Factoraje'!$G:$G,'Cartera Semanal Producto'!$A74,'BD Factoraje'!$N:$N,'Cartera Semanal Producto'!AS$1,'BD Factoraje'!$C:$C,$B$2)</f>
        <v>0</v>
      </c>
      <c r="AT74" s="11">
        <f>IF('Cartera Semanal Producto'!$A74='Cartera Semanal Producto'!AT$1,-SUMIFS('BD Factoraje'!$Q:$Q,'BD Factoraje'!$G:$G,'Cartera Semanal Producto'!$A74,'BD Factoraje'!$C:$C,$B$2),0)+AS74-SUMIFS('BD Factoraje'!$R:$R,'BD Factoraje'!$G:$G,'Cartera Semanal Producto'!$A74,'BD Factoraje'!$N:$N,'Cartera Semanal Producto'!AT$1,'BD Factoraje'!$C:$C,$B$2)</f>
        <v>0</v>
      </c>
      <c r="AU74" s="11">
        <f>IF('Cartera Semanal Producto'!$A74='Cartera Semanal Producto'!AU$1,-SUMIFS('BD Factoraje'!$Q:$Q,'BD Factoraje'!$G:$G,'Cartera Semanal Producto'!$A74,'BD Factoraje'!$C:$C,$B$2),0)+AT74-SUMIFS('BD Factoraje'!$R:$R,'BD Factoraje'!$G:$G,'Cartera Semanal Producto'!$A74,'BD Factoraje'!$N:$N,'Cartera Semanal Producto'!AU$1,'BD Factoraje'!$C:$C,$B$2)</f>
        <v>0</v>
      </c>
      <c r="AV74" s="11">
        <f>IF('Cartera Semanal Producto'!$A74='Cartera Semanal Producto'!AV$1,-SUMIFS('BD Factoraje'!$Q:$Q,'BD Factoraje'!$G:$G,'Cartera Semanal Producto'!$A74,'BD Factoraje'!$C:$C,$B$2),0)+AU74-SUMIFS('BD Factoraje'!$R:$R,'BD Factoraje'!$G:$G,'Cartera Semanal Producto'!$A74,'BD Factoraje'!$N:$N,'Cartera Semanal Producto'!AV$1,'BD Factoraje'!$C:$C,$B$2)</f>
        <v>0</v>
      </c>
      <c r="AW74" s="11">
        <f>IF('Cartera Semanal Producto'!$A74='Cartera Semanal Producto'!AW$1,-SUMIFS('BD Factoraje'!$Q:$Q,'BD Factoraje'!$G:$G,'Cartera Semanal Producto'!$A74,'BD Factoraje'!$C:$C,$B$2),0)+AV74-SUMIFS('BD Factoraje'!$R:$R,'BD Factoraje'!$G:$G,'Cartera Semanal Producto'!$A74,'BD Factoraje'!$N:$N,'Cartera Semanal Producto'!AW$1,'BD Factoraje'!$C:$C,$B$2)</f>
        <v>0</v>
      </c>
      <c r="AX74" s="11">
        <f>IF('Cartera Semanal Producto'!$A74='Cartera Semanal Producto'!AX$1,-SUMIFS('BD Factoraje'!$Q:$Q,'BD Factoraje'!$G:$G,'Cartera Semanal Producto'!$A74,'BD Factoraje'!$C:$C,$B$2),0)+AW74-SUMIFS('BD Factoraje'!$R:$R,'BD Factoraje'!$G:$G,'Cartera Semanal Producto'!$A74,'BD Factoraje'!$N:$N,'Cartera Semanal Producto'!AX$1,'BD Factoraje'!$C:$C,$B$2)</f>
        <v>0</v>
      </c>
      <c r="AY74" s="11">
        <f>IF('Cartera Semanal Producto'!$A74='Cartera Semanal Producto'!AY$1,-SUMIFS('BD Factoraje'!$Q:$Q,'BD Factoraje'!$G:$G,'Cartera Semanal Producto'!$A74,'BD Factoraje'!$C:$C,$B$2),0)+AX74-SUMIFS('BD Factoraje'!$R:$R,'BD Factoraje'!$G:$G,'Cartera Semanal Producto'!$A74,'BD Factoraje'!$N:$N,'Cartera Semanal Producto'!AY$1,'BD Factoraje'!$C:$C,$B$2)</f>
        <v>0</v>
      </c>
      <c r="AZ74" s="11">
        <f>IF('Cartera Semanal Producto'!$A74='Cartera Semanal Producto'!AZ$1,-SUMIFS('BD Factoraje'!$Q:$Q,'BD Factoraje'!$G:$G,'Cartera Semanal Producto'!$A74,'BD Factoraje'!$C:$C,$B$2),0)+AY74-SUMIFS('BD Factoraje'!$R:$R,'BD Factoraje'!$G:$G,'Cartera Semanal Producto'!$A74,'BD Factoraje'!$N:$N,'Cartera Semanal Producto'!AZ$1,'BD Factoraje'!$C:$C,$B$2)</f>
        <v>0</v>
      </c>
      <c r="BA74" s="11">
        <f>IF('Cartera Semanal Producto'!$A74='Cartera Semanal Producto'!BA$1,-SUMIFS('BD Factoraje'!$Q:$Q,'BD Factoraje'!$G:$G,'Cartera Semanal Producto'!$A74,'BD Factoraje'!$C:$C,$B$2),0)+AZ74-SUMIFS('BD Factoraje'!$R:$R,'BD Factoraje'!$G:$G,'Cartera Semanal Producto'!$A74,'BD Factoraje'!$N:$N,'Cartera Semanal Producto'!BA$1,'BD Factoraje'!$C:$C,$B$2)</f>
        <v>0</v>
      </c>
      <c r="BB74" s="11">
        <f>IF('Cartera Semanal Producto'!$A74='Cartera Semanal Producto'!BB$1,-SUMIFS('BD Factoraje'!$Q:$Q,'BD Factoraje'!$G:$G,'Cartera Semanal Producto'!$A74,'BD Factoraje'!$C:$C,$B$2),0)+BA74-SUMIFS('BD Factoraje'!$R:$R,'BD Factoraje'!$G:$G,'Cartera Semanal Producto'!$A74,'BD Factoraje'!$N:$N,'Cartera Semanal Producto'!BB$1,'BD Factoraje'!$C:$C,$B$2)</f>
        <v>0</v>
      </c>
      <c r="BC74" s="11">
        <f>IF('Cartera Semanal Producto'!$A74='Cartera Semanal Producto'!BC$1,-SUMIFS('BD Factoraje'!$Q:$Q,'BD Factoraje'!$G:$G,'Cartera Semanal Producto'!$A74,'BD Factoraje'!$C:$C,$B$2),0)+BB74-SUMIFS('BD Factoraje'!$R:$R,'BD Factoraje'!$G:$G,'Cartera Semanal Producto'!$A74,'BD Factoraje'!$N:$N,'Cartera Semanal Producto'!BC$1,'BD Factoraje'!$C:$C,$B$2)</f>
        <v>0</v>
      </c>
      <c r="BD74" s="11">
        <f>IF('Cartera Semanal Producto'!$A74='Cartera Semanal Producto'!BD$1,-SUMIFS('BD Factoraje'!$Q:$Q,'BD Factoraje'!$G:$G,'Cartera Semanal Producto'!$A74,'BD Factoraje'!$C:$C,$B$2),0)+BC74-SUMIFS('BD Factoraje'!$R:$R,'BD Factoraje'!$G:$G,'Cartera Semanal Producto'!$A74,'BD Factoraje'!$N:$N,'Cartera Semanal Producto'!BD$1,'BD Factoraje'!$C:$C,$B$2)</f>
        <v>0</v>
      </c>
      <c r="BE74" s="11">
        <f>IF('Cartera Semanal Producto'!$A74='Cartera Semanal Producto'!BE$1,-SUMIFS('BD Factoraje'!$Q:$Q,'BD Factoraje'!$G:$G,'Cartera Semanal Producto'!$A74,'BD Factoraje'!$C:$C,$B$2),0)+BD74-SUMIFS('BD Factoraje'!$R:$R,'BD Factoraje'!$G:$G,'Cartera Semanal Producto'!$A74,'BD Factoraje'!$N:$N,'Cartera Semanal Producto'!BE$1,'BD Factoraje'!$C:$C,$B$2)</f>
        <v>0</v>
      </c>
      <c r="BF74" s="11">
        <f>IF('Cartera Semanal Producto'!$A74='Cartera Semanal Producto'!BF$1,-SUMIFS('BD Factoraje'!$Q:$Q,'BD Factoraje'!$G:$G,'Cartera Semanal Producto'!$A74,'BD Factoraje'!$C:$C,$B$2),0)+BE74-SUMIFS('BD Factoraje'!$R:$R,'BD Factoraje'!$G:$G,'Cartera Semanal Producto'!$A74,'BD Factoraje'!$N:$N,'Cartera Semanal Producto'!BF$1,'BD Factoraje'!$C:$C,$B$2)</f>
        <v>0</v>
      </c>
      <c r="BG74" s="11">
        <f>IF('Cartera Semanal Producto'!$A74='Cartera Semanal Producto'!BG$1,-SUMIFS('BD Factoraje'!$Q:$Q,'BD Factoraje'!$G:$G,'Cartera Semanal Producto'!$A74,'BD Factoraje'!$C:$C,$B$2),0)+BF74-SUMIFS('BD Factoraje'!$R:$R,'BD Factoraje'!$G:$G,'Cartera Semanal Producto'!$A74,'BD Factoraje'!$N:$N,'Cartera Semanal Producto'!BG$1,'BD Factoraje'!$C:$C,$B$2)</f>
        <v>0</v>
      </c>
      <c r="BH74" s="11">
        <f>IF('Cartera Semanal Producto'!$A74='Cartera Semanal Producto'!BH$1,-SUMIFS('BD Factoraje'!$Q:$Q,'BD Factoraje'!$G:$G,'Cartera Semanal Producto'!$A74,'BD Factoraje'!$C:$C,$B$2),0)+BG74-SUMIFS('BD Factoraje'!$R:$R,'BD Factoraje'!$G:$G,'Cartera Semanal Producto'!$A74,'BD Factoraje'!$N:$N,'Cartera Semanal Producto'!BH$1,'BD Factoraje'!$C:$C,$B$2)</f>
        <v>0</v>
      </c>
      <c r="BI74" s="11">
        <f>IF('Cartera Semanal Producto'!$A74='Cartera Semanal Producto'!BI$1,-SUMIFS('BD Factoraje'!$Q:$Q,'BD Factoraje'!$G:$G,'Cartera Semanal Producto'!$A74,'BD Factoraje'!$C:$C,$B$2),0)+BH74-SUMIFS('BD Factoraje'!$R:$R,'BD Factoraje'!$G:$G,'Cartera Semanal Producto'!$A74,'BD Factoraje'!$N:$N,'Cartera Semanal Producto'!BI$1,'BD Factoraje'!$C:$C,$B$2)</f>
        <v>0</v>
      </c>
      <c r="BJ74" s="11">
        <f>IF('Cartera Semanal Producto'!$A74='Cartera Semanal Producto'!BJ$1,-SUMIFS('BD Factoraje'!$Q:$Q,'BD Factoraje'!$G:$G,'Cartera Semanal Producto'!$A74,'BD Factoraje'!$C:$C,$B$2),0)+BI74-SUMIFS('BD Factoraje'!$R:$R,'BD Factoraje'!$G:$G,'Cartera Semanal Producto'!$A74,'BD Factoraje'!$N:$N,'Cartera Semanal Producto'!BJ$1,'BD Factoraje'!$C:$C,$B$2)</f>
        <v>0</v>
      </c>
      <c r="BK74" s="11">
        <f>IF('Cartera Semanal Producto'!$A74='Cartera Semanal Producto'!BK$1,-SUMIFS('BD Factoraje'!$Q:$Q,'BD Factoraje'!$G:$G,'Cartera Semanal Producto'!$A74,'BD Factoraje'!$C:$C,$B$2),0)+BJ74-SUMIFS('BD Factoraje'!$R:$R,'BD Factoraje'!$G:$G,'Cartera Semanal Producto'!$A74,'BD Factoraje'!$N:$N,'Cartera Semanal Producto'!BK$1,'BD Factoraje'!$C:$C,$B$2)</f>
        <v>0</v>
      </c>
      <c r="BL74" s="11">
        <f>IF('Cartera Semanal Producto'!$A74='Cartera Semanal Producto'!BL$1,-SUMIFS('BD Factoraje'!$Q:$Q,'BD Factoraje'!$G:$G,'Cartera Semanal Producto'!$A74,'BD Factoraje'!$C:$C,$B$2),0)+BK74-SUMIFS('BD Factoraje'!$R:$R,'BD Factoraje'!$G:$G,'Cartera Semanal Producto'!$A74,'BD Factoraje'!$N:$N,'Cartera Semanal Producto'!BL$1,'BD Factoraje'!$C:$C,$B$2)</f>
        <v>0</v>
      </c>
      <c r="BM74" s="11">
        <f>IF('Cartera Semanal Producto'!$A74='Cartera Semanal Producto'!BM$1,-SUMIFS('BD Factoraje'!$Q:$Q,'BD Factoraje'!$G:$G,'Cartera Semanal Producto'!$A74,'BD Factoraje'!$C:$C,$B$2),0)+BL74-SUMIFS('BD Factoraje'!$R:$R,'BD Factoraje'!$G:$G,'Cartera Semanal Producto'!$A74,'BD Factoraje'!$N:$N,'Cartera Semanal Producto'!BM$1,'BD Factoraje'!$C:$C,$B$2)</f>
        <v>0</v>
      </c>
      <c r="BN74" s="11">
        <f>IF('Cartera Semanal Producto'!$A74='Cartera Semanal Producto'!BN$1,-SUMIFS('BD Factoraje'!$Q:$Q,'BD Factoraje'!$G:$G,'Cartera Semanal Producto'!$A74,'BD Factoraje'!$C:$C,$B$2),0)+BM74-SUMIFS('BD Factoraje'!$R:$R,'BD Factoraje'!$G:$G,'Cartera Semanal Producto'!$A74,'BD Factoraje'!$N:$N,'Cartera Semanal Producto'!BN$1,'BD Factoraje'!$C:$C,$B$2)</f>
        <v>0</v>
      </c>
      <c r="BO74" s="11">
        <f>IF('Cartera Semanal Producto'!$A74='Cartera Semanal Producto'!BO$1,-SUMIFS('BD Factoraje'!$Q:$Q,'BD Factoraje'!$G:$G,'Cartera Semanal Producto'!$A74,'BD Factoraje'!$C:$C,$B$2),0)+BN74-SUMIFS('BD Factoraje'!$R:$R,'BD Factoraje'!$G:$G,'Cartera Semanal Producto'!$A74,'BD Factoraje'!$N:$N,'Cartera Semanal Producto'!BO$1,'BD Factoraje'!$C:$C,$B$2)</f>
        <v>0</v>
      </c>
      <c r="BP74" s="11">
        <f>IF('Cartera Semanal Producto'!$A74='Cartera Semanal Producto'!BP$1,-SUMIFS('BD Factoraje'!$Q:$Q,'BD Factoraje'!$G:$G,'Cartera Semanal Producto'!$A74,'BD Factoraje'!$C:$C,$B$2),0)+BO74-SUMIFS('BD Factoraje'!$R:$R,'BD Factoraje'!$G:$G,'Cartera Semanal Producto'!$A74,'BD Factoraje'!$N:$N,'Cartera Semanal Producto'!BP$1,'BD Factoraje'!$C:$C,$B$2)</f>
        <v>0</v>
      </c>
      <c r="BQ74" s="11">
        <f>IF('Cartera Semanal Producto'!$A74='Cartera Semanal Producto'!BQ$1,-SUMIFS('BD Factoraje'!$Q:$Q,'BD Factoraje'!$G:$G,'Cartera Semanal Producto'!$A74,'BD Factoraje'!$C:$C,$B$2),0)+BP74-SUMIFS('BD Factoraje'!$R:$R,'BD Factoraje'!$G:$G,'Cartera Semanal Producto'!$A74,'BD Factoraje'!$N:$N,'Cartera Semanal Producto'!BQ$1,'BD Factoraje'!$C:$C,$B$2)</f>
        <v>0</v>
      </c>
      <c r="BR74" s="11">
        <f>IF('Cartera Semanal Producto'!$A74='Cartera Semanal Producto'!BR$1,-SUMIFS('BD Factoraje'!$Q:$Q,'BD Factoraje'!$G:$G,'Cartera Semanal Producto'!$A74,'BD Factoraje'!$C:$C,$B$2),0)+BQ74-SUMIFS('BD Factoraje'!$R:$R,'BD Factoraje'!$G:$G,'Cartera Semanal Producto'!$A74,'BD Factoraje'!$N:$N,'Cartera Semanal Producto'!BR$1,'BD Factoraje'!$C:$C,$B$2)</f>
        <v>0</v>
      </c>
      <c r="BS74" s="11">
        <f>IF('Cartera Semanal Producto'!$A74='Cartera Semanal Producto'!BS$1,-SUMIFS('BD Factoraje'!$Q:$Q,'BD Factoraje'!$G:$G,'Cartera Semanal Producto'!$A74,'BD Factoraje'!$C:$C,$B$2),0)+BR74-SUMIFS('BD Factoraje'!$R:$R,'BD Factoraje'!$G:$G,'Cartera Semanal Producto'!$A74,'BD Factoraje'!$N:$N,'Cartera Semanal Producto'!BS$1,'BD Factoraje'!$C:$C,$B$2)</f>
        <v>0</v>
      </c>
      <c r="BT74" s="11">
        <f>IF('Cartera Semanal Producto'!$A74='Cartera Semanal Producto'!BT$1,-SUMIFS('BD Factoraje'!$Q:$Q,'BD Factoraje'!$G:$G,'Cartera Semanal Producto'!$A74,'BD Factoraje'!$C:$C,$B$2),0)+BS74-SUMIFS('BD Factoraje'!$R:$R,'BD Factoraje'!$G:$G,'Cartera Semanal Producto'!$A74,'BD Factoraje'!$N:$N,'Cartera Semanal Producto'!BT$1,'BD Factoraje'!$C:$C,$B$2)</f>
        <v>0</v>
      </c>
      <c r="BU74" s="11">
        <f>IF('Cartera Semanal Producto'!$A74='Cartera Semanal Producto'!BU$1,-SUMIFS('BD Factoraje'!$Q:$Q,'BD Factoraje'!$G:$G,'Cartera Semanal Producto'!$A74,'BD Factoraje'!$C:$C,$B$2),0)+BT74-SUMIFS('BD Factoraje'!$R:$R,'BD Factoraje'!$G:$G,'Cartera Semanal Producto'!$A74,'BD Factoraje'!$N:$N,'Cartera Semanal Producto'!BU$1,'BD Factoraje'!$C:$C,$B$2)</f>
        <v>0</v>
      </c>
      <c r="BV74" s="11">
        <f>IF('Cartera Semanal Producto'!$A74='Cartera Semanal Producto'!BV$1,-SUMIFS('BD Factoraje'!$Q:$Q,'BD Factoraje'!$G:$G,'Cartera Semanal Producto'!$A74,'BD Factoraje'!$C:$C,$B$2),0)+BU74-SUMIFS('BD Factoraje'!$R:$R,'BD Factoraje'!$G:$G,'Cartera Semanal Producto'!$A74,'BD Factoraje'!$N:$N,'Cartera Semanal Producto'!BV$1,'BD Factoraje'!$C:$C,$B$2)</f>
        <v>0</v>
      </c>
      <c r="BW74" s="11">
        <f>IF('Cartera Semanal Producto'!$A74='Cartera Semanal Producto'!BW$1,-SUMIFS('BD Factoraje'!$Q:$Q,'BD Factoraje'!$G:$G,'Cartera Semanal Producto'!$A74,'BD Factoraje'!$C:$C,$B$2),0)+BV74-SUMIFS('BD Factoraje'!$R:$R,'BD Factoraje'!$G:$G,'Cartera Semanal Producto'!$A74,'BD Factoraje'!$N:$N,'Cartera Semanal Producto'!BW$1,'BD Factoraje'!$C:$C,$B$2)</f>
        <v>0</v>
      </c>
      <c r="BX74" s="11">
        <f>IF('Cartera Semanal Producto'!$A74='Cartera Semanal Producto'!BX$1,-SUMIFS('BD Factoraje'!$Q:$Q,'BD Factoraje'!$G:$G,'Cartera Semanal Producto'!$A74,'BD Factoraje'!$C:$C,$B$2),0)+BW74-SUMIFS('BD Factoraje'!$R:$R,'BD Factoraje'!$G:$G,'Cartera Semanal Producto'!$A74,'BD Factoraje'!$N:$N,'Cartera Semanal Producto'!BX$1,'BD Factoraje'!$C:$C,$B$2)</f>
        <v>0</v>
      </c>
      <c r="BY74" s="11">
        <f>IF('Cartera Semanal Producto'!$A74='Cartera Semanal Producto'!BY$1,-SUMIFS('BD Factoraje'!$Q:$Q,'BD Factoraje'!$G:$G,'Cartera Semanal Producto'!$A74,'BD Factoraje'!$C:$C,$B$2),0)+BX74-SUMIFS('BD Factoraje'!$R:$R,'BD Factoraje'!$G:$G,'Cartera Semanal Producto'!$A74,'BD Factoraje'!$N:$N,'Cartera Semanal Producto'!BY$1,'BD Factoraje'!$C:$C,$B$2)</f>
        <v>0</v>
      </c>
      <c r="BZ74" s="11">
        <f>IF('Cartera Semanal Producto'!$A74='Cartera Semanal Producto'!BZ$1,-SUMIFS('BD Factoraje'!$Q:$Q,'BD Factoraje'!$G:$G,'Cartera Semanal Producto'!$A74,'BD Factoraje'!$C:$C,$B$2),0)+BY74-SUMIFS('BD Factoraje'!$R:$R,'BD Factoraje'!$G:$G,'Cartera Semanal Producto'!$A74,'BD Factoraje'!$N:$N,'Cartera Semanal Producto'!BZ$1,'BD Factoraje'!$C:$C,$B$2)</f>
        <v>0</v>
      </c>
      <c r="CA74" s="11">
        <f>IF('Cartera Semanal Producto'!$A74='Cartera Semanal Producto'!CA$1,-SUMIFS('BD Factoraje'!$Q:$Q,'BD Factoraje'!$G:$G,'Cartera Semanal Producto'!$A74,'BD Factoraje'!$C:$C,$B$2),0)+BZ74-SUMIFS('BD Factoraje'!$R:$R,'BD Factoraje'!$G:$G,'Cartera Semanal Producto'!$A74,'BD Factoraje'!$N:$N,'Cartera Semanal Producto'!CA$1,'BD Factoraje'!$C:$C,$B$2)</f>
        <v>0</v>
      </c>
      <c r="CB74" s="11">
        <f>IF('Cartera Semanal Producto'!$A74='Cartera Semanal Producto'!CB$1,-SUMIFS('BD Factoraje'!$Q:$Q,'BD Factoraje'!$G:$G,'Cartera Semanal Producto'!$A74,'BD Factoraje'!$C:$C,$B$2),0)+CA74-SUMIFS('BD Factoraje'!$R:$R,'BD Factoraje'!$G:$G,'Cartera Semanal Producto'!$A74,'BD Factoraje'!$N:$N,'Cartera Semanal Producto'!CB$1,'BD Factoraje'!$C:$C,$B$2)</f>
        <v>0</v>
      </c>
      <c r="CC74" s="11">
        <f>IF('Cartera Semanal Producto'!$A74='Cartera Semanal Producto'!CC$1,-SUMIFS('BD Factoraje'!$Q:$Q,'BD Factoraje'!$G:$G,'Cartera Semanal Producto'!$A74,'BD Factoraje'!$C:$C,$B$2),0)+CB74-SUMIFS('BD Factoraje'!$R:$R,'BD Factoraje'!$G:$G,'Cartera Semanal Producto'!$A74,'BD Factoraje'!$N:$N,'Cartera Semanal Producto'!CC$1,'BD Factoraje'!$C:$C,$B$2)</f>
        <v>0</v>
      </c>
      <c r="CD74" s="11">
        <f>IF('Cartera Semanal Producto'!$A74='Cartera Semanal Producto'!CD$1,-SUMIFS('BD Factoraje'!$Q:$Q,'BD Factoraje'!$G:$G,'Cartera Semanal Producto'!$A74,'BD Factoraje'!$C:$C,$B$2),0)+CC74-SUMIFS('BD Factoraje'!$R:$R,'BD Factoraje'!$G:$G,'Cartera Semanal Producto'!$A74,'BD Factoraje'!$N:$N,'Cartera Semanal Producto'!CD$1,'BD Factoraje'!$C:$C,$B$2)</f>
        <v>0</v>
      </c>
      <c r="CE74" s="11">
        <f>IF('Cartera Semanal Producto'!$A74='Cartera Semanal Producto'!CE$1,-SUMIFS('BD Factoraje'!$Q:$Q,'BD Factoraje'!$G:$G,'Cartera Semanal Producto'!$A74,'BD Factoraje'!$C:$C,$B$2),0)+CD74-SUMIFS('BD Factoraje'!$R:$R,'BD Factoraje'!$G:$G,'Cartera Semanal Producto'!$A74,'BD Factoraje'!$N:$N,'Cartera Semanal Producto'!CE$1,'BD Factoraje'!$C:$C,$B$2)</f>
        <v>0</v>
      </c>
      <c r="CF74" s="11">
        <f>IF('Cartera Semanal Producto'!$A74='Cartera Semanal Producto'!CF$1,-SUMIFS('BD Factoraje'!$Q:$Q,'BD Factoraje'!$G:$G,'Cartera Semanal Producto'!$A74,'BD Factoraje'!$C:$C,$B$2),0)+CE74-SUMIFS('BD Factoraje'!$R:$R,'BD Factoraje'!$G:$G,'Cartera Semanal Producto'!$A74,'BD Factoraje'!$N:$N,'Cartera Semanal Producto'!CF$1,'BD Factoraje'!$C:$C,$B$2)</f>
        <v>0</v>
      </c>
      <c r="CG74" s="11">
        <f>IF('Cartera Semanal Producto'!$A74='Cartera Semanal Producto'!CG$1,-SUMIFS('BD Factoraje'!$Q:$Q,'BD Factoraje'!$G:$G,'Cartera Semanal Producto'!$A74,'BD Factoraje'!$C:$C,$B$2),0)+CF74-SUMIFS('BD Factoraje'!$R:$R,'BD Factoraje'!$G:$G,'Cartera Semanal Producto'!$A74,'BD Factoraje'!$N:$N,'Cartera Semanal Producto'!CG$1,'BD Factoraje'!$C:$C,$B$2)</f>
        <v>0</v>
      </c>
      <c r="CH74" s="11">
        <f>IF('Cartera Semanal Producto'!$A74='Cartera Semanal Producto'!CH$1,-SUMIFS('BD Factoraje'!$Q:$Q,'BD Factoraje'!$G:$G,'Cartera Semanal Producto'!$A74,'BD Factoraje'!$C:$C,$B$2),0)+CG74-SUMIFS('BD Factoraje'!$R:$R,'BD Factoraje'!$G:$G,'Cartera Semanal Producto'!$A74,'BD Factoraje'!$N:$N,'Cartera Semanal Producto'!CH$1,'BD Factoraje'!$C:$C,$B$2)</f>
        <v>0</v>
      </c>
      <c r="CI74" s="11">
        <f>IF('Cartera Semanal Producto'!$A74='Cartera Semanal Producto'!CI$1,-SUMIFS('BD Factoraje'!$Q:$Q,'BD Factoraje'!$G:$G,'Cartera Semanal Producto'!$A74,'BD Factoraje'!$C:$C,$B$2),0)+CH74-SUMIFS('BD Factoraje'!$R:$R,'BD Factoraje'!$G:$G,'Cartera Semanal Producto'!$A74,'BD Factoraje'!$N:$N,'Cartera Semanal Producto'!CI$1,'BD Factoraje'!$C:$C,$B$2)</f>
        <v>0</v>
      </c>
      <c r="CJ74" s="11">
        <f>IF('Cartera Semanal Producto'!$A74='Cartera Semanal Producto'!CJ$1,-SUMIFS('BD Factoraje'!$Q:$Q,'BD Factoraje'!$G:$G,'Cartera Semanal Producto'!$A74,'BD Factoraje'!$C:$C,$B$2),0)+CI74-SUMIFS('BD Factoraje'!$R:$R,'BD Factoraje'!$G:$G,'Cartera Semanal Producto'!$A74,'BD Factoraje'!$N:$N,'Cartera Semanal Producto'!CJ$1,'BD Factoraje'!$C:$C,$B$2)</f>
        <v>0</v>
      </c>
      <c r="CK74" s="11">
        <f>IF('Cartera Semanal Producto'!$A74='Cartera Semanal Producto'!CK$1,-SUMIFS('BD Factoraje'!$Q:$Q,'BD Factoraje'!$G:$G,'Cartera Semanal Producto'!$A74,'BD Factoraje'!$C:$C,$B$2),0)+CJ74-SUMIFS('BD Factoraje'!$R:$R,'BD Factoraje'!$G:$G,'Cartera Semanal Producto'!$A74,'BD Factoraje'!$N:$N,'Cartera Semanal Producto'!CK$1,'BD Factoraje'!$C:$C,$B$2)</f>
        <v>0</v>
      </c>
      <c r="CL74" s="11">
        <f>IF('Cartera Semanal Producto'!$A74='Cartera Semanal Producto'!CL$1,-SUMIFS('BD Factoraje'!$Q:$Q,'BD Factoraje'!$G:$G,'Cartera Semanal Producto'!$A74,'BD Factoraje'!$C:$C,$B$2),0)+CK74-SUMIFS('BD Factoraje'!$R:$R,'BD Factoraje'!$G:$G,'Cartera Semanal Producto'!$A74,'BD Factoraje'!$N:$N,'Cartera Semanal Producto'!CL$1,'BD Factoraje'!$C:$C,$B$2)</f>
        <v>0</v>
      </c>
      <c r="CM74" s="11">
        <f>IF('Cartera Semanal Producto'!$A74='Cartera Semanal Producto'!CM$1,-SUMIFS('BD Factoraje'!$Q:$Q,'BD Factoraje'!$G:$G,'Cartera Semanal Producto'!$A74,'BD Factoraje'!$C:$C,$B$2),0)+CL74-SUMIFS('BD Factoraje'!$R:$R,'BD Factoraje'!$G:$G,'Cartera Semanal Producto'!$A74,'BD Factoraje'!$N:$N,'Cartera Semanal Producto'!CM$1,'BD Factoraje'!$C:$C,$B$2)</f>
        <v>0</v>
      </c>
      <c r="CN74" s="11">
        <f>IF('Cartera Semanal Producto'!$A74='Cartera Semanal Producto'!CN$1,-SUMIFS('BD Factoraje'!$Q:$Q,'BD Factoraje'!$G:$G,'Cartera Semanal Producto'!$A74,'BD Factoraje'!$C:$C,$B$2),0)+CM74-SUMIFS('BD Factoraje'!$R:$R,'BD Factoraje'!$G:$G,'Cartera Semanal Producto'!$A74,'BD Factoraje'!$N:$N,'Cartera Semanal Producto'!CN$1,'BD Factoraje'!$C:$C,$B$2)</f>
        <v>0</v>
      </c>
      <c r="CO74" s="11">
        <f>IF('Cartera Semanal Producto'!$A74='Cartera Semanal Producto'!CO$1,-SUMIFS('BD Factoraje'!$Q:$Q,'BD Factoraje'!$G:$G,'Cartera Semanal Producto'!$A74,'BD Factoraje'!$C:$C,$B$2),0)+CN74-SUMIFS('BD Factoraje'!$R:$R,'BD Factoraje'!$G:$G,'Cartera Semanal Producto'!$A74,'BD Factoraje'!$N:$N,'Cartera Semanal Producto'!CO$1,'BD Factoraje'!$C:$C,$B$2)</f>
        <v>0</v>
      </c>
      <c r="CP74" s="11">
        <f>IF('Cartera Semanal Producto'!$A74='Cartera Semanal Producto'!CP$1,-SUMIFS('BD Factoraje'!$Q:$Q,'BD Factoraje'!$G:$G,'Cartera Semanal Producto'!$A74,'BD Factoraje'!$C:$C,$B$2),0)+CO74-SUMIFS('BD Factoraje'!$R:$R,'BD Factoraje'!$G:$G,'Cartera Semanal Producto'!$A74,'BD Factoraje'!$N:$N,'Cartera Semanal Producto'!CP$1,'BD Factoraje'!$C:$C,$B$2)</f>
        <v>0</v>
      </c>
      <c r="CQ74" s="11">
        <f>IF('Cartera Semanal Producto'!$A74='Cartera Semanal Producto'!CQ$1,-SUMIFS('BD Factoraje'!$Q:$Q,'BD Factoraje'!$G:$G,'Cartera Semanal Producto'!$A74,'BD Factoraje'!$C:$C,$B$2),0)+CP74-SUMIFS('BD Factoraje'!$R:$R,'BD Factoraje'!$G:$G,'Cartera Semanal Producto'!$A74,'BD Factoraje'!$N:$N,'Cartera Semanal Producto'!CQ$1,'BD Factoraje'!$C:$C,$B$2)</f>
        <v>0</v>
      </c>
      <c r="CR74" s="11">
        <f>IF('Cartera Semanal Producto'!$A74='Cartera Semanal Producto'!CR$1,-SUMIFS('BD Factoraje'!$Q:$Q,'BD Factoraje'!$G:$G,'Cartera Semanal Producto'!$A74,'BD Factoraje'!$C:$C,$B$2),0)+CQ74-SUMIFS('BD Factoraje'!$R:$R,'BD Factoraje'!$G:$G,'Cartera Semanal Producto'!$A74,'BD Factoraje'!$N:$N,'Cartera Semanal Producto'!CR$1,'BD Factoraje'!$C:$C,$B$2)</f>
        <v>0</v>
      </c>
      <c r="CS74" s="11">
        <f>IF('Cartera Semanal Producto'!$A74='Cartera Semanal Producto'!CS$1,-SUMIFS('BD Factoraje'!$Q:$Q,'BD Factoraje'!$G:$G,'Cartera Semanal Producto'!$A74,'BD Factoraje'!$C:$C,$B$2),0)+CR74-SUMIFS('BD Factoraje'!$R:$R,'BD Factoraje'!$G:$G,'Cartera Semanal Producto'!$A74,'BD Factoraje'!$N:$N,'Cartera Semanal Producto'!CS$1,'BD Factoraje'!$C:$C,$B$2)</f>
        <v>0</v>
      </c>
      <c r="CT74" s="11">
        <f>IF('Cartera Semanal Producto'!$A74='Cartera Semanal Producto'!CT$1,-SUMIFS('BD Factoraje'!$Q:$Q,'BD Factoraje'!$G:$G,'Cartera Semanal Producto'!$A74,'BD Factoraje'!$C:$C,$B$2),0)+CS74-SUMIFS('BD Factoraje'!$R:$R,'BD Factoraje'!$G:$G,'Cartera Semanal Producto'!$A74,'BD Factoraje'!$N:$N,'Cartera Semanal Producto'!CT$1,'BD Factoraje'!$C:$C,$B$2)</f>
        <v>0</v>
      </c>
      <c r="CU74" s="11">
        <f>IF('Cartera Semanal Producto'!$A74='Cartera Semanal Producto'!CU$1,-SUMIFS('BD Factoraje'!$Q:$Q,'BD Factoraje'!$G:$G,'Cartera Semanal Producto'!$A74,'BD Factoraje'!$C:$C,$B$2),0)+CT74-SUMIFS('BD Factoraje'!$R:$R,'BD Factoraje'!$G:$G,'Cartera Semanal Producto'!$A74,'BD Factoraje'!$N:$N,'Cartera Semanal Producto'!CU$1,'BD Factoraje'!$C:$C,$B$2)</f>
        <v>0</v>
      </c>
      <c r="CV74" s="11">
        <f>IF('Cartera Semanal Producto'!$A74='Cartera Semanal Producto'!CV$1,-SUMIFS('BD Factoraje'!$Q:$Q,'BD Factoraje'!$G:$G,'Cartera Semanal Producto'!$A74,'BD Factoraje'!$C:$C,$B$2),0)+CU74-SUMIFS('BD Factoraje'!$R:$R,'BD Factoraje'!$G:$G,'Cartera Semanal Producto'!$A74,'BD Factoraje'!$N:$N,'Cartera Semanal Producto'!CV$1,'BD Factoraje'!$C:$C,$B$2)</f>
        <v>0</v>
      </c>
    </row>
    <row r="75" spans="1:100" x14ac:dyDescent="0.25">
      <c r="A75" s="14">
        <v>85</v>
      </c>
      <c r="B75" s="31">
        <f t="shared" si="3"/>
        <v>42960</v>
      </c>
      <c r="C75" s="11">
        <f>IF('Cartera Semanal Producto'!$A75='Cartera Semanal Producto'!C$1,-SUMIFS('BD Factoraje'!$Q:$Q,'BD Factoraje'!$G:$G,'Cartera Semanal Producto'!$A75,'BD Factoraje'!$C:$C,$B$2),0)</f>
        <v>0</v>
      </c>
      <c r="D75" s="11">
        <f>IF('Cartera Semanal Producto'!$A75='Cartera Semanal Producto'!D$1,-SUMIFS('BD Factoraje'!$Q:$Q,'BD Factoraje'!$G:$G,'Cartera Semanal Producto'!$A75,'BD Factoraje'!$C:$C,$B$2),0)+C75-SUMIFS('BD Factoraje'!$R:$R,'BD Factoraje'!$G:$G,'Cartera Semanal Producto'!$A75,'BD Factoraje'!$N:$N,'Cartera Semanal Producto'!D$1,'BD Factoraje'!$C:$C,$B$2)</f>
        <v>0</v>
      </c>
      <c r="E75" s="11">
        <f>IF('Cartera Semanal Producto'!$A75='Cartera Semanal Producto'!E$1,-SUMIFS('BD Factoraje'!$Q:$Q,'BD Factoraje'!$G:$G,'Cartera Semanal Producto'!$A75,'BD Factoraje'!$C:$C,$B$2),0)+D75-SUMIFS('BD Factoraje'!$R:$R,'BD Factoraje'!$G:$G,'Cartera Semanal Producto'!$A75,'BD Factoraje'!$N:$N,'Cartera Semanal Producto'!E$1,'BD Factoraje'!$C:$C,$B$2)</f>
        <v>0</v>
      </c>
      <c r="F75" s="11">
        <f>IF('Cartera Semanal Producto'!$A75='Cartera Semanal Producto'!F$1,-SUMIFS('BD Factoraje'!$Q:$Q,'BD Factoraje'!$G:$G,'Cartera Semanal Producto'!$A75,'BD Factoraje'!$C:$C,$B$2),0)+E75-SUMIFS('BD Factoraje'!$R:$R,'BD Factoraje'!$G:$G,'Cartera Semanal Producto'!$A75,'BD Factoraje'!$N:$N,'Cartera Semanal Producto'!F$1,'BD Factoraje'!$C:$C,$B$2)</f>
        <v>0</v>
      </c>
      <c r="G75" s="11">
        <f>IF('Cartera Semanal Producto'!$A75='Cartera Semanal Producto'!G$1,-SUMIFS('BD Factoraje'!$Q:$Q,'BD Factoraje'!$G:$G,'Cartera Semanal Producto'!$A75,'BD Factoraje'!$C:$C,$B$2),0)+F75-SUMIFS('BD Factoraje'!$R:$R,'BD Factoraje'!$G:$G,'Cartera Semanal Producto'!$A75,'BD Factoraje'!$N:$N,'Cartera Semanal Producto'!G$1,'BD Factoraje'!$C:$C,$B$2)</f>
        <v>0</v>
      </c>
      <c r="H75" s="11">
        <f>IF('Cartera Semanal Producto'!$A75='Cartera Semanal Producto'!H$1,-SUMIFS('BD Factoraje'!$Q:$Q,'BD Factoraje'!$G:$G,'Cartera Semanal Producto'!$A75,'BD Factoraje'!$C:$C,$B$2),0)+G75-SUMIFS('BD Factoraje'!$R:$R,'BD Factoraje'!$G:$G,'Cartera Semanal Producto'!$A75,'BD Factoraje'!$N:$N,'Cartera Semanal Producto'!H$1,'BD Factoraje'!$C:$C,$B$2)</f>
        <v>0</v>
      </c>
      <c r="I75" s="11">
        <f>IF('Cartera Semanal Producto'!$A75='Cartera Semanal Producto'!I$1,-SUMIFS('BD Factoraje'!$Q:$Q,'BD Factoraje'!$G:$G,'Cartera Semanal Producto'!$A75,'BD Factoraje'!$C:$C,$B$2),0)+H75-SUMIFS('BD Factoraje'!$R:$R,'BD Factoraje'!$G:$G,'Cartera Semanal Producto'!$A75,'BD Factoraje'!$N:$N,'Cartera Semanal Producto'!I$1,'BD Factoraje'!$C:$C,$B$2)</f>
        <v>0</v>
      </c>
      <c r="J75" s="11">
        <f>IF('Cartera Semanal Producto'!$A75='Cartera Semanal Producto'!J$1,-SUMIFS('BD Factoraje'!$Q:$Q,'BD Factoraje'!$G:$G,'Cartera Semanal Producto'!$A75,'BD Factoraje'!$C:$C,$B$2),0)+I75-SUMIFS('BD Factoraje'!$R:$R,'BD Factoraje'!$G:$G,'Cartera Semanal Producto'!$A75,'BD Factoraje'!$N:$N,'Cartera Semanal Producto'!J$1,'BD Factoraje'!$C:$C,$B$2)</f>
        <v>0</v>
      </c>
      <c r="K75" s="11">
        <f>IF('Cartera Semanal Producto'!$A75='Cartera Semanal Producto'!K$1,-SUMIFS('BD Factoraje'!$Q:$Q,'BD Factoraje'!$G:$G,'Cartera Semanal Producto'!$A75,'BD Factoraje'!$C:$C,$B$2),0)+J75-SUMIFS('BD Factoraje'!$R:$R,'BD Factoraje'!$G:$G,'Cartera Semanal Producto'!$A75,'BD Factoraje'!$N:$N,'Cartera Semanal Producto'!K$1,'BD Factoraje'!$C:$C,$B$2)</f>
        <v>0</v>
      </c>
      <c r="L75" s="11">
        <f>IF('Cartera Semanal Producto'!$A75='Cartera Semanal Producto'!L$1,-SUMIFS('BD Factoraje'!$Q:$Q,'BD Factoraje'!$G:$G,'Cartera Semanal Producto'!$A75,'BD Factoraje'!$C:$C,$B$2),0)+K75-SUMIFS('BD Factoraje'!$R:$R,'BD Factoraje'!$G:$G,'Cartera Semanal Producto'!$A75,'BD Factoraje'!$N:$N,'Cartera Semanal Producto'!L$1,'BD Factoraje'!$C:$C,$B$2)</f>
        <v>0</v>
      </c>
      <c r="M75" s="11">
        <f>IF('Cartera Semanal Producto'!$A75='Cartera Semanal Producto'!M$1,-SUMIFS('BD Factoraje'!$Q:$Q,'BD Factoraje'!$G:$G,'Cartera Semanal Producto'!$A75,'BD Factoraje'!$C:$C,$B$2),0)+L75-SUMIFS('BD Factoraje'!$R:$R,'BD Factoraje'!$G:$G,'Cartera Semanal Producto'!$A75,'BD Factoraje'!$N:$N,'Cartera Semanal Producto'!M$1,'BD Factoraje'!$C:$C,$B$2)</f>
        <v>0</v>
      </c>
      <c r="N75" s="11">
        <f>IF('Cartera Semanal Producto'!$A75='Cartera Semanal Producto'!N$1,-SUMIFS('BD Factoraje'!$Q:$Q,'BD Factoraje'!$G:$G,'Cartera Semanal Producto'!$A75,'BD Factoraje'!$C:$C,$B$2),0)+M75-SUMIFS('BD Factoraje'!$R:$R,'BD Factoraje'!$G:$G,'Cartera Semanal Producto'!$A75,'BD Factoraje'!$N:$N,'Cartera Semanal Producto'!N$1,'BD Factoraje'!$C:$C,$B$2)</f>
        <v>0</v>
      </c>
      <c r="O75" s="11">
        <f>IF('Cartera Semanal Producto'!$A75='Cartera Semanal Producto'!O$1,-SUMIFS('BD Factoraje'!$Q:$Q,'BD Factoraje'!$G:$G,'Cartera Semanal Producto'!$A75,'BD Factoraje'!$C:$C,$B$2),0)+N75-SUMIFS('BD Factoraje'!$R:$R,'BD Factoraje'!$G:$G,'Cartera Semanal Producto'!$A75,'BD Factoraje'!$N:$N,'Cartera Semanal Producto'!O$1,'BD Factoraje'!$C:$C,$B$2)</f>
        <v>0</v>
      </c>
      <c r="P75" s="11">
        <f>IF('Cartera Semanal Producto'!$A75='Cartera Semanal Producto'!P$1,-SUMIFS('BD Factoraje'!$Q:$Q,'BD Factoraje'!$G:$G,'Cartera Semanal Producto'!$A75,'BD Factoraje'!$C:$C,$B$2),0)+O75-SUMIFS('BD Factoraje'!$R:$R,'BD Factoraje'!$G:$G,'Cartera Semanal Producto'!$A75,'BD Factoraje'!$N:$N,'Cartera Semanal Producto'!P$1,'BD Factoraje'!$C:$C,$B$2)</f>
        <v>0</v>
      </c>
      <c r="Q75" s="11">
        <f>IF('Cartera Semanal Producto'!$A75='Cartera Semanal Producto'!Q$1,-SUMIFS('BD Factoraje'!$Q:$Q,'BD Factoraje'!$G:$G,'Cartera Semanal Producto'!$A75,'BD Factoraje'!$C:$C,$B$2),0)+P75-SUMIFS('BD Factoraje'!$R:$R,'BD Factoraje'!$G:$G,'Cartera Semanal Producto'!$A75,'BD Factoraje'!$N:$N,'Cartera Semanal Producto'!Q$1,'BD Factoraje'!$C:$C,$B$2)</f>
        <v>0</v>
      </c>
      <c r="R75" s="11">
        <f>IF('Cartera Semanal Producto'!$A75='Cartera Semanal Producto'!R$1,-SUMIFS('BD Factoraje'!$Q:$Q,'BD Factoraje'!$G:$G,'Cartera Semanal Producto'!$A75,'BD Factoraje'!$C:$C,$B$2),0)+Q75-SUMIFS('BD Factoraje'!$R:$R,'BD Factoraje'!$G:$G,'Cartera Semanal Producto'!$A75,'BD Factoraje'!$N:$N,'Cartera Semanal Producto'!R$1,'BD Factoraje'!$C:$C,$B$2)</f>
        <v>0</v>
      </c>
      <c r="S75" s="11">
        <f>IF('Cartera Semanal Producto'!$A75='Cartera Semanal Producto'!S$1,-SUMIFS('BD Factoraje'!$Q:$Q,'BD Factoraje'!$G:$G,'Cartera Semanal Producto'!$A75,'BD Factoraje'!$C:$C,$B$2),0)+R75-SUMIFS('BD Factoraje'!$R:$R,'BD Factoraje'!$G:$G,'Cartera Semanal Producto'!$A75,'BD Factoraje'!$N:$N,'Cartera Semanal Producto'!S$1,'BD Factoraje'!$C:$C,$B$2)</f>
        <v>0</v>
      </c>
      <c r="T75" s="11">
        <f>IF('Cartera Semanal Producto'!$A75='Cartera Semanal Producto'!T$1,-SUMIFS('BD Factoraje'!$Q:$Q,'BD Factoraje'!$G:$G,'Cartera Semanal Producto'!$A75,'BD Factoraje'!$C:$C,$B$2),0)+S75-SUMIFS('BD Factoraje'!$R:$R,'BD Factoraje'!$G:$G,'Cartera Semanal Producto'!$A75,'BD Factoraje'!$N:$N,'Cartera Semanal Producto'!T$1,'BD Factoraje'!$C:$C,$B$2)</f>
        <v>0</v>
      </c>
      <c r="U75" s="11">
        <f>IF('Cartera Semanal Producto'!$A75='Cartera Semanal Producto'!U$1,-SUMIFS('BD Factoraje'!$Q:$Q,'BD Factoraje'!$G:$G,'Cartera Semanal Producto'!$A75,'BD Factoraje'!$C:$C,$B$2),0)+T75-SUMIFS('BD Factoraje'!$R:$R,'BD Factoraje'!$G:$G,'Cartera Semanal Producto'!$A75,'BD Factoraje'!$N:$N,'Cartera Semanal Producto'!U$1,'BD Factoraje'!$C:$C,$B$2)</f>
        <v>0</v>
      </c>
      <c r="V75" s="11">
        <f>IF('Cartera Semanal Producto'!$A75='Cartera Semanal Producto'!V$1,-SUMIFS('BD Factoraje'!$Q:$Q,'BD Factoraje'!$G:$G,'Cartera Semanal Producto'!$A75,'BD Factoraje'!$C:$C,$B$2),0)+U75-SUMIFS('BD Factoraje'!$R:$R,'BD Factoraje'!$G:$G,'Cartera Semanal Producto'!$A75,'BD Factoraje'!$N:$N,'Cartera Semanal Producto'!V$1,'BD Factoraje'!$C:$C,$B$2)</f>
        <v>0</v>
      </c>
      <c r="W75" s="11">
        <f>IF('Cartera Semanal Producto'!$A75='Cartera Semanal Producto'!W$1,-SUMIFS('BD Factoraje'!$Q:$Q,'BD Factoraje'!$G:$G,'Cartera Semanal Producto'!$A75,'BD Factoraje'!$C:$C,$B$2),0)+V75-SUMIFS('BD Factoraje'!$R:$R,'BD Factoraje'!$G:$G,'Cartera Semanal Producto'!$A75,'BD Factoraje'!$N:$N,'Cartera Semanal Producto'!W$1,'BD Factoraje'!$C:$C,$B$2)</f>
        <v>0</v>
      </c>
      <c r="X75" s="11">
        <f>IF('Cartera Semanal Producto'!$A75='Cartera Semanal Producto'!X$1,-SUMIFS('BD Factoraje'!$Q:$Q,'BD Factoraje'!$G:$G,'Cartera Semanal Producto'!$A75,'BD Factoraje'!$C:$C,$B$2),0)+W75-SUMIFS('BD Factoraje'!$R:$R,'BD Factoraje'!$G:$G,'Cartera Semanal Producto'!$A75,'BD Factoraje'!$N:$N,'Cartera Semanal Producto'!X$1,'BD Factoraje'!$C:$C,$B$2)</f>
        <v>0</v>
      </c>
      <c r="Y75" s="11">
        <f>IF('Cartera Semanal Producto'!$A75='Cartera Semanal Producto'!Y$1,-SUMIFS('BD Factoraje'!$Q:$Q,'BD Factoraje'!$G:$G,'Cartera Semanal Producto'!$A75,'BD Factoraje'!$C:$C,$B$2),0)+X75-SUMIFS('BD Factoraje'!$R:$R,'BD Factoraje'!$G:$G,'Cartera Semanal Producto'!$A75,'BD Factoraje'!$N:$N,'Cartera Semanal Producto'!Y$1,'BD Factoraje'!$C:$C,$B$2)</f>
        <v>0</v>
      </c>
      <c r="Z75" s="11">
        <f>IF('Cartera Semanal Producto'!$A75='Cartera Semanal Producto'!Z$1,-SUMIFS('BD Factoraje'!$Q:$Q,'BD Factoraje'!$G:$G,'Cartera Semanal Producto'!$A75,'BD Factoraje'!$C:$C,$B$2),0)+Y75-SUMIFS('BD Factoraje'!$R:$R,'BD Factoraje'!$G:$G,'Cartera Semanal Producto'!$A75,'BD Factoraje'!$N:$N,'Cartera Semanal Producto'!Z$1,'BD Factoraje'!$C:$C,$B$2)</f>
        <v>0</v>
      </c>
      <c r="AA75" s="11">
        <f>IF('Cartera Semanal Producto'!$A75='Cartera Semanal Producto'!AA$1,-SUMIFS('BD Factoraje'!$Q:$Q,'BD Factoraje'!$G:$G,'Cartera Semanal Producto'!$A75,'BD Factoraje'!$C:$C,$B$2),0)+Z75-SUMIFS('BD Factoraje'!$R:$R,'BD Factoraje'!$G:$G,'Cartera Semanal Producto'!$A75,'BD Factoraje'!$N:$N,'Cartera Semanal Producto'!AA$1,'BD Factoraje'!$C:$C,$B$2)</f>
        <v>0</v>
      </c>
      <c r="AB75" s="11">
        <f>IF('Cartera Semanal Producto'!$A75='Cartera Semanal Producto'!AB$1,-SUMIFS('BD Factoraje'!$Q:$Q,'BD Factoraje'!$G:$G,'Cartera Semanal Producto'!$A75,'BD Factoraje'!$C:$C,$B$2),0)+AA75-SUMIFS('BD Factoraje'!$R:$R,'BD Factoraje'!$G:$G,'Cartera Semanal Producto'!$A75,'BD Factoraje'!$N:$N,'Cartera Semanal Producto'!AB$1,'BD Factoraje'!$C:$C,$B$2)</f>
        <v>0</v>
      </c>
      <c r="AC75" s="11">
        <f>IF('Cartera Semanal Producto'!$A75='Cartera Semanal Producto'!AC$1,-SUMIFS('BD Factoraje'!$Q:$Q,'BD Factoraje'!$G:$G,'Cartera Semanal Producto'!$A75,'BD Factoraje'!$C:$C,$B$2),0)+AB75-SUMIFS('BD Factoraje'!$R:$R,'BD Factoraje'!$G:$G,'Cartera Semanal Producto'!$A75,'BD Factoraje'!$N:$N,'Cartera Semanal Producto'!AC$1,'BD Factoraje'!$C:$C,$B$2)</f>
        <v>0</v>
      </c>
      <c r="AD75" s="11">
        <f>IF('Cartera Semanal Producto'!$A75='Cartera Semanal Producto'!AD$1,-SUMIFS('BD Factoraje'!$Q:$Q,'BD Factoraje'!$G:$G,'Cartera Semanal Producto'!$A75,'BD Factoraje'!$C:$C,$B$2),0)+AC75-SUMIFS('BD Factoraje'!$R:$R,'BD Factoraje'!$G:$G,'Cartera Semanal Producto'!$A75,'BD Factoraje'!$N:$N,'Cartera Semanal Producto'!AD$1,'BD Factoraje'!$C:$C,$B$2)</f>
        <v>0</v>
      </c>
      <c r="AE75" s="11">
        <f>IF('Cartera Semanal Producto'!$A75='Cartera Semanal Producto'!AE$1,-SUMIFS('BD Factoraje'!$Q:$Q,'BD Factoraje'!$G:$G,'Cartera Semanal Producto'!$A75,'BD Factoraje'!$C:$C,$B$2),0)+AD75-SUMIFS('BD Factoraje'!$R:$R,'BD Factoraje'!$G:$G,'Cartera Semanal Producto'!$A75,'BD Factoraje'!$N:$N,'Cartera Semanal Producto'!AE$1,'BD Factoraje'!$C:$C,$B$2)</f>
        <v>0</v>
      </c>
      <c r="AF75" s="11">
        <f>IF('Cartera Semanal Producto'!$A75='Cartera Semanal Producto'!AF$1,-SUMIFS('BD Factoraje'!$Q:$Q,'BD Factoraje'!$G:$G,'Cartera Semanal Producto'!$A75,'BD Factoraje'!$C:$C,$B$2),0)+AE75-SUMIFS('BD Factoraje'!$R:$R,'BD Factoraje'!$G:$G,'Cartera Semanal Producto'!$A75,'BD Factoraje'!$N:$N,'Cartera Semanal Producto'!AF$1,'BD Factoraje'!$C:$C,$B$2)</f>
        <v>0</v>
      </c>
      <c r="AG75" s="11">
        <f>IF('Cartera Semanal Producto'!$A75='Cartera Semanal Producto'!AG$1,-SUMIFS('BD Factoraje'!$Q:$Q,'BD Factoraje'!$G:$G,'Cartera Semanal Producto'!$A75,'BD Factoraje'!$C:$C,$B$2),0)+AF75-SUMIFS('BD Factoraje'!$R:$R,'BD Factoraje'!$G:$G,'Cartera Semanal Producto'!$A75,'BD Factoraje'!$N:$N,'Cartera Semanal Producto'!AG$1,'BD Factoraje'!$C:$C,$B$2)</f>
        <v>0</v>
      </c>
      <c r="AH75" s="11">
        <f>IF('Cartera Semanal Producto'!$A75='Cartera Semanal Producto'!AH$1,-SUMIFS('BD Factoraje'!$Q:$Q,'BD Factoraje'!$G:$G,'Cartera Semanal Producto'!$A75,'BD Factoraje'!$C:$C,$B$2),0)+AG75-SUMIFS('BD Factoraje'!$R:$R,'BD Factoraje'!$G:$G,'Cartera Semanal Producto'!$A75,'BD Factoraje'!$N:$N,'Cartera Semanal Producto'!AH$1,'BD Factoraje'!$C:$C,$B$2)</f>
        <v>0</v>
      </c>
      <c r="AI75" s="11">
        <f>IF('Cartera Semanal Producto'!$A75='Cartera Semanal Producto'!AI$1,-SUMIFS('BD Factoraje'!$Q:$Q,'BD Factoraje'!$G:$G,'Cartera Semanal Producto'!$A75,'BD Factoraje'!$C:$C,$B$2),0)+AH75-SUMIFS('BD Factoraje'!$R:$R,'BD Factoraje'!$G:$G,'Cartera Semanal Producto'!$A75,'BD Factoraje'!$N:$N,'Cartera Semanal Producto'!AI$1,'BD Factoraje'!$C:$C,$B$2)</f>
        <v>0</v>
      </c>
      <c r="AJ75" s="11">
        <f>IF('Cartera Semanal Producto'!$A75='Cartera Semanal Producto'!AJ$1,-SUMIFS('BD Factoraje'!$Q:$Q,'BD Factoraje'!$G:$G,'Cartera Semanal Producto'!$A75,'BD Factoraje'!$C:$C,$B$2),0)+AI75-SUMIFS('BD Factoraje'!$R:$R,'BD Factoraje'!$G:$G,'Cartera Semanal Producto'!$A75,'BD Factoraje'!$N:$N,'Cartera Semanal Producto'!AJ$1,'BD Factoraje'!$C:$C,$B$2)</f>
        <v>0</v>
      </c>
      <c r="AK75" s="11">
        <f>IF('Cartera Semanal Producto'!$A75='Cartera Semanal Producto'!AK$1,-SUMIFS('BD Factoraje'!$Q:$Q,'BD Factoraje'!$G:$G,'Cartera Semanal Producto'!$A75,'BD Factoraje'!$C:$C,$B$2),0)+AJ75-SUMIFS('BD Factoraje'!$R:$R,'BD Factoraje'!$G:$G,'Cartera Semanal Producto'!$A75,'BD Factoraje'!$N:$N,'Cartera Semanal Producto'!AK$1,'BD Factoraje'!$C:$C,$B$2)</f>
        <v>0</v>
      </c>
      <c r="AL75" s="11">
        <f>IF('Cartera Semanal Producto'!$A75='Cartera Semanal Producto'!AL$1,-SUMIFS('BD Factoraje'!$Q:$Q,'BD Factoraje'!$G:$G,'Cartera Semanal Producto'!$A75,'BD Factoraje'!$C:$C,$B$2),0)+AK75-SUMIFS('BD Factoraje'!$R:$R,'BD Factoraje'!$G:$G,'Cartera Semanal Producto'!$A75,'BD Factoraje'!$N:$N,'Cartera Semanal Producto'!AL$1,'BD Factoraje'!$C:$C,$B$2)</f>
        <v>0</v>
      </c>
      <c r="AM75" s="11">
        <f>IF('Cartera Semanal Producto'!$A75='Cartera Semanal Producto'!AM$1,-SUMIFS('BD Factoraje'!$Q:$Q,'BD Factoraje'!$G:$G,'Cartera Semanal Producto'!$A75,'BD Factoraje'!$C:$C,$B$2),0)+AL75-SUMIFS('BD Factoraje'!$R:$R,'BD Factoraje'!$G:$G,'Cartera Semanal Producto'!$A75,'BD Factoraje'!$N:$N,'Cartera Semanal Producto'!AM$1,'BD Factoraje'!$C:$C,$B$2)</f>
        <v>0</v>
      </c>
      <c r="AN75" s="11">
        <f>IF('Cartera Semanal Producto'!$A75='Cartera Semanal Producto'!AN$1,-SUMIFS('BD Factoraje'!$Q:$Q,'BD Factoraje'!$G:$G,'Cartera Semanal Producto'!$A75,'BD Factoraje'!$C:$C,$B$2),0)+AM75-SUMIFS('BD Factoraje'!$R:$R,'BD Factoraje'!$G:$G,'Cartera Semanal Producto'!$A75,'BD Factoraje'!$N:$N,'Cartera Semanal Producto'!AN$1,'BD Factoraje'!$C:$C,$B$2)</f>
        <v>0</v>
      </c>
      <c r="AO75" s="11">
        <f>IF('Cartera Semanal Producto'!$A75='Cartera Semanal Producto'!AO$1,-SUMIFS('BD Factoraje'!$Q:$Q,'BD Factoraje'!$G:$G,'Cartera Semanal Producto'!$A75,'BD Factoraje'!$C:$C,$B$2),0)+AN75-SUMIFS('BD Factoraje'!$R:$R,'BD Factoraje'!$G:$G,'Cartera Semanal Producto'!$A75,'BD Factoraje'!$N:$N,'Cartera Semanal Producto'!AO$1,'BD Factoraje'!$C:$C,$B$2)</f>
        <v>0</v>
      </c>
      <c r="AP75" s="11">
        <f>IF('Cartera Semanal Producto'!$A75='Cartera Semanal Producto'!AP$1,-SUMIFS('BD Factoraje'!$Q:$Q,'BD Factoraje'!$G:$G,'Cartera Semanal Producto'!$A75,'BD Factoraje'!$C:$C,$B$2),0)+AO75-SUMIFS('BD Factoraje'!$R:$R,'BD Factoraje'!$G:$G,'Cartera Semanal Producto'!$A75,'BD Factoraje'!$N:$N,'Cartera Semanal Producto'!AP$1,'BD Factoraje'!$C:$C,$B$2)</f>
        <v>0</v>
      </c>
      <c r="AQ75" s="11">
        <f>IF('Cartera Semanal Producto'!$A75='Cartera Semanal Producto'!AQ$1,-SUMIFS('BD Factoraje'!$Q:$Q,'BD Factoraje'!$G:$G,'Cartera Semanal Producto'!$A75,'BD Factoraje'!$C:$C,$B$2),0)+AP75-SUMIFS('BD Factoraje'!$R:$R,'BD Factoraje'!$G:$G,'Cartera Semanal Producto'!$A75,'BD Factoraje'!$N:$N,'Cartera Semanal Producto'!AQ$1,'BD Factoraje'!$C:$C,$B$2)</f>
        <v>0</v>
      </c>
      <c r="AR75" s="11">
        <f>IF('Cartera Semanal Producto'!$A75='Cartera Semanal Producto'!AR$1,-SUMIFS('BD Factoraje'!$Q:$Q,'BD Factoraje'!$G:$G,'Cartera Semanal Producto'!$A75,'BD Factoraje'!$C:$C,$B$2),0)+AQ75-SUMIFS('BD Factoraje'!$R:$R,'BD Factoraje'!$G:$G,'Cartera Semanal Producto'!$A75,'BD Factoraje'!$N:$N,'Cartera Semanal Producto'!AR$1,'BD Factoraje'!$C:$C,$B$2)</f>
        <v>0</v>
      </c>
      <c r="AS75" s="11">
        <f>IF('Cartera Semanal Producto'!$A75='Cartera Semanal Producto'!AS$1,-SUMIFS('BD Factoraje'!$Q:$Q,'BD Factoraje'!$G:$G,'Cartera Semanal Producto'!$A75,'BD Factoraje'!$C:$C,$B$2),0)+AR75-SUMIFS('BD Factoraje'!$R:$R,'BD Factoraje'!$G:$G,'Cartera Semanal Producto'!$A75,'BD Factoraje'!$N:$N,'Cartera Semanal Producto'!AS$1,'BD Factoraje'!$C:$C,$B$2)</f>
        <v>0</v>
      </c>
      <c r="AT75" s="11">
        <f>IF('Cartera Semanal Producto'!$A75='Cartera Semanal Producto'!AT$1,-SUMIFS('BD Factoraje'!$Q:$Q,'BD Factoraje'!$G:$G,'Cartera Semanal Producto'!$A75,'BD Factoraje'!$C:$C,$B$2),0)+AS75-SUMIFS('BD Factoraje'!$R:$R,'BD Factoraje'!$G:$G,'Cartera Semanal Producto'!$A75,'BD Factoraje'!$N:$N,'Cartera Semanal Producto'!AT$1,'BD Factoraje'!$C:$C,$B$2)</f>
        <v>0</v>
      </c>
      <c r="AU75" s="11">
        <f>IF('Cartera Semanal Producto'!$A75='Cartera Semanal Producto'!AU$1,-SUMIFS('BD Factoraje'!$Q:$Q,'BD Factoraje'!$G:$G,'Cartera Semanal Producto'!$A75,'BD Factoraje'!$C:$C,$B$2),0)+AT75-SUMIFS('BD Factoraje'!$R:$R,'BD Factoraje'!$G:$G,'Cartera Semanal Producto'!$A75,'BD Factoraje'!$N:$N,'Cartera Semanal Producto'!AU$1,'BD Factoraje'!$C:$C,$B$2)</f>
        <v>0</v>
      </c>
      <c r="AV75" s="11">
        <f>IF('Cartera Semanal Producto'!$A75='Cartera Semanal Producto'!AV$1,-SUMIFS('BD Factoraje'!$Q:$Q,'BD Factoraje'!$G:$G,'Cartera Semanal Producto'!$A75,'BD Factoraje'!$C:$C,$B$2),0)+AU75-SUMIFS('BD Factoraje'!$R:$R,'BD Factoraje'!$G:$G,'Cartera Semanal Producto'!$A75,'BD Factoraje'!$N:$N,'Cartera Semanal Producto'!AV$1,'BD Factoraje'!$C:$C,$B$2)</f>
        <v>0</v>
      </c>
      <c r="AW75" s="11">
        <f>IF('Cartera Semanal Producto'!$A75='Cartera Semanal Producto'!AW$1,-SUMIFS('BD Factoraje'!$Q:$Q,'BD Factoraje'!$G:$G,'Cartera Semanal Producto'!$A75,'BD Factoraje'!$C:$C,$B$2),0)+AV75-SUMIFS('BD Factoraje'!$R:$R,'BD Factoraje'!$G:$G,'Cartera Semanal Producto'!$A75,'BD Factoraje'!$N:$N,'Cartera Semanal Producto'!AW$1,'BD Factoraje'!$C:$C,$B$2)</f>
        <v>0</v>
      </c>
      <c r="AX75" s="11">
        <f>IF('Cartera Semanal Producto'!$A75='Cartera Semanal Producto'!AX$1,-SUMIFS('BD Factoraje'!$Q:$Q,'BD Factoraje'!$G:$G,'Cartera Semanal Producto'!$A75,'BD Factoraje'!$C:$C,$B$2),0)+AW75-SUMIFS('BD Factoraje'!$R:$R,'BD Factoraje'!$G:$G,'Cartera Semanal Producto'!$A75,'BD Factoraje'!$N:$N,'Cartera Semanal Producto'!AX$1,'BD Factoraje'!$C:$C,$B$2)</f>
        <v>0</v>
      </c>
      <c r="AY75" s="11">
        <f>IF('Cartera Semanal Producto'!$A75='Cartera Semanal Producto'!AY$1,-SUMIFS('BD Factoraje'!$Q:$Q,'BD Factoraje'!$G:$G,'Cartera Semanal Producto'!$A75,'BD Factoraje'!$C:$C,$B$2),0)+AX75-SUMIFS('BD Factoraje'!$R:$R,'BD Factoraje'!$G:$G,'Cartera Semanal Producto'!$A75,'BD Factoraje'!$N:$N,'Cartera Semanal Producto'!AY$1,'BD Factoraje'!$C:$C,$B$2)</f>
        <v>0</v>
      </c>
      <c r="AZ75" s="11">
        <f>IF('Cartera Semanal Producto'!$A75='Cartera Semanal Producto'!AZ$1,-SUMIFS('BD Factoraje'!$Q:$Q,'BD Factoraje'!$G:$G,'Cartera Semanal Producto'!$A75,'BD Factoraje'!$C:$C,$B$2),0)+AY75-SUMIFS('BD Factoraje'!$R:$R,'BD Factoraje'!$G:$G,'Cartera Semanal Producto'!$A75,'BD Factoraje'!$N:$N,'Cartera Semanal Producto'!AZ$1,'BD Factoraje'!$C:$C,$B$2)</f>
        <v>0</v>
      </c>
      <c r="BA75" s="11">
        <f>IF('Cartera Semanal Producto'!$A75='Cartera Semanal Producto'!BA$1,-SUMIFS('BD Factoraje'!$Q:$Q,'BD Factoraje'!$G:$G,'Cartera Semanal Producto'!$A75,'BD Factoraje'!$C:$C,$B$2),0)+AZ75-SUMIFS('BD Factoraje'!$R:$R,'BD Factoraje'!$G:$G,'Cartera Semanal Producto'!$A75,'BD Factoraje'!$N:$N,'Cartera Semanal Producto'!BA$1,'BD Factoraje'!$C:$C,$B$2)</f>
        <v>0</v>
      </c>
      <c r="BB75" s="11">
        <f>IF('Cartera Semanal Producto'!$A75='Cartera Semanal Producto'!BB$1,-SUMIFS('BD Factoraje'!$Q:$Q,'BD Factoraje'!$G:$G,'Cartera Semanal Producto'!$A75,'BD Factoraje'!$C:$C,$B$2),0)+BA75-SUMIFS('BD Factoraje'!$R:$R,'BD Factoraje'!$G:$G,'Cartera Semanal Producto'!$A75,'BD Factoraje'!$N:$N,'Cartera Semanal Producto'!BB$1,'BD Factoraje'!$C:$C,$B$2)</f>
        <v>0</v>
      </c>
      <c r="BC75" s="11">
        <f>IF('Cartera Semanal Producto'!$A75='Cartera Semanal Producto'!BC$1,-SUMIFS('BD Factoraje'!$Q:$Q,'BD Factoraje'!$G:$G,'Cartera Semanal Producto'!$A75,'BD Factoraje'!$C:$C,$B$2),0)+BB75-SUMIFS('BD Factoraje'!$R:$R,'BD Factoraje'!$G:$G,'Cartera Semanal Producto'!$A75,'BD Factoraje'!$N:$N,'Cartera Semanal Producto'!BC$1,'BD Factoraje'!$C:$C,$B$2)</f>
        <v>0</v>
      </c>
      <c r="BD75" s="11">
        <f>IF('Cartera Semanal Producto'!$A75='Cartera Semanal Producto'!BD$1,-SUMIFS('BD Factoraje'!$Q:$Q,'BD Factoraje'!$G:$G,'Cartera Semanal Producto'!$A75,'BD Factoraje'!$C:$C,$B$2),0)+BC75-SUMIFS('BD Factoraje'!$R:$R,'BD Factoraje'!$G:$G,'Cartera Semanal Producto'!$A75,'BD Factoraje'!$N:$N,'Cartera Semanal Producto'!BD$1,'BD Factoraje'!$C:$C,$B$2)</f>
        <v>0</v>
      </c>
      <c r="BE75" s="11">
        <f>IF('Cartera Semanal Producto'!$A75='Cartera Semanal Producto'!BE$1,-SUMIFS('BD Factoraje'!$Q:$Q,'BD Factoraje'!$G:$G,'Cartera Semanal Producto'!$A75,'BD Factoraje'!$C:$C,$B$2),0)+BD75-SUMIFS('BD Factoraje'!$R:$R,'BD Factoraje'!$G:$G,'Cartera Semanal Producto'!$A75,'BD Factoraje'!$N:$N,'Cartera Semanal Producto'!BE$1,'BD Factoraje'!$C:$C,$B$2)</f>
        <v>0</v>
      </c>
      <c r="BF75" s="11">
        <f>IF('Cartera Semanal Producto'!$A75='Cartera Semanal Producto'!BF$1,-SUMIFS('BD Factoraje'!$Q:$Q,'BD Factoraje'!$G:$G,'Cartera Semanal Producto'!$A75,'BD Factoraje'!$C:$C,$B$2),0)+BE75-SUMIFS('BD Factoraje'!$R:$R,'BD Factoraje'!$G:$G,'Cartera Semanal Producto'!$A75,'BD Factoraje'!$N:$N,'Cartera Semanal Producto'!BF$1,'BD Factoraje'!$C:$C,$B$2)</f>
        <v>0</v>
      </c>
      <c r="BG75" s="11">
        <f>IF('Cartera Semanal Producto'!$A75='Cartera Semanal Producto'!BG$1,-SUMIFS('BD Factoraje'!$Q:$Q,'BD Factoraje'!$G:$G,'Cartera Semanal Producto'!$A75,'BD Factoraje'!$C:$C,$B$2),0)+BF75-SUMIFS('BD Factoraje'!$R:$R,'BD Factoraje'!$G:$G,'Cartera Semanal Producto'!$A75,'BD Factoraje'!$N:$N,'Cartera Semanal Producto'!BG$1,'BD Factoraje'!$C:$C,$B$2)</f>
        <v>0</v>
      </c>
      <c r="BH75" s="11">
        <f>IF('Cartera Semanal Producto'!$A75='Cartera Semanal Producto'!BH$1,-SUMIFS('BD Factoraje'!$Q:$Q,'BD Factoraje'!$G:$G,'Cartera Semanal Producto'!$A75,'BD Factoraje'!$C:$C,$B$2),0)+BG75-SUMIFS('BD Factoraje'!$R:$R,'BD Factoraje'!$G:$G,'Cartera Semanal Producto'!$A75,'BD Factoraje'!$N:$N,'Cartera Semanal Producto'!BH$1,'BD Factoraje'!$C:$C,$B$2)</f>
        <v>0</v>
      </c>
      <c r="BI75" s="11">
        <f>IF('Cartera Semanal Producto'!$A75='Cartera Semanal Producto'!BI$1,-SUMIFS('BD Factoraje'!$Q:$Q,'BD Factoraje'!$G:$G,'Cartera Semanal Producto'!$A75,'BD Factoraje'!$C:$C,$B$2),0)+BH75-SUMIFS('BD Factoraje'!$R:$R,'BD Factoraje'!$G:$G,'Cartera Semanal Producto'!$A75,'BD Factoraje'!$N:$N,'Cartera Semanal Producto'!BI$1,'BD Factoraje'!$C:$C,$B$2)</f>
        <v>0</v>
      </c>
      <c r="BJ75" s="11">
        <f>IF('Cartera Semanal Producto'!$A75='Cartera Semanal Producto'!BJ$1,-SUMIFS('BD Factoraje'!$Q:$Q,'BD Factoraje'!$G:$G,'Cartera Semanal Producto'!$A75,'BD Factoraje'!$C:$C,$B$2),0)+BI75-SUMIFS('BD Factoraje'!$R:$R,'BD Factoraje'!$G:$G,'Cartera Semanal Producto'!$A75,'BD Factoraje'!$N:$N,'Cartera Semanal Producto'!BJ$1,'BD Factoraje'!$C:$C,$B$2)</f>
        <v>0</v>
      </c>
      <c r="BK75" s="11">
        <f>IF('Cartera Semanal Producto'!$A75='Cartera Semanal Producto'!BK$1,-SUMIFS('BD Factoraje'!$Q:$Q,'BD Factoraje'!$G:$G,'Cartera Semanal Producto'!$A75,'BD Factoraje'!$C:$C,$B$2),0)+BJ75-SUMIFS('BD Factoraje'!$R:$R,'BD Factoraje'!$G:$G,'Cartera Semanal Producto'!$A75,'BD Factoraje'!$N:$N,'Cartera Semanal Producto'!BK$1,'BD Factoraje'!$C:$C,$B$2)</f>
        <v>0</v>
      </c>
      <c r="BL75" s="11">
        <f>IF('Cartera Semanal Producto'!$A75='Cartera Semanal Producto'!BL$1,-SUMIFS('BD Factoraje'!$Q:$Q,'BD Factoraje'!$G:$G,'Cartera Semanal Producto'!$A75,'BD Factoraje'!$C:$C,$B$2),0)+BK75-SUMIFS('BD Factoraje'!$R:$R,'BD Factoraje'!$G:$G,'Cartera Semanal Producto'!$A75,'BD Factoraje'!$N:$N,'Cartera Semanal Producto'!BL$1,'BD Factoraje'!$C:$C,$B$2)</f>
        <v>0</v>
      </c>
      <c r="BM75" s="11">
        <f>IF('Cartera Semanal Producto'!$A75='Cartera Semanal Producto'!BM$1,-SUMIFS('BD Factoraje'!$Q:$Q,'BD Factoraje'!$G:$G,'Cartera Semanal Producto'!$A75,'BD Factoraje'!$C:$C,$B$2),0)+BL75-SUMIFS('BD Factoraje'!$R:$R,'BD Factoraje'!$G:$G,'Cartera Semanal Producto'!$A75,'BD Factoraje'!$N:$N,'Cartera Semanal Producto'!BM$1,'BD Factoraje'!$C:$C,$B$2)</f>
        <v>0</v>
      </c>
      <c r="BN75" s="11">
        <f>IF('Cartera Semanal Producto'!$A75='Cartera Semanal Producto'!BN$1,-SUMIFS('BD Factoraje'!$Q:$Q,'BD Factoraje'!$G:$G,'Cartera Semanal Producto'!$A75,'BD Factoraje'!$C:$C,$B$2),0)+BM75-SUMIFS('BD Factoraje'!$R:$R,'BD Factoraje'!$G:$G,'Cartera Semanal Producto'!$A75,'BD Factoraje'!$N:$N,'Cartera Semanal Producto'!BN$1,'BD Factoraje'!$C:$C,$B$2)</f>
        <v>0</v>
      </c>
      <c r="BO75" s="11">
        <f>IF('Cartera Semanal Producto'!$A75='Cartera Semanal Producto'!BO$1,-SUMIFS('BD Factoraje'!$Q:$Q,'BD Factoraje'!$G:$G,'Cartera Semanal Producto'!$A75,'BD Factoraje'!$C:$C,$B$2),0)+BN75-SUMIFS('BD Factoraje'!$R:$R,'BD Factoraje'!$G:$G,'Cartera Semanal Producto'!$A75,'BD Factoraje'!$N:$N,'Cartera Semanal Producto'!BO$1,'BD Factoraje'!$C:$C,$B$2)</f>
        <v>0</v>
      </c>
      <c r="BP75" s="11">
        <f>IF('Cartera Semanal Producto'!$A75='Cartera Semanal Producto'!BP$1,-SUMIFS('BD Factoraje'!$Q:$Q,'BD Factoraje'!$G:$G,'Cartera Semanal Producto'!$A75,'BD Factoraje'!$C:$C,$B$2),0)+BO75-SUMIFS('BD Factoraje'!$R:$R,'BD Factoraje'!$G:$G,'Cartera Semanal Producto'!$A75,'BD Factoraje'!$N:$N,'Cartera Semanal Producto'!BP$1,'BD Factoraje'!$C:$C,$B$2)</f>
        <v>0</v>
      </c>
      <c r="BQ75" s="11">
        <f>IF('Cartera Semanal Producto'!$A75='Cartera Semanal Producto'!BQ$1,-SUMIFS('BD Factoraje'!$Q:$Q,'BD Factoraje'!$G:$G,'Cartera Semanal Producto'!$A75,'BD Factoraje'!$C:$C,$B$2),0)+BP75-SUMIFS('BD Factoraje'!$R:$R,'BD Factoraje'!$G:$G,'Cartera Semanal Producto'!$A75,'BD Factoraje'!$N:$N,'Cartera Semanal Producto'!BQ$1,'BD Factoraje'!$C:$C,$B$2)</f>
        <v>0</v>
      </c>
      <c r="BR75" s="11">
        <f>IF('Cartera Semanal Producto'!$A75='Cartera Semanal Producto'!BR$1,-SUMIFS('BD Factoraje'!$Q:$Q,'BD Factoraje'!$G:$G,'Cartera Semanal Producto'!$A75,'BD Factoraje'!$C:$C,$B$2),0)+BQ75-SUMIFS('BD Factoraje'!$R:$R,'BD Factoraje'!$G:$G,'Cartera Semanal Producto'!$A75,'BD Factoraje'!$N:$N,'Cartera Semanal Producto'!BR$1,'BD Factoraje'!$C:$C,$B$2)</f>
        <v>0</v>
      </c>
      <c r="BS75" s="11">
        <f>IF('Cartera Semanal Producto'!$A75='Cartera Semanal Producto'!BS$1,-SUMIFS('BD Factoraje'!$Q:$Q,'BD Factoraje'!$G:$G,'Cartera Semanal Producto'!$A75,'BD Factoraje'!$C:$C,$B$2),0)+BR75-SUMIFS('BD Factoraje'!$R:$R,'BD Factoraje'!$G:$G,'Cartera Semanal Producto'!$A75,'BD Factoraje'!$N:$N,'Cartera Semanal Producto'!BS$1,'BD Factoraje'!$C:$C,$B$2)</f>
        <v>0</v>
      </c>
      <c r="BT75" s="11">
        <f>IF('Cartera Semanal Producto'!$A75='Cartera Semanal Producto'!BT$1,-SUMIFS('BD Factoraje'!$Q:$Q,'BD Factoraje'!$G:$G,'Cartera Semanal Producto'!$A75,'BD Factoraje'!$C:$C,$B$2),0)+BS75-SUMIFS('BD Factoraje'!$R:$R,'BD Factoraje'!$G:$G,'Cartera Semanal Producto'!$A75,'BD Factoraje'!$N:$N,'Cartera Semanal Producto'!BT$1,'BD Factoraje'!$C:$C,$B$2)</f>
        <v>0</v>
      </c>
      <c r="BU75" s="11">
        <f>IF('Cartera Semanal Producto'!$A75='Cartera Semanal Producto'!BU$1,-SUMIFS('BD Factoraje'!$Q:$Q,'BD Factoraje'!$G:$G,'Cartera Semanal Producto'!$A75,'BD Factoraje'!$C:$C,$B$2),0)+BT75-SUMIFS('BD Factoraje'!$R:$R,'BD Factoraje'!$G:$G,'Cartera Semanal Producto'!$A75,'BD Factoraje'!$N:$N,'Cartera Semanal Producto'!BU$1,'BD Factoraje'!$C:$C,$B$2)</f>
        <v>0</v>
      </c>
      <c r="BV75" s="11">
        <f>IF('Cartera Semanal Producto'!$A75='Cartera Semanal Producto'!BV$1,-SUMIFS('BD Factoraje'!$Q:$Q,'BD Factoraje'!$G:$G,'Cartera Semanal Producto'!$A75,'BD Factoraje'!$C:$C,$B$2),0)+BU75-SUMIFS('BD Factoraje'!$R:$R,'BD Factoraje'!$G:$G,'Cartera Semanal Producto'!$A75,'BD Factoraje'!$N:$N,'Cartera Semanal Producto'!BV$1,'BD Factoraje'!$C:$C,$B$2)</f>
        <v>45708.286099773002</v>
      </c>
      <c r="BW75" s="11">
        <f>IF('Cartera Semanal Producto'!$A75='Cartera Semanal Producto'!BW$1,-SUMIFS('BD Factoraje'!$Q:$Q,'BD Factoraje'!$G:$G,'Cartera Semanal Producto'!$A75,'BD Factoraje'!$C:$C,$B$2),0)+BV75-SUMIFS('BD Factoraje'!$R:$R,'BD Factoraje'!$G:$G,'Cartera Semanal Producto'!$A75,'BD Factoraje'!$N:$N,'Cartera Semanal Producto'!BW$1,'BD Factoraje'!$C:$C,$B$2)</f>
        <v>45708.286099773002</v>
      </c>
      <c r="BX75" s="11">
        <f>IF('Cartera Semanal Producto'!$A75='Cartera Semanal Producto'!BX$1,-SUMIFS('BD Factoraje'!$Q:$Q,'BD Factoraje'!$G:$G,'Cartera Semanal Producto'!$A75,'BD Factoraje'!$C:$C,$B$2),0)+BW75-SUMIFS('BD Factoraje'!$R:$R,'BD Factoraje'!$G:$G,'Cartera Semanal Producto'!$A75,'BD Factoraje'!$N:$N,'Cartera Semanal Producto'!BX$1,'BD Factoraje'!$C:$C,$B$2)</f>
        <v>45708.286099773002</v>
      </c>
      <c r="BY75" s="11">
        <f>IF('Cartera Semanal Producto'!$A75='Cartera Semanal Producto'!BY$1,-SUMIFS('BD Factoraje'!$Q:$Q,'BD Factoraje'!$G:$G,'Cartera Semanal Producto'!$A75,'BD Factoraje'!$C:$C,$B$2),0)+BX75-SUMIFS('BD Factoraje'!$R:$R,'BD Factoraje'!$G:$G,'Cartera Semanal Producto'!$A75,'BD Factoraje'!$N:$N,'Cartera Semanal Producto'!BY$1,'BD Factoraje'!$C:$C,$B$2)</f>
        <v>45708.286099773002</v>
      </c>
      <c r="BZ75" s="11">
        <f>IF('Cartera Semanal Producto'!$A75='Cartera Semanal Producto'!BZ$1,-SUMIFS('BD Factoraje'!$Q:$Q,'BD Factoraje'!$G:$G,'Cartera Semanal Producto'!$A75,'BD Factoraje'!$C:$C,$B$2),0)+BY75-SUMIFS('BD Factoraje'!$R:$R,'BD Factoraje'!$G:$G,'Cartera Semanal Producto'!$A75,'BD Factoraje'!$N:$N,'Cartera Semanal Producto'!BZ$1,'BD Factoraje'!$C:$C,$B$2)</f>
        <v>45708.286099773002</v>
      </c>
      <c r="CA75" s="11">
        <f>IF('Cartera Semanal Producto'!$A75='Cartera Semanal Producto'!CA$1,-SUMIFS('BD Factoraje'!$Q:$Q,'BD Factoraje'!$G:$G,'Cartera Semanal Producto'!$A75,'BD Factoraje'!$C:$C,$B$2),0)+BZ75-SUMIFS('BD Factoraje'!$R:$R,'BD Factoraje'!$G:$G,'Cartera Semanal Producto'!$A75,'BD Factoraje'!$N:$N,'Cartera Semanal Producto'!CA$1,'BD Factoraje'!$C:$C,$B$2)</f>
        <v>45708.286099773002</v>
      </c>
      <c r="CB75" s="11">
        <f>IF('Cartera Semanal Producto'!$A75='Cartera Semanal Producto'!CB$1,-SUMIFS('BD Factoraje'!$Q:$Q,'BD Factoraje'!$G:$G,'Cartera Semanal Producto'!$A75,'BD Factoraje'!$C:$C,$B$2),0)+CA75-SUMIFS('BD Factoraje'!$R:$R,'BD Factoraje'!$G:$G,'Cartera Semanal Producto'!$A75,'BD Factoraje'!$N:$N,'Cartera Semanal Producto'!CB$1,'BD Factoraje'!$C:$C,$B$2)</f>
        <v>28584.976752240884</v>
      </c>
      <c r="CC75" s="11">
        <f>IF('Cartera Semanal Producto'!$A75='Cartera Semanal Producto'!CC$1,-SUMIFS('BD Factoraje'!$Q:$Q,'BD Factoraje'!$G:$G,'Cartera Semanal Producto'!$A75,'BD Factoraje'!$C:$C,$B$2),0)+CB75-SUMIFS('BD Factoraje'!$R:$R,'BD Factoraje'!$G:$G,'Cartera Semanal Producto'!$A75,'BD Factoraje'!$N:$N,'Cartera Semanal Producto'!CC$1,'BD Factoraje'!$C:$C,$B$2)</f>
        <v>28584.976752240884</v>
      </c>
      <c r="CD75" s="11">
        <f>IF('Cartera Semanal Producto'!$A75='Cartera Semanal Producto'!CD$1,-SUMIFS('BD Factoraje'!$Q:$Q,'BD Factoraje'!$G:$G,'Cartera Semanal Producto'!$A75,'BD Factoraje'!$C:$C,$B$2),0)+CC75-SUMIFS('BD Factoraje'!$R:$R,'BD Factoraje'!$G:$G,'Cartera Semanal Producto'!$A75,'BD Factoraje'!$N:$N,'Cartera Semanal Producto'!CD$1,'BD Factoraje'!$C:$C,$B$2)</f>
        <v>72.577029871888953</v>
      </c>
      <c r="CE75" s="11">
        <f>IF('Cartera Semanal Producto'!$A75='Cartera Semanal Producto'!CE$1,-SUMIFS('BD Factoraje'!$Q:$Q,'BD Factoraje'!$G:$G,'Cartera Semanal Producto'!$A75,'BD Factoraje'!$C:$C,$B$2),0)+CD75-SUMIFS('BD Factoraje'!$R:$R,'BD Factoraje'!$G:$G,'Cartera Semanal Producto'!$A75,'BD Factoraje'!$N:$N,'Cartera Semanal Producto'!CE$1,'BD Factoraje'!$C:$C,$B$2)</f>
        <v>72.577029871888953</v>
      </c>
      <c r="CF75" s="11">
        <f>IF('Cartera Semanal Producto'!$A75='Cartera Semanal Producto'!CF$1,-SUMIFS('BD Factoraje'!$Q:$Q,'BD Factoraje'!$G:$G,'Cartera Semanal Producto'!$A75,'BD Factoraje'!$C:$C,$B$2),0)+CE75-SUMIFS('BD Factoraje'!$R:$R,'BD Factoraje'!$G:$G,'Cartera Semanal Producto'!$A75,'BD Factoraje'!$N:$N,'Cartera Semanal Producto'!CF$1,'BD Factoraje'!$C:$C,$B$2)</f>
        <v>72.577029871888953</v>
      </c>
      <c r="CG75" s="11">
        <f>IF('Cartera Semanal Producto'!$A75='Cartera Semanal Producto'!CG$1,-SUMIFS('BD Factoraje'!$Q:$Q,'BD Factoraje'!$G:$G,'Cartera Semanal Producto'!$A75,'BD Factoraje'!$C:$C,$B$2),0)+CF75-SUMIFS('BD Factoraje'!$R:$R,'BD Factoraje'!$G:$G,'Cartera Semanal Producto'!$A75,'BD Factoraje'!$N:$N,'Cartera Semanal Producto'!CG$1,'BD Factoraje'!$C:$C,$B$2)</f>
        <v>72.577029871888953</v>
      </c>
      <c r="CH75" s="11">
        <f>IF('Cartera Semanal Producto'!$A75='Cartera Semanal Producto'!CH$1,-SUMIFS('BD Factoraje'!$Q:$Q,'BD Factoraje'!$G:$G,'Cartera Semanal Producto'!$A75,'BD Factoraje'!$C:$C,$B$2),0)+CG75-SUMIFS('BD Factoraje'!$R:$R,'BD Factoraje'!$G:$G,'Cartera Semanal Producto'!$A75,'BD Factoraje'!$N:$N,'Cartera Semanal Producto'!CH$1,'BD Factoraje'!$C:$C,$B$2)</f>
        <v>72.577029871888953</v>
      </c>
      <c r="CI75" s="11">
        <f>IF('Cartera Semanal Producto'!$A75='Cartera Semanal Producto'!CI$1,-SUMIFS('BD Factoraje'!$Q:$Q,'BD Factoraje'!$G:$G,'Cartera Semanal Producto'!$A75,'BD Factoraje'!$C:$C,$B$2),0)+CH75-SUMIFS('BD Factoraje'!$R:$R,'BD Factoraje'!$G:$G,'Cartera Semanal Producto'!$A75,'BD Factoraje'!$N:$N,'Cartera Semanal Producto'!CI$1,'BD Factoraje'!$C:$C,$B$2)</f>
        <v>72.577029871888953</v>
      </c>
      <c r="CJ75" s="11">
        <f>IF('Cartera Semanal Producto'!$A75='Cartera Semanal Producto'!CJ$1,-SUMIFS('BD Factoraje'!$Q:$Q,'BD Factoraje'!$G:$G,'Cartera Semanal Producto'!$A75,'BD Factoraje'!$C:$C,$B$2),0)+CI75-SUMIFS('BD Factoraje'!$R:$R,'BD Factoraje'!$G:$G,'Cartera Semanal Producto'!$A75,'BD Factoraje'!$N:$N,'Cartera Semanal Producto'!CJ$1,'BD Factoraje'!$C:$C,$B$2)</f>
        <v>72.577029871888953</v>
      </c>
      <c r="CK75" s="11">
        <f>IF('Cartera Semanal Producto'!$A75='Cartera Semanal Producto'!CK$1,-SUMIFS('BD Factoraje'!$Q:$Q,'BD Factoraje'!$G:$G,'Cartera Semanal Producto'!$A75,'BD Factoraje'!$C:$C,$B$2),0)+CJ75-SUMIFS('BD Factoraje'!$R:$R,'BD Factoraje'!$G:$G,'Cartera Semanal Producto'!$A75,'BD Factoraje'!$N:$N,'Cartera Semanal Producto'!CK$1,'BD Factoraje'!$C:$C,$B$2)</f>
        <v>72.577029871888953</v>
      </c>
      <c r="CL75" s="11">
        <f>IF('Cartera Semanal Producto'!$A75='Cartera Semanal Producto'!CL$1,-SUMIFS('BD Factoraje'!$Q:$Q,'BD Factoraje'!$G:$G,'Cartera Semanal Producto'!$A75,'BD Factoraje'!$C:$C,$B$2),0)+CK75-SUMIFS('BD Factoraje'!$R:$R,'BD Factoraje'!$G:$G,'Cartera Semanal Producto'!$A75,'BD Factoraje'!$N:$N,'Cartera Semanal Producto'!CL$1,'BD Factoraje'!$C:$C,$B$2)</f>
        <v>72.577029871888953</v>
      </c>
      <c r="CM75" s="11">
        <f>IF('Cartera Semanal Producto'!$A75='Cartera Semanal Producto'!CM$1,-SUMIFS('BD Factoraje'!$Q:$Q,'BD Factoraje'!$G:$G,'Cartera Semanal Producto'!$A75,'BD Factoraje'!$C:$C,$B$2),0)+CL75-SUMIFS('BD Factoraje'!$R:$R,'BD Factoraje'!$G:$G,'Cartera Semanal Producto'!$A75,'BD Factoraje'!$N:$N,'Cartera Semanal Producto'!CM$1,'BD Factoraje'!$C:$C,$B$2)</f>
        <v>72.577029871888953</v>
      </c>
      <c r="CN75" s="11">
        <f>IF('Cartera Semanal Producto'!$A75='Cartera Semanal Producto'!CN$1,-SUMIFS('BD Factoraje'!$Q:$Q,'BD Factoraje'!$G:$G,'Cartera Semanal Producto'!$A75,'BD Factoraje'!$C:$C,$B$2),0)+CM75-SUMIFS('BD Factoraje'!$R:$R,'BD Factoraje'!$G:$G,'Cartera Semanal Producto'!$A75,'BD Factoraje'!$N:$N,'Cartera Semanal Producto'!CN$1,'BD Factoraje'!$C:$C,$B$2)</f>
        <v>72.577029871888953</v>
      </c>
      <c r="CO75" s="11">
        <f>IF('Cartera Semanal Producto'!$A75='Cartera Semanal Producto'!CO$1,-SUMIFS('BD Factoraje'!$Q:$Q,'BD Factoraje'!$G:$G,'Cartera Semanal Producto'!$A75,'BD Factoraje'!$C:$C,$B$2),0)+CN75-SUMIFS('BD Factoraje'!$R:$R,'BD Factoraje'!$G:$G,'Cartera Semanal Producto'!$A75,'BD Factoraje'!$N:$N,'Cartera Semanal Producto'!CO$1,'BD Factoraje'!$C:$C,$B$2)</f>
        <v>72.577029871888953</v>
      </c>
      <c r="CP75" s="11">
        <f>IF('Cartera Semanal Producto'!$A75='Cartera Semanal Producto'!CP$1,-SUMIFS('BD Factoraje'!$Q:$Q,'BD Factoraje'!$G:$G,'Cartera Semanal Producto'!$A75,'BD Factoraje'!$C:$C,$B$2),0)+CO75-SUMIFS('BD Factoraje'!$R:$R,'BD Factoraje'!$G:$G,'Cartera Semanal Producto'!$A75,'BD Factoraje'!$N:$N,'Cartera Semanal Producto'!CP$1,'BD Factoraje'!$C:$C,$B$2)</f>
        <v>72.577029871888953</v>
      </c>
      <c r="CQ75" s="11">
        <f>IF('Cartera Semanal Producto'!$A75='Cartera Semanal Producto'!CQ$1,-SUMIFS('BD Factoraje'!$Q:$Q,'BD Factoraje'!$G:$G,'Cartera Semanal Producto'!$A75,'BD Factoraje'!$C:$C,$B$2),0)+CP75-SUMIFS('BD Factoraje'!$R:$R,'BD Factoraje'!$G:$G,'Cartera Semanal Producto'!$A75,'BD Factoraje'!$N:$N,'Cartera Semanal Producto'!CQ$1,'BD Factoraje'!$C:$C,$B$2)</f>
        <v>72.577029871888953</v>
      </c>
      <c r="CR75" s="11">
        <f>IF('Cartera Semanal Producto'!$A75='Cartera Semanal Producto'!CR$1,-SUMIFS('BD Factoraje'!$Q:$Q,'BD Factoraje'!$G:$G,'Cartera Semanal Producto'!$A75,'BD Factoraje'!$C:$C,$B$2),0)+CQ75-SUMIFS('BD Factoraje'!$R:$R,'BD Factoraje'!$G:$G,'Cartera Semanal Producto'!$A75,'BD Factoraje'!$N:$N,'Cartera Semanal Producto'!CR$1,'BD Factoraje'!$C:$C,$B$2)</f>
        <v>72.577029871888953</v>
      </c>
      <c r="CS75" s="11">
        <f>IF('Cartera Semanal Producto'!$A75='Cartera Semanal Producto'!CS$1,-SUMIFS('BD Factoraje'!$Q:$Q,'BD Factoraje'!$G:$G,'Cartera Semanal Producto'!$A75,'BD Factoraje'!$C:$C,$B$2),0)+CR75-SUMIFS('BD Factoraje'!$R:$R,'BD Factoraje'!$G:$G,'Cartera Semanal Producto'!$A75,'BD Factoraje'!$N:$N,'Cartera Semanal Producto'!CS$1,'BD Factoraje'!$C:$C,$B$2)</f>
        <v>72.577029871888953</v>
      </c>
      <c r="CT75" s="11">
        <f>IF('Cartera Semanal Producto'!$A75='Cartera Semanal Producto'!CT$1,-SUMIFS('BD Factoraje'!$Q:$Q,'BD Factoraje'!$G:$G,'Cartera Semanal Producto'!$A75,'BD Factoraje'!$C:$C,$B$2),0)+CS75-SUMIFS('BD Factoraje'!$R:$R,'BD Factoraje'!$G:$G,'Cartera Semanal Producto'!$A75,'BD Factoraje'!$N:$N,'Cartera Semanal Producto'!CT$1,'BD Factoraje'!$C:$C,$B$2)</f>
        <v>72.577029871888953</v>
      </c>
      <c r="CU75" s="11">
        <f>IF('Cartera Semanal Producto'!$A75='Cartera Semanal Producto'!CU$1,-SUMIFS('BD Factoraje'!$Q:$Q,'BD Factoraje'!$G:$G,'Cartera Semanal Producto'!$A75,'BD Factoraje'!$C:$C,$B$2),0)+CT75-SUMIFS('BD Factoraje'!$R:$R,'BD Factoraje'!$G:$G,'Cartera Semanal Producto'!$A75,'BD Factoraje'!$N:$N,'Cartera Semanal Producto'!CU$1,'BD Factoraje'!$C:$C,$B$2)</f>
        <v>72.577029871888953</v>
      </c>
      <c r="CV75" s="11">
        <f>IF('Cartera Semanal Producto'!$A75='Cartera Semanal Producto'!CV$1,-SUMIFS('BD Factoraje'!$Q:$Q,'BD Factoraje'!$G:$G,'Cartera Semanal Producto'!$A75,'BD Factoraje'!$C:$C,$B$2),0)+CU75-SUMIFS('BD Factoraje'!$R:$R,'BD Factoraje'!$G:$G,'Cartera Semanal Producto'!$A75,'BD Factoraje'!$N:$N,'Cartera Semanal Producto'!CV$1,'BD Factoraje'!$C:$C,$B$2)</f>
        <v>72.577029871888953</v>
      </c>
    </row>
    <row r="76" spans="1:100" x14ac:dyDescent="0.25">
      <c r="A76" s="14">
        <v>86</v>
      </c>
      <c r="B76" s="31">
        <f t="shared" si="3"/>
        <v>42967</v>
      </c>
      <c r="C76" s="11">
        <f>IF('Cartera Semanal Producto'!$A76='Cartera Semanal Producto'!C$1,-SUMIFS('BD Factoraje'!$Q:$Q,'BD Factoraje'!$G:$G,'Cartera Semanal Producto'!$A76,'BD Factoraje'!$C:$C,$B$2),0)</f>
        <v>0</v>
      </c>
      <c r="D76" s="11">
        <f>IF('Cartera Semanal Producto'!$A76='Cartera Semanal Producto'!D$1,-SUMIFS('BD Factoraje'!$Q:$Q,'BD Factoraje'!$G:$G,'Cartera Semanal Producto'!$A76,'BD Factoraje'!$C:$C,$B$2),0)+C76-SUMIFS('BD Factoraje'!$R:$R,'BD Factoraje'!$G:$G,'Cartera Semanal Producto'!$A76,'BD Factoraje'!$N:$N,'Cartera Semanal Producto'!D$1,'BD Factoraje'!$C:$C,$B$2)</f>
        <v>0</v>
      </c>
      <c r="E76" s="11">
        <f>IF('Cartera Semanal Producto'!$A76='Cartera Semanal Producto'!E$1,-SUMIFS('BD Factoraje'!$Q:$Q,'BD Factoraje'!$G:$G,'Cartera Semanal Producto'!$A76,'BD Factoraje'!$C:$C,$B$2),0)+D76-SUMIFS('BD Factoraje'!$R:$R,'BD Factoraje'!$G:$G,'Cartera Semanal Producto'!$A76,'BD Factoraje'!$N:$N,'Cartera Semanal Producto'!E$1,'BD Factoraje'!$C:$C,$B$2)</f>
        <v>0</v>
      </c>
      <c r="F76" s="11">
        <f>IF('Cartera Semanal Producto'!$A76='Cartera Semanal Producto'!F$1,-SUMIFS('BD Factoraje'!$Q:$Q,'BD Factoraje'!$G:$G,'Cartera Semanal Producto'!$A76,'BD Factoraje'!$C:$C,$B$2),0)+E76-SUMIFS('BD Factoraje'!$R:$R,'BD Factoraje'!$G:$G,'Cartera Semanal Producto'!$A76,'BD Factoraje'!$N:$N,'Cartera Semanal Producto'!F$1,'BD Factoraje'!$C:$C,$B$2)</f>
        <v>0</v>
      </c>
      <c r="G76" s="11">
        <f>IF('Cartera Semanal Producto'!$A76='Cartera Semanal Producto'!G$1,-SUMIFS('BD Factoraje'!$Q:$Q,'BD Factoraje'!$G:$G,'Cartera Semanal Producto'!$A76,'BD Factoraje'!$C:$C,$B$2),0)+F76-SUMIFS('BD Factoraje'!$R:$R,'BD Factoraje'!$G:$G,'Cartera Semanal Producto'!$A76,'BD Factoraje'!$N:$N,'Cartera Semanal Producto'!G$1,'BD Factoraje'!$C:$C,$B$2)</f>
        <v>0</v>
      </c>
      <c r="H76" s="11">
        <f>IF('Cartera Semanal Producto'!$A76='Cartera Semanal Producto'!H$1,-SUMIFS('BD Factoraje'!$Q:$Q,'BD Factoraje'!$G:$G,'Cartera Semanal Producto'!$A76,'BD Factoraje'!$C:$C,$B$2),0)+G76-SUMIFS('BD Factoraje'!$R:$R,'BD Factoraje'!$G:$G,'Cartera Semanal Producto'!$A76,'BD Factoraje'!$N:$N,'Cartera Semanal Producto'!H$1,'BD Factoraje'!$C:$C,$B$2)</f>
        <v>0</v>
      </c>
      <c r="I76" s="11">
        <f>IF('Cartera Semanal Producto'!$A76='Cartera Semanal Producto'!I$1,-SUMIFS('BD Factoraje'!$Q:$Q,'BD Factoraje'!$G:$G,'Cartera Semanal Producto'!$A76,'BD Factoraje'!$C:$C,$B$2),0)+H76-SUMIFS('BD Factoraje'!$R:$R,'BD Factoraje'!$G:$G,'Cartera Semanal Producto'!$A76,'BD Factoraje'!$N:$N,'Cartera Semanal Producto'!I$1,'BD Factoraje'!$C:$C,$B$2)</f>
        <v>0</v>
      </c>
      <c r="J76" s="11">
        <f>IF('Cartera Semanal Producto'!$A76='Cartera Semanal Producto'!J$1,-SUMIFS('BD Factoraje'!$Q:$Q,'BD Factoraje'!$G:$G,'Cartera Semanal Producto'!$A76,'BD Factoraje'!$C:$C,$B$2),0)+I76-SUMIFS('BD Factoraje'!$R:$R,'BD Factoraje'!$G:$G,'Cartera Semanal Producto'!$A76,'BD Factoraje'!$N:$N,'Cartera Semanal Producto'!J$1,'BD Factoraje'!$C:$C,$B$2)</f>
        <v>0</v>
      </c>
      <c r="K76" s="11">
        <f>IF('Cartera Semanal Producto'!$A76='Cartera Semanal Producto'!K$1,-SUMIFS('BD Factoraje'!$Q:$Q,'BD Factoraje'!$G:$G,'Cartera Semanal Producto'!$A76,'BD Factoraje'!$C:$C,$B$2),0)+J76-SUMIFS('BD Factoraje'!$R:$R,'BD Factoraje'!$G:$G,'Cartera Semanal Producto'!$A76,'BD Factoraje'!$N:$N,'Cartera Semanal Producto'!K$1,'BD Factoraje'!$C:$C,$B$2)</f>
        <v>0</v>
      </c>
      <c r="L76" s="11">
        <f>IF('Cartera Semanal Producto'!$A76='Cartera Semanal Producto'!L$1,-SUMIFS('BD Factoraje'!$Q:$Q,'BD Factoraje'!$G:$G,'Cartera Semanal Producto'!$A76,'BD Factoraje'!$C:$C,$B$2),0)+K76-SUMIFS('BD Factoraje'!$R:$R,'BD Factoraje'!$G:$G,'Cartera Semanal Producto'!$A76,'BD Factoraje'!$N:$N,'Cartera Semanal Producto'!L$1,'BD Factoraje'!$C:$C,$B$2)</f>
        <v>0</v>
      </c>
      <c r="M76" s="11">
        <f>IF('Cartera Semanal Producto'!$A76='Cartera Semanal Producto'!M$1,-SUMIFS('BD Factoraje'!$Q:$Q,'BD Factoraje'!$G:$G,'Cartera Semanal Producto'!$A76,'BD Factoraje'!$C:$C,$B$2),0)+L76-SUMIFS('BD Factoraje'!$R:$R,'BD Factoraje'!$G:$G,'Cartera Semanal Producto'!$A76,'BD Factoraje'!$N:$N,'Cartera Semanal Producto'!M$1,'BD Factoraje'!$C:$C,$B$2)</f>
        <v>0</v>
      </c>
      <c r="N76" s="11">
        <f>IF('Cartera Semanal Producto'!$A76='Cartera Semanal Producto'!N$1,-SUMIFS('BD Factoraje'!$Q:$Q,'BD Factoraje'!$G:$G,'Cartera Semanal Producto'!$A76,'BD Factoraje'!$C:$C,$B$2),0)+M76-SUMIFS('BD Factoraje'!$R:$R,'BD Factoraje'!$G:$G,'Cartera Semanal Producto'!$A76,'BD Factoraje'!$N:$N,'Cartera Semanal Producto'!N$1,'BD Factoraje'!$C:$C,$B$2)</f>
        <v>0</v>
      </c>
      <c r="O76" s="11">
        <f>IF('Cartera Semanal Producto'!$A76='Cartera Semanal Producto'!O$1,-SUMIFS('BD Factoraje'!$Q:$Q,'BD Factoraje'!$G:$G,'Cartera Semanal Producto'!$A76,'BD Factoraje'!$C:$C,$B$2),0)+N76-SUMIFS('BD Factoraje'!$R:$R,'BD Factoraje'!$G:$G,'Cartera Semanal Producto'!$A76,'BD Factoraje'!$N:$N,'Cartera Semanal Producto'!O$1,'BD Factoraje'!$C:$C,$B$2)</f>
        <v>0</v>
      </c>
      <c r="P76" s="11">
        <f>IF('Cartera Semanal Producto'!$A76='Cartera Semanal Producto'!P$1,-SUMIFS('BD Factoraje'!$Q:$Q,'BD Factoraje'!$G:$G,'Cartera Semanal Producto'!$A76,'BD Factoraje'!$C:$C,$B$2),0)+O76-SUMIFS('BD Factoraje'!$R:$R,'BD Factoraje'!$G:$G,'Cartera Semanal Producto'!$A76,'BD Factoraje'!$N:$N,'Cartera Semanal Producto'!P$1,'BD Factoraje'!$C:$C,$B$2)</f>
        <v>0</v>
      </c>
      <c r="Q76" s="11">
        <f>IF('Cartera Semanal Producto'!$A76='Cartera Semanal Producto'!Q$1,-SUMIFS('BD Factoraje'!$Q:$Q,'BD Factoraje'!$G:$G,'Cartera Semanal Producto'!$A76,'BD Factoraje'!$C:$C,$B$2),0)+P76-SUMIFS('BD Factoraje'!$R:$R,'BD Factoraje'!$G:$G,'Cartera Semanal Producto'!$A76,'BD Factoraje'!$N:$N,'Cartera Semanal Producto'!Q$1,'BD Factoraje'!$C:$C,$B$2)</f>
        <v>0</v>
      </c>
      <c r="R76" s="11">
        <f>IF('Cartera Semanal Producto'!$A76='Cartera Semanal Producto'!R$1,-SUMIFS('BD Factoraje'!$Q:$Q,'BD Factoraje'!$G:$G,'Cartera Semanal Producto'!$A76,'BD Factoraje'!$C:$C,$B$2),0)+Q76-SUMIFS('BD Factoraje'!$R:$R,'BD Factoraje'!$G:$G,'Cartera Semanal Producto'!$A76,'BD Factoraje'!$N:$N,'Cartera Semanal Producto'!R$1,'BD Factoraje'!$C:$C,$B$2)</f>
        <v>0</v>
      </c>
      <c r="S76" s="11">
        <f>IF('Cartera Semanal Producto'!$A76='Cartera Semanal Producto'!S$1,-SUMIFS('BD Factoraje'!$Q:$Q,'BD Factoraje'!$G:$G,'Cartera Semanal Producto'!$A76,'BD Factoraje'!$C:$C,$B$2),0)+R76-SUMIFS('BD Factoraje'!$R:$R,'BD Factoraje'!$G:$G,'Cartera Semanal Producto'!$A76,'BD Factoraje'!$N:$N,'Cartera Semanal Producto'!S$1,'BD Factoraje'!$C:$C,$B$2)</f>
        <v>0</v>
      </c>
      <c r="T76" s="11">
        <f>IF('Cartera Semanal Producto'!$A76='Cartera Semanal Producto'!T$1,-SUMIFS('BD Factoraje'!$Q:$Q,'BD Factoraje'!$G:$G,'Cartera Semanal Producto'!$A76,'BD Factoraje'!$C:$C,$B$2),0)+S76-SUMIFS('BD Factoraje'!$R:$R,'BD Factoraje'!$G:$G,'Cartera Semanal Producto'!$A76,'BD Factoraje'!$N:$N,'Cartera Semanal Producto'!T$1,'BD Factoraje'!$C:$C,$B$2)</f>
        <v>0</v>
      </c>
      <c r="U76" s="11">
        <f>IF('Cartera Semanal Producto'!$A76='Cartera Semanal Producto'!U$1,-SUMIFS('BD Factoraje'!$Q:$Q,'BD Factoraje'!$G:$G,'Cartera Semanal Producto'!$A76,'BD Factoraje'!$C:$C,$B$2),0)+T76-SUMIFS('BD Factoraje'!$R:$R,'BD Factoraje'!$G:$G,'Cartera Semanal Producto'!$A76,'BD Factoraje'!$N:$N,'Cartera Semanal Producto'!U$1,'BD Factoraje'!$C:$C,$B$2)</f>
        <v>0</v>
      </c>
      <c r="V76" s="11">
        <f>IF('Cartera Semanal Producto'!$A76='Cartera Semanal Producto'!V$1,-SUMIFS('BD Factoraje'!$Q:$Q,'BD Factoraje'!$G:$G,'Cartera Semanal Producto'!$A76,'BD Factoraje'!$C:$C,$B$2),0)+U76-SUMIFS('BD Factoraje'!$R:$R,'BD Factoraje'!$G:$G,'Cartera Semanal Producto'!$A76,'BD Factoraje'!$N:$N,'Cartera Semanal Producto'!V$1,'BD Factoraje'!$C:$C,$B$2)</f>
        <v>0</v>
      </c>
      <c r="W76" s="11">
        <f>IF('Cartera Semanal Producto'!$A76='Cartera Semanal Producto'!W$1,-SUMIFS('BD Factoraje'!$Q:$Q,'BD Factoraje'!$G:$G,'Cartera Semanal Producto'!$A76,'BD Factoraje'!$C:$C,$B$2),0)+V76-SUMIFS('BD Factoraje'!$R:$R,'BD Factoraje'!$G:$G,'Cartera Semanal Producto'!$A76,'BD Factoraje'!$N:$N,'Cartera Semanal Producto'!W$1,'BD Factoraje'!$C:$C,$B$2)</f>
        <v>0</v>
      </c>
      <c r="X76" s="11">
        <f>IF('Cartera Semanal Producto'!$A76='Cartera Semanal Producto'!X$1,-SUMIFS('BD Factoraje'!$Q:$Q,'BD Factoraje'!$G:$G,'Cartera Semanal Producto'!$A76,'BD Factoraje'!$C:$C,$B$2),0)+W76-SUMIFS('BD Factoraje'!$R:$R,'BD Factoraje'!$G:$G,'Cartera Semanal Producto'!$A76,'BD Factoraje'!$N:$N,'Cartera Semanal Producto'!X$1,'BD Factoraje'!$C:$C,$B$2)</f>
        <v>0</v>
      </c>
      <c r="Y76" s="11">
        <f>IF('Cartera Semanal Producto'!$A76='Cartera Semanal Producto'!Y$1,-SUMIFS('BD Factoraje'!$Q:$Q,'BD Factoraje'!$G:$G,'Cartera Semanal Producto'!$A76,'BD Factoraje'!$C:$C,$B$2),0)+X76-SUMIFS('BD Factoraje'!$R:$R,'BD Factoraje'!$G:$G,'Cartera Semanal Producto'!$A76,'BD Factoraje'!$N:$N,'Cartera Semanal Producto'!Y$1,'BD Factoraje'!$C:$C,$B$2)</f>
        <v>0</v>
      </c>
      <c r="Z76" s="11">
        <f>IF('Cartera Semanal Producto'!$A76='Cartera Semanal Producto'!Z$1,-SUMIFS('BD Factoraje'!$Q:$Q,'BD Factoraje'!$G:$G,'Cartera Semanal Producto'!$A76,'BD Factoraje'!$C:$C,$B$2),0)+Y76-SUMIFS('BD Factoraje'!$R:$R,'BD Factoraje'!$G:$G,'Cartera Semanal Producto'!$A76,'BD Factoraje'!$N:$N,'Cartera Semanal Producto'!Z$1,'BD Factoraje'!$C:$C,$B$2)</f>
        <v>0</v>
      </c>
      <c r="AA76" s="11">
        <f>IF('Cartera Semanal Producto'!$A76='Cartera Semanal Producto'!AA$1,-SUMIFS('BD Factoraje'!$Q:$Q,'BD Factoraje'!$G:$G,'Cartera Semanal Producto'!$A76,'BD Factoraje'!$C:$C,$B$2),0)+Z76-SUMIFS('BD Factoraje'!$R:$R,'BD Factoraje'!$G:$G,'Cartera Semanal Producto'!$A76,'BD Factoraje'!$N:$N,'Cartera Semanal Producto'!AA$1,'BD Factoraje'!$C:$C,$B$2)</f>
        <v>0</v>
      </c>
      <c r="AB76" s="11">
        <f>IF('Cartera Semanal Producto'!$A76='Cartera Semanal Producto'!AB$1,-SUMIFS('BD Factoraje'!$Q:$Q,'BD Factoraje'!$G:$G,'Cartera Semanal Producto'!$A76,'BD Factoraje'!$C:$C,$B$2),0)+AA76-SUMIFS('BD Factoraje'!$R:$R,'BD Factoraje'!$G:$G,'Cartera Semanal Producto'!$A76,'BD Factoraje'!$N:$N,'Cartera Semanal Producto'!AB$1,'BD Factoraje'!$C:$C,$B$2)</f>
        <v>0</v>
      </c>
      <c r="AC76" s="11">
        <f>IF('Cartera Semanal Producto'!$A76='Cartera Semanal Producto'!AC$1,-SUMIFS('BD Factoraje'!$Q:$Q,'BD Factoraje'!$G:$G,'Cartera Semanal Producto'!$A76,'BD Factoraje'!$C:$C,$B$2),0)+AB76-SUMIFS('BD Factoraje'!$R:$R,'BD Factoraje'!$G:$G,'Cartera Semanal Producto'!$A76,'BD Factoraje'!$N:$N,'Cartera Semanal Producto'!AC$1,'BD Factoraje'!$C:$C,$B$2)</f>
        <v>0</v>
      </c>
      <c r="AD76" s="11">
        <f>IF('Cartera Semanal Producto'!$A76='Cartera Semanal Producto'!AD$1,-SUMIFS('BD Factoraje'!$Q:$Q,'BD Factoraje'!$G:$G,'Cartera Semanal Producto'!$A76,'BD Factoraje'!$C:$C,$B$2),0)+AC76-SUMIFS('BD Factoraje'!$R:$R,'BD Factoraje'!$G:$G,'Cartera Semanal Producto'!$A76,'BD Factoraje'!$N:$N,'Cartera Semanal Producto'!AD$1,'BD Factoraje'!$C:$C,$B$2)</f>
        <v>0</v>
      </c>
      <c r="AE76" s="11">
        <f>IF('Cartera Semanal Producto'!$A76='Cartera Semanal Producto'!AE$1,-SUMIFS('BD Factoraje'!$Q:$Q,'BD Factoraje'!$G:$G,'Cartera Semanal Producto'!$A76,'BD Factoraje'!$C:$C,$B$2),0)+AD76-SUMIFS('BD Factoraje'!$R:$R,'BD Factoraje'!$G:$G,'Cartera Semanal Producto'!$A76,'BD Factoraje'!$N:$N,'Cartera Semanal Producto'!AE$1,'BD Factoraje'!$C:$C,$B$2)</f>
        <v>0</v>
      </c>
      <c r="AF76" s="11">
        <f>IF('Cartera Semanal Producto'!$A76='Cartera Semanal Producto'!AF$1,-SUMIFS('BD Factoraje'!$Q:$Q,'BD Factoraje'!$G:$G,'Cartera Semanal Producto'!$A76,'BD Factoraje'!$C:$C,$B$2),0)+AE76-SUMIFS('BD Factoraje'!$R:$R,'BD Factoraje'!$G:$G,'Cartera Semanal Producto'!$A76,'BD Factoraje'!$N:$N,'Cartera Semanal Producto'!AF$1,'BD Factoraje'!$C:$C,$B$2)</f>
        <v>0</v>
      </c>
      <c r="AG76" s="11">
        <f>IF('Cartera Semanal Producto'!$A76='Cartera Semanal Producto'!AG$1,-SUMIFS('BD Factoraje'!$Q:$Q,'BD Factoraje'!$G:$G,'Cartera Semanal Producto'!$A76,'BD Factoraje'!$C:$C,$B$2),0)+AF76-SUMIFS('BD Factoraje'!$R:$R,'BD Factoraje'!$G:$G,'Cartera Semanal Producto'!$A76,'BD Factoraje'!$N:$N,'Cartera Semanal Producto'!AG$1,'BD Factoraje'!$C:$C,$B$2)</f>
        <v>0</v>
      </c>
      <c r="AH76" s="11">
        <f>IF('Cartera Semanal Producto'!$A76='Cartera Semanal Producto'!AH$1,-SUMIFS('BD Factoraje'!$Q:$Q,'BD Factoraje'!$G:$G,'Cartera Semanal Producto'!$A76,'BD Factoraje'!$C:$C,$B$2),0)+AG76-SUMIFS('BD Factoraje'!$R:$R,'BD Factoraje'!$G:$G,'Cartera Semanal Producto'!$A76,'BD Factoraje'!$N:$N,'Cartera Semanal Producto'!AH$1,'BD Factoraje'!$C:$C,$B$2)</f>
        <v>0</v>
      </c>
      <c r="AI76" s="11">
        <f>IF('Cartera Semanal Producto'!$A76='Cartera Semanal Producto'!AI$1,-SUMIFS('BD Factoraje'!$Q:$Q,'BD Factoraje'!$G:$G,'Cartera Semanal Producto'!$A76,'BD Factoraje'!$C:$C,$B$2),0)+AH76-SUMIFS('BD Factoraje'!$R:$R,'BD Factoraje'!$G:$G,'Cartera Semanal Producto'!$A76,'BD Factoraje'!$N:$N,'Cartera Semanal Producto'!AI$1,'BD Factoraje'!$C:$C,$B$2)</f>
        <v>0</v>
      </c>
      <c r="AJ76" s="11">
        <f>IF('Cartera Semanal Producto'!$A76='Cartera Semanal Producto'!AJ$1,-SUMIFS('BD Factoraje'!$Q:$Q,'BD Factoraje'!$G:$G,'Cartera Semanal Producto'!$A76,'BD Factoraje'!$C:$C,$B$2),0)+AI76-SUMIFS('BD Factoraje'!$R:$R,'BD Factoraje'!$G:$G,'Cartera Semanal Producto'!$A76,'BD Factoraje'!$N:$N,'Cartera Semanal Producto'!AJ$1,'BD Factoraje'!$C:$C,$B$2)</f>
        <v>-98000</v>
      </c>
      <c r="AK76" s="11">
        <f>IF('Cartera Semanal Producto'!$A76='Cartera Semanal Producto'!AK$1,-SUMIFS('BD Factoraje'!$Q:$Q,'BD Factoraje'!$G:$G,'Cartera Semanal Producto'!$A76,'BD Factoraje'!$C:$C,$B$2),0)+AJ76-SUMIFS('BD Factoraje'!$R:$R,'BD Factoraje'!$G:$G,'Cartera Semanal Producto'!$A76,'BD Factoraje'!$N:$N,'Cartera Semanal Producto'!AK$1,'BD Factoraje'!$C:$C,$B$2)</f>
        <v>-98000</v>
      </c>
      <c r="AL76" s="11">
        <f>IF('Cartera Semanal Producto'!$A76='Cartera Semanal Producto'!AL$1,-SUMIFS('BD Factoraje'!$Q:$Q,'BD Factoraje'!$G:$G,'Cartera Semanal Producto'!$A76,'BD Factoraje'!$C:$C,$B$2),0)+AK76-SUMIFS('BD Factoraje'!$R:$R,'BD Factoraje'!$G:$G,'Cartera Semanal Producto'!$A76,'BD Factoraje'!$N:$N,'Cartera Semanal Producto'!AL$1,'BD Factoraje'!$C:$C,$B$2)</f>
        <v>-98000</v>
      </c>
      <c r="AM76" s="11">
        <f>IF('Cartera Semanal Producto'!$A76='Cartera Semanal Producto'!AM$1,-SUMIFS('BD Factoraje'!$Q:$Q,'BD Factoraje'!$G:$G,'Cartera Semanal Producto'!$A76,'BD Factoraje'!$C:$C,$B$2),0)+AL76-SUMIFS('BD Factoraje'!$R:$R,'BD Factoraje'!$G:$G,'Cartera Semanal Producto'!$A76,'BD Factoraje'!$N:$N,'Cartera Semanal Producto'!AM$1,'BD Factoraje'!$C:$C,$B$2)</f>
        <v>-98000</v>
      </c>
      <c r="AN76" s="11">
        <f>IF('Cartera Semanal Producto'!$A76='Cartera Semanal Producto'!AN$1,-SUMIFS('BD Factoraje'!$Q:$Q,'BD Factoraje'!$G:$G,'Cartera Semanal Producto'!$A76,'BD Factoraje'!$C:$C,$B$2),0)+AM76-SUMIFS('BD Factoraje'!$R:$R,'BD Factoraje'!$G:$G,'Cartera Semanal Producto'!$A76,'BD Factoraje'!$N:$N,'Cartera Semanal Producto'!AN$1,'BD Factoraje'!$C:$C,$B$2)</f>
        <v>-98000</v>
      </c>
      <c r="AO76" s="11">
        <f>IF('Cartera Semanal Producto'!$A76='Cartera Semanal Producto'!AO$1,-SUMIFS('BD Factoraje'!$Q:$Q,'BD Factoraje'!$G:$G,'Cartera Semanal Producto'!$A76,'BD Factoraje'!$C:$C,$B$2),0)+AN76-SUMIFS('BD Factoraje'!$R:$R,'BD Factoraje'!$G:$G,'Cartera Semanal Producto'!$A76,'BD Factoraje'!$N:$N,'Cartera Semanal Producto'!AO$1,'BD Factoraje'!$C:$C,$B$2)</f>
        <v>-98000</v>
      </c>
      <c r="AP76" s="11">
        <f>IF('Cartera Semanal Producto'!$A76='Cartera Semanal Producto'!AP$1,-SUMIFS('BD Factoraje'!$Q:$Q,'BD Factoraje'!$G:$G,'Cartera Semanal Producto'!$A76,'BD Factoraje'!$C:$C,$B$2),0)+AO76-SUMIFS('BD Factoraje'!$R:$R,'BD Factoraje'!$G:$G,'Cartera Semanal Producto'!$A76,'BD Factoraje'!$N:$N,'Cartera Semanal Producto'!AP$1,'BD Factoraje'!$C:$C,$B$2)</f>
        <v>-98000</v>
      </c>
      <c r="AQ76" s="11">
        <f>IF('Cartera Semanal Producto'!$A76='Cartera Semanal Producto'!AQ$1,-SUMIFS('BD Factoraje'!$Q:$Q,'BD Factoraje'!$G:$G,'Cartera Semanal Producto'!$A76,'BD Factoraje'!$C:$C,$B$2),0)+AP76-SUMIFS('BD Factoraje'!$R:$R,'BD Factoraje'!$G:$G,'Cartera Semanal Producto'!$A76,'BD Factoraje'!$N:$N,'Cartera Semanal Producto'!AQ$1,'BD Factoraje'!$C:$C,$B$2)</f>
        <v>-98000</v>
      </c>
      <c r="AR76" s="11">
        <f>IF('Cartera Semanal Producto'!$A76='Cartera Semanal Producto'!AR$1,-SUMIFS('BD Factoraje'!$Q:$Q,'BD Factoraje'!$G:$G,'Cartera Semanal Producto'!$A76,'BD Factoraje'!$C:$C,$B$2),0)+AQ76-SUMIFS('BD Factoraje'!$R:$R,'BD Factoraje'!$G:$G,'Cartera Semanal Producto'!$A76,'BD Factoraje'!$N:$N,'Cartera Semanal Producto'!AR$1,'BD Factoraje'!$C:$C,$B$2)</f>
        <v>-98000</v>
      </c>
      <c r="AS76" s="11">
        <f>IF('Cartera Semanal Producto'!$A76='Cartera Semanal Producto'!AS$1,-SUMIFS('BD Factoraje'!$Q:$Q,'BD Factoraje'!$G:$G,'Cartera Semanal Producto'!$A76,'BD Factoraje'!$C:$C,$B$2),0)+AR76-SUMIFS('BD Factoraje'!$R:$R,'BD Factoraje'!$G:$G,'Cartera Semanal Producto'!$A76,'BD Factoraje'!$N:$N,'Cartera Semanal Producto'!AS$1,'BD Factoraje'!$C:$C,$B$2)</f>
        <v>-98000</v>
      </c>
      <c r="AT76" s="11">
        <f>IF('Cartera Semanal Producto'!$A76='Cartera Semanal Producto'!AT$1,-SUMIFS('BD Factoraje'!$Q:$Q,'BD Factoraje'!$G:$G,'Cartera Semanal Producto'!$A76,'BD Factoraje'!$C:$C,$B$2),0)+AS76-SUMIFS('BD Factoraje'!$R:$R,'BD Factoraje'!$G:$G,'Cartera Semanal Producto'!$A76,'BD Factoraje'!$N:$N,'Cartera Semanal Producto'!AT$1,'BD Factoraje'!$C:$C,$B$2)</f>
        <v>-98000</v>
      </c>
      <c r="AU76" s="11">
        <f>IF('Cartera Semanal Producto'!$A76='Cartera Semanal Producto'!AU$1,-SUMIFS('BD Factoraje'!$Q:$Q,'BD Factoraje'!$G:$G,'Cartera Semanal Producto'!$A76,'BD Factoraje'!$C:$C,$B$2),0)+AT76-SUMIFS('BD Factoraje'!$R:$R,'BD Factoraje'!$G:$G,'Cartera Semanal Producto'!$A76,'BD Factoraje'!$N:$N,'Cartera Semanal Producto'!AU$1,'BD Factoraje'!$C:$C,$B$2)</f>
        <v>-98000</v>
      </c>
      <c r="AV76" s="11">
        <f>IF('Cartera Semanal Producto'!$A76='Cartera Semanal Producto'!AV$1,-SUMIFS('BD Factoraje'!$Q:$Q,'BD Factoraje'!$G:$G,'Cartera Semanal Producto'!$A76,'BD Factoraje'!$C:$C,$B$2),0)+AU76-SUMIFS('BD Factoraje'!$R:$R,'BD Factoraje'!$G:$G,'Cartera Semanal Producto'!$A76,'BD Factoraje'!$N:$N,'Cartera Semanal Producto'!AV$1,'BD Factoraje'!$C:$C,$B$2)</f>
        <v>-98000</v>
      </c>
      <c r="AW76" s="11">
        <f>IF('Cartera Semanal Producto'!$A76='Cartera Semanal Producto'!AW$1,-SUMIFS('BD Factoraje'!$Q:$Q,'BD Factoraje'!$G:$G,'Cartera Semanal Producto'!$A76,'BD Factoraje'!$C:$C,$B$2),0)+AV76-SUMIFS('BD Factoraje'!$R:$R,'BD Factoraje'!$G:$G,'Cartera Semanal Producto'!$A76,'BD Factoraje'!$N:$N,'Cartera Semanal Producto'!AW$1,'BD Factoraje'!$C:$C,$B$2)</f>
        <v>-98000</v>
      </c>
      <c r="AX76" s="11">
        <f>IF('Cartera Semanal Producto'!$A76='Cartera Semanal Producto'!AX$1,-SUMIFS('BD Factoraje'!$Q:$Q,'BD Factoraje'!$G:$G,'Cartera Semanal Producto'!$A76,'BD Factoraje'!$C:$C,$B$2),0)+AW76-SUMIFS('BD Factoraje'!$R:$R,'BD Factoraje'!$G:$G,'Cartera Semanal Producto'!$A76,'BD Factoraje'!$N:$N,'Cartera Semanal Producto'!AX$1,'BD Factoraje'!$C:$C,$B$2)</f>
        <v>-98000</v>
      </c>
      <c r="AY76" s="11">
        <f>IF('Cartera Semanal Producto'!$A76='Cartera Semanal Producto'!AY$1,-SUMIFS('BD Factoraje'!$Q:$Q,'BD Factoraje'!$G:$G,'Cartera Semanal Producto'!$A76,'BD Factoraje'!$C:$C,$B$2),0)+AX76-SUMIFS('BD Factoraje'!$R:$R,'BD Factoraje'!$G:$G,'Cartera Semanal Producto'!$A76,'BD Factoraje'!$N:$N,'Cartera Semanal Producto'!AY$1,'BD Factoraje'!$C:$C,$B$2)</f>
        <v>-98000</v>
      </c>
      <c r="AZ76" s="11">
        <f>IF('Cartera Semanal Producto'!$A76='Cartera Semanal Producto'!AZ$1,-SUMIFS('BD Factoraje'!$Q:$Q,'BD Factoraje'!$G:$G,'Cartera Semanal Producto'!$A76,'BD Factoraje'!$C:$C,$B$2),0)+AY76-SUMIFS('BD Factoraje'!$R:$R,'BD Factoraje'!$G:$G,'Cartera Semanal Producto'!$A76,'BD Factoraje'!$N:$N,'Cartera Semanal Producto'!AZ$1,'BD Factoraje'!$C:$C,$B$2)</f>
        <v>-98000</v>
      </c>
      <c r="BA76" s="11">
        <f>IF('Cartera Semanal Producto'!$A76='Cartera Semanal Producto'!BA$1,-SUMIFS('BD Factoraje'!$Q:$Q,'BD Factoraje'!$G:$G,'Cartera Semanal Producto'!$A76,'BD Factoraje'!$C:$C,$B$2),0)+AZ76-SUMIFS('BD Factoraje'!$R:$R,'BD Factoraje'!$G:$G,'Cartera Semanal Producto'!$A76,'BD Factoraje'!$N:$N,'Cartera Semanal Producto'!BA$1,'BD Factoraje'!$C:$C,$B$2)</f>
        <v>-98000</v>
      </c>
      <c r="BB76" s="11">
        <f>IF('Cartera Semanal Producto'!$A76='Cartera Semanal Producto'!BB$1,-SUMIFS('BD Factoraje'!$Q:$Q,'BD Factoraje'!$G:$G,'Cartera Semanal Producto'!$A76,'BD Factoraje'!$C:$C,$B$2),0)+BA76-SUMIFS('BD Factoraje'!$R:$R,'BD Factoraje'!$G:$G,'Cartera Semanal Producto'!$A76,'BD Factoraje'!$N:$N,'Cartera Semanal Producto'!BB$1,'BD Factoraje'!$C:$C,$B$2)</f>
        <v>-98000</v>
      </c>
      <c r="BC76" s="11">
        <f>IF('Cartera Semanal Producto'!$A76='Cartera Semanal Producto'!BC$1,-SUMIFS('BD Factoraje'!$Q:$Q,'BD Factoraje'!$G:$G,'Cartera Semanal Producto'!$A76,'BD Factoraje'!$C:$C,$B$2),0)+BB76-SUMIFS('BD Factoraje'!$R:$R,'BD Factoraje'!$G:$G,'Cartera Semanal Producto'!$A76,'BD Factoraje'!$N:$N,'Cartera Semanal Producto'!BC$1,'BD Factoraje'!$C:$C,$B$2)</f>
        <v>-98000</v>
      </c>
      <c r="BD76" s="11">
        <f>IF('Cartera Semanal Producto'!$A76='Cartera Semanal Producto'!BD$1,-SUMIFS('BD Factoraje'!$Q:$Q,'BD Factoraje'!$G:$G,'Cartera Semanal Producto'!$A76,'BD Factoraje'!$C:$C,$B$2),0)+BC76-SUMIFS('BD Factoraje'!$R:$R,'BD Factoraje'!$G:$G,'Cartera Semanal Producto'!$A76,'BD Factoraje'!$N:$N,'Cartera Semanal Producto'!BD$1,'BD Factoraje'!$C:$C,$B$2)</f>
        <v>-98000</v>
      </c>
      <c r="BE76" s="11">
        <f>IF('Cartera Semanal Producto'!$A76='Cartera Semanal Producto'!BE$1,-SUMIFS('BD Factoraje'!$Q:$Q,'BD Factoraje'!$G:$G,'Cartera Semanal Producto'!$A76,'BD Factoraje'!$C:$C,$B$2),0)+BD76-SUMIFS('BD Factoraje'!$R:$R,'BD Factoraje'!$G:$G,'Cartera Semanal Producto'!$A76,'BD Factoraje'!$N:$N,'Cartera Semanal Producto'!BE$1,'BD Factoraje'!$C:$C,$B$2)</f>
        <v>-98000</v>
      </c>
      <c r="BF76" s="11">
        <f>IF('Cartera Semanal Producto'!$A76='Cartera Semanal Producto'!BF$1,-SUMIFS('BD Factoraje'!$Q:$Q,'BD Factoraje'!$G:$G,'Cartera Semanal Producto'!$A76,'BD Factoraje'!$C:$C,$B$2),0)+BE76-SUMIFS('BD Factoraje'!$R:$R,'BD Factoraje'!$G:$G,'Cartera Semanal Producto'!$A76,'BD Factoraje'!$N:$N,'Cartera Semanal Producto'!BF$1,'BD Factoraje'!$C:$C,$B$2)</f>
        <v>-98000</v>
      </c>
      <c r="BG76" s="11">
        <f>IF('Cartera Semanal Producto'!$A76='Cartera Semanal Producto'!BG$1,-SUMIFS('BD Factoraje'!$Q:$Q,'BD Factoraje'!$G:$G,'Cartera Semanal Producto'!$A76,'BD Factoraje'!$C:$C,$B$2),0)+BF76-SUMIFS('BD Factoraje'!$R:$R,'BD Factoraje'!$G:$G,'Cartera Semanal Producto'!$A76,'BD Factoraje'!$N:$N,'Cartera Semanal Producto'!BG$1,'BD Factoraje'!$C:$C,$B$2)</f>
        <v>-98000</v>
      </c>
      <c r="BH76" s="11">
        <f>IF('Cartera Semanal Producto'!$A76='Cartera Semanal Producto'!BH$1,-SUMIFS('BD Factoraje'!$Q:$Q,'BD Factoraje'!$G:$G,'Cartera Semanal Producto'!$A76,'BD Factoraje'!$C:$C,$B$2),0)+BG76-SUMIFS('BD Factoraje'!$R:$R,'BD Factoraje'!$G:$G,'Cartera Semanal Producto'!$A76,'BD Factoraje'!$N:$N,'Cartera Semanal Producto'!BH$1,'BD Factoraje'!$C:$C,$B$2)</f>
        <v>-98000</v>
      </c>
      <c r="BI76" s="11">
        <f>IF('Cartera Semanal Producto'!$A76='Cartera Semanal Producto'!BI$1,-SUMIFS('BD Factoraje'!$Q:$Q,'BD Factoraje'!$G:$G,'Cartera Semanal Producto'!$A76,'BD Factoraje'!$C:$C,$B$2),0)+BH76-SUMIFS('BD Factoraje'!$R:$R,'BD Factoraje'!$G:$G,'Cartera Semanal Producto'!$A76,'BD Factoraje'!$N:$N,'Cartera Semanal Producto'!BI$1,'BD Factoraje'!$C:$C,$B$2)</f>
        <v>-98000</v>
      </c>
      <c r="BJ76" s="11">
        <f>IF('Cartera Semanal Producto'!$A76='Cartera Semanal Producto'!BJ$1,-SUMIFS('BD Factoraje'!$Q:$Q,'BD Factoraje'!$G:$G,'Cartera Semanal Producto'!$A76,'BD Factoraje'!$C:$C,$B$2),0)+BI76-SUMIFS('BD Factoraje'!$R:$R,'BD Factoraje'!$G:$G,'Cartera Semanal Producto'!$A76,'BD Factoraje'!$N:$N,'Cartera Semanal Producto'!BJ$1,'BD Factoraje'!$C:$C,$B$2)</f>
        <v>-98000</v>
      </c>
      <c r="BK76" s="11">
        <f>IF('Cartera Semanal Producto'!$A76='Cartera Semanal Producto'!BK$1,-SUMIFS('BD Factoraje'!$Q:$Q,'BD Factoraje'!$G:$G,'Cartera Semanal Producto'!$A76,'BD Factoraje'!$C:$C,$B$2),0)+BJ76-SUMIFS('BD Factoraje'!$R:$R,'BD Factoraje'!$G:$G,'Cartera Semanal Producto'!$A76,'BD Factoraje'!$N:$N,'Cartera Semanal Producto'!BK$1,'BD Factoraje'!$C:$C,$B$2)</f>
        <v>-98000</v>
      </c>
      <c r="BL76" s="11">
        <f>IF('Cartera Semanal Producto'!$A76='Cartera Semanal Producto'!BL$1,-SUMIFS('BD Factoraje'!$Q:$Q,'BD Factoraje'!$G:$G,'Cartera Semanal Producto'!$A76,'BD Factoraje'!$C:$C,$B$2),0)+BK76-SUMIFS('BD Factoraje'!$R:$R,'BD Factoraje'!$G:$G,'Cartera Semanal Producto'!$A76,'BD Factoraje'!$N:$N,'Cartera Semanal Producto'!BL$1,'BD Factoraje'!$C:$C,$B$2)</f>
        <v>-98000</v>
      </c>
      <c r="BM76" s="11">
        <f>IF('Cartera Semanal Producto'!$A76='Cartera Semanal Producto'!BM$1,-SUMIFS('BD Factoraje'!$Q:$Q,'BD Factoraje'!$G:$G,'Cartera Semanal Producto'!$A76,'BD Factoraje'!$C:$C,$B$2),0)+BL76-SUMIFS('BD Factoraje'!$R:$R,'BD Factoraje'!$G:$G,'Cartera Semanal Producto'!$A76,'BD Factoraje'!$N:$N,'Cartera Semanal Producto'!BM$1,'BD Factoraje'!$C:$C,$B$2)</f>
        <v>-98000</v>
      </c>
      <c r="BN76" s="11">
        <f>IF('Cartera Semanal Producto'!$A76='Cartera Semanal Producto'!BN$1,-SUMIFS('BD Factoraje'!$Q:$Q,'BD Factoraje'!$G:$G,'Cartera Semanal Producto'!$A76,'BD Factoraje'!$C:$C,$B$2),0)+BM76-SUMIFS('BD Factoraje'!$R:$R,'BD Factoraje'!$G:$G,'Cartera Semanal Producto'!$A76,'BD Factoraje'!$N:$N,'Cartera Semanal Producto'!BN$1,'BD Factoraje'!$C:$C,$B$2)</f>
        <v>-98000</v>
      </c>
      <c r="BO76" s="11">
        <f>IF('Cartera Semanal Producto'!$A76='Cartera Semanal Producto'!BO$1,-SUMIFS('BD Factoraje'!$Q:$Q,'BD Factoraje'!$G:$G,'Cartera Semanal Producto'!$A76,'BD Factoraje'!$C:$C,$B$2),0)+BN76-SUMIFS('BD Factoraje'!$R:$R,'BD Factoraje'!$G:$G,'Cartera Semanal Producto'!$A76,'BD Factoraje'!$N:$N,'Cartera Semanal Producto'!BO$1,'BD Factoraje'!$C:$C,$B$2)</f>
        <v>-98000</v>
      </c>
      <c r="BP76" s="11">
        <f>IF('Cartera Semanal Producto'!$A76='Cartera Semanal Producto'!BP$1,-SUMIFS('BD Factoraje'!$Q:$Q,'BD Factoraje'!$G:$G,'Cartera Semanal Producto'!$A76,'BD Factoraje'!$C:$C,$B$2),0)+BO76-SUMIFS('BD Factoraje'!$R:$R,'BD Factoraje'!$G:$G,'Cartera Semanal Producto'!$A76,'BD Factoraje'!$N:$N,'Cartera Semanal Producto'!BP$1,'BD Factoraje'!$C:$C,$B$2)</f>
        <v>-98000</v>
      </c>
      <c r="BQ76" s="11">
        <f>IF('Cartera Semanal Producto'!$A76='Cartera Semanal Producto'!BQ$1,-SUMIFS('BD Factoraje'!$Q:$Q,'BD Factoraje'!$G:$G,'Cartera Semanal Producto'!$A76,'BD Factoraje'!$C:$C,$B$2),0)+BP76-SUMIFS('BD Factoraje'!$R:$R,'BD Factoraje'!$G:$G,'Cartera Semanal Producto'!$A76,'BD Factoraje'!$N:$N,'Cartera Semanal Producto'!BQ$1,'BD Factoraje'!$C:$C,$B$2)</f>
        <v>-98000</v>
      </c>
      <c r="BR76" s="11">
        <f>IF('Cartera Semanal Producto'!$A76='Cartera Semanal Producto'!BR$1,-SUMIFS('BD Factoraje'!$Q:$Q,'BD Factoraje'!$G:$G,'Cartera Semanal Producto'!$A76,'BD Factoraje'!$C:$C,$B$2),0)+BQ76-SUMIFS('BD Factoraje'!$R:$R,'BD Factoraje'!$G:$G,'Cartera Semanal Producto'!$A76,'BD Factoraje'!$N:$N,'Cartera Semanal Producto'!BR$1,'BD Factoraje'!$C:$C,$B$2)</f>
        <v>-98000</v>
      </c>
      <c r="BS76" s="11">
        <f>IF('Cartera Semanal Producto'!$A76='Cartera Semanal Producto'!BS$1,-SUMIFS('BD Factoraje'!$Q:$Q,'BD Factoraje'!$G:$G,'Cartera Semanal Producto'!$A76,'BD Factoraje'!$C:$C,$B$2),0)+BR76-SUMIFS('BD Factoraje'!$R:$R,'BD Factoraje'!$G:$G,'Cartera Semanal Producto'!$A76,'BD Factoraje'!$N:$N,'Cartera Semanal Producto'!BS$1,'BD Factoraje'!$C:$C,$B$2)</f>
        <v>-98000</v>
      </c>
      <c r="BT76" s="11">
        <f>IF('Cartera Semanal Producto'!$A76='Cartera Semanal Producto'!BT$1,-SUMIFS('BD Factoraje'!$Q:$Q,'BD Factoraje'!$G:$G,'Cartera Semanal Producto'!$A76,'BD Factoraje'!$C:$C,$B$2),0)+BS76-SUMIFS('BD Factoraje'!$R:$R,'BD Factoraje'!$G:$G,'Cartera Semanal Producto'!$A76,'BD Factoraje'!$N:$N,'Cartera Semanal Producto'!BT$1,'BD Factoraje'!$C:$C,$B$2)</f>
        <v>-98000</v>
      </c>
      <c r="BU76" s="11">
        <f>IF('Cartera Semanal Producto'!$A76='Cartera Semanal Producto'!BU$1,-SUMIFS('BD Factoraje'!$Q:$Q,'BD Factoraje'!$G:$G,'Cartera Semanal Producto'!$A76,'BD Factoraje'!$C:$C,$B$2),0)+BT76-SUMIFS('BD Factoraje'!$R:$R,'BD Factoraje'!$G:$G,'Cartera Semanal Producto'!$A76,'BD Factoraje'!$N:$N,'Cartera Semanal Producto'!BU$1,'BD Factoraje'!$C:$C,$B$2)</f>
        <v>-98000</v>
      </c>
      <c r="BV76" s="11">
        <f>IF('Cartera Semanal Producto'!$A76='Cartera Semanal Producto'!BV$1,-SUMIFS('BD Factoraje'!$Q:$Q,'BD Factoraje'!$G:$G,'Cartera Semanal Producto'!$A76,'BD Factoraje'!$C:$C,$B$2),0)+BU76-SUMIFS('BD Factoraje'!$R:$R,'BD Factoraje'!$G:$G,'Cartera Semanal Producto'!$A76,'BD Factoraje'!$N:$N,'Cartera Semanal Producto'!BV$1,'BD Factoraje'!$C:$C,$B$2)</f>
        <v>-98000</v>
      </c>
      <c r="BW76" s="11">
        <f>IF('Cartera Semanal Producto'!$A76='Cartera Semanal Producto'!BW$1,-SUMIFS('BD Factoraje'!$Q:$Q,'BD Factoraje'!$G:$G,'Cartera Semanal Producto'!$A76,'BD Factoraje'!$C:$C,$B$2),0)+BV76-SUMIFS('BD Factoraje'!$R:$R,'BD Factoraje'!$G:$G,'Cartera Semanal Producto'!$A76,'BD Factoraje'!$N:$N,'Cartera Semanal Producto'!BW$1,'BD Factoraje'!$C:$C,$B$2)</f>
        <v>163000</v>
      </c>
      <c r="BX76" s="11">
        <f>IF('Cartera Semanal Producto'!$A76='Cartera Semanal Producto'!BX$1,-SUMIFS('BD Factoraje'!$Q:$Q,'BD Factoraje'!$G:$G,'Cartera Semanal Producto'!$A76,'BD Factoraje'!$C:$C,$B$2),0)+BW76-SUMIFS('BD Factoraje'!$R:$R,'BD Factoraje'!$G:$G,'Cartera Semanal Producto'!$A76,'BD Factoraje'!$N:$N,'Cartera Semanal Producto'!BX$1,'BD Factoraje'!$C:$C,$B$2)</f>
        <v>163000</v>
      </c>
      <c r="BY76" s="11">
        <f>IF('Cartera Semanal Producto'!$A76='Cartera Semanal Producto'!BY$1,-SUMIFS('BD Factoraje'!$Q:$Q,'BD Factoraje'!$G:$G,'Cartera Semanal Producto'!$A76,'BD Factoraje'!$C:$C,$B$2),0)+BX76-SUMIFS('BD Factoraje'!$R:$R,'BD Factoraje'!$G:$G,'Cartera Semanal Producto'!$A76,'BD Factoraje'!$N:$N,'Cartera Semanal Producto'!BY$1,'BD Factoraje'!$C:$C,$B$2)</f>
        <v>163000</v>
      </c>
      <c r="BZ76" s="11">
        <f>IF('Cartera Semanal Producto'!$A76='Cartera Semanal Producto'!BZ$1,-SUMIFS('BD Factoraje'!$Q:$Q,'BD Factoraje'!$G:$G,'Cartera Semanal Producto'!$A76,'BD Factoraje'!$C:$C,$B$2),0)+BY76-SUMIFS('BD Factoraje'!$R:$R,'BD Factoraje'!$G:$G,'Cartera Semanal Producto'!$A76,'BD Factoraje'!$N:$N,'Cartera Semanal Producto'!BZ$1,'BD Factoraje'!$C:$C,$B$2)</f>
        <v>163000</v>
      </c>
      <c r="CA76" s="11">
        <f>IF('Cartera Semanal Producto'!$A76='Cartera Semanal Producto'!CA$1,-SUMIFS('BD Factoraje'!$Q:$Q,'BD Factoraje'!$G:$G,'Cartera Semanal Producto'!$A76,'BD Factoraje'!$C:$C,$B$2),0)+BZ76-SUMIFS('BD Factoraje'!$R:$R,'BD Factoraje'!$G:$G,'Cartera Semanal Producto'!$A76,'BD Factoraje'!$N:$N,'Cartera Semanal Producto'!CA$1,'BD Factoraje'!$C:$C,$B$2)</f>
        <v>163000</v>
      </c>
      <c r="CB76" s="11">
        <f>IF('Cartera Semanal Producto'!$A76='Cartera Semanal Producto'!CB$1,-SUMIFS('BD Factoraje'!$Q:$Q,'BD Factoraje'!$G:$G,'Cartera Semanal Producto'!$A76,'BD Factoraje'!$C:$C,$B$2),0)+CA76-SUMIFS('BD Factoraje'!$R:$R,'BD Factoraje'!$G:$G,'Cartera Semanal Producto'!$A76,'BD Factoraje'!$N:$N,'Cartera Semanal Producto'!CB$1,'BD Factoraje'!$C:$C,$B$2)</f>
        <v>163000</v>
      </c>
      <c r="CC76" s="11">
        <f>IF('Cartera Semanal Producto'!$A76='Cartera Semanal Producto'!CC$1,-SUMIFS('BD Factoraje'!$Q:$Q,'BD Factoraje'!$G:$G,'Cartera Semanal Producto'!$A76,'BD Factoraje'!$C:$C,$B$2),0)+CB76-SUMIFS('BD Factoraje'!$R:$R,'BD Factoraje'!$G:$G,'Cartera Semanal Producto'!$A76,'BD Factoraje'!$N:$N,'Cartera Semanal Producto'!CC$1,'BD Factoraje'!$C:$C,$B$2)</f>
        <v>163000</v>
      </c>
      <c r="CD76" s="11">
        <f>IF('Cartera Semanal Producto'!$A76='Cartera Semanal Producto'!CD$1,-SUMIFS('BD Factoraje'!$Q:$Q,'BD Factoraje'!$G:$G,'Cartera Semanal Producto'!$A76,'BD Factoraje'!$C:$C,$B$2),0)+CC76-SUMIFS('BD Factoraje'!$R:$R,'BD Factoraje'!$G:$G,'Cartera Semanal Producto'!$A76,'BD Factoraje'!$N:$N,'Cartera Semanal Producto'!CD$1,'BD Factoraje'!$C:$C,$B$2)</f>
        <v>163000</v>
      </c>
      <c r="CE76" s="11">
        <f>IF('Cartera Semanal Producto'!$A76='Cartera Semanal Producto'!CE$1,-SUMIFS('BD Factoraje'!$Q:$Q,'BD Factoraje'!$G:$G,'Cartera Semanal Producto'!$A76,'BD Factoraje'!$C:$C,$B$2),0)+CD76-SUMIFS('BD Factoraje'!$R:$R,'BD Factoraje'!$G:$G,'Cartera Semanal Producto'!$A76,'BD Factoraje'!$N:$N,'Cartera Semanal Producto'!CE$1,'BD Factoraje'!$C:$C,$B$2)</f>
        <v>163000</v>
      </c>
      <c r="CF76" s="11">
        <f>IF('Cartera Semanal Producto'!$A76='Cartera Semanal Producto'!CF$1,-SUMIFS('BD Factoraje'!$Q:$Q,'BD Factoraje'!$G:$G,'Cartera Semanal Producto'!$A76,'BD Factoraje'!$C:$C,$B$2),0)+CE76-SUMIFS('BD Factoraje'!$R:$R,'BD Factoraje'!$G:$G,'Cartera Semanal Producto'!$A76,'BD Factoraje'!$N:$N,'Cartera Semanal Producto'!CF$1,'BD Factoraje'!$C:$C,$B$2)</f>
        <v>163000</v>
      </c>
      <c r="CG76" s="11">
        <f>IF('Cartera Semanal Producto'!$A76='Cartera Semanal Producto'!CG$1,-SUMIFS('BD Factoraje'!$Q:$Q,'BD Factoraje'!$G:$G,'Cartera Semanal Producto'!$A76,'BD Factoraje'!$C:$C,$B$2),0)+CF76-SUMIFS('BD Factoraje'!$R:$R,'BD Factoraje'!$G:$G,'Cartera Semanal Producto'!$A76,'BD Factoraje'!$N:$N,'Cartera Semanal Producto'!CG$1,'BD Factoraje'!$C:$C,$B$2)</f>
        <v>163000</v>
      </c>
      <c r="CH76" s="11">
        <f>IF('Cartera Semanal Producto'!$A76='Cartera Semanal Producto'!CH$1,-SUMIFS('BD Factoraje'!$Q:$Q,'BD Factoraje'!$G:$G,'Cartera Semanal Producto'!$A76,'BD Factoraje'!$C:$C,$B$2),0)+CG76-SUMIFS('BD Factoraje'!$R:$R,'BD Factoraje'!$G:$G,'Cartera Semanal Producto'!$A76,'BD Factoraje'!$N:$N,'Cartera Semanal Producto'!CH$1,'BD Factoraje'!$C:$C,$B$2)</f>
        <v>163000</v>
      </c>
      <c r="CI76" s="11">
        <f>IF('Cartera Semanal Producto'!$A76='Cartera Semanal Producto'!CI$1,-SUMIFS('BD Factoraje'!$Q:$Q,'BD Factoraje'!$G:$G,'Cartera Semanal Producto'!$A76,'BD Factoraje'!$C:$C,$B$2),0)+CH76-SUMIFS('BD Factoraje'!$R:$R,'BD Factoraje'!$G:$G,'Cartera Semanal Producto'!$A76,'BD Factoraje'!$N:$N,'Cartera Semanal Producto'!CI$1,'BD Factoraje'!$C:$C,$B$2)</f>
        <v>163000</v>
      </c>
      <c r="CJ76" s="11">
        <f>IF('Cartera Semanal Producto'!$A76='Cartera Semanal Producto'!CJ$1,-SUMIFS('BD Factoraje'!$Q:$Q,'BD Factoraje'!$G:$G,'Cartera Semanal Producto'!$A76,'BD Factoraje'!$C:$C,$B$2),0)+CI76-SUMIFS('BD Factoraje'!$R:$R,'BD Factoraje'!$G:$G,'Cartera Semanal Producto'!$A76,'BD Factoraje'!$N:$N,'Cartera Semanal Producto'!CJ$1,'BD Factoraje'!$C:$C,$B$2)</f>
        <v>163000</v>
      </c>
      <c r="CK76" s="11">
        <f>IF('Cartera Semanal Producto'!$A76='Cartera Semanal Producto'!CK$1,-SUMIFS('BD Factoraje'!$Q:$Q,'BD Factoraje'!$G:$G,'Cartera Semanal Producto'!$A76,'BD Factoraje'!$C:$C,$B$2),0)+CJ76-SUMIFS('BD Factoraje'!$R:$R,'BD Factoraje'!$G:$G,'Cartera Semanal Producto'!$A76,'BD Factoraje'!$N:$N,'Cartera Semanal Producto'!CK$1,'BD Factoraje'!$C:$C,$B$2)</f>
        <v>163000</v>
      </c>
      <c r="CL76" s="11">
        <f>IF('Cartera Semanal Producto'!$A76='Cartera Semanal Producto'!CL$1,-SUMIFS('BD Factoraje'!$Q:$Q,'BD Factoraje'!$G:$G,'Cartera Semanal Producto'!$A76,'BD Factoraje'!$C:$C,$B$2),0)+CK76-SUMIFS('BD Factoraje'!$R:$R,'BD Factoraje'!$G:$G,'Cartera Semanal Producto'!$A76,'BD Factoraje'!$N:$N,'Cartera Semanal Producto'!CL$1,'BD Factoraje'!$C:$C,$B$2)</f>
        <v>163000</v>
      </c>
      <c r="CM76" s="11">
        <f>IF('Cartera Semanal Producto'!$A76='Cartera Semanal Producto'!CM$1,-SUMIFS('BD Factoraje'!$Q:$Q,'BD Factoraje'!$G:$G,'Cartera Semanal Producto'!$A76,'BD Factoraje'!$C:$C,$B$2),0)+CL76-SUMIFS('BD Factoraje'!$R:$R,'BD Factoraje'!$G:$G,'Cartera Semanal Producto'!$A76,'BD Factoraje'!$N:$N,'Cartera Semanal Producto'!CM$1,'BD Factoraje'!$C:$C,$B$2)</f>
        <v>163000</v>
      </c>
      <c r="CN76" s="11">
        <f>IF('Cartera Semanal Producto'!$A76='Cartera Semanal Producto'!CN$1,-SUMIFS('BD Factoraje'!$Q:$Q,'BD Factoraje'!$G:$G,'Cartera Semanal Producto'!$A76,'BD Factoraje'!$C:$C,$B$2),0)+CM76-SUMIFS('BD Factoraje'!$R:$R,'BD Factoraje'!$G:$G,'Cartera Semanal Producto'!$A76,'BD Factoraje'!$N:$N,'Cartera Semanal Producto'!CN$1,'BD Factoraje'!$C:$C,$B$2)</f>
        <v>163000</v>
      </c>
      <c r="CO76" s="11">
        <f>IF('Cartera Semanal Producto'!$A76='Cartera Semanal Producto'!CO$1,-SUMIFS('BD Factoraje'!$Q:$Q,'BD Factoraje'!$G:$G,'Cartera Semanal Producto'!$A76,'BD Factoraje'!$C:$C,$B$2),0)+CN76-SUMIFS('BD Factoraje'!$R:$R,'BD Factoraje'!$G:$G,'Cartera Semanal Producto'!$A76,'BD Factoraje'!$N:$N,'Cartera Semanal Producto'!CO$1,'BD Factoraje'!$C:$C,$B$2)</f>
        <v>163000</v>
      </c>
      <c r="CP76" s="11">
        <f>IF('Cartera Semanal Producto'!$A76='Cartera Semanal Producto'!CP$1,-SUMIFS('BD Factoraje'!$Q:$Q,'BD Factoraje'!$G:$G,'Cartera Semanal Producto'!$A76,'BD Factoraje'!$C:$C,$B$2),0)+CO76-SUMIFS('BD Factoraje'!$R:$R,'BD Factoraje'!$G:$G,'Cartera Semanal Producto'!$A76,'BD Factoraje'!$N:$N,'Cartera Semanal Producto'!CP$1,'BD Factoraje'!$C:$C,$B$2)</f>
        <v>163000</v>
      </c>
      <c r="CQ76" s="11">
        <f>IF('Cartera Semanal Producto'!$A76='Cartera Semanal Producto'!CQ$1,-SUMIFS('BD Factoraje'!$Q:$Q,'BD Factoraje'!$G:$G,'Cartera Semanal Producto'!$A76,'BD Factoraje'!$C:$C,$B$2),0)+CP76-SUMIFS('BD Factoraje'!$R:$R,'BD Factoraje'!$G:$G,'Cartera Semanal Producto'!$A76,'BD Factoraje'!$N:$N,'Cartera Semanal Producto'!CQ$1,'BD Factoraje'!$C:$C,$B$2)</f>
        <v>163000</v>
      </c>
      <c r="CR76" s="11">
        <f>IF('Cartera Semanal Producto'!$A76='Cartera Semanal Producto'!CR$1,-SUMIFS('BD Factoraje'!$Q:$Q,'BD Factoraje'!$G:$G,'Cartera Semanal Producto'!$A76,'BD Factoraje'!$C:$C,$B$2),0)+CQ76-SUMIFS('BD Factoraje'!$R:$R,'BD Factoraje'!$G:$G,'Cartera Semanal Producto'!$A76,'BD Factoraje'!$N:$N,'Cartera Semanal Producto'!CR$1,'BD Factoraje'!$C:$C,$B$2)</f>
        <v>163000</v>
      </c>
      <c r="CS76" s="11">
        <f>IF('Cartera Semanal Producto'!$A76='Cartera Semanal Producto'!CS$1,-SUMIFS('BD Factoraje'!$Q:$Q,'BD Factoraje'!$G:$G,'Cartera Semanal Producto'!$A76,'BD Factoraje'!$C:$C,$B$2),0)+CR76-SUMIFS('BD Factoraje'!$R:$R,'BD Factoraje'!$G:$G,'Cartera Semanal Producto'!$A76,'BD Factoraje'!$N:$N,'Cartera Semanal Producto'!CS$1,'BD Factoraje'!$C:$C,$B$2)</f>
        <v>163000</v>
      </c>
      <c r="CT76" s="11">
        <f>IF('Cartera Semanal Producto'!$A76='Cartera Semanal Producto'!CT$1,-SUMIFS('BD Factoraje'!$Q:$Q,'BD Factoraje'!$G:$G,'Cartera Semanal Producto'!$A76,'BD Factoraje'!$C:$C,$B$2),0)+CS76-SUMIFS('BD Factoraje'!$R:$R,'BD Factoraje'!$G:$G,'Cartera Semanal Producto'!$A76,'BD Factoraje'!$N:$N,'Cartera Semanal Producto'!CT$1,'BD Factoraje'!$C:$C,$B$2)</f>
        <v>163000</v>
      </c>
      <c r="CU76" s="11">
        <f>IF('Cartera Semanal Producto'!$A76='Cartera Semanal Producto'!CU$1,-SUMIFS('BD Factoraje'!$Q:$Q,'BD Factoraje'!$G:$G,'Cartera Semanal Producto'!$A76,'BD Factoraje'!$C:$C,$B$2),0)+CT76-SUMIFS('BD Factoraje'!$R:$R,'BD Factoraje'!$G:$G,'Cartera Semanal Producto'!$A76,'BD Factoraje'!$N:$N,'Cartera Semanal Producto'!CU$1,'BD Factoraje'!$C:$C,$B$2)</f>
        <v>163000</v>
      </c>
      <c r="CV76" s="11">
        <f>IF('Cartera Semanal Producto'!$A76='Cartera Semanal Producto'!CV$1,-SUMIFS('BD Factoraje'!$Q:$Q,'BD Factoraje'!$G:$G,'Cartera Semanal Producto'!$A76,'BD Factoraje'!$C:$C,$B$2),0)+CU76-SUMIFS('BD Factoraje'!$R:$R,'BD Factoraje'!$G:$G,'Cartera Semanal Producto'!$A76,'BD Factoraje'!$N:$N,'Cartera Semanal Producto'!CV$1,'BD Factoraje'!$C:$C,$B$2)</f>
        <v>163000</v>
      </c>
    </row>
    <row r="77" spans="1:100" x14ac:dyDescent="0.25">
      <c r="A77" s="14">
        <v>87</v>
      </c>
      <c r="B77" s="31">
        <f t="shared" si="3"/>
        <v>42974</v>
      </c>
      <c r="C77" s="11">
        <f>IF('Cartera Semanal Producto'!$A77='Cartera Semanal Producto'!C$1,-SUMIFS('BD Factoraje'!$Q:$Q,'BD Factoraje'!$G:$G,'Cartera Semanal Producto'!$A77,'BD Factoraje'!$C:$C,$B$2),0)</f>
        <v>0</v>
      </c>
      <c r="D77" s="11">
        <f>IF('Cartera Semanal Producto'!$A77='Cartera Semanal Producto'!D$1,-SUMIFS('BD Factoraje'!$Q:$Q,'BD Factoraje'!$G:$G,'Cartera Semanal Producto'!$A77,'BD Factoraje'!$C:$C,$B$2),0)+C77-SUMIFS('BD Factoraje'!$R:$R,'BD Factoraje'!$G:$G,'Cartera Semanal Producto'!$A77,'BD Factoraje'!$N:$N,'Cartera Semanal Producto'!D$1,'BD Factoraje'!$C:$C,$B$2)</f>
        <v>0</v>
      </c>
      <c r="E77" s="11">
        <f>IF('Cartera Semanal Producto'!$A77='Cartera Semanal Producto'!E$1,-SUMIFS('BD Factoraje'!$Q:$Q,'BD Factoraje'!$G:$G,'Cartera Semanal Producto'!$A77,'BD Factoraje'!$C:$C,$B$2),0)+D77-SUMIFS('BD Factoraje'!$R:$R,'BD Factoraje'!$G:$G,'Cartera Semanal Producto'!$A77,'BD Factoraje'!$N:$N,'Cartera Semanal Producto'!E$1,'BD Factoraje'!$C:$C,$B$2)</f>
        <v>0</v>
      </c>
      <c r="F77" s="11">
        <f>IF('Cartera Semanal Producto'!$A77='Cartera Semanal Producto'!F$1,-SUMIFS('BD Factoraje'!$Q:$Q,'BD Factoraje'!$G:$G,'Cartera Semanal Producto'!$A77,'BD Factoraje'!$C:$C,$B$2),0)+E77-SUMIFS('BD Factoraje'!$R:$R,'BD Factoraje'!$G:$G,'Cartera Semanal Producto'!$A77,'BD Factoraje'!$N:$N,'Cartera Semanal Producto'!F$1,'BD Factoraje'!$C:$C,$B$2)</f>
        <v>0</v>
      </c>
      <c r="G77" s="11">
        <f>IF('Cartera Semanal Producto'!$A77='Cartera Semanal Producto'!G$1,-SUMIFS('BD Factoraje'!$Q:$Q,'BD Factoraje'!$G:$G,'Cartera Semanal Producto'!$A77,'BD Factoraje'!$C:$C,$B$2),0)+F77-SUMIFS('BD Factoraje'!$R:$R,'BD Factoraje'!$G:$G,'Cartera Semanal Producto'!$A77,'BD Factoraje'!$N:$N,'Cartera Semanal Producto'!G$1,'BD Factoraje'!$C:$C,$B$2)</f>
        <v>0</v>
      </c>
      <c r="H77" s="11">
        <f>IF('Cartera Semanal Producto'!$A77='Cartera Semanal Producto'!H$1,-SUMIFS('BD Factoraje'!$Q:$Q,'BD Factoraje'!$G:$G,'Cartera Semanal Producto'!$A77,'BD Factoraje'!$C:$C,$B$2),0)+G77-SUMIFS('BD Factoraje'!$R:$R,'BD Factoraje'!$G:$G,'Cartera Semanal Producto'!$A77,'BD Factoraje'!$N:$N,'Cartera Semanal Producto'!H$1,'BD Factoraje'!$C:$C,$B$2)</f>
        <v>0</v>
      </c>
      <c r="I77" s="11">
        <f>IF('Cartera Semanal Producto'!$A77='Cartera Semanal Producto'!I$1,-SUMIFS('BD Factoraje'!$Q:$Q,'BD Factoraje'!$G:$G,'Cartera Semanal Producto'!$A77,'BD Factoraje'!$C:$C,$B$2),0)+H77-SUMIFS('BD Factoraje'!$R:$R,'BD Factoraje'!$G:$G,'Cartera Semanal Producto'!$A77,'BD Factoraje'!$N:$N,'Cartera Semanal Producto'!I$1,'BD Factoraje'!$C:$C,$B$2)</f>
        <v>0</v>
      </c>
      <c r="J77" s="11">
        <f>IF('Cartera Semanal Producto'!$A77='Cartera Semanal Producto'!J$1,-SUMIFS('BD Factoraje'!$Q:$Q,'BD Factoraje'!$G:$G,'Cartera Semanal Producto'!$A77,'BD Factoraje'!$C:$C,$B$2),0)+I77-SUMIFS('BD Factoraje'!$R:$R,'BD Factoraje'!$G:$G,'Cartera Semanal Producto'!$A77,'BD Factoraje'!$N:$N,'Cartera Semanal Producto'!J$1,'BD Factoraje'!$C:$C,$B$2)</f>
        <v>0</v>
      </c>
      <c r="K77" s="11">
        <f>IF('Cartera Semanal Producto'!$A77='Cartera Semanal Producto'!K$1,-SUMIFS('BD Factoraje'!$Q:$Q,'BD Factoraje'!$G:$G,'Cartera Semanal Producto'!$A77,'BD Factoraje'!$C:$C,$B$2),0)+J77-SUMIFS('BD Factoraje'!$R:$R,'BD Factoraje'!$G:$G,'Cartera Semanal Producto'!$A77,'BD Factoraje'!$N:$N,'Cartera Semanal Producto'!K$1,'BD Factoraje'!$C:$C,$B$2)</f>
        <v>0</v>
      </c>
      <c r="L77" s="11">
        <f>IF('Cartera Semanal Producto'!$A77='Cartera Semanal Producto'!L$1,-SUMIFS('BD Factoraje'!$Q:$Q,'BD Factoraje'!$G:$G,'Cartera Semanal Producto'!$A77,'BD Factoraje'!$C:$C,$B$2),0)+K77-SUMIFS('BD Factoraje'!$R:$R,'BD Factoraje'!$G:$G,'Cartera Semanal Producto'!$A77,'BD Factoraje'!$N:$N,'Cartera Semanal Producto'!L$1,'BD Factoraje'!$C:$C,$B$2)</f>
        <v>0</v>
      </c>
      <c r="M77" s="11">
        <f>IF('Cartera Semanal Producto'!$A77='Cartera Semanal Producto'!M$1,-SUMIFS('BD Factoraje'!$Q:$Q,'BD Factoraje'!$G:$G,'Cartera Semanal Producto'!$A77,'BD Factoraje'!$C:$C,$B$2),0)+L77-SUMIFS('BD Factoraje'!$R:$R,'BD Factoraje'!$G:$G,'Cartera Semanal Producto'!$A77,'BD Factoraje'!$N:$N,'Cartera Semanal Producto'!M$1,'BD Factoraje'!$C:$C,$B$2)</f>
        <v>0</v>
      </c>
      <c r="N77" s="11">
        <f>IF('Cartera Semanal Producto'!$A77='Cartera Semanal Producto'!N$1,-SUMIFS('BD Factoraje'!$Q:$Q,'BD Factoraje'!$G:$G,'Cartera Semanal Producto'!$A77,'BD Factoraje'!$C:$C,$B$2),0)+M77-SUMIFS('BD Factoraje'!$R:$R,'BD Factoraje'!$G:$G,'Cartera Semanal Producto'!$A77,'BD Factoraje'!$N:$N,'Cartera Semanal Producto'!N$1,'BD Factoraje'!$C:$C,$B$2)</f>
        <v>0</v>
      </c>
      <c r="O77" s="11">
        <f>IF('Cartera Semanal Producto'!$A77='Cartera Semanal Producto'!O$1,-SUMIFS('BD Factoraje'!$Q:$Q,'BD Factoraje'!$G:$G,'Cartera Semanal Producto'!$A77,'BD Factoraje'!$C:$C,$B$2),0)+N77-SUMIFS('BD Factoraje'!$R:$R,'BD Factoraje'!$G:$G,'Cartera Semanal Producto'!$A77,'BD Factoraje'!$N:$N,'Cartera Semanal Producto'!O$1,'BD Factoraje'!$C:$C,$B$2)</f>
        <v>0</v>
      </c>
      <c r="P77" s="11">
        <f>IF('Cartera Semanal Producto'!$A77='Cartera Semanal Producto'!P$1,-SUMIFS('BD Factoraje'!$Q:$Q,'BD Factoraje'!$G:$G,'Cartera Semanal Producto'!$A77,'BD Factoraje'!$C:$C,$B$2),0)+O77-SUMIFS('BD Factoraje'!$R:$R,'BD Factoraje'!$G:$G,'Cartera Semanal Producto'!$A77,'BD Factoraje'!$N:$N,'Cartera Semanal Producto'!P$1,'BD Factoraje'!$C:$C,$B$2)</f>
        <v>0</v>
      </c>
      <c r="Q77" s="11">
        <f>IF('Cartera Semanal Producto'!$A77='Cartera Semanal Producto'!Q$1,-SUMIFS('BD Factoraje'!$Q:$Q,'BD Factoraje'!$G:$G,'Cartera Semanal Producto'!$A77,'BD Factoraje'!$C:$C,$B$2),0)+P77-SUMIFS('BD Factoraje'!$R:$R,'BD Factoraje'!$G:$G,'Cartera Semanal Producto'!$A77,'BD Factoraje'!$N:$N,'Cartera Semanal Producto'!Q$1,'BD Factoraje'!$C:$C,$B$2)</f>
        <v>0</v>
      </c>
      <c r="R77" s="11">
        <f>IF('Cartera Semanal Producto'!$A77='Cartera Semanal Producto'!R$1,-SUMIFS('BD Factoraje'!$Q:$Q,'BD Factoraje'!$G:$G,'Cartera Semanal Producto'!$A77,'BD Factoraje'!$C:$C,$B$2),0)+Q77-SUMIFS('BD Factoraje'!$R:$R,'BD Factoraje'!$G:$G,'Cartera Semanal Producto'!$A77,'BD Factoraje'!$N:$N,'Cartera Semanal Producto'!R$1,'BD Factoraje'!$C:$C,$B$2)</f>
        <v>0</v>
      </c>
      <c r="S77" s="11">
        <f>IF('Cartera Semanal Producto'!$A77='Cartera Semanal Producto'!S$1,-SUMIFS('BD Factoraje'!$Q:$Q,'BD Factoraje'!$G:$G,'Cartera Semanal Producto'!$A77,'BD Factoraje'!$C:$C,$B$2),0)+R77-SUMIFS('BD Factoraje'!$R:$R,'BD Factoraje'!$G:$G,'Cartera Semanal Producto'!$A77,'BD Factoraje'!$N:$N,'Cartera Semanal Producto'!S$1,'BD Factoraje'!$C:$C,$B$2)</f>
        <v>0</v>
      </c>
      <c r="T77" s="11">
        <f>IF('Cartera Semanal Producto'!$A77='Cartera Semanal Producto'!T$1,-SUMIFS('BD Factoraje'!$Q:$Q,'BD Factoraje'!$G:$G,'Cartera Semanal Producto'!$A77,'BD Factoraje'!$C:$C,$B$2),0)+S77-SUMIFS('BD Factoraje'!$R:$R,'BD Factoraje'!$G:$G,'Cartera Semanal Producto'!$A77,'BD Factoraje'!$N:$N,'Cartera Semanal Producto'!T$1,'BD Factoraje'!$C:$C,$B$2)</f>
        <v>0</v>
      </c>
      <c r="U77" s="11">
        <f>IF('Cartera Semanal Producto'!$A77='Cartera Semanal Producto'!U$1,-SUMIFS('BD Factoraje'!$Q:$Q,'BD Factoraje'!$G:$G,'Cartera Semanal Producto'!$A77,'BD Factoraje'!$C:$C,$B$2),0)+T77-SUMIFS('BD Factoraje'!$R:$R,'BD Factoraje'!$G:$G,'Cartera Semanal Producto'!$A77,'BD Factoraje'!$N:$N,'Cartera Semanal Producto'!U$1,'BD Factoraje'!$C:$C,$B$2)</f>
        <v>0</v>
      </c>
      <c r="V77" s="11">
        <f>IF('Cartera Semanal Producto'!$A77='Cartera Semanal Producto'!V$1,-SUMIFS('BD Factoraje'!$Q:$Q,'BD Factoraje'!$G:$G,'Cartera Semanal Producto'!$A77,'BD Factoraje'!$C:$C,$B$2),0)+U77-SUMIFS('BD Factoraje'!$R:$R,'BD Factoraje'!$G:$G,'Cartera Semanal Producto'!$A77,'BD Factoraje'!$N:$N,'Cartera Semanal Producto'!V$1,'BD Factoraje'!$C:$C,$B$2)</f>
        <v>0</v>
      </c>
      <c r="W77" s="11">
        <f>IF('Cartera Semanal Producto'!$A77='Cartera Semanal Producto'!W$1,-SUMIFS('BD Factoraje'!$Q:$Q,'BD Factoraje'!$G:$G,'Cartera Semanal Producto'!$A77,'BD Factoraje'!$C:$C,$B$2),0)+V77-SUMIFS('BD Factoraje'!$R:$R,'BD Factoraje'!$G:$G,'Cartera Semanal Producto'!$A77,'BD Factoraje'!$N:$N,'Cartera Semanal Producto'!W$1,'BD Factoraje'!$C:$C,$B$2)</f>
        <v>0</v>
      </c>
      <c r="X77" s="11">
        <f>IF('Cartera Semanal Producto'!$A77='Cartera Semanal Producto'!X$1,-SUMIFS('BD Factoraje'!$Q:$Q,'BD Factoraje'!$G:$G,'Cartera Semanal Producto'!$A77,'BD Factoraje'!$C:$C,$B$2),0)+W77-SUMIFS('BD Factoraje'!$R:$R,'BD Factoraje'!$G:$G,'Cartera Semanal Producto'!$A77,'BD Factoraje'!$N:$N,'Cartera Semanal Producto'!X$1,'BD Factoraje'!$C:$C,$B$2)</f>
        <v>0</v>
      </c>
      <c r="Y77" s="11">
        <f>IF('Cartera Semanal Producto'!$A77='Cartera Semanal Producto'!Y$1,-SUMIFS('BD Factoraje'!$Q:$Q,'BD Factoraje'!$G:$G,'Cartera Semanal Producto'!$A77,'BD Factoraje'!$C:$C,$B$2),0)+X77-SUMIFS('BD Factoraje'!$R:$R,'BD Factoraje'!$G:$G,'Cartera Semanal Producto'!$A77,'BD Factoraje'!$N:$N,'Cartera Semanal Producto'!Y$1,'BD Factoraje'!$C:$C,$B$2)</f>
        <v>0</v>
      </c>
      <c r="Z77" s="11">
        <f>IF('Cartera Semanal Producto'!$A77='Cartera Semanal Producto'!Z$1,-SUMIFS('BD Factoraje'!$Q:$Q,'BD Factoraje'!$G:$G,'Cartera Semanal Producto'!$A77,'BD Factoraje'!$C:$C,$B$2),0)+Y77-SUMIFS('BD Factoraje'!$R:$R,'BD Factoraje'!$G:$G,'Cartera Semanal Producto'!$A77,'BD Factoraje'!$N:$N,'Cartera Semanal Producto'!Z$1,'BD Factoraje'!$C:$C,$B$2)</f>
        <v>0</v>
      </c>
      <c r="AA77" s="11">
        <f>IF('Cartera Semanal Producto'!$A77='Cartera Semanal Producto'!AA$1,-SUMIFS('BD Factoraje'!$Q:$Q,'BD Factoraje'!$G:$G,'Cartera Semanal Producto'!$A77,'BD Factoraje'!$C:$C,$B$2),0)+Z77-SUMIFS('BD Factoraje'!$R:$R,'BD Factoraje'!$G:$G,'Cartera Semanal Producto'!$A77,'BD Factoraje'!$N:$N,'Cartera Semanal Producto'!AA$1,'BD Factoraje'!$C:$C,$B$2)</f>
        <v>0</v>
      </c>
      <c r="AB77" s="11">
        <f>IF('Cartera Semanal Producto'!$A77='Cartera Semanal Producto'!AB$1,-SUMIFS('BD Factoraje'!$Q:$Q,'BD Factoraje'!$G:$G,'Cartera Semanal Producto'!$A77,'BD Factoraje'!$C:$C,$B$2),0)+AA77-SUMIFS('BD Factoraje'!$R:$R,'BD Factoraje'!$G:$G,'Cartera Semanal Producto'!$A77,'BD Factoraje'!$N:$N,'Cartera Semanal Producto'!AB$1,'BD Factoraje'!$C:$C,$B$2)</f>
        <v>0</v>
      </c>
      <c r="AC77" s="11">
        <f>IF('Cartera Semanal Producto'!$A77='Cartera Semanal Producto'!AC$1,-SUMIFS('BD Factoraje'!$Q:$Q,'BD Factoraje'!$G:$G,'Cartera Semanal Producto'!$A77,'BD Factoraje'!$C:$C,$B$2),0)+AB77-SUMIFS('BD Factoraje'!$R:$R,'BD Factoraje'!$G:$G,'Cartera Semanal Producto'!$A77,'BD Factoraje'!$N:$N,'Cartera Semanal Producto'!AC$1,'BD Factoraje'!$C:$C,$B$2)</f>
        <v>0</v>
      </c>
      <c r="AD77" s="11">
        <f>IF('Cartera Semanal Producto'!$A77='Cartera Semanal Producto'!AD$1,-SUMIFS('BD Factoraje'!$Q:$Q,'BD Factoraje'!$G:$G,'Cartera Semanal Producto'!$A77,'BD Factoraje'!$C:$C,$B$2),0)+AC77-SUMIFS('BD Factoraje'!$R:$R,'BD Factoraje'!$G:$G,'Cartera Semanal Producto'!$A77,'BD Factoraje'!$N:$N,'Cartera Semanal Producto'!AD$1,'BD Factoraje'!$C:$C,$B$2)</f>
        <v>0</v>
      </c>
      <c r="AE77" s="11">
        <f>IF('Cartera Semanal Producto'!$A77='Cartera Semanal Producto'!AE$1,-SUMIFS('BD Factoraje'!$Q:$Q,'BD Factoraje'!$G:$G,'Cartera Semanal Producto'!$A77,'BD Factoraje'!$C:$C,$B$2),0)+AD77-SUMIFS('BD Factoraje'!$R:$R,'BD Factoraje'!$G:$G,'Cartera Semanal Producto'!$A77,'BD Factoraje'!$N:$N,'Cartera Semanal Producto'!AE$1,'BD Factoraje'!$C:$C,$B$2)</f>
        <v>0</v>
      </c>
      <c r="AF77" s="11">
        <f>IF('Cartera Semanal Producto'!$A77='Cartera Semanal Producto'!AF$1,-SUMIFS('BD Factoraje'!$Q:$Q,'BD Factoraje'!$G:$G,'Cartera Semanal Producto'!$A77,'BD Factoraje'!$C:$C,$B$2),0)+AE77-SUMIFS('BD Factoraje'!$R:$R,'BD Factoraje'!$G:$G,'Cartera Semanal Producto'!$A77,'BD Factoraje'!$N:$N,'Cartera Semanal Producto'!AF$1,'BD Factoraje'!$C:$C,$B$2)</f>
        <v>0</v>
      </c>
      <c r="AG77" s="11">
        <f>IF('Cartera Semanal Producto'!$A77='Cartera Semanal Producto'!AG$1,-SUMIFS('BD Factoraje'!$Q:$Q,'BD Factoraje'!$G:$G,'Cartera Semanal Producto'!$A77,'BD Factoraje'!$C:$C,$B$2),0)+AF77-SUMIFS('BD Factoraje'!$R:$R,'BD Factoraje'!$G:$G,'Cartera Semanal Producto'!$A77,'BD Factoraje'!$N:$N,'Cartera Semanal Producto'!AG$1,'BD Factoraje'!$C:$C,$B$2)</f>
        <v>0</v>
      </c>
      <c r="AH77" s="11">
        <f>IF('Cartera Semanal Producto'!$A77='Cartera Semanal Producto'!AH$1,-SUMIFS('BD Factoraje'!$Q:$Q,'BD Factoraje'!$G:$G,'Cartera Semanal Producto'!$A77,'BD Factoraje'!$C:$C,$B$2),0)+AG77-SUMIFS('BD Factoraje'!$R:$R,'BD Factoraje'!$G:$G,'Cartera Semanal Producto'!$A77,'BD Factoraje'!$N:$N,'Cartera Semanal Producto'!AH$1,'BD Factoraje'!$C:$C,$B$2)</f>
        <v>0</v>
      </c>
      <c r="AI77" s="11">
        <f>IF('Cartera Semanal Producto'!$A77='Cartera Semanal Producto'!AI$1,-SUMIFS('BD Factoraje'!$Q:$Q,'BD Factoraje'!$G:$G,'Cartera Semanal Producto'!$A77,'BD Factoraje'!$C:$C,$B$2),0)+AH77-SUMIFS('BD Factoraje'!$R:$R,'BD Factoraje'!$G:$G,'Cartera Semanal Producto'!$A77,'BD Factoraje'!$N:$N,'Cartera Semanal Producto'!AI$1,'BD Factoraje'!$C:$C,$B$2)</f>
        <v>0</v>
      </c>
      <c r="AJ77" s="11">
        <f>IF('Cartera Semanal Producto'!$A77='Cartera Semanal Producto'!AJ$1,-SUMIFS('BD Factoraje'!$Q:$Q,'BD Factoraje'!$G:$G,'Cartera Semanal Producto'!$A77,'BD Factoraje'!$C:$C,$B$2),0)+AI77-SUMIFS('BD Factoraje'!$R:$R,'BD Factoraje'!$G:$G,'Cartera Semanal Producto'!$A77,'BD Factoraje'!$N:$N,'Cartera Semanal Producto'!AJ$1,'BD Factoraje'!$C:$C,$B$2)</f>
        <v>0</v>
      </c>
      <c r="AK77" s="11">
        <f>IF('Cartera Semanal Producto'!$A77='Cartera Semanal Producto'!AK$1,-SUMIFS('BD Factoraje'!$Q:$Q,'BD Factoraje'!$G:$G,'Cartera Semanal Producto'!$A77,'BD Factoraje'!$C:$C,$B$2),0)+AJ77-SUMIFS('BD Factoraje'!$R:$R,'BD Factoraje'!$G:$G,'Cartera Semanal Producto'!$A77,'BD Factoraje'!$N:$N,'Cartera Semanal Producto'!AK$1,'BD Factoraje'!$C:$C,$B$2)</f>
        <v>0</v>
      </c>
      <c r="AL77" s="11">
        <f>IF('Cartera Semanal Producto'!$A77='Cartera Semanal Producto'!AL$1,-SUMIFS('BD Factoraje'!$Q:$Q,'BD Factoraje'!$G:$G,'Cartera Semanal Producto'!$A77,'BD Factoraje'!$C:$C,$B$2),0)+AK77-SUMIFS('BD Factoraje'!$R:$R,'BD Factoraje'!$G:$G,'Cartera Semanal Producto'!$A77,'BD Factoraje'!$N:$N,'Cartera Semanal Producto'!AL$1,'BD Factoraje'!$C:$C,$B$2)</f>
        <v>0</v>
      </c>
      <c r="AM77" s="11">
        <f>IF('Cartera Semanal Producto'!$A77='Cartera Semanal Producto'!AM$1,-SUMIFS('BD Factoraje'!$Q:$Q,'BD Factoraje'!$G:$G,'Cartera Semanal Producto'!$A77,'BD Factoraje'!$C:$C,$B$2),0)+AL77-SUMIFS('BD Factoraje'!$R:$R,'BD Factoraje'!$G:$G,'Cartera Semanal Producto'!$A77,'BD Factoraje'!$N:$N,'Cartera Semanal Producto'!AM$1,'BD Factoraje'!$C:$C,$B$2)</f>
        <v>0</v>
      </c>
      <c r="AN77" s="11">
        <f>IF('Cartera Semanal Producto'!$A77='Cartera Semanal Producto'!AN$1,-SUMIFS('BD Factoraje'!$Q:$Q,'BD Factoraje'!$G:$G,'Cartera Semanal Producto'!$A77,'BD Factoraje'!$C:$C,$B$2),0)+AM77-SUMIFS('BD Factoraje'!$R:$R,'BD Factoraje'!$G:$G,'Cartera Semanal Producto'!$A77,'BD Factoraje'!$N:$N,'Cartera Semanal Producto'!AN$1,'BD Factoraje'!$C:$C,$B$2)</f>
        <v>0</v>
      </c>
      <c r="AO77" s="11">
        <f>IF('Cartera Semanal Producto'!$A77='Cartera Semanal Producto'!AO$1,-SUMIFS('BD Factoraje'!$Q:$Q,'BD Factoraje'!$G:$G,'Cartera Semanal Producto'!$A77,'BD Factoraje'!$C:$C,$B$2),0)+AN77-SUMIFS('BD Factoraje'!$R:$R,'BD Factoraje'!$G:$G,'Cartera Semanal Producto'!$A77,'BD Factoraje'!$N:$N,'Cartera Semanal Producto'!AO$1,'BD Factoraje'!$C:$C,$B$2)</f>
        <v>0</v>
      </c>
      <c r="AP77" s="11">
        <f>IF('Cartera Semanal Producto'!$A77='Cartera Semanal Producto'!AP$1,-SUMIFS('BD Factoraje'!$Q:$Q,'BD Factoraje'!$G:$G,'Cartera Semanal Producto'!$A77,'BD Factoraje'!$C:$C,$B$2),0)+AO77-SUMIFS('BD Factoraje'!$R:$R,'BD Factoraje'!$G:$G,'Cartera Semanal Producto'!$A77,'BD Factoraje'!$N:$N,'Cartera Semanal Producto'!AP$1,'BD Factoraje'!$C:$C,$B$2)</f>
        <v>0</v>
      </c>
      <c r="AQ77" s="11">
        <f>IF('Cartera Semanal Producto'!$A77='Cartera Semanal Producto'!AQ$1,-SUMIFS('BD Factoraje'!$Q:$Q,'BD Factoraje'!$G:$G,'Cartera Semanal Producto'!$A77,'BD Factoraje'!$C:$C,$B$2),0)+AP77-SUMIFS('BD Factoraje'!$R:$R,'BD Factoraje'!$G:$G,'Cartera Semanal Producto'!$A77,'BD Factoraje'!$N:$N,'Cartera Semanal Producto'!AQ$1,'BD Factoraje'!$C:$C,$B$2)</f>
        <v>0</v>
      </c>
      <c r="AR77" s="11">
        <f>IF('Cartera Semanal Producto'!$A77='Cartera Semanal Producto'!AR$1,-SUMIFS('BD Factoraje'!$Q:$Q,'BD Factoraje'!$G:$G,'Cartera Semanal Producto'!$A77,'BD Factoraje'!$C:$C,$B$2),0)+AQ77-SUMIFS('BD Factoraje'!$R:$R,'BD Factoraje'!$G:$G,'Cartera Semanal Producto'!$A77,'BD Factoraje'!$N:$N,'Cartera Semanal Producto'!AR$1,'BD Factoraje'!$C:$C,$B$2)</f>
        <v>0</v>
      </c>
      <c r="AS77" s="11">
        <f>IF('Cartera Semanal Producto'!$A77='Cartera Semanal Producto'!AS$1,-SUMIFS('BD Factoraje'!$Q:$Q,'BD Factoraje'!$G:$G,'Cartera Semanal Producto'!$A77,'BD Factoraje'!$C:$C,$B$2),0)+AR77-SUMIFS('BD Factoraje'!$R:$R,'BD Factoraje'!$G:$G,'Cartera Semanal Producto'!$A77,'BD Factoraje'!$N:$N,'Cartera Semanal Producto'!AS$1,'BD Factoraje'!$C:$C,$B$2)</f>
        <v>0</v>
      </c>
      <c r="AT77" s="11">
        <f>IF('Cartera Semanal Producto'!$A77='Cartera Semanal Producto'!AT$1,-SUMIFS('BD Factoraje'!$Q:$Q,'BD Factoraje'!$G:$G,'Cartera Semanal Producto'!$A77,'BD Factoraje'!$C:$C,$B$2),0)+AS77-SUMIFS('BD Factoraje'!$R:$R,'BD Factoraje'!$G:$G,'Cartera Semanal Producto'!$A77,'BD Factoraje'!$N:$N,'Cartera Semanal Producto'!AT$1,'BD Factoraje'!$C:$C,$B$2)</f>
        <v>0</v>
      </c>
      <c r="AU77" s="11">
        <f>IF('Cartera Semanal Producto'!$A77='Cartera Semanal Producto'!AU$1,-SUMIFS('BD Factoraje'!$Q:$Q,'BD Factoraje'!$G:$G,'Cartera Semanal Producto'!$A77,'BD Factoraje'!$C:$C,$B$2),0)+AT77-SUMIFS('BD Factoraje'!$R:$R,'BD Factoraje'!$G:$G,'Cartera Semanal Producto'!$A77,'BD Factoraje'!$N:$N,'Cartera Semanal Producto'!AU$1,'BD Factoraje'!$C:$C,$B$2)</f>
        <v>0</v>
      </c>
      <c r="AV77" s="11">
        <f>IF('Cartera Semanal Producto'!$A77='Cartera Semanal Producto'!AV$1,-SUMIFS('BD Factoraje'!$Q:$Q,'BD Factoraje'!$G:$G,'Cartera Semanal Producto'!$A77,'BD Factoraje'!$C:$C,$B$2),0)+AU77-SUMIFS('BD Factoraje'!$R:$R,'BD Factoraje'!$G:$G,'Cartera Semanal Producto'!$A77,'BD Factoraje'!$N:$N,'Cartera Semanal Producto'!AV$1,'BD Factoraje'!$C:$C,$B$2)</f>
        <v>0</v>
      </c>
      <c r="AW77" s="11">
        <f>IF('Cartera Semanal Producto'!$A77='Cartera Semanal Producto'!AW$1,-SUMIFS('BD Factoraje'!$Q:$Q,'BD Factoraje'!$G:$G,'Cartera Semanal Producto'!$A77,'BD Factoraje'!$C:$C,$B$2),0)+AV77-SUMIFS('BD Factoraje'!$R:$R,'BD Factoraje'!$G:$G,'Cartera Semanal Producto'!$A77,'BD Factoraje'!$N:$N,'Cartera Semanal Producto'!AW$1,'BD Factoraje'!$C:$C,$B$2)</f>
        <v>0</v>
      </c>
      <c r="AX77" s="11">
        <f>IF('Cartera Semanal Producto'!$A77='Cartera Semanal Producto'!AX$1,-SUMIFS('BD Factoraje'!$Q:$Q,'BD Factoraje'!$G:$G,'Cartera Semanal Producto'!$A77,'BD Factoraje'!$C:$C,$B$2),0)+AW77-SUMIFS('BD Factoraje'!$R:$R,'BD Factoraje'!$G:$G,'Cartera Semanal Producto'!$A77,'BD Factoraje'!$N:$N,'Cartera Semanal Producto'!AX$1,'BD Factoraje'!$C:$C,$B$2)</f>
        <v>0</v>
      </c>
      <c r="AY77" s="11">
        <f>IF('Cartera Semanal Producto'!$A77='Cartera Semanal Producto'!AY$1,-SUMIFS('BD Factoraje'!$Q:$Q,'BD Factoraje'!$G:$G,'Cartera Semanal Producto'!$A77,'BD Factoraje'!$C:$C,$B$2),0)+AX77-SUMIFS('BD Factoraje'!$R:$R,'BD Factoraje'!$G:$G,'Cartera Semanal Producto'!$A77,'BD Factoraje'!$N:$N,'Cartera Semanal Producto'!AY$1,'BD Factoraje'!$C:$C,$B$2)</f>
        <v>0</v>
      </c>
      <c r="AZ77" s="11">
        <f>IF('Cartera Semanal Producto'!$A77='Cartera Semanal Producto'!AZ$1,-SUMIFS('BD Factoraje'!$Q:$Q,'BD Factoraje'!$G:$G,'Cartera Semanal Producto'!$A77,'BD Factoraje'!$C:$C,$B$2),0)+AY77-SUMIFS('BD Factoraje'!$R:$R,'BD Factoraje'!$G:$G,'Cartera Semanal Producto'!$A77,'BD Factoraje'!$N:$N,'Cartera Semanal Producto'!AZ$1,'BD Factoraje'!$C:$C,$B$2)</f>
        <v>0</v>
      </c>
      <c r="BA77" s="11">
        <f>IF('Cartera Semanal Producto'!$A77='Cartera Semanal Producto'!BA$1,-SUMIFS('BD Factoraje'!$Q:$Q,'BD Factoraje'!$G:$G,'Cartera Semanal Producto'!$A77,'BD Factoraje'!$C:$C,$B$2),0)+AZ77-SUMIFS('BD Factoraje'!$R:$R,'BD Factoraje'!$G:$G,'Cartera Semanal Producto'!$A77,'BD Factoraje'!$N:$N,'Cartera Semanal Producto'!BA$1,'BD Factoraje'!$C:$C,$B$2)</f>
        <v>0</v>
      </c>
      <c r="BB77" s="11">
        <f>IF('Cartera Semanal Producto'!$A77='Cartera Semanal Producto'!BB$1,-SUMIFS('BD Factoraje'!$Q:$Q,'BD Factoraje'!$G:$G,'Cartera Semanal Producto'!$A77,'BD Factoraje'!$C:$C,$B$2),0)+BA77-SUMIFS('BD Factoraje'!$R:$R,'BD Factoraje'!$G:$G,'Cartera Semanal Producto'!$A77,'BD Factoraje'!$N:$N,'Cartera Semanal Producto'!BB$1,'BD Factoraje'!$C:$C,$B$2)</f>
        <v>0</v>
      </c>
      <c r="BC77" s="11">
        <f>IF('Cartera Semanal Producto'!$A77='Cartera Semanal Producto'!BC$1,-SUMIFS('BD Factoraje'!$Q:$Q,'BD Factoraje'!$G:$G,'Cartera Semanal Producto'!$A77,'BD Factoraje'!$C:$C,$B$2),0)+BB77-SUMIFS('BD Factoraje'!$R:$R,'BD Factoraje'!$G:$G,'Cartera Semanal Producto'!$A77,'BD Factoraje'!$N:$N,'Cartera Semanal Producto'!BC$1,'BD Factoraje'!$C:$C,$B$2)</f>
        <v>0</v>
      </c>
      <c r="BD77" s="11">
        <f>IF('Cartera Semanal Producto'!$A77='Cartera Semanal Producto'!BD$1,-SUMIFS('BD Factoraje'!$Q:$Q,'BD Factoraje'!$G:$G,'Cartera Semanal Producto'!$A77,'BD Factoraje'!$C:$C,$B$2),0)+BC77-SUMIFS('BD Factoraje'!$R:$R,'BD Factoraje'!$G:$G,'Cartera Semanal Producto'!$A77,'BD Factoraje'!$N:$N,'Cartera Semanal Producto'!BD$1,'BD Factoraje'!$C:$C,$B$2)</f>
        <v>0</v>
      </c>
      <c r="BE77" s="11">
        <f>IF('Cartera Semanal Producto'!$A77='Cartera Semanal Producto'!BE$1,-SUMIFS('BD Factoraje'!$Q:$Q,'BD Factoraje'!$G:$G,'Cartera Semanal Producto'!$A77,'BD Factoraje'!$C:$C,$B$2),0)+BD77-SUMIFS('BD Factoraje'!$R:$R,'BD Factoraje'!$G:$G,'Cartera Semanal Producto'!$A77,'BD Factoraje'!$N:$N,'Cartera Semanal Producto'!BE$1,'BD Factoraje'!$C:$C,$B$2)</f>
        <v>0</v>
      </c>
      <c r="BF77" s="11">
        <f>IF('Cartera Semanal Producto'!$A77='Cartera Semanal Producto'!BF$1,-SUMIFS('BD Factoraje'!$Q:$Q,'BD Factoraje'!$G:$G,'Cartera Semanal Producto'!$A77,'BD Factoraje'!$C:$C,$B$2),0)+BE77-SUMIFS('BD Factoraje'!$R:$R,'BD Factoraje'!$G:$G,'Cartera Semanal Producto'!$A77,'BD Factoraje'!$N:$N,'Cartera Semanal Producto'!BF$1,'BD Factoraje'!$C:$C,$B$2)</f>
        <v>0</v>
      </c>
      <c r="BG77" s="11">
        <f>IF('Cartera Semanal Producto'!$A77='Cartera Semanal Producto'!BG$1,-SUMIFS('BD Factoraje'!$Q:$Q,'BD Factoraje'!$G:$G,'Cartera Semanal Producto'!$A77,'BD Factoraje'!$C:$C,$B$2),0)+BF77-SUMIFS('BD Factoraje'!$R:$R,'BD Factoraje'!$G:$G,'Cartera Semanal Producto'!$A77,'BD Factoraje'!$N:$N,'Cartera Semanal Producto'!BG$1,'BD Factoraje'!$C:$C,$B$2)</f>
        <v>0</v>
      </c>
      <c r="BH77" s="11">
        <f>IF('Cartera Semanal Producto'!$A77='Cartera Semanal Producto'!BH$1,-SUMIFS('BD Factoraje'!$Q:$Q,'BD Factoraje'!$G:$G,'Cartera Semanal Producto'!$A77,'BD Factoraje'!$C:$C,$B$2),0)+BG77-SUMIFS('BD Factoraje'!$R:$R,'BD Factoraje'!$G:$G,'Cartera Semanal Producto'!$A77,'BD Factoraje'!$N:$N,'Cartera Semanal Producto'!BH$1,'BD Factoraje'!$C:$C,$B$2)</f>
        <v>0</v>
      </c>
      <c r="BI77" s="11">
        <f>IF('Cartera Semanal Producto'!$A77='Cartera Semanal Producto'!BI$1,-SUMIFS('BD Factoraje'!$Q:$Q,'BD Factoraje'!$G:$G,'Cartera Semanal Producto'!$A77,'BD Factoraje'!$C:$C,$B$2),0)+BH77-SUMIFS('BD Factoraje'!$R:$R,'BD Factoraje'!$G:$G,'Cartera Semanal Producto'!$A77,'BD Factoraje'!$N:$N,'Cartera Semanal Producto'!BI$1,'BD Factoraje'!$C:$C,$B$2)</f>
        <v>0</v>
      </c>
      <c r="BJ77" s="11">
        <f>IF('Cartera Semanal Producto'!$A77='Cartera Semanal Producto'!BJ$1,-SUMIFS('BD Factoraje'!$Q:$Q,'BD Factoraje'!$G:$G,'Cartera Semanal Producto'!$A77,'BD Factoraje'!$C:$C,$B$2),0)+BI77-SUMIFS('BD Factoraje'!$R:$R,'BD Factoraje'!$G:$G,'Cartera Semanal Producto'!$A77,'BD Factoraje'!$N:$N,'Cartera Semanal Producto'!BJ$1,'BD Factoraje'!$C:$C,$B$2)</f>
        <v>0</v>
      </c>
      <c r="BK77" s="11">
        <f>IF('Cartera Semanal Producto'!$A77='Cartera Semanal Producto'!BK$1,-SUMIFS('BD Factoraje'!$Q:$Q,'BD Factoraje'!$G:$G,'Cartera Semanal Producto'!$A77,'BD Factoraje'!$C:$C,$B$2),0)+BJ77-SUMIFS('BD Factoraje'!$R:$R,'BD Factoraje'!$G:$G,'Cartera Semanal Producto'!$A77,'BD Factoraje'!$N:$N,'Cartera Semanal Producto'!BK$1,'BD Factoraje'!$C:$C,$B$2)</f>
        <v>0</v>
      </c>
      <c r="BL77" s="11">
        <f>IF('Cartera Semanal Producto'!$A77='Cartera Semanal Producto'!BL$1,-SUMIFS('BD Factoraje'!$Q:$Q,'BD Factoraje'!$G:$G,'Cartera Semanal Producto'!$A77,'BD Factoraje'!$C:$C,$B$2),0)+BK77-SUMIFS('BD Factoraje'!$R:$R,'BD Factoraje'!$G:$G,'Cartera Semanal Producto'!$A77,'BD Factoraje'!$N:$N,'Cartera Semanal Producto'!BL$1,'BD Factoraje'!$C:$C,$B$2)</f>
        <v>0</v>
      </c>
      <c r="BM77" s="11">
        <f>IF('Cartera Semanal Producto'!$A77='Cartera Semanal Producto'!BM$1,-SUMIFS('BD Factoraje'!$Q:$Q,'BD Factoraje'!$G:$G,'Cartera Semanal Producto'!$A77,'BD Factoraje'!$C:$C,$B$2),0)+BL77-SUMIFS('BD Factoraje'!$R:$R,'BD Factoraje'!$G:$G,'Cartera Semanal Producto'!$A77,'BD Factoraje'!$N:$N,'Cartera Semanal Producto'!BM$1,'BD Factoraje'!$C:$C,$B$2)</f>
        <v>0</v>
      </c>
      <c r="BN77" s="11">
        <f>IF('Cartera Semanal Producto'!$A77='Cartera Semanal Producto'!BN$1,-SUMIFS('BD Factoraje'!$Q:$Q,'BD Factoraje'!$G:$G,'Cartera Semanal Producto'!$A77,'BD Factoraje'!$C:$C,$B$2),0)+BM77-SUMIFS('BD Factoraje'!$R:$R,'BD Factoraje'!$G:$G,'Cartera Semanal Producto'!$A77,'BD Factoraje'!$N:$N,'Cartera Semanal Producto'!BN$1,'BD Factoraje'!$C:$C,$B$2)</f>
        <v>0</v>
      </c>
      <c r="BO77" s="11">
        <f>IF('Cartera Semanal Producto'!$A77='Cartera Semanal Producto'!BO$1,-SUMIFS('BD Factoraje'!$Q:$Q,'BD Factoraje'!$G:$G,'Cartera Semanal Producto'!$A77,'BD Factoraje'!$C:$C,$B$2),0)+BN77-SUMIFS('BD Factoraje'!$R:$R,'BD Factoraje'!$G:$G,'Cartera Semanal Producto'!$A77,'BD Factoraje'!$N:$N,'Cartera Semanal Producto'!BO$1,'BD Factoraje'!$C:$C,$B$2)</f>
        <v>0</v>
      </c>
      <c r="BP77" s="11">
        <f>IF('Cartera Semanal Producto'!$A77='Cartera Semanal Producto'!BP$1,-SUMIFS('BD Factoraje'!$Q:$Q,'BD Factoraje'!$G:$G,'Cartera Semanal Producto'!$A77,'BD Factoraje'!$C:$C,$B$2),0)+BO77-SUMIFS('BD Factoraje'!$R:$R,'BD Factoraje'!$G:$G,'Cartera Semanal Producto'!$A77,'BD Factoraje'!$N:$N,'Cartera Semanal Producto'!BP$1,'BD Factoraje'!$C:$C,$B$2)</f>
        <v>0</v>
      </c>
      <c r="BQ77" s="11">
        <f>IF('Cartera Semanal Producto'!$A77='Cartera Semanal Producto'!BQ$1,-SUMIFS('BD Factoraje'!$Q:$Q,'BD Factoraje'!$G:$G,'Cartera Semanal Producto'!$A77,'BD Factoraje'!$C:$C,$B$2),0)+BP77-SUMIFS('BD Factoraje'!$R:$R,'BD Factoraje'!$G:$G,'Cartera Semanal Producto'!$A77,'BD Factoraje'!$N:$N,'Cartera Semanal Producto'!BQ$1,'BD Factoraje'!$C:$C,$B$2)</f>
        <v>0</v>
      </c>
      <c r="BR77" s="11">
        <f>IF('Cartera Semanal Producto'!$A77='Cartera Semanal Producto'!BR$1,-SUMIFS('BD Factoraje'!$Q:$Q,'BD Factoraje'!$G:$G,'Cartera Semanal Producto'!$A77,'BD Factoraje'!$C:$C,$B$2),0)+BQ77-SUMIFS('BD Factoraje'!$R:$R,'BD Factoraje'!$G:$G,'Cartera Semanal Producto'!$A77,'BD Factoraje'!$N:$N,'Cartera Semanal Producto'!BR$1,'BD Factoraje'!$C:$C,$B$2)</f>
        <v>0</v>
      </c>
      <c r="BS77" s="11">
        <f>IF('Cartera Semanal Producto'!$A77='Cartera Semanal Producto'!BS$1,-SUMIFS('BD Factoraje'!$Q:$Q,'BD Factoraje'!$G:$G,'Cartera Semanal Producto'!$A77,'BD Factoraje'!$C:$C,$B$2),0)+BR77-SUMIFS('BD Factoraje'!$R:$R,'BD Factoraje'!$G:$G,'Cartera Semanal Producto'!$A77,'BD Factoraje'!$N:$N,'Cartera Semanal Producto'!BS$1,'BD Factoraje'!$C:$C,$B$2)</f>
        <v>0</v>
      </c>
      <c r="BT77" s="11">
        <f>IF('Cartera Semanal Producto'!$A77='Cartera Semanal Producto'!BT$1,-SUMIFS('BD Factoraje'!$Q:$Q,'BD Factoraje'!$G:$G,'Cartera Semanal Producto'!$A77,'BD Factoraje'!$C:$C,$B$2),0)+BS77-SUMIFS('BD Factoraje'!$R:$R,'BD Factoraje'!$G:$G,'Cartera Semanal Producto'!$A77,'BD Factoraje'!$N:$N,'Cartera Semanal Producto'!BT$1,'BD Factoraje'!$C:$C,$B$2)</f>
        <v>0</v>
      </c>
      <c r="BU77" s="11">
        <f>IF('Cartera Semanal Producto'!$A77='Cartera Semanal Producto'!BU$1,-SUMIFS('BD Factoraje'!$Q:$Q,'BD Factoraje'!$G:$G,'Cartera Semanal Producto'!$A77,'BD Factoraje'!$C:$C,$B$2),0)+BT77-SUMIFS('BD Factoraje'!$R:$R,'BD Factoraje'!$G:$G,'Cartera Semanal Producto'!$A77,'BD Factoraje'!$N:$N,'Cartera Semanal Producto'!BU$1,'BD Factoraje'!$C:$C,$B$2)</f>
        <v>0</v>
      </c>
      <c r="BV77" s="11">
        <f>IF('Cartera Semanal Producto'!$A77='Cartera Semanal Producto'!BV$1,-SUMIFS('BD Factoraje'!$Q:$Q,'BD Factoraje'!$G:$G,'Cartera Semanal Producto'!$A77,'BD Factoraje'!$C:$C,$B$2),0)+BU77-SUMIFS('BD Factoraje'!$R:$R,'BD Factoraje'!$G:$G,'Cartera Semanal Producto'!$A77,'BD Factoraje'!$N:$N,'Cartera Semanal Producto'!BV$1,'BD Factoraje'!$C:$C,$B$2)</f>
        <v>0</v>
      </c>
      <c r="BW77" s="11">
        <f>IF('Cartera Semanal Producto'!$A77='Cartera Semanal Producto'!BW$1,-SUMIFS('BD Factoraje'!$Q:$Q,'BD Factoraje'!$G:$G,'Cartera Semanal Producto'!$A77,'BD Factoraje'!$C:$C,$B$2),0)+BV77-SUMIFS('BD Factoraje'!$R:$R,'BD Factoraje'!$G:$G,'Cartera Semanal Producto'!$A77,'BD Factoraje'!$N:$N,'Cartera Semanal Producto'!BW$1,'BD Factoraje'!$C:$C,$B$2)</f>
        <v>0</v>
      </c>
      <c r="BX77" s="11">
        <f>IF('Cartera Semanal Producto'!$A77='Cartera Semanal Producto'!BX$1,-SUMIFS('BD Factoraje'!$Q:$Q,'BD Factoraje'!$G:$G,'Cartera Semanal Producto'!$A77,'BD Factoraje'!$C:$C,$B$2),0)+BW77-SUMIFS('BD Factoraje'!$R:$R,'BD Factoraje'!$G:$G,'Cartera Semanal Producto'!$A77,'BD Factoraje'!$N:$N,'Cartera Semanal Producto'!BX$1,'BD Factoraje'!$C:$C,$B$2)</f>
        <v>634749.25766879995</v>
      </c>
      <c r="BY77" s="11">
        <f>IF('Cartera Semanal Producto'!$A77='Cartera Semanal Producto'!BY$1,-SUMIFS('BD Factoraje'!$Q:$Q,'BD Factoraje'!$G:$G,'Cartera Semanal Producto'!$A77,'BD Factoraje'!$C:$C,$B$2),0)+BX77-SUMIFS('BD Factoraje'!$R:$R,'BD Factoraje'!$G:$G,'Cartera Semanal Producto'!$A77,'BD Factoraje'!$N:$N,'Cartera Semanal Producto'!BY$1,'BD Factoraje'!$C:$C,$B$2)</f>
        <v>634749.25766879995</v>
      </c>
      <c r="BZ77" s="11">
        <f>IF('Cartera Semanal Producto'!$A77='Cartera Semanal Producto'!BZ$1,-SUMIFS('BD Factoraje'!$Q:$Q,'BD Factoraje'!$G:$G,'Cartera Semanal Producto'!$A77,'BD Factoraje'!$C:$C,$B$2),0)+BY77-SUMIFS('BD Factoraje'!$R:$R,'BD Factoraje'!$G:$G,'Cartera Semanal Producto'!$A77,'BD Factoraje'!$N:$N,'Cartera Semanal Producto'!BZ$1,'BD Factoraje'!$C:$C,$B$2)</f>
        <v>634749.25766879995</v>
      </c>
      <c r="CA77" s="11">
        <f>IF('Cartera Semanal Producto'!$A77='Cartera Semanal Producto'!CA$1,-SUMIFS('BD Factoraje'!$Q:$Q,'BD Factoraje'!$G:$G,'Cartera Semanal Producto'!$A77,'BD Factoraje'!$C:$C,$B$2),0)+BZ77-SUMIFS('BD Factoraje'!$R:$R,'BD Factoraje'!$G:$G,'Cartera Semanal Producto'!$A77,'BD Factoraje'!$N:$N,'Cartera Semanal Producto'!CA$1,'BD Factoraje'!$C:$C,$B$2)</f>
        <v>634749.25766879995</v>
      </c>
      <c r="CB77" s="11">
        <f>IF('Cartera Semanal Producto'!$A77='Cartera Semanal Producto'!CB$1,-SUMIFS('BD Factoraje'!$Q:$Q,'BD Factoraje'!$G:$G,'Cartera Semanal Producto'!$A77,'BD Factoraje'!$C:$C,$B$2),0)+CA77-SUMIFS('BD Factoraje'!$R:$R,'BD Factoraje'!$G:$G,'Cartera Semanal Producto'!$A77,'BD Factoraje'!$N:$N,'Cartera Semanal Producto'!CB$1,'BD Factoraje'!$C:$C,$B$2)</f>
        <v>529371.24716879998</v>
      </c>
      <c r="CC77" s="11">
        <f>IF('Cartera Semanal Producto'!$A77='Cartera Semanal Producto'!CC$1,-SUMIFS('BD Factoraje'!$Q:$Q,'BD Factoraje'!$G:$G,'Cartera Semanal Producto'!$A77,'BD Factoraje'!$C:$C,$B$2),0)+CB77-SUMIFS('BD Factoraje'!$R:$R,'BD Factoraje'!$G:$G,'Cartera Semanal Producto'!$A77,'BD Factoraje'!$N:$N,'Cartera Semanal Producto'!CC$1,'BD Factoraje'!$C:$C,$B$2)</f>
        <v>529371.24716879998</v>
      </c>
      <c r="CD77" s="11">
        <f>IF('Cartera Semanal Producto'!$A77='Cartera Semanal Producto'!CD$1,-SUMIFS('BD Factoraje'!$Q:$Q,'BD Factoraje'!$G:$G,'Cartera Semanal Producto'!$A77,'BD Factoraje'!$C:$C,$B$2),0)+CC77-SUMIFS('BD Factoraje'!$R:$R,'BD Factoraje'!$G:$G,'Cartera Semanal Producto'!$A77,'BD Factoraje'!$N:$N,'Cartera Semanal Producto'!CD$1,'BD Factoraje'!$C:$C,$B$2)</f>
        <v>501389.69716879999</v>
      </c>
      <c r="CE77" s="11">
        <f>IF('Cartera Semanal Producto'!$A77='Cartera Semanal Producto'!CE$1,-SUMIFS('BD Factoraje'!$Q:$Q,'BD Factoraje'!$G:$G,'Cartera Semanal Producto'!$A77,'BD Factoraje'!$C:$C,$B$2),0)+CD77-SUMIFS('BD Factoraje'!$R:$R,'BD Factoraje'!$G:$G,'Cartera Semanal Producto'!$A77,'BD Factoraje'!$N:$N,'Cartera Semanal Producto'!CE$1,'BD Factoraje'!$C:$C,$B$2)</f>
        <v>501389.69716879999</v>
      </c>
      <c r="CF77" s="11">
        <f>IF('Cartera Semanal Producto'!$A77='Cartera Semanal Producto'!CF$1,-SUMIFS('BD Factoraje'!$Q:$Q,'BD Factoraje'!$G:$G,'Cartera Semanal Producto'!$A77,'BD Factoraje'!$C:$C,$B$2),0)+CE77-SUMIFS('BD Factoraje'!$R:$R,'BD Factoraje'!$G:$G,'Cartera Semanal Producto'!$A77,'BD Factoraje'!$N:$N,'Cartera Semanal Producto'!CF$1,'BD Factoraje'!$C:$C,$B$2)</f>
        <v>316341.07024719997</v>
      </c>
      <c r="CG77" s="11">
        <f>IF('Cartera Semanal Producto'!$A77='Cartera Semanal Producto'!CG$1,-SUMIFS('BD Factoraje'!$Q:$Q,'BD Factoraje'!$G:$G,'Cartera Semanal Producto'!$A77,'BD Factoraje'!$C:$C,$B$2),0)+CF77-SUMIFS('BD Factoraje'!$R:$R,'BD Factoraje'!$G:$G,'Cartera Semanal Producto'!$A77,'BD Factoraje'!$N:$N,'Cartera Semanal Producto'!CG$1,'BD Factoraje'!$C:$C,$B$2)</f>
        <v>227046.02024719998</v>
      </c>
      <c r="CH77" s="11">
        <f>IF('Cartera Semanal Producto'!$A77='Cartera Semanal Producto'!CH$1,-SUMIFS('BD Factoraje'!$Q:$Q,'BD Factoraje'!$G:$G,'Cartera Semanal Producto'!$A77,'BD Factoraje'!$C:$C,$B$2),0)+CG77-SUMIFS('BD Factoraje'!$R:$R,'BD Factoraje'!$G:$G,'Cartera Semanal Producto'!$A77,'BD Factoraje'!$N:$N,'Cartera Semanal Producto'!CH$1,'BD Factoraje'!$C:$C,$B$2)</f>
        <v>227046.02024719998</v>
      </c>
      <c r="CI77" s="11">
        <f>IF('Cartera Semanal Producto'!$A77='Cartera Semanal Producto'!CI$1,-SUMIFS('BD Factoraje'!$Q:$Q,'BD Factoraje'!$G:$G,'Cartera Semanal Producto'!$A77,'BD Factoraje'!$C:$C,$B$2),0)+CH77-SUMIFS('BD Factoraje'!$R:$R,'BD Factoraje'!$G:$G,'Cartera Semanal Producto'!$A77,'BD Factoraje'!$N:$N,'Cartera Semanal Producto'!CI$1,'BD Factoraje'!$C:$C,$B$2)</f>
        <v>227046.02024719998</v>
      </c>
      <c r="CJ77" s="11">
        <f>IF('Cartera Semanal Producto'!$A77='Cartera Semanal Producto'!CJ$1,-SUMIFS('BD Factoraje'!$Q:$Q,'BD Factoraje'!$G:$G,'Cartera Semanal Producto'!$A77,'BD Factoraje'!$C:$C,$B$2),0)+CI77-SUMIFS('BD Factoraje'!$R:$R,'BD Factoraje'!$G:$G,'Cartera Semanal Producto'!$A77,'BD Factoraje'!$N:$N,'Cartera Semanal Producto'!CJ$1,'BD Factoraje'!$C:$C,$B$2)</f>
        <v>227046.02024719998</v>
      </c>
      <c r="CK77" s="11">
        <f>IF('Cartera Semanal Producto'!$A77='Cartera Semanal Producto'!CK$1,-SUMIFS('BD Factoraje'!$Q:$Q,'BD Factoraje'!$G:$G,'Cartera Semanal Producto'!$A77,'BD Factoraje'!$C:$C,$B$2),0)+CJ77-SUMIFS('BD Factoraje'!$R:$R,'BD Factoraje'!$G:$G,'Cartera Semanal Producto'!$A77,'BD Factoraje'!$N:$N,'Cartera Semanal Producto'!CK$1,'BD Factoraje'!$C:$C,$B$2)</f>
        <v>227046.02024719998</v>
      </c>
      <c r="CL77" s="11">
        <f>IF('Cartera Semanal Producto'!$A77='Cartera Semanal Producto'!CL$1,-SUMIFS('BD Factoraje'!$Q:$Q,'BD Factoraje'!$G:$G,'Cartera Semanal Producto'!$A77,'BD Factoraje'!$C:$C,$B$2),0)+CK77-SUMIFS('BD Factoraje'!$R:$R,'BD Factoraje'!$G:$G,'Cartera Semanal Producto'!$A77,'BD Factoraje'!$N:$N,'Cartera Semanal Producto'!CL$1,'BD Factoraje'!$C:$C,$B$2)</f>
        <v>227046.02024719998</v>
      </c>
      <c r="CM77" s="11">
        <f>IF('Cartera Semanal Producto'!$A77='Cartera Semanal Producto'!CM$1,-SUMIFS('BD Factoraje'!$Q:$Q,'BD Factoraje'!$G:$G,'Cartera Semanal Producto'!$A77,'BD Factoraje'!$C:$C,$B$2),0)+CL77-SUMIFS('BD Factoraje'!$R:$R,'BD Factoraje'!$G:$G,'Cartera Semanal Producto'!$A77,'BD Factoraje'!$N:$N,'Cartera Semanal Producto'!CM$1,'BD Factoraje'!$C:$C,$B$2)</f>
        <v>227046.02024719998</v>
      </c>
      <c r="CN77" s="11">
        <f>IF('Cartera Semanal Producto'!$A77='Cartera Semanal Producto'!CN$1,-SUMIFS('BD Factoraje'!$Q:$Q,'BD Factoraje'!$G:$G,'Cartera Semanal Producto'!$A77,'BD Factoraje'!$C:$C,$B$2),0)+CM77-SUMIFS('BD Factoraje'!$R:$R,'BD Factoraje'!$G:$G,'Cartera Semanal Producto'!$A77,'BD Factoraje'!$N:$N,'Cartera Semanal Producto'!CN$1,'BD Factoraje'!$C:$C,$B$2)</f>
        <v>227046.02024719998</v>
      </c>
      <c r="CO77" s="11">
        <f>IF('Cartera Semanal Producto'!$A77='Cartera Semanal Producto'!CO$1,-SUMIFS('BD Factoraje'!$Q:$Q,'BD Factoraje'!$G:$G,'Cartera Semanal Producto'!$A77,'BD Factoraje'!$C:$C,$B$2),0)+CN77-SUMIFS('BD Factoraje'!$R:$R,'BD Factoraje'!$G:$G,'Cartera Semanal Producto'!$A77,'BD Factoraje'!$N:$N,'Cartera Semanal Producto'!CO$1,'BD Factoraje'!$C:$C,$B$2)</f>
        <v>227046.02024719998</v>
      </c>
      <c r="CP77" s="11">
        <f>IF('Cartera Semanal Producto'!$A77='Cartera Semanal Producto'!CP$1,-SUMIFS('BD Factoraje'!$Q:$Q,'BD Factoraje'!$G:$G,'Cartera Semanal Producto'!$A77,'BD Factoraje'!$C:$C,$B$2),0)+CO77-SUMIFS('BD Factoraje'!$R:$R,'BD Factoraje'!$G:$G,'Cartera Semanal Producto'!$A77,'BD Factoraje'!$N:$N,'Cartera Semanal Producto'!CP$1,'BD Factoraje'!$C:$C,$B$2)</f>
        <v>227046.02024719998</v>
      </c>
      <c r="CQ77" s="11">
        <f>IF('Cartera Semanal Producto'!$A77='Cartera Semanal Producto'!CQ$1,-SUMIFS('BD Factoraje'!$Q:$Q,'BD Factoraje'!$G:$G,'Cartera Semanal Producto'!$A77,'BD Factoraje'!$C:$C,$B$2),0)+CP77-SUMIFS('BD Factoraje'!$R:$R,'BD Factoraje'!$G:$G,'Cartera Semanal Producto'!$A77,'BD Factoraje'!$N:$N,'Cartera Semanal Producto'!CQ$1,'BD Factoraje'!$C:$C,$B$2)</f>
        <v>227046.02024719998</v>
      </c>
      <c r="CR77" s="11">
        <f>IF('Cartera Semanal Producto'!$A77='Cartera Semanal Producto'!CR$1,-SUMIFS('BD Factoraje'!$Q:$Q,'BD Factoraje'!$G:$G,'Cartera Semanal Producto'!$A77,'BD Factoraje'!$C:$C,$B$2),0)+CQ77-SUMIFS('BD Factoraje'!$R:$R,'BD Factoraje'!$G:$G,'Cartera Semanal Producto'!$A77,'BD Factoraje'!$N:$N,'Cartera Semanal Producto'!CR$1,'BD Factoraje'!$C:$C,$B$2)</f>
        <v>227046.02024719998</v>
      </c>
      <c r="CS77" s="11">
        <f>IF('Cartera Semanal Producto'!$A77='Cartera Semanal Producto'!CS$1,-SUMIFS('BD Factoraje'!$Q:$Q,'BD Factoraje'!$G:$G,'Cartera Semanal Producto'!$A77,'BD Factoraje'!$C:$C,$B$2),0)+CR77-SUMIFS('BD Factoraje'!$R:$R,'BD Factoraje'!$G:$G,'Cartera Semanal Producto'!$A77,'BD Factoraje'!$N:$N,'Cartera Semanal Producto'!CS$1,'BD Factoraje'!$C:$C,$B$2)</f>
        <v>227046.02024719998</v>
      </c>
      <c r="CT77" s="11">
        <f>IF('Cartera Semanal Producto'!$A77='Cartera Semanal Producto'!CT$1,-SUMIFS('BD Factoraje'!$Q:$Q,'BD Factoraje'!$G:$G,'Cartera Semanal Producto'!$A77,'BD Factoraje'!$C:$C,$B$2),0)+CS77-SUMIFS('BD Factoraje'!$R:$R,'BD Factoraje'!$G:$G,'Cartera Semanal Producto'!$A77,'BD Factoraje'!$N:$N,'Cartera Semanal Producto'!CT$1,'BD Factoraje'!$C:$C,$B$2)</f>
        <v>227046.02024719998</v>
      </c>
      <c r="CU77" s="11">
        <f>IF('Cartera Semanal Producto'!$A77='Cartera Semanal Producto'!CU$1,-SUMIFS('BD Factoraje'!$Q:$Q,'BD Factoraje'!$G:$G,'Cartera Semanal Producto'!$A77,'BD Factoraje'!$C:$C,$B$2),0)+CT77-SUMIFS('BD Factoraje'!$R:$R,'BD Factoraje'!$G:$G,'Cartera Semanal Producto'!$A77,'BD Factoraje'!$N:$N,'Cartera Semanal Producto'!CU$1,'BD Factoraje'!$C:$C,$B$2)</f>
        <v>227046.02024719998</v>
      </c>
      <c r="CV77" s="11">
        <f>IF('Cartera Semanal Producto'!$A77='Cartera Semanal Producto'!CV$1,-SUMIFS('BD Factoraje'!$Q:$Q,'BD Factoraje'!$G:$G,'Cartera Semanal Producto'!$A77,'BD Factoraje'!$C:$C,$B$2),0)+CU77-SUMIFS('BD Factoraje'!$R:$R,'BD Factoraje'!$G:$G,'Cartera Semanal Producto'!$A77,'BD Factoraje'!$N:$N,'Cartera Semanal Producto'!CV$1,'BD Factoraje'!$C:$C,$B$2)</f>
        <v>227046.02024719998</v>
      </c>
    </row>
    <row r="78" spans="1:100" x14ac:dyDescent="0.25">
      <c r="A78" s="14">
        <v>88</v>
      </c>
      <c r="B78" s="31">
        <f t="shared" si="3"/>
        <v>42981</v>
      </c>
      <c r="C78" s="11">
        <f>IF('Cartera Semanal Producto'!$A78='Cartera Semanal Producto'!C$1,-SUMIFS('BD Factoraje'!$Q:$Q,'BD Factoraje'!$G:$G,'Cartera Semanal Producto'!$A78,'BD Factoraje'!$C:$C,$B$2),0)</f>
        <v>0</v>
      </c>
      <c r="D78" s="11">
        <f>IF('Cartera Semanal Producto'!$A78='Cartera Semanal Producto'!D$1,-SUMIFS('BD Factoraje'!$Q:$Q,'BD Factoraje'!$G:$G,'Cartera Semanal Producto'!$A78,'BD Factoraje'!$C:$C,$B$2),0)+C78-SUMIFS('BD Factoraje'!$R:$R,'BD Factoraje'!$G:$G,'Cartera Semanal Producto'!$A78,'BD Factoraje'!$N:$N,'Cartera Semanal Producto'!D$1,'BD Factoraje'!$C:$C,$B$2)</f>
        <v>0</v>
      </c>
      <c r="E78" s="11">
        <f>IF('Cartera Semanal Producto'!$A78='Cartera Semanal Producto'!E$1,-SUMIFS('BD Factoraje'!$Q:$Q,'BD Factoraje'!$G:$G,'Cartera Semanal Producto'!$A78,'BD Factoraje'!$C:$C,$B$2),0)+D78-SUMIFS('BD Factoraje'!$R:$R,'BD Factoraje'!$G:$G,'Cartera Semanal Producto'!$A78,'BD Factoraje'!$N:$N,'Cartera Semanal Producto'!E$1,'BD Factoraje'!$C:$C,$B$2)</f>
        <v>0</v>
      </c>
      <c r="F78" s="11">
        <f>IF('Cartera Semanal Producto'!$A78='Cartera Semanal Producto'!F$1,-SUMIFS('BD Factoraje'!$Q:$Q,'BD Factoraje'!$G:$G,'Cartera Semanal Producto'!$A78,'BD Factoraje'!$C:$C,$B$2),0)+E78-SUMIFS('BD Factoraje'!$R:$R,'BD Factoraje'!$G:$G,'Cartera Semanal Producto'!$A78,'BD Factoraje'!$N:$N,'Cartera Semanal Producto'!F$1,'BD Factoraje'!$C:$C,$B$2)</f>
        <v>0</v>
      </c>
      <c r="G78" s="11">
        <f>IF('Cartera Semanal Producto'!$A78='Cartera Semanal Producto'!G$1,-SUMIFS('BD Factoraje'!$Q:$Q,'BD Factoraje'!$G:$G,'Cartera Semanal Producto'!$A78,'BD Factoraje'!$C:$C,$B$2),0)+F78-SUMIFS('BD Factoraje'!$R:$R,'BD Factoraje'!$G:$G,'Cartera Semanal Producto'!$A78,'BD Factoraje'!$N:$N,'Cartera Semanal Producto'!G$1,'BD Factoraje'!$C:$C,$B$2)</f>
        <v>0</v>
      </c>
      <c r="H78" s="11">
        <f>IF('Cartera Semanal Producto'!$A78='Cartera Semanal Producto'!H$1,-SUMIFS('BD Factoraje'!$Q:$Q,'BD Factoraje'!$G:$G,'Cartera Semanal Producto'!$A78,'BD Factoraje'!$C:$C,$B$2),0)+G78-SUMIFS('BD Factoraje'!$R:$R,'BD Factoraje'!$G:$G,'Cartera Semanal Producto'!$A78,'BD Factoraje'!$N:$N,'Cartera Semanal Producto'!H$1,'BD Factoraje'!$C:$C,$B$2)</f>
        <v>0</v>
      </c>
      <c r="I78" s="11">
        <f>IF('Cartera Semanal Producto'!$A78='Cartera Semanal Producto'!I$1,-SUMIFS('BD Factoraje'!$Q:$Q,'BD Factoraje'!$G:$G,'Cartera Semanal Producto'!$A78,'BD Factoraje'!$C:$C,$B$2),0)+H78-SUMIFS('BD Factoraje'!$R:$R,'BD Factoraje'!$G:$G,'Cartera Semanal Producto'!$A78,'BD Factoraje'!$N:$N,'Cartera Semanal Producto'!I$1,'BD Factoraje'!$C:$C,$B$2)</f>
        <v>0</v>
      </c>
      <c r="J78" s="11">
        <f>IF('Cartera Semanal Producto'!$A78='Cartera Semanal Producto'!J$1,-SUMIFS('BD Factoraje'!$Q:$Q,'BD Factoraje'!$G:$G,'Cartera Semanal Producto'!$A78,'BD Factoraje'!$C:$C,$B$2),0)+I78-SUMIFS('BD Factoraje'!$R:$R,'BD Factoraje'!$G:$G,'Cartera Semanal Producto'!$A78,'BD Factoraje'!$N:$N,'Cartera Semanal Producto'!J$1,'BD Factoraje'!$C:$C,$B$2)</f>
        <v>0</v>
      </c>
      <c r="K78" s="11">
        <f>IF('Cartera Semanal Producto'!$A78='Cartera Semanal Producto'!K$1,-SUMIFS('BD Factoraje'!$Q:$Q,'BD Factoraje'!$G:$G,'Cartera Semanal Producto'!$A78,'BD Factoraje'!$C:$C,$B$2),0)+J78-SUMIFS('BD Factoraje'!$R:$R,'BD Factoraje'!$G:$G,'Cartera Semanal Producto'!$A78,'BD Factoraje'!$N:$N,'Cartera Semanal Producto'!K$1,'BD Factoraje'!$C:$C,$B$2)</f>
        <v>0</v>
      </c>
      <c r="L78" s="11">
        <f>IF('Cartera Semanal Producto'!$A78='Cartera Semanal Producto'!L$1,-SUMIFS('BD Factoraje'!$Q:$Q,'BD Factoraje'!$G:$G,'Cartera Semanal Producto'!$A78,'BD Factoraje'!$C:$C,$B$2),0)+K78-SUMIFS('BD Factoraje'!$R:$R,'BD Factoraje'!$G:$G,'Cartera Semanal Producto'!$A78,'BD Factoraje'!$N:$N,'Cartera Semanal Producto'!L$1,'BD Factoraje'!$C:$C,$B$2)</f>
        <v>0</v>
      </c>
      <c r="M78" s="11">
        <f>IF('Cartera Semanal Producto'!$A78='Cartera Semanal Producto'!M$1,-SUMIFS('BD Factoraje'!$Q:$Q,'BD Factoraje'!$G:$G,'Cartera Semanal Producto'!$A78,'BD Factoraje'!$C:$C,$B$2),0)+L78-SUMIFS('BD Factoraje'!$R:$R,'BD Factoraje'!$G:$G,'Cartera Semanal Producto'!$A78,'BD Factoraje'!$N:$N,'Cartera Semanal Producto'!M$1,'BD Factoraje'!$C:$C,$B$2)</f>
        <v>0</v>
      </c>
      <c r="N78" s="11">
        <f>IF('Cartera Semanal Producto'!$A78='Cartera Semanal Producto'!N$1,-SUMIFS('BD Factoraje'!$Q:$Q,'BD Factoraje'!$G:$G,'Cartera Semanal Producto'!$A78,'BD Factoraje'!$C:$C,$B$2),0)+M78-SUMIFS('BD Factoraje'!$R:$R,'BD Factoraje'!$G:$G,'Cartera Semanal Producto'!$A78,'BD Factoraje'!$N:$N,'Cartera Semanal Producto'!N$1,'BD Factoraje'!$C:$C,$B$2)</f>
        <v>0</v>
      </c>
      <c r="O78" s="11">
        <f>IF('Cartera Semanal Producto'!$A78='Cartera Semanal Producto'!O$1,-SUMIFS('BD Factoraje'!$Q:$Q,'BD Factoraje'!$G:$G,'Cartera Semanal Producto'!$A78,'BD Factoraje'!$C:$C,$B$2),0)+N78-SUMIFS('BD Factoraje'!$R:$R,'BD Factoraje'!$G:$G,'Cartera Semanal Producto'!$A78,'BD Factoraje'!$N:$N,'Cartera Semanal Producto'!O$1,'BD Factoraje'!$C:$C,$B$2)</f>
        <v>0</v>
      </c>
      <c r="P78" s="11">
        <f>IF('Cartera Semanal Producto'!$A78='Cartera Semanal Producto'!P$1,-SUMIFS('BD Factoraje'!$Q:$Q,'BD Factoraje'!$G:$G,'Cartera Semanal Producto'!$A78,'BD Factoraje'!$C:$C,$B$2),0)+O78-SUMIFS('BD Factoraje'!$R:$R,'BD Factoraje'!$G:$G,'Cartera Semanal Producto'!$A78,'BD Factoraje'!$N:$N,'Cartera Semanal Producto'!P$1,'BD Factoraje'!$C:$C,$B$2)</f>
        <v>0</v>
      </c>
      <c r="Q78" s="11">
        <f>IF('Cartera Semanal Producto'!$A78='Cartera Semanal Producto'!Q$1,-SUMIFS('BD Factoraje'!$Q:$Q,'BD Factoraje'!$G:$G,'Cartera Semanal Producto'!$A78,'BD Factoraje'!$C:$C,$B$2),0)+P78-SUMIFS('BD Factoraje'!$R:$R,'BD Factoraje'!$G:$G,'Cartera Semanal Producto'!$A78,'BD Factoraje'!$N:$N,'Cartera Semanal Producto'!Q$1,'BD Factoraje'!$C:$C,$B$2)</f>
        <v>0</v>
      </c>
      <c r="R78" s="11">
        <f>IF('Cartera Semanal Producto'!$A78='Cartera Semanal Producto'!R$1,-SUMIFS('BD Factoraje'!$Q:$Q,'BD Factoraje'!$G:$G,'Cartera Semanal Producto'!$A78,'BD Factoraje'!$C:$C,$B$2),0)+Q78-SUMIFS('BD Factoraje'!$R:$R,'BD Factoraje'!$G:$G,'Cartera Semanal Producto'!$A78,'BD Factoraje'!$N:$N,'Cartera Semanal Producto'!R$1,'BD Factoraje'!$C:$C,$B$2)</f>
        <v>0</v>
      </c>
      <c r="S78" s="11">
        <f>IF('Cartera Semanal Producto'!$A78='Cartera Semanal Producto'!S$1,-SUMIFS('BD Factoraje'!$Q:$Q,'BD Factoraje'!$G:$G,'Cartera Semanal Producto'!$A78,'BD Factoraje'!$C:$C,$B$2),0)+R78-SUMIFS('BD Factoraje'!$R:$R,'BD Factoraje'!$G:$G,'Cartera Semanal Producto'!$A78,'BD Factoraje'!$N:$N,'Cartera Semanal Producto'!S$1,'BD Factoraje'!$C:$C,$B$2)</f>
        <v>0</v>
      </c>
      <c r="T78" s="11">
        <f>IF('Cartera Semanal Producto'!$A78='Cartera Semanal Producto'!T$1,-SUMIFS('BD Factoraje'!$Q:$Q,'BD Factoraje'!$G:$G,'Cartera Semanal Producto'!$A78,'BD Factoraje'!$C:$C,$B$2),0)+S78-SUMIFS('BD Factoraje'!$R:$R,'BD Factoraje'!$G:$G,'Cartera Semanal Producto'!$A78,'BD Factoraje'!$N:$N,'Cartera Semanal Producto'!T$1,'BD Factoraje'!$C:$C,$B$2)</f>
        <v>0</v>
      </c>
      <c r="U78" s="11">
        <f>IF('Cartera Semanal Producto'!$A78='Cartera Semanal Producto'!U$1,-SUMIFS('BD Factoraje'!$Q:$Q,'BD Factoraje'!$G:$G,'Cartera Semanal Producto'!$A78,'BD Factoraje'!$C:$C,$B$2),0)+T78-SUMIFS('BD Factoraje'!$R:$R,'BD Factoraje'!$G:$G,'Cartera Semanal Producto'!$A78,'BD Factoraje'!$N:$N,'Cartera Semanal Producto'!U$1,'BD Factoraje'!$C:$C,$B$2)</f>
        <v>0</v>
      </c>
      <c r="V78" s="11">
        <f>IF('Cartera Semanal Producto'!$A78='Cartera Semanal Producto'!V$1,-SUMIFS('BD Factoraje'!$Q:$Q,'BD Factoraje'!$G:$G,'Cartera Semanal Producto'!$A78,'BD Factoraje'!$C:$C,$B$2),0)+U78-SUMIFS('BD Factoraje'!$R:$R,'BD Factoraje'!$G:$G,'Cartera Semanal Producto'!$A78,'BD Factoraje'!$N:$N,'Cartera Semanal Producto'!V$1,'BD Factoraje'!$C:$C,$B$2)</f>
        <v>0</v>
      </c>
      <c r="W78" s="11">
        <f>IF('Cartera Semanal Producto'!$A78='Cartera Semanal Producto'!W$1,-SUMIFS('BD Factoraje'!$Q:$Q,'BD Factoraje'!$G:$G,'Cartera Semanal Producto'!$A78,'BD Factoraje'!$C:$C,$B$2),0)+V78-SUMIFS('BD Factoraje'!$R:$R,'BD Factoraje'!$G:$G,'Cartera Semanal Producto'!$A78,'BD Factoraje'!$N:$N,'Cartera Semanal Producto'!W$1,'BD Factoraje'!$C:$C,$B$2)</f>
        <v>0</v>
      </c>
      <c r="X78" s="11">
        <f>IF('Cartera Semanal Producto'!$A78='Cartera Semanal Producto'!X$1,-SUMIFS('BD Factoraje'!$Q:$Q,'BD Factoraje'!$G:$G,'Cartera Semanal Producto'!$A78,'BD Factoraje'!$C:$C,$B$2),0)+W78-SUMIFS('BD Factoraje'!$R:$R,'BD Factoraje'!$G:$G,'Cartera Semanal Producto'!$A78,'BD Factoraje'!$N:$N,'Cartera Semanal Producto'!X$1,'BD Factoraje'!$C:$C,$B$2)</f>
        <v>0</v>
      </c>
      <c r="Y78" s="11">
        <f>IF('Cartera Semanal Producto'!$A78='Cartera Semanal Producto'!Y$1,-SUMIFS('BD Factoraje'!$Q:$Q,'BD Factoraje'!$G:$G,'Cartera Semanal Producto'!$A78,'BD Factoraje'!$C:$C,$B$2),0)+X78-SUMIFS('BD Factoraje'!$R:$R,'BD Factoraje'!$G:$G,'Cartera Semanal Producto'!$A78,'BD Factoraje'!$N:$N,'Cartera Semanal Producto'!Y$1,'BD Factoraje'!$C:$C,$B$2)</f>
        <v>0</v>
      </c>
      <c r="Z78" s="11">
        <f>IF('Cartera Semanal Producto'!$A78='Cartera Semanal Producto'!Z$1,-SUMIFS('BD Factoraje'!$Q:$Q,'BD Factoraje'!$G:$G,'Cartera Semanal Producto'!$A78,'BD Factoraje'!$C:$C,$B$2),0)+Y78-SUMIFS('BD Factoraje'!$R:$R,'BD Factoraje'!$G:$G,'Cartera Semanal Producto'!$A78,'BD Factoraje'!$N:$N,'Cartera Semanal Producto'!Z$1,'BD Factoraje'!$C:$C,$B$2)</f>
        <v>0</v>
      </c>
      <c r="AA78" s="11">
        <f>IF('Cartera Semanal Producto'!$A78='Cartera Semanal Producto'!AA$1,-SUMIFS('BD Factoraje'!$Q:$Q,'BD Factoraje'!$G:$G,'Cartera Semanal Producto'!$A78,'BD Factoraje'!$C:$C,$B$2),0)+Z78-SUMIFS('BD Factoraje'!$R:$R,'BD Factoraje'!$G:$G,'Cartera Semanal Producto'!$A78,'BD Factoraje'!$N:$N,'Cartera Semanal Producto'!AA$1,'BD Factoraje'!$C:$C,$B$2)</f>
        <v>0</v>
      </c>
      <c r="AB78" s="11">
        <f>IF('Cartera Semanal Producto'!$A78='Cartera Semanal Producto'!AB$1,-SUMIFS('BD Factoraje'!$Q:$Q,'BD Factoraje'!$G:$G,'Cartera Semanal Producto'!$A78,'BD Factoraje'!$C:$C,$B$2),0)+AA78-SUMIFS('BD Factoraje'!$R:$R,'BD Factoraje'!$G:$G,'Cartera Semanal Producto'!$A78,'BD Factoraje'!$N:$N,'Cartera Semanal Producto'!AB$1,'BD Factoraje'!$C:$C,$B$2)</f>
        <v>0</v>
      </c>
      <c r="AC78" s="11">
        <f>IF('Cartera Semanal Producto'!$A78='Cartera Semanal Producto'!AC$1,-SUMIFS('BD Factoraje'!$Q:$Q,'BD Factoraje'!$G:$G,'Cartera Semanal Producto'!$A78,'BD Factoraje'!$C:$C,$B$2),0)+AB78-SUMIFS('BD Factoraje'!$R:$R,'BD Factoraje'!$G:$G,'Cartera Semanal Producto'!$A78,'BD Factoraje'!$N:$N,'Cartera Semanal Producto'!AC$1,'BD Factoraje'!$C:$C,$B$2)</f>
        <v>0</v>
      </c>
      <c r="AD78" s="11">
        <f>IF('Cartera Semanal Producto'!$A78='Cartera Semanal Producto'!AD$1,-SUMIFS('BD Factoraje'!$Q:$Q,'BD Factoraje'!$G:$G,'Cartera Semanal Producto'!$A78,'BD Factoraje'!$C:$C,$B$2),0)+AC78-SUMIFS('BD Factoraje'!$R:$R,'BD Factoraje'!$G:$G,'Cartera Semanal Producto'!$A78,'BD Factoraje'!$N:$N,'Cartera Semanal Producto'!AD$1,'BD Factoraje'!$C:$C,$B$2)</f>
        <v>0</v>
      </c>
      <c r="AE78" s="11">
        <f>IF('Cartera Semanal Producto'!$A78='Cartera Semanal Producto'!AE$1,-SUMIFS('BD Factoraje'!$Q:$Q,'BD Factoraje'!$G:$G,'Cartera Semanal Producto'!$A78,'BD Factoraje'!$C:$C,$B$2),0)+AD78-SUMIFS('BD Factoraje'!$R:$R,'BD Factoraje'!$G:$G,'Cartera Semanal Producto'!$A78,'BD Factoraje'!$N:$N,'Cartera Semanal Producto'!AE$1,'BD Factoraje'!$C:$C,$B$2)</f>
        <v>0</v>
      </c>
      <c r="AF78" s="11">
        <f>IF('Cartera Semanal Producto'!$A78='Cartera Semanal Producto'!AF$1,-SUMIFS('BD Factoraje'!$Q:$Q,'BD Factoraje'!$G:$G,'Cartera Semanal Producto'!$A78,'BD Factoraje'!$C:$C,$B$2),0)+AE78-SUMIFS('BD Factoraje'!$R:$R,'BD Factoraje'!$G:$G,'Cartera Semanal Producto'!$A78,'BD Factoraje'!$N:$N,'Cartera Semanal Producto'!AF$1,'BD Factoraje'!$C:$C,$B$2)</f>
        <v>0</v>
      </c>
      <c r="AG78" s="11">
        <f>IF('Cartera Semanal Producto'!$A78='Cartera Semanal Producto'!AG$1,-SUMIFS('BD Factoraje'!$Q:$Q,'BD Factoraje'!$G:$G,'Cartera Semanal Producto'!$A78,'BD Factoraje'!$C:$C,$B$2),0)+AF78-SUMIFS('BD Factoraje'!$R:$R,'BD Factoraje'!$G:$G,'Cartera Semanal Producto'!$A78,'BD Factoraje'!$N:$N,'Cartera Semanal Producto'!AG$1,'BD Factoraje'!$C:$C,$B$2)</f>
        <v>0</v>
      </c>
      <c r="AH78" s="11">
        <f>IF('Cartera Semanal Producto'!$A78='Cartera Semanal Producto'!AH$1,-SUMIFS('BD Factoraje'!$Q:$Q,'BD Factoraje'!$G:$G,'Cartera Semanal Producto'!$A78,'BD Factoraje'!$C:$C,$B$2),0)+AG78-SUMIFS('BD Factoraje'!$R:$R,'BD Factoraje'!$G:$G,'Cartera Semanal Producto'!$A78,'BD Factoraje'!$N:$N,'Cartera Semanal Producto'!AH$1,'BD Factoraje'!$C:$C,$B$2)</f>
        <v>0</v>
      </c>
      <c r="AI78" s="11">
        <f>IF('Cartera Semanal Producto'!$A78='Cartera Semanal Producto'!AI$1,-SUMIFS('BD Factoraje'!$Q:$Q,'BD Factoraje'!$G:$G,'Cartera Semanal Producto'!$A78,'BD Factoraje'!$C:$C,$B$2),0)+AH78-SUMIFS('BD Factoraje'!$R:$R,'BD Factoraje'!$G:$G,'Cartera Semanal Producto'!$A78,'BD Factoraje'!$N:$N,'Cartera Semanal Producto'!AI$1,'BD Factoraje'!$C:$C,$B$2)</f>
        <v>0</v>
      </c>
      <c r="AJ78" s="11">
        <f>IF('Cartera Semanal Producto'!$A78='Cartera Semanal Producto'!AJ$1,-SUMIFS('BD Factoraje'!$Q:$Q,'BD Factoraje'!$G:$G,'Cartera Semanal Producto'!$A78,'BD Factoraje'!$C:$C,$B$2),0)+AI78-SUMIFS('BD Factoraje'!$R:$R,'BD Factoraje'!$G:$G,'Cartera Semanal Producto'!$A78,'BD Factoraje'!$N:$N,'Cartera Semanal Producto'!AJ$1,'BD Factoraje'!$C:$C,$B$2)</f>
        <v>0</v>
      </c>
      <c r="AK78" s="11">
        <f>IF('Cartera Semanal Producto'!$A78='Cartera Semanal Producto'!AK$1,-SUMIFS('BD Factoraje'!$Q:$Q,'BD Factoraje'!$G:$G,'Cartera Semanal Producto'!$A78,'BD Factoraje'!$C:$C,$B$2),0)+AJ78-SUMIFS('BD Factoraje'!$R:$R,'BD Factoraje'!$G:$G,'Cartera Semanal Producto'!$A78,'BD Factoraje'!$N:$N,'Cartera Semanal Producto'!AK$1,'BD Factoraje'!$C:$C,$B$2)</f>
        <v>0</v>
      </c>
      <c r="AL78" s="11">
        <f>IF('Cartera Semanal Producto'!$A78='Cartera Semanal Producto'!AL$1,-SUMIFS('BD Factoraje'!$Q:$Q,'BD Factoraje'!$G:$G,'Cartera Semanal Producto'!$A78,'BD Factoraje'!$C:$C,$B$2),0)+AK78-SUMIFS('BD Factoraje'!$R:$R,'BD Factoraje'!$G:$G,'Cartera Semanal Producto'!$A78,'BD Factoraje'!$N:$N,'Cartera Semanal Producto'!AL$1,'BD Factoraje'!$C:$C,$B$2)</f>
        <v>0</v>
      </c>
      <c r="AM78" s="11">
        <f>IF('Cartera Semanal Producto'!$A78='Cartera Semanal Producto'!AM$1,-SUMIFS('BD Factoraje'!$Q:$Q,'BD Factoraje'!$G:$G,'Cartera Semanal Producto'!$A78,'BD Factoraje'!$C:$C,$B$2),0)+AL78-SUMIFS('BD Factoraje'!$R:$R,'BD Factoraje'!$G:$G,'Cartera Semanal Producto'!$A78,'BD Factoraje'!$N:$N,'Cartera Semanal Producto'!AM$1,'BD Factoraje'!$C:$C,$B$2)</f>
        <v>0</v>
      </c>
      <c r="AN78" s="11">
        <f>IF('Cartera Semanal Producto'!$A78='Cartera Semanal Producto'!AN$1,-SUMIFS('BD Factoraje'!$Q:$Q,'BD Factoraje'!$G:$G,'Cartera Semanal Producto'!$A78,'BD Factoraje'!$C:$C,$B$2),0)+AM78-SUMIFS('BD Factoraje'!$R:$R,'BD Factoraje'!$G:$G,'Cartera Semanal Producto'!$A78,'BD Factoraje'!$N:$N,'Cartera Semanal Producto'!AN$1,'BD Factoraje'!$C:$C,$B$2)</f>
        <v>0</v>
      </c>
      <c r="AO78" s="11">
        <f>IF('Cartera Semanal Producto'!$A78='Cartera Semanal Producto'!AO$1,-SUMIFS('BD Factoraje'!$Q:$Q,'BD Factoraje'!$G:$G,'Cartera Semanal Producto'!$A78,'BD Factoraje'!$C:$C,$B$2),0)+AN78-SUMIFS('BD Factoraje'!$R:$R,'BD Factoraje'!$G:$G,'Cartera Semanal Producto'!$A78,'BD Factoraje'!$N:$N,'Cartera Semanal Producto'!AO$1,'BD Factoraje'!$C:$C,$B$2)</f>
        <v>0</v>
      </c>
      <c r="AP78" s="11">
        <f>IF('Cartera Semanal Producto'!$A78='Cartera Semanal Producto'!AP$1,-SUMIFS('BD Factoraje'!$Q:$Q,'BD Factoraje'!$G:$G,'Cartera Semanal Producto'!$A78,'BD Factoraje'!$C:$C,$B$2),0)+AO78-SUMIFS('BD Factoraje'!$R:$R,'BD Factoraje'!$G:$G,'Cartera Semanal Producto'!$A78,'BD Factoraje'!$N:$N,'Cartera Semanal Producto'!AP$1,'BD Factoraje'!$C:$C,$B$2)</f>
        <v>0</v>
      </c>
      <c r="AQ78" s="11">
        <f>IF('Cartera Semanal Producto'!$A78='Cartera Semanal Producto'!AQ$1,-SUMIFS('BD Factoraje'!$Q:$Q,'BD Factoraje'!$G:$G,'Cartera Semanal Producto'!$A78,'BD Factoraje'!$C:$C,$B$2),0)+AP78-SUMIFS('BD Factoraje'!$R:$R,'BD Factoraje'!$G:$G,'Cartera Semanal Producto'!$A78,'BD Factoraje'!$N:$N,'Cartera Semanal Producto'!AQ$1,'BD Factoraje'!$C:$C,$B$2)</f>
        <v>0</v>
      </c>
      <c r="AR78" s="11">
        <f>IF('Cartera Semanal Producto'!$A78='Cartera Semanal Producto'!AR$1,-SUMIFS('BD Factoraje'!$Q:$Q,'BD Factoraje'!$G:$G,'Cartera Semanal Producto'!$A78,'BD Factoraje'!$C:$C,$B$2),0)+AQ78-SUMIFS('BD Factoraje'!$R:$R,'BD Factoraje'!$G:$G,'Cartera Semanal Producto'!$A78,'BD Factoraje'!$N:$N,'Cartera Semanal Producto'!AR$1,'BD Factoraje'!$C:$C,$B$2)</f>
        <v>0</v>
      </c>
      <c r="AS78" s="11">
        <f>IF('Cartera Semanal Producto'!$A78='Cartera Semanal Producto'!AS$1,-SUMIFS('BD Factoraje'!$Q:$Q,'BD Factoraje'!$G:$G,'Cartera Semanal Producto'!$A78,'BD Factoraje'!$C:$C,$B$2),0)+AR78-SUMIFS('BD Factoraje'!$R:$R,'BD Factoraje'!$G:$G,'Cartera Semanal Producto'!$A78,'BD Factoraje'!$N:$N,'Cartera Semanal Producto'!AS$1,'BD Factoraje'!$C:$C,$B$2)</f>
        <v>0</v>
      </c>
      <c r="AT78" s="11">
        <f>IF('Cartera Semanal Producto'!$A78='Cartera Semanal Producto'!AT$1,-SUMIFS('BD Factoraje'!$Q:$Q,'BD Factoraje'!$G:$G,'Cartera Semanal Producto'!$A78,'BD Factoraje'!$C:$C,$B$2),0)+AS78-SUMIFS('BD Factoraje'!$R:$R,'BD Factoraje'!$G:$G,'Cartera Semanal Producto'!$A78,'BD Factoraje'!$N:$N,'Cartera Semanal Producto'!AT$1,'BD Factoraje'!$C:$C,$B$2)</f>
        <v>0</v>
      </c>
      <c r="AU78" s="11">
        <f>IF('Cartera Semanal Producto'!$A78='Cartera Semanal Producto'!AU$1,-SUMIFS('BD Factoraje'!$Q:$Q,'BD Factoraje'!$G:$G,'Cartera Semanal Producto'!$A78,'BD Factoraje'!$C:$C,$B$2),0)+AT78-SUMIFS('BD Factoraje'!$R:$R,'BD Factoraje'!$G:$G,'Cartera Semanal Producto'!$A78,'BD Factoraje'!$N:$N,'Cartera Semanal Producto'!AU$1,'BD Factoraje'!$C:$C,$B$2)</f>
        <v>0</v>
      </c>
      <c r="AV78" s="11">
        <f>IF('Cartera Semanal Producto'!$A78='Cartera Semanal Producto'!AV$1,-SUMIFS('BD Factoraje'!$Q:$Q,'BD Factoraje'!$G:$G,'Cartera Semanal Producto'!$A78,'BD Factoraje'!$C:$C,$B$2),0)+AU78-SUMIFS('BD Factoraje'!$R:$R,'BD Factoraje'!$G:$G,'Cartera Semanal Producto'!$A78,'BD Factoraje'!$N:$N,'Cartera Semanal Producto'!AV$1,'BD Factoraje'!$C:$C,$B$2)</f>
        <v>0</v>
      </c>
      <c r="AW78" s="11">
        <f>IF('Cartera Semanal Producto'!$A78='Cartera Semanal Producto'!AW$1,-SUMIFS('BD Factoraje'!$Q:$Q,'BD Factoraje'!$G:$G,'Cartera Semanal Producto'!$A78,'BD Factoraje'!$C:$C,$B$2),0)+AV78-SUMIFS('BD Factoraje'!$R:$R,'BD Factoraje'!$G:$G,'Cartera Semanal Producto'!$A78,'BD Factoraje'!$N:$N,'Cartera Semanal Producto'!AW$1,'BD Factoraje'!$C:$C,$B$2)</f>
        <v>0</v>
      </c>
      <c r="AX78" s="11">
        <f>IF('Cartera Semanal Producto'!$A78='Cartera Semanal Producto'!AX$1,-SUMIFS('BD Factoraje'!$Q:$Q,'BD Factoraje'!$G:$G,'Cartera Semanal Producto'!$A78,'BD Factoraje'!$C:$C,$B$2),0)+AW78-SUMIFS('BD Factoraje'!$R:$R,'BD Factoraje'!$G:$G,'Cartera Semanal Producto'!$A78,'BD Factoraje'!$N:$N,'Cartera Semanal Producto'!AX$1,'BD Factoraje'!$C:$C,$B$2)</f>
        <v>0</v>
      </c>
      <c r="AY78" s="11">
        <f>IF('Cartera Semanal Producto'!$A78='Cartera Semanal Producto'!AY$1,-SUMIFS('BD Factoraje'!$Q:$Q,'BD Factoraje'!$G:$G,'Cartera Semanal Producto'!$A78,'BD Factoraje'!$C:$C,$B$2),0)+AX78-SUMIFS('BD Factoraje'!$R:$R,'BD Factoraje'!$G:$G,'Cartera Semanal Producto'!$A78,'BD Factoraje'!$N:$N,'Cartera Semanal Producto'!AY$1,'BD Factoraje'!$C:$C,$B$2)</f>
        <v>0</v>
      </c>
      <c r="AZ78" s="11">
        <f>IF('Cartera Semanal Producto'!$A78='Cartera Semanal Producto'!AZ$1,-SUMIFS('BD Factoraje'!$Q:$Q,'BD Factoraje'!$G:$G,'Cartera Semanal Producto'!$A78,'BD Factoraje'!$C:$C,$B$2),0)+AY78-SUMIFS('BD Factoraje'!$R:$R,'BD Factoraje'!$G:$G,'Cartera Semanal Producto'!$A78,'BD Factoraje'!$N:$N,'Cartera Semanal Producto'!AZ$1,'BD Factoraje'!$C:$C,$B$2)</f>
        <v>0</v>
      </c>
      <c r="BA78" s="11">
        <f>IF('Cartera Semanal Producto'!$A78='Cartera Semanal Producto'!BA$1,-SUMIFS('BD Factoraje'!$Q:$Q,'BD Factoraje'!$G:$G,'Cartera Semanal Producto'!$A78,'BD Factoraje'!$C:$C,$B$2),0)+AZ78-SUMIFS('BD Factoraje'!$R:$R,'BD Factoraje'!$G:$G,'Cartera Semanal Producto'!$A78,'BD Factoraje'!$N:$N,'Cartera Semanal Producto'!BA$1,'BD Factoraje'!$C:$C,$B$2)</f>
        <v>0</v>
      </c>
      <c r="BB78" s="11">
        <f>IF('Cartera Semanal Producto'!$A78='Cartera Semanal Producto'!BB$1,-SUMIFS('BD Factoraje'!$Q:$Q,'BD Factoraje'!$G:$G,'Cartera Semanal Producto'!$A78,'BD Factoraje'!$C:$C,$B$2),0)+BA78-SUMIFS('BD Factoraje'!$R:$R,'BD Factoraje'!$G:$G,'Cartera Semanal Producto'!$A78,'BD Factoraje'!$N:$N,'Cartera Semanal Producto'!BB$1,'BD Factoraje'!$C:$C,$B$2)</f>
        <v>0</v>
      </c>
      <c r="BC78" s="11">
        <f>IF('Cartera Semanal Producto'!$A78='Cartera Semanal Producto'!BC$1,-SUMIFS('BD Factoraje'!$Q:$Q,'BD Factoraje'!$G:$G,'Cartera Semanal Producto'!$A78,'BD Factoraje'!$C:$C,$B$2),0)+BB78-SUMIFS('BD Factoraje'!$R:$R,'BD Factoraje'!$G:$G,'Cartera Semanal Producto'!$A78,'BD Factoraje'!$N:$N,'Cartera Semanal Producto'!BC$1,'BD Factoraje'!$C:$C,$B$2)</f>
        <v>0</v>
      </c>
      <c r="BD78" s="11">
        <f>IF('Cartera Semanal Producto'!$A78='Cartera Semanal Producto'!BD$1,-SUMIFS('BD Factoraje'!$Q:$Q,'BD Factoraje'!$G:$G,'Cartera Semanal Producto'!$A78,'BD Factoraje'!$C:$C,$B$2),0)+BC78-SUMIFS('BD Factoraje'!$R:$R,'BD Factoraje'!$G:$G,'Cartera Semanal Producto'!$A78,'BD Factoraje'!$N:$N,'Cartera Semanal Producto'!BD$1,'BD Factoraje'!$C:$C,$B$2)</f>
        <v>0</v>
      </c>
      <c r="BE78" s="11">
        <f>IF('Cartera Semanal Producto'!$A78='Cartera Semanal Producto'!BE$1,-SUMIFS('BD Factoraje'!$Q:$Q,'BD Factoraje'!$G:$G,'Cartera Semanal Producto'!$A78,'BD Factoraje'!$C:$C,$B$2),0)+BD78-SUMIFS('BD Factoraje'!$R:$R,'BD Factoraje'!$G:$G,'Cartera Semanal Producto'!$A78,'BD Factoraje'!$N:$N,'Cartera Semanal Producto'!BE$1,'BD Factoraje'!$C:$C,$B$2)</f>
        <v>0</v>
      </c>
      <c r="BF78" s="11">
        <f>IF('Cartera Semanal Producto'!$A78='Cartera Semanal Producto'!BF$1,-SUMIFS('BD Factoraje'!$Q:$Q,'BD Factoraje'!$G:$G,'Cartera Semanal Producto'!$A78,'BD Factoraje'!$C:$C,$B$2),0)+BE78-SUMIFS('BD Factoraje'!$R:$R,'BD Factoraje'!$G:$G,'Cartera Semanal Producto'!$A78,'BD Factoraje'!$N:$N,'Cartera Semanal Producto'!BF$1,'BD Factoraje'!$C:$C,$B$2)</f>
        <v>0</v>
      </c>
      <c r="BG78" s="11">
        <f>IF('Cartera Semanal Producto'!$A78='Cartera Semanal Producto'!BG$1,-SUMIFS('BD Factoraje'!$Q:$Q,'BD Factoraje'!$G:$G,'Cartera Semanal Producto'!$A78,'BD Factoraje'!$C:$C,$B$2),0)+BF78-SUMIFS('BD Factoraje'!$R:$R,'BD Factoraje'!$G:$G,'Cartera Semanal Producto'!$A78,'BD Factoraje'!$N:$N,'Cartera Semanal Producto'!BG$1,'BD Factoraje'!$C:$C,$B$2)</f>
        <v>0</v>
      </c>
      <c r="BH78" s="11">
        <f>IF('Cartera Semanal Producto'!$A78='Cartera Semanal Producto'!BH$1,-SUMIFS('BD Factoraje'!$Q:$Q,'BD Factoraje'!$G:$G,'Cartera Semanal Producto'!$A78,'BD Factoraje'!$C:$C,$B$2),0)+BG78-SUMIFS('BD Factoraje'!$R:$R,'BD Factoraje'!$G:$G,'Cartera Semanal Producto'!$A78,'BD Factoraje'!$N:$N,'Cartera Semanal Producto'!BH$1,'BD Factoraje'!$C:$C,$B$2)</f>
        <v>0</v>
      </c>
      <c r="BI78" s="11">
        <f>IF('Cartera Semanal Producto'!$A78='Cartera Semanal Producto'!BI$1,-SUMIFS('BD Factoraje'!$Q:$Q,'BD Factoraje'!$G:$G,'Cartera Semanal Producto'!$A78,'BD Factoraje'!$C:$C,$B$2),0)+BH78-SUMIFS('BD Factoraje'!$R:$R,'BD Factoraje'!$G:$G,'Cartera Semanal Producto'!$A78,'BD Factoraje'!$N:$N,'Cartera Semanal Producto'!BI$1,'BD Factoraje'!$C:$C,$B$2)</f>
        <v>0</v>
      </c>
      <c r="BJ78" s="11">
        <f>IF('Cartera Semanal Producto'!$A78='Cartera Semanal Producto'!BJ$1,-SUMIFS('BD Factoraje'!$Q:$Q,'BD Factoraje'!$G:$G,'Cartera Semanal Producto'!$A78,'BD Factoraje'!$C:$C,$B$2),0)+BI78-SUMIFS('BD Factoraje'!$R:$R,'BD Factoraje'!$G:$G,'Cartera Semanal Producto'!$A78,'BD Factoraje'!$N:$N,'Cartera Semanal Producto'!BJ$1,'BD Factoraje'!$C:$C,$B$2)</f>
        <v>0</v>
      </c>
      <c r="BK78" s="11">
        <f>IF('Cartera Semanal Producto'!$A78='Cartera Semanal Producto'!BK$1,-SUMIFS('BD Factoraje'!$Q:$Q,'BD Factoraje'!$G:$G,'Cartera Semanal Producto'!$A78,'BD Factoraje'!$C:$C,$B$2),0)+BJ78-SUMIFS('BD Factoraje'!$R:$R,'BD Factoraje'!$G:$G,'Cartera Semanal Producto'!$A78,'BD Factoraje'!$N:$N,'Cartera Semanal Producto'!BK$1,'BD Factoraje'!$C:$C,$B$2)</f>
        <v>0</v>
      </c>
      <c r="BL78" s="11">
        <f>IF('Cartera Semanal Producto'!$A78='Cartera Semanal Producto'!BL$1,-SUMIFS('BD Factoraje'!$Q:$Q,'BD Factoraje'!$G:$G,'Cartera Semanal Producto'!$A78,'BD Factoraje'!$C:$C,$B$2),0)+BK78-SUMIFS('BD Factoraje'!$R:$R,'BD Factoraje'!$G:$G,'Cartera Semanal Producto'!$A78,'BD Factoraje'!$N:$N,'Cartera Semanal Producto'!BL$1,'BD Factoraje'!$C:$C,$B$2)</f>
        <v>0</v>
      </c>
      <c r="BM78" s="11">
        <f>IF('Cartera Semanal Producto'!$A78='Cartera Semanal Producto'!BM$1,-SUMIFS('BD Factoraje'!$Q:$Q,'BD Factoraje'!$G:$G,'Cartera Semanal Producto'!$A78,'BD Factoraje'!$C:$C,$B$2),0)+BL78-SUMIFS('BD Factoraje'!$R:$R,'BD Factoraje'!$G:$G,'Cartera Semanal Producto'!$A78,'BD Factoraje'!$N:$N,'Cartera Semanal Producto'!BM$1,'BD Factoraje'!$C:$C,$B$2)</f>
        <v>0</v>
      </c>
      <c r="BN78" s="11">
        <f>IF('Cartera Semanal Producto'!$A78='Cartera Semanal Producto'!BN$1,-SUMIFS('BD Factoraje'!$Q:$Q,'BD Factoraje'!$G:$G,'Cartera Semanal Producto'!$A78,'BD Factoraje'!$C:$C,$B$2),0)+BM78-SUMIFS('BD Factoraje'!$R:$R,'BD Factoraje'!$G:$G,'Cartera Semanal Producto'!$A78,'BD Factoraje'!$N:$N,'Cartera Semanal Producto'!BN$1,'BD Factoraje'!$C:$C,$B$2)</f>
        <v>0</v>
      </c>
      <c r="BO78" s="11">
        <f>IF('Cartera Semanal Producto'!$A78='Cartera Semanal Producto'!BO$1,-SUMIFS('BD Factoraje'!$Q:$Q,'BD Factoraje'!$G:$G,'Cartera Semanal Producto'!$A78,'BD Factoraje'!$C:$C,$B$2),0)+BN78-SUMIFS('BD Factoraje'!$R:$R,'BD Factoraje'!$G:$G,'Cartera Semanal Producto'!$A78,'BD Factoraje'!$N:$N,'Cartera Semanal Producto'!BO$1,'BD Factoraje'!$C:$C,$B$2)</f>
        <v>0</v>
      </c>
      <c r="BP78" s="11">
        <f>IF('Cartera Semanal Producto'!$A78='Cartera Semanal Producto'!BP$1,-SUMIFS('BD Factoraje'!$Q:$Q,'BD Factoraje'!$G:$G,'Cartera Semanal Producto'!$A78,'BD Factoraje'!$C:$C,$B$2),0)+BO78-SUMIFS('BD Factoraje'!$R:$R,'BD Factoraje'!$G:$G,'Cartera Semanal Producto'!$A78,'BD Factoraje'!$N:$N,'Cartera Semanal Producto'!BP$1,'BD Factoraje'!$C:$C,$B$2)</f>
        <v>0</v>
      </c>
      <c r="BQ78" s="11">
        <f>IF('Cartera Semanal Producto'!$A78='Cartera Semanal Producto'!BQ$1,-SUMIFS('BD Factoraje'!$Q:$Q,'BD Factoraje'!$G:$G,'Cartera Semanal Producto'!$A78,'BD Factoraje'!$C:$C,$B$2),0)+BP78-SUMIFS('BD Factoraje'!$R:$R,'BD Factoraje'!$G:$G,'Cartera Semanal Producto'!$A78,'BD Factoraje'!$N:$N,'Cartera Semanal Producto'!BQ$1,'BD Factoraje'!$C:$C,$B$2)</f>
        <v>0</v>
      </c>
      <c r="BR78" s="11">
        <f>IF('Cartera Semanal Producto'!$A78='Cartera Semanal Producto'!BR$1,-SUMIFS('BD Factoraje'!$Q:$Q,'BD Factoraje'!$G:$G,'Cartera Semanal Producto'!$A78,'BD Factoraje'!$C:$C,$B$2),0)+BQ78-SUMIFS('BD Factoraje'!$R:$R,'BD Factoraje'!$G:$G,'Cartera Semanal Producto'!$A78,'BD Factoraje'!$N:$N,'Cartera Semanal Producto'!BR$1,'BD Factoraje'!$C:$C,$B$2)</f>
        <v>0</v>
      </c>
      <c r="BS78" s="11">
        <f>IF('Cartera Semanal Producto'!$A78='Cartera Semanal Producto'!BS$1,-SUMIFS('BD Factoraje'!$Q:$Q,'BD Factoraje'!$G:$G,'Cartera Semanal Producto'!$A78,'BD Factoraje'!$C:$C,$B$2),0)+BR78-SUMIFS('BD Factoraje'!$R:$R,'BD Factoraje'!$G:$G,'Cartera Semanal Producto'!$A78,'BD Factoraje'!$N:$N,'Cartera Semanal Producto'!BS$1,'BD Factoraje'!$C:$C,$B$2)</f>
        <v>0</v>
      </c>
      <c r="BT78" s="11">
        <f>IF('Cartera Semanal Producto'!$A78='Cartera Semanal Producto'!BT$1,-SUMIFS('BD Factoraje'!$Q:$Q,'BD Factoraje'!$G:$G,'Cartera Semanal Producto'!$A78,'BD Factoraje'!$C:$C,$B$2),0)+BS78-SUMIFS('BD Factoraje'!$R:$R,'BD Factoraje'!$G:$G,'Cartera Semanal Producto'!$A78,'BD Factoraje'!$N:$N,'Cartera Semanal Producto'!BT$1,'BD Factoraje'!$C:$C,$B$2)</f>
        <v>0</v>
      </c>
      <c r="BU78" s="11">
        <f>IF('Cartera Semanal Producto'!$A78='Cartera Semanal Producto'!BU$1,-SUMIFS('BD Factoraje'!$Q:$Q,'BD Factoraje'!$G:$G,'Cartera Semanal Producto'!$A78,'BD Factoraje'!$C:$C,$B$2),0)+BT78-SUMIFS('BD Factoraje'!$R:$R,'BD Factoraje'!$G:$G,'Cartera Semanal Producto'!$A78,'BD Factoraje'!$N:$N,'Cartera Semanal Producto'!BU$1,'BD Factoraje'!$C:$C,$B$2)</f>
        <v>0</v>
      </c>
      <c r="BV78" s="11">
        <f>IF('Cartera Semanal Producto'!$A78='Cartera Semanal Producto'!BV$1,-SUMIFS('BD Factoraje'!$Q:$Q,'BD Factoraje'!$G:$G,'Cartera Semanal Producto'!$A78,'BD Factoraje'!$C:$C,$B$2),0)+BU78-SUMIFS('BD Factoraje'!$R:$R,'BD Factoraje'!$G:$G,'Cartera Semanal Producto'!$A78,'BD Factoraje'!$N:$N,'Cartera Semanal Producto'!BV$1,'BD Factoraje'!$C:$C,$B$2)</f>
        <v>0</v>
      </c>
      <c r="BW78" s="11">
        <f>IF('Cartera Semanal Producto'!$A78='Cartera Semanal Producto'!BW$1,-SUMIFS('BD Factoraje'!$Q:$Q,'BD Factoraje'!$G:$G,'Cartera Semanal Producto'!$A78,'BD Factoraje'!$C:$C,$B$2),0)+BV78-SUMIFS('BD Factoraje'!$R:$R,'BD Factoraje'!$G:$G,'Cartera Semanal Producto'!$A78,'BD Factoraje'!$N:$N,'Cartera Semanal Producto'!BW$1,'BD Factoraje'!$C:$C,$B$2)</f>
        <v>0</v>
      </c>
      <c r="BX78" s="11">
        <f>IF('Cartera Semanal Producto'!$A78='Cartera Semanal Producto'!BX$1,-SUMIFS('BD Factoraje'!$Q:$Q,'BD Factoraje'!$G:$G,'Cartera Semanal Producto'!$A78,'BD Factoraje'!$C:$C,$B$2),0)+BW78-SUMIFS('BD Factoraje'!$R:$R,'BD Factoraje'!$G:$G,'Cartera Semanal Producto'!$A78,'BD Factoraje'!$N:$N,'Cartera Semanal Producto'!BX$1,'BD Factoraje'!$C:$C,$B$2)</f>
        <v>0</v>
      </c>
      <c r="BY78" s="11">
        <f>IF('Cartera Semanal Producto'!$A78='Cartera Semanal Producto'!BY$1,-SUMIFS('BD Factoraje'!$Q:$Q,'BD Factoraje'!$G:$G,'Cartera Semanal Producto'!$A78,'BD Factoraje'!$C:$C,$B$2),0)+BX78-SUMIFS('BD Factoraje'!$R:$R,'BD Factoraje'!$G:$G,'Cartera Semanal Producto'!$A78,'BD Factoraje'!$N:$N,'Cartera Semanal Producto'!BY$1,'BD Factoraje'!$C:$C,$B$2)</f>
        <v>832805.66127296002</v>
      </c>
      <c r="BZ78" s="11">
        <f>IF('Cartera Semanal Producto'!$A78='Cartera Semanal Producto'!BZ$1,-SUMIFS('BD Factoraje'!$Q:$Q,'BD Factoraje'!$G:$G,'Cartera Semanal Producto'!$A78,'BD Factoraje'!$C:$C,$B$2),0)+BY78-SUMIFS('BD Factoraje'!$R:$R,'BD Factoraje'!$G:$G,'Cartera Semanal Producto'!$A78,'BD Factoraje'!$N:$N,'Cartera Semanal Producto'!BZ$1,'BD Factoraje'!$C:$C,$B$2)</f>
        <v>832805.66127296002</v>
      </c>
      <c r="CA78" s="11">
        <f>IF('Cartera Semanal Producto'!$A78='Cartera Semanal Producto'!CA$1,-SUMIFS('BD Factoraje'!$Q:$Q,'BD Factoraje'!$G:$G,'Cartera Semanal Producto'!$A78,'BD Factoraje'!$C:$C,$B$2),0)+BZ78-SUMIFS('BD Factoraje'!$R:$R,'BD Factoraje'!$G:$G,'Cartera Semanal Producto'!$A78,'BD Factoraje'!$N:$N,'Cartera Semanal Producto'!CA$1,'BD Factoraje'!$C:$C,$B$2)</f>
        <v>832805.66127296002</v>
      </c>
      <c r="CB78" s="11">
        <f>IF('Cartera Semanal Producto'!$A78='Cartera Semanal Producto'!CB$1,-SUMIFS('BD Factoraje'!$Q:$Q,'BD Factoraje'!$G:$G,'Cartera Semanal Producto'!$A78,'BD Factoraje'!$C:$C,$B$2),0)+CA78-SUMIFS('BD Factoraje'!$R:$R,'BD Factoraje'!$G:$G,'Cartera Semanal Producto'!$A78,'BD Factoraje'!$N:$N,'Cartera Semanal Producto'!CB$1,'BD Factoraje'!$C:$C,$B$2)</f>
        <v>832805.66127296002</v>
      </c>
      <c r="CC78" s="11">
        <f>IF('Cartera Semanal Producto'!$A78='Cartera Semanal Producto'!CC$1,-SUMIFS('BD Factoraje'!$Q:$Q,'BD Factoraje'!$G:$G,'Cartera Semanal Producto'!$A78,'BD Factoraje'!$C:$C,$B$2),0)+CB78-SUMIFS('BD Factoraje'!$R:$R,'BD Factoraje'!$G:$G,'Cartera Semanal Producto'!$A78,'BD Factoraje'!$N:$N,'Cartera Semanal Producto'!CC$1,'BD Factoraje'!$C:$C,$B$2)</f>
        <v>832805.66127296002</v>
      </c>
      <c r="CD78" s="11">
        <f>IF('Cartera Semanal Producto'!$A78='Cartera Semanal Producto'!CD$1,-SUMIFS('BD Factoraje'!$Q:$Q,'BD Factoraje'!$G:$G,'Cartera Semanal Producto'!$A78,'BD Factoraje'!$C:$C,$B$2),0)+CC78-SUMIFS('BD Factoraje'!$R:$R,'BD Factoraje'!$G:$G,'Cartera Semanal Producto'!$A78,'BD Factoraje'!$N:$N,'Cartera Semanal Producto'!CD$1,'BD Factoraje'!$C:$C,$B$2)</f>
        <v>832805.66127296002</v>
      </c>
      <c r="CE78" s="11">
        <f>IF('Cartera Semanal Producto'!$A78='Cartera Semanal Producto'!CE$1,-SUMIFS('BD Factoraje'!$Q:$Q,'BD Factoraje'!$G:$G,'Cartera Semanal Producto'!$A78,'BD Factoraje'!$C:$C,$B$2),0)+CD78-SUMIFS('BD Factoraje'!$R:$R,'BD Factoraje'!$G:$G,'Cartera Semanal Producto'!$A78,'BD Factoraje'!$N:$N,'Cartera Semanal Producto'!CE$1,'BD Factoraje'!$C:$C,$B$2)</f>
        <v>726954.27176000003</v>
      </c>
      <c r="CF78" s="11">
        <f>IF('Cartera Semanal Producto'!$A78='Cartera Semanal Producto'!CF$1,-SUMIFS('BD Factoraje'!$Q:$Q,'BD Factoraje'!$G:$G,'Cartera Semanal Producto'!$A78,'BD Factoraje'!$C:$C,$B$2),0)+CE78-SUMIFS('BD Factoraje'!$R:$R,'BD Factoraje'!$G:$G,'Cartera Semanal Producto'!$A78,'BD Factoraje'!$N:$N,'Cartera Semanal Producto'!CF$1,'BD Factoraje'!$C:$C,$B$2)</f>
        <v>421319.75</v>
      </c>
      <c r="CG78" s="11">
        <f>IF('Cartera Semanal Producto'!$A78='Cartera Semanal Producto'!CG$1,-SUMIFS('BD Factoraje'!$Q:$Q,'BD Factoraje'!$G:$G,'Cartera Semanal Producto'!$A78,'BD Factoraje'!$C:$C,$B$2),0)+CF78-SUMIFS('BD Factoraje'!$R:$R,'BD Factoraje'!$G:$G,'Cartera Semanal Producto'!$A78,'BD Factoraje'!$N:$N,'Cartera Semanal Producto'!CG$1,'BD Factoraje'!$C:$C,$B$2)</f>
        <v>421319.75</v>
      </c>
      <c r="CH78" s="11">
        <f>IF('Cartera Semanal Producto'!$A78='Cartera Semanal Producto'!CH$1,-SUMIFS('BD Factoraje'!$Q:$Q,'BD Factoraje'!$G:$G,'Cartera Semanal Producto'!$A78,'BD Factoraje'!$C:$C,$B$2),0)+CG78-SUMIFS('BD Factoraje'!$R:$R,'BD Factoraje'!$G:$G,'Cartera Semanal Producto'!$A78,'BD Factoraje'!$N:$N,'Cartera Semanal Producto'!CH$1,'BD Factoraje'!$C:$C,$B$2)</f>
        <v>421319.75</v>
      </c>
      <c r="CI78" s="11">
        <f>IF('Cartera Semanal Producto'!$A78='Cartera Semanal Producto'!CI$1,-SUMIFS('BD Factoraje'!$Q:$Q,'BD Factoraje'!$G:$G,'Cartera Semanal Producto'!$A78,'BD Factoraje'!$C:$C,$B$2),0)+CH78-SUMIFS('BD Factoraje'!$R:$R,'BD Factoraje'!$G:$G,'Cartera Semanal Producto'!$A78,'BD Factoraje'!$N:$N,'Cartera Semanal Producto'!CI$1,'BD Factoraje'!$C:$C,$B$2)</f>
        <v>421319.75</v>
      </c>
      <c r="CJ78" s="11">
        <f>IF('Cartera Semanal Producto'!$A78='Cartera Semanal Producto'!CJ$1,-SUMIFS('BD Factoraje'!$Q:$Q,'BD Factoraje'!$G:$G,'Cartera Semanal Producto'!$A78,'BD Factoraje'!$C:$C,$B$2),0)+CI78-SUMIFS('BD Factoraje'!$R:$R,'BD Factoraje'!$G:$G,'Cartera Semanal Producto'!$A78,'BD Factoraje'!$N:$N,'Cartera Semanal Producto'!CJ$1,'BD Factoraje'!$C:$C,$B$2)</f>
        <v>421319.75</v>
      </c>
      <c r="CK78" s="11">
        <f>IF('Cartera Semanal Producto'!$A78='Cartera Semanal Producto'!CK$1,-SUMIFS('BD Factoraje'!$Q:$Q,'BD Factoraje'!$G:$G,'Cartera Semanal Producto'!$A78,'BD Factoraje'!$C:$C,$B$2),0)+CJ78-SUMIFS('BD Factoraje'!$R:$R,'BD Factoraje'!$G:$G,'Cartera Semanal Producto'!$A78,'BD Factoraje'!$N:$N,'Cartera Semanal Producto'!CK$1,'BD Factoraje'!$C:$C,$B$2)</f>
        <v>421319.75</v>
      </c>
      <c r="CL78" s="11">
        <f>IF('Cartera Semanal Producto'!$A78='Cartera Semanal Producto'!CL$1,-SUMIFS('BD Factoraje'!$Q:$Q,'BD Factoraje'!$G:$G,'Cartera Semanal Producto'!$A78,'BD Factoraje'!$C:$C,$B$2),0)+CK78-SUMIFS('BD Factoraje'!$R:$R,'BD Factoraje'!$G:$G,'Cartera Semanal Producto'!$A78,'BD Factoraje'!$N:$N,'Cartera Semanal Producto'!CL$1,'BD Factoraje'!$C:$C,$B$2)</f>
        <v>421319.75</v>
      </c>
      <c r="CM78" s="11">
        <f>IF('Cartera Semanal Producto'!$A78='Cartera Semanal Producto'!CM$1,-SUMIFS('BD Factoraje'!$Q:$Q,'BD Factoraje'!$G:$G,'Cartera Semanal Producto'!$A78,'BD Factoraje'!$C:$C,$B$2),0)+CL78-SUMIFS('BD Factoraje'!$R:$R,'BD Factoraje'!$G:$G,'Cartera Semanal Producto'!$A78,'BD Factoraje'!$N:$N,'Cartera Semanal Producto'!CM$1,'BD Factoraje'!$C:$C,$B$2)</f>
        <v>421319.75</v>
      </c>
      <c r="CN78" s="11">
        <f>IF('Cartera Semanal Producto'!$A78='Cartera Semanal Producto'!CN$1,-SUMIFS('BD Factoraje'!$Q:$Q,'BD Factoraje'!$G:$G,'Cartera Semanal Producto'!$A78,'BD Factoraje'!$C:$C,$B$2),0)+CM78-SUMIFS('BD Factoraje'!$R:$R,'BD Factoraje'!$G:$G,'Cartera Semanal Producto'!$A78,'BD Factoraje'!$N:$N,'Cartera Semanal Producto'!CN$1,'BD Factoraje'!$C:$C,$B$2)</f>
        <v>421319.75</v>
      </c>
      <c r="CO78" s="11">
        <f>IF('Cartera Semanal Producto'!$A78='Cartera Semanal Producto'!CO$1,-SUMIFS('BD Factoraje'!$Q:$Q,'BD Factoraje'!$G:$G,'Cartera Semanal Producto'!$A78,'BD Factoraje'!$C:$C,$B$2),0)+CN78-SUMIFS('BD Factoraje'!$R:$R,'BD Factoraje'!$G:$G,'Cartera Semanal Producto'!$A78,'BD Factoraje'!$N:$N,'Cartera Semanal Producto'!CO$1,'BD Factoraje'!$C:$C,$B$2)</f>
        <v>421319.75</v>
      </c>
      <c r="CP78" s="11">
        <f>IF('Cartera Semanal Producto'!$A78='Cartera Semanal Producto'!CP$1,-SUMIFS('BD Factoraje'!$Q:$Q,'BD Factoraje'!$G:$G,'Cartera Semanal Producto'!$A78,'BD Factoraje'!$C:$C,$B$2),0)+CO78-SUMIFS('BD Factoraje'!$R:$R,'BD Factoraje'!$G:$G,'Cartera Semanal Producto'!$A78,'BD Factoraje'!$N:$N,'Cartera Semanal Producto'!CP$1,'BD Factoraje'!$C:$C,$B$2)</f>
        <v>421319.75</v>
      </c>
      <c r="CQ78" s="11">
        <f>IF('Cartera Semanal Producto'!$A78='Cartera Semanal Producto'!CQ$1,-SUMIFS('BD Factoraje'!$Q:$Q,'BD Factoraje'!$G:$G,'Cartera Semanal Producto'!$A78,'BD Factoraje'!$C:$C,$B$2),0)+CP78-SUMIFS('BD Factoraje'!$R:$R,'BD Factoraje'!$G:$G,'Cartera Semanal Producto'!$A78,'BD Factoraje'!$N:$N,'Cartera Semanal Producto'!CQ$1,'BD Factoraje'!$C:$C,$B$2)</f>
        <v>421319.75</v>
      </c>
      <c r="CR78" s="11">
        <f>IF('Cartera Semanal Producto'!$A78='Cartera Semanal Producto'!CR$1,-SUMIFS('BD Factoraje'!$Q:$Q,'BD Factoraje'!$G:$G,'Cartera Semanal Producto'!$A78,'BD Factoraje'!$C:$C,$B$2),0)+CQ78-SUMIFS('BD Factoraje'!$R:$R,'BD Factoraje'!$G:$G,'Cartera Semanal Producto'!$A78,'BD Factoraje'!$N:$N,'Cartera Semanal Producto'!CR$1,'BD Factoraje'!$C:$C,$B$2)</f>
        <v>421319.75</v>
      </c>
      <c r="CS78" s="11">
        <f>IF('Cartera Semanal Producto'!$A78='Cartera Semanal Producto'!CS$1,-SUMIFS('BD Factoraje'!$Q:$Q,'BD Factoraje'!$G:$G,'Cartera Semanal Producto'!$A78,'BD Factoraje'!$C:$C,$B$2),0)+CR78-SUMIFS('BD Factoraje'!$R:$R,'BD Factoraje'!$G:$G,'Cartera Semanal Producto'!$A78,'BD Factoraje'!$N:$N,'Cartera Semanal Producto'!CS$1,'BD Factoraje'!$C:$C,$B$2)</f>
        <v>421319.75</v>
      </c>
      <c r="CT78" s="11">
        <f>IF('Cartera Semanal Producto'!$A78='Cartera Semanal Producto'!CT$1,-SUMIFS('BD Factoraje'!$Q:$Q,'BD Factoraje'!$G:$G,'Cartera Semanal Producto'!$A78,'BD Factoraje'!$C:$C,$B$2),0)+CS78-SUMIFS('BD Factoraje'!$R:$R,'BD Factoraje'!$G:$G,'Cartera Semanal Producto'!$A78,'BD Factoraje'!$N:$N,'Cartera Semanal Producto'!CT$1,'BD Factoraje'!$C:$C,$B$2)</f>
        <v>421319.75</v>
      </c>
      <c r="CU78" s="11">
        <f>IF('Cartera Semanal Producto'!$A78='Cartera Semanal Producto'!CU$1,-SUMIFS('BD Factoraje'!$Q:$Q,'BD Factoraje'!$G:$G,'Cartera Semanal Producto'!$A78,'BD Factoraje'!$C:$C,$B$2),0)+CT78-SUMIFS('BD Factoraje'!$R:$R,'BD Factoraje'!$G:$G,'Cartera Semanal Producto'!$A78,'BD Factoraje'!$N:$N,'Cartera Semanal Producto'!CU$1,'BD Factoraje'!$C:$C,$B$2)</f>
        <v>421319.75</v>
      </c>
      <c r="CV78" s="11">
        <f>IF('Cartera Semanal Producto'!$A78='Cartera Semanal Producto'!CV$1,-SUMIFS('BD Factoraje'!$Q:$Q,'BD Factoraje'!$G:$G,'Cartera Semanal Producto'!$A78,'BD Factoraje'!$C:$C,$B$2),0)+CU78-SUMIFS('BD Factoraje'!$R:$R,'BD Factoraje'!$G:$G,'Cartera Semanal Producto'!$A78,'BD Factoraje'!$N:$N,'Cartera Semanal Producto'!CV$1,'BD Factoraje'!$C:$C,$B$2)</f>
        <v>421319.75</v>
      </c>
    </row>
    <row r="79" spans="1:100" x14ac:dyDescent="0.25">
      <c r="A79" s="14">
        <v>89</v>
      </c>
      <c r="B79" s="31">
        <f t="shared" si="3"/>
        <v>42988</v>
      </c>
      <c r="C79" s="11">
        <f>IF('Cartera Semanal Producto'!$A79='Cartera Semanal Producto'!C$1,-SUMIFS('BD Factoraje'!$Q:$Q,'BD Factoraje'!$G:$G,'Cartera Semanal Producto'!$A79,'BD Factoraje'!$C:$C,$B$2),0)</f>
        <v>0</v>
      </c>
      <c r="D79" s="11">
        <f>IF('Cartera Semanal Producto'!$A79='Cartera Semanal Producto'!D$1,-SUMIFS('BD Factoraje'!$Q:$Q,'BD Factoraje'!$G:$G,'Cartera Semanal Producto'!$A79,'BD Factoraje'!$C:$C,$B$2),0)+C79-SUMIFS('BD Factoraje'!$R:$R,'BD Factoraje'!$G:$G,'Cartera Semanal Producto'!$A79,'BD Factoraje'!$N:$N,'Cartera Semanal Producto'!D$1,'BD Factoraje'!$C:$C,$B$2)</f>
        <v>0</v>
      </c>
      <c r="E79" s="11">
        <f>IF('Cartera Semanal Producto'!$A79='Cartera Semanal Producto'!E$1,-SUMIFS('BD Factoraje'!$Q:$Q,'BD Factoraje'!$G:$G,'Cartera Semanal Producto'!$A79,'BD Factoraje'!$C:$C,$B$2),0)+D79-SUMIFS('BD Factoraje'!$R:$R,'BD Factoraje'!$G:$G,'Cartera Semanal Producto'!$A79,'BD Factoraje'!$N:$N,'Cartera Semanal Producto'!E$1,'BD Factoraje'!$C:$C,$B$2)</f>
        <v>0</v>
      </c>
      <c r="F79" s="11">
        <f>IF('Cartera Semanal Producto'!$A79='Cartera Semanal Producto'!F$1,-SUMIFS('BD Factoraje'!$Q:$Q,'BD Factoraje'!$G:$G,'Cartera Semanal Producto'!$A79,'BD Factoraje'!$C:$C,$B$2),0)+E79-SUMIFS('BD Factoraje'!$R:$R,'BD Factoraje'!$G:$G,'Cartera Semanal Producto'!$A79,'BD Factoraje'!$N:$N,'Cartera Semanal Producto'!F$1,'BD Factoraje'!$C:$C,$B$2)</f>
        <v>0</v>
      </c>
      <c r="G79" s="11">
        <f>IF('Cartera Semanal Producto'!$A79='Cartera Semanal Producto'!G$1,-SUMIFS('BD Factoraje'!$Q:$Q,'BD Factoraje'!$G:$G,'Cartera Semanal Producto'!$A79,'BD Factoraje'!$C:$C,$B$2),0)+F79-SUMIFS('BD Factoraje'!$R:$R,'BD Factoraje'!$G:$G,'Cartera Semanal Producto'!$A79,'BD Factoraje'!$N:$N,'Cartera Semanal Producto'!G$1,'BD Factoraje'!$C:$C,$B$2)</f>
        <v>0</v>
      </c>
      <c r="H79" s="11">
        <f>IF('Cartera Semanal Producto'!$A79='Cartera Semanal Producto'!H$1,-SUMIFS('BD Factoraje'!$Q:$Q,'BD Factoraje'!$G:$G,'Cartera Semanal Producto'!$A79,'BD Factoraje'!$C:$C,$B$2),0)+G79-SUMIFS('BD Factoraje'!$R:$R,'BD Factoraje'!$G:$G,'Cartera Semanal Producto'!$A79,'BD Factoraje'!$N:$N,'Cartera Semanal Producto'!H$1,'BD Factoraje'!$C:$C,$B$2)</f>
        <v>0</v>
      </c>
      <c r="I79" s="11">
        <f>IF('Cartera Semanal Producto'!$A79='Cartera Semanal Producto'!I$1,-SUMIFS('BD Factoraje'!$Q:$Q,'BD Factoraje'!$G:$G,'Cartera Semanal Producto'!$A79,'BD Factoraje'!$C:$C,$B$2),0)+H79-SUMIFS('BD Factoraje'!$R:$R,'BD Factoraje'!$G:$G,'Cartera Semanal Producto'!$A79,'BD Factoraje'!$N:$N,'Cartera Semanal Producto'!I$1,'BD Factoraje'!$C:$C,$B$2)</f>
        <v>0</v>
      </c>
      <c r="J79" s="11">
        <f>IF('Cartera Semanal Producto'!$A79='Cartera Semanal Producto'!J$1,-SUMIFS('BD Factoraje'!$Q:$Q,'BD Factoraje'!$G:$G,'Cartera Semanal Producto'!$A79,'BD Factoraje'!$C:$C,$B$2),0)+I79-SUMIFS('BD Factoraje'!$R:$R,'BD Factoraje'!$G:$G,'Cartera Semanal Producto'!$A79,'BD Factoraje'!$N:$N,'Cartera Semanal Producto'!J$1,'BD Factoraje'!$C:$C,$B$2)</f>
        <v>0</v>
      </c>
      <c r="K79" s="11">
        <f>IF('Cartera Semanal Producto'!$A79='Cartera Semanal Producto'!K$1,-SUMIFS('BD Factoraje'!$Q:$Q,'BD Factoraje'!$G:$G,'Cartera Semanal Producto'!$A79,'BD Factoraje'!$C:$C,$B$2),0)+J79-SUMIFS('BD Factoraje'!$R:$R,'BD Factoraje'!$G:$G,'Cartera Semanal Producto'!$A79,'BD Factoraje'!$N:$N,'Cartera Semanal Producto'!K$1,'BD Factoraje'!$C:$C,$B$2)</f>
        <v>0</v>
      </c>
      <c r="L79" s="11">
        <f>IF('Cartera Semanal Producto'!$A79='Cartera Semanal Producto'!L$1,-SUMIFS('BD Factoraje'!$Q:$Q,'BD Factoraje'!$G:$G,'Cartera Semanal Producto'!$A79,'BD Factoraje'!$C:$C,$B$2),0)+K79-SUMIFS('BD Factoraje'!$R:$R,'BD Factoraje'!$G:$G,'Cartera Semanal Producto'!$A79,'BD Factoraje'!$N:$N,'Cartera Semanal Producto'!L$1,'BD Factoraje'!$C:$C,$B$2)</f>
        <v>0</v>
      </c>
      <c r="M79" s="11">
        <f>IF('Cartera Semanal Producto'!$A79='Cartera Semanal Producto'!M$1,-SUMIFS('BD Factoraje'!$Q:$Q,'BD Factoraje'!$G:$G,'Cartera Semanal Producto'!$A79,'BD Factoraje'!$C:$C,$B$2),0)+L79-SUMIFS('BD Factoraje'!$R:$R,'BD Factoraje'!$G:$G,'Cartera Semanal Producto'!$A79,'BD Factoraje'!$N:$N,'Cartera Semanal Producto'!M$1,'BD Factoraje'!$C:$C,$B$2)</f>
        <v>0</v>
      </c>
      <c r="N79" s="11">
        <f>IF('Cartera Semanal Producto'!$A79='Cartera Semanal Producto'!N$1,-SUMIFS('BD Factoraje'!$Q:$Q,'BD Factoraje'!$G:$G,'Cartera Semanal Producto'!$A79,'BD Factoraje'!$C:$C,$B$2),0)+M79-SUMIFS('BD Factoraje'!$R:$R,'BD Factoraje'!$G:$G,'Cartera Semanal Producto'!$A79,'BD Factoraje'!$N:$N,'Cartera Semanal Producto'!N$1,'BD Factoraje'!$C:$C,$B$2)</f>
        <v>0</v>
      </c>
      <c r="O79" s="11">
        <f>IF('Cartera Semanal Producto'!$A79='Cartera Semanal Producto'!O$1,-SUMIFS('BD Factoraje'!$Q:$Q,'BD Factoraje'!$G:$G,'Cartera Semanal Producto'!$A79,'BD Factoraje'!$C:$C,$B$2),0)+N79-SUMIFS('BD Factoraje'!$R:$R,'BD Factoraje'!$G:$G,'Cartera Semanal Producto'!$A79,'BD Factoraje'!$N:$N,'Cartera Semanal Producto'!O$1,'BD Factoraje'!$C:$C,$B$2)</f>
        <v>0</v>
      </c>
      <c r="P79" s="11">
        <f>IF('Cartera Semanal Producto'!$A79='Cartera Semanal Producto'!P$1,-SUMIFS('BD Factoraje'!$Q:$Q,'BD Factoraje'!$G:$G,'Cartera Semanal Producto'!$A79,'BD Factoraje'!$C:$C,$B$2),0)+O79-SUMIFS('BD Factoraje'!$R:$R,'BD Factoraje'!$G:$G,'Cartera Semanal Producto'!$A79,'BD Factoraje'!$N:$N,'Cartera Semanal Producto'!P$1,'BD Factoraje'!$C:$C,$B$2)</f>
        <v>0</v>
      </c>
      <c r="Q79" s="11">
        <f>IF('Cartera Semanal Producto'!$A79='Cartera Semanal Producto'!Q$1,-SUMIFS('BD Factoraje'!$Q:$Q,'BD Factoraje'!$G:$G,'Cartera Semanal Producto'!$A79,'BD Factoraje'!$C:$C,$B$2),0)+P79-SUMIFS('BD Factoraje'!$R:$R,'BD Factoraje'!$G:$G,'Cartera Semanal Producto'!$A79,'BD Factoraje'!$N:$N,'Cartera Semanal Producto'!Q$1,'BD Factoraje'!$C:$C,$B$2)</f>
        <v>0</v>
      </c>
      <c r="R79" s="11">
        <f>IF('Cartera Semanal Producto'!$A79='Cartera Semanal Producto'!R$1,-SUMIFS('BD Factoraje'!$Q:$Q,'BD Factoraje'!$G:$G,'Cartera Semanal Producto'!$A79,'BD Factoraje'!$C:$C,$B$2),0)+Q79-SUMIFS('BD Factoraje'!$R:$R,'BD Factoraje'!$G:$G,'Cartera Semanal Producto'!$A79,'BD Factoraje'!$N:$N,'Cartera Semanal Producto'!R$1,'BD Factoraje'!$C:$C,$B$2)</f>
        <v>0</v>
      </c>
      <c r="S79" s="11">
        <f>IF('Cartera Semanal Producto'!$A79='Cartera Semanal Producto'!S$1,-SUMIFS('BD Factoraje'!$Q:$Q,'BD Factoraje'!$G:$G,'Cartera Semanal Producto'!$A79,'BD Factoraje'!$C:$C,$B$2),0)+R79-SUMIFS('BD Factoraje'!$R:$R,'BD Factoraje'!$G:$G,'Cartera Semanal Producto'!$A79,'BD Factoraje'!$N:$N,'Cartera Semanal Producto'!S$1,'BD Factoraje'!$C:$C,$B$2)</f>
        <v>0</v>
      </c>
      <c r="T79" s="11">
        <f>IF('Cartera Semanal Producto'!$A79='Cartera Semanal Producto'!T$1,-SUMIFS('BD Factoraje'!$Q:$Q,'BD Factoraje'!$G:$G,'Cartera Semanal Producto'!$A79,'BD Factoraje'!$C:$C,$B$2),0)+S79-SUMIFS('BD Factoraje'!$R:$R,'BD Factoraje'!$G:$G,'Cartera Semanal Producto'!$A79,'BD Factoraje'!$N:$N,'Cartera Semanal Producto'!T$1,'BD Factoraje'!$C:$C,$B$2)</f>
        <v>0</v>
      </c>
      <c r="U79" s="11">
        <f>IF('Cartera Semanal Producto'!$A79='Cartera Semanal Producto'!U$1,-SUMIFS('BD Factoraje'!$Q:$Q,'BD Factoraje'!$G:$G,'Cartera Semanal Producto'!$A79,'BD Factoraje'!$C:$C,$B$2),0)+T79-SUMIFS('BD Factoraje'!$R:$R,'BD Factoraje'!$G:$G,'Cartera Semanal Producto'!$A79,'BD Factoraje'!$N:$N,'Cartera Semanal Producto'!U$1,'BD Factoraje'!$C:$C,$B$2)</f>
        <v>0</v>
      </c>
      <c r="V79" s="11">
        <f>IF('Cartera Semanal Producto'!$A79='Cartera Semanal Producto'!V$1,-SUMIFS('BD Factoraje'!$Q:$Q,'BD Factoraje'!$G:$G,'Cartera Semanal Producto'!$A79,'BD Factoraje'!$C:$C,$B$2),0)+U79-SUMIFS('BD Factoraje'!$R:$R,'BD Factoraje'!$G:$G,'Cartera Semanal Producto'!$A79,'BD Factoraje'!$N:$N,'Cartera Semanal Producto'!V$1,'BD Factoraje'!$C:$C,$B$2)</f>
        <v>0</v>
      </c>
      <c r="W79" s="11">
        <f>IF('Cartera Semanal Producto'!$A79='Cartera Semanal Producto'!W$1,-SUMIFS('BD Factoraje'!$Q:$Q,'BD Factoraje'!$G:$G,'Cartera Semanal Producto'!$A79,'BD Factoraje'!$C:$C,$B$2),0)+V79-SUMIFS('BD Factoraje'!$R:$R,'BD Factoraje'!$G:$G,'Cartera Semanal Producto'!$A79,'BD Factoraje'!$N:$N,'Cartera Semanal Producto'!W$1,'BD Factoraje'!$C:$C,$B$2)</f>
        <v>0</v>
      </c>
      <c r="X79" s="11">
        <f>IF('Cartera Semanal Producto'!$A79='Cartera Semanal Producto'!X$1,-SUMIFS('BD Factoraje'!$Q:$Q,'BD Factoraje'!$G:$G,'Cartera Semanal Producto'!$A79,'BD Factoraje'!$C:$C,$B$2),0)+W79-SUMIFS('BD Factoraje'!$R:$R,'BD Factoraje'!$G:$G,'Cartera Semanal Producto'!$A79,'BD Factoraje'!$N:$N,'Cartera Semanal Producto'!X$1,'BD Factoraje'!$C:$C,$B$2)</f>
        <v>0</v>
      </c>
      <c r="Y79" s="11">
        <f>IF('Cartera Semanal Producto'!$A79='Cartera Semanal Producto'!Y$1,-SUMIFS('BD Factoraje'!$Q:$Q,'BD Factoraje'!$G:$G,'Cartera Semanal Producto'!$A79,'BD Factoraje'!$C:$C,$B$2),0)+X79-SUMIFS('BD Factoraje'!$R:$R,'BD Factoraje'!$G:$G,'Cartera Semanal Producto'!$A79,'BD Factoraje'!$N:$N,'Cartera Semanal Producto'!Y$1,'BD Factoraje'!$C:$C,$B$2)</f>
        <v>0</v>
      </c>
      <c r="Z79" s="11">
        <f>IF('Cartera Semanal Producto'!$A79='Cartera Semanal Producto'!Z$1,-SUMIFS('BD Factoraje'!$Q:$Q,'BD Factoraje'!$G:$G,'Cartera Semanal Producto'!$A79,'BD Factoraje'!$C:$C,$B$2),0)+Y79-SUMIFS('BD Factoraje'!$R:$R,'BD Factoraje'!$G:$G,'Cartera Semanal Producto'!$A79,'BD Factoraje'!$N:$N,'Cartera Semanal Producto'!Z$1,'BD Factoraje'!$C:$C,$B$2)</f>
        <v>0</v>
      </c>
      <c r="AA79" s="11">
        <f>IF('Cartera Semanal Producto'!$A79='Cartera Semanal Producto'!AA$1,-SUMIFS('BD Factoraje'!$Q:$Q,'BD Factoraje'!$G:$G,'Cartera Semanal Producto'!$A79,'BD Factoraje'!$C:$C,$B$2),0)+Z79-SUMIFS('BD Factoraje'!$R:$R,'BD Factoraje'!$G:$G,'Cartera Semanal Producto'!$A79,'BD Factoraje'!$N:$N,'Cartera Semanal Producto'!AA$1,'BD Factoraje'!$C:$C,$B$2)</f>
        <v>0</v>
      </c>
      <c r="AB79" s="11">
        <f>IF('Cartera Semanal Producto'!$A79='Cartera Semanal Producto'!AB$1,-SUMIFS('BD Factoraje'!$Q:$Q,'BD Factoraje'!$G:$G,'Cartera Semanal Producto'!$A79,'BD Factoraje'!$C:$C,$B$2),0)+AA79-SUMIFS('BD Factoraje'!$R:$R,'BD Factoraje'!$G:$G,'Cartera Semanal Producto'!$A79,'BD Factoraje'!$N:$N,'Cartera Semanal Producto'!AB$1,'BD Factoraje'!$C:$C,$B$2)</f>
        <v>0</v>
      </c>
      <c r="AC79" s="11">
        <f>IF('Cartera Semanal Producto'!$A79='Cartera Semanal Producto'!AC$1,-SUMIFS('BD Factoraje'!$Q:$Q,'BD Factoraje'!$G:$G,'Cartera Semanal Producto'!$A79,'BD Factoraje'!$C:$C,$B$2),0)+AB79-SUMIFS('BD Factoraje'!$R:$R,'BD Factoraje'!$G:$G,'Cartera Semanal Producto'!$A79,'BD Factoraje'!$N:$N,'Cartera Semanal Producto'!AC$1,'BD Factoraje'!$C:$C,$B$2)</f>
        <v>0</v>
      </c>
      <c r="AD79" s="11">
        <f>IF('Cartera Semanal Producto'!$A79='Cartera Semanal Producto'!AD$1,-SUMIFS('BD Factoraje'!$Q:$Q,'BD Factoraje'!$G:$G,'Cartera Semanal Producto'!$A79,'BD Factoraje'!$C:$C,$B$2),0)+AC79-SUMIFS('BD Factoraje'!$R:$R,'BD Factoraje'!$G:$G,'Cartera Semanal Producto'!$A79,'BD Factoraje'!$N:$N,'Cartera Semanal Producto'!AD$1,'BD Factoraje'!$C:$C,$B$2)</f>
        <v>0</v>
      </c>
      <c r="AE79" s="11">
        <f>IF('Cartera Semanal Producto'!$A79='Cartera Semanal Producto'!AE$1,-SUMIFS('BD Factoraje'!$Q:$Q,'BD Factoraje'!$G:$G,'Cartera Semanal Producto'!$A79,'BD Factoraje'!$C:$C,$B$2),0)+AD79-SUMIFS('BD Factoraje'!$R:$R,'BD Factoraje'!$G:$G,'Cartera Semanal Producto'!$A79,'BD Factoraje'!$N:$N,'Cartera Semanal Producto'!AE$1,'BD Factoraje'!$C:$C,$B$2)</f>
        <v>0</v>
      </c>
      <c r="AF79" s="11">
        <f>IF('Cartera Semanal Producto'!$A79='Cartera Semanal Producto'!AF$1,-SUMIFS('BD Factoraje'!$Q:$Q,'BD Factoraje'!$G:$G,'Cartera Semanal Producto'!$A79,'BD Factoraje'!$C:$C,$B$2),0)+AE79-SUMIFS('BD Factoraje'!$R:$R,'BD Factoraje'!$G:$G,'Cartera Semanal Producto'!$A79,'BD Factoraje'!$N:$N,'Cartera Semanal Producto'!AF$1,'BD Factoraje'!$C:$C,$B$2)</f>
        <v>0</v>
      </c>
      <c r="AG79" s="11">
        <f>IF('Cartera Semanal Producto'!$A79='Cartera Semanal Producto'!AG$1,-SUMIFS('BD Factoraje'!$Q:$Q,'BD Factoraje'!$G:$G,'Cartera Semanal Producto'!$A79,'BD Factoraje'!$C:$C,$B$2),0)+AF79-SUMIFS('BD Factoraje'!$R:$R,'BD Factoraje'!$G:$G,'Cartera Semanal Producto'!$A79,'BD Factoraje'!$N:$N,'Cartera Semanal Producto'!AG$1,'BD Factoraje'!$C:$C,$B$2)</f>
        <v>0</v>
      </c>
      <c r="AH79" s="11">
        <f>IF('Cartera Semanal Producto'!$A79='Cartera Semanal Producto'!AH$1,-SUMIFS('BD Factoraje'!$Q:$Q,'BD Factoraje'!$G:$G,'Cartera Semanal Producto'!$A79,'BD Factoraje'!$C:$C,$B$2),0)+AG79-SUMIFS('BD Factoraje'!$R:$R,'BD Factoraje'!$G:$G,'Cartera Semanal Producto'!$A79,'BD Factoraje'!$N:$N,'Cartera Semanal Producto'!AH$1,'BD Factoraje'!$C:$C,$B$2)</f>
        <v>0</v>
      </c>
      <c r="AI79" s="11">
        <f>IF('Cartera Semanal Producto'!$A79='Cartera Semanal Producto'!AI$1,-SUMIFS('BD Factoraje'!$Q:$Q,'BD Factoraje'!$G:$G,'Cartera Semanal Producto'!$A79,'BD Factoraje'!$C:$C,$B$2),0)+AH79-SUMIFS('BD Factoraje'!$R:$R,'BD Factoraje'!$G:$G,'Cartera Semanal Producto'!$A79,'BD Factoraje'!$N:$N,'Cartera Semanal Producto'!AI$1,'BD Factoraje'!$C:$C,$B$2)</f>
        <v>0</v>
      </c>
      <c r="AJ79" s="11">
        <f>IF('Cartera Semanal Producto'!$A79='Cartera Semanal Producto'!AJ$1,-SUMIFS('BD Factoraje'!$Q:$Q,'BD Factoraje'!$G:$G,'Cartera Semanal Producto'!$A79,'BD Factoraje'!$C:$C,$B$2),0)+AI79-SUMIFS('BD Factoraje'!$R:$R,'BD Factoraje'!$G:$G,'Cartera Semanal Producto'!$A79,'BD Factoraje'!$N:$N,'Cartera Semanal Producto'!AJ$1,'BD Factoraje'!$C:$C,$B$2)</f>
        <v>0</v>
      </c>
      <c r="AK79" s="11">
        <f>IF('Cartera Semanal Producto'!$A79='Cartera Semanal Producto'!AK$1,-SUMIFS('BD Factoraje'!$Q:$Q,'BD Factoraje'!$G:$G,'Cartera Semanal Producto'!$A79,'BD Factoraje'!$C:$C,$B$2),0)+AJ79-SUMIFS('BD Factoraje'!$R:$R,'BD Factoraje'!$G:$G,'Cartera Semanal Producto'!$A79,'BD Factoraje'!$N:$N,'Cartera Semanal Producto'!AK$1,'BD Factoraje'!$C:$C,$B$2)</f>
        <v>0</v>
      </c>
      <c r="AL79" s="11">
        <f>IF('Cartera Semanal Producto'!$A79='Cartera Semanal Producto'!AL$1,-SUMIFS('BD Factoraje'!$Q:$Q,'BD Factoraje'!$G:$G,'Cartera Semanal Producto'!$A79,'BD Factoraje'!$C:$C,$B$2),0)+AK79-SUMIFS('BD Factoraje'!$R:$R,'BD Factoraje'!$G:$G,'Cartera Semanal Producto'!$A79,'BD Factoraje'!$N:$N,'Cartera Semanal Producto'!AL$1,'BD Factoraje'!$C:$C,$B$2)</f>
        <v>0</v>
      </c>
      <c r="AM79" s="11">
        <f>IF('Cartera Semanal Producto'!$A79='Cartera Semanal Producto'!AM$1,-SUMIFS('BD Factoraje'!$Q:$Q,'BD Factoraje'!$G:$G,'Cartera Semanal Producto'!$A79,'BD Factoraje'!$C:$C,$B$2),0)+AL79-SUMIFS('BD Factoraje'!$R:$R,'BD Factoraje'!$G:$G,'Cartera Semanal Producto'!$A79,'BD Factoraje'!$N:$N,'Cartera Semanal Producto'!AM$1,'BD Factoraje'!$C:$C,$B$2)</f>
        <v>0</v>
      </c>
      <c r="AN79" s="11">
        <f>IF('Cartera Semanal Producto'!$A79='Cartera Semanal Producto'!AN$1,-SUMIFS('BD Factoraje'!$Q:$Q,'BD Factoraje'!$G:$G,'Cartera Semanal Producto'!$A79,'BD Factoraje'!$C:$C,$B$2),0)+AM79-SUMIFS('BD Factoraje'!$R:$R,'BD Factoraje'!$G:$G,'Cartera Semanal Producto'!$A79,'BD Factoraje'!$N:$N,'Cartera Semanal Producto'!AN$1,'BD Factoraje'!$C:$C,$B$2)</f>
        <v>0</v>
      </c>
      <c r="AO79" s="11">
        <f>IF('Cartera Semanal Producto'!$A79='Cartera Semanal Producto'!AO$1,-SUMIFS('BD Factoraje'!$Q:$Q,'BD Factoraje'!$G:$G,'Cartera Semanal Producto'!$A79,'BD Factoraje'!$C:$C,$B$2),0)+AN79-SUMIFS('BD Factoraje'!$R:$R,'BD Factoraje'!$G:$G,'Cartera Semanal Producto'!$A79,'BD Factoraje'!$N:$N,'Cartera Semanal Producto'!AO$1,'BD Factoraje'!$C:$C,$B$2)</f>
        <v>0</v>
      </c>
      <c r="AP79" s="11">
        <f>IF('Cartera Semanal Producto'!$A79='Cartera Semanal Producto'!AP$1,-SUMIFS('BD Factoraje'!$Q:$Q,'BD Factoraje'!$G:$G,'Cartera Semanal Producto'!$A79,'BD Factoraje'!$C:$C,$B$2),0)+AO79-SUMIFS('BD Factoraje'!$R:$R,'BD Factoraje'!$G:$G,'Cartera Semanal Producto'!$A79,'BD Factoraje'!$N:$N,'Cartera Semanal Producto'!AP$1,'BD Factoraje'!$C:$C,$B$2)</f>
        <v>0</v>
      </c>
      <c r="AQ79" s="11">
        <f>IF('Cartera Semanal Producto'!$A79='Cartera Semanal Producto'!AQ$1,-SUMIFS('BD Factoraje'!$Q:$Q,'BD Factoraje'!$G:$G,'Cartera Semanal Producto'!$A79,'BD Factoraje'!$C:$C,$B$2),0)+AP79-SUMIFS('BD Factoraje'!$R:$R,'BD Factoraje'!$G:$G,'Cartera Semanal Producto'!$A79,'BD Factoraje'!$N:$N,'Cartera Semanal Producto'!AQ$1,'BD Factoraje'!$C:$C,$B$2)</f>
        <v>0</v>
      </c>
      <c r="AR79" s="11">
        <f>IF('Cartera Semanal Producto'!$A79='Cartera Semanal Producto'!AR$1,-SUMIFS('BD Factoraje'!$Q:$Q,'BD Factoraje'!$G:$G,'Cartera Semanal Producto'!$A79,'BD Factoraje'!$C:$C,$B$2),0)+AQ79-SUMIFS('BD Factoraje'!$R:$R,'BD Factoraje'!$G:$G,'Cartera Semanal Producto'!$A79,'BD Factoraje'!$N:$N,'Cartera Semanal Producto'!AR$1,'BD Factoraje'!$C:$C,$B$2)</f>
        <v>0</v>
      </c>
      <c r="AS79" s="11">
        <f>IF('Cartera Semanal Producto'!$A79='Cartera Semanal Producto'!AS$1,-SUMIFS('BD Factoraje'!$Q:$Q,'BD Factoraje'!$G:$G,'Cartera Semanal Producto'!$A79,'BD Factoraje'!$C:$C,$B$2),0)+AR79-SUMIFS('BD Factoraje'!$R:$R,'BD Factoraje'!$G:$G,'Cartera Semanal Producto'!$A79,'BD Factoraje'!$N:$N,'Cartera Semanal Producto'!AS$1,'BD Factoraje'!$C:$C,$B$2)</f>
        <v>0</v>
      </c>
      <c r="AT79" s="11">
        <f>IF('Cartera Semanal Producto'!$A79='Cartera Semanal Producto'!AT$1,-SUMIFS('BD Factoraje'!$Q:$Q,'BD Factoraje'!$G:$G,'Cartera Semanal Producto'!$A79,'BD Factoraje'!$C:$C,$B$2),0)+AS79-SUMIFS('BD Factoraje'!$R:$R,'BD Factoraje'!$G:$G,'Cartera Semanal Producto'!$A79,'BD Factoraje'!$N:$N,'Cartera Semanal Producto'!AT$1,'BD Factoraje'!$C:$C,$B$2)</f>
        <v>0</v>
      </c>
      <c r="AU79" s="11">
        <f>IF('Cartera Semanal Producto'!$A79='Cartera Semanal Producto'!AU$1,-SUMIFS('BD Factoraje'!$Q:$Q,'BD Factoraje'!$G:$G,'Cartera Semanal Producto'!$A79,'BD Factoraje'!$C:$C,$B$2),0)+AT79-SUMIFS('BD Factoraje'!$R:$R,'BD Factoraje'!$G:$G,'Cartera Semanal Producto'!$A79,'BD Factoraje'!$N:$N,'Cartera Semanal Producto'!AU$1,'BD Factoraje'!$C:$C,$B$2)</f>
        <v>0</v>
      </c>
      <c r="AV79" s="11">
        <f>IF('Cartera Semanal Producto'!$A79='Cartera Semanal Producto'!AV$1,-SUMIFS('BD Factoraje'!$Q:$Q,'BD Factoraje'!$G:$G,'Cartera Semanal Producto'!$A79,'BD Factoraje'!$C:$C,$B$2),0)+AU79-SUMIFS('BD Factoraje'!$R:$R,'BD Factoraje'!$G:$G,'Cartera Semanal Producto'!$A79,'BD Factoraje'!$N:$N,'Cartera Semanal Producto'!AV$1,'BD Factoraje'!$C:$C,$B$2)</f>
        <v>0</v>
      </c>
      <c r="AW79" s="11">
        <f>IF('Cartera Semanal Producto'!$A79='Cartera Semanal Producto'!AW$1,-SUMIFS('BD Factoraje'!$Q:$Q,'BD Factoraje'!$G:$G,'Cartera Semanal Producto'!$A79,'BD Factoraje'!$C:$C,$B$2),0)+AV79-SUMIFS('BD Factoraje'!$R:$R,'BD Factoraje'!$G:$G,'Cartera Semanal Producto'!$A79,'BD Factoraje'!$N:$N,'Cartera Semanal Producto'!AW$1,'BD Factoraje'!$C:$C,$B$2)</f>
        <v>0</v>
      </c>
      <c r="AX79" s="11">
        <f>IF('Cartera Semanal Producto'!$A79='Cartera Semanal Producto'!AX$1,-SUMIFS('BD Factoraje'!$Q:$Q,'BD Factoraje'!$G:$G,'Cartera Semanal Producto'!$A79,'BD Factoraje'!$C:$C,$B$2),0)+AW79-SUMIFS('BD Factoraje'!$R:$R,'BD Factoraje'!$G:$G,'Cartera Semanal Producto'!$A79,'BD Factoraje'!$N:$N,'Cartera Semanal Producto'!AX$1,'BD Factoraje'!$C:$C,$B$2)</f>
        <v>0</v>
      </c>
      <c r="AY79" s="11">
        <f>IF('Cartera Semanal Producto'!$A79='Cartera Semanal Producto'!AY$1,-SUMIFS('BD Factoraje'!$Q:$Q,'BD Factoraje'!$G:$G,'Cartera Semanal Producto'!$A79,'BD Factoraje'!$C:$C,$B$2),0)+AX79-SUMIFS('BD Factoraje'!$R:$R,'BD Factoraje'!$G:$G,'Cartera Semanal Producto'!$A79,'BD Factoraje'!$N:$N,'Cartera Semanal Producto'!AY$1,'BD Factoraje'!$C:$C,$B$2)</f>
        <v>0</v>
      </c>
      <c r="AZ79" s="11">
        <f>IF('Cartera Semanal Producto'!$A79='Cartera Semanal Producto'!AZ$1,-SUMIFS('BD Factoraje'!$Q:$Q,'BD Factoraje'!$G:$G,'Cartera Semanal Producto'!$A79,'BD Factoraje'!$C:$C,$B$2),0)+AY79-SUMIFS('BD Factoraje'!$R:$R,'BD Factoraje'!$G:$G,'Cartera Semanal Producto'!$A79,'BD Factoraje'!$N:$N,'Cartera Semanal Producto'!AZ$1,'BD Factoraje'!$C:$C,$B$2)</f>
        <v>0</v>
      </c>
      <c r="BA79" s="11">
        <f>IF('Cartera Semanal Producto'!$A79='Cartera Semanal Producto'!BA$1,-SUMIFS('BD Factoraje'!$Q:$Q,'BD Factoraje'!$G:$G,'Cartera Semanal Producto'!$A79,'BD Factoraje'!$C:$C,$B$2),0)+AZ79-SUMIFS('BD Factoraje'!$R:$R,'BD Factoraje'!$G:$G,'Cartera Semanal Producto'!$A79,'BD Factoraje'!$N:$N,'Cartera Semanal Producto'!BA$1,'BD Factoraje'!$C:$C,$B$2)</f>
        <v>0</v>
      </c>
      <c r="BB79" s="11">
        <f>IF('Cartera Semanal Producto'!$A79='Cartera Semanal Producto'!BB$1,-SUMIFS('BD Factoraje'!$Q:$Q,'BD Factoraje'!$G:$G,'Cartera Semanal Producto'!$A79,'BD Factoraje'!$C:$C,$B$2),0)+BA79-SUMIFS('BD Factoraje'!$R:$R,'BD Factoraje'!$G:$G,'Cartera Semanal Producto'!$A79,'BD Factoraje'!$N:$N,'Cartera Semanal Producto'!BB$1,'BD Factoraje'!$C:$C,$B$2)</f>
        <v>0</v>
      </c>
      <c r="BC79" s="11">
        <f>IF('Cartera Semanal Producto'!$A79='Cartera Semanal Producto'!BC$1,-SUMIFS('BD Factoraje'!$Q:$Q,'BD Factoraje'!$G:$G,'Cartera Semanal Producto'!$A79,'BD Factoraje'!$C:$C,$B$2),0)+BB79-SUMIFS('BD Factoraje'!$R:$R,'BD Factoraje'!$G:$G,'Cartera Semanal Producto'!$A79,'BD Factoraje'!$N:$N,'Cartera Semanal Producto'!BC$1,'BD Factoraje'!$C:$C,$B$2)</f>
        <v>0</v>
      </c>
      <c r="BD79" s="11">
        <f>IF('Cartera Semanal Producto'!$A79='Cartera Semanal Producto'!BD$1,-SUMIFS('BD Factoraje'!$Q:$Q,'BD Factoraje'!$G:$G,'Cartera Semanal Producto'!$A79,'BD Factoraje'!$C:$C,$B$2),0)+BC79-SUMIFS('BD Factoraje'!$R:$R,'BD Factoraje'!$G:$G,'Cartera Semanal Producto'!$A79,'BD Factoraje'!$N:$N,'Cartera Semanal Producto'!BD$1,'BD Factoraje'!$C:$C,$B$2)</f>
        <v>0</v>
      </c>
      <c r="BE79" s="11">
        <f>IF('Cartera Semanal Producto'!$A79='Cartera Semanal Producto'!BE$1,-SUMIFS('BD Factoraje'!$Q:$Q,'BD Factoraje'!$G:$G,'Cartera Semanal Producto'!$A79,'BD Factoraje'!$C:$C,$B$2),0)+BD79-SUMIFS('BD Factoraje'!$R:$R,'BD Factoraje'!$G:$G,'Cartera Semanal Producto'!$A79,'BD Factoraje'!$N:$N,'Cartera Semanal Producto'!BE$1,'BD Factoraje'!$C:$C,$B$2)</f>
        <v>0</v>
      </c>
      <c r="BF79" s="11">
        <f>IF('Cartera Semanal Producto'!$A79='Cartera Semanal Producto'!BF$1,-SUMIFS('BD Factoraje'!$Q:$Q,'BD Factoraje'!$G:$G,'Cartera Semanal Producto'!$A79,'BD Factoraje'!$C:$C,$B$2),0)+BE79-SUMIFS('BD Factoraje'!$R:$R,'BD Factoraje'!$G:$G,'Cartera Semanal Producto'!$A79,'BD Factoraje'!$N:$N,'Cartera Semanal Producto'!BF$1,'BD Factoraje'!$C:$C,$B$2)</f>
        <v>0</v>
      </c>
      <c r="BG79" s="11">
        <f>IF('Cartera Semanal Producto'!$A79='Cartera Semanal Producto'!BG$1,-SUMIFS('BD Factoraje'!$Q:$Q,'BD Factoraje'!$G:$G,'Cartera Semanal Producto'!$A79,'BD Factoraje'!$C:$C,$B$2),0)+BF79-SUMIFS('BD Factoraje'!$R:$R,'BD Factoraje'!$G:$G,'Cartera Semanal Producto'!$A79,'BD Factoraje'!$N:$N,'Cartera Semanal Producto'!BG$1,'BD Factoraje'!$C:$C,$B$2)</f>
        <v>0</v>
      </c>
      <c r="BH79" s="11">
        <f>IF('Cartera Semanal Producto'!$A79='Cartera Semanal Producto'!BH$1,-SUMIFS('BD Factoraje'!$Q:$Q,'BD Factoraje'!$G:$G,'Cartera Semanal Producto'!$A79,'BD Factoraje'!$C:$C,$B$2),0)+BG79-SUMIFS('BD Factoraje'!$R:$R,'BD Factoraje'!$G:$G,'Cartera Semanal Producto'!$A79,'BD Factoraje'!$N:$N,'Cartera Semanal Producto'!BH$1,'BD Factoraje'!$C:$C,$B$2)</f>
        <v>0</v>
      </c>
      <c r="BI79" s="11">
        <f>IF('Cartera Semanal Producto'!$A79='Cartera Semanal Producto'!BI$1,-SUMIFS('BD Factoraje'!$Q:$Q,'BD Factoraje'!$G:$G,'Cartera Semanal Producto'!$A79,'BD Factoraje'!$C:$C,$B$2),0)+BH79-SUMIFS('BD Factoraje'!$R:$R,'BD Factoraje'!$G:$G,'Cartera Semanal Producto'!$A79,'BD Factoraje'!$N:$N,'Cartera Semanal Producto'!BI$1,'BD Factoraje'!$C:$C,$B$2)</f>
        <v>0</v>
      </c>
      <c r="BJ79" s="11">
        <f>IF('Cartera Semanal Producto'!$A79='Cartera Semanal Producto'!BJ$1,-SUMIFS('BD Factoraje'!$Q:$Q,'BD Factoraje'!$G:$G,'Cartera Semanal Producto'!$A79,'BD Factoraje'!$C:$C,$B$2),0)+BI79-SUMIFS('BD Factoraje'!$R:$R,'BD Factoraje'!$G:$G,'Cartera Semanal Producto'!$A79,'BD Factoraje'!$N:$N,'Cartera Semanal Producto'!BJ$1,'BD Factoraje'!$C:$C,$B$2)</f>
        <v>0</v>
      </c>
      <c r="BK79" s="11">
        <f>IF('Cartera Semanal Producto'!$A79='Cartera Semanal Producto'!BK$1,-SUMIFS('BD Factoraje'!$Q:$Q,'BD Factoraje'!$G:$G,'Cartera Semanal Producto'!$A79,'BD Factoraje'!$C:$C,$B$2),0)+BJ79-SUMIFS('BD Factoraje'!$R:$R,'BD Factoraje'!$G:$G,'Cartera Semanal Producto'!$A79,'BD Factoraje'!$N:$N,'Cartera Semanal Producto'!BK$1,'BD Factoraje'!$C:$C,$B$2)</f>
        <v>0</v>
      </c>
      <c r="BL79" s="11">
        <f>IF('Cartera Semanal Producto'!$A79='Cartera Semanal Producto'!BL$1,-SUMIFS('BD Factoraje'!$Q:$Q,'BD Factoraje'!$G:$G,'Cartera Semanal Producto'!$A79,'BD Factoraje'!$C:$C,$B$2),0)+BK79-SUMIFS('BD Factoraje'!$R:$R,'BD Factoraje'!$G:$G,'Cartera Semanal Producto'!$A79,'BD Factoraje'!$N:$N,'Cartera Semanal Producto'!BL$1,'BD Factoraje'!$C:$C,$B$2)</f>
        <v>0</v>
      </c>
      <c r="BM79" s="11">
        <f>IF('Cartera Semanal Producto'!$A79='Cartera Semanal Producto'!BM$1,-SUMIFS('BD Factoraje'!$Q:$Q,'BD Factoraje'!$G:$G,'Cartera Semanal Producto'!$A79,'BD Factoraje'!$C:$C,$B$2),0)+BL79-SUMIFS('BD Factoraje'!$R:$R,'BD Factoraje'!$G:$G,'Cartera Semanal Producto'!$A79,'BD Factoraje'!$N:$N,'Cartera Semanal Producto'!BM$1,'BD Factoraje'!$C:$C,$B$2)</f>
        <v>0</v>
      </c>
      <c r="BN79" s="11">
        <f>IF('Cartera Semanal Producto'!$A79='Cartera Semanal Producto'!BN$1,-SUMIFS('BD Factoraje'!$Q:$Q,'BD Factoraje'!$G:$G,'Cartera Semanal Producto'!$A79,'BD Factoraje'!$C:$C,$B$2),0)+BM79-SUMIFS('BD Factoraje'!$R:$R,'BD Factoraje'!$G:$G,'Cartera Semanal Producto'!$A79,'BD Factoraje'!$N:$N,'Cartera Semanal Producto'!BN$1,'BD Factoraje'!$C:$C,$B$2)</f>
        <v>0</v>
      </c>
      <c r="BO79" s="11">
        <f>IF('Cartera Semanal Producto'!$A79='Cartera Semanal Producto'!BO$1,-SUMIFS('BD Factoraje'!$Q:$Q,'BD Factoraje'!$G:$G,'Cartera Semanal Producto'!$A79,'BD Factoraje'!$C:$C,$B$2),0)+BN79-SUMIFS('BD Factoraje'!$R:$R,'BD Factoraje'!$G:$G,'Cartera Semanal Producto'!$A79,'BD Factoraje'!$N:$N,'Cartera Semanal Producto'!BO$1,'BD Factoraje'!$C:$C,$B$2)</f>
        <v>0</v>
      </c>
      <c r="BP79" s="11">
        <f>IF('Cartera Semanal Producto'!$A79='Cartera Semanal Producto'!BP$1,-SUMIFS('BD Factoraje'!$Q:$Q,'BD Factoraje'!$G:$G,'Cartera Semanal Producto'!$A79,'BD Factoraje'!$C:$C,$B$2),0)+BO79-SUMIFS('BD Factoraje'!$R:$R,'BD Factoraje'!$G:$G,'Cartera Semanal Producto'!$A79,'BD Factoraje'!$N:$N,'Cartera Semanal Producto'!BP$1,'BD Factoraje'!$C:$C,$B$2)</f>
        <v>0</v>
      </c>
      <c r="BQ79" s="11">
        <f>IF('Cartera Semanal Producto'!$A79='Cartera Semanal Producto'!BQ$1,-SUMIFS('BD Factoraje'!$Q:$Q,'BD Factoraje'!$G:$G,'Cartera Semanal Producto'!$A79,'BD Factoraje'!$C:$C,$B$2),0)+BP79-SUMIFS('BD Factoraje'!$R:$R,'BD Factoraje'!$G:$G,'Cartera Semanal Producto'!$A79,'BD Factoraje'!$N:$N,'Cartera Semanal Producto'!BQ$1,'BD Factoraje'!$C:$C,$B$2)</f>
        <v>0</v>
      </c>
      <c r="BR79" s="11">
        <f>IF('Cartera Semanal Producto'!$A79='Cartera Semanal Producto'!BR$1,-SUMIFS('BD Factoraje'!$Q:$Q,'BD Factoraje'!$G:$G,'Cartera Semanal Producto'!$A79,'BD Factoraje'!$C:$C,$B$2),0)+BQ79-SUMIFS('BD Factoraje'!$R:$R,'BD Factoraje'!$G:$G,'Cartera Semanal Producto'!$A79,'BD Factoraje'!$N:$N,'Cartera Semanal Producto'!BR$1,'BD Factoraje'!$C:$C,$B$2)</f>
        <v>0</v>
      </c>
      <c r="BS79" s="11">
        <f>IF('Cartera Semanal Producto'!$A79='Cartera Semanal Producto'!BS$1,-SUMIFS('BD Factoraje'!$Q:$Q,'BD Factoraje'!$G:$G,'Cartera Semanal Producto'!$A79,'BD Factoraje'!$C:$C,$B$2),0)+BR79-SUMIFS('BD Factoraje'!$R:$R,'BD Factoraje'!$G:$G,'Cartera Semanal Producto'!$A79,'BD Factoraje'!$N:$N,'Cartera Semanal Producto'!BS$1,'BD Factoraje'!$C:$C,$B$2)</f>
        <v>0</v>
      </c>
      <c r="BT79" s="11">
        <f>IF('Cartera Semanal Producto'!$A79='Cartera Semanal Producto'!BT$1,-SUMIFS('BD Factoraje'!$Q:$Q,'BD Factoraje'!$G:$G,'Cartera Semanal Producto'!$A79,'BD Factoraje'!$C:$C,$B$2),0)+BS79-SUMIFS('BD Factoraje'!$R:$R,'BD Factoraje'!$G:$G,'Cartera Semanal Producto'!$A79,'BD Factoraje'!$N:$N,'Cartera Semanal Producto'!BT$1,'BD Factoraje'!$C:$C,$B$2)</f>
        <v>0</v>
      </c>
      <c r="BU79" s="11">
        <f>IF('Cartera Semanal Producto'!$A79='Cartera Semanal Producto'!BU$1,-SUMIFS('BD Factoraje'!$Q:$Q,'BD Factoraje'!$G:$G,'Cartera Semanal Producto'!$A79,'BD Factoraje'!$C:$C,$B$2),0)+BT79-SUMIFS('BD Factoraje'!$R:$R,'BD Factoraje'!$G:$G,'Cartera Semanal Producto'!$A79,'BD Factoraje'!$N:$N,'Cartera Semanal Producto'!BU$1,'BD Factoraje'!$C:$C,$B$2)</f>
        <v>0</v>
      </c>
      <c r="BV79" s="11">
        <f>IF('Cartera Semanal Producto'!$A79='Cartera Semanal Producto'!BV$1,-SUMIFS('BD Factoraje'!$Q:$Q,'BD Factoraje'!$G:$G,'Cartera Semanal Producto'!$A79,'BD Factoraje'!$C:$C,$B$2),0)+BU79-SUMIFS('BD Factoraje'!$R:$R,'BD Factoraje'!$G:$G,'Cartera Semanal Producto'!$A79,'BD Factoraje'!$N:$N,'Cartera Semanal Producto'!BV$1,'BD Factoraje'!$C:$C,$B$2)</f>
        <v>0</v>
      </c>
      <c r="BW79" s="11">
        <f>IF('Cartera Semanal Producto'!$A79='Cartera Semanal Producto'!BW$1,-SUMIFS('BD Factoraje'!$Q:$Q,'BD Factoraje'!$G:$G,'Cartera Semanal Producto'!$A79,'BD Factoraje'!$C:$C,$B$2),0)+BV79-SUMIFS('BD Factoraje'!$R:$R,'BD Factoraje'!$G:$G,'Cartera Semanal Producto'!$A79,'BD Factoraje'!$N:$N,'Cartera Semanal Producto'!BW$1,'BD Factoraje'!$C:$C,$B$2)</f>
        <v>0</v>
      </c>
      <c r="BX79" s="11">
        <f>IF('Cartera Semanal Producto'!$A79='Cartera Semanal Producto'!BX$1,-SUMIFS('BD Factoraje'!$Q:$Q,'BD Factoraje'!$G:$G,'Cartera Semanal Producto'!$A79,'BD Factoraje'!$C:$C,$B$2),0)+BW79-SUMIFS('BD Factoraje'!$R:$R,'BD Factoraje'!$G:$G,'Cartera Semanal Producto'!$A79,'BD Factoraje'!$N:$N,'Cartera Semanal Producto'!BX$1,'BD Factoraje'!$C:$C,$B$2)</f>
        <v>0</v>
      </c>
      <c r="BY79" s="11">
        <f>IF('Cartera Semanal Producto'!$A79='Cartera Semanal Producto'!BY$1,-SUMIFS('BD Factoraje'!$Q:$Q,'BD Factoraje'!$G:$G,'Cartera Semanal Producto'!$A79,'BD Factoraje'!$C:$C,$B$2),0)+BX79-SUMIFS('BD Factoraje'!$R:$R,'BD Factoraje'!$G:$G,'Cartera Semanal Producto'!$A79,'BD Factoraje'!$N:$N,'Cartera Semanal Producto'!BY$1,'BD Factoraje'!$C:$C,$B$2)</f>
        <v>0</v>
      </c>
      <c r="BZ79" s="11">
        <f>IF('Cartera Semanal Producto'!$A79='Cartera Semanal Producto'!BZ$1,-SUMIFS('BD Factoraje'!$Q:$Q,'BD Factoraje'!$G:$G,'Cartera Semanal Producto'!$A79,'BD Factoraje'!$C:$C,$B$2),0)+BY79-SUMIFS('BD Factoraje'!$R:$R,'BD Factoraje'!$G:$G,'Cartera Semanal Producto'!$A79,'BD Factoraje'!$N:$N,'Cartera Semanal Producto'!BZ$1,'BD Factoraje'!$C:$C,$B$2)</f>
        <v>624027.86943775218</v>
      </c>
      <c r="CA79" s="11">
        <f>IF('Cartera Semanal Producto'!$A79='Cartera Semanal Producto'!CA$1,-SUMIFS('BD Factoraje'!$Q:$Q,'BD Factoraje'!$G:$G,'Cartera Semanal Producto'!$A79,'BD Factoraje'!$C:$C,$B$2),0)+BZ79-SUMIFS('BD Factoraje'!$R:$R,'BD Factoraje'!$G:$G,'Cartera Semanal Producto'!$A79,'BD Factoraje'!$N:$N,'Cartera Semanal Producto'!CA$1,'BD Factoraje'!$C:$C,$B$2)</f>
        <v>624027.86943775218</v>
      </c>
      <c r="CB79" s="11">
        <f>IF('Cartera Semanal Producto'!$A79='Cartera Semanal Producto'!CB$1,-SUMIFS('BD Factoraje'!$Q:$Q,'BD Factoraje'!$G:$G,'Cartera Semanal Producto'!$A79,'BD Factoraje'!$C:$C,$B$2),0)+CA79-SUMIFS('BD Factoraje'!$R:$R,'BD Factoraje'!$G:$G,'Cartera Semanal Producto'!$A79,'BD Factoraje'!$N:$N,'Cartera Semanal Producto'!CB$1,'BD Factoraje'!$C:$C,$B$2)</f>
        <v>624027.86943775218</v>
      </c>
      <c r="CC79" s="11">
        <f>IF('Cartera Semanal Producto'!$A79='Cartera Semanal Producto'!CC$1,-SUMIFS('BD Factoraje'!$Q:$Q,'BD Factoraje'!$G:$G,'Cartera Semanal Producto'!$A79,'BD Factoraje'!$C:$C,$B$2),0)+CB79-SUMIFS('BD Factoraje'!$R:$R,'BD Factoraje'!$G:$G,'Cartera Semanal Producto'!$A79,'BD Factoraje'!$N:$N,'Cartera Semanal Producto'!CC$1,'BD Factoraje'!$C:$C,$B$2)</f>
        <v>624027.86943775218</v>
      </c>
      <c r="CD79" s="11">
        <f>IF('Cartera Semanal Producto'!$A79='Cartera Semanal Producto'!CD$1,-SUMIFS('BD Factoraje'!$Q:$Q,'BD Factoraje'!$G:$G,'Cartera Semanal Producto'!$A79,'BD Factoraje'!$C:$C,$B$2),0)+CC79-SUMIFS('BD Factoraje'!$R:$R,'BD Factoraje'!$G:$G,'Cartera Semanal Producto'!$A79,'BD Factoraje'!$N:$N,'Cartera Semanal Producto'!CD$1,'BD Factoraje'!$C:$C,$B$2)</f>
        <v>586658.09360840253</v>
      </c>
      <c r="CE79" s="11">
        <f>IF('Cartera Semanal Producto'!$A79='Cartera Semanal Producto'!CE$1,-SUMIFS('BD Factoraje'!$Q:$Q,'BD Factoraje'!$G:$G,'Cartera Semanal Producto'!$A79,'BD Factoraje'!$C:$C,$B$2),0)+CD79-SUMIFS('BD Factoraje'!$R:$R,'BD Factoraje'!$G:$G,'Cartera Semanal Producto'!$A79,'BD Factoraje'!$N:$N,'Cartera Semanal Producto'!CE$1,'BD Factoraje'!$C:$C,$B$2)</f>
        <v>586658.09360840253</v>
      </c>
      <c r="CF79" s="11">
        <f>IF('Cartera Semanal Producto'!$A79='Cartera Semanal Producto'!CF$1,-SUMIFS('BD Factoraje'!$Q:$Q,'BD Factoraje'!$G:$G,'Cartera Semanal Producto'!$A79,'BD Factoraje'!$C:$C,$B$2),0)+CE79-SUMIFS('BD Factoraje'!$R:$R,'BD Factoraje'!$G:$G,'Cartera Semanal Producto'!$A79,'BD Factoraje'!$N:$N,'Cartera Semanal Producto'!CF$1,'BD Factoraje'!$C:$C,$B$2)</f>
        <v>586658.09360840253</v>
      </c>
      <c r="CG79" s="11">
        <f>IF('Cartera Semanal Producto'!$A79='Cartera Semanal Producto'!CG$1,-SUMIFS('BD Factoraje'!$Q:$Q,'BD Factoraje'!$G:$G,'Cartera Semanal Producto'!$A79,'BD Factoraje'!$C:$C,$B$2),0)+CF79-SUMIFS('BD Factoraje'!$R:$R,'BD Factoraje'!$G:$G,'Cartera Semanal Producto'!$A79,'BD Factoraje'!$N:$N,'Cartera Semanal Producto'!CG$1,'BD Factoraje'!$C:$C,$B$2)</f>
        <v>586658.09360840253</v>
      </c>
      <c r="CH79" s="11">
        <f>IF('Cartera Semanal Producto'!$A79='Cartera Semanal Producto'!CH$1,-SUMIFS('BD Factoraje'!$Q:$Q,'BD Factoraje'!$G:$G,'Cartera Semanal Producto'!$A79,'BD Factoraje'!$C:$C,$B$2),0)+CG79-SUMIFS('BD Factoraje'!$R:$R,'BD Factoraje'!$G:$G,'Cartera Semanal Producto'!$A79,'BD Factoraje'!$N:$N,'Cartera Semanal Producto'!CH$1,'BD Factoraje'!$C:$C,$B$2)</f>
        <v>586658.09360840253</v>
      </c>
      <c r="CI79" s="11">
        <f>IF('Cartera Semanal Producto'!$A79='Cartera Semanal Producto'!CI$1,-SUMIFS('BD Factoraje'!$Q:$Q,'BD Factoraje'!$G:$G,'Cartera Semanal Producto'!$A79,'BD Factoraje'!$C:$C,$B$2),0)+CH79-SUMIFS('BD Factoraje'!$R:$R,'BD Factoraje'!$G:$G,'Cartera Semanal Producto'!$A79,'BD Factoraje'!$N:$N,'Cartera Semanal Producto'!CI$1,'BD Factoraje'!$C:$C,$B$2)</f>
        <v>586658.09360840253</v>
      </c>
      <c r="CJ79" s="11">
        <f>IF('Cartera Semanal Producto'!$A79='Cartera Semanal Producto'!CJ$1,-SUMIFS('BD Factoraje'!$Q:$Q,'BD Factoraje'!$G:$G,'Cartera Semanal Producto'!$A79,'BD Factoraje'!$C:$C,$B$2),0)+CI79-SUMIFS('BD Factoraje'!$R:$R,'BD Factoraje'!$G:$G,'Cartera Semanal Producto'!$A79,'BD Factoraje'!$N:$N,'Cartera Semanal Producto'!CJ$1,'BD Factoraje'!$C:$C,$B$2)</f>
        <v>586658.09360840253</v>
      </c>
      <c r="CK79" s="11">
        <f>IF('Cartera Semanal Producto'!$A79='Cartera Semanal Producto'!CK$1,-SUMIFS('BD Factoraje'!$Q:$Q,'BD Factoraje'!$G:$G,'Cartera Semanal Producto'!$A79,'BD Factoraje'!$C:$C,$B$2),0)+CJ79-SUMIFS('BD Factoraje'!$R:$R,'BD Factoraje'!$G:$G,'Cartera Semanal Producto'!$A79,'BD Factoraje'!$N:$N,'Cartera Semanal Producto'!CK$1,'BD Factoraje'!$C:$C,$B$2)</f>
        <v>586658.09360840253</v>
      </c>
      <c r="CL79" s="11">
        <f>IF('Cartera Semanal Producto'!$A79='Cartera Semanal Producto'!CL$1,-SUMIFS('BD Factoraje'!$Q:$Q,'BD Factoraje'!$G:$G,'Cartera Semanal Producto'!$A79,'BD Factoraje'!$C:$C,$B$2),0)+CK79-SUMIFS('BD Factoraje'!$R:$R,'BD Factoraje'!$G:$G,'Cartera Semanal Producto'!$A79,'BD Factoraje'!$N:$N,'Cartera Semanal Producto'!CL$1,'BD Factoraje'!$C:$C,$B$2)</f>
        <v>586658.09360840253</v>
      </c>
      <c r="CM79" s="11">
        <f>IF('Cartera Semanal Producto'!$A79='Cartera Semanal Producto'!CM$1,-SUMIFS('BD Factoraje'!$Q:$Q,'BD Factoraje'!$G:$G,'Cartera Semanal Producto'!$A79,'BD Factoraje'!$C:$C,$B$2),0)+CL79-SUMIFS('BD Factoraje'!$R:$R,'BD Factoraje'!$G:$G,'Cartera Semanal Producto'!$A79,'BD Factoraje'!$N:$N,'Cartera Semanal Producto'!CM$1,'BD Factoraje'!$C:$C,$B$2)</f>
        <v>586658.09360840253</v>
      </c>
      <c r="CN79" s="11">
        <f>IF('Cartera Semanal Producto'!$A79='Cartera Semanal Producto'!CN$1,-SUMIFS('BD Factoraje'!$Q:$Q,'BD Factoraje'!$G:$G,'Cartera Semanal Producto'!$A79,'BD Factoraje'!$C:$C,$B$2),0)+CM79-SUMIFS('BD Factoraje'!$R:$R,'BD Factoraje'!$G:$G,'Cartera Semanal Producto'!$A79,'BD Factoraje'!$N:$N,'Cartera Semanal Producto'!CN$1,'BD Factoraje'!$C:$C,$B$2)</f>
        <v>586658.09360840253</v>
      </c>
      <c r="CO79" s="11">
        <f>IF('Cartera Semanal Producto'!$A79='Cartera Semanal Producto'!CO$1,-SUMIFS('BD Factoraje'!$Q:$Q,'BD Factoraje'!$G:$G,'Cartera Semanal Producto'!$A79,'BD Factoraje'!$C:$C,$B$2),0)+CN79-SUMIFS('BD Factoraje'!$R:$R,'BD Factoraje'!$G:$G,'Cartera Semanal Producto'!$A79,'BD Factoraje'!$N:$N,'Cartera Semanal Producto'!CO$1,'BD Factoraje'!$C:$C,$B$2)</f>
        <v>586658.09360840253</v>
      </c>
      <c r="CP79" s="11">
        <f>IF('Cartera Semanal Producto'!$A79='Cartera Semanal Producto'!CP$1,-SUMIFS('BD Factoraje'!$Q:$Q,'BD Factoraje'!$G:$G,'Cartera Semanal Producto'!$A79,'BD Factoraje'!$C:$C,$B$2),0)+CO79-SUMIFS('BD Factoraje'!$R:$R,'BD Factoraje'!$G:$G,'Cartera Semanal Producto'!$A79,'BD Factoraje'!$N:$N,'Cartera Semanal Producto'!CP$1,'BD Factoraje'!$C:$C,$B$2)</f>
        <v>586658.09360840253</v>
      </c>
      <c r="CQ79" s="11">
        <f>IF('Cartera Semanal Producto'!$A79='Cartera Semanal Producto'!CQ$1,-SUMIFS('BD Factoraje'!$Q:$Q,'BD Factoraje'!$G:$G,'Cartera Semanal Producto'!$A79,'BD Factoraje'!$C:$C,$B$2),0)+CP79-SUMIFS('BD Factoraje'!$R:$R,'BD Factoraje'!$G:$G,'Cartera Semanal Producto'!$A79,'BD Factoraje'!$N:$N,'Cartera Semanal Producto'!CQ$1,'BD Factoraje'!$C:$C,$B$2)</f>
        <v>586658.09360840253</v>
      </c>
      <c r="CR79" s="11">
        <f>IF('Cartera Semanal Producto'!$A79='Cartera Semanal Producto'!CR$1,-SUMIFS('BD Factoraje'!$Q:$Q,'BD Factoraje'!$G:$G,'Cartera Semanal Producto'!$A79,'BD Factoraje'!$C:$C,$B$2),0)+CQ79-SUMIFS('BD Factoraje'!$R:$R,'BD Factoraje'!$G:$G,'Cartera Semanal Producto'!$A79,'BD Factoraje'!$N:$N,'Cartera Semanal Producto'!CR$1,'BD Factoraje'!$C:$C,$B$2)</f>
        <v>586658.09360840253</v>
      </c>
      <c r="CS79" s="11">
        <f>IF('Cartera Semanal Producto'!$A79='Cartera Semanal Producto'!CS$1,-SUMIFS('BD Factoraje'!$Q:$Q,'BD Factoraje'!$G:$G,'Cartera Semanal Producto'!$A79,'BD Factoraje'!$C:$C,$B$2),0)+CR79-SUMIFS('BD Factoraje'!$R:$R,'BD Factoraje'!$G:$G,'Cartera Semanal Producto'!$A79,'BD Factoraje'!$N:$N,'Cartera Semanal Producto'!CS$1,'BD Factoraje'!$C:$C,$B$2)</f>
        <v>586658.09360840253</v>
      </c>
      <c r="CT79" s="11">
        <f>IF('Cartera Semanal Producto'!$A79='Cartera Semanal Producto'!CT$1,-SUMIFS('BD Factoraje'!$Q:$Q,'BD Factoraje'!$G:$G,'Cartera Semanal Producto'!$A79,'BD Factoraje'!$C:$C,$B$2),0)+CS79-SUMIFS('BD Factoraje'!$R:$R,'BD Factoraje'!$G:$G,'Cartera Semanal Producto'!$A79,'BD Factoraje'!$N:$N,'Cartera Semanal Producto'!CT$1,'BD Factoraje'!$C:$C,$B$2)</f>
        <v>586658.09360840253</v>
      </c>
      <c r="CU79" s="11">
        <f>IF('Cartera Semanal Producto'!$A79='Cartera Semanal Producto'!CU$1,-SUMIFS('BD Factoraje'!$Q:$Q,'BD Factoraje'!$G:$G,'Cartera Semanal Producto'!$A79,'BD Factoraje'!$C:$C,$B$2),0)+CT79-SUMIFS('BD Factoraje'!$R:$R,'BD Factoraje'!$G:$G,'Cartera Semanal Producto'!$A79,'BD Factoraje'!$N:$N,'Cartera Semanal Producto'!CU$1,'BD Factoraje'!$C:$C,$B$2)</f>
        <v>586658.09360840253</v>
      </c>
      <c r="CV79" s="11">
        <f>IF('Cartera Semanal Producto'!$A79='Cartera Semanal Producto'!CV$1,-SUMIFS('BD Factoraje'!$Q:$Q,'BD Factoraje'!$G:$G,'Cartera Semanal Producto'!$A79,'BD Factoraje'!$C:$C,$B$2),0)+CU79-SUMIFS('BD Factoraje'!$R:$R,'BD Factoraje'!$G:$G,'Cartera Semanal Producto'!$A79,'BD Factoraje'!$N:$N,'Cartera Semanal Producto'!CV$1,'BD Factoraje'!$C:$C,$B$2)</f>
        <v>586658.09360840253</v>
      </c>
    </row>
    <row r="80" spans="1:100" x14ac:dyDescent="0.25">
      <c r="A80" s="14">
        <v>90</v>
      </c>
      <c r="B80" s="31">
        <f t="shared" si="3"/>
        <v>42995</v>
      </c>
      <c r="C80" s="11">
        <f>IF('Cartera Semanal Producto'!$A80='Cartera Semanal Producto'!C$1,-SUMIFS('BD Factoraje'!$Q:$Q,'BD Factoraje'!$G:$G,'Cartera Semanal Producto'!$A80,'BD Factoraje'!$C:$C,$B$2),0)</f>
        <v>0</v>
      </c>
      <c r="D80" s="11">
        <f>IF('Cartera Semanal Producto'!$A80='Cartera Semanal Producto'!D$1,-SUMIFS('BD Factoraje'!$Q:$Q,'BD Factoraje'!$G:$G,'Cartera Semanal Producto'!$A80,'BD Factoraje'!$C:$C,$B$2),0)+C80-SUMIFS('BD Factoraje'!$R:$R,'BD Factoraje'!$G:$G,'Cartera Semanal Producto'!$A80,'BD Factoraje'!$N:$N,'Cartera Semanal Producto'!D$1,'BD Factoraje'!$C:$C,$B$2)</f>
        <v>0</v>
      </c>
      <c r="E80" s="11">
        <f>IF('Cartera Semanal Producto'!$A80='Cartera Semanal Producto'!E$1,-SUMIFS('BD Factoraje'!$Q:$Q,'BD Factoraje'!$G:$G,'Cartera Semanal Producto'!$A80,'BD Factoraje'!$C:$C,$B$2),0)+D80-SUMIFS('BD Factoraje'!$R:$R,'BD Factoraje'!$G:$G,'Cartera Semanal Producto'!$A80,'BD Factoraje'!$N:$N,'Cartera Semanal Producto'!E$1,'BD Factoraje'!$C:$C,$B$2)</f>
        <v>0</v>
      </c>
      <c r="F80" s="11">
        <f>IF('Cartera Semanal Producto'!$A80='Cartera Semanal Producto'!F$1,-SUMIFS('BD Factoraje'!$Q:$Q,'BD Factoraje'!$G:$G,'Cartera Semanal Producto'!$A80,'BD Factoraje'!$C:$C,$B$2),0)+E80-SUMIFS('BD Factoraje'!$R:$R,'BD Factoraje'!$G:$G,'Cartera Semanal Producto'!$A80,'BD Factoraje'!$N:$N,'Cartera Semanal Producto'!F$1,'BD Factoraje'!$C:$C,$B$2)</f>
        <v>0</v>
      </c>
      <c r="G80" s="11">
        <f>IF('Cartera Semanal Producto'!$A80='Cartera Semanal Producto'!G$1,-SUMIFS('BD Factoraje'!$Q:$Q,'BD Factoraje'!$G:$G,'Cartera Semanal Producto'!$A80,'BD Factoraje'!$C:$C,$B$2),0)+F80-SUMIFS('BD Factoraje'!$R:$R,'BD Factoraje'!$G:$G,'Cartera Semanal Producto'!$A80,'BD Factoraje'!$N:$N,'Cartera Semanal Producto'!G$1,'BD Factoraje'!$C:$C,$B$2)</f>
        <v>0</v>
      </c>
      <c r="H80" s="11">
        <f>IF('Cartera Semanal Producto'!$A80='Cartera Semanal Producto'!H$1,-SUMIFS('BD Factoraje'!$Q:$Q,'BD Factoraje'!$G:$G,'Cartera Semanal Producto'!$A80,'BD Factoraje'!$C:$C,$B$2),0)+G80-SUMIFS('BD Factoraje'!$R:$R,'BD Factoraje'!$G:$G,'Cartera Semanal Producto'!$A80,'BD Factoraje'!$N:$N,'Cartera Semanal Producto'!H$1,'BD Factoraje'!$C:$C,$B$2)</f>
        <v>0</v>
      </c>
      <c r="I80" s="11">
        <f>IF('Cartera Semanal Producto'!$A80='Cartera Semanal Producto'!I$1,-SUMIFS('BD Factoraje'!$Q:$Q,'BD Factoraje'!$G:$G,'Cartera Semanal Producto'!$A80,'BD Factoraje'!$C:$C,$B$2),0)+H80-SUMIFS('BD Factoraje'!$R:$R,'BD Factoraje'!$G:$G,'Cartera Semanal Producto'!$A80,'BD Factoraje'!$N:$N,'Cartera Semanal Producto'!I$1,'BD Factoraje'!$C:$C,$B$2)</f>
        <v>0</v>
      </c>
      <c r="J80" s="11">
        <f>IF('Cartera Semanal Producto'!$A80='Cartera Semanal Producto'!J$1,-SUMIFS('BD Factoraje'!$Q:$Q,'BD Factoraje'!$G:$G,'Cartera Semanal Producto'!$A80,'BD Factoraje'!$C:$C,$B$2),0)+I80-SUMIFS('BD Factoraje'!$R:$R,'BD Factoraje'!$G:$G,'Cartera Semanal Producto'!$A80,'BD Factoraje'!$N:$N,'Cartera Semanal Producto'!J$1,'BD Factoraje'!$C:$C,$B$2)</f>
        <v>0</v>
      </c>
      <c r="K80" s="11">
        <f>IF('Cartera Semanal Producto'!$A80='Cartera Semanal Producto'!K$1,-SUMIFS('BD Factoraje'!$Q:$Q,'BD Factoraje'!$G:$G,'Cartera Semanal Producto'!$A80,'BD Factoraje'!$C:$C,$B$2),0)+J80-SUMIFS('BD Factoraje'!$R:$R,'BD Factoraje'!$G:$G,'Cartera Semanal Producto'!$A80,'BD Factoraje'!$N:$N,'Cartera Semanal Producto'!K$1,'BD Factoraje'!$C:$C,$B$2)</f>
        <v>0</v>
      </c>
      <c r="L80" s="11">
        <f>IF('Cartera Semanal Producto'!$A80='Cartera Semanal Producto'!L$1,-SUMIFS('BD Factoraje'!$Q:$Q,'BD Factoraje'!$G:$G,'Cartera Semanal Producto'!$A80,'BD Factoraje'!$C:$C,$B$2),0)+K80-SUMIFS('BD Factoraje'!$R:$R,'BD Factoraje'!$G:$G,'Cartera Semanal Producto'!$A80,'BD Factoraje'!$N:$N,'Cartera Semanal Producto'!L$1,'BD Factoraje'!$C:$C,$B$2)</f>
        <v>0</v>
      </c>
      <c r="M80" s="11">
        <f>IF('Cartera Semanal Producto'!$A80='Cartera Semanal Producto'!M$1,-SUMIFS('BD Factoraje'!$Q:$Q,'BD Factoraje'!$G:$G,'Cartera Semanal Producto'!$A80,'BD Factoraje'!$C:$C,$B$2),0)+L80-SUMIFS('BD Factoraje'!$R:$R,'BD Factoraje'!$G:$G,'Cartera Semanal Producto'!$A80,'BD Factoraje'!$N:$N,'Cartera Semanal Producto'!M$1,'BD Factoraje'!$C:$C,$B$2)</f>
        <v>0</v>
      </c>
      <c r="N80" s="11">
        <f>IF('Cartera Semanal Producto'!$A80='Cartera Semanal Producto'!N$1,-SUMIFS('BD Factoraje'!$Q:$Q,'BD Factoraje'!$G:$G,'Cartera Semanal Producto'!$A80,'BD Factoraje'!$C:$C,$B$2),0)+M80-SUMIFS('BD Factoraje'!$R:$R,'BD Factoraje'!$G:$G,'Cartera Semanal Producto'!$A80,'BD Factoraje'!$N:$N,'Cartera Semanal Producto'!N$1,'BD Factoraje'!$C:$C,$B$2)</f>
        <v>0</v>
      </c>
      <c r="O80" s="11">
        <f>IF('Cartera Semanal Producto'!$A80='Cartera Semanal Producto'!O$1,-SUMIFS('BD Factoraje'!$Q:$Q,'BD Factoraje'!$G:$G,'Cartera Semanal Producto'!$A80,'BD Factoraje'!$C:$C,$B$2),0)+N80-SUMIFS('BD Factoraje'!$R:$R,'BD Factoraje'!$G:$G,'Cartera Semanal Producto'!$A80,'BD Factoraje'!$N:$N,'Cartera Semanal Producto'!O$1,'BD Factoraje'!$C:$C,$B$2)</f>
        <v>0</v>
      </c>
      <c r="P80" s="11">
        <f>IF('Cartera Semanal Producto'!$A80='Cartera Semanal Producto'!P$1,-SUMIFS('BD Factoraje'!$Q:$Q,'BD Factoraje'!$G:$G,'Cartera Semanal Producto'!$A80,'BD Factoraje'!$C:$C,$B$2),0)+O80-SUMIFS('BD Factoraje'!$R:$R,'BD Factoraje'!$G:$G,'Cartera Semanal Producto'!$A80,'BD Factoraje'!$N:$N,'Cartera Semanal Producto'!P$1,'BD Factoraje'!$C:$C,$B$2)</f>
        <v>0</v>
      </c>
      <c r="Q80" s="11">
        <f>IF('Cartera Semanal Producto'!$A80='Cartera Semanal Producto'!Q$1,-SUMIFS('BD Factoraje'!$Q:$Q,'BD Factoraje'!$G:$G,'Cartera Semanal Producto'!$A80,'BD Factoraje'!$C:$C,$B$2),0)+P80-SUMIFS('BD Factoraje'!$R:$R,'BD Factoraje'!$G:$G,'Cartera Semanal Producto'!$A80,'BD Factoraje'!$N:$N,'Cartera Semanal Producto'!Q$1,'BD Factoraje'!$C:$C,$B$2)</f>
        <v>0</v>
      </c>
      <c r="R80" s="11">
        <f>IF('Cartera Semanal Producto'!$A80='Cartera Semanal Producto'!R$1,-SUMIFS('BD Factoraje'!$Q:$Q,'BD Factoraje'!$G:$G,'Cartera Semanal Producto'!$A80,'BD Factoraje'!$C:$C,$B$2),0)+Q80-SUMIFS('BD Factoraje'!$R:$R,'BD Factoraje'!$G:$G,'Cartera Semanal Producto'!$A80,'BD Factoraje'!$N:$N,'Cartera Semanal Producto'!R$1,'BD Factoraje'!$C:$C,$B$2)</f>
        <v>0</v>
      </c>
      <c r="S80" s="11">
        <f>IF('Cartera Semanal Producto'!$A80='Cartera Semanal Producto'!S$1,-SUMIFS('BD Factoraje'!$Q:$Q,'BD Factoraje'!$G:$G,'Cartera Semanal Producto'!$A80,'BD Factoraje'!$C:$C,$B$2),0)+R80-SUMIFS('BD Factoraje'!$R:$R,'BD Factoraje'!$G:$G,'Cartera Semanal Producto'!$A80,'BD Factoraje'!$N:$N,'Cartera Semanal Producto'!S$1,'BD Factoraje'!$C:$C,$B$2)</f>
        <v>0</v>
      </c>
      <c r="T80" s="11">
        <f>IF('Cartera Semanal Producto'!$A80='Cartera Semanal Producto'!T$1,-SUMIFS('BD Factoraje'!$Q:$Q,'BD Factoraje'!$G:$G,'Cartera Semanal Producto'!$A80,'BD Factoraje'!$C:$C,$B$2),0)+S80-SUMIFS('BD Factoraje'!$R:$R,'BD Factoraje'!$G:$G,'Cartera Semanal Producto'!$A80,'BD Factoraje'!$N:$N,'Cartera Semanal Producto'!T$1,'BD Factoraje'!$C:$C,$B$2)</f>
        <v>0</v>
      </c>
      <c r="U80" s="11">
        <f>IF('Cartera Semanal Producto'!$A80='Cartera Semanal Producto'!U$1,-SUMIFS('BD Factoraje'!$Q:$Q,'BD Factoraje'!$G:$G,'Cartera Semanal Producto'!$A80,'BD Factoraje'!$C:$C,$B$2),0)+T80-SUMIFS('BD Factoraje'!$R:$R,'BD Factoraje'!$G:$G,'Cartera Semanal Producto'!$A80,'BD Factoraje'!$N:$N,'Cartera Semanal Producto'!U$1,'BD Factoraje'!$C:$C,$B$2)</f>
        <v>0</v>
      </c>
      <c r="V80" s="11">
        <f>IF('Cartera Semanal Producto'!$A80='Cartera Semanal Producto'!V$1,-SUMIFS('BD Factoraje'!$Q:$Q,'BD Factoraje'!$G:$G,'Cartera Semanal Producto'!$A80,'BD Factoraje'!$C:$C,$B$2),0)+U80-SUMIFS('BD Factoraje'!$R:$R,'BD Factoraje'!$G:$G,'Cartera Semanal Producto'!$A80,'BD Factoraje'!$N:$N,'Cartera Semanal Producto'!V$1,'BD Factoraje'!$C:$C,$B$2)</f>
        <v>0</v>
      </c>
      <c r="W80" s="11">
        <f>IF('Cartera Semanal Producto'!$A80='Cartera Semanal Producto'!W$1,-SUMIFS('BD Factoraje'!$Q:$Q,'BD Factoraje'!$G:$G,'Cartera Semanal Producto'!$A80,'BD Factoraje'!$C:$C,$B$2),0)+V80-SUMIFS('BD Factoraje'!$R:$R,'BD Factoraje'!$G:$G,'Cartera Semanal Producto'!$A80,'BD Factoraje'!$N:$N,'Cartera Semanal Producto'!W$1,'BD Factoraje'!$C:$C,$B$2)</f>
        <v>0</v>
      </c>
      <c r="X80" s="11">
        <f>IF('Cartera Semanal Producto'!$A80='Cartera Semanal Producto'!X$1,-SUMIFS('BD Factoraje'!$Q:$Q,'BD Factoraje'!$G:$G,'Cartera Semanal Producto'!$A80,'BD Factoraje'!$C:$C,$B$2),0)+W80-SUMIFS('BD Factoraje'!$R:$R,'BD Factoraje'!$G:$G,'Cartera Semanal Producto'!$A80,'BD Factoraje'!$N:$N,'Cartera Semanal Producto'!X$1,'BD Factoraje'!$C:$C,$B$2)</f>
        <v>0</v>
      </c>
      <c r="Y80" s="11">
        <f>IF('Cartera Semanal Producto'!$A80='Cartera Semanal Producto'!Y$1,-SUMIFS('BD Factoraje'!$Q:$Q,'BD Factoraje'!$G:$G,'Cartera Semanal Producto'!$A80,'BD Factoraje'!$C:$C,$B$2),0)+X80-SUMIFS('BD Factoraje'!$R:$R,'BD Factoraje'!$G:$G,'Cartera Semanal Producto'!$A80,'BD Factoraje'!$N:$N,'Cartera Semanal Producto'!Y$1,'BD Factoraje'!$C:$C,$B$2)</f>
        <v>0</v>
      </c>
      <c r="Z80" s="11">
        <f>IF('Cartera Semanal Producto'!$A80='Cartera Semanal Producto'!Z$1,-SUMIFS('BD Factoraje'!$Q:$Q,'BD Factoraje'!$G:$G,'Cartera Semanal Producto'!$A80,'BD Factoraje'!$C:$C,$B$2),0)+Y80-SUMIFS('BD Factoraje'!$R:$R,'BD Factoraje'!$G:$G,'Cartera Semanal Producto'!$A80,'BD Factoraje'!$N:$N,'Cartera Semanal Producto'!Z$1,'BD Factoraje'!$C:$C,$B$2)</f>
        <v>0</v>
      </c>
      <c r="AA80" s="11">
        <f>IF('Cartera Semanal Producto'!$A80='Cartera Semanal Producto'!AA$1,-SUMIFS('BD Factoraje'!$Q:$Q,'BD Factoraje'!$G:$G,'Cartera Semanal Producto'!$A80,'BD Factoraje'!$C:$C,$B$2),0)+Z80-SUMIFS('BD Factoraje'!$R:$R,'BD Factoraje'!$G:$G,'Cartera Semanal Producto'!$A80,'BD Factoraje'!$N:$N,'Cartera Semanal Producto'!AA$1,'BD Factoraje'!$C:$C,$B$2)</f>
        <v>0</v>
      </c>
      <c r="AB80" s="11">
        <f>IF('Cartera Semanal Producto'!$A80='Cartera Semanal Producto'!AB$1,-SUMIFS('BD Factoraje'!$Q:$Q,'BD Factoraje'!$G:$G,'Cartera Semanal Producto'!$A80,'BD Factoraje'!$C:$C,$B$2),0)+AA80-SUMIFS('BD Factoraje'!$R:$R,'BD Factoraje'!$G:$G,'Cartera Semanal Producto'!$A80,'BD Factoraje'!$N:$N,'Cartera Semanal Producto'!AB$1,'BD Factoraje'!$C:$C,$B$2)</f>
        <v>0</v>
      </c>
      <c r="AC80" s="11">
        <f>IF('Cartera Semanal Producto'!$A80='Cartera Semanal Producto'!AC$1,-SUMIFS('BD Factoraje'!$Q:$Q,'BD Factoraje'!$G:$G,'Cartera Semanal Producto'!$A80,'BD Factoraje'!$C:$C,$B$2),0)+AB80-SUMIFS('BD Factoraje'!$R:$R,'BD Factoraje'!$G:$G,'Cartera Semanal Producto'!$A80,'BD Factoraje'!$N:$N,'Cartera Semanal Producto'!AC$1,'BD Factoraje'!$C:$C,$B$2)</f>
        <v>0</v>
      </c>
      <c r="AD80" s="11">
        <f>IF('Cartera Semanal Producto'!$A80='Cartera Semanal Producto'!AD$1,-SUMIFS('BD Factoraje'!$Q:$Q,'BD Factoraje'!$G:$G,'Cartera Semanal Producto'!$A80,'BD Factoraje'!$C:$C,$B$2),0)+AC80-SUMIFS('BD Factoraje'!$R:$R,'BD Factoraje'!$G:$G,'Cartera Semanal Producto'!$A80,'BD Factoraje'!$N:$N,'Cartera Semanal Producto'!AD$1,'BD Factoraje'!$C:$C,$B$2)</f>
        <v>0</v>
      </c>
      <c r="AE80" s="11">
        <f>IF('Cartera Semanal Producto'!$A80='Cartera Semanal Producto'!AE$1,-SUMIFS('BD Factoraje'!$Q:$Q,'BD Factoraje'!$G:$G,'Cartera Semanal Producto'!$A80,'BD Factoraje'!$C:$C,$B$2),0)+AD80-SUMIFS('BD Factoraje'!$R:$R,'BD Factoraje'!$G:$G,'Cartera Semanal Producto'!$A80,'BD Factoraje'!$N:$N,'Cartera Semanal Producto'!AE$1,'BD Factoraje'!$C:$C,$B$2)</f>
        <v>0</v>
      </c>
      <c r="AF80" s="11">
        <f>IF('Cartera Semanal Producto'!$A80='Cartera Semanal Producto'!AF$1,-SUMIFS('BD Factoraje'!$Q:$Q,'BD Factoraje'!$G:$G,'Cartera Semanal Producto'!$A80,'BD Factoraje'!$C:$C,$B$2),0)+AE80-SUMIFS('BD Factoraje'!$R:$R,'BD Factoraje'!$G:$G,'Cartera Semanal Producto'!$A80,'BD Factoraje'!$N:$N,'Cartera Semanal Producto'!AF$1,'BD Factoraje'!$C:$C,$B$2)</f>
        <v>0</v>
      </c>
      <c r="AG80" s="11">
        <f>IF('Cartera Semanal Producto'!$A80='Cartera Semanal Producto'!AG$1,-SUMIFS('BD Factoraje'!$Q:$Q,'BD Factoraje'!$G:$G,'Cartera Semanal Producto'!$A80,'BD Factoraje'!$C:$C,$B$2),0)+AF80-SUMIFS('BD Factoraje'!$R:$R,'BD Factoraje'!$G:$G,'Cartera Semanal Producto'!$A80,'BD Factoraje'!$N:$N,'Cartera Semanal Producto'!AG$1,'BD Factoraje'!$C:$C,$B$2)</f>
        <v>0</v>
      </c>
      <c r="AH80" s="11">
        <f>IF('Cartera Semanal Producto'!$A80='Cartera Semanal Producto'!AH$1,-SUMIFS('BD Factoraje'!$Q:$Q,'BD Factoraje'!$G:$G,'Cartera Semanal Producto'!$A80,'BD Factoraje'!$C:$C,$B$2),0)+AG80-SUMIFS('BD Factoraje'!$R:$R,'BD Factoraje'!$G:$G,'Cartera Semanal Producto'!$A80,'BD Factoraje'!$N:$N,'Cartera Semanal Producto'!AH$1,'BD Factoraje'!$C:$C,$B$2)</f>
        <v>0</v>
      </c>
      <c r="AI80" s="11">
        <f>IF('Cartera Semanal Producto'!$A80='Cartera Semanal Producto'!AI$1,-SUMIFS('BD Factoraje'!$Q:$Q,'BD Factoraje'!$G:$G,'Cartera Semanal Producto'!$A80,'BD Factoraje'!$C:$C,$B$2),0)+AH80-SUMIFS('BD Factoraje'!$R:$R,'BD Factoraje'!$G:$G,'Cartera Semanal Producto'!$A80,'BD Factoraje'!$N:$N,'Cartera Semanal Producto'!AI$1,'BD Factoraje'!$C:$C,$B$2)</f>
        <v>0</v>
      </c>
      <c r="AJ80" s="11">
        <f>IF('Cartera Semanal Producto'!$A80='Cartera Semanal Producto'!AJ$1,-SUMIFS('BD Factoraje'!$Q:$Q,'BD Factoraje'!$G:$G,'Cartera Semanal Producto'!$A80,'BD Factoraje'!$C:$C,$B$2),0)+AI80-SUMIFS('BD Factoraje'!$R:$R,'BD Factoraje'!$G:$G,'Cartera Semanal Producto'!$A80,'BD Factoraje'!$N:$N,'Cartera Semanal Producto'!AJ$1,'BD Factoraje'!$C:$C,$B$2)</f>
        <v>0</v>
      </c>
      <c r="AK80" s="11">
        <f>IF('Cartera Semanal Producto'!$A80='Cartera Semanal Producto'!AK$1,-SUMIFS('BD Factoraje'!$Q:$Q,'BD Factoraje'!$G:$G,'Cartera Semanal Producto'!$A80,'BD Factoraje'!$C:$C,$B$2),0)+AJ80-SUMIFS('BD Factoraje'!$R:$R,'BD Factoraje'!$G:$G,'Cartera Semanal Producto'!$A80,'BD Factoraje'!$N:$N,'Cartera Semanal Producto'!AK$1,'BD Factoraje'!$C:$C,$B$2)</f>
        <v>0</v>
      </c>
      <c r="AL80" s="11">
        <f>IF('Cartera Semanal Producto'!$A80='Cartera Semanal Producto'!AL$1,-SUMIFS('BD Factoraje'!$Q:$Q,'BD Factoraje'!$G:$G,'Cartera Semanal Producto'!$A80,'BD Factoraje'!$C:$C,$B$2),0)+AK80-SUMIFS('BD Factoraje'!$R:$R,'BD Factoraje'!$G:$G,'Cartera Semanal Producto'!$A80,'BD Factoraje'!$N:$N,'Cartera Semanal Producto'!AL$1,'BD Factoraje'!$C:$C,$B$2)</f>
        <v>0</v>
      </c>
      <c r="AM80" s="11">
        <f>IF('Cartera Semanal Producto'!$A80='Cartera Semanal Producto'!AM$1,-SUMIFS('BD Factoraje'!$Q:$Q,'BD Factoraje'!$G:$G,'Cartera Semanal Producto'!$A80,'BD Factoraje'!$C:$C,$B$2),0)+AL80-SUMIFS('BD Factoraje'!$R:$R,'BD Factoraje'!$G:$G,'Cartera Semanal Producto'!$A80,'BD Factoraje'!$N:$N,'Cartera Semanal Producto'!AM$1,'BD Factoraje'!$C:$C,$B$2)</f>
        <v>0</v>
      </c>
      <c r="AN80" s="11">
        <f>IF('Cartera Semanal Producto'!$A80='Cartera Semanal Producto'!AN$1,-SUMIFS('BD Factoraje'!$Q:$Q,'BD Factoraje'!$G:$G,'Cartera Semanal Producto'!$A80,'BD Factoraje'!$C:$C,$B$2),0)+AM80-SUMIFS('BD Factoraje'!$R:$R,'BD Factoraje'!$G:$G,'Cartera Semanal Producto'!$A80,'BD Factoraje'!$N:$N,'Cartera Semanal Producto'!AN$1,'BD Factoraje'!$C:$C,$B$2)</f>
        <v>0</v>
      </c>
      <c r="AO80" s="11">
        <f>IF('Cartera Semanal Producto'!$A80='Cartera Semanal Producto'!AO$1,-SUMIFS('BD Factoraje'!$Q:$Q,'BD Factoraje'!$G:$G,'Cartera Semanal Producto'!$A80,'BD Factoraje'!$C:$C,$B$2),0)+AN80-SUMIFS('BD Factoraje'!$R:$R,'BD Factoraje'!$G:$G,'Cartera Semanal Producto'!$A80,'BD Factoraje'!$N:$N,'Cartera Semanal Producto'!AO$1,'BD Factoraje'!$C:$C,$B$2)</f>
        <v>0</v>
      </c>
      <c r="AP80" s="11">
        <f>IF('Cartera Semanal Producto'!$A80='Cartera Semanal Producto'!AP$1,-SUMIFS('BD Factoraje'!$Q:$Q,'BD Factoraje'!$G:$G,'Cartera Semanal Producto'!$A80,'BD Factoraje'!$C:$C,$B$2),0)+AO80-SUMIFS('BD Factoraje'!$R:$R,'BD Factoraje'!$G:$G,'Cartera Semanal Producto'!$A80,'BD Factoraje'!$N:$N,'Cartera Semanal Producto'!AP$1,'BD Factoraje'!$C:$C,$B$2)</f>
        <v>0</v>
      </c>
      <c r="AQ80" s="11">
        <f>IF('Cartera Semanal Producto'!$A80='Cartera Semanal Producto'!AQ$1,-SUMIFS('BD Factoraje'!$Q:$Q,'BD Factoraje'!$G:$G,'Cartera Semanal Producto'!$A80,'BD Factoraje'!$C:$C,$B$2),0)+AP80-SUMIFS('BD Factoraje'!$R:$R,'BD Factoraje'!$G:$G,'Cartera Semanal Producto'!$A80,'BD Factoraje'!$N:$N,'Cartera Semanal Producto'!AQ$1,'BD Factoraje'!$C:$C,$B$2)</f>
        <v>0</v>
      </c>
      <c r="AR80" s="11">
        <f>IF('Cartera Semanal Producto'!$A80='Cartera Semanal Producto'!AR$1,-SUMIFS('BD Factoraje'!$Q:$Q,'BD Factoraje'!$G:$G,'Cartera Semanal Producto'!$A80,'BD Factoraje'!$C:$C,$B$2),0)+AQ80-SUMIFS('BD Factoraje'!$R:$R,'BD Factoraje'!$G:$G,'Cartera Semanal Producto'!$A80,'BD Factoraje'!$N:$N,'Cartera Semanal Producto'!AR$1,'BD Factoraje'!$C:$C,$B$2)</f>
        <v>0</v>
      </c>
      <c r="AS80" s="11">
        <f>IF('Cartera Semanal Producto'!$A80='Cartera Semanal Producto'!AS$1,-SUMIFS('BD Factoraje'!$Q:$Q,'BD Factoraje'!$G:$G,'Cartera Semanal Producto'!$A80,'BD Factoraje'!$C:$C,$B$2),0)+AR80-SUMIFS('BD Factoraje'!$R:$R,'BD Factoraje'!$G:$G,'Cartera Semanal Producto'!$A80,'BD Factoraje'!$N:$N,'Cartera Semanal Producto'!AS$1,'BD Factoraje'!$C:$C,$B$2)</f>
        <v>0</v>
      </c>
      <c r="AT80" s="11">
        <f>IF('Cartera Semanal Producto'!$A80='Cartera Semanal Producto'!AT$1,-SUMIFS('BD Factoraje'!$Q:$Q,'BD Factoraje'!$G:$G,'Cartera Semanal Producto'!$A80,'BD Factoraje'!$C:$C,$B$2),0)+AS80-SUMIFS('BD Factoraje'!$R:$R,'BD Factoraje'!$G:$G,'Cartera Semanal Producto'!$A80,'BD Factoraje'!$N:$N,'Cartera Semanal Producto'!AT$1,'BD Factoraje'!$C:$C,$B$2)</f>
        <v>0</v>
      </c>
      <c r="AU80" s="11">
        <f>IF('Cartera Semanal Producto'!$A80='Cartera Semanal Producto'!AU$1,-SUMIFS('BD Factoraje'!$Q:$Q,'BD Factoraje'!$G:$G,'Cartera Semanal Producto'!$A80,'BD Factoraje'!$C:$C,$B$2),0)+AT80-SUMIFS('BD Factoraje'!$R:$R,'BD Factoraje'!$G:$G,'Cartera Semanal Producto'!$A80,'BD Factoraje'!$N:$N,'Cartera Semanal Producto'!AU$1,'BD Factoraje'!$C:$C,$B$2)</f>
        <v>0</v>
      </c>
      <c r="AV80" s="11">
        <f>IF('Cartera Semanal Producto'!$A80='Cartera Semanal Producto'!AV$1,-SUMIFS('BD Factoraje'!$Q:$Q,'BD Factoraje'!$G:$G,'Cartera Semanal Producto'!$A80,'BD Factoraje'!$C:$C,$B$2),0)+AU80-SUMIFS('BD Factoraje'!$R:$R,'BD Factoraje'!$G:$G,'Cartera Semanal Producto'!$A80,'BD Factoraje'!$N:$N,'Cartera Semanal Producto'!AV$1,'BD Factoraje'!$C:$C,$B$2)</f>
        <v>0</v>
      </c>
      <c r="AW80" s="11">
        <f>IF('Cartera Semanal Producto'!$A80='Cartera Semanal Producto'!AW$1,-SUMIFS('BD Factoraje'!$Q:$Q,'BD Factoraje'!$G:$G,'Cartera Semanal Producto'!$A80,'BD Factoraje'!$C:$C,$B$2),0)+AV80-SUMIFS('BD Factoraje'!$R:$R,'BD Factoraje'!$G:$G,'Cartera Semanal Producto'!$A80,'BD Factoraje'!$N:$N,'Cartera Semanal Producto'!AW$1,'BD Factoraje'!$C:$C,$B$2)</f>
        <v>0</v>
      </c>
      <c r="AX80" s="11">
        <f>IF('Cartera Semanal Producto'!$A80='Cartera Semanal Producto'!AX$1,-SUMIFS('BD Factoraje'!$Q:$Q,'BD Factoraje'!$G:$G,'Cartera Semanal Producto'!$A80,'BD Factoraje'!$C:$C,$B$2),0)+AW80-SUMIFS('BD Factoraje'!$R:$R,'BD Factoraje'!$G:$G,'Cartera Semanal Producto'!$A80,'BD Factoraje'!$N:$N,'Cartera Semanal Producto'!AX$1,'BD Factoraje'!$C:$C,$B$2)</f>
        <v>0</v>
      </c>
      <c r="AY80" s="11">
        <f>IF('Cartera Semanal Producto'!$A80='Cartera Semanal Producto'!AY$1,-SUMIFS('BD Factoraje'!$Q:$Q,'BD Factoraje'!$G:$G,'Cartera Semanal Producto'!$A80,'BD Factoraje'!$C:$C,$B$2),0)+AX80-SUMIFS('BD Factoraje'!$R:$R,'BD Factoraje'!$G:$G,'Cartera Semanal Producto'!$A80,'BD Factoraje'!$N:$N,'Cartera Semanal Producto'!AY$1,'BD Factoraje'!$C:$C,$B$2)</f>
        <v>0</v>
      </c>
      <c r="AZ80" s="11">
        <f>IF('Cartera Semanal Producto'!$A80='Cartera Semanal Producto'!AZ$1,-SUMIFS('BD Factoraje'!$Q:$Q,'BD Factoraje'!$G:$G,'Cartera Semanal Producto'!$A80,'BD Factoraje'!$C:$C,$B$2),0)+AY80-SUMIFS('BD Factoraje'!$R:$R,'BD Factoraje'!$G:$G,'Cartera Semanal Producto'!$A80,'BD Factoraje'!$N:$N,'Cartera Semanal Producto'!AZ$1,'BD Factoraje'!$C:$C,$B$2)</f>
        <v>0</v>
      </c>
      <c r="BA80" s="11">
        <f>IF('Cartera Semanal Producto'!$A80='Cartera Semanal Producto'!BA$1,-SUMIFS('BD Factoraje'!$Q:$Q,'BD Factoraje'!$G:$G,'Cartera Semanal Producto'!$A80,'BD Factoraje'!$C:$C,$B$2),0)+AZ80-SUMIFS('BD Factoraje'!$R:$R,'BD Factoraje'!$G:$G,'Cartera Semanal Producto'!$A80,'BD Factoraje'!$N:$N,'Cartera Semanal Producto'!BA$1,'BD Factoraje'!$C:$C,$B$2)</f>
        <v>0</v>
      </c>
      <c r="BB80" s="11">
        <f>IF('Cartera Semanal Producto'!$A80='Cartera Semanal Producto'!BB$1,-SUMIFS('BD Factoraje'!$Q:$Q,'BD Factoraje'!$G:$G,'Cartera Semanal Producto'!$A80,'BD Factoraje'!$C:$C,$B$2),0)+BA80-SUMIFS('BD Factoraje'!$R:$R,'BD Factoraje'!$G:$G,'Cartera Semanal Producto'!$A80,'BD Factoraje'!$N:$N,'Cartera Semanal Producto'!BB$1,'BD Factoraje'!$C:$C,$B$2)</f>
        <v>0</v>
      </c>
      <c r="BC80" s="11">
        <f>IF('Cartera Semanal Producto'!$A80='Cartera Semanal Producto'!BC$1,-SUMIFS('BD Factoraje'!$Q:$Q,'BD Factoraje'!$G:$G,'Cartera Semanal Producto'!$A80,'BD Factoraje'!$C:$C,$B$2),0)+BB80-SUMIFS('BD Factoraje'!$R:$R,'BD Factoraje'!$G:$G,'Cartera Semanal Producto'!$A80,'BD Factoraje'!$N:$N,'Cartera Semanal Producto'!BC$1,'BD Factoraje'!$C:$C,$B$2)</f>
        <v>0</v>
      </c>
      <c r="BD80" s="11">
        <f>IF('Cartera Semanal Producto'!$A80='Cartera Semanal Producto'!BD$1,-SUMIFS('BD Factoraje'!$Q:$Q,'BD Factoraje'!$G:$G,'Cartera Semanal Producto'!$A80,'BD Factoraje'!$C:$C,$B$2),0)+BC80-SUMIFS('BD Factoraje'!$R:$R,'BD Factoraje'!$G:$G,'Cartera Semanal Producto'!$A80,'BD Factoraje'!$N:$N,'Cartera Semanal Producto'!BD$1,'BD Factoraje'!$C:$C,$B$2)</f>
        <v>0</v>
      </c>
      <c r="BE80" s="11">
        <f>IF('Cartera Semanal Producto'!$A80='Cartera Semanal Producto'!BE$1,-SUMIFS('BD Factoraje'!$Q:$Q,'BD Factoraje'!$G:$G,'Cartera Semanal Producto'!$A80,'BD Factoraje'!$C:$C,$B$2),0)+BD80-SUMIFS('BD Factoraje'!$R:$R,'BD Factoraje'!$G:$G,'Cartera Semanal Producto'!$A80,'BD Factoraje'!$N:$N,'Cartera Semanal Producto'!BE$1,'BD Factoraje'!$C:$C,$B$2)</f>
        <v>0</v>
      </c>
      <c r="BF80" s="11">
        <f>IF('Cartera Semanal Producto'!$A80='Cartera Semanal Producto'!BF$1,-SUMIFS('BD Factoraje'!$Q:$Q,'BD Factoraje'!$G:$G,'Cartera Semanal Producto'!$A80,'BD Factoraje'!$C:$C,$B$2),0)+BE80-SUMIFS('BD Factoraje'!$R:$R,'BD Factoraje'!$G:$G,'Cartera Semanal Producto'!$A80,'BD Factoraje'!$N:$N,'Cartera Semanal Producto'!BF$1,'BD Factoraje'!$C:$C,$B$2)</f>
        <v>0</v>
      </c>
      <c r="BG80" s="11">
        <f>IF('Cartera Semanal Producto'!$A80='Cartera Semanal Producto'!BG$1,-SUMIFS('BD Factoraje'!$Q:$Q,'BD Factoraje'!$G:$G,'Cartera Semanal Producto'!$A80,'BD Factoraje'!$C:$C,$B$2),0)+BF80-SUMIFS('BD Factoraje'!$R:$R,'BD Factoraje'!$G:$G,'Cartera Semanal Producto'!$A80,'BD Factoraje'!$N:$N,'Cartera Semanal Producto'!BG$1,'BD Factoraje'!$C:$C,$B$2)</f>
        <v>0</v>
      </c>
      <c r="BH80" s="11">
        <f>IF('Cartera Semanal Producto'!$A80='Cartera Semanal Producto'!BH$1,-SUMIFS('BD Factoraje'!$Q:$Q,'BD Factoraje'!$G:$G,'Cartera Semanal Producto'!$A80,'BD Factoraje'!$C:$C,$B$2),0)+BG80-SUMIFS('BD Factoraje'!$R:$R,'BD Factoraje'!$G:$G,'Cartera Semanal Producto'!$A80,'BD Factoraje'!$N:$N,'Cartera Semanal Producto'!BH$1,'BD Factoraje'!$C:$C,$B$2)</f>
        <v>0</v>
      </c>
      <c r="BI80" s="11">
        <f>IF('Cartera Semanal Producto'!$A80='Cartera Semanal Producto'!BI$1,-SUMIFS('BD Factoraje'!$Q:$Q,'BD Factoraje'!$G:$G,'Cartera Semanal Producto'!$A80,'BD Factoraje'!$C:$C,$B$2),0)+BH80-SUMIFS('BD Factoraje'!$R:$R,'BD Factoraje'!$G:$G,'Cartera Semanal Producto'!$A80,'BD Factoraje'!$N:$N,'Cartera Semanal Producto'!BI$1,'BD Factoraje'!$C:$C,$B$2)</f>
        <v>0</v>
      </c>
      <c r="BJ80" s="11">
        <f>IF('Cartera Semanal Producto'!$A80='Cartera Semanal Producto'!BJ$1,-SUMIFS('BD Factoraje'!$Q:$Q,'BD Factoraje'!$G:$G,'Cartera Semanal Producto'!$A80,'BD Factoraje'!$C:$C,$B$2),0)+BI80-SUMIFS('BD Factoraje'!$R:$R,'BD Factoraje'!$G:$G,'Cartera Semanal Producto'!$A80,'BD Factoraje'!$N:$N,'Cartera Semanal Producto'!BJ$1,'BD Factoraje'!$C:$C,$B$2)</f>
        <v>0</v>
      </c>
      <c r="BK80" s="11">
        <f>IF('Cartera Semanal Producto'!$A80='Cartera Semanal Producto'!BK$1,-SUMIFS('BD Factoraje'!$Q:$Q,'BD Factoraje'!$G:$G,'Cartera Semanal Producto'!$A80,'BD Factoraje'!$C:$C,$B$2),0)+BJ80-SUMIFS('BD Factoraje'!$R:$R,'BD Factoraje'!$G:$G,'Cartera Semanal Producto'!$A80,'BD Factoraje'!$N:$N,'Cartera Semanal Producto'!BK$1,'BD Factoraje'!$C:$C,$B$2)</f>
        <v>0</v>
      </c>
      <c r="BL80" s="11">
        <f>IF('Cartera Semanal Producto'!$A80='Cartera Semanal Producto'!BL$1,-SUMIFS('BD Factoraje'!$Q:$Q,'BD Factoraje'!$G:$G,'Cartera Semanal Producto'!$A80,'BD Factoraje'!$C:$C,$B$2),0)+BK80-SUMIFS('BD Factoraje'!$R:$R,'BD Factoraje'!$G:$G,'Cartera Semanal Producto'!$A80,'BD Factoraje'!$N:$N,'Cartera Semanal Producto'!BL$1,'BD Factoraje'!$C:$C,$B$2)</f>
        <v>0</v>
      </c>
      <c r="BM80" s="11">
        <f>IF('Cartera Semanal Producto'!$A80='Cartera Semanal Producto'!BM$1,-SUMIFS('BD Factoraje'!$Q:$Q,'BD Factoraje'!$G:$G,'Cartera Semanal Producto'!$A80,'BD Factoraje'!$C:$C,$B$2),0)+BL80-SUMIFS('BD Factoraje'!$R:$R,'BD Factoraje'!$G:$G,'Cartera Semanal Producto'!$A80,'BD Factoraje'!$N:$N,'Cartera Semanal Producto'!BM$1,'BD Factoraje'!$C:$C,$B$2)</f>
        <v>0</v>
      </c>
      <c r="BN80" s="11">
        <f>IF('Cartera Semanal Producto'!$A80='Cartera Semanal Producto'!BN$1,-SUMIFS('BD Factoraje'!$Q:$Q,'BD Factoraje'!$G:$G,'Cartera Semanal Producto'!$A80,'BD Factoraje'!$C:$C,$B$2),0)+BM80-SUMIFS('BD Factoraje'!$R:$R,'BD Factoraje'!$G:$G,'Cartera Semanal Producto'!$A80,'BD Factoraje'!$N:$N,'Cartera Semanal Producto'!BN$1,'BD Factoraje'!$C:$C,$B$2)</f>
        <v>0</v>
      </c>
      <c r="BO80" s="11">
        <f>IF('Cartera Semanal Producto'!$A80='Cartera Semanal Producto'!BO$1,-SUMIFS('BD Factoraje'!$Q:$Q,'BD Factoraje'!$G:$G,'Cartera Semanal Producto'!$A80,'BD Factoraje'!$C:$C,$B$2),0)+BN80-SUMIFS('BD Factoraje'!$R:$R,'BD Factoraje'!$G:$G,'Cartera Semanal Producto'!$A80,'BD Factoraje'!$N:$N,'Cartera Semanal Producto'!BO$1,'BD Factoraje'!$C:$C,$B$2)</f>
        <v>0</v>
      </c>
      <c r="BP80" s="11">
        <f>IF('Cartera Semanal Producto'!$A80='Cartera Semanal Producto'!BP$1,-SUMIFS('BD Factoraje'!$Q:$Q,'BD Factoraje'!$G:$G,'Cartera Semanal Producto'!$A80,'BD Factoraje'!$C:$C,$B$2),0)+BO80-SUMIFS('BD Factoraje'!$R:$R,'BD Factoraje'!$G:$G,'Cartera Semanal Producto'!$A80,'BD Factoraje'!$N:$N,'Cartera Semanal Producto'!BP$1,'BD Factoraje'!$C:$C,$B$2)</f>
        <v>0</v>
      </c>
      <c r="BQ80" s="11">
        <f>IF('Cartera Semanal Producto'!$A80='Cartera Semanal Producto'!BQ$1,-SUMIFS('BD Factoraje'!$Q:$Q,'BD Factoraje'!$G:$G,'Cartera Semanal Producto'!$A80,'BD Factoraje'!$C:$C,$B$2),0)+BP80-SUMIFS('BD Factoraje'!$R:$R,'BD Factoraje'!$G:$G,'Cartera Semanal Producto'!$A80,'BD Factoraje'!$N:$N,'Cartera Semanal Producto'!BQ$1,'BD Factoraje'!$C:$C,$B$2)</f>
        <v>0</v>
      </c>
      <c r="BR80" s="11">
        <f>IF('Cartera Semanal Producto'!$A80='Cartera Semanal Producto'!BR$1,-SUMIFS('BD Factoraje'!$Q:$Q,'BD Factoraje'!$G:$G,'Cartera Semanal Producto'!$A80,'BD Factoraje'!$C:$C,$B$2),0)+BQ80-SUMIFS('BD Factoraje'!$R:$R,'BD Factoraje'!$G:$G,'Cartera Semanal Producto'!$A80,'BD Factoraje'!$N:$N,'Cartera Semanal Producto'!BR$1,'BD Factoraje'!$C:$C,$B$2)</f>
        <v>0</v>
      </c>
      <c r="BS80" s="11">
        <f>IF('Cartera Semanal Producto'!$A80='Cartera Semanal Producto'!BS$1,-SUMIFS('BD Factoraje'!$Q:$Q,'BD Factoraje'!$G:$G,'Cartera Semanal Producto'!$A80,'BD Factoraje'!$C:$C,$B$2),0)+BR80-SUMIFS('BD Factoraje'!$R:$R,'BD Factoraje'!$G:$G,'Cartera Semanal Producto'!$A80,'BD Factoraje'!$N:$N,'Cartera Semanal Producto'!BS$1,'BD Factoraje'!$C:$C,$B$2)</f>
        <v>0</v>
      </c>
      <c r="BT80" s="11">
        <f>IF('Cartera Semanal Producto'!$A80='Cartera Semanal Producto'!BT$1,-SUMIFS('BD Factoraje'!$Q:$Q,'BD Factoraje'!$G:$G,'Cartera Semanal Producto'!$A80,'BD Factoraje'!$C:$C,$B$2),0)+BS80-SUMIFS('BD Factoraje'!$R:$R,'BD Factoraje'!$G:$G,'Cartera Semanal Producto'!$A80,'BD Factoraje'!$N:$N,'Cartera Semanal Producto'!BT$1,'BD Factoraje'!$C:$C,$B$2)</f>
        <v>0</v>
      </c>
      <c r="BU80" s="11">
        <f>IF('Cartera Semanal Producto'!$A80='Cartera Semanal Producto'!BU$1,-SUMIFS('BD Factoraje'!$Q:$Q,'BD Factoraje'!$G:$G,'Cartera Semanal Producto'!$A80,'BD Factoraje'!$C:$C,$B$2),0)+BT80-SUMIFS('BD Factoraje'!$R:$R,'BD Factoraje'!$G:$G,'Cartera Semanal Producto'!$A80,'BD Factoraje'!$N:$N,'Cartera Semanal Producto'!BU$1,'BD Factoraje'!$C:$C,$B$2)</f>
        <v>0</v>
      </c>
      <c r="BV80" s="11">
        <f>IF('Cartera Semanal Producto'!$A80='Cartera Semanal Producto'!BV$1,-SUMIFS('BD Factoraje'!$Q:$Q,'BD Factoraje'!$G:$G,'Cartera Semanal Producto'!$A80,'BD Factoraje'!$C:$C,$B$2),0)+BU80-SUMIFS('BD Factoraje'!$R:$R,'BD Factoraje'!$G:$G,'Cartera Semanal Producto'!$A80,'BD Factoraje'!$N:$N,'Cartera Semanal Producto'!BV$1,'BD Factoraje'!$C:$C,$B$2)</f>
        <v>0</v>
      </c>
      <c r="BW80" s="11">
        <f>IF('Cartera Semanal Producto'!$A80='Cartera Semanal Producto'!BW$1,-SUMIFS('BD Factoraje'!$Q:$Q,'BD Factoraje'!$G:$G,'Cartera Semanal Producto'!$A80,'BD Factoraje'!$C:$C,$B$2),0)+BV80-SUMIFS('BD Factoraje'!$R:$R,'BD Factoraje'!$G:$G,'Cartera Semanal Producto'!$A80,'BD Factoraje'!$N:$N,'Cartera Semanal Producto'!BW$1,'BD Factoraje'!$C:$C,$B$2)</f>
        <v>0</v>
      </c>
      <c r="BX80" s="11">
        <f>IF('Cartera Semanal Producto'!$A80='Cartera Semanal Producto'!BX$1,-SUMIFS('BD Factoraje'!$Q:$Q,'BD Factoraje'!$G:$G,'Cartera Semanal Producto'!$A80,'BD Factoraje'!$C:$C,$B$2),0)+BW80-SUMIFS('BD Factoraje'!$R:$R,'BD Factoraje'!$G:$G,'Cartera Semanal Producto'!$A80,'BD Factoraje'!$N:$N,'Cartera Semanal Producto'!BX$1,'BD Factoraje'!$C:$C,$B$2)</f>
        <v>0</v>
      </c>
      <c r="BY80" s="11">
        <f>IF('Cartera Semanal Producto'!$A80='Cartera Semanal Producto'!BY$1,-SUMIFS('BD Factoraje'!$Q:$Q,'BD Factoraje'!$G:$G,'Cartera Semanal Producto'!$A80,'BD Factoraje'!$C:$C,$B$2),0)+BX80-SUMIFS('BD Factoraje'!$R:$R,'BD Factoraje'!$G:$G,'Cartera Semanal Producto'!$A80,'BD Factoraje'!$N:$N,'Cartera Semanal Producto'!BY$1,'BD Factoraje'!$C:$C,$B$2)</f>
        <v>0</v>
      </c>
      <c r="BZ80" s="11">
        <f>IF('Cartera Semanal Producto'!$A80='Cartera Semanal Producto'!BZ$1,-SUMIFS('BD Factoraje'!$Q:$Q,'BD Factoraje'!$G:$G,'Cartera Semanal Producto'!$A80,'BD Factoraje'!$C:$C,$B$2),0)+BY80-SUMIFS('BD Factoraje'!$R:$R,'BD Factoraje'!$G:$G,'Cartera Semanal Producto'!$A80,'BD Factoraje'!$N:$N,'Cartera Semanal Producto'!BZ$1,'BD Factoraje'!$C:$C,$B$2)</f>
        <v>0</v>
      </c>
      <c r="CA80" s="11">
        <f>IF('Cartera Semanal Producto'!$A80='Cartera Semanal Producto'!CA$1,-SUMIFS('BD Factoraje'!$Q:$Q,'BD Factoraje'!$G:$G,'Cartera Semanal Producto'!$A80,'BD Factoraje'!$C:$C,$B$2),0)+BZ80-SUMIFS('BD Factoraje'!$R:$R,'BD Factoraje'!$G:$G,'Cartera Semanal Producto'!$A80,'BD Factoraje'!$N:$N,'Cartera Semanal Producto'!CA$1,'BD Factoraje'!$C:$C,$B$2)</f>
        <v>71413.199999999983</v>
      </c>
      <c r="CB80" s="11">
        <f>IF('Cartera Semanal Producto'!$A80='Cartera Semanal Producto'!CB$1,-SUMIFS('BD Factoraje'!$Q:$Q,'BD Factoraje'!$G:$G,'Cartera Semanal Producto'!$A80,'BD Factoraje'!$C:$C,$B$2),0)+CA80-SUMIFS('BD Factoraje'!$R:$R,'BD Factoraje'!$G:$G,'Cartera Semanal Producto'!$A80,'BD Factoraje'!$N:$N,'Cartera Semanal Producto'!CB$1,'BD Factoraje'!$C:$C,$B$2)</f>
        <v>71413.199999999983</v>
      </c>
      <c r="CC80" s="11">
        <f>IF('Cartera Semanal Producto'!$A80='Cartera Semanal Producto'!CC$1,-SUMIFS('BD Factoraje'!$Q:$Q,'BD Factoraje'!$G:$G,'Cartera Semanal Producto'!$A80,'BD Factoraje'!$C:$C,$B$2),0)+CB80-SUMIFS('BD Factoraje'!$R:$R,'BD Factoraje'!$G:$G,'Cartera Semanal Producto'!$A80,'BD Factoraje'!$N:$N,'Cartera Semanal Producto'!CC$1,'BD Factoraje'!$C:$C,$B$2)</f>
        <v>71413.199999999983</v>
      </c>
      <c r="CD80" s="11">
        <f>IF('Cartera Semanal Producto'!$A80='Cartera Semanal Producto'!CD$1,-SUMIFS('BD Factoraje'!$Q:$Q,'BD Factoraje'!$G:$G,'Cartera Semanal Producto'!$A80,'BD Factoraje'!$C:$C,$B$2),0)+CC80-SUMIFS('BD Factoraje'!$R:$R,'BD Factoraje'!$G:$G,'Cartera Semanal Producto'!$A80,'BD Factoraje'!$N:$N,'Cartera Semanal Producto'!CD$1,'BD Factoraje'!$C:$C,$B$2)</f>
        <v>71413.199999999983</v>
      </c>
      <c r="CE80" s="11">
        <f>IF('Cartera Semanal Producto'!$A80='Cartera Semanal Producto'!CE$1,-SUMIFS('BD Factoraje'!$Q:$Q,'BD Factoraje'!$G:$G,'Cartera Semanal Producto'!$A80,'BD Factoraje'!$C:$C,$B$2),0)+CD80-SUMIFS('BD Factoraje'!$R:$R,'BD Factoraje'!$G:$G,'Cartera Semanal Producto'!$A80,'BD Factoraje'!$N:$N,'Cartera Semanal Producto'!CE$1,'BD Factoraje'!$C:$C,$B$2)</f>
        <v>71413.199999999983</v>
      </c>
      <c r="CF80" s="11">
        <f>IF('Cartera Semanal Producto'!$A80='Cartera Semanal Producto'!CF$1,-SUMIFS('BD Factoraje'!$Q:$Q,'BD Factoraje'!$G:$G,'Cartera Semanal Producto'!$A80,'BD Factoraje'!$C:$C,$B$2),0)+CE80-SUMIFS('BD Factoraje'!$R:$R,'BD Factoraje'!$G:$G,'Cartera Semanal Producto'!$A80,'BD Factoraje'!$N:$N,'Cartera Semanal Producto'!CF$1,'BD Factoraje'!$C:$C,$B$2)</f>
        <v>0</v>
      </c>
      <c r="CG80" s="11">
        <f>IF('Cartera Semanal Producto'!$A80='Cartera Semanal Producto'!CG$1,-SUMIFS('BD Factoraje'!$Q:$Q,'BD Factoraje'!$G:$G,'Cartera Semanal Producto'!$A80,'BD Factoraje'!$C:$C,$B$2),0)+CF80-SUMIFS('BD Factoraje'!$R:$R,'BD Factoraje'!$G:$G,'Cartera Semanal Producto'!$A80,'BD Factoraje'!$N:$N,'Cartera Semanal Producto'!CG$1,'BD Factoraje'!$C:$C,$B$2)</f>
        <v>0</v>
      </c>
      <c r="CH80" s="11">
        <f>IF('Cartera Semanal Producto'!$A80='Cartera Semanal Producto'!CH$1,-SUMIFS('BD Factoraje'!$Q:$Q,'BD Factoraje'!$G:$G,'Cartera Semanal Producto'!$A80,'BD Factoraje'!$C:$C,$B$2),0)+CG80-SUMIFS('BD Factoraje'!$R:$R,'BD Factoraje'!$G:$G,'Cartera Semanal Producto'!$A80,'BD Factoraje'!$N:$N,'Cartera Semanal Producto'!CH$1,'BD Factoraje'!$C:$C,$B$2)</f>
        <v>0</v>
      </c>
      <c r="CI80" s="11">
        <f>IF('Cartera Semanal Producto'!$A80='Cartera Semanal Producto'!CI$1,-SUMIFS('BD Factoraje'!$Q:$Q,'BD Factoraje'!$G:$G,'Cartera Semanal Producto'!$A80,'BD Factoraje'!$C:$C,$B$2),0)+CH80-SUMIFS('BD Factoraje'!$R:$R,'BD Factoraje'!$G:$G,'Cartera Semanal Producto'!$A80,'BD Factoraje'!$N:$N,'Cartera Semanal Producto'!CI$1,'BD Factoraje'!$C:$C,$B$2)</f>
        <v>0</v>
      </c>
      <c r="CJ80" s="11">
        <f>IF('Cartera Semanal Producto'!$A80='Cartera Semanal Producto'!CJ$1,-SUMIFS('BD Factoraje'!$Q:$Q,'BD Factoraje'!$G:$G,'Cartera Semanal Producto'!$A80,'BD Factoraje'!$C:$C,$B$2),0)+CI80-SUMIFS('BD Factoraje'!$R:$R,'BD Factoraje'!$G:$G,'Cartera Semanal Producto'!$A80,'BD Factoraje'!$N:$N,'Cartera Semanal Producto'!CJ$1,'BD Factoraje'!$C:$C,$B$2)</f>
        <v>0</v>
      </c>
      <c r="CK80" s="11">
        <f>IF('Cartera Semanal Producto'!$A80='Cartera Semanal Producto'!CK$1,-SUMIFS('BD Factoraje'!$Q:$Q,'BD Factoraje'!$G:$G,'Cartera Semanal Producto'!$A80,'BD Factoraje'!$C:$C,$B$2),0)+CJ80-SUMIFS('BD Factoraje'!$R:$R,'BD Factoraje'!$G:$G,'Cartera Semanal Producto'!$A80,'BD Factoraje'!$N:$N,'Cartera Semanal Producto'!CK$1,'BD Factoraje'!$C:$C,$B$2)</f>
        <v>0</v>
      </c>
      <c r="CL80" s="11">
        <f>IF('Cartera Semanal Producto'!$A80='Cartera Semanal Producto'!CL$1,-SUMIFS('BD Factoraje'!$Q:$Q,'BD Factoraje'!$G:$G,'Cartera Semanal Producto'!$A80,'BD Factoraje'!$C:$C,$B$2),0)+CK80-SUMIFS('BD Factoraje'!$R:$R,'BD Factoraje'!$G:$G,'Cartera Semanal Producto'!$A80,'BD Factoraje'!$N:$N,'Cartera Semanal Producto'!CL$1,'BD Factoraje'!$C:$C,$B$2)</f>
        <v>0</v>
      </c>
      <c r="CM80" s="11">
        <f>IF('Cartera Semanal Producto'!$A80='Cartera Semanal Producto'!CM$1,-SUMIFS('BD Factoraje'!$Q:$Q,'BD Factoraje'!$G:$G,'Cartera Semanal Producto'!$A80,'BD Factoraje'!$C:$C,$B$2),0)+CL80-SUMIFS('BD Factoraje'!$R:$R,'BD Factoraje'!$G:$G,'Cartera Semanal Producto'!$A80,'BD Factoraje'!$N:$N,'Cartera Semanal Producto'!CM$1,'BD Factoraje'!$C:$C,$B$2)</f>
        <v>0</v>
      </c>
      <c r="CN80" s="11">
        <f>IF('Cartera Semanal Producto'!$A80='Cartera Semanal Producto'!CN$1,-SUMIFS('BD Factoraje'!$Q:$Q,'BD Factoraje'!$G:$G,'Cartera Semanal Producto'!$A80,'BD Factoraje'!$C:$C,$B$2),0)+CM80-SUMIFS('BD Factoraje'!$R:$R,'BD Factoraje'!$G:$G,'Cartera Semanal Producto'!$A80,'BD Factoraje'!$N:$N,'Cartera Semanal Producto'!CN$1,'BD Factoraje'!$C:$C,$B$2)</f>
        <v>0</v>
      </c>
      <c r="CO80" s="11">
        <f>IF('Cartera Semanal Producto'!$A80='Cartera Semanal Producto'!CO$1,-SUMIFS('BD Factoraje'!$Q:$Q,'BD Factoraje'!$G:$G,'Cartera Semanal Producto'!$A80,'BD Factoraje'!$C:$C,$B$2),0)+CN80-SUMIFS('BD Factoraje'!$R:$R,'BD Factoraje'!$G:$G,'Cartera Semanal Producto'!$A80,'BD Factoraje'!$N:$N,'Cartera Semanal Producto'!CO$1,'BD Factoraje'!$C:$C,$B$2)</f>
        <v>0</v>
      </c>
      <c r="CP80" s="11">
        <f>IF('Cartera Semanal Producto'!$A80='Cartera Semanal Producto'!CP$1,-SUMIFS('BD Factoraje'!$Q:$Q,'BD Factoraje'!$G:$G,'Cartera Semanal Producto'!$A80,'BD Factoraje'!$C:$C,$B$2),0)+CO80-SUMIFS('BD Factoraje'!$R:$R,'BD Factoraje'!$G:$G,'Cartera Semanal Producto'!$A80,'BD Factoraje'!$N:$N,'Cartera Semanal Producto'!CP$1,'BD Factoraje'!$C:$C,$B$2)</f>
        <v>0</v>
      </c>
      <c r="CQ80" s="11">
        <f>IF('Cartera Semanal Producto'!$A80='Cartera Semanal Producto'!CQ$1,-SUMIFS('BD Factoraje'!$Q:$Q,'BD Factoraje'!$G:$G,'Cartera Semanal Producto'!$A80,'BD Factoraje'!$C:$C,$B$2),0)+CP80-SUMIFS('BD Factoraje'!$R:$R,'BD Factoraje'!$G:$G,'Cartera Semanal Producto'!$A80,'BD Factoraje'!$N:$N,'Cartera Semanal Producto'!CQ$1,'BD Factoraje'!$C:$C,$B$2)</f>
        <v>0</v>
      </c>
      <c r="CR80" s="11">
        <f>IF('Cartera Semanal Producto'!$A80='Cartera Semanal Producto'!CR$1,-SUMIFS('BD Factoraje'!$Q:$Q,'BD Factoraje'!$G:$G,'Cartera Semanal Producto'!$A80,'BD Factoraje'!$C:$C,$B$2),0)+CQ80-SUMIFS('BD Factoraje'!$R:$R,'BD Factoraje'!$G:$G,'Cartera Semanal Producto'!$A80,'BD Factoraje'!$N:$N,'Cartera Semanal Producto'!CR$1,'BD Factoraje'!$C:$C,$B$2)</f>
        <v>0</v>
      </c>
      <c r="CS80" s="11">
        <f>IF('Cartera Semanal Producto'!$A80='Cartera Semanal Producto'!CS$1,-SUMIFS('BD Factoraje'!$Q:$Q,'BD Factoraje'!$G:$G,'Cartera Semanal Producto'!$A80,'BD Factoraje'!$C:$C,$B$2),0)+CR80-SUMIFS('BD Factoraje'!$R:$R,'BD Factoraje'!$G:$G,'Cartera Semanal Producto'!$A80,'BD Factoraje'!$N:$N,'Cartera Semanal Producto'!CS$1,'BD Factoraje'!$C:$C,$B$2)</f>
        <v>0</v>
      </c>
      <c r="CT80" s="11">
        <f>IF('Cartera Semanal Producto'!$A80='Cartera Semanal Producto'!CT$1,-SUMIFS('BD Factoraje'!$Q:$Q,'BD Factoraje'!$G:$G,'Cartera Semanal Producto'!$A80,'BD Factoraje'!$C:$C,$B$2),0)+CS80-SUMIFS('BD Factoraje'!$R:$R,'BD Factoraje'!$G:$G,'Cartera Semanal Producto'!$A80,'BD Factoraje'!$N:$N,'Cartera Semanal Producto'!CT$1,'BD Factoraje'!$C:$C,$B$2)</f>
        <v>0</v>
      </c>
      <c r="CU80" s="11">
        <f>IF('Cartera Semanal Producto'!$A80='Cartera Semanal Producto'!CU$1,-SUMIFS('BD Factoraje'!$Q:$Q,'BD Factoraje'!$G:$G,'Cartera Semanal Producto'!$A80,'BD Factoraje'!$C:$C,$B$2),0)+CT80-SUMIFS('BD Factoraje'!$R:$R,'BD Factoraje'!$G:$G,'Cartera Semanal Producto'!$A80,'BD Factoraje'!$N:$N,'Cartera Semanal Producto'!CU$1,'BD Factoraje'!$C:$C,$B$2)</f>
        <v>0</v>
      </c>
      <c r="CV80" s="11">
        <f>IF('Cartera Semanal Producto'!$A80='Cartera Semanal Producto'!CV$1,-SUMIFS('BD Factoraje'!$Q:$Q,'BD Factoraje'!$G:$G,'Cartera Semanal Producto'!$A80,'BD Factoraje'!$C:$C,$B$2),0)+CU80-SUMIFS('BD Factoraje'!$R:$R,'BD Factoraje'!$G:$G,'Cartera Semanal Producto'!$A80,'BD Factoraje'!$N:$N,'Cartera Semanal Producto'!CV$1,'BD Factoraje'!$C:$C,$B$2)</f>
        <v>0</v>
      </c>
    </row>
    <row r="81" spans="1:100" x14ac:dyDescent="0.25">
      <c r="A81" s="14">
        <v>91</v>
      </c>
      <c r="B81" s="31">
        <f t="shared" si="3"/>
        <v>43002</v>
      </c>
      <c r="C81" s="11">
        <f>IF('Cartera Semanal Producto'!$A81='Cartera Semanal Producto'!C$1,-SUMIFS('BD Factoraje'!$Q:$Q,'BD Factoraje'!$G:$G,'Cartera Semanal Producto'!$A81,'BD Factoraje'!$C:$C,$B$2),0)</f>
        <v>0</v>
      </c>
      <c r="D81" s="11">
        <f>IF('Cartera Semanal Producto'!$A81='Cartera Semanal Producto'!D$1,-SUMIFS('BD Factoraje'!$Q:$Q,'BD Factoraje'!$G:$G,'Cartera Semanal Producto'!$A81,'BD Factoraje'!$C:$C,$B$2),0)+C81-SUMIFS('BD Factoraje'!$R:$R,'BD Factoraje'!$G:$G,'Cartera Semanal Producto'!$A81,'BD Factoraje'!$N:$N,'Cartera Semanal Producto'!D$1,'BD Factoraje'!$C:$C,$B$2)</f>
        <v>0</v>
      </c>
      <c r="E81" s="11">
        <f>IF('Cartera Semanal Producto'!$A81='Cartera Semanal Producto'!E$1,-SUMIFS('BD Factoraje'!$Q:$Q,'BD Factoraje'!$G:$G,'Cartera Semanal Producto'!$A81,'BD Factoraje'!$C:$C,$B$2),0)+D81-SUMIFS('BD Factoraje'!$R:$R,'BD Factoraje'!$G:$G,'Cartera Semanal Producto'!$A81,'BD Factoraje'!$N:$N,'Cartera Semanal Producto'!E$1,'BD Factoraje'!$C:$C,$B$2)</f>
        <v>0</v>
      </c>
      <c r="F81" s="11">
        <f>IF('Cartera Semanal Producto'!$A81='Cartera Semanal Producto'!F$1,-SUMIFS('BD Factoraje'!$Q:$Q,'BD Factoraje'!$G:$G,'Cartera Semanal Producto'!$A81,'BD Factoraje'!$C:$C,$B$2),0)+E81-SUMIFS('BD Factoraje'!$R:$R,'BD Factoraje'!$G:$G,'Cartera Semanal Producto'!$A81,'BD Factoraje'!$N:$N,'Cartera Semanal Producto'!F$1,'BD Factoraje'!$C:$C,$B$2)</f>
        <v>0</v>
      </c>
      <c r="G81" s="11">
        <f>IF('Cartera Semanal Producto'!$A81='Cartera Semanal Producto'!G$1,-SUMIFS('BD Factoraje'!$Q:$Q,'BD Factoraje'!$G:$G,'Cartera Semanal Producto'!$A81,'BD Factoraje'!$C:$C,$B$2),0)+F81-SUMIFS('BD Factoraje'!$R:$R,'BD Factoraje'!$G:$G,'Cartera Semanal Producto'!$A81,'BD Factoraje'!$N:$N,'Cartera Semanal Producto'!G$1,'BD Factoraje'!$C:$C,$B$2)</f>
        <v>0</v>
      </c>
      <c r="H81" s="11">
        <f>IF('Cartera Semanal Producto'!$A81='Cartera Semanal Producto'!H$1,-SUMIFS('BD Factoraje'!$Q:$Q,'BD Factoraje'!$G:$G,'Cartera Semanal Producto'!$A81,'BD Factoraje'!$C:$C,$B$2),0)+G81-SUMIFS('BD Factoraje'!$R:$R,'BD Factoraje'!$G:$G,'Cartera Semanal Producto'!$A81,'BD Factoraje'!$N:$N,'Cartera Semanal Producto'!H$1,'BD Factoraje'!$C:$C,$B$2)</f>
        <v>0</v>
      </c>
      <c r="I81" s="11">
        <f>IF('Cartera Semanal Producto'!$A81='Cartera Semanal Producto'!I$1,-SUMIFS('BD Factoraje'!$Q:$Q,'BD Factoraje'!$G:$G,'Cartera Semanal Producto'!$A81,'BD Factoraje'!$C:$C,$B$2),0)+H81-SUMIFS('BD Factoraje'!$R:$R,'BD Factoraje'!$G:$G,'Cartera Semanal Producto'!$A81,'BD Factoraje'!$N:$N,'Cartera Semanal Producto'!I$1,'BD Factoraje'!$C:$C,$B$2)</f>
        <v>0</v>
      </c>
      <c r="J81" s="11">
        <f>IF('Cartera Semanal Producto'!$A81='Cartera Semanal Producto'!J$1,-SUMIFS('BD Factoraje'!$Q:$Q,'BD Factoraje'!$G:$G,'Cartera Semanal Producto'!$A81,'BD Factoraje'!$C:$C,$B$2),0)+I81-SUMIFS('BD Factoraje'!$R:$R,'BD Factoraje'!$G:$G,'Cartera Semanal Producto'!$A81,'BD Factoraje'!$N:$N,'Cartera Semanal Producto'!J$1,'BD Factoraje'!$C:$C,$B$2)</f>
        <v>0</v>
      </c>
      <c r="K81" s="11">
        <f>IF('Cartera Semanal Producto'!$A81='Cartera Semanal Producto'!K$1,-SUMIFS('BD Factoraje'!$Q:$Q,'BD Factoraje'!$G:$G,'Cartera Semanal Producto'!$A81,'BD Factoraje'!$C:$C,$B$2),0)+J81-SUMIFS('BD Factoraje'!$R:$R,'BD Factoraje'!$G:$G,'Cartera Semanal Producto'!$A81,'BD Factoraje'!$N:$N,'Cartera Semanal Producto'!K$1,'BD Factoraje'!$C:$C,$B$2)</f>
        <v>0</v>
      </c>
      <c r="L81" s="11">
        <f>IF('Cartera Semanal Producto'!$A81='Cartera Semanal Producto'!L$1,-SUMIFS('BD Factoraje'!$Q:$Q,'BD Factoraje'!$G:$G,'Cartera Semanal Producto'!$A81,'BD Factoraje'!$C:$C,$B$2),0)+K81-SUMIFS('BD Factoraje'!$R:$R,'BD Factoraje'!$G:$G,'Cartera Semanal Producto'!$A81,'BD Factoraje'!$N:$N,'Cartera Semanal Producto'!L$1,'BD Factoraje'!$C:$C,$B$2)</f>
        <v>0</v>
      </c>
      <c r="M81" s="11">
        <f>IF('Cartera Semanal Producto'!$A81='Cartera Semanal Producto'!M$1,-SUMIFS('BD Factoraje'!$Q:$Q,'BD Factoraje'!$G:$G,'Cartera Semanal Producto'!$A81,'BD Factoraje'!$C:$C,$B$2),0)+L81-SUMIFS('BD Factoraje'!$R:$R,'BD Factoraje'!$G:$G,'Cartera Semanal Producto'!$A81,'BD Factoraje'!$N:$N,'Cartera Semanal Producto'!M$1,'BD Factoraje'!$C:$C,$B$2)</f>
        <v>0</v>
      </c>
      <c r="N81" s="11">
        <f>IF('Cartera Semanal Producto'!$A81='Cartera Semanal Producto'!N$1,-SUMIFS('BD Factoraje'!$Q:$Q,'BD Factoraje'!$G:$G,'Cartera Semanal Producto'!$A81,'BD Factoraje'!$C:$C,$B$2),0)+M81-SUMIFS('BD Factoraje'!$R:$R,'BD Factoraje'!$G:$G,'Cartera Semanal Producto'!$A81,'BD Factoraje'!$N:$N,'Cartera Semanal Producto'!N$1,'BD Factoraje'!$C:$C,$B$2)</f>
        <v>0</v>
      </c>
      <c r="O81" s="11">
        <f>IF('Cartera Semanal Producto'!$A81='Cartera Semanal Producto'!O$1,-SUMIFS('BD Factoraje'!$Q:$Q,'BD Factoraje'!$G:$G,'Cartera Semanal Producto'!$A81,'BD Factoraje'!$C:$C,$B$2),0)+N81-SUMIFS('BD Factoraje'!$R:$R,'BD Factoraje'!$G:$G,'Cartera Semanal Producto'!$A81,'BD Factoraje'!$N:$N,'Cartera Semanal Producto'!O$1,'BD Factoraje'!$C:$C,$B$2)</f>
        <v>0</v>
      </c>
      <c r="P81" s="11">
        <f>IF('Cartera Semanal Producto'!$A81='Cartera Semanal Producto'!P$1,-SUMIFS('BD Factoraje'!$Q:$Q,'BD Factoraje'!$G:$G,'Cartera Semanal Producto'!$A81,'BD Factoraje'!$C:$C,$B$2),0)+O81-SUMIFS('BD Factoraje'!$R:$R,'BD Factoraje'!$G:$G,'Cartera Semanal Producto'!$A81,'BD Factoraje'!$N:$N,'Cartera Semanal Producto'!P$1,'BD Factoraje'!$C:$C,$B$2)</f>
        <v>0</v>
      </c>
      <c r="Q81" s="11">
        <f>IF('Cartera Semanal Producto'!$A81='Cartera Semanal Producto'!Q$1,-SUMIFS('BD Factoraje'!$Q:$Q,'BD Factoraje'!$G:$G,'Cartera Semanal Producto'!$A81,'BD Factoraje'!$C:$C,$B$2),0)+P81-SUMIFS('BD Factoraje'!$R:$R,'BD Factoraje'!$G:$G,'Cartera Semanal Producto'!$A81,'BD Factoraje'!$N:$N,'Cartera Semanal Producto'!Q$1,'BD Factoraje'!$C:$C,$B$2)</f>
        <v>0</v>
      </c>
      <c r="R81" s="11">
        <f>IF('Cartera Semanal Producto'!$A81='Cartera Semanal Producto'!R$1,-SUMIFS('BD Factoraje'!$Q:$Q,'BD Factoraje'!$G:$G,'Cartera Semanal Producto'!$A81,'BD Factoraje'!$C:$C,$B$2),0)+Q81-SUMIFS('BD Factoraje'!$R:$R,'BD Factoraje'!$G:$G,'Cartera Semanal Producto'!$A81,'BD Factoraje'!$N:$N,'Cartera Semanal Producto'!R$1,'BD Factoraje'!$C:$C,$B$2)</f>
        <v>0</v>
      </c>
      <c r="S81" s="11">
        <f>IF('Cartera Semanal Producto'!$A81='Cartera Semanal Producto'!S$1,-SUMIFS('BD Factoraje'!$Q:$Q,'BD Factoraje'!$G:$G,'Cartera Semanal Producto'!$A81,'BD Factoraje'!$C:$C,$B$2),0)+R81-SUMIFS('BD Factoraje'!$R:$R,'BD Factoraje'!$G:$G,'Cartera Semanal Producto'!$A81,'BD Factoraje'!$N:$N,'Cartera Semanal Producto'!S$1,'BD Factoraje'!$C:$C,$B$2)</f>
        <v>0</v>
      </c>
      <c r="T81" s="11">
        <f>IF('Cartera Semanal Producto'!$A81='Cartera Semanal Producto'!T$1,-SUMIFS('BD Factoraje'!$Q:$Q,'BD Factoraje'!$G:$G,'Cartera Semanal Producto'!$A81,'BD Factoraje'!$C:$C,$B$2),0)+S81-SUMIFS('BD Factoraje'!$R:$R,'BD Factoraje'!$G:$G,'Cartera Semanal Producto'!$A81,'BD Factoraje'!$N:$N,'Cartera Semanal Producto'!T$1,'BD Factoraje'!$C:$C,$B$2)</f>
        <v>0</v>
      </c>
      <c r="U81" s="11">
        <f>IF('Cartera Semanal Producto'!$A81='Cartera Semanal Producto'!U$1,-SUMIFS('BD Factoraje'!$Q:$Q,'BD Factoraje'!$G:$G,'Cartera Semanal Producto'!$A81,'BD Factoraje'!$C:$C,$B$2),0)+T81-SUMIFS('BD Factoraje'!$R:$R,'BD Factoraje'!$G:$G,'Cartera Semanal Producto'!$A81,'BD Factoraje'!$N:$N,'Cartera Semanal Producto'!U$1,'BD Factoraje'!$C:$C,$B$2)</f>
        <v>0</v>
      </c>
      <c r="V81" s="11">
        <f>IF('Cartera Semanal Producto'!$A81='Cartera Semanal Producto'!V$1,-SUMIFS('BD Factoraje'!$Q:$Q,'BD Factoraje'!$G:$G,'Cartera Semanal Producto'!$A81,'BD Factoraje'!$C:$C,$B$2),0)+U81-SUMIFS('BD Factoraje'!$R:$R,'BD Factoraje'!$G:$G,'Cartera Semanal Producto'!$A81,'BD Factoraje'!$N:$N,'Cartera Semanal Producto'!V$1,'BD Factoraje'!$C:$C,$B$2)</f>
        <v>0</v>
      </c>
      <c r="W81" s="11">
        <f>IF('Cartera Semanal Producto'!$A81='Cartera Semanal Producto'!W$1,-SUMIFS('BD Factoraje'!$Q:$Q,'BD Factoraje'!$G:$G,'Cartera Semanal Producto'!$A81,'BD Factoraje'!$C:$C,$B$2),0)+V81-SUMIFS('BD Factoraje'!$R:$R,'BD Factoraje'!$G:$G,'Cartera Semanal Producto'!$A81,'BD Factoraje'!$N:$N,'Cartera Semanal Producto'!W$1,'BD Factoraje'!$C:$C,$B$2)</f>
        <v>0</v>
      </c>
      <c r="X81" s="11">
        <f>IF('Cartera Semanal Producto'!$A81='Cartera Semanal Producto'!X$1,-SUMIFS('BD Factoraje'!$Q:$Q,'BD Factoraje'!$G:$G,'Cartera Semanal Producto'!$A81,'BD Factoraje'!$C:$C,$B$2),0)+W81-SUMIFS('BD Factoraje'!$R:$R,'BD Factoraje'!$G:$G,'Cartera Semanal Producto'!$A81,'BD Factoraje'!$N:$N,'Cartera Semanal Producto'!X$1,'BD Factoraje'!$C:$C,$B$2)</f>
        <v>0</v>
      </c>
      <c r="Y81" s="11">
        <f>IF('Cartera Semanal Producto'!$A81='Cartera Semanal Producto'!Y$1,-SUMIFS('BD Factoraje'!$Q:$Q,'BD Factoraje'!$G:$G,'Cartera Semanal Producto'!$A81,'BD Factoraje'!$C:$C,$B$2),0)+X81-SUMIFS('BD Factoraje'!$R:$R,'BD Factoraje'!$G:$G,'Cartera Semanal Producto'!$A81,'BD Factoraje'!$N:$N,'Cartera Semanal Producto'!Y$1,'BD Factoraje'!$C:$C,$B$2)</f>
        <v>0</v>
      </c>
      <c r="Z81" s="11">
        <f>IF('Cartera Semanal Producto'!$A81='Cartera Semanal Producto'!Z$1,-SUMIFS('BD Factoraje'!$Q:$Q,'BD Factoraje'!$G:$G,'Cartera Semanal Producto'!$A81,'BD Factoraje'!$C:$C,$B$2),0)+Y81-SUMIFS('BD Factoraje'!$R:$R,'BD Factoraje'!$G:$G,'Cartera Semanal Producto'!$A81,'BD Factoraje'!$N:$N,'Cartera Semanal Producto'!Z$1,'BD Factoraje'!$C:$C,$B$2)</f>
        <v>0</v>
      </c>
      <c r="AA81" s="11">
        <f>IF('Cartera Semanal Producto'!$A81='Cartera Semanal Producto'!AA$1,-SUMIFS('BD Factoraje'!$Q:$Q,'BD Factoraje'!$G:$G,'Cartera Semanal Producto'!$A81,'BD Factoraje'!$C:$C,$B$2),0)+Z81-SUMIFS('BD Factoraje'!$R:$R,'BD Factoraje'!$G:$G,'Cartera Semanal Producto'!$A81,'BD Factoraje'!$N:$N,'Cartera Semanal Producto'!AA$1,'BD Factoraje'!$C:$C,$B$2)</f>
        <v>0</v>
      </c>
      <c r="AB81" s="11">
        <f>IF('Cartera Semanal Producto'!$A81='Cartera Semanal Producto'!AB$1,-SUMIFS('BD Factoraje'!$Q:$Q,'BD Factoraje'!$G:$G,'Cartera Semanal Producto'!$A81,'BD Factoraje'!$C:$C,$B$2),0)+AA81-SUMIFS('BD Factoraje'!$R:$R,'BD Factoraje'!$G:$G,'Cartera Semanal Producto'!$A81,'BD Factoraje'!$N:$N,'Cartera Semanal Producto'!AB$1,'BD Factoraje'!$C:$C,$B$2)</f>
        <v>0</v>
      </c>
      <c r="AC81" s="11">
        <f>IF('Cartera Semanal Producto'!$A81='Cartera Semanal Producto'!AC$1,-SUMIFS('BD Factoraje'!$Q:$Q,'BD Factoraje'!$G:$G,'Cartera Semanal Producto'!$A81,'BD Factoraje'!$C:$C,$B$2),0)+AB81-SUMIFS('BD Factoraje'!$R:$R,'BD Factoraje'!$G:$G,'Cartera Semanal Producto'!$A81,'BD Factoraje'!$N:$N,'Cartera Semanal Producto'!AC$1,'BD Factoraje'!$C:$C,$B$2)</f>
        <v>0</v>
      </c>
      <c r="AD81" s="11">
        <f>IF('Cartera Semanal Producto'!$A81='Cartera Semanal Producto'!AD$1,-SUMIFS('BD Factoraje'!$Q:$Q,'BD Factoraje'!$G:$G,'Cartera Semanal Producto'!$A81,'BD Factoraje'!$C:$C,$B$2),0)+AC81-SUMIFS('BD Factoraje'!$R:$R,'BD Factoraje'!$G:$G,'Cartera Semanal Producto'!$A81,'BD Factoraje'!$N:$N,'Cartera Semanal Producto'!AD$1,'BD Factoraje'!$C:$C,$B$2)</f>
        <v>0</v>
      </c>
      <c r="AE81" s="11">
        <f>IF('Cartera Semanal Producto'!$A81='Cartera Semanal Producto'!AE$1,-SUMIFS('BD Factoraje'!$Q:$Q,'BD Factoraje'!$G:$G,'Cartera Semanal Producto'!$A81,'BD Factoraje'!$C:$C,$B$2),0)+AD81-SUMIFS('BD Factoraje'!$R:$R,'BD Factoraje'!$G:$G,'Cartera Semanal Producto'!$A81,'BD Factoraje'!$N:$N,'Cartera Semanal Producto'!AE$1,'BD Factoraje'!$C:$C,$B$2)</f>
        <v>0</v>
      </c>
      <c r="AF81" s="11">
        <f>IF('Cartera Semanal Producto'!$A81='Cartera Semanal Producto'!AF$1,-SUMIFS('BD Factoraje'!$Q:$Q,'BD Factoraje'!$G:$G,'Cartera Semanal Producto'!$A81,'BD Factoraje'!$C:$C,$B$2),0)+AE81-SUMIFS('BD Factoraje'!$R:$R,'BD Factoraje'!$G:$G,'Cartera Semanal Producto'!$A81,'BD Factoraje'!$N:$N,'Cartera Semanal Producto'!AF$1,'BD Factoraje'!$C:$C,$B$2)</f>
        <v>0</v>
      </c>
      <c r="AG81" s="11">
        <f>IF('Cartera Semanal Producto'!$A81='Cartera Semanal Producto'!AG$1,-SUMIFS('BD Factoraje'!$Q:$Q,'BD Factoraje'!$G:$G,'Cartera Semanal Producto'!$A81,'BD Factoraje'!$C:$C,$B$2),0)+AF81-SUMIFS('BD Factoraje'!$R:$R,'BD Factoraje'!$G:$G,'Cartera Semanal Producto'!$A81,'BD Factoraje'!$N:$N,'Cartera Semanal Producto'!AG$1,'BD Factoraje'!$C:$C,$B$2)</f>
        <v>0</v>
      </c>
      <c r="AH81" s="11">
        <f>IF('Cartera Semanal Producto'!$A81='Cartera Semanal Producto'!AH$1,-SUMIFS('BD Factoraje'!$Q:$Q,'BD Factoraje'!$G:$G,'Cartera Semanal Producto'!$A81,'BD Factoraje'!$C:$C,$B$2),0)+AG81-SUMIFS('BD Factoraje'!$R:$R,'BD Factoraje'!$G:$G,'Cartera Semanal Producto'!$A81,'BD Factoraje'!$N:$N,'Cartera Semanal Producto'!AH$1,'BD Factoraje'!$C:$C,$B$2)</f>
        <v>0</v>
      </c>
      <c r="AI81" s="11">
        <f>IF('Cartera Semanal Producto'!$A81='Cartera Semanal Producto'!AI$1,-SUMIFS('BD Factoraje'!$Q:$Q,'BD Factoraje'!$G:$G,'Cartera Semanal Producto'!$A81,'BD Factoraje'!$C:$C,$B$2),0)+AH81-SUMIFS('BD Factoraje'!$R:$R,'BD Factoraje'!$G:$G,'Cartera Semanal Producto'!$A81,'BD Factoraje'!$N:$N,'Cartera Semanal Producto'!AI$1,'BD Factoraje'!$C:$C,$B$2)</f>
        <v>0</v>
      </c>
      <c r="AJ81" s="11">
        <f>IF('Cartera Semanal Producto'!$A81='Cartera Semanal Producto'!AJ$1,-SUMIFS('BD Factoraje'!$Q:$Q,'BD Factoraje'!$G:$G,'Cartera Semanal Producto'!$A81,'BD Factoraje'!$C:$C,$B$2),0)+AI81-SUMIFS('BD Factoraje'!$R:$R,'BD Factoraje'!$G:$G,'Cartera Semanal Producto'!$A81,'BD Factoraje'!$N:$N,'Cartera Semanal Producto'!AJ$1,'BD Factoraje'!$C:$C,$B$2)</f>
        <v>0</v>
      </c>
      <c r="AK81" s="11">
        <f>IF('Cartera Semanal Producto'!$A81='Cartera Semanal Producto'!AK$1,-SUMIFS('BD Factoraje'!$Q:$Q,'BD Factoraje'!$G:$G,'Cartera Semanal Producto'!$A81,'BD Factoraje'!$C:$C,$B$2),0)+AJ81-SUMIFS('BD Factoraje'!$R:$R,'BD Factoraje'!$G:$G,'Cartera Semanal Producto'!$A81,'BD Factoraje'!$N:$N,'Cartera Semanal Producto'!AK$1,'BD Factoraje'!$C:$C,$B$2)</f>
        <v>0</v>
      </c>
      <c r="AL81" s="11">
        <f>IF('Cartera Semanal Producto'!$A81='Cartera Semanal Producto'!AL$1,-SUMIFS('BD Factoraje'!$Q:$Q,'BD Factoraje'!$G:$G,'Cartera Semanal Producto'!$A81,'BD Factoraje'!$C:$C,$B$2),0)+AK81-SUMIFS('BD Factoraje'!$R:$R,'BD Factoraje'!$G:$G,'Cartera Semanal Producto'!$A81,'BD Factoraje'!$N:$N,'Cartera Semanal Producto'!AL$1,'BD Factoraje'!$C:$C,$B$2)</f>
        <v>0</v>
      </c>
      <c r="AM81" s="11">
        <f>IF('Cartera Semanal Producto'!$A81='Cartera Semanal Producto'!AM$1,-SUMIFS('BD Factoraje'!$Q:$Q,'BD Factoraje'!$G:$G,'Cartera Semanal Producto'!$A81,'BD Factoraje'!$C:$C,$B$2),0)+AL81-SUMIFS('BD Factoraje'!$R:$R,'BD Factoraje'!$G:$G,'Cartera Semanal Producto'!$A81,'BD Factoraje'!$N:$N,'Cartera Semanal Producto'!AM$1,'BD Factoraje'!$C:$C,$B$2)</f>
        <v>0</v>
      </c>
      <c r="AN81" s="11">
        <f>IF('Cartera Semanal Producto'!$A81='Cartera Semanal Producto'!AN$1,-SUMIFS('BD Factoraje'!$Q:$Q,'BD Factoraje'!$G:$G,'Cartera Semanal Producto'!$A81,'BD Factoraje'!$C:$C,$B$2),0)+AM81-SUMIFS('BD Factoraje'!$R:$R,'BD Factoraje'!$G:$G,'Cartera Semanal Producto'!$A81,'BD Factoraje'!$N:$N,'Cartera Semanal Producto'!AN$1,'BD Factoraje'!$C:$C,$B$2)</f>
        <v>0</v>
      </c>
      <c r="AO81" s="11">
        <f>IF('Cartera Semanal Producto'!$A81='Cartera Semanal Producto'!AO$1,-SUMIFS('BD Factoraje'!$Q:$Q,'BD Factoraje'!$G:$G,'Cartera Semanal Producto'!$A81,'BD Factoraje'!$C:$C,$B$2),0)+AN81-SUMIFS('BD Factoraje'!$R:$R,'BD Factoraje'!$G:$G,'Cartera Semanal Producto'!$A81,'BD Factoraje'!$N:$N,'Cartera Semanal Producto'!AO$1,'BD Factoraje'!$C:$C,$B$2)</f>
        <v>0</v>
      </c>
      <c r="AP81" s="11">
        <f>IF('Cartera Semanal Producto'!$A81='Cartera Semanal Producto'!AP$1,-SUMIFS('BD Factoraje'!$Q:$Q,'BD Factoraje'!$G:$G,'Cartera Semanal Producto'!$A81,'BD Factoraje'!$C:$C,$B$2),0)+AO81-SUMIFS('BD Factoraje'!$R:$R,'BD Factoraje'!$G:$G,'Cartera Semanal Producto'!$A81,'BD Factoraje'!$N:$N,'Cartera Semanal Producto'!AP$1,'BD Factoraje'!$C:$C,$B$2)</f>
        <v>0</v>
      </c>
      <c r="AQ81" s="11">
        <f>IF('Cartera Semanal Producto'!$A81='Cartera Semanal Producto'!AQ$1,-SUMIFS('BD Factoraje'!$Q:$Q,'BD Factoraje'!$G:$G,'Cartera Semanal Producto'!$A81,'BD Factoraje'!$C:$C,$B$2),0)+AP81-SUMIFS('BD Factoraje'!$R:$R,'BD Factoraje'!$G:$G,'Cartera Semanal Producto'!$A81,'BD Factoraje'!$N:$N,'Cartera Semanal Producto'!AQ$1,'BD Factoraje'!$C:$C,$B$2)</f>
        <v>0</v>
      </c>
      <c r="AR81" s="11">
        <f>IF('Cartera Semanal Producto'!$A81='Cartera Semanal Producto'!AR$1,-SUMIFS('BD Factoraje'!$Q:$Q,'BD Factoraje'!$G:$G,'Cartera Semanal Producto'!$A81,'BD Factoraje'!$C:$C,$B$2),0)+AQ81-SUMIFS('BD Factoraje'!$R:$R,'BD Factoraje'!$G:$G,'Cartera Semanal Producto'!$A81,'BD Factoraje'!$N:$N,'Cartera Semanal Producto'!AR$1,'BD Factoraje'!$C:$C,$B$2)</f>
        <v>0</v>
      </c>
      <c r="AS81" s="11">
        <f>IF('Cartera Semanal Producto'!$A81='Cartera Semanal Producto'!AS$1,-SUMIFS('BD Factoraje'!$Q:$Q,'BD Factoraje'!$G:$G,'Cartera Semanal Producto'!$A81,'BD Factoraje'!$C:$C,$B$2),0)+AR81-SUMIFS('BD Factoraje'!$R:$R,'BD Factoraje'!$G:$G,'Cartera Semanal Producto'!$A81,'BD Factoraje'!$N:$N,'Cartera Semanal Producto'!AS$1,'BD Factoraje'!$C:$C,$B$2)</f>
        <v>0</v>
      </c>
      <c r="AT81" s="11">
        <f>IF('Cartera Semanal Producto'!$A81='Cartera Semanal Producto'!AT$1,-SUMIFS('BD Factoraje'!$Q:$Q,'BD Factoraje'!$G:$G,'Cartera Semanal Producto'!$A81,'BD Factoraje'!$C:$C,$B$2),0)+AS81-SUMIFS('BD Factoraje'!$R:$R,'BD Factoraje'!$G:$G,'Cartera Semanal Producto'!$A81,'BD Factoraje'!$N:$N,'Cartera Semanal Producto'!AT$1,'BD Factoraje'!$C:$C,$B$2)</f>
        <v>0</v>
      </c>
      <c r="AU81" s="11">
        <f>IF('Cartera Semanal Producto'!$A81='Cartera Semanal Producto'!AU$1,-SUMIFS('BD Factoraje'!$Q:$Q,'BD Factoraje'!$G:$G,'Cartera Semanal Producto'!$A81,'BD Factoraje'!$C:$C,$B$2),0)+AT81-SUMIFS('BD Factoraje'!$R:$R,'BD Factoraje'!$G:$G,'Cartera Semanal Producto'!$A81,'BD Factoraje'!$N:$N,'Cartera Semanal Producto'!AU$1,'BD Factoraje'!$C:$C,$B$2)</f>
        <v>0</v>
      </c>
      <c r="AV81" s="11">
        <f>IF('Cartera Semanal Producto'!$A81='Cartera Semanal Producto'!AV$1,-SUMIFS('BD Factoraje'!$Q:$Q,'BD Factoraje'!$G:$G,'Cartera Semanal Producto'!$A81,'BD Factoraje'!$C:$C,$B$2),0)+AU81-SUMIFS('BD Factoraje'!$R:$R,'BD Factoraje'!$G:$G,'Cartera Semanal Producto'!$A81,'BD Factoraje'!$N:$N,'Cartera Semanal Producto'!AV$1,'BD Factoraje'!$C:$C,$B$2)</f>
        <v>0</v>
      </c>
      <c r="AW81" s="11">
        <f>IF('Cartera Semanal Producto'!$A81='Cartera Semanal Producto'!AW$1,-SUMIFS('BD Factoraje'!$Q:$Q,'BD Factoraje'!$G:$G,'Cartera Semanal Producto'!$A81,'BD Factoraje'!$C:$C,$B$2),0)+AV81-SUMIFS('BD Factoraje'!$R:$R,'BD Factoraje'!$G:$G,'Cartera Semanal Producto'!$A81,'BD Factoraje'!$N:$N,'Cartera Semanal Producto'!AW$1,'BD Factoraje'!$C:$C,$B$2)</f>
        <v>0</v>
      </c>
      <c r="AX81" s="11">
        <f>IF('Cartera Semanal Producto'!$A81='Cartera Semanal Producto'!AX$1,-SUMIFS('BD Factoraje'!$Q:$Q,'BD Factoraje'!$G:$G,'Cartera Semanal Producto'!$A81,'BD Factoraje'!$C:$C,$B$2),0)+AW81-SUMIFS('BD Factoraje'!$R:$R,'BD Factoraje'!$G:$G,'Cartera Semanal Producto'!$A81,'BD Factoraje'!$N:$N,'Cartera Semanal Producto'!AX$1,'BD Factoraje'!$C:$C,$B$2)</f>
        <v>0</v>
      </c>
      <c r="AY81" s="11">
        <f>IF('Cartera Semanal Producto'!$A81='Cartera Semanal Producto'!AY$1,-SUMIFS('BD Factoraje'!$Q:$Q,'BD Factoraje'!$G:$G,'Cartera Semanal Producto'!$A81,'BD Factoraje'!$C:$C,$B$2),0)+AX81-SUMIFS('BD Factoraje'!$R:$R,'BD Factoraje'!$G:$G,'Cartera Semanal Producto'!$A81,'BD Factoraje'!$N:$N,'Cartera Semanal Producto'!AY$1,'BD Factoraje'!$C:$C,$B$2)</f>
        <v>0</v>
      </c>
      <c r="AZ81" s="11">
        <f>IF('Cartera Semanal Producto'!$A81='Cartera Semanal Producto'!AZ$1,-SUMIFS('BD Factoraje'!$Q:$Q,'BD Factoraje'!$G:$G,'Cartera Semanal Producto'!$A81,'BD Factoraje'!$C:$C,$B$2),0)+AY81-SUMIFS('BD Factoraje'!$R:$R,'BD Factoraje'!$G:$G,'Cartera Semanal Producto'!$A81,'BD Factoraje'!$N:$N,'Cartera Semanal Producto'!AZ$1,'BD Factoraje'!$C:$C,$B$2)</f>
        <v>0</v>
      </c>
      <c r="BA81" s="11">
        <f>IF('Cartera Semanal Producto'!$A81='Cartera Semanal Producto'!BA$1,-SUMIFS('BD Factoraje'!$Q:$Q,'BD Factoraje'!$G:$G,'Cartera Semanal Producto'!$A81,'BD Factoraje'!$C:$C,$B$2),0)+AZ81-SUMIFS('BD Factoraje'!$R:$R,'BD Factoraje'!$G:$G,'Cartera Semanal Producto'!$A81,'BD Factoraje'!$N:$N,'Cartera Semanal Producto'!BA$1,'BD Factoraje'!$C:$C,$B$2)</f>
        <v>0</v>
      </c>
      <c r="BB81" s="11">
        <f>IF('Cartera Semanal Producto'!$A81='Cartera Semanal Producto'!BB$1,-SUMIFS('BD Factoraje'!$Q:$Q,'BD Factoraje'!$G:$G,'Cartera Semanal Producto'!$A81,'BD Factoraje'!$C:$C,$B$2),0)+BA81-SUMIFS('BD Factoraje'!$R:$R,'BD Factoraje'!$G:$G,'Cartera Semanal Producto'!$A81,'BD Factoraje'!$N:$N,'Cartera Semanal Producto'!BB$1,'BD Factoraje'!$C:$C,$B$2)</f>
        <v>0</v>
      </c>
      <c r="BC81" s="11">
        <f>IF('Cartera Semanal Producto'!$A81='Cartera Semanal Producto'!BC$1,-SUMIFS('BD Factoraje'!$Q:$Q,'BD Factoraje'!$G:$G,'Cartera Semanal Producto'!$A81,'BD Factoraje'!$C:$C,$B$2),0)+BB81-SUMIFS('BD Factoraje'!$R:$R,'BD Factoraje'!$G:$G,'Cartera Semanal Producto'!$A81,'BD Factoraje'!$N:$N,'Cartera Semanal Producto'!BC$1,'BD Factoraje'!$C:$C,$B$2)</f>
        <v>0</v>
      </c>
      <c r="BD81" s="11">
        <f>IF('Cartera Semanal Producto'!$A81='Cartera Semanal Producto'!BD$1,-SUMIFS('BD Factoraje'!$Q:$Q,'BD Factoraje'!$G:$G,'Cartera Semanal Producto'!$A81,'BD Factoraje'!$C:$C,$B$2),0)+BC81-SUMIFS('BD Factoraje'!$R:$R,'BD Factoraje'!$G:$G,'Cartera Semanal Producto'!$A81,'BD Factoraje'!$N:$N,'Cartera Semanal Producto'!BD$1,'BD Factoraje'!$C:$C,$B$2)</f>
        <v>0</v>
      </c>
      <c r="BE81" s="11">
        <f>IF('Cartera Semanal Producto'!$A81='Cartera Semanal Producto'!BE$1,-SUMIFS('BD Factoraje'!$Q:$Q,'BD Factoraje'!$G:$G,'Cartera Semanal Producto'!$A81,'BD Factoraje'!$C:$C,$B$2),0)+BD81-SUMIFS('BD Factoraje'!$R:$R,'BD Factoraje'!$G:$G,'Cartera Semanal Producto'!$A81,'BD Factoraje'!$N:$N,'Cartera Semanal Producto'!BE$1,'BD Factoraje'!$C:$C,$B$2)</f>
        <v>0</v>
      </c>
      <c r="BF81" s="11">
        <f>IF('Cartera Semanal Producto'!$A81='Cartera Semanal Producto'!BF$1,-SUMIFS('BD Factoraje'!$Q:$Q,'BD Factoraje'!$G:$G,'Cartera Semanal Producto'!$A81,'BD Factoraje'!$C:$C,$B$2),0)+BE81-SUMIFS('BD Factoraje'!$R:$R,'BD Factoraje'!$G:$G,'Cartera Semanal Producto'!$A81,'BD Factoraje'!$N:$N,'Cartera Semanal Producto'!BF$1,'BD Factoraje'!$C:$C,$B$2)</f>
        <v>0</v>
      </c>
      <c r="BG81" s="11">
        <f>IF('Cartera Semanal Producto'!$A81='Cartera Semanal Producto'!BG$1,-SUMIFS('BD Factoraje'!$Q:$Q,'BD Factoraje'!$G:$G,'Cartera Semanal Producto'!$A81,'BD Factoraje'!$C:$C,$B$2),0)+BF81-SUMIFS('BD Factoraje'!$R:$R,'BD Factoraje'!$G:$G,'Cartera Semanal Producto'!$A81,'BD Factoraje'!$N:$N,'Cartera Semanal Producto'!BG$1,'BD Factoraje'!$C:$C,$B$2)</f>
        <v>0</v>
      </c>
      <c r="BH81" s="11">
        <f>IF('Cartera Semanal Producto'!$A81='Cartera Semanal Producto'!BH$1,-SUMIFS('BD Factoraje'!$Q:$Q,'BD Factoraje'!$G:$G,'Cartera Semanal Producto'!$A81,'BD Factoraje'!$C:$C,$B$2),0)+BG81-SUMIFS('BD Factoraje'!$R:$R,'BD Factoraje'!$G:$G,'Cartera Semanal Producto'!$A81,'BD Factoraje'!$N:$N,'Cartera Semanal Producto'!BH$1,'BD Factoraje'!$C:$C,$B$2)</f>
        <v>0</v>
      </c>
      <c r="BI81" s="11">
        <f>IF('Cartera Semanal Producto'!$A81='Cartera Semanal Producto'!BI$1,-SUMIFS('BD Factoraje'!$Q:$Q,'BD Factoraje'!$G:$G,'Cartera Semanal Producto'!$A81,'BD Factoraje'!$C:$C,$B$2),0)+BH81-SUMIFS('BD Factoraje'!$R:$R,'BD Factoraje'!$G:$G,'Cartera Semanal Producto'!$A81,'BD Factoraje'!$N:$N,'Cartera Semanal Producto'!BI$1,'BD Factoraje'!$C:$C,$B$2)</f>
        <v>0</v>
      </c>
      <c r="BJ81" s="11">
        <f>IF('Cartera Semanal Producto'!$A81='Cartera Semanal Producto'!BJ$1,-SUMIFS('BD Factoraje'!$Q:$Q,'BD Factoraje'!$G:$G,'Cartera Semanal Producto'!$A81,'BD Factoraje'!$C:$C,$B$2),0)+BI81-SUMIFS('BD Factoraje'!$R:$R,'BD Factoraje'!$G:$G,'Cartera Semanal Producto'!$A81,'BD Factoraje'!$N:$N,'Cartera Semanal Producto'!BJ$1,'BD Factoraje'!$C:$C,$B$2)</f>
        <v>0</v>
      </c>
      <c r="BK81" s="11">
        <f>IF('Cartera Semanal Producto'!$A81='Cartera Semanal Producto'!BK$1,-SUMIFS('BD Factoraje'!$Q:$Q,'BD Factoraje'!$G:$G,'Cartera Semanal Producto'!$A81,'BD Factoraje'!$C:$C,$B$2),0)+BJ81-SUMIFS('BD Factoraje'!$R:$R,'BD Factoraje'!$G:$G,'Cartera Semanal Producto'!$A81,'BD Factoraje'!$N:$N,'Cartera Semanal Producto'!BK$1,'BD Factoraje'!$C:$C,$B$2)</f>
        <v>0</v>
      </c>
      <c r="BL81" s="11">
        <f>IF('Cartera Semanal Producto'!$A81='Cartera Semanal Producto'!BL$1,-SUMIFS('BD Factoraje'!$Q:$Q,'BD Factoraje'!$G:$G,'Cartera Semanal Producto'!$A81,'BD Factoraje'!$C:$C,$B$2),0)+BK81-SUMIFS('BD Factoraje'!$R:$R,'BD Factoraje'!$G:$G,'Cartera Semanal Producto'!$A81,'BD Factoraje'!$N:$N,'Cartera Semanal Producto'!BL$1,'BD Factoraje'!$C:$C,$B$2)</f>
        <v>0</v>
      </c>
      <c r="BM81" s="11">
        <f>IF('Cartera Semanal Producto'!$A81='Cartera Semanal Producto'!BM$1,-SUMIFS('BD Factoraje'!$Q:$Q,'BD Factoraje'!$G:$G,'Cartera Semanal Producto'!$A81,'BD Factoraje'!$C:$C,$B$2),0)+BL81-SUMIFS('BD Factoraje'!$R:$R,'BD Factoraje'!$G:$G,'Cartera Semanal Producto'!$A81,'BD Factoraje'!$N:$N,'Cartera Semanal Producto'!BM$1,'BD Factoraje'!$C:$C,$B$2)</f>
        <v>0</v>
      </c>
      <c r="BN81" s="11">
        <f>IF('Cartera Semanal Producto'!$A81='Cartera Semanal Producto'!BN$1,-SUMIFS('BD Factoraje'!$Q:$Q,'BD Factoraje'!$G:$G,'Cartera Semanal Producto'!$A81,'BD Factoraje'!$C:$C,$B$2),0)+BM81-SUMIFS('BD Factoraje'!$R:$R,'BD Factoraje'!$G:$G,'Cartera Semanal Producto'!$A81,'BD Factoraje'!$N:$N,'Cartera Semanal Producto'!BN$1,'BD Factoraje'!$C:$C,$B$2)</f>
        <v>0</v>
      </c>
      <c r="BO81" s="11">
        <f>IF('Cartera Semanal Producto'!$A81='Cartera Semanal Producto'!BO$1,-SUMIFS('BD Factoraje'!$Q:$Q,'BD Factoraje'!$G:$G,'Cartera Semanal Producto'!$A81,'BD Factoraje'!$C:$C,$B$2),0)+BN81-SUMIFS('BD Factoraje'!$R:$R,'BD Factoraje'!$G:$G,'Cartera Semanal Producto'!$A81,'BD Factoraje'!$N:$N,'Cartera Semanal Producto'!BO$1,'BD Factoraje'!$C:$C,$B$2)</f>
        <v>0</v>
      </c>
      <c r="BP81" s="11">
        <f>IF('Cartera Semanal Producto'!$A81='Cartera Semanal Producto'!BP$1,-SUMIFS('BD Factoraje'!$Q:$Q,'BD Factoraje'!$G:$G,'Cartera Semanal Producto'!$A81,'BD Factoraje'!$C:$C,$B$2),0)+BO81-SUMIFS('BD Factoraje'!$R:$R,'BD Factoraje'!$G:$G,'Cartera Semanal Producto'!$A81,'BD Factoraje'!$N:$N,'Cartera Semanal Producto'!BP$1,'BD Factoraje'!$C:$C,$B$2)</f>
        <v>0</v>
      </c>
      <c r="BQ81" s="11">
        <f>IF('Cartera Semanal Producto'!$A81='Cartera Semanal Producto'!BQ$1,-SUMIFS('BD Factoraje'!$Q:$Q,'BD Factoraje'!$G:$G,'Cartera Semanal Producto'!$A81,'BD Factoraje'!$C:$C,$B$2),0)+BP81-SUMIFS('BD Factoraje'!$R:$R,'BD Factoraje'!$G:$G,'Cartera Semanal Producto'!$A81,'BD Factoraje'!$N:$N,'Cartera Semanal Producto'!BQ$1,'BD Factoraje'!$C:$C,$B$2)</f>
        <v>0</v>
      </c>
      <c r="BR81" s="11">
        <f>IF('Cartera Semanal Producto'!$A81='Cartera Semanal Producto'!BR$1,-SUMIFS('BD Factoraje'!$Q:$Q,'BD Factoraje'!$G:$G,'Cartera Semanal Producto'!$A81,'BD Factoraje'!$C:$C,$B$2),0)+BQ81-SUMIFS('BD Factoraje'!$R:$R,'BD Factoraje'!$G:$G,'Cartera Semanal Producto'!$A81,'BD Factoraje'!$N:$N,'Cartera Semanal Producto'!BR$1,'BD Factoraje'!$C:$C,$B$2)</f>
        <v>0</v>
      </c>
      <c r="BS81" s="11">
        <f>IF('Cartera Semanal Producto'!$A81='Cartera Semanal Producto'!BS$1,-SUMIFS('BD Factoraje'!$Q:$Q,'BD Factoraje'!$G:$G,'Cartera Semanal Producto'!$A81,'BD Factoraje'!$C:$C,$B$2),0)+BR81-SUMIFS('BD Factoraje'!$R:$R,'BD Factoraje'!$G:$G,'Cartera Semanal Producto'!$A81,'BD Factoraje'!$N:$N,'Cartera Semanal Producto'!BS$1,'BD Factoraje'!$C:$C,$B$2)</f>
        <v>0</v>
      </c>
      <c r="BT81" s="11">
        <f>IF('Cartera Semanal Producto'!$A81='Cartera Semanal Producto'!BT$1,-SUMIFS('BD Factoraje'!$Q:$Q,'BD Factoraje'!$G:$G,'Cartera Semanal Producto'!$A81,'BD Factoraje'!$C:$C,$B$2),0)+BS81-SUMIFS('BD Factoraje'!$R:$R,'BD Factoraje'!$G:$G,'Cartera Semanal Producto'!$A81,'BD Factoraje'!$N:$N,'Cartera Semanal Producto'!BT$1,'BD Factoraje'!$C:$C,$B$2)</f>
        <v>0</v>
      </c>
      <c r="BU81" s="11">
        <f>IF('Cartera Semanal Producto'!$A81='Cartera Semanal Producto'!BU$1,-SUMIFS('BD Factoraje'!$Q:$Q,'BD Factoraje'!$G:$G,'Cartera Semanal Producto'!$A81,'BD Factoraje'!$C:$C,$B$2),0)+BT81-SUMIFS('BD Factoraje'!$R:$R,'BD Factoraje'!$G:$G,'Cartera Semanal Producto'!$A81,'BD Factoraje'!$N:$N,'Cartera Semanal Producto'!BU$1,'BD Factoraje'!$C:$C,$B$2)</f>
        <v>0</v>
      </c>
      <c r="BV81" s="11">
        <f>IF('Cartera Semanal Producto'!$A81='Cartera Semanal Producto'!BV$1,-SUMIFS('BD Factoraje'!$Q:$Q,'BD Factoraje'!$G:$G,'Cartera Semanal Producto'!$A81,'BD Factoraje'!$C:$C,$B$2),0)+BU81-SUMIFS('BD Factoraje'!$R:$R,'BD Factoraje'!$G:$G,'Cartera Semanal Producto'!$A81,'BD Factoraje'!$N:$N,'Cartera Semanal Producto'!BV$1,'BD Factoraje'!$C:$C,$B$2)</f>
        <v>0</v>
      </c>
      <c r="BW81" s="11">
        <f>IF('Cartera Semanal Producto'!$A81='Cartera Semanal Producto'!BW$1,-SUMIFS('BD Factoraje'!$Q:$Q,'BD Factoraje'!$G:$G,'Cartera Semanal Producto'!$A81,'BD Factoraje'!$C:$C,$B$2),0)+BV81-SUMIFS('BD Factoraje'!$R:$R,'BD Factoraje'!$G:$G,'Cartera Semanal Producto'!$A81,'BD Factoraje'!$N:$N,'Cartera Semanal Producto'!BW$1,'BD Factoraje'!$C:$C,$B$2)</f>
        <v>0</v>
      </c>
      <c r="BX81" s="11">
        <f>IF('Cartera Semanal Producto'!$A81='Cartera Semanal Producto'!BX$1,-SUMIFS('BD Factoraje'!$Q:$Q,'BD Factoraje'!$G:$G,'Cartera Semanal Producto'!$A81,'BD Factoraje'!$C:$C,$B$2),0)+BW81-SUMIFS('BD Factoraje'!$R:$R,'BD Factoraje'!$G:$G,'Cartera Semanal Producto'!$A81,'BD Factoraje'!$N:$N,'Cartera Semanal Producto'!BX$1,'BD Factoraje'!$C:$C,$B$2)</f>
        <v>0</v>
      </c>
      <c r="BY81" s="11">
        <f>IF('Cartera Semanal Producto'!$A81='Cartera Semanal Producto'!BY$1,-SUMIFS('BD Factoraje'!$Q:$Q,'BD Factoraje'!$G:$G,'Cartera Semanal Producto'!$A81,'BD Factoraje'!$C:$C,$B$2),0)+BX81-SUMIFS('BD Factoraje'!$R:$R,'BD Factoraje'!$G:$G,'Cartera Semanal Producto'!$A81,'BD Factoraje'!$N:$N,'Cartera Semanal Producto'!BY$1,'BD Factoraje'!$C:$C,$B$2)</f>
        <v>0</v>
      </c>
      <c r="BZ81" s="11">
        <f>IF('Cartera Semanal Producto'!$A81='Cartera Semanal Producto'!BZ$1,-SUMIFS('BD Factoraje'!$Q:$Q,'BD Factoraje'!$G:$G,'Cartera Semanal Producto'!$A81,'BD Factoraje'!$C:$C,$B$2),0)+BY81-SUMIFS('BD Factoraje'!$R:$R,'BD Factoraje'!$G:$G,'Cartera Semanal Producto'!$A81,'BD Factoraje'!$N:$N,'Cartera Semanal Producto'!BZ$1,'BD Factoraje'!$C:$C,$B$2)</f>
        <v>0</v>
      </c>
      <c r="CA81" s="11">
        <f>IF('Cartera Semanal Producto'!$A81='Cartera Semanal Producto'!CA$1,-SUMIFS('BD Factoraje'!$Q:$Q,'BD Factoraje'!$G:$G,'Cartera Semanal Producto'!$A81,'BD Factoraje'!$C:$C,$B$2),0)+BZ81-SUMIFS('BD Factoraje'!$R:$R,'BD Factoraje'!$G:$G,'Cartera Semanal Producto'!$A81,'BD Factoraje'!$N:$N,'Cartera Semanal Producto'!CA$1,'BD Factoraje'!$C:$C,$B$2)</f>
        <v>0</v>
      </c>
      <c r="CB81" s="11">
        <f>IF('Cartera Semanal Producto'!$A81='Cartera Semanal Producto'!CB$1,-SUMIFS('BD Factoraje'!$Q:$Q,'BD Factoraje'!$G:$G,'Cartera Semanal Producto'!$A81,'BD Factoraje'!$C:$C,$B$2),0)+CA81-SUMIFS('BD Factoraje'!$R:$R,'BD Factoraje'!$G:$G,'Cartera Semanal Producto'!$A81,'BD Factoraje'!$N:$N,'Cartera Semanal Producto'!CB$1,'BD Factoraje'!$C:$C,$B$2)</f>
        <v>442194.84049018606</v>
      </c>
      <c r="CC81" s="11">
        <f>IF('Cartera Semanal Producto'!$A81='Cartera Semanal Producto'!CC$1,-SUMIFS('BD Factoraje'!$Q:$Q,'BD Factoraje'!$G:$G,'Cartera Semanal Producto'!$A81,'BD Factoraje'!$C:$C,$B$2),0)+CB81-SUMIFS('BD Factoraje'!$R:$R,'BD Factoraje'!$G:$G,'Cartera Semanal Producto'!$A81,'BD Factoraje'!$N:$N,'Cartera Semanal Producto'!CC$1,'BD Factoraje'!$C:$C,$B$2)</f>
        <v>442194.84049018606</v>
      </c>
      <c r="CD81" s="11">
        <f>IF('Cartera Semanal Producto'!$A81='Cartera Semanal Producto'!CD$1,-SUMIFS('BD Factoraje'!$Q:$Q,'BD Factoraje'!$G:$G,'Cartera Semanal Producto'!$A81,'BD Factoraje'!$C:$C,$B$2),0)+CC81-SUMIFS('BD Factoraje'!$R:$R,'BD Factoraje'!$G:$G,'Cartera Semanal Producto'!$A81,'BD Factoraje'!$N:$N,'Cartera Semanal Producto'!CD$1,'BD Factoraje'!$C:$C,$B$2)</f>
        <v>442194.84049018606</v>
      </c>
      <c r="CE81" s="11">
        <f>IF('Cartera Semanal Producto'!$A81='Cartera Semanal Producto'!CE$1,-SUMIFS('BD Factoraje'!$Q:$Q,'BD Factoraje'!$G:$G,'Cartera Semanal Producto'!$A81,'BD Factoraje'!$C:$C,$B$2),0)+CD81-SUMIFS('BD Factoraje'!$R:$R,'BD Factoraje'!$G:$G,'Cartera Semanal Producto'!$A81,'BD Factoraje'!$N:$N,'Cartera Semanal Producto'!CE$1,'BD Factoraje'!$C:$C,$B$2)</f>
        <v>442194.84049018606</v>
      </c>
      <c r="CF81" s="11">
        <f>IF('Cartera Semanal Producto'!$A81='Cartera Semanal Producto'!CF$1,-SUMIFS('BD Factoraje'!$Q:$Q,'BD Factoraje'!$G:$G,'Cartera Semanal Producto'!$A81,'BD Factoraje'!$C:$C,$B$2),0)+CE81-SUMIFS('BD Factoraje'!$R:$R,'BD Factoraje'!$G:$G,'Cartera Semanal Producto'!$A81,'BD Factoraje'!$N:$N,'Cartera Semanal Producto'!CF$1,'BD Factoraje'!$C:$C,$B$2)</f>
        <v>442194.84049018606</v>
      </c>
      <c r="CG81" s="11">
        <f>IF('Cartera Semanal Producto'!$A81='Cartera Semanal Producto'!CG$1,-SUMIFS('BD Factoraje'!$Q:$Q,'BD Factoraje'!$G:$G,'Cartera Semanal Producto'!$A81,'BD Factoraje'!$C:$C,$B$2),0)+CF81-SUMIFS('BD Factoraje'!$R:$R,'BD Factoraje'!$G:$G,'Cartera Semanal Producto'!$A81,'BD Factoraje'!$N:$N,'Cartera Semanal Producto'!CG$1,'BD Factoraje'!$C:$C,$B$2)</f>
        <v>442194.84049018606</v>
      </c>
      <c r="CH81" s="11">
        <f>IF('Cartera Semanal Producto'!$A81='Cartera Semanal Producto'!CH$1,-SUMIFS('BD Factoraje'!$Q:$Q,'BD Factoraje'!$G:$G,'Cartera Semanal Producto'!$A81,'BD Factoraje'!$C:$C,$B$2),0)+CG81-SUMIFS('BD Factoraje'!$R:$R,'BD Factoraje'!$G:$G,'Cartera Semanal Producto'!$A81,'BD Factoraje'!$N:$N,'Cartera Semanal Producto'!CH$1,'BD Factoraje'!$C:$C,$B$2)</f>
        <v>442194.84049018606</v>
      </c>
      <c r="CI81" s="11">
        <f>IF('Cartera Semanal Producto'!$A81='Cartera Semanal Producto'!CI$1,-SUMIFS('BD Factoraje'!$Q:$Q,'BD Factoraje'!$G:$G,'Cartera Semanal Producto'!$A81,'BD Factoraje'!$C:$C,$B$2),0)+CH81-SUMIFS('BD Factoraje'!$R:$R,'BD Factoraje'!$G:$G,'Cartera Semanal Producto'!$A81,'BD Factoraje'!$N:$N,'Cartera Semanal Producto'!CI$1,'BD Factoraje'!$C:$C,$B$2)</f>
        <v>305207.32212400006</v>
      </c>
      <c r="CJ81" s="11">
        <f>IF('Cartera Semanal Producto'!$A81='Cartera Semanal Producto'!CJ$1,-SUMIFS('BD Factoraje'!$Q:$Q,'BD Factoraje'!$G:$G,'Cartera Semanal Producto'!$A81,'BD Factoraje'!$C:$C,$B$2),0)+CI81-SUMIFS('BD Factoraje'!$R:$R,'BD Factoraje'!$G:$G,'Cartera Semanal Producto'!$A81,'BD Factoraje'!$N:$N,'Cartera Semanal Producto'!CJ$1,'BD Factoraje'!$C:$C,$B$2)</f>
        <v>305207.32212400006</v>
      </c>
      <c r="CK81" s="11">
        <f>IF('Cartera Semanal Producto'!$A81='Cartera Semanal Producto'!CK$1,-SUMIFS('BD Factoraje'!$Q:$Q,'BD Factoraje'!$G:$G,'Cartera Semanal Producto'!$A81,'BD Factoraje'!$C:$C,$B$2),0)+CJ81-SUMIFS('BD Factoraje'!$R:$R,'BD Factoraje'!$G:$G,'Cartera Semanal Producto'!$A81,'BD Factoraje'!$N:$N,'Cartera Semanal Producto'!CK$1,'BD Factoraje'!$C:$C,$B$2)</f>
        <v>305207.32212400006</v>
      </c>
      <c r="CL81" s="11">
        <f>IF('Cartera Semanal Producto'!$A81='Cartera Semanal Producto'!CL$1,-SUMIFS('BD Factoraje'!$Q:$Q,'BD Factoraje'!$G:$G,'Cartera Semanal Producto'!$A81,'BD Factoraje'!$C:$C,$B$2),0)+CK81-SUMIFS('BD Factoraje'!$R:$R,'BD Factoraje'!$G:$G,'Cartera Semanal Producto'!$A81,'BD Factoraje'!$N:$N,'Cartera Semanal Producto'!CL$1,'BD Factoraje'!$C:$C,$B$2)</f>
        <v>305207.32212400006</v>
      </c>
      <c r="CM81" s="11">
        <f>IF('Cartera Semanal Producto'!$A81='Cartera Semanal Producto'!CM$1,-SUMIFS('BD Factoraje'!$Q:$Q,'BD Factoraje'!$G:$G,'Cartera Semanal Producto'!$A81,'BD Factoraje'!$C:$C,$B$2),0)+CL81-SUMIFS('BD Factoraje'!$R:$R,'BD Factoraje'!$G:$G,'Cartera Semanal Producto'!$A81,'BD Factoraje'!$N:$N,'Cartera Semanal Producto'!CM$1,'BD Factoraje'!$C:$C,$B$2)</f>
        <v>305207.32212400006</v>
      </c>
      <c r="CN81" s="11">
        <f>IF('Cartera Semanal Producto'!$A81='Cartera Semanal Producto'!CN$1,-SUMIFS('BD Factoraje'!$Q:$Q,'BD Factoraje'!$G:$G,'Cartera Semanal Producto'!$A81,'BD Factoraje'!$C:$C,$B$2),0)+CM81-SUMIFS('BD Factoraje'!$R:$R,'BD Factoraje'!$G:$G,'Cartera Semanal Producto'!$A81,'BD Factoraje'!$N:$N,'Cartera Semanal Producto'!CN$1,'BD Factoraje'!$C:$C,$B$2)</f>
        <v>305207.32212400006</v>
      </c>
      <c r="CO81" s="11">
        <f>IF('Cartera Semanal Producto'!$A81='Cartera Semanal Producto'!CO$1,-SUMIFS('BD Factoraje'!$Q:$Q,'BD Factoraje'!$G:$G,'Cartera Semanal Producto'!$A81,'BD Factoraje'!$C:$C,$B$2),0)+CN81-SUMIFS('BD Factoraje'!$R:$R,'BD Factoraje'!$G:$G,'Cartera Semanal Producto'!$A81,'BD Factoraje'!$N:$N,'Cartera Semanal Producto'!CO$1,'BD Factoraje'!$C:$C,$B$2)</f>
        <v>305207.32212400006</v>
      </c>
      <c r="CP81" s="11">
        <f>IF('Cartera Semanal Producto'!$A81='Cartera Semanal Producto'!CP$1,-SUMIFS('BD Factoraje'!$Q:$Q,'BD Factoraje'!$G:$G,'Cartera Semanal Producto'!$A81,'BD Factoraje'!$C:$C,$B$2),0)+CO81-SUMIFS('BD Factoraje'!$R:$R,'BD Factoraje'!$G:$G,'Cartera Semanal Producto'!$A81,'BD Factoraje'!$N:$N,'Cartera Semanal Producto'!CP$1,'BD Factoraje'!$C:$C,$B$2)</f>
        <v>305207.32212400006</v>
      </c>
      <c r="CQ81" s="11">
        <f>IF('Cartera Semanal Producto'!$A81='Cartera Semanal Producto'!CQ$1,-SUMIFS('BD Factoraje'!$Q:$Q,'BD Factoraje'!$G:$G,'Cartera Semanal Producto'!$A81,'BD Factoraje'!$C:$C,$B$2),0)+CP81-SUMIFS('BD Factoraje'!$R:$R,'BD Factoraje'!$G:$G,'Cartera Semanal Producto'!$A81,'BD Factoraje'!$N:$N,'Cartera Semanal Producto'!CQ$1,'BD Factoraje'!$C:$C,$B$2)</f>
        <v>305207.32212400006</v>
      </c>
      <c r="CR81" s="11">
        <f>IF('Cartera Semanal Producto'!$A81='Cartera Semanal Producto'!CR$1,-SUMIFS('BD Factoraje'!$Q:$Q,'BD Factoraje'!$G:$G,'Cartera Semanal Producto'!$A81,'BD Factoraje'!$C:$C,$B$2),0)+CQ81-SUMIFS('BD Factoraje'!$R:$R,'BD Factoraje'!$G:$G,'Cartera Semanal Producto'!$A81,'BD Factoraje'!$N:$N,'Cartera Semanal Producto'!CR$1,'BD Factoraje'!$C:$C,$B$2)</f>
        <v>305207.32212400006</v>
      </c>
      <c r="CS81" s="11">
        <f>IF('Cartera Semanal Producto'!$A81='Cartera Semanal Producto'!CS$1,-SUMIFS('BD Factoraje'!$Q:$Q,'BD Factoraje'!$G:$G,'Cartera Semanal Producto'!$A81,'BD Factoraje'!$C:$C,$B$2),0)+CR81-SUMIFS('BD Factoraje'!$R:$R,'BD Factoraje'!$G:$G,'Cartera Semanal Producto'!$A81,'BD Factoraje'!$N:$N,'Cartera Semanal Producto'!CS$1,'BD Factoraje'!$C:$C,$B$2)</f>
        <v>305207.32212400006</v>
      </c>
      <c r="CT81" s="11">
        <f>IF('Cartera Semanal Producto'!$A81='Cartera Semanal Producto'!CT$1,-SUMIFS('BD Factoraje'!$Q:$Q,'BD Factoraje'!$G:$G,'Cartera Semanal Producto'!$A81,'BD Factoraje'!$C:$C,$B$2),0)+CS81-SUMIFS('BD Factoraje'!$R:$R,'BD Factoraje'!$G:$G,'Cartera Semanal Producto'!$A81,'BD Factoraje'!$N:$N,'Cartera Semanal Producto'!CT$1,'BD Factoraje'!$C:$C,$B$2)</f>
        <v>305207.32212400006</v>
      </c>
      <c r="CU81" s="11">
        <f>IF('Cartera Semanal Producto'!$A81='Cartera Semanal Producto'!CU$1,-SUMIFS('BD Factoraje'!$Q:$Q,'BD Factoraje'!$G:$G,'Cartera Semanal Producto'!$A81,'BD Factoraje'!$C:$C,$B$2),0)+CT81-SUMIFS('BD Factoraje'!$R:$R,'BD Factoraje'!$G:$G,'Cartera Semanal Producto'!$A81,'BD Factoraje'!$N:$N,'Cartera Semanal Producto'!CU$1,'BD Factoraje'!$C:$C,$B$2)</f>
        <v>305207.32212400006</v>
      </c>
      <c r="CV81" s="11">
        <f>IF('Cartera Semanal Producto'!$A81='Cartera Semanal Producto'!CV$1,-SUMIFS('BD Factoraje'!$Q:$Q,'BD Factoraje'!$G:$G,'Cartera Semanal Producto'!$A81,'BD Factoraje'!$C:$C,$B$2),0)+CU81-SUMIFS('BD Factoraje'!$R:$R,'BD Factoraje'!$G:$G,'Cartera Semanal Producto'!$A81,'BD Factoraje'!$N:$N,'Cartera Semanal Producto'!CV$1,'BD Factoraje'!$C:$C,$B$2)</f>
        <v>305207.32212400006</v>
      </c>
    </row>
    <row r="82" spans="1:100" x14ac:dyDescent="0.25">
      <c r="A82" s="14">
        <v>92</v>
      </c>
      <c r="B82" s="31">
        <f t="shared" si="3"/>
        <v>43009</v>
      </c>
      <c r="C82" s="11">
        <f>IF('Cartera Semanal Producto'!$A82='Cartera Semanal Producto'!C$1,-SUMIFS('BD Factoraje'!$Q:$Q,'BD Factoraje'!$G:$G,'Cartera Semanal Producto'!$A82,'BD Factoraje'!$C:$C,$B$2),0)</f>
        <v>0</v>
      </c>
      <c r="D82" s="11">
        <f>IF('Cartera Semanal Producto'!$A82='Cartera Semanal Producto'!D$1,-SUMIFS('BD Factoraje'!$Q:$Q,'BD Factoraje'!$G:$G,'Cartera Semanal Producto'!$A82,'BD Factoraje'!$C:$C,$B$2),0)+C82-SUMIFS('BD Factoraje'!$R:$R,'BD Factoraje'!$G:$G,'Cartera Semanal Producto'!$A82,'BD Factoraje'!$N:$N,'Cartera Semanal Producto'!D$1,'BD Factoraje'!$C:$C,$B$2)</f>
        <v>0</v>
      </c>
      <c r="E82" s="11">
        <f>IF('Cartera Semanal Producto'!$A82='Cartera Semanal Producto'!E$1,-SUMIFS('BD Factoraje'!$Q:$Q,'BD Factoraje'!$G:$G,'Cartera Semanal Producto'!$A82,'BD Factoraje'!$C:$C,$B$2),0)+D82-SUMIFS('BD Factoraje'!$R:$R,'BD Factoraje'!$G:$G,'Cartera Semanal Producto'!$A82,'BD Factoraje'!$N:$N,'Cartera Semanal Producto'!E$1,'BD Factoraje'!$C:$C,$B$2)</f>
        <v>0</v>
      </c>
      <c r="F82" s="11">
        <f>IF('Cartera Semanal Producto'!$A82='Cartera Semanal Producto'!F$1,-SUMIFS('BD Factoraje'!$Q:$Q,'BD Factoraje'!$G:$G,'Cartera Semanal Producto'!$A82,'BD Factoraje'!$C:$C,$B$2),0)+E82-SUMIFS('BD Factoraje'!$R:$R,'BD Factoraje'!$G:$G,'Cartera Semanal Producto'!$A82,'BD Factoraje'!$N:$N,'Cartera Semanal Producto'!F$1,'BD Factoraje'!$C:$C,$B$2)</f>
        <v>0</v>
      </c>
      <c r="G82" s="11">
        <f>IF('Cartera Semanal Producto'!$A82='Cartera Semanal Producto'!G$1,-SUMIFS('BD Factoraje'!$Q:$Q,'BD Factoraje'!$G:$G,'Cartera Semanal Producto'!$A82,'BD Factoraje'!$C:$C,$B$2),0)+F82-SUMIFS('BD Factoraje'!$R:$R,'BD Factoraje'!$G:$G,'Cartera Semanal Producto'!$A82,'BD Factoraje'!$N:$N,'Cartera Semanal Producto'!G$1,'BD Factoraje'!$C:$C,$B$2)</f>
        <v>0</v>
      </c>
      <c r="H82" s="11">
        <f>IF('Cartera Semanal Producto'!$A82='Cartera Semanal Producto'!H$1,-SUMIFS('BD Factoraje'!$Q:$Q,'BD Factoraje'!$G:$G,'Cartera Semanal Producto'!$A82,'BD Factoraje'!$C:$C,$B$2),0)+G82-SUMIFS('BD Factoraje'!$R:$R,'BD Factoraje'!$G:$G,'Cartera Semanal Producto'!$A82,'BD Factoraje'!$N:$N,'Cartera Semanal Producto'!H$1,'BD Factoraje'!$C:$C,$B$2)</f>
        <v>0</v>
      </c>
      <c r="I82" s="11">
        <f>IF('Cartera Semanal Producto'!$A82='Cartera Semanal Producto'!I$1,-SUMIFS('BD Factoraje'!$Q:$Q,'BD Factoraje'!$G:$G,'Cartera Semanal Producto'!$A82,'BD Factoraje'!$C:$C,$B$2),0)+H82-SUMIFS('BD Factoraje'!$R:$R,'BD Factoraje'!$G:$G,'Cartera Semanal Producto'!$A82,'BD Factoraje'!$N:$N,'Cartera Semanal Producto'!I$1,'BD Factoraje'!$C:$C,$B$2)</f>
        <v>0</v>
      </c>
      <c r="J82" s="11">
        <f>IF('Cartera Semanal Producto'!$A82='Cartera Semanal Producto'!J$1,-SUMIFS('BD Factoraje'!$Q:$Q,'BD Factoraje'!$G:$G,'Cartera Semanal Producto'!$A82,'BD Factoraje'!$C:$C,$B$2),0)+I82-SUMIFS('BD Factoraje'!$R:$R,'BD Factoraje'!$G:$G,'Cartera Semanal Producto'!$A82,'BD Factoraje'!$N:$N,'Cartera Semanal Producto'!J$1,'BD Factoraje'!$C:$C,$B$2)</f>
        <v>0</v>
      </c>
      <c r="K82" s="11">
        <f>IF('Cartera Semanal Producto'!$A82='Cartera Semanal Producto'!K$1,-SUMIFS('BD Factoraje'!$Q:$Q,'BD Factoraje'!$G:$G,'Cartera Semanal Producto'!$A82,'BD Factoraje'!$C:$C,$B$2),0)+J82-SUMIFS('BD Factoraje'!$R:$R,'BD Factoraje'!$G:$G,'Cartera Semanal Producto'!$A82,'BD Factoraje'!$N:$N,'Cartera Semanal Producto'!K$1,'BD Factoraje'!$C:$C,$B$2)</f>
        <v>0</v>
      </c>
      <c r="L82" s="11">
        <f>IF('Cartera Semanal Producto'!$A82='Cartera Semanal Producto'!L$1,-SUMIFS('BD Factoraje'!$Q:$Q,'BD Factoraje'!$G:$G,'Cartera Semanal Producto'!$A82,'BD Factoraje'!$C:$C,$B$2),0)+K82-SUMIFS('BD Factoraje'!$R:$R,'BD Factoraje'!$G:$G,'Cartera Semanal Producto'!$A82,'BD Factoraje'!$N:$N,'Cartera Semanal Producto'!L$1,'BD Factoraje'!$C:$C,$B$2)</f>
        <v>0</v>
      </c>
      <c r="M82" s="11">
        <f>IF('Cartera Semanal Producto'!$A82='Cartera Semanal Producto'!M$1,-SUMIFS('BD Factoraje'!$Q:$Q,'BD Factoraje'!$G:$G,'Cartera Semanal Producto'!$A82,'BD Factoraje'!$C:$C,$B$2),0)+L82-SUMIFS('BD Factoraje'!$R:$R,'BD Factoraje'!$G:$G,'Cartera Semanal Producto'!$A82,'BD Factoraje'!$N:$N,'Cartera Semanal Producto'!M$1,'BD Factoraje'!$C:$C,$B$2)</f>
        <v>0</v>
      </c>
      <c r="N82" s="11">
        <f>IF('Cartera Semanal Producto'!$A82='Cartera Semanal Producto'!N$1,-SUMIFS('BD Factoraje'!$Q:$Q,'BD Factoraje'!$G:$G,'Cartera Semanal Producto'!$A82,'BD Factoraje'!$C:$C,$B$2),0)+M82-SUMIFS('BD Factoraje'!$R:$R,'BD Factoraje'!$G:$G,'Cartera Semanal Producto'!$A82,'BD Factoraje'!$N:$N,'Cartera Semanal Producto'!N$1,'BD Factoraje'!$C:$C,$B$2)</f>
        <v>0</v>
      </c>
      <c r="O82" s="11">
        <f>IF('Cartera Semanal Producto'!$A82='Cartera Semanal Producto'!O$1,-SUMIFS('BD Factoraje'!$Q:$Q,'BD Factoraje'!$G:$G,'Cartera Semanal Producto'!$A82,'BD Factoraje'!$C:$C,$B$2),0)+N82-SUMIFS('BD Factoraje'!$R:$R,'BD Factoraje'!$G:$G,'Cartera Semanal Producto'!$A82,'BD Factoraje'!$N:$N,'Cartera Semanal Producto'!O$1,'BD Factoraje'!$C:$C,$B$2)</f>
        <v>0</v>
      </c>
      <c r="P82" s="11">
        <f>IF('Cartera Semanal Producto'!$A82='Cartera Semanal Producto'!P$1,-SUMIFS('BD Factoraje'!$Q:$Q,'BD Factoraje'!$G:$G,'Cartera Semanal Producto'!$A82,'BD Factoraje'!$C:$C,$B$2),0)+O82-SUMIFS('BD Factoraje'!$R:$R,'BD Factoraje'!$G:$G,'Cartera Semanal Producto'!$A82,'BD Factoraje'!$N:$N,'Cartera Semanal Producto'!P$1,'BD Factoraje'!$C:$C,$B$2)</f>
        <v>0</v>
      </c>
      <c r="Q82" s="11">
        <f>IF('Cartera Semanal Producto'!$A82='Cartera Semanal Producto'!Q$1,-SUMIFS('BD Factoraje'!$Q:$Q,'BD Factoraje'!$G:$G,'Cartera Semanal Producto'!$A82,'BD Factoraje'!$C:$C,$B$2),0)+P82-SUMIFS('BD Factoraje'!$R:$R,'BD Factoraje'!$G:$G,'Cartera Semanal Producto'!$A82,'BD Factoraje'!$N:$N,'Cartera Semanal Producto'!Q$1,'BD Factoraje'!$C:$C,$B$2)</f>
        <v>0</v>
      </c>
      <c r="R82" s="11">
        <f>IF('Cartera Semanal Producto'!$A82='Cartera Semanal Producto'!R$1,-SUMIFS('BD Factoraje'!$Q:$Q,'BD Factoraje'!$G:$G,'Cartera Semanal Producto'!$A82,'BD Factoraje'!$C:$C,$B$2),0)+Q82-SUMIFS('BD Factoraje'!$R:$R,'BD Factoraje'!$G:$G,'Cartera Semanal Producto'!$A82,'BD Factoraje'!$N:$N,'Cartera Semanal Producto'!R$1,'BD Factoraje'!$C:$C,$B$2)</f>
        <v>0</v>
      </c>
      <c r="S82" s="11">
        <f>IF('Cartera Semanal Producto'!$A82='Cartera Semanal Producto'!S$1,-SUMIFS('BD Factoraje'!$Q:$Q,'BD Factoraje'!$G:$G,'Cartera Semanal Producto'!$A82,'BD Factoraje'!$C:$C,$B$2),0)+R82-SUMIFS('BD Factoraje'!$R:$R,'BD Factoraje'!$G:$G,'Cartera Semanal Producto'!$A82,'BD Factoraje'!$N:$N,'Cartera Semanal Producto'!S$1,'BD Factoraje'!$C:$C,$B$2)</f>
        <v>0</v>
      </c>
      <c r="T82" s="11">
        <f>IF('Cartera Semanal Producto'!$A82='Cartera Semanal Producto'!T$1,-SUMIFS('BD Factoraje'!$Q:$Q,'BD Factoraje'!$G:$G,'Cartera Semanal Producto'!$A82,'BD Factoraje'!$C:$C,$B$2),0)+S82-SUMIFS('BD Factoraje'!$R:$R,'BD Factoraje'!$G:$G,'Cartera Semanal Producto'!$A82,'BD Factoraje'!$N:$N,'Cartera Semanal Producto'!T$1,'BD Factoraje'!$C:$C,$B$2)</f>
        <v>0</v>
      </c>
      <c r="U82" s="11">
        <f>IF('Cartera Semanal Producto'!$A82='Cartera Semanal Producto'!U$1,-SUMIFS('BD Factoraje'!$Q:$Q,'BD Factoraje'!$G:$G,'Cartera Semanal Producto'!$A82,'BD Factoraje'!$C:$C,$B$2),0)+T82-SUMIFS('BD Factoraje'!$R:$R,'BD Factoraje'!$G:$G,'Cartera Semanal Producto'!$A82,'BD Factoraje'!$N:$N,'Cartera Semanal Producto'!U$1,'BD Factoraje'!$C:$C,$B$2)</f>
        <v>0</v>
      </c>
      <c r="V82" s="11">
        <f>IF('Cartera Semanal Producto'!$A82='Cartera Semanal Producto'!V$1,-SUMIFS('BD Factoraje'!$Q:$Q,'BD Factoraje'!$G:$G,'Cartera Semanal Producto'!$A82,'BD Factoraje'!$C:$C,$B$2),0)+U82-SUMIFS('BD Factoraje'!$R:$R,'BD Factoraje'!$G:$G,'Cartera Semanal Producto'!$A82,'BD Factoraje'!$N:$N,'Cartera Semanal Producto'!V$1,'BD Factoraje'!$C:$C,$B$2)</f>
        <v>0</v>
      </c>
      <c r="W82" s="11">
        <f>IF('Cartera Semanal Producto'!$A82='Cartera Semanal Producto'!W$1,-SUMIFS('BD Factoraje'!$Q:$Q,'BD Factoraje'!$G:$G,'Cartera Semanal Producto'!$A82,'BD Factoraje'!$C:$C,$B$2),0)+V82-SUMIFS('BD Factoraje'!$R:$R,'BD Factoraje'!$G:$G,'Cartera Semanal Producto'!$A82,'BD Factoraje'!$N:$N,'Cartera Semanal Producto'!W$1,'BD Factoraje'!$C:$C,$B$2)</f>
        <v>0</v>
      </c>
      <c r="X82" s="11">
        <f>IF('Cartera Semanal Producto'!$A82='Cartera Semanal Producto'!X$1,-SUMIFS('BD Factoraje'!$Q:$Q,'BD Factoraje'!$G:$G,'Cartera Semanal Producto'!$A82,'BD Factoraje'!$C:$C,$B$2),0)+W82-SUMIFS('BD Factoraje'!$R:$R,'BD Factoraje'!$G:$G,'Cartera Semanal Producto'!$A82,'BD Factoraje'!$N:$N,'Cartera Semanal Producto'!X$1,'BD Factoraje'!$C:$C,$B$2)</f>
        <v>0</v>
      </c>
      <c r="Y82" s="11">
        <f>IF('Cartera Semanal Producto'!$A82='Cartera Semanal Producto'!Y$1,-SUMIFS('BD Factoraje'!$Q:$Q,'BD Factoraje'!$G:$G,'Cartera Semanal Producto'!$A82,'BD Factoraje'!$C:$C,$B$2),0)+X82-SUMIFS('BD Factoraje'!$R:$R,'BD Factoraje'!$G:$G,'Cartera Semanal Producto'!$A82,'BD Factoraje'!$N:$N,'Cartera Semanal Producto'!Y$1,'BD Factoraje'!$C:$C,$B$2)</f>
        <v>0</v>
      </c>
      <c r="Z82" s="11">
        <f>IF('Cartera Semanal Producto'!$A82='Cartera Semanal Producto'!Z$1,-SUMIFS('BD Factoraje'!$Q:$Q,'BD Factoraje'!$G:$G,'Cartera Semanal Producto'!$A82,'BD Factoraje'!$C:$C,$B$2),0)+Y82-SUMIFS('BD Factoraje'!$R:$R,'BD Factoraje'!$G:$G,'Cartera Semanal Producto'!$A82,'BD Factoraje'!$N:$N,'Cartera Semanal Producto'!Z$1,'BD Factoraje'!$C:$C,$B$2)</f>
        <v>0</v>
      </c>
      <c r="AA82" s="11">
        <f>IF('Cartera Semanal Producto'!$A82='Cartera Semanal Producto'!AA$1,-SUMIFS('BD Factoraje'!$Q:$Q,'BD Factoraje'!$G:$G,'Cartera Semanal Producto'!$A82,'BD Factoraje'!$C:$C,$B$2),0)+Z82-SUMIFS('BD Factoraje'!$R:$R,'BD Factoraje'!$G:$G,'Cartera Semanal Producto'!$A82,'BD Factoraje'!$N:$N,'Cartera Semanal Producto'!AA$1,'BD Factoraje'!$C:$C,$B$2)</f>
        <v>0</v>
      </c>
      <c r="AB82" s="11">
        <f>IF('Cartera Semanal Producto'!$A82='Cartera Semanal Producto'!AB$1,-SUMIFS('BD Factoraje'!$Q:$Q,'BD Factoraje'!$G:$G,'Cartera Semanal Producto'!$A82,'BD Factoraje'!$C:$C,$B$2),0)+AA82-SUMIFS('BD Factoraje'!$R:$R,'BD Factoraje'!$G:$G,'Cartera Semanal Producto'!$A82,'BD Factoraje'!$N:$N,'Cartera Semanal Producto'!AB$1,'BD Factoraje'!$C:$C,$B$2)</f>
        <v>0</v>
      </c>
      <c r="AC82" s="11">
        <f>IF('Cartera Semanal Producto'!$A82='Cartera Semanal Producto'!AC$1,-SUMIFS('BD Factoraje'!$Q:$Q,'BD Factoraje'!$G:$G,'Cartera Semanal Producto'!$A82,'BD Factoraje'!$C:$C,$B$2),0)+AB82-SUMIFS('BD Factoraje'!$R:$R,'BD Factoraje'!$G:$G,'Cartera Semanal Producto'!$A82,'BD Factoraje'!$N:$N,'Cartera Semanal Producto'!AC$1,'BD Factoraje'!$C:$C,$B$2)</f>
        <v>0</v>
      </c>
      <c r="AD82" s="11">
        <f>IF('Cartera Semanal Producto'!$A82='Cartera Semanal Producto'!AD$1,-SUMIFS('BD Factoraje'!$Q:$Q,'BD Factoraje'!$G:$G,'Cartera Semanal Producto'!$A82,'BD Factoraje'!$C:$C,$B$2),0)+AC82-SUMIFS('BD Factoraje'!$R:$R,'BD Factoraje'!$G:$G,'Cartera Semanal Producto'!$A82,'BD Factoraje'!$N:$N,'Cartera Semanal Producto'!AD$1,'BD Factoraje'!$C:$C,$B$2)</f>
        <v>0</v>
      </c>
      <c r="AE82" s="11">
        <f>IF('Cartera Semanal Producto'!$A82='Cartera Semanal Producto'!AE$1,-SUMIFS('BD Factoraje'!$Q:$Q,'BD Factoraje'!$G:$G,'Cartera Semanal Producto'!$A82,'BD Factoraje'!$C:$C,$B$2),0)+AD82-SUMIFS('BD Factoraje'!$R:$R,'BD Factoraje'!$G:$G,'Cartera Semanal Producto'!$A82,'BD Factoraje'!$N:$N,'Cartera Semanal Producto'!AE$1,'BD Factoraje'!$C:$C,$B$2)</f>
        <v>0</v>
      </c>
      <c r="AF82" s="11">
        <f>IF('Cartera Semanal Producto'!$A82='Cartera Semanal Producto'!AF$1,-SUMIFS('BD Factoraje'!$Q:$Q,'BD Factoraje'!$G:$G,'Cartera Semanal Producto'!$A82,'BD Factoraje'!$C:$C,$B$2),0)+AE82-SUMIFS('BD Factoraje'!$R:$R,'BD Factoraje'!$G:$G,'Cartera Semanal Producto'!$A82,'BD Factoraje'!$N:$N,'Cartera Semanal Producto'!AF$1,'BD Factoraje'!$C:$C,$B$2)</f>
        <v>0</v>
      </c>
      <c r="AG82" s="11">
        <f>IF('Cartera Semanal Producto'!$A82='Cartera Semanal Producto'!AG$1,-SUMIFS('BD Factoraje'!$Q:$Q,'BD Factoraje'!$G:$G,'Cartera Semanal Producto'!$A82,'BD Factoraje'!$C:$C,$B$2),0)+AF82-SUMIFS('BD Factoraje'!$R:$R,'BD Factoraje'!$G:$G,'Cartera Semanal Producto'!$A82,'BD Factoraje'!$N:$N,'Cartera Semanal Producto'!AG$1,'BD Factoraje'!$C:$C,$B$2)</f>
        <v>0</v>
      </c>
      <c r="AH82" s="11">
        <f>IF('Cartera Semanal Producto'!$A82='Cartera Semanal Producto'!AH$1,-SUMIFS('BD Factoraje'!$Q:$Q,'BD Factoraje'!$G:$G,'Cartera Semanal Producto'!$A82,'BD Factoraje'!$C:$C,$B$2),0)+AG82-SUMIFS('BD Factoraje'!$R:$R,'BD Factoraje'!$G:$G,'Cartera Semanal Producto'!$A82,'BD Factoraje'!$N:$N,'Cartera Semanal Producto'!AH$1,'BD Factoraje'!$C:$C,$B$2)</f>
        <v>0</v>
      </c>
      <c r="AI82" s="11">
        <f>IF('Cartera Semanal Producto'!$A82='Cartera Semanal Producto'!AI$1,-SUMIFS('BD Factoraje'!$Q:$Q,'BD Factoraje'!$G:$G,'Cartera Semanal Producto'!$A82,'BD Factoraje'!$C:$C,$B$2),0)+AH82-SUMIFS('BD Factoraje'!$R:$R,'BD Factoraje'!$G:$G,'Cartera Semanal Producto'!$A82,'BD Factoraje'!$N:$N,'Cartera Semanal Producto'!AI$1,'BD Factoraje'!$C:$C,$B$2)</f>
        <v>0</v>
      </c>
      <c r="AJ82" s="11">
        <f>IF('Cartera Semanal Producto'!$A82='Cartera Semanal Producto'!AJ$1,-SUMIFS('BD Factoraje'!$Q:$Q,'BD Factoraje'!$G:$G,'Cartera Semanal Producto'!$A82,'BD Factoraje'!$C:$C,$B$2),0)+AI82-SUMIFS('BD Factoraje'!$R:$R,'BD Factoraje'!$G:$G,'Cartera Semanal Producto'!$A82,'BD Factoraje'!$N:$N,'Cartera Semanal Producto'!AJ$1,'BD Factoraje'!$C:$C,$B$2)</f>
        <v>0</v>
      </c>
      <c r="AK82" s="11">
        <f>IF('Cartera Semanal Producto'!$A82='Cartera Semanal Producto'!AK$1,-SUMIFS('BD Factoraje'!$Q:$Q,'BD Factoraje'!$G:$G,'Cartera Semanal Producto'!$A82,'BD Factoraje'!$C:$C,$B$2),0)+AJ82-SUMIFS('BD Factoraje'!$R:$R,'BD Factoraje'!$G:$G,'Cartera Semanal Producto'!$A82,'BD Factoraje'!$N:$N,'Cartera Semanal Producto'!AK$1,'BD Factoraje'!$C:$C,$B$2)</f>
        <v>0</v>
      </c>
      <c r="AL82" s="11">
        <f>IF('Cartera Semanal Producto'!$A82='Cartera Semanal Producto'!AL$1,-SUMIFS('BD Factoraje'!$Q:$Q,'BD Factoraje'!$G:$G,'Cartera Semanal Producto'!$A82,'BD Factoraje'!$C:$C,$B$2),0)+AK82-SUMIFS('BD Factoraje'!$R:$R,'BD Factoraje'!$G:$G,'Cartera Semanal Producto'!$A82,'BD Factoraje'!$N:$N,'Cartera Semanal Producto'!AL$1,'BD Factoraje'!$C:$C,$B$2)</f>
        <v>0</v>
      </c>
      <c r="AM82" s="11">
        <f>IF('Cartera Semanal Producto'!$A82='Cartera Semanal Producto'!AM$1,-SUMIFS('BD Factoraje'!$Q:$Q,'BD Factoraje'!$G:$G,'Cartera Semanal Producto'!$A82,'BD Factoraje'!$C:$C,$B$2),0)+AL82-SUMIFS('BD Factoraje'!$R:$R,'BD Factoraje'!$G:$G,'Cartera Semanal Producto'!$A82,'BD Factoraje'!$N:$N,'Cartera Semanal Producto'!AM$1,'BD Factoraje'!$C:$C,$B$2)</f>
        <v>0</v>
      </c>
      <c r="AN82" s="11">
        <f>IF('Cartera Semanal Producto'!$A82='Cartera Semanal Producto'!AN$1,-SUMIFS('BD Factoraje'!$Q:$Q,'BD Factoraje'!$G:$G,'Cartera Semanal Producto'!$A82,'BD Factoraje'!$C:$C,$B$2),0)+AM82-SUMIFS('BD Factoraje'!$R:$R,'BD Factoraje'!$G:$G,'Cartera Semanal Producto'!$A82,'BD Factoraje'!$N:$N,'Cartera Semanal Producto'!AN$1,'BD Factoraje'!$C:$C,$B$2)</f>
        <v>0</v>
      </c>
      <c r="AO82" s="11">
        <f>IF('Cartera Semanal Producto'!$A82='Cartera Semanal Producto'!AO$1,-SUMIFS('BD Factoraje'!$Q:$Q,'BD Factoraje'!$G:$G,'Cartera Semanal Producto'!$A82,'BD Factoraje'!$C:$C,$B$2),0)+AN82-SUMIFS('BD Factoraje'!$R:$R,'BD Factoraje'!$G:$G,'Cartera Semanal Producto'!$A82,'BD Factoraje'!$N:$N,'Cartera Semanal Producto'!AO$1,'BD Factoraje'!$C:$C,$B$2)</f>
        <v>0</v>
      </c>
      <c r="AP82" s="11">
        <f>IF('Cartera Semanal Producto'!$A82='Cartera Semanal Producto'!AP$1,-SUMIFS('BD Factoraje'!$Q:$Q,'BD Factoraje'!$G:$G,'Cartera Semanal Producto'!$A82,'BD Factoraje'!$C:$C,$B$2),0)+AO82-SUMIFS('BD Factoraje'!$R:$R,'BD Factoraje'!$G:$G,'Cartera Semanal Producto'!$A82,'BD Factoraje'!$N:$N,'Cartera Semanal Producto'!AP$1,'BD Factoraje'!$C:$C,$B$2)</f>
        <v>0</v>
      </c>
      <c r="AQ82" s="11">
        <f>IF('Cartera Semanal Producto'!$A82='Cartera Semanal Producto'!AQ$1,-SUMIFS('BD Factoraje'!$Q:$Q,'BD Factoraje'!$G:$G,'Cartera Semanal Producto'!$A82,'BD Factoraje'!$C:$C,$B$2),0)+AP82-SUMIFS('BD Factoraje'!$R:$R,'BD Factoraje'!$G:$G,'Cartera Semanal Producto'!$A82,'BD Factoraje'!$N:$N,'Cartera Semanal Producto'!AQ$1,'BD Factoraje'!$C:$C,$B$2)</f>
        <v>0</v>
      </c>
      <c r="AR82" s="11">
        <f>IF('Cartera Semanal Producto'!$A82='Cartera Semanal Producto'!AR$1,-SUMIFS('BD Factoraje'!$Q:$Q,'BD Factoraje'!$G:$G,'Cartera Semanal Producto'!$A82,'BD Factoraje'!$C:$C,$B$2),0)+AQ82-SUMIFS('BD Factoraje'!$R:$R,'BD Factoraje'!$G:$G,'Cartera Semanal Producto'!$A82,'BD Factoraje'!$N:$N,'Cartera Semanal Producto'!AR$1,'BD Factoraje'!$C:$C,$B$2)</f>
        <v>0</v>
      </c>
      <c r="AS82" s="11">
        <f>IF('Cartera Semanal Producto'!$A82='Cartera Semanal Producto'!AS$1,-SUMIFS('BD Factoraje'!$Q:$Q,'BD Factoraje'!$G:$G,'Cartera Semanal Producto'!$A82,'BD Factoraje'!$C:$C,$B$2),0)+AR82-SUMIFS('BD Factoraje'!$R:$R,'BD Factoraje'!$G:$G,'Cartera Semanal Producto'!$A82,'BD Factoraje'!$N:$N,'Cartera Semanal Producto'!AS$1,'BD Factoraje'!$C:$C,$B$2)</f>
        <v>0</v>
      </c>
      <c r="AT82" s="11">
        <f>IF('Cartera Semanal Producto'!$A82='Cartera Semanal Producto'!AT$1,-SUMIFS('BD Factoraje'!$Q:$Q,'BD Factoraje'!$G:$G,'Cartera Semanal Producto'!$A82,'BD Factoraje'!$C:$C,$B$2),0)+AS82-SUMIFS('BD Factoraje'!$R:$R,'BD Factoraje'!$G:$G,'Cartera Semanal Producto'!$A82,'BD Factoraje'!$N:$N,'Cartera Semanal Producto'!AT$1,'BD Factoraje'!$C:$C,$B$2)</f>
        <v>0</v>
      </c>
      <c r="AU82" s="11">
        <f>IF('Cartera Semanal Producto'!$A82='Cartera Semanal Producto'!AU$1,-SUMIFS('BD Factoraje'!$Q:$Q,'BD Factoraje'!$G:$G,'Cartera Semanal Producto'!$A82,'BD Factoraje'!$C:$C,$B$2),0)+AT82-SUMIFS('BD Factoraje'!$R:$R,'BD Factoraje'!$G:$G,'Cartera Semanal Producto'!$A82,'BD Factoraje'!$N:$N,'Cartera Semanal Producto'!AU$1,'BD Factoraje'!$C:$C,$B$2)</f>
        <v>0</v>
      </c>
      <c r="AV82" s="11">
        <f>IF('Cartera Semanal Producto'!$A82='Cartera Semanal Producto'!AV$1,-SUMIFS('BD Factoraje'!$Q:$Q,'BD Factoraje'!$G:$G,'Cartera Semanal Producto'!$A82,'BD Factoraje'!$C:$C,$B$2),0)+AU82-SUMIFS('BD Factoraje'!$R:$R,'BD Factoraje'!$G:$G,'Cartera Semanal Producto'!$A82,'BD Factoraje'!$N:$N,'Cartera Semanal Producto'!AV$1,'BD Factoraje'!$C:$C,$B$2)</f>
        <v>0</v>
      </c>
      <c r="AW82" s="11">
        <f>IF('Cartera Semanal Producto'!$A82='Cartera Semanal Producto'!AW$1,-SUMIFS('BD Factoraje'!$Q:$Q,'BD Factoraje'!$G:$G,'Cartera Semanal Producto'!$A82,'BD Factoraje'!$C:$C,$B$2),0)+AV82-SUMIFS('BD Factoraje'!$R:$R,'BD Factoraje'!$G:$G,'Cartera Semanal Producto'!$A82,'BD Factoraje'!$N:$N,'Cartera Semanal Producto'!AW$1,'BD Factoraje'!$C:$C,$B$2)</f>
        <v>0</v>
      </c>
      <c r="AX82" s="11">
        <f>IF('Cartera Semanal Producto'!$A82='Cartera Semanal Producto'!AX$1,-SUMIFS('BD Factoraje'!$Q:$Q,'BD Factoraje'!$G:$G,'Cartera Semanal Producto'!$A82,'BD Factoraje'!$C:$C,$B$2),0)+AW82-SUMIFS('BD Factoraje'!$R:$R,'BD Factoraje'!$G:$G,'Cartera Semanal Producto'!$A82,'BD Factoraje'!$N:$N,'Cartera Semanal Producto'!AX$1,'BD Factoraje'!$C:$C,$B$2)</f>
        <v>0</v>
      </c>
      <c r="AY82" s="11">
        <f>IF('Cartera Semanal Producto'!$A82='Cartera Semanal Producto'!AY$1,-SUMIFS('BD Factoraje'!$Q:$Q,'BD Factoraje'!$G:$G,'Cartera Semanal Producto'!$A82,'BD Factoraje'!$C:$C,$B$2),0)+AX82-SUMIFS('BD Factoraje'!$R:$R,'BD Factoraje'!$G:$G,'Cartera Semanal Producto'!$A82,'BD Factoraje'!$N:$N,'Cartera Semanal Producto'!AY$1,'BD Factoraje'!$C:$C,$B$2)</f>
        <v>0</v>
      </c>
      <c r="AZ82" s="11">
        <f>IF('Cartera Semanal Producto'!$A82='Cartera Semanal Producto'!AZ$1,-SUMIFS('BD Factoraje'!$Q:$Q,'BD Factoraje'!$G:$G,'Cartera Semanal Producto'!$A82,'BD Factoraje'!$C:$C,$B$2),0)+AY82-SUMIFS('BD Factoraje'!$R:$R,'BD Factoraje'!$G:$G,'Cartera Semanal Producto'!$A82,'BD Factoraje'!$N:$N,'Cartera Semanal Producto'!AZ$1,'BD Factoraje'!$C:$C,$B$2)</f>
        <v>0</v>
      </c>
      <c r="BA82" s="11">
        <f>IF('Cartera Semanal Producto'!$A82='Cartera Semanal Producto'!BA$1,-SUMIFS('BD Factoraje'!$Q:$Q,'BD Factoraje'!$G:$G,'Cartera Semanal Producto'!$A82,'BD Factoraje'!$C:$C,$B$2),0)+AZ82-SUMIFS('BD Factoraje'!$R:$R,'BD Factoraje'!$G:$G,'Cartera Semanal Producto'!$A82,'BD Factoraje'!$N:$N,'Cartera Semanal Producto'!BA$1,'BD Factoraje'!$C:$C,$B$2)</f>
        <v>0</v>
      </c>
      <c r="BB82" s="11">
        <f>IF('Cartera Semanal Producto'!$A82='Cartera Semanal Producto'!BB$1,-SUMIFS('BD Factoraje'!$Q:$Q,'BD Factoraje'!$G:$G,'Cartera Semanal Producto'!$A82,'BD Factoraje'!$C:$C,$B$2),0)+BA82-SUMIFS('BD Factoraje'!$R:$R,'BD Factoraje'!$G:$G,'Cartera Semanal Producto'!$A82,'BD Factoraje'!$N:$N,'Cartera Semanal Producto'!BB$1,'BD Factoraje'!$C:$C,$B$2)</f>
        <v>0</v>
      </c>
      <c r="BC82" s="11">
        <f>IF('Cartera Semanal Producto'!$A82='Cartera Semanal Producto'!BC$1,-SUMIFS('BD Factoraje'!$Q:$Q,'BD Factoraje'!$G:$G,'Cartera Semanal Producto'!$A82,'BD Factoraje'!$C:$C,$B$2),0)+BB82-SUMIFS('BD Factoraje'!$R:$R,'BD Factoraje'!$G:$G,'Cartera Semanal Producto'!$A82,'BD Factoraje'!$N:$N,'Cartera Semanal Producto'!BC$1,'BD Factoraje'!$C:$C,$B$2)</f>
        <v>0</v>
      </c>
      <c r="BD82" s="11">
        <f>IF('Cartera Semanal Producto'!$A82='Cartera Semanal Producto'!BD$1,-SUMIFS('BD Factoraje'!$Q:$Q,'BD Factoraje'!$G:$G,'Cartera Semanal Producto'!$A82,'BD Factoraje'!$C:$C,$B$2),0)+BC82-SUMIFS('BD Factoraje'!$R:$R,'BD Factoraje'!$G:$G,'Cartera Semanal Producto'!$A82,'BD Factoraje'!$N:$N,'Cartera Semanal Producto'!BD$1,'BD Factoraje'!$C:$C,$B$2)</f>
        <v>0</v>
      </c>
      <c r="BE82" s="11">
        <f>IF('Cartera Semanal Producto'!$A82='Cartera Semanal Producto'!BE$1,-SUMIFS('BD Factoraje'!$Q:$Q,'BD Factoraje'!$G:$G,'Cartera Semanal Producto'!$A82,'BD Factoraje'!$C:$C,$B$2),0)+BD82-SUMIFS('BD Factoraje'!$R:$R,'BD Factoraje'!$G:$G,'Cartera Semanal Producto'!$A82,'BD Factoraje'!$N:$N,'Cartera Semanal Producto'!BE$1,'BD Factoraje'!$C:$C,$B$2)</f>
        <v>0</v>
      </c>
      <c r="BF82" s="11">
        <f>IF('Cartera Semanal Producto'!$A82='Cartera Semanal Producto'!BF$1,-SUMIFS('BD Factoraje'!$Q:$Q,'BD Factoraje'!$G:$G,'Cartera Semanal Producto'!$A82,'BD Factoraje'!$C:$C,$B$2),0)+BE82-SUMIFS('BD Factoraje'!$R:$R,'BD Factoraje'!$G:$G,'Cartera Semanal Producto'!$A82,'BD Factoraje'!$N:$N,'Cartera Semanal Producto'!BF$1,'BD Factoraje'!$C:$C,$B$2)</f>
        <v>0</v>
      </c>
      <c r="BG82" s="11">
        <f>IF('Cartera Semanal Producto'!$A82='Cartera Semanal Producto'!BG$1,-SUMIFS('BD Factoraje'!$Q:$Q,'BD Factoraje'!$G:$G,'Cartera Semanal Producto'!$A82,'BD Factoraje'!$C:$C,$B$2),0)+BF82-SUMIFS('BD Factoraje'!$R:$R,'BD Factoraje'!$G:$G,'Cartera Semanal Producto'!$A82,'BD Factoraje'!$N:$N,'Cartera Semanal Producto'!BG$1,'BD Factoraje'!$C:$C,$B$2)</f>
        <v>0</v>
      </c>
      <c r="BH82" s="11">
        <f>IF('Cartera Semanal Producto'!$A82='Cartera Semanal Producto'!BH$1,-SUMIFS('BD Factoraje'!$Q:$Q,'BD Factoraje'!$G:$G,'Cartera Semanal Producto'!$A82,'BD Factoraje'!$C:$C,$B$2),0)+BG82-SUMIFS('BD Factoraje'!$R:$R,'BD Factoraje'!$G:$G,'Cartera Semanal Producto'!$A82,'BD Factoraje'!$N:$N,'Cartera Semanal Producto'!BH$1,'BD Factoraje'!$C:$C,$B$2)</f>
        <v>0</v>
      </c>
      <c r="BI82" s="11">
        <f>IF('Cartera Semanal Producto'!$A82='Cartera Semanal Producto'!BI$1,-SUMIFS('BD Factoraje'!$Q:$Q,'BD Factoraje'!$G:$G,'Cartera Semanal Producto'!$A82,'BD Factoraje'!$C:$C,$B$2),0)+BH82-SUMIFS('BD Factoraje'!$R:$R,'BD Factoraje'!$G:$G,'Cartera Semanal Producto'!$A82,'BD Factoraje'!$N:$N,'Cartera Semanal Producto'!BI$1,'BD Factoraje'!$C:$C,$B$2)</f>
        <v>0</v>
      </c>
      <c r="BJ82" s="11">
        <f>IF('Cartera Semanal Producto'!$A82='Cartera Semanal Producto'!BJ$1,-SUMIFS('BD Factoraje'!$Q:$Q,'BD Factoraje'!$G:$G,'Cartera Semanal Producto'!$A82,'BD Factoraje'!$C:$C,$B$2),0)+BI82-SUMIFS('BD Factoraje'!$R:$R,'BD Factoraje'!$G:$G,'Cartera Semanal Producto'!$A82,'BD Factoraje'!$N:$N,'Cartera Semanal Producto'!BJ$1,'BD Factoraje'!$C:$C,$B$2)</f>
        <v>0</v>
      </c>
      <c r="BK82" s="11">
        <f>IF('Cartera Semanal Producto'!$A82='Cartera Semanal Producto'!BK$1,-SUMIFS('BD Factoraje'!$Q:$Q,'BD Factoraje'!$G:$G,'Cartera Semanal Producto'!$A82,'BD Factoraje'!$C:$C,$B$2),0)+BJ82-SUMIFS('BD Factoraje'!$R:$R,'BD Factoraje'!$G:$G,'Cartera Semanal Producto'!$A82,'BD Factoraje'!$N:$N,'Cartera Semanal Producto'!BK$1,'BD Factoraje'!$C:$C,$B$2)</f>
        <v>0</v>
      </c>
      <c r="BL82" s="11">
        <f>IF('Cartera Semanal Producto'!$A82='Cartera Semanal Producto'!BL$1,-SUMIFS('BD Factoraje'!$Q:$Q,'BD Factoraje'!$G:$G,'Cartera Semanal Producto'!$A82,'BD Factoraje'!$C:$C,$B$2),0)+BK82-SUMIFS('BD Factoraje'!$R:$R,'BD Factoraje'!$G:$G,'Cartera Semanal Producto'!$A82,'BD Factoraje'!$N:$N,'Cartera Semanal Producto'!BL$1,'BD Factoraje'!$C:$C,$B$2)</f>
        <v>0</v>
      </c>
      <c r="BM82" s="11">
        <f>IF('Cartera Semanal Producto'!$A82='Cartera Semanal Producto'!BM$1,-SUMIFS('BD Factoraje'!$Q:$Q,'BD Factoraje'!$G:$G,'Cartera Semanal Producto'!$A82,'BD Factoraje'!$C:$C,$B$2),0)+BL82-SUMIFS('BD Factoraje'!$R:$R,'BD Factoraje'!$G:$G,'Cartera Semanal Producto'!$A82,'BD Factoraje'!$N:$N,'Cartera Semanal Producto'!BM$1,'BD Factoraje'!$C:$C,$B$2)</f>
        <v>0</v>
      </c>
      <c r="BN82" s="11">
        <f>IF('Cartera Semanal Producto'!$A82='Cartera Semanal Producto'!BN$1,-SUMIFS('BD Factoraje'!$Q:$Q,'BD Factoraje'!$G:$G,'Cartera Semanal Producto'!$A82,'BD Factoraje'!$C:$C,$B$2),0)+BM82-SUMIFS('BD Factoraje'!$R:$R,'BD Factoraje'!$G:$G,'Cartera Semanal Producto'!$A82,'BD Factoraje'!$N:$N,'Cartera Semanal Producto'!BN$1,'BD Factoraje'!$C:$C,$B$2)</f>
        <v>0</v>
      </c>
      <c r="BO82" s="11">
        <f>IF('Cartera Semanal Producto'!$A82='Cartera Semanal Producto'!BO$1,-SUMIFS('BD Factoraje'!$Q:$Q,'BD Factoraje'!$G:$G,'Cartera Semanal Producto'!$A82,'BD Factoraje'!$C:$C,$B$2),0)+BN82-SUMIFS('BD Factoraje'!$R:$R,'BD Factoraje'!$G:$G,'Cartera Semanal Producto'!$A82,'BD Factoraje'!$N:$N,'Cartera Semanal Producto'!BO$1,'BD Factoraje'!$C:$C,$B$2)</f>
        <v>0</v>
      </c>
      <c r="BP82" s="11">
        <f>IF('Cartera Semanal Producto'!$A82='Cartera Semanal Producto'!BP$1,-SUMIFS('BD Factoraje'!$Q:$Q,'BD Factoraje'!$G:$G,'Cartera Semanal Producto'!$A82,'BD Factoraje'!$C:$C,$B$2),0)+BO82-SUMIFS('BD Factoraje'!$R:$R,'BD Factoraje'!$G:$G,'Cartera Semanal Producto'!$A82,'BD Factoraje'!$N:$N,'Cartera Semanal Producto'!BP$1,'BD Factoraje'!$C:$C,$B$2)</f>
        <v>0</v>
      </c>
      <c r="BQ82" s="11">
        <f>IF('Cartera Semanal Producto'!$A82='Cartera Semanal Producto'!BQ$1,-SUMIFS('BD Factoraje'!$Q:$Q,'BD Factoraje'!$G:$G,'Cartera Semanal Producto'!$A82,'BD Factoraje'!$C:$C,$B$2),0)+BP82-SUMIFS('BD Factoraje'!$R:$R,'BD Factoraje'!$G:$G,'Cartera Semanal Producto'!$A82,'BD Factoraje'!$N:$N,'Cartera Semanal Producto'!BQ$1,'BD Factoraje'!$C:$C,$B$2)</f>
        <v>0</v>
      </c>
      <c r="BR82" s="11">
        <f>IF('Cartera Semanal Producto'!$A82='Cartera Semanal Producto'!BR$1,-SUMIFS('BD Factoraje'!$Q:$Q,'BD Factoraje'!$G:$G,'Cartera Semanal Producto'!$A82,'BD Factoraje'!$C:$C,$B$2),0)+BQ82-SUMIFS('BD Factoraje'!$R:$R,'BD Factoraje'!$G:$G,'Cartera Semanal Producto'!$A82,'BD Factoraje'!$N:$N,'Cartera Semanal Producto'!BR$1,'BD Factoraje'!$C:$C,$B$2)</f>
        <v>0</v>
      </c>
      <c r="BS82" s="11">
        <f>IF('Cartera Semanal Producto'!$A82='Cartera Semanal Producto'!BS$1,-SUMIFS('BD Factoraje'!$Q:$Q,'BD Factoraje'!$G:$G,'Cartera Semanal Producto'!$A82,'BD Factoraje'!$C:$C,$B$2),0)+BR82-SUMIFS('BD Factoraje'!$R:$R,'BD Factoraje'!$G:$G,'Cartera Semanal Producto'!$A82,'BD Factoraje'!$N:$N,'Cartera Semanal Producto'!BS$1,'BD Factoraje'!$C:$C,$B$2)</f>
        <v>0</v>
      </c>
      <c r="BT82" s="11">
        <f>IF('Cartera Semanal Producto'!$A82='Cartera Semanal Producto'!BT$1,-SUMIFS('BD Factoraje'!$Q:$Q,'BD Factoraje'!$G:$G,'Cartera Semanal Producto'!$A82,'BD Factoraje'!$C:$C,$B$2),0)+BS82-SUMIFS('BD Factoraje'!$R:$R,'BD Factoraje'!$G:$G,'Cartera Semanal Producto'!$A82,'BD Factoraje'!$N:$N,'Cartera Semanal Producto'!BT$1,'BD Factoraje'!$C:$C,$B$2)</f>
        <v>0</v>
      </c>
      <c r="BU82" s="11">
        <f>IF('Cartera Semanal Producto'!$A82='Cartera Semanal Producto'!BU$1,-SUMIFS('BD Factoraje'!$Q:$Q,'BD Factoraje'!$G:$G,'Cartera Semanal Producto'!$A82,'BD Factoraje'!$C:$C,$B$2),0)+BT82-SUMIFS('BD Factoraje'!$R:$R,'BD Factoraje'!$G:$G,'Cartera Semanal Producto'!$A82,'BD Factoraje'!$N:$N,'Cartera Semanal Producto'!BU$1,'BD Factoraje'!$C:$C,$B$2)</f>
        <v>0</v>
      </c>
      <c r="BV82" s="11">
        <f>IF('Cartera Semanal Producto'!$A82='Cartera Semanal Producto'!BV$1,-SUMIFS('BD Factoraje'!$Q:$Q,'BD Factoraje'!$G:$G,'Cartera Semanal Producto'!$A82,'BD Factoraje'!$C:$C,$B$2),0)+BU82-SUMIFS('BD Factoraje'!$R:$R,'BD Factoraje'!$G:$G,'Cartera Semanal Producto'!$A82,'BD Factoraje'!$N:$N,'Cartera Semanal Producto'!BV$1,'BD Factoraje'!$C:$C,$B$2)</f>
        <v>0</v>
      </c>
      <c r="BW82" s="11">
        <f>IF('Cartera Semanal Producto'!$A82='Cartera Semanal Producto'!BW$1,-SUMIFS('BD Factoraje'!$Q:$Q,'BD Factoraje'!$G:$G,'Cartera Semanal Producto'!$A82,'BD Factoraje'!$C:$C,$B$2),0)+BV82-SUMIFS('BD Factoraje'!$R:$R,'BD Factoraje'!$G:$G,'Cartera Semanal Producto'!$A82,'BD Factoraje'!$N:$N,'Cartera Semanal Producto'!BW$1,'BD Factoraje'!$C:$C,$B$2)</f>
        <v>0</v>
      </c>
      <c r="BX82" s="11">
        <f>IF('Cartera Semanal Producto'!$A82='Cartera Semanal Producto'!BX$1,-SUMIFS('BD Factoraje'!$Q:$Q,'BD Factoraje'!$G:$G,'Cartera Semanal Producto'!$A82,'BD Factoraje'!$C:$C,$B$2),0)+BW82-SUMIFS('BD Factoraje'!$R:$R,'BD Factoraje'!$G:$G,'Cartera Semanal Producto'!$A82,'BD Factoraje'!$N:$N,'Cartera Semanal Producto'!BX$1,'BD Factoraje'!$C:$C,$B$2)</f>
        <v>0</v>
      </c>
      <c r="BY82" s="11">
        <f>IF('Cartera Semanal Producto'!$A82='Cartera Semanal Producto'!BY$1,-SUMIFS('BD Factoraje'!$Q:$Q,'BD Factoraje'!$G:$G,'Cartera Semanal Producto'!$A82,'BD Factoraje'!$C:$C,$B$2),0)+BX82-SUMIFS('BD Factoraje'!$R:$R,'BD Factoraje'!$G:$G,'Cartera Semanal Producto'!$A82,'BD Factoraje'!$N:$N,'Cartera Semanal Producto'!BY$1,'BD Factoraje'!$C:$C,$B$2)</f>
        <v>0</v>
      </c>
      <c r="BZ82" s="11">
        <f>IF('Cartera Semanal Producto'!$A82='Cartera Semanal Producto'!BZ$1,-SUMIFS('BD Factoraje'!$Q:$Q,'BD Factoraje'!$G:$G,'Cartera Semanal Producto'!$A82,'BD Factoraje'!$C:$C,$B$2),0)+BY82-SUMIFS('BD Factoraje'!$R:$R,'BD Factoraje'!$G:$G,'Cartera Semanal Producto'!$A82,'BD Factoraje'!$N:$N,'Cartera Semanal Producto'!BZ$1,'BD Factoraje'!$C:$C,$B$2)</f>
        <v>0</v>
      </c>
      <c r="CA82" s="11">
        <f>IF('Cartera Semanal Producto'!$A82='Cartera Semanal Producto'!CA$1,-SUMIFS('BD Factoraje'!$Q:$Q,'BD Factoraje'!$G:$G,'Cartera Semanal Producto'!$A82,'BD Factoraje'!$C:$C,$B$2),0)+BZ82-SUMIFS('BD Factoraje'!$R:$R,'BD Factoraje'!$G:$G,'Cartera Semanal Producto'!$A82,'BD Factoraje'!$N:$N,'Cartera Semanal Producto'!CA$1,'BD Factoraje'!$C:$C,$B$2)</f>
        <v>0</v>
      </c>
      <c r="CB82" s="11">
        <f>IF('Cartera Semanal Producto'!$A82='Cartera Semanal Producto'!CB$1,-SUMIFS('BD Factoraje'!$Q:$Q,'BD Factoraje'!$G:$G,'Cartera Semanal Producto'!$A82,'BD Factoraje'!$C:$C,$B$2),0)+CA82-SUMIFS('BD Factoraje'!$R:$R,'BD Factoraje'!$G:$G,'Cartera Semanal Producto'!$A82,'BD Factoraje'!$N:$N,'Cartera Semanal Producto'!CB$1,'BD Factoraje'!$C:$C,$B$2)</f>
        <v>0</v>
      </c>
      <c r="CC82" s="11">
        <f>IF('Cartera Semanal Producto'!$A82='Cartera Semanal Producto'!CC$1,-SUMIFS('BD Factoraje'!$Q:$Q,'BD Factoraje'!$G:$G,'Cartera Semanal Producto'!$A82,'BD Factoraje'!$C:$C,$B$2),0)+CB82-SUMIFS('BD Factoraje'!$R:$R,'BD Factoraje'!$G:$G,'Cartera Semanal Producto'!$A82,'BD Factoraje'!$N:$N,'Cartera Semanal Producto'!CC$1,'BD Factoraje'!$C:$C,$B$2)</f>
        <v>298796.7</v>
      </c>
      <c r="CD82" s="11">
        <f>IF('Cartera Semanal Producto'!$A82='Cartera Semanal Producto'!CD$1,-SUMIFS('BD Factoraje'!$Q:$Q,'BD Factoraje'!$G:$G,'Cartera Semanal Producto'!$A82,'BD Factoraje'!$C:$C,$B$2),0)+CC82-SUMIFS('BD Factoraje'!$R:$R,'BD Factoraje'!$G:$G,'Cartera Semanal Producto'!$A82,'BD Factoraje'!$N:$N,'Cartera Semanal Producto'!CD$1,'BD Factoraje'!$C:$C,$B$2)</f>
        <v>298796.7</v>
      </c>
      <c r="CE82" s="11">
        <f>IF('Cartera Semanal Producto'!$A82='Cartera Semanal Producto'!CE$1,-SUMIFS('BD Factoraje'!$Q:$Q,'BD Factoraje'!$G:$G,'Cartera Semanal Producto'!$A82,'BD Factoraje'!$C:$C,$B$2),0)+CD82-SUMIFS('BD Factoraje'!$R:$R,'BD Factoraje'!$G:$G,'Cartera Semanal Producto'!$A82,'BD Factoraje'!$N:$N,'Cartera Semanal Producto'!CE$1,'BD Factoraje'!$C:$C,$B$2)</f>
        <v>298796.7</v>
      </c>
      <c r="CF82" s="11">
        <f>IF('Cartera Semanal Producto'!$A82='Cartera Semanal Producto'!CF$1,-SUMIFS('BD Factoraje'!$Q:$Q,'BD Factoraje'!$G:$G,'Cartera Semanal Producto'!$A82,'BD Factoraje'!$C:$C,$B$2),0)+CE82-SUMIFS('BD Factoraje'!$R:$R,'BD Factoraje'!$G:$G,'Cartera Semanal Producto'!$A82,'BD Factoraje'!$N:$N,'Cartera Semanal Producto'!CF$1,'BD Factoraje'!$C:$C,$B$2)</f>
        <v>298796.7</v>
      </c>
      <c r="CG82" s="11">
        <f>IF('Cartera Semanal Producto'!$A82='Cartera Semanal Producto'!CG$1,-SUMIFS('BD Factoraje'!$Q:$Q,'BD Factoraje'!$G:$G,'Cartera Semanal Producto'!$A82,'BD Factoraje'!$C:$C,$B$2),0)+CF82-SUMIFS('BD Factoraje'!$R:$R,'BD Factoraje'!$G:$G,'Cartera Semanal Producto'!$A82,'BD Factoraje'!$N:$N,'Cartera Semanal Producto'!CG$1,'BD Factoraje'!$C:$C,$B$2)</f>
        <v>0</v>
      </c>
      <c r="CH82" s="11">
        <f>IF('Cartera Semanal Producto'!$A82='Cartera Semanal Producto'!CH$1,-SUMIFS('BD Factoraje'!$Q:$Q,'BD Factoraje'!$G:$G,'Cartera Semanal Producto'!$A82,'BD Factoraje'!$C:$C,$B$2),0)+CG82-SUMIFS('BD Factoraje'!$R:$R,'BD Factoraje'!$G:$G,'Cartera Semanal Producto'!$A82,'BD Factoraje'!$N:$N,'Cartera Semanal Producto'!CH$1,'BD Factoraje'!$C:$C,$B$2)</f>
        <v>0</v>
      </c>
      <c r="CI82" s="11">
        <f>IF('Cartera Semanal Producto'!$A82='Cartera Semanal Producto'!CI$1,-SUMIFS('BD Factoraje'!$Q:$Q,'BD Factoraje'!$G:$G,'Cartera Semanal Producto'!$A82,'BD Factoraje'!$C:$C,$B$2),0)+CH82-SUMIFS('BD Factoraje'!$R:$R,'BD Factoraje'!$G:$G,'Cartera Semanal Producto'!$A82,'BD Factoraje'!$N:$N,'Cartera Semanal Producto'!CI$1,'BD Factoraje'!$C:$C,$B$2)</f>
        <v>0</v>
      </c>
      <c r="CJ82" s="11">
        <f>IF('Cartera Semanal Producto'!$A82='Cartera Semanal Producto'!CJ$1,-SUMIFS('BD Factoraje'!$Q:$Q,'BD Factoraje'!$G:$G,'Cartera Semanal Producto'!$A82,'BD Factoraje'!$C:$C,$B$2),0)+CI82-SUMIFS('BD Factoraje'!$R:$R,'BD Factoraje'!$G:$G,'Cartera Semanal Producto'!$A82,'BD Factoraje'!$N:$N,'Cartera Semanal Producto'!CJ$1,'BD Factoraje'!$C:$C,$B$2)</f>
        <v>0</v>
      </c>
      <c r="CK82" s="11">
        <f>IF('Cartera Semanal Producto'!$A82='Cartera Semanal Producto'!CK$1,-SUMIFS('BD Factoraje'!$Q:$Q,'BD Factoraje'!$G:$G,'Cartera Semanal Producto'!$A82,'BD Factoraje'!$C:$C,$B$2),0)+CJ82-SUMIFS('BD Factoraje'!$R:$R,'BD Factoraje'!$G:$G,'Cartera Semanal Producto'!$A82,'BD Factoraje'!$N:$N,'Cartera Semanal Producto'!CK$1,'BD Factoraje'!$C:$C,$B$2)</f>
        <v>0</v>
      </c>
      <c r="CL82" s="11">
        <f>IF('Cartera Semanal Producto'!$A82='Cartera Semanal Producto'!CL$1,-SUMIFS('BD Factoraje'!$Q:$Q,'BD Factoraje'!$G:$G,'Cartera Semanal Producto'!$A82,'BD Factoraje'!$C:$C,$B$2),0)+CK82-SUMIFS('BD Factoraje'!$R:$R,'BD Factoraje'!$G:$G,'Cartera Semanal Producto'!$A82,'BD Factoraje'!$N:$N,'Cartera Semanal Producto'!CL$1,'BD Factoraje'!$C:$C,$B$2)</f>
        <v>0</v>
      </c>
      <c r="CM82" s="11">
        <f>IF('Cartera Semanal Producto'!$A82='Cartera Semanal Producto'!CM$1,-SUMIFS('BD Factoraje'!$Q:$Q,'BD Factoraje'!$G:$G,'Cartera Semanal Producto'!$A82,'BD Factoraje'!$C:$C,$B$2),0)+CL82-SUMIFS('BD Factoraje'!$R:$R,'BD Factoraje'!$G:$G,'Cartera Semanal Producto'!$A82,'BD Factoraje'!$N:$N,'Cartera Semanal Producto'!CM$1,'BD Factoraje'!$C:$C,$B$2)</f>
        <v>0</v>
      </c>
      <c r="CN82" s="11">
        <f>IF('Cartera Semanal Producto'!$A82='Cartera Semanal Producto'!CN$1,-SUMIFS('BD Factoraje'!$Q:$Q,'BD Factoraje'!$G:$G,'Cartera Semanal Producto'!$A82,'BD Factoraje'!$C:$C,$B$2),0)+CM82-SUMIFS('BD Factoraje'!$R:$R,'BD Factoraje'!$G:$G,'Cartera Semanal Producto'!$A82,'BD Factoraje'!$N:$N,'Cartera Semanal Producto'!CN$1,'BD Factoraje'!$C:$C,$B$2)</f>
        <v>0</v>
      </c>
      <c r="CO82" s="11">
        <f>IF('Cartera Semanal Producto'!$A82='Cartera Semanal Producto'!CO$1,-SUMIFS('BD Factoraje'!$Q:$Q,'BD Factoraje'!$G:$G,'Cartera Semanal Producto'!$A82,'BD Factoraje'!$C:$C,$B$2),0)+CN82-SUMIFS('BD Factoraje'!$R:$R,'BD Factoraje'!$G:$G,'Cartera Semanal Producto'!$A82,'BD Factoraje'!$N:$N,'Cartera Semanal Producto'!CO$1,'BD Factoraje'!$C:$C,$B$2)</f>
        <v>0</v>
      </c>
      <c r="CP82" s="11">
        <f>IF('Cartera Semanal Producto'!$A82='Cartera Semanal Producto'!CP$1,-SUMIFS('BD Factoraje'!$Q:$Q,'BD Factoraje'!$G:$G,'Cartera Semanal Producto'!$A82,'BD Factoraje'!$C:$C,$B$2),0)+CO82-SUMIFS('BD Factoraje'!$R:$R,'BD Factoraje'!$G:$G,'Cartera Semanal Producto'!$A82,'BD Factoraje'!$N:$N,'Cartera Semanal Producto'!CP$1,'BD Factoraje'!$C:$C,$B$2)</f>
        <v>0</v>
      </c>
      <c r="CQ82" s="11">
        <f>IF('Cartera Semanal Producto'!$A82='Cartera Semanal Producto'!CQ$1,-SUMIFS('BD Factoraje'!$Q:$Q,'BD Factoraje'!$G:$G,'Cartera Semanal Producto'!$A82,'BD Factoraje'!$C:$C,$B$2),0)+CP82-SUMIFS('BD Factoraje'!$R:$R,'BD Factoraje'!$G:$G,'Cartera Semanal Producto'!$A82,'BD Factoraje'!$N:$N,'Cartera Semanal Producto'!CQ$1,'BD Factoraje'!$C:$C,$B$2)</f>
        <v>0</v>
      </c>
      <c r="CR82" s="11">
        <f>IF('Cartera Semanal Producto'!$A82='Cartera Semanal Producto'!CR$1,-SUMIFS('BD Factoraje'!$Q:$Q,'BD Factoraje'!$G:$G,'Cartera Semanal Producto'!$A82,'BD Factoraje'!$C:$C,$B$2),0)+CQ82-SUMIFS('BD Factoraje'!$R:$R,'BD Factoraje'!$G:$G,'Cartera Semanal Producto'!$A82,'BD Factoraje'!$N:$N,'Cartera Semanal Producto'!CR$1,'BD Factoraje'!$C:$C,$B$2)</f>
        <v>0</v>
      </c>
      <c r="CS82" s="11">
        <f>IF('Cartera Semanal Producto'!$A82='Cartera Semanal Producto'!CS$1,-SUMIFS('BD Factoraje'!$Q:$Q,'BD Factoraje'!$G:$G,'Cartera Semanal Producto'!$A82,'BD Factoraje'!$C:$C,$B$2),0)+CR82-SUMIFS('BD Factoraje'!$R:$R,'BD Factoraje'!$G:$G,'Cartera Semanal Producto'!$A82,'BD Factoraje'!$N:$N,'Cartera Semanal Producto'!CS$1,'BD Factoraje'!$C:$C,$B$2)</f>
        <v>0</v>
      </c>
      <c r="CT82" s="11">
        <f>IF('Cartera Semanal Producto'!$A82='Cartera Semanal Producto'!CT$1,-SUMIFS('BD Factoraje'!$Q:$Q,'BD Factoraje'!$G:$G,'Cartera Semanal Producto'!$A82,'BD Factoraje'!$C:$C,$B$2),0)+CS82-SUMIFS('BD Factoraje'!$R:$R,'BD Factoraje'!$G:$G,'Cartera Semanal Producto'!$A82,'BD Factoraje'!$N:$N,'Cartera Semanal Producto'!CT$1,'BD Factoraje'!$C:$C,$B$2)</f>
        <v>0</v>
      </c>
      <c r="CU82" s="11">
        <f>IF('Cartera Semanal Producto'!$A82='Cartera Semanal Producto'!CU$1,-SUMIFS('BD Factoraje'!$Q:$Q,'BD Factoraje'!$G:$G,'Cartera Semanal Producto'!$A82,'BD Factoraje'!$C:$C,$B$2),0)+CT82-SUMIFS('BD Factoraje'!$R:$R,'BD Factoraje'!$G:$G,'Cartera Semanal Producto'!$A82,'BD Factoraje'!$N:$N,'Cartera Semanal Producto'!CU$1,'BD Factoraje'!$C:$C,$B$2)</f>
        <v>0</v>
      </c>
      <c r="CV82" s="11">
        <f>IF('Cartera Semanal Producto'!$A82='Cartera Semanal Producto'!CV$1,-SUMIFS('BD Factoraje'!$Q:$Q,'BD Factoraje'!$G:$G,'Cartera Semanal Producto'!$A82,'BD Factoraje'!$C:$C,$B$2),0)+CU82-SUMIFS('BD Factoraje'!$R:$R,'BD Factoraje'!$G:$G,'Cartera Semanal Producto'!$A82,'BD Factoraje'!$N:$N,'Cartera Semanal Producto'!CV$1,'BD Factoraje'!$C:$C,$B$2)</f>
        <v>0</v>
      </c>
    </row>
    <row r="83" spans="1:100" x14ac:dyDescent="0.25">
      <c r="A83" s="14">
        <v>93</v>
      </c>
      <c r="B83" s="31">
        <f t="shared" si="3"/>
        <v>43016</v>
      </c>
      <c r="C83" s="11">
        <f>IF('Cartera Semanal Producto'!$A83='Cartera Semanal Producto'!C$1,-SUMIFS('BD Factoraje'!$Q:$Q,'BD Factoraje'!$G:$G,'Cartera Semanal Producto'!$A83,'BD Factoraje'!$C:$C,$B$2),0)</f>
        <v>0</v>
      </c>
      <c r="D83" s="11">
        <f>IF('Cartera Semanal Producto'!$A83='Cartera Semanal Producto'!D$1,-SUMIFS('BD Factoraje'!$Q:$Q,'BD Factoraje'!$G:$G,'Cartera Semanal Producto'!$A83,'BD Factoraje'!$C:$C,$B$2),0)+C83-SUMIFS('BD Factoraje'!$R:$R,'BD Factoraje'!$G:$G,'Cartera Semanal Producto'!$A83,'BD Factoraje'!$N:$N,'Cartera Semanal Producto'!D$1,'BD Factoraje'!$C:$C,$B$2)</f>
        <v>0</v>
      </c>
      <c r="E83" s="11">
        <f>IF('Cartera Semanal Producto'!$A83='Cartera Semanal Producto'!E$1,-SUMIFS('BD Factoraje'!$Q:$Q,'BD Factoraje'!$G:$G,'Cartera Semanal Producto'!$A83,'BD Factoraje'!$C:$C,$B$2),0)+D83-SUMIFS('BD Factoraje'!$R:$R,'BD Factoraje'!$G:$G,'Cartera Semanal Producto'!$A83,'BD Factoraje'!$N:$N,'Cartera Semanal Producto'!E$1,'BD Factoraje'!$C:$C,$B$2)</f>
        <v>0</v>
      </c>
      <c r="F83" s="11">
        <f>IF('Cartera Semanal Producto'!$A83='Cartera Semanal Producto'!F$1,-SUMIFS('BD Factoraje'!$Q:$Q,'BD Factoraje'!$G:$G,'Cartera Semanal Producto'!$A83,'BD Factoraje'!$C:$C,$B$2),0)+E83-SUMIFS('BD Factoraje'!$R:$R,'BD Factoraje'!$G:$G,'Cartera Semanal Producto'!$A83,'BD Factoraje'!$N:$N,'Cartera Semanal Producto'!F$1,'BD Factoraje'!$C:$C,$B$2)</f>
        <v>0</v>
      </c>
      <c r="G83" s="11">
        <f>IF('Cartera Semanal Producto'!$A83='Cartera Semanal Producto'!G$1,-SUMIFS('BD Factoraje'!$Q:$Q,'BD Factoraje'!$G:$G,'Cartera Semanal Producto'!$A83,'BD Factoraje'!$C:$C,$B$2),0)+F83-SUMIFS('BD Factoraje'!$R:$R,'BD Factoraje'!$G:$G,'Cartera Semanal Producto'!$A83,'BD Factoraje'!$N:$N,'Cartera Semanal Producto'!G$1,'BD Factoraje'!$C:$C,$B$2)</f>
        <v>0</v>
      </c>
      <c r="H83" s="11">
        <f>IF('Cartera Semanal Producto'!$A83='Cartera Semanal Producto'!H$1,-SUMIFS('BD Factoraje'!$Q:$Q,'BD Factoraje'!$G:$G,'Cartera Semanal Producto'!$A83,'BD Factoraje'!$C:$C,$B$2),0)+G83-SUMIFS('BD Factoraje'!$R:$R,'BD Factoraje'!$G:$G,'Cartera Semanal Producto'!$A83,'BD Factoraje'!$N:$N,'Cartera Semanal Producto'!H$1,'BD Factoraje'!$C:$C,$B$2)</f>
        <v>0</v>
      </c>
      <c r="I83" s="11">
        <f>IF('Cartera Semanal Producto'!$A83='Cartera Semanal Producto'!I$1,-SUMIFS('BD Factoraje'!$Q:$Q,'BD Factoraje'!$G:$G,'Cartera Semanal Producto'!$A83,'BD Factoraje'!$C:$C,$B$2),0)+H83-SUMIFS('BD Factoraje'!$R:$R,'BD Factoraje'!$G:$G,'Cartera Semanal Producto'!$A83,'BD Factoraje'!$N:$N,'Cartera Semanal Producto'!I$1,'BD Factoraje'!$C:$C,$B$2)</f>
        <v>0</v>
      </c>
      <c r="J83" s="11">
        <f>IF('Cartera Semanal Producto'!$A83='Cartera Semanal Producto'!J$1,-SUMIFS('BD Factoraje'!$Q:$Q,'BD Factoraje'!$G:$G,'Cartera Semanal Producto'!$A83,'BD Factoraje'!$C:$C,$B$2),0)+I83-SUMIFS('BD Factoraje'!$R:$R,'BD Factoraje'!$G:$G,'Cartera Semanal Producto'!$A83,'BD Factoraje'!$N:$N,'Cartera Semanal Producto'!J$1,'BD Factoraje'!$C:$C,$B$2)</f>
        <v>0</v>
      </c>
      <c r="K83" s="11">
        <f>IF('Cartera Semanal Producto'!$A83='Cartera Semanal Producto'!K$1,-SUMIFS('BD Factoraje'!$Q:$Q,'BD Factoraje'!$G:$G,'Cartera Semanal Producto'!$A83,'BD Factoraje'!$C:$C,$B$2),0)+J83-SUMIFS('BD Factoraje'!$R:$R,'BD Factoraje'!$G:$G,'Cartera Semanal Producto'!$A83,'BD Factoraje'!$N:$N,'Cartera Semanal Producto'!K$1,'BD Factoraje'!$C:$C,$B$2)</f>
        <v>0</v>
      </c>
      <c r="L83" s="11">
        <f>IF('Cartera Semanal Producto'!$A83='Cartera Semanal Producto'!L$1,-SUMIFS('BD Factoraje'!$Q:$Q,'BD Factoraje'!$G:$G,'Cartera Semanal Producto'!$A83,'BD Factoraje'!$C:$C,$B$2),0)+K83-SUMIFS('BD Factoraje'!$R:$R,'BD Factoraje'!$G:$G,'Cartera Semanal Producto'!$A83,'BD Factoraje'!$N:$N,'Cartera Semanal Producto'!L$1,'BD Factoraje'!$C:$C,$B$2)</f>
        <v>0</v>
      </c>
      <c r="M83" s="11">
        <f>IF('Cartera Semanal Producto'!$A83='Cartera Semanal Producto'!M$1,-SUMIFS('BD Factoraje'!$Q:$Q,'BD Factoraje'!$G:$G,'Cartera Semanal Producto'!$A83,'BD Factoraje'!$C:$C,$B$2),0)+L83-SUMIFS('BD Factoraje'!$R:$R,'BD Factoraje'!$G:$G,'Cartera Semanal Producto'!$A83,'BD Factoraje'!$N:$N,'Cartera Semanal Producto'!M$1,'BD Factoraje'!$C:$C,$B$2)</f>
        <v>0</v>
      </c>
      <c r="N83" s="11">
        <f>IF('Cartera Semanal Producto'!$A83='Cartera Semanal Producto'!N$1,-SUMIFS('BD Factoraje'!$Q:$Q,'BD Factoraje'!$G:$G,'Cartera Semanal Producto'!$A83,'BD Factoraje'!$C:$C,$B$2),0)+M83-SUMIFS('BD Factoraje'!$R:$R,'BD Factoraje'!$G:$G,'Cartera Semanal Producto'!$A83,'BD Factoraje'!$N:$N,'Cartera Semanal Producto'!N$1,'BD Factoraje'!$C:$C,$B$2)</f>
        <v>0</v>
      </c>
      <c r="O83" s="11">
        <f>IF('Cartera Semanal Producto'!$A83='Cartera Semanal Producto'!O$1,-SUMIFS('BD Factoraje'!$Q:$Q,'BD Factoraje'!$G:$G,'Cartera Semanal Producto'!$A83,'BD Factoraje'!$C:$C,$B$2),0)+N83-SUMIFS('BD Factoraje'!$R:$R,'BD Factoraje'!$G:$G,'Cartera Semanal Producto'!$A83,'BD Factoraje'!$N:$N,'Cartera Semanal Producto'!O$1,'BD Factoraje'!$C:$C,$B$2)</f>
        <v>0</v>
      </c>
      <c r="P83" s="11">
        <f>IF('Cartera Semanal Producto'!$A83='Cartera Semanal Producto'!P$1,-SUMIFS('BD Factoraje'!$Q:$Q,'BD Factoraje'!$G:$G,'Cartera Semanal Producto'!$A83,'BD Factoraje'!$C:$C,$B$2),0)+O83-SUMIFS('BD Factoraje'!$R:$R,'BD Factoraje'!$G:$G,'Cartera Semanal Producto'!$A83,'BD Factoraje'!$N:$N,'Cartera Semanal Producto'!P$1,'BD Factoraje'!$C:$C,$B$2)</f>
        <v>0</v>
      </c>
      <c r="Q83" s="11">
        <f>IF('Cartera Semanal Producto'!$A83='Cartera Semanal Producto'!Q$1,-SUMIFS('BD Factoraje'!$Q:$Q,'BD Factoraje'!$G:$G,'Cartera Semanal Producto'!$A83,'BD Factoraje'!$C:$C,$B$2),0)+P83-SUMIFS('BD Factoraje'!$R:$R,'BD Factoraje'!$G:$G,'Cartera Semanal Producto'!$A83,'BD Factoraje'!$N:$N,'Cartera Semanal Producto'!Q$1,'BD Factoraje'!$C:$C,$B$2)</f>
        <v>0</v>
      </c>
      <c r="R83" s="11">
        <f>IF('Cartera Semanal Producto'!$A83='Cartera Semanal Producto'!R$1,-SUMIFS('BD Factoraje'!$Q:$Q,'BD Factoraje'!$G:$G,'Cartera Semanal Producto'!$A83,'BD Factoraje'!$C:$C,$B$2),0)+Q83-SUMIFS('BD Factoraje'!$R:$R,'BD Factoraje'!$G:$G,'Cartera Semanal Producto'!$A83,'BD Factoraje'!$N:$N,'Cartera Semanal Producto'!R$1,'BD Factoraje'!$C:$C,$B$2)</f>
        <v>0</v>
      </c>
      <c r="S83" s="11">
        <f>IF('Cartera Semanal Producto'!$A83='Cartera Semanal Producto'!S$1,-SUMIFS('BD Factoraje'!$Q:$Q,'BD Factoraje'!$G:$G,'Cartera Semanal Producto'!$A83,'BD Factoraje'!$C:$C,$B$2),0)+R83-SUMIFS('BD Factoraje'!$R:$R,'BD Factoraje'!$G:$G,'Cartera Semanal Producto'!$A83,'BD Factoraje'!$N:$N,'Cartera Semanal Producto'!S$1,'BD Factoraje'!$C:$C,$B$2)</f>
        <v>0</v>
      </c>
      <c r="T83" s="11">
        <f>IF('Cartera Semanal Producto'!$A83='Cartera Semanal Producto'!T$1,-SUMIFS('BD Factoraje'!$Q:$Q,'BD Factoraje'!$G:$G,'Cartera Semanal Producto'!$A83,'BD Factoraje'!$C:$C,$B$2),0)+S83-SUMIFS('BD Factoraje'!$R:$R,'BD Factoraje'!$G:$G,'Cartera Semanal Producto'!$A83,'BD Factoraje'!$N:$N,'Cartera Semanal Producto'!T$1,'BD Factoraje'!$C:$C,$B$2)</f>
        <v>0</v>
      </c>
      <c r="U83" s="11">
        <f>IF('Cartera Semanal Producto'!$A83='Cartera Semanal Producto'!U$1,-SUMIFS('BD Factoraje'!$Q:$Q,'BD Factoraje'!$G:$G,'Cartera Semanal Producto'!$A83,'BD Factoraje'!$C:$C,$B$2),0)+T83-SUMIFS('BD Factoraje'!$R:$R,'BD Factoraje'!$G:$G,'Cartera Semanal Producto'!$A83,'BD Factoraje'!$N:$N,'Cartera Semanal Producto'!U$1,'BD Factoraje'!$C:$C,$B$2)</f>
        <v>0</v>
      </c>
      <c r="V83" s="11">
        <f>IF('Cartera Semanal Producto'!$A83='Cartera Semanal Producto'!V$1,-SUMIFS('BD Factoraje'!$Q:$Q,'BD Factoraje'!$G:$G,'Cartera Semanal Producto'!$A83,'BD Factoraje'!$C:$C,$B$2),0)+U83-SUMIFS('BD Factoraje'!$R:$R,'BD Factoraje'!$G:$G,'Cartera Semanal Producto'!$A83,'BD Factoraje'!$N:$N,'Cartera Semanal Producto'!V$1,'BD Factoraje'!$C:$C,$B$2)</f>
        <v>0</v>
      </c>
      <c r="W83" s="11">
        <f>IF('Cartera Semanal Producto'!$A83='Cartera Semanal Producto'!W$1,-SUMIFS('BD Factoraje'!$Q:$Q,'BD Factoraje'!$G:$G,'Cartera Semanal Producto'!$A83,'BD Factoraje'!$C:$C,$B$2),0)+V83-SUMIFS('BD Factoraje'!$R:$R,'BD Factoraje'!$G:$G,'Cartera Semanal Producto'!$A83,'BD Factoraje'!$N:$N,'Cartera Semanal Producto'!W$1,'BD Factoraje'!$C:$C,$B$2)</f>
        <v>0</v>
      </c>
      <c r="X83" s="11">
        <f>IF('Cartera Semanal Producto'!$A83='Cartera Semanal Producto'!X$1,-SUMIFS('BD Factoraje'!$Q:$Q,'BD Factoraje'!$G:$G,'Cartera Semanal Producto'!$A83,'BD Factoraje'!$C:$C,$B$2),0)+W83-SUMIFS('BD Factoraje'!$R:$R,'BD Factoraje'!$G:$G,'Cartera Semanal Producto'!$A83,'BD Factoraje'!$N:$N,'Cartera Semanal Producto'!X$1,'BD Factoraje'!$C:$C,$B$2)</f>
        <v>0</v>
      </c>
      <c r="Y83" s="11">
        <f>IF('Cartera Semanal Producto'!$A83='Cartera Semanal Producto'!Y$1,-SUMIFS('BD Factoraje'!$Q:$Q,'BD Factoraje'!$G:$G,'Cartera Semanal Producto'!$A83,'BD Factoraje'!$C:$C,$B$2),0)+X83-SUMIFS('BD Factoraje'!$R:$R,'BD Factoraje'!$G:$G,'Cartera Semanal Producto'!$A83,'BD Factoraje'!$N:$N,'Cartera Semanal Producto'!Y$1,'BD Factoraje'!$C:$C,$B$2)</f>
        <v>0</v>
      </c>
      <c r="Z83" s="11">
        <f>IF('Cartera Semanal Producto'!$A83='Cartera Semanal Producto'!Z$1,-SUMIFS('BD Factoraje'!$Q:$Q,'BD Factoraje'!$G:$G,'Cartera Semanal Producto'!$A83,'BD Factoraje'!$C:$C,$B$2),0)+Y83-SUMIFS('BD Factoraje'!$R:$R,'BD Factoraje'!$G:$G,'Cartera Semanal Producto'!$A83,'BD Factoraje'!$N:$N,'Cartera Semanal Producto'!Z$1,'BD Factoraje'!$C:$C,$B$2)</f>
        <v>0</v>
      </c>
      <c r="AA83" s="11">
        <f>IF('Cartera Semanal Producto'!$A83='Cartera Semanal Producto'!AA$1,-SUMIFS('BD Factoraje'!$Q:$Q,'BD Factoraje'!$G:$G,'Cartera Semanal Producto'!$A83,'BD Factoraje'!$C:$C,$B$2),0)+Z83-SUMIFS('BD Factoraje'!$R:$R,'BD Factoraje'!$G:$G,'Cartera Semanal Producto'!$A83,'BD Factoraje'!$N:$N,'Cartera Semanal Producto'!AA$1,'BD Factoraje'!$C:$C,$B$2)</f>
        <v>0</v>
      </c>
      <c r="AB83" s="11">
        <f>IF('Cartera Semanal Producto'!$A83='Cartera Semanal Producto'!AB$1,-SUMIFS('BD Factoraje'!$Q:$Q,'BD Factoraje'!$G:$G,'Cartera Semanal Producto'!$A83,'BD Factoraje'!$C:$C,$B$2),0)+AA83-SUMIFS('BD Factoraje'!$R:$R,'BD Factoraje'!$G:$G,'Cartera Semanal Producto'!$A83,'BD Factoraje'!$N:$N,'Cartera Semanal Producto'!AB$1,'BD Factoraje'!$C:$C,$B$2)</f>
        <v>0</v>
      </c>
      <c r="AC83" s="11">
        <f>IF('Cartera Semanal Producto'!$A83='Cartera Semanal Producto'!AC$1,-SUMIFS('BD Factoraje'!$Q:$Q,'BD Factoraje'!$G:$G,'Cartera Semanal Producto'!$A83,'BD Factoraje'!$C:$C,$B$2),0)+AB83-SUMIFS('BD Factoraje'!$R:$R,'BD Factoraje'!$G:$G,'Cartera Semanal Producto'!$A83,'BD Factoraje'!$N:$N,'Cartera Semanal Producto'!AC$1,'BD Factoraje'!$C:$C,$B$2)</f>
        <v>0</v>
      </c>
      <c r="AD83" s="11">
        <f>IF('Cartera Semanal Producto'!$A83='Cartera Semanal Producto'!AD$1,-SUMIFS('BD Factoraje'!$Q:$Q,'BD Factoraje'!$G:$G,'Cartera Semanal Producto'!$A83,'BD Factoraje'!$C:$C,$B$2),0)+AC83-SUMIFS('BD Factoraje'!$R:$R,'BD Factoraje'!$G:$G,'Cartera Semanal Producto'!$A83,'BD Factoraje'!$N:$N,'Cartera Semanal Producto'!AD$1,'BD Factoraje'!$C:$C,$B$2)</f>
        <v>0</v>
      </c>
      <c r="AE83" s="11">
        <f>IF('Cartera Semanal Producto'!$A83='Cartera Semanal Producto'!AE$1,-SUMIFS('BD Factoraje'!$Q:$Q,'BD Factoraje'!$G:$G,'Cartera Semanal Producto'!$A83,'BD Factoraje'!$C:$C,$B$2),0)+AD83-SUMIFS('BD Factoraje'!$R:$R,'BD Factoraje'!$G:$G,'Cartera Semanal Producto'!$A83,'BD Factoraje'!$N:$N,'Cartera Semanal Producto'!AE$1,'BD Factoraje'!$C:$C,$B$2)</f>
        <v>0</v>
      </c>
      <c r="AF83" s="11">
        <f>IF('Cartera Semanal Producto'!$A83='Cartera Semanal Producto'!AF$1,-SUMIFS('BD Factoraje'!$Q:$Q,'BD Factoraje'!$G:$G,'Cartera Semanal Producto'!$A83,'BD Factoraje'!$C:$C,$B$2),0)+AE83-SUMIFS('BD Factoraje'!$R:$R,'BD Factoraje'!$G:$G,'Cartera Semanal Producto'!$A83,'BD Factoraje'!$N:$N,'Cartera Semanal Producto'!AF$1,'BD Factoraje'!$C:$C,$B$2)</f>
        <v>0</v>
      </c>
      <c r="AG83" s="11">
        <f>IF('Cartera Semanal Producto'!$A83='Cartera Semanal Producto'!AG$1,-SUMIFS('BD Factoraje'!$Q:$Q,'BD Factoraje'!$G:$G,'Cartera Semanal Producto'!$A83,'BD Factoraje'!$C:$C,$B$2),0)+AF83-SUMIFS('BD Factoraje'!$R:$R,'BD Factoraje'!$G:$G,'Cartera Semanal Producto'!$A83,'BD Factoraje'!$N:$N,'Cartera Semanal Producto'!AG$1,'BD Factoraje'!$C:$C,$B$2)</f>
        <v>0</v>
      </c>
      <c r="AH83" s="11">
        <f>IF('Cartera Semanal Producto'!$A83='Cartera Semanal Producto'!AH$1,-SUMIFS('BD Factoraje'!$Q:$Q,'BD Factoraje'!$G:$G,'Cartera Semanal Producto'!$A83,'BD Factoraje'!$C:$C,$B$2),0)+AG83-SUMIFS('BD Factoraje'!$R:$R,'BD Factoraje'!$G:$G,'Cartera Semanal Producto'!$A83,'BD Factoraje'!$N:$N,'Cartera Semanal Producto'!AH$1,'BD Factoraje'!$C:$C,$B$2)</f>
        <v>0</v>
      </c>
      <c r="AI83" s="11">
        <f>IF('Cartera Semanal Producto'!$A83='Cartera Semanal Producto'!AI$1,-SUMIFS('BD Factoraje'!$Q:$Q,'BD Factoraje'!$G:$G,'Cartera Semanal Producto'!$A83,'BD Factoraje'!$C:$C,$B$2),0)+AH83-SUMIFS('BD Factoraje'!$R:$R,'BD Factoraje'!$G:$G,'Cartera Semanal Producto'!$A83,'BD Factoraje'!$N:$N,'Cartera Semanal Producto'!AI$1,'BD Factoraje'!$C:$C,$B$2)</f>
        <v>0</v>
      </c>
      <c r="AJ83" s="11">
        <f>IF('Cartera Semanal Producto'!$A83='Cartera Semanal Producto'!AJ$1,-SUMIFS('BD Factoraje'!$Q:$Q,'BD Factoraje'!$G:$G,'Cartera Semanal Producto'!$A83,'BD Factoraje'!$C:$C,$B$2),0)+AI83-SUMIFS('BD Factoraje'!$R:$R,'BD Factoraje'!$G:$G,'Cartera Semanal Producto'!$A83,'BD Factoraje'!$N:$N,'Cartera Semanal Producto'!AJ$1,'BD Factoraje'!$C:$C,$B$2)</f>
        <v>0</v>
      </c>
      <c r="AK83" s="11">
        <f>IF('Cartera Semanal Producto'!$A83='Cartera Semanal Producto'!AK$1,-SUMIFS('BD Factoraje'!$Q:$Q,'BD Factoraje'!$G:$G,'Cartera Semanal Producto'!$A83,'BD Factoraje'!$C:$C,$B$2),0)+AJ83-SUMIFS('BD Factoraje'!$R:$R,'BD Factoraje'!$G:$G,'Cartera Semanal Producto'!$A83,'BD Factoraje'!$N:$N,'Cartera Semanal Producto'!AK$1,'BD Factoraje'!$C:$C,$B$2)</f>
        <v>0</v>
      </c>
      <c r="AL83" s="11">
        <f>IF('Cartera Semanal Producto'!$A83='Cartera Semanal Producto'!AL$1,-SUMIFS('BD Factoraje'!$Q:$Q,'BD Factoraje'!$G:$G,'Cartera Semanal Producto'!$A83,'BD Factoraje'!$C:$C,$B$2),0)+AK83-SUMIFS('BD Factoraje'!$R:$R,'BD Factoraje'!$G:$G,'Cartera Semanal Producto'!$A83,'BD Factoraje'!$N:$N,'Cartera Semanal Producto'!AL$1,'BD Factoraje'!$C:$C,$B$2)</f>
        <v>0</v>
      </c>
      <c r="AM83" s="11">
        <f>IF('Cartera Semanal Producto'!$A83='Cartera Semanal Producto'!AM$1,-SUMIFS('BD Factoraje'!$Q:$Q,'BD Factoraje'!$G:$G,'Cartera Semanal Producto'!$A83,'BD Factoraje'!$C:$C,$B$2),0)+AL83-SUMIFS('BD Factoraje'!$R:$R,'BD Factoraje'!$G:$G,'Cartera Semanal Producto'!$A83,'BD Factoraje'!$N:$N,'Cartera Semanal Producto'!AM$1,'BD Factoraje'!$C:$C,$B$2)</f>
        <v>0</v>
      </c>
      <c r="AN83" s="11">
        <f>IF('Cartera Semanal Producto'!$A83='Cartera Semanal Producto'!AN$1,-SUMIFS('BD Factoraje'!$Q:$Q,'BD Factoraje'!$G:$G,'Cartera Semanal Producto'!$A83,'BD Factoraje'!$C:$C,$B$2),0)+AM83-SUMIFS('BD Factoraje'!$R:$R,'BD Factoraje'!$G:$G,'Cartera Semanal Producto'!$A83,'BD Factoraje'!$N:$N,'Cartera Semanal Producto'!AN$1,'BD Factoraje'!$C:$C,$B$2)</f>
        <v>0</v>
      </c>
      <c r="AO83" s="11">
        <f>IF('Cartera Semanal Producto'!$A83='Cartera Semanal Producto'!AO$1,-SUMIFS('BD Factoraje'!$Q:$Q,'BD Factoraje'!$G:$G,'Cartera Semanal Producto'!$A83,'BD Factoraje'!$C:$C,$B$2),0)+AN83-SUMIFS('BD Factoraje'!$R:$R,'BD Factoraje'!$G:$G,'Cartera Semanal Producto'!$A83,'BD Factoraje'!$N:$N,'Cartera Semanal Producto'!AO$1,'BD Factoraje'!$C:$C,$B$2)</f>
        <v>0</v>
      </c>
      <c r="AP83" s="11">
        <f>IF('Cartera Semanal Producto'!$A83='Cartera Semanal Producto'!AP$1,-SUMIFS('BD Factoraje'!$Q:$Q,'BD Factoraje'!$G:$G,'Cartera Semanal Producto'!$A83,'BD Factoraje'!$C:$C,$B$2),0)+AO83-SUMIFS('BD Factoraje'!$R:$R,'BD Factoraje'!$G:$G,'Cartera Semanal Producto'!$A83,'BD Factoraje'!$N:$N,'Cartera Semanal Producto'!AP$1,'BD Factoraje'!$C:$C,$B$2)</f>
        <v>0</v>
      </c>
      <c r="AQ83" s="11">
        <f>IF('Cartera Semanal Producto'!$A83='Cartera Semanal Producto'!AQ$1,-SUMIFS('BD Factoraje'!$Q:$Q,'BD Factoraje'!$G:$G,'Cartera Semanal Producto'!$A83,'BD Factoraje'!$C:$C,$B$2),0)+AP83-SUMIFS('BD Factoraje'!$R:$R,'BD Factoraje'!$G:$G,'Cartera Semanal Producto'!$A83,'BD Factoraje'!$N:$N,'Cartera Semanal Producto'!AQ$1,'BD Factoraje'!$C:$C,$B$2)</f>
        <v>0</v>
      </c>
      <c r="AR83" s="11">
        <f>IF('Cartera Semanal Producto'!$A83='Cartera Semanal Producto'!AR$1,-SUMIFS('BD Factoraje'!$Q:$Q,'BD Factoraje'!$G:$G,'Cartera Semanal Producto'!$A83,'BD Factoraje'!$C:$C,$B$2),0)+AQ83-SUMIFS('BD Factoraje'!$R:$R,'BD Factoraje'!$G:$G,'Cartera Semanal Producto'!$A83,'BD Factoraje'!$N:$N,'Cartera Semanal Producto'!AR$1,'BD Factoraje'!$C:$C,$B$2)</f>
        <v>0</v>
      </c>
      <c r="AS83" s="11">
        <f>IF('Cartera Semanal Producto'!$A83='Cartera Semanal Producto'!AS$1,-SUMIFS('BD Factoraje'!$Q:$Q,'BD Factoraje'!$G:$G,'Cartera Semanal Producto'!$A83,'BD Factoraje'!$C:$C,$B$2),0)+AR83-SUMIFS('BD Factoraje'!$R:$R,'BD Factoraje'!$G:$G,'Cartera Semanal Producto'!$A83,'BD Factoraje'!$N:$N,'Cartera Semanal Producto'!AS$1,'BD Factoraje'!$C:$C,$B$2)</f>
        <v>0</v>
      </c>
      <c r="AT83" s="11">
        <f>IF('Cartera Semanal Producto'!$A83='Cartera Semanal Producto'!AT$1,-SUMIFS('BD Factoraje'!$Q:$Q,'BD Factoraje'!$G:$G,'Cartera Semanal Producto'!$A83,'BD Factoraje'!$C:$C,$B$2),0)+AS83-SUMIFS('BD Factoraje'!$R:$R,'BD Factoraje'!$G:$G,'Cartera Semanal Producto'!$A83,'BD Factoraje'!$N:$N,'Cartera Semanal Producto'!AT$1,'BD Factoraje'!$C:$C,$B$2)</f>
        <v>0</v>
      </c>
      <c r="AU83" s="11">
        <f>IF('Cartera Semanal Producto'!$A83='Cartera Semanal Producto'!AU$1,-SUMIFS('BD Factoraje'!$Q:$Q,'BD Factoraje'!$G:$G,'Cartera Semanal Producto'!$A83,'BD Factoraje'!$C:$C,$B$2),0)+AT83-SUMIFS('BD Factoraje'!$R:$R,'BD Factoraje'!$G:$G,'Cartera Semanal Producto'!$A83,'BD Factoraje'!$N:$N,'Cartera Semanal Producto'!AU$1,'BD Factoraje'!$C:$C,$B$2)</f>
        <v>0</v>
      </c>
      <c r="AV83" s="11">
        <f>IF('Cartera Semanal Producto'!$A83='Cartera Semanal Producto'!AV$1,-SUMIFS('BD Factoraje'!$Q:$Q,'BD Factoraje'!$G:$G,'Cartera Semanal Producto'!$A83,'BD Factoraje'!$C:$C,$B$2),0)+AU83-SUMIFS('BD Factoraje'!$R:$R,'BD Factoraje'!$G:$G,'Cartera Semanal Producto'!$A83,'BD Factoraje'!$N:$N,'Cartera Semanal Producto'!AV$1,'BD Factoraje'!$C:$C,$B$2)</f>
        <v>0</v>
      </c>
      <c r="AW83" s="11">
        <f>IF('Cartera Semanal Producto'!$A83='Cartera Semanal Producto'!AW$1,-SUMIFS('BD Factoraje'!$Q:$Q,'BD Factoraje'!$G:$G,'Cartera Semanal Producto'!$A83,'BD Factoraje'!$C:$C,$B$2),0)+AV83-SUMIFS('BD Factoraje'!$R:$R,'BD Factoraje'!$G:$G,'Cartera Semanal Producto'!$A83,'BD Factoraje'!$N:$N,'Cartera Semanal Producto'!AW$1,'BD Factoraje'!$C:$C,$B$2)</f>
        <v>0</v>
      </c>
      <c r="AX83" s="11">
        <f>IF('Cartera Semanal Producto'!$A83='Cartera Semanal Producto'!AX$1,-SUMIFS('BD Factoraje'!$Q:$Q,'BD Factoraje'!$G:$G,'Cartera Semanal Producto'!$A83,'BD Factoraje'!$C:$C,$B$2),0)+AW83-SUMIFS('BD Factoraje'!$R:$R,'BD Factoraje'!$G:$G,'Cartera Semanal Producto'!$A83,'BD Factoraje'!$N:$N,'Cartera Semanal Producto'!AX$1,'BD Factoraje'!$C:$C,$B$2)</f>
        <v>0</v>
      </c>
      <c r="AY83" s="11">
        <f>IF('Cartera Semanal Producto'!$A83='Cartera Semanal Producto'!AY$1,-SUMIFS('BD Factoraje'!$Q:$Q,'BD Factoraje'!$G:$G,'Cartera Semanal Producto'!$A83,'BD Factoraje'!$C:$C,$B$2),0)+AX83-SUMIFS('BD Factoraje'!$R:$R,'BD Factoraje'!$G:$G,'Cartera Semanal Producto'!$A83,'BD Factoraje'!$N:$N,'Cartera Semanal Producto'!AY$1,'BD Factoraje'!$C:$C,$B$2)</f>
        <v>0</v>
      </c>
      <c r="AZ83" s="11">
        <f>IF('Cartera Semanal Producto'!$A83='Cartera Semanal Producto'!AZ$1,-SUMIFS('BD Factoraje'!$Q:$Q,'BD Factoraje'!$G:$G,'Cartera Semanal Producto'!$A83,'BD Factoraje'!$C:$C,$B$2),0)+AY83-SUMIFS('BD Factoraje'!$R:$R,'BD Factoraje'!$G:$G,'Cartera Semanal Producto'!$A83,'BD Factoraje'!$N:$N,'Cartera Semanal Producto'!AZ$1,'BD Factoraje'!$C:$C,$B$2)</f>
        <v>0</v>
      </c>
      <c r="BA83" s="11">
        <f>IF('Cartera Semanal Producto'!$A83='Cartera Semanal Producto'!BA$1,-SUMIFS('BD Factoraje'!$Q:$Q,'BD Factoraje'!$G:$G,'Cartera Semanal Producto'!$A83,'BD Factoraje'!$C:$C,$B$2),0)+AZ83-SUMIFS('BD Factoraje'!$R:$R,'BD Factoraje'!$G:$G,'Cartera Semanal Producto'!$A83,'BD Factoraje'!$N:$N,'Cartera Semanal Producto'!BA$1,'BD Factoraje'!$C:$C,$B$2)</f>
        <v>0</v>
      </c>
      <c r="BB83" s="11">
        <f>IF('Cartera Semanal Producto'!$A83='Cartera Semanal Producto'!BB$1,-SUMIFS('BD Factoraje'!$Q:$Q,'BD Factoraje'!$G:$G,'Cartera Semanal Producto'!$A83,'BD Factoraje'!$C:$C,$B$2),0)+BA83-SUMIFS('BD Factoraje'!$R:$R,'BD Factoraje'!$G:$G,'Cartera Semanal Producto'!$A83,'BD Factoraje'!$N:$N,'Cartera Semanal Producto'!BB$1,'BD Factoraje'!$C:$C,$B$2)</f>
        <v>0</v>
      </c>
      <c r="BC83" s="11">
        <f>IF('Cartera Semanal Producto'!$A83='Cartera Semanal Producto'!BC$1,-SUMIFS('BD Factoraje'!$Q:$Q,'BD Factoraje'!$G:$G,'Cartera Semanal Producto'!$A83,'BD Factoraje'!$C:$C,$B$2),0)+BB83-SUMIFS('BD Factoraje'!$R:$R,'BD Factoraje'!$G:$G,'Cartera Semanal Producto'!$A83,'BD Factoraje'!$N:$N,'Cartera Semanal Producto'!BC$1,'BD Factoraje'!$C:$C,$B$2)</f>
        <v>0</v>
      </c>
      <c r="BD83" s="11">
        <f>IF('Cartera Semanal Producto'!$A83='Cartera Semanal Producto'!BD$1,-SUMIFS('BD Factoraje'!$Q:$Q,'BD Factoraje'!$G:$G,'Cartera Semanal Producto'!$A83,'BD Factoraje'!$C:$C,$B$2),0)+BC83-SUMIFS('BD Factoraje'!$R:$R,'BD Factoraje'!$G:$G,'Cartera Semanal Producto'!$A83,'BD Factoraje'!$N:$N,'Cartera Semanal Producto'!BD$1,'BD Factoraje'!$C:$C,$B$2)</f>
        <v>0</v>
      </c>
      <c r="BE83" s="11">
        <f>IF('Cartera Semanal Producto'!$A83='Cartera Semanal Producto'!BE$1,-SUMIFS('BD Factoraje'!$Q:$Q,'BD Factoraje'!$G:$G,'Cartera Semanal Producto'!$A83,'BD Factoraje'!$C:$C,$B$2),0)+BD83-SUMIFS('BD Factoraje'!$R:$R,'BD Factoraje'!$G:$G,'Cartera Semanal Producto'!$A83,'BD Factoraje'!$N:$N,'Cartera Semanal Producto'!BE$1,'BD Factoraje'!$C:$C,$B$2)</f>
        <v>0</v>
      </c>
      <c r="BF83" s="11">
        <f>IF('Cartera Semanal Producto'!$A83='Cartera Semanal Producto'!BF$1,-SUMIFS('BD Factoraje'!$Q:$Q,'BD Factoraje'!$G:$G,'Cartera Semanal Producto'!$A83,'BD Factoraje'!$C:$C,$B$2),0)+BE83-SUMIFS('BD Factoraje'!$R:$R,'BD Factoraje'!$G:$G,'Cartera Semanal Producto'!$A83,'BD Factoraje'!$N:$N,'Cartera Semanal Producto'!BF$1,'BD Factoraje'!$C:$C,$B$2)</f>
        <v>0</v>
      </c>
      <c r="BG83" s="11">
        <f>IF('Cartera Semanal Producto'!$A83='Cartera Semanal Producto'!BG$1,-SUMIFS('BD Factoraje'!$Q:$Q,'BD Factoraje'!$G:$G,'Cartera Semanal Producto'!$A83,'BD Factoraje'!$C:$C,$B$2),0)+BF83-SUMIFS('BD Factoraje'!$R:$R,'BD Factoraje'!$G:$G,'Cartera Semanal Producto'!$A83,'BD Factoraje'!$N:$N,'Cartera Semanal Producto'!BG$1,'BD Factoraje'!$C:$C,$B$2)</f>
        <v>0</v>
      </c>
      <c r="BH83" s="11">
        <f>IF('Cartera Semanal Producto'!$A83='Cartera Semanal Producto'!BH$1,-SUMIFS('BD Factoraje'!$Q:$Q,'BD Factoraje'!$G:$G,'Cartera Semanal Producto'!$A83,'BD Factoraje'!$C:$C,$B$2),0)+BG83-SUMIFS('BD Factoraje'!$R:$R,'BD Factoraje'!$G:$G,'Cartera Semanal Producto'!$A83,'BD Factoraje'!$N:$N,'Cartera Semanal Producto'!BH$1,'BD Factoraje'!$C:$C,$B$2)</f>
        <v>0</v>
      </c>
      <c r="BI83" s="11">
        <f>IF('Cartera Semanal Producto'!$A83='Cartera Semanal Producto'!BI$1,-SUMIFS('BD Factoraje'!$Q:$Q,'BD Factoraje'!$G:$G,'Cartera Semanal Producto'!$A83,'BD Factoraje'!$C:$C,$B$2),0)+BH83-SUMIFS('BD Factoraje'!$R:$R,'BD Factoraje'!$G:$G,'Cartera Semanal Producto'!$A83,'BD Factoraje'!$N:$N,'Cartera Semanal Producto'!BI$1,'BD Factoraje'!$C:$C,$B$2)</f>
        <v>0</v>
      </c>
      <c r="BJ83" s="11">
        <f>IF('Cartera Semanal Producto'!$A83='Cartera Semanal Producto'!BJ$1,-SUMIFS('BD Factoraje'!$Q:$Q,'BD Factoraje'!$G:$G,'Cartera Semanal Producto'!$A83,'BD Factoraje'!$C:$C,$B$2),0)+BI83-SUMIFS('BD Factoraje'!$R:$R,'BD Factoraje'!$G:$G,'Cartera Semanal Producto'!$A83,'BD Factoraje'!$N:$N,'Cartera Semanal Producto'!BJ$1,'BD Factoraje'!$C:$C,$B$2)</f>
        <v>0</v>
      </c>
      <c r="BK83" s="11">
        <f>IF('Cartera Semanal Producto'!$A83='Cartera Semanal Producto'!BK$1,-SUMIFS('BD Factoraje'!$Q:$Q,'BD Factoraje'!$G:$G,'Cartera Semanal Producto'!$A83,'BD Factoraje'!$C:$C,$B$2),0)+BJ83-SUMIFS('BD Factoraje'!$R:$R,'BD Factoraje'!$G:$G,'Cartera Semanal Producto'!$A83,'BD Factoraje'!$N:$N,'Cartera Semanal Producto'!BK$1,'BD Factoraje'!$C:$C,$B$2)</f>
        <v>0</v>
      </c>
      <c r="BL83" s="11">
        <f>IF('Cartera Semanal Producto'!$A83='Cartera Semanal Producto'!BL$1,-SUMIFS('BD Factoraje'!$Q:$Q,'BD Factoraje'!$G:$G,'Cartera Semanal Producto'!$A83,'BD Factoraje'!$C:$C,$B$2),0)+BK83-SUMIFS('BD Factoraje'!$R:$R,'BD Factoraje'!$G:$G,'Cartera Semanal Producto'!$A83,'BD Factoraje'!$N:$N,'Cartera Semanal Producto'!BL$1,'BD Factoraje'!$C:$C,$B$2)</f>
        <v>0</v>
      </c>
      <c r="BM83" s="11">
        <f>IF('Cartera Semanal Producto'!$A83='Cartera Semanal Producto'!BM$1,-SUMIFS('BD Factoraje'!$Q:$Q,'BD Factoraje'!$G:$G,'Cartera Semanal Producto'!$A83,'BD Factoraje'!$C:$C,$B$2),0)+BL83-SUMIFS('BD Factoraje'!$R:$R,'BD Factoraje'!$G:$G,'Cartera Semanal Producto'!$A83,'BD Factoraje'!$N:$N,'Cartera Semanal Producto'!BM$1,'BD Factoraje'!$C:$C,$B$2)</f>
        <v>0</v>
      </c>
      <c r="BN83" s="11">
        <f>IF('Cartera Semanal Producto'!$A83='Cartera Semanal Producto'!BN$1,-SUMIFS('BD Factoraje'!$Q:$Q,'BD Factoraje'!$G:$G,'Cartera Semanal Producto'!$A83,'BD Factoraje'!$C:$C,$B$2),0)+BM83-SUMIFS('BD Factoraje'!$R:$R,'BD Factoraje'!$G:$G,'Cartera Semanal Producto'!$A83,'BD Factoraje'!$N:$N,'Cartera Semanal Producto'!BN$1,'BD Factoraje'!$C:$C,$B$2)</f>
        <v>0</v>
      </c>
      <c r="BO83" s="11">
        <f>IF('Cartera Semanal Producto'!$A83='Cartera Semanal Producto'!BO$1,-SUMIFS('BD Factoraje'!$Q:$Q,'BD Factoraje'!$G:$G,'Cartera Semanal Producto'!$A83,'BD Factoraje'!$C:$C,$B$2),0)+BN83-SUMIFS('BD Factoraje'!$R:$R,'BD Factoraje'!$G:$G,'Cartera Semanal Producto'!$A83,'BD Factoraje'!$N:$N,'Cartera Semanal Producto'!BO$1,'BD Factoraje'!$C:$C,$B$2)</f>
        <v>0</v>
      </c>
      <c r="BP83" s="11">
        <f>IF('Cartera Semanal Producto'!$A83='Cartera Semanal Producto'!BP$1,-SUMIFS('BD Factoraje'!$Q:$Q,'BD Factoraje'!$G:$G,'Cartera Semanal Producto'!$A83,'BD Factoraje'!$C:$C,$B$2),0)+BO83-SUMIFS('BD Factoraje'!$R:$R,'BD Factoraje'!$G:$G,'Cartera Semanal Producto'!$A83,'BD Factoraje'!$N:$N,'Cartera Semanal Producto'!BP$1,'BD Factoraje'!$C:$C,$B$2)</f>
        <v>0</v>
      </c>
      <c r="BQ83" s="11">
        <f>IF('Cartera Semanal Producto'!$A83='Cartera Semanal Producto'!BQ$1,-SUMIFS('BD Factoraje'!$Q:$Q,'BD Factoraje'!$G:$G,'Cartera Semanal Producto'!$A83,'BD Factoraje'!$C:$C,$B$2),0)+BP83-SUMIFS('BD Factoraje'!$R:$R,'BD Factoraje'!$G:$G,'Cartera Semanal Producto'!$A83,'BD Factoraje'!$N:$N,'Cartera Semanal Producto'!BQ$1,'BD Factoraje'!$C:$C,$B$2)</f>
        <v>0</v>
      </c>
      <c r="BR83" s="11">
        <f>IF('Cartera Semanal Producto'!$A83='Cartera Semanal Producto'!BR$1,-SUMIFS('BD Factoraje'!$Q:$Q,'BD Factoraje'!$G:$G,'Cartera Semanal Producto'!$A83,'BD Factoraje'!$C:$C,$B$2),0)+BQ83-SUMIFS('BD Factoraje'!$R:$R,'BD Factoraje'!$G:$G,'Cartera Semanal Producto'!$A83,'BD Factoraje'!$N:$N,'Cartera Semanal Producto'!BR$1,'BD Factoraje'!$C:$C,$B$2)</f>
        <v>0</v>
      </c>
      <c r="BS83" s="11">
        <f>IF('Cartera Semanal Producto'!$A83='Cartera Semanal Producto'!BS$1,-SUMIFS('BD Factoraje'!$Q:$Q,'BD Factoraje'!$G:$G,'Cartera Semanal Producto'!$A83,'BD Factoraje'!$C:$C,$B$2),0)+BR83-SUMIFS('BD Factoraje'!$R:$R,'BD Factoraje'!$G:$G,'Cartera Semanal Producto'!$A83,'BD Factoraje'!$N:$N,'Cartera Semanal Producto'!BS$1,'BD Factoraje'!$C:$C,$B$2)</f>
        <v>0</v>
      </c>
      <c r="BT83" s="11">
        <f>IF('Cartera Semanal Producto'!$A83='Cartera Semanal Producto'!BT$1,-SUMIFS('BD Factoraje'!$Q:$Q,'BD Factoraje'!$G:$G,'Cartera Semanal Producto'!$A83,'BD Factoraje'!$C:$C,$B$2),0)+BS83-SUMIFS('BD Factoraje'!$R:$R,'BD Factoraje'!$G:$G,'Cartera Semanal Producto'!$A83,'BD Factoraje'!$N:$N,'Cartera Semanal Producto'!BT$1,'BD Factoraje'!$C:$C,$B$2)</f>
        <v>0</v>
      </c>
      <c r="BU83" s="11">
        <f>IF('Cartera Semanal Producto'!$A83='Cartera Semanal Producto'!BU$1,-SUMIFS('BD Factoraje'!$Q:$Q,'BD Factoraje'!$G:$G,'Cartera Semanal Producto'!$A83,'BD Factoraje'!$C:$C,$B$2),0)+BT83-SUMIFS('BD Factoraje'!$R:$R,'BD Factoraje'!$G:$G,'Cartera Semanal Producto'!$A83,'BD Factoraje'!$N:$N,'Cartera Semanal Producto'!BU$1,'BD Factoraje'!$C:$C,$B$2)</f>
        <v>0</v>
      </c>
      <c r="BV83" s="11">
        <f>IF('Cartera Semanal Producto'!$A83='Cartera Semanal Producto'!BV$1,-SUMIFS('BD Factoraje'!$Q:$Q,'BD Factoraje'!$G:$G,'Cartera Semanal Producto'!$A83,'BD Factoraje'!$C:$C,$B$2),0)+BU83-SUMIFS('BD Factoraje'!$R:$R,'BD Factoraje'!$G:$G,'Cartera Semanal Producto'!$A83,'BD Factoraje'!$N:$N,'Cartera Semanal Producto'!BV$1,'BD Factoraje'!$C:$C,$B$2)</f>
        <v>0</v>
      </c>
      <c r="BW83" s="11">
        <f>IF('Cartera Semanal Producto'!$A83='Cartera Semanal Producto'!BW$1,-SUMIFS('BD Factoraje'!$Q:$Q,'BD Factoraje'!$G:$G,'Cartera Semanal Producto'!$A83,'BD Factoraje'!$C:$C,$B$2),0)+BV83-SUMIFS('BD Factoraje'!$R:$R,'BD Factoraje'!$G:$G,'Cartera Semanal Producto'!$A83,'BD Factoraje'!$N:$N,'Cartera Semanal Producto'!BW$1,'BD Factoraje'!$C:$C,$B$2)</f>
        <v>0</v>
      </c>
      <c r="BX83" s="11">
        <f>IF('Cartera Semanal Producto'!$A83='Cartera Semanal Producto'!BX$1,-SUMIFS('BD Factoraje'!$Q:$Q,'BD Factoraje'!$G:$G,'Cartera Semanal Producto'!$A83,'BD Factoraje'!$C:$C,$B$2),0)+BW83-SUMIFS('BD Factoraje'!$R:$R,'BD Factoraje'!$G:$G,'Cartera Semanal Producto'!$A83,'BD Factoraje'!$N:$N,'Cartera Semanal Producto'!BX$1,'BD Factoraje'!$C:$C,$B$2)</f>
        <v>0</v>
      </c>
      <c r="BY83" s="11">
        <f>IF('Cartera Semanal Producto'!$A83='Cartera Semanal Producto'!BY$1,-SUMIFS('BD Factoraje'!$Q:$Q,'BD Factoraje'!$G:$G,'Cartera Semanal Producto'!$A83,'BD Factoraje'!$C:$C,$B$2),0)+BX83-SUMIFS('BD Factoraje'!$R:$R,'BD Factoraje'!$G:$G,'Cartera Semanal Producto'!$A83,'BD Factoraje'!$N:$N,'Cartera Semanal Producto'!BY$1,'BD Factoraje'!$C:$C,$B$2)</f>
        <v>0</v>
      </c>
      <c r="BZ83" s="11">
        <f>IF('Cartera Semanal Producto'!$A83='Cartera Semanal Producto'!BZ$1,-SUMIFS('BD Factoraje'!$Q:$Q,'BD Factoraje'!$G:$G,'Cartera Semanal Producto'!$A83,'BD Factoraje'!$C:$C,$B$2),0)+BY83-SUMIFS('BD Factoraje'!$R:$R,'BD Factoraje'!$G:$G,'Cartera Semanal Producto'!$A83,'BD Factoraje'!$N:$N,'Cartera Semanal Producto'!BZ$1,'BD Factoraje'!$C:$C,$B$2)</f>
        <v>0</v>
      </c>
      <c r="CA83" s="11">
        <f>IF('Cartera Semanal Producto'!$A83='Cartera Semanal Producto'!CA$1,-SUMIFS('BD Factoraje'!$Q:$Q,'BD Factoraje'!$G:$G,'Cartera Semanal Producto'!$A83,'BD Factoraje'!$C:$C,$B$2),0)+BZ83-SUMIFS('BD Factoraje'!$R:$R,'BD Factoraje'!$G:$G,'Cartera Semanal Producto'!$A83,'BD Factoraje'!$N:$N,'Cartera Semanal Producto'!CA$1,'BD Factoraje'!$C:$C,$B$2)</f>
        <v>0</v>
      </c>
      <c r="CB83" s="11">
        <f>IF('Cartera Semanal Producto'!$A83='Cartera Semanal Producto'!CB$1,-SUMIFS('BD Factoraje'!$Q:$Q,'BD Factoraje'!$G:$G,'Cartera Semanal Producto'!$A83,'BD Factoraje'!$C:$C,$B$2),0)+CA83-SUMIFS('BD Factoraje'!$R:$R,'BD Factoraje'!$G:$G,'Cartera Semanal Producto'!$A83,'BD Factoraje'!$N:$N,'Cartera Semanal Producto'!CB$1,'BD Factoraje'!$C:$C,$B$2)</f>
        <v>0</v>
      </c>
      <c r="CC83" s="11">
        <f>IF('Cartera Semanal Producto'!$A83='Cartera Semanal Producto'!CC$1,-SUMIFS('BD Factoraje'!$Q:$Q,'BD Factoraje'!$G:$G,'Cartera Semanal Producto'!$A83,'BD Factoraje'!$C:$C,$B$2),0)+CB83-SUMIFS('BD Factoraje'!$R:$R,'BD Factoraje'!$G:$G,'Cartera Semanal Producto'!$A83,'BD Factoraje'!$N:$N,'Cartera Semanal Producto'!CC$1,'BD Factoraje'!$C:$C,$B$2)</f>
        <v>0</v>
      </c>
      <c r="CD83" s="11">
        <f>IF('Cartera Semanal Producto'!$A83='Cartera Semanal Producto'!CD$1,-SUMIFS('BD Factoraje'!$Q:$Q,'BD Factoraje'!$G:$G,'Cartera Semanal Producto'!$A83,'BD Factoraje'!$C:$C,$B$2),0)+CC83-SUMIFS('BD Factoraje'!$R:$R,'BD Factoraje'!$G:$G,'Cartera Semanal Producto'!$A83,'BD Factoraje'!$N:$N,'Cartera Semanal Producto'!CD$1,'BD Factoraje'!$C:$C,$B$2)</f>
        <v>0</v>
      </c>
      <c r="CE83" s="11">
        <f>IF('Cartera Semanal Producto'!$A83='Cartera Semanal Producto'!CE$1,-SUMIFS('BD Factoraje'!$Q:$Q,'BD Factoraje'!$G:$G,'Cartera Semanal Producto'!$A83,'BD Factoraje'!$C:$C,$B$2),0)+CD83-SUMIFS('BD Factoraje'!$R:$R,'BD Factoraje'!$G:$G,'Cartera Semanal Producto'!$A83,'BD Factoraje'!$N:$N,'Cartera Semanal Producto'!CE$1,'BD Factoraje'!$C:$C,$B$2)</f>
        <v>0</v>
      </c>
      <c r="CF83" s="11">
        <f>IF('Cartera Semanal Producto'!$A83='Cartera Semanal Producto'!CF$1,-SUMIFS('BD Factoraje'!$Q:$Q,'BD Factoraje'!$G:$G,'Cartera Semanal Producto'!$A83,'BD Factoraje'!$C:$C,$B$2),0)+CE83-SUMIFS('BD Factoraje'!$R:$R,'BD Factoraje'!$G:$G,'Cartera Semanal Producto'!$A83,'BD Factoraje'!$N:$N,'Cartera Semanal Producto'!CF$1,'BD Factoraje'!$C:$C,$B$2)</f>
        <v>0</v>
      </c>
      <c r="CG83" s="11">
        <f>IF('Cartera Semanal Producto'!$A83='Cartera Semanal Producto'!CG$1,-SUMIFS('BD Factoraje'!$Q:$Q,'BD Factoraje'!$G:$G,'Cartera Semanal Producto'!$A83,'BD Factoraje'!$C:$C,$B$2),0)+CF83-SUMIFS('BD Factoraje'!$R:$R,'BD Factoraje'!$G:$G,'Cartera Semanal Producto'!$A83,'BD Factoraje'!$N:$N,'Cartera Semanal Producto'!CG$1,'BD Factoraje'!$C:$C,$B$2)</f>
        <v>0</v>
      </c>
      <c r="CH83" s="11">
        <f>IF('Cartera Semanal Producto'!$A83='Cartera Semanal Producto'!CH$1,-SUMIFS('BD Factoraje'!$Q:$Q,'BD Factoraje'!$G:$G,'Cartera Semanal Producto'!$A83,'BD Factoraje'!$C:$C,$B$2),0)+CG83-SUMIFS('BD Factoraje'!$R:$R,'BD Factoraje'!$G:$G,'Cartera Semanal Producto'!$A83,'BD Factoraje'!$N:$N,'Cartera Semanal Producto'!CH$1,'BD Factoraje'!$C:$C,$B$2)</f>
        <v>0</v>
      </c>
      <c r="CI83" s="11">
        <f>IF('Cartera Semanal Producto'!$A83='Cartera Semanal Producto'!CI$1,-SUMIFS('BD Factoraje'!$Q:$Q,'BD Factoraje'!$G:$G,'Cartera Semanal Producto'!$A83,'BD Factoraje'!$C:$C,$B$2),0)+CH83-SUMIFS('BD Factoraje'!$R:$R,'BD Factoraje'!$G:$G,'Cartera Semanal Producto'!$A83,'BD Factoraje'!$N:$N,'Cartera Semanal Producto'!CI$1,'BD Factoraje'!$C:$C,$B$2)</f>
        <v>0</v>
      </c>
      <c r="CJ83" s="11">
        <f>IF('Cartera Semanal Producto'!$A83='Cartera Semanal Producto'!CJ$1,-SUMIFS('BD Factoraje'!$Q:$Q,'BD Factoraje'!$G:$G,'Cartera Semanal Producto'!$A83,'BD Factoraje'!$C:$C,$B$2),0)+CI83-SUMIFS('BD Factoraje'!$R:$R,'BD Factoraje'!$G:$G,'Cartera Semanal Producto'!$A83,'BD Factoraje'!$N:$N,'Cartera Semanal Producto'!CJ$1,'BD Factoraje'!$C:$C,$B$2)</f>
        <v>0</v>
      </c>
      <c r="CK83" s="11">
        <f>IF('Cartera Semanal Producto'!$A83='Cartera Semanal Producto'!CK$1,-SUMIFS('BD Factoraje'!$Q:$Q,'BD Factoraje'!$G:$G,'Cartera Semanal Producto'!$A83,'BD Factoraje'!$C:$C,$B$2),0)+CJ83-SUMIFS('BD Factoraje'!$R:$R,'BD Factoraje'!$G:$G,'Cartera Semanal Producto'!$A83,'BD Factoraje'!$N:$N,'Cartera Semanal Producto'!CK$1,'BD Factoraje'!$C:$C,$B$2)</f>
        <v>0</v>
      </c>
      <c r="CL83" s="11">
        <f>IF('Cartera Semanal Producto'!$A83='Cartera Semanal Producto'!CL$1,-SUMIFS('BD Factoraje'!$Q:$Q,'BD Factoraje'!$G:$G,'Cartera Semanal Producto'!$A83,'BD Factoraje'!$C:$C,$B$2),0)+CK83-SUMIFS('BD Factoraje'!$R:$R,'BD Factoraje'!$G:$G,'Cartera Semanal Producto'!$A83,'BD Factoraje'!$N:$N,'Cartera Semanal Producto'!CL$1,'BD Factoraje'!$C:$C,$B$2)</f>
        <v>0</v>
      </c>
      <c r="CM83" s="11">
        <f>IF('Cartera Semanal Producto'!$A83='Cartera Semanal Producto'!CM$1,-SUMIFS('BD Factoraje'!$Q:$Q,'BD Factoraje'!$G:$G,'Cartera Semanal Producto'!$A83,'BD Factoraje'!$C:$C,$B$2),0)+CL83-SUMIFS('BD Factoraje'!$R:$R,'BD Factoraje'!$G:$G,'Cartera Semanal Producto'!$A83,'BD Factoraje'!$N:$N,'Cartera Semanal Producto'!CM$1,'BD Factoraje'!$C:$C,$B$2)</f>
        <v>0</v>
      </c>
      <c r="CN83" s="11">
        <f>IF('Cartera Semanal Producto'!$A83='Cartera Semanal Producto'!CN$1,-SUMIFS('BD Factoraje'!$Q:$Q,'BD Factoraje'!$G:$G,'Cartera Semanal Producto'!$A83,'BD Factoraje'!$C:$C,$B$2),0)+CM83-SUMIFS('BD Factoraje'!$R:$R,'BD Factoraje'!$G:$G,'Cartera Semanal Producto'!$A83,'BD Factoraje'!$N:$N,'Cartera Semanal Producto'!CN$1,'BD Factoraje'!$C:$C,$B$2)</f>
        <v>0</v>
      </c>
      <c r="CO83" s="11">
        <f>IF('Cartera Semanal Producto'!$A83='Cartera Semanal Producto'!CO$1,-SUMIFS('BD Factoraje'!$Q:$Q,'BD Factoraje'!$G:$G,'Cartera Semanal Producto'!$A83,'BD Factoraje'!$C:$C,$B$2),0)+CN83-SUMIFS('BD Factoraje'!$R:$R,'BD Factoraje'!$G:$G,'Cartera Semanal Producto'!$A83,'BD Factoraje'!$N:$N,'Cartera Semanal Producto'!CO$1,'BD Factoraje'!$C:$C,$B$2)</f>
        <v>0</v>
      </c>
      <c r="CP83" s="11">
        <f>IF('Cartera Semanal Producto'!$A83='Cartera Semanal Producto'!CP$1,-SUMIFS('BD Factoraje'!$Q:$Q,'BD Factoraje'!$G:$G,'Cartera Semanal Producto'!$A83,'BD Factoraje'!$C:$C,$B$2),0)+CO83-SUMIFS('BD Factoraje'!$R:$R,'BD Factoraje'!$G:$G,'Cartera Semanal Producto'!$A83,'BD Factoraje'!$N:$N,'Cartera Semanal Producto'!CP$1,'BD Factoraje'!$C:$C,$B$2)</f>
        <v>0</v>
      </c>
      <c r="CQ83" s="11">
        <f>IF('Cartera Semanal Producto'!$A83='Cartera Semanal Producto'!CQ$1,-SUMIFS('BD Factoraje'!$Q:$Q,'BD Factoraje'!$G:$G,'Cartera Semanal Producto'!$A83,'BD Factoraje'!$C:$C,$B$2),0)+CP83-SUMIFS('BD Factoraje'!$R:$R,'BD Factoraje'!$G:$G,'Cartera Semanal Producto'!$A83,'BD Factoraje'!$N:$N,'Cartera Semanal Producto'!CQ$1,'BD Factoraje'!$C:$C,$B$2)</f>
        <v>0</v>
      </c>
      <c r="CR83" s="11">
        <f>IF('Cartera Semanal Producto'!$A83='Cartera Semanal Producto'!CR$1,-SUMIFS('BD Factoraje'!$Q:$Q,'BD Factoraje'!$G:$G,'Cartera Semanal Producto'!$A83,'BD Factoraje'!$C:$C,$B$2),0)+CQ83-SUMIFS('BD Factoraje'!$R:$R,'BD Factoraje'!$G:$G,'Cartera Semanal Producto'!$A83,'BD Factoraje'!$N:$N,'Cartera Semanal Producto'!CR$1,'BD Factoraje'!$C:$C,$B$2)</f>
        <v>0</v>
      </c>
      <c r="CS83" s="11">
        <f>IF('Cartera Semanal Producto'!$A83='Cartera Semanal Producto'!CS$1,-SUMIFS('BD Factoraje'!$Q:$Q,'BD Factoraje'!$G:$G,'Cartera Semanal Producto'!$A83,'BD Factoraje'!$C:$C,$B$2),0)+CR83-SUMIFS('BD Factoraje'!$R:$R,'BD Factoraje'!$G:$G,'Cartera Semanal Producto'!$A83,'BD Factoraje'!$N:$N,'Cartera Semanal Producto'!CS$1,'BD Factoraje'!$C:$C,$B$2)</f>
        <v>0</v>
      </c>
      <c r="CT83" s="11">
        <f>IF('Cartera Semanal Producto'!$A83='Cartera Semanal Producto'!CT$1,-SUMIFS('BD Factoraje'!$Q:$Q,'BD Factoraje'!$G:$G,'Cartera Semanal Producto'!$A83,'BD Factoraje'!$C:$C,$B$2),0)+CS83-SUMIFS('BD Factoraje'!$R:$R,'BD Factoraje'!$G:$G,'Cartera Semanal Producto'!$A83,'BD Factoraje'!$N:$N,'Cartera Semanal Producto'!CT$1,'BD Factoraje'!$C:$C,$B$2)</f>
        <v>0</v>
      </c>
      <c r="CU83" s="11">
        <f>IF('Cartera Semanal Producto'!$A83='Cartera Semanal Producto'!CU$1,-SUMIFS('BD Factoraje'!$Q:$Q,'BD Factoraje'!$G:$G,'Cartera Semanal Producto'!$A83,'BD Factoraje'!$C:$C,$B$2),0)+CT83-SUMIFS('BD Factoraje'!$R:$R,'BD Factoraje'!$G:$G,'Cartera Semanal Producto'!$A83,'BD Factoraje'!$N:$N,'Cartera Semanal Producto'!CU$1,'BD Factoraje'!$C:$C,$B$2)</f>
        <v>0</v>
      </c>
      <c r="CV83" s="11">
        <f>IF('Cartera Semanal Producto'!$A83='Cartera Semanal Producto'!CV$1,-SUMIFS('BD Factoraje'!$Q:$Q,'BD Factoraje'!$G:$G,'Cartera Semanal Producto'!$A83,'BD Factoraje'!$C:$C,$B$2),0)+CU83-SUMIFS('BD Factoraje'!$R:$R,'BD Factoraje'!$G:$G,'Cartera Semanal Producto'!$A83,'BD Factoraje'!$N:$N,'Cartera Semanal Producto'!CV$1,'BD Factoraje'!$C:$C,$B$2)</f>
        <v>0</v>
      </c>
    </row>
    <row r="84" spans="1:100" x14ac:dyDescent="0.25">
      <c r="A84" s="14">
        <v>94</v>
      </c>
      <c r="B84" s="31">
        <f t="shared" si="3"/>
        <v>43023</v>
      </c>
      <c r="C84" s="11">
        <f>IF('Cartera Semanal Producto'!$A84='Cartera Semanal Producto'!C$1,-SUMIFS('BD Factoraje'!$Q:$Q,'BD Factoraje'!$G:$G,'Cartera Semanal Producto'!$A84,'BD Factoraje'!$C:$C,$B$2),0)</f>
        <v>0</v>
      </c>
      <c r="D84" s="11">
        <f>IF('Cartera Semanal Producto'!$A84='Cartera Semanal Producto'!D$1,-SUMIFS('BD Factoraje'!$Q:$Q,'BD Factoraje'!$G:$G,'Cartera Semanal Producto'!$A84,'BD Factoraje'!$C:$C,$B$2),0)+C84-SUMIFS('BD Factoraje'!$R:$R,'BD Factoraje'!$G:$G,'Cartera Semanal Producto'!$A84,'BD Factoraje'!$N:$N,'Cartera Semanal Producto'!D$1,'BD Factoraje'!$C:$C,$B$2)</f>
        <v>0</v>
      </c>
      <c r="E84" s="11">
        <f>IF('Cartera Semanal Producto'!$A84='Cartera Semanal Producto'!E$1,-SUMIFS('BD Factoraje'!$Q:$Q,'BD Factoraje'!$G:$G,'Cartera Semanal Producto'!$A84,'BD Factoraje'!$C:$C,$B$2),0)+D84-SUMIFS('BD Factoraje'!$R:$R,'BD Factoraje'!$G:$G,'Cartera Semanal Producto'!$A84,'BD Factoraje'!$N:$N,'Cartera Semanal Producto'!E$1,'BD Factoraje'!$C:$C,$B$2)</f>
        <v>0</v>
      </c>
      <c r="F84" s="11">
        <f>IF('Cartera Semanal Producto'!$A84='Cartera Semanal Producto'!F$1,-SUMIFS('BD Factoraje'!$Q:$Q,'BD Factoraje'!$G:$G,'Cartera Semanal Producto'!$A84,'BD Factoraje'!$C:$C,$B$2),0)+E84-SUMIFS('BD Factoraje'!$R:$R,'BD Factoraje'!$G:$G,'Cartera Semanal Producto'!$A84,'BD Factoraje'!$N:$N,'Cartera Semanal Producto'!F$1,'BD Factoraje'!$C:$C,$B$2)</f>
        <v>0</v>
      </c>
      <c r="G84" s="11">
        <f>IF('Cartera Semanal Producto'!$A84='Cartera Semanal Producto'!G$1,-SUMIFS('BD Factoraje'!$Q:$Q,'BD Factoraje'!$G:$G,'Cartera Semanal Producto'!$A84,'BD Factoraje'!$C:$C,$B$2),0)+F84-SUMIFS('BD Factoraje'!$R:$R,'BD Factoraje'!$G:$G,'Cartera Semanal Producto'!$A84,'BD Factoraje'!$N:$N,'Cartera Semanal Producto'!G$1,'BD Factoraje'!$C:$C,$B$2)</f>
        <v>0</v>
      </c>
      <c r="H84" s="11">
        <f>IF('Cartera Semanal Producto'!$A84='Cartera Semanal Producto'!H$1,-SUMIFS('BD Factoraje'!$Q:$Q,'BD Factoraje'!$G:$G,'Cartera Semanal Producto'!$A84,'BD Factoraje'!$C:$C,$B$2),0)+G84-SUMIFS('BD Factoraje'!$R:$R,'BD Factoraje'!$G:$G,'Cartera Semanal Producto'!$A84,'BD Factoraje'!$N:$N,'Cartera Semanal Producto'!H$1,'BD Factoraje'!$C:$C,$B$2)</f>
        <v>0</v>
      </c>
      <c r="I84" s="11">
        <f>IF('Cartera Semanal Producto'!$A84='Cartera Semanal Producto'!I$1,-SUMIFS('BD Factoraje'!$Q:$Q,'BD Factoraje'!$G:$G,'Cartera Semanal Producto'!$A84,'BD Factoraje'!$C:$C,$B$2),0)+H84-SUMIFS('BD Factoraje'!$R:$R,'BD Factoraje'!$G:$G,'Cartera Semanal Producto'!$A84,'BD Factoraje'!$N:$N,'Cartera Semanal Producto'!I$1,'BD Factoraje'!$C:$C,$B$2)</f>
        <v>0</v>
      </c>
      <c r="J84" s="11">
        <f>IF('Cartera Semanal Producto'!$A84='Cartera Semanal Producto'!J$1,-SUMIFS('BD Factoraje'!$Q:$Q,'BD Factoraje'!$G:$G,'Cartera Semanal Producto'!$A84,'BD Factoraje'!$C:$C,$B$2),0)+I84-SUMIFS('BD Factoraje'!$R:$R,'BD Factoraje'!$G:$G,'Cartera Semanal Producto'!$A84,'BD Factoraje'!$N:$N,'Cartera Semanal Producto'!J$1,'BD Factoraje'!$C:$C,$B$2)</f>
        <v>0</v>
      </c>
      <c r="K84" s="11">
        <f>IF('Cartera Semanal Producto'!$A84='Cartera Semanal Producto'!K$1,-SUMIFS('BD Factoraje'!$Q:$Q,'BD Factoraje'!$G:$G,'Cartera Semanal Producto'!$A84,'BD Factoraje'!$C:$C,$B$2),0)+J84-SUMIFS('BD Factoraje'!$R:$R,'BD Factoraje'!$G:$G,'Cartera Semanal Producto'!$A84,'BD Factoraje'!$N:$N,'Cartera Semanal Producto'!K$1,'BD Factoraje'!$C:$C,$B$2)</f>
        <v>0</v>
      </c>
      <c r="L84" s="11">
        <f>IF('Cartera Semanal Producto'!$A84='Cartera Semanal Producto'!L$1,-SUMIFS('BD Factoraje'!$Q:$Q,'BD Factoraje'!$G:$G,'Cartera Semanal Producto'!$A84,'BD Factoraje'!$C:$C,$B$2),0)+K84-SUMIFS('BD Factoraje'!$R:$R,'BD Factoraje'!$G:$G,'Cartera Semanal Producto'!$A84,'BD Factoraje'!$N:$N,'Cartera Semanal Producto'!L$1,'BD Factoraje'!$C:$C,$B$2)</f>
        <v>0</v>
      </c>
      <c r="M84" s="11">
        <f>IF('Cartera Semanal Producto'!$A84='Cartera Semanal Producto'!M$1,-SUMIFS('BD Factoraje'!$Q:$Q,'BD Factoraje'!$G:$G,'Cartera Semanal Producto'!$A84,'BD Factoraje'!$C:$C,$B$2),0)+L84-SUMIFS('BD Factoraje'!$R:$R,'BD Factoraje'!$G:$G,'Cartera Semanal Producto'!$A84,'BD Factoraje'!$N:$N,'Cartera Semanal Producto'!M$1,'BD Factoraje'!$C:$C,$B$2)</f>
        <v>0</v>
      </c>
      <c r="N84" s="11">
        <f>IF('Cartera Semanal Producto'!$A84='Cartera Semanal Producto'!N$1,-SUMIFS('BD Factoraje'!$Q:$Q,'BD Factoraje'!$G:$G,'Cartera Semanal Producto'!$A84,'BD Factoraje'!$C:$C,$B$2),0)+M84-SUMIFS('BD Factoraje'!$R:$R,'BD Factoraje'!$G:$G,'Cartera Semanal Producto'!$A84,'BD Factoraje'!$N:$N,'Cartera Semanal Producto'!N$1,'BD Factoraje'!$C:$C,$B$2)</f>
        <v>0</v>
      </c>
      <c r="O84" s="11">
        <f>IF('Cartera Semanal Producto'!$A84='Cartera Semanal Producto'!O$1,-SUMIFS('BD Factoraje'!$Q:$Q,'BD Factoraje'!$G:$G,'Cartera Semanal Producto'!$A84,'BD Factoraje'!$C:$C,$B$2),0)+N84-SUMIFS('BD Factoraje'!$R:$R,'BD Factoraje'!$G:$G,'Cartera Semanal Producto'!$A84,'BD Factoraje'!$N:$N,'Cartera Semanal Producto'!O$1,'BD Factoraje'!$C:$C,$B$2)</f>
        <v>0</v>
      </c>
      <c r="P84" s="11">
        <f>IF('Cartera Semanal Producto'!$A84='Cartera Semanal Producto'!P$1,-SUMIFS('BD Factoraje'!$Q:$Q,'BD Factoraje'!$G:$G,'Cartera Semanal Producto'!$A84,'BD Factoraje'!$C:$C,$B$2),0)+O84-SUMIFS('BD Factoraje'!$R:$R,'BD Factoraje'!$G:$G,'Cartera Semanal Producto'!$A84,'BD Factoraje'!$N:$N,'Cartera Semanal Producto'!P$1,'BD Factoraje'!$C:$C,$B$2)</f>
        <v>0</v>
      </c>
      <c r="Q84" s="11">
        <f>IF('Cartera Semanal Producto'!$A84='Cartera Semanal Producto'!Q$1,-SUMIFS('BD Factoraje'!$Q:$Q,'BD Factoraje'!$G:$G,'Cartera Semanal Producto'!$A84,'BD Factoraje'!$C:$C,$B$2),0)+P84-SUMIFS('BD Factoraje'!$R:$R,'BD Factoraje'!$G:$G,'Cartera Semanal Producto'!$A84,'BD Factoraje'!$N:$N,'Cartera Semanal Producto'!Q$1,'BD Factoraje'!$C:$C,$B$2)</f>
        <v>0</v>
      </c>
      <c r="R84" s="11">
        <f>IF('Cartera Semanal Producto'!$A84='Cartera Semanal Producto'!R$1,-SUMIFS('BD Factoraje'!$Q:$Q,'BD Factoraje'!$G:$G,'Cartera Semanal Producto'!$A84,'BD Factoraje'!$C:$C,$B$2),0)+Q84-SUMIFS('BD Factoraje'!$R:$R,'BD Factoraje'!$G:$G,'Cartera Semanal Producto'!$A84,'BD Factoraje'!$N:$N,'Cartera Semanal Producto'!R$1,'BD Factoraje'!$C:$C,$B$2)</f>
        <v>0</v>
      </c>
      <c r="S84" s="11">
        <f>IF('Cartera Semanal Producto'!$A84='Cartera Semanal Producto'!S$1,-SUMIFS('BD Factoraje'!$Q:$Q,'BD Factoraje'!$G:$G,'Cartera Semanal Producto'!$A84,'BD Factoraje'!$C:$C,$B$2),0)+R84-SUMIFS('BD Factoraje'!$R:$R,'BD Factoraje'!$G:$G,'Cartera Semanal Producto'!$A84,'BD Factoraje'!$N:$N,'Cartera Semanal Producto'!S$1,'BD Factoraje'!$C:$C,$B$2)</f>
        <v>0</v>
      </c>
      <c r="T84" s="11">
        <f>IF('Cartera Semanal Producto'!$A84='Cartera Semanal Producto'!T$1,-SUMIFS('BD Factoraje'!$Q:$Q,'BD Factoraje'!$G:$G,'Cartera Semanal Producto'!$A84,'BD Factoraje'!$C:$C,$B$2),0)+S84-SUMIFS('BD Factoraje'!$R:$R,'BD Factoraje'!$G:$G,'Cartera Semanal Producto'!$A84,'BD Factoraje'!$N:$N,'Cartera Semanal Producto'!T$1,'BD Factoraje'!$C:$C,$B$2)</f>
        <v>0</v>
      </c>
      <c r="U84" s="11">
        <f>IF('Cartera Semanal Producto'!$A84='Cartera Semanal Producto'!U$1,-SUMIFS('BD Factoraje'!$Q:$Q,'BD Factoraje'!$G:$G,'Cartera Semanal Producto'!$A84,'BD Factoraje'!$C:$C,$B$2),0)+T84-SUMIFS('BD Factoraje'!$R:$R,'BD Factoraje'!$G:$G,'Cartera Semanal Producto'!$A84,'BD Factoraje'!$N:$N,'Cartera Semanal Producto'!U$1,'BD Factoraje'!$C:$C,$B$2)</f>
        <v>0</v>
      </c>
      <c r="V84" s="11">
        <f>IF('Cartera Semanal Producto'!$A84='Cartera Semanal Producto'!V$1,-SUMIFS('BD Factoraje'!$Q:$Q,'BD Factoraje'!$G:$G,'Cartera Semanal Producto'!$A84,'BD Factoraje'!$C:$C,$B$2),0)+U84-SUMIFS('BD Factoraje'!$R:$R,'BD Factoraje'!$G:$G,'Cartera Semanal Producto'!$A84,'BD Factoraje'!$N:$N,'Cartera Semanal Producto'!V$1,'BD Factoraje'!$C:$C,$B$2)</f>
        <v>0</v>
      </c>
      <c r="W84" s="11">
        <f>IF('Cartera Semanal Producto'!$A84='Cartera Semanal Producto'!W$1,-SUMIFS('BD Factoraje'!$Q:$Q,'BD Factoraje'!$G:$G,'Cartera Semanal Producto'!$A84,'BD Factoraje'!$C:$C,$B$2),0)+V84-SUMIFS('BD Factoraje'!$R:$R,'BD Factoraje'!$G:$G,'Cartera Semanal Producto'!$A84,'BD Factoraje'!$N:$N,'Cartera Semanal Producto'!W$1,'BD Factoraje'!$C:$C,$B$2)</f>
        <v>0</v>
      </c>
      <c r="X84" s="11">
        <f>IF('Cartera Semanal Producto'!$A84='Cartera Semanal Producto'!X$1,-SUMIFS('BD Factoraje'!$Q:$Q,'BD Factoraje'!$G:$G,'Cartera Semanal Producto'!$A84,'BD Factoraje'!$C:$C,$B$2),0)+W84-SUMIFS('BD Factoraje'!$R:$R,'BD Factoraje'!$G:$G,'Cartera Semanal Producto'!$A84,'BD Factoraje'!$N:$N,'Cartera Semanal Producto'!X$1,'BD Factoraje'!$C:$C,$B$2)</f>
        <v>0</v>
      </c>
      <c r="Y84" s="11">
        <f>IF('Cartera Semanal Producto'!$A84='Cartera Semanal Producto'!Y$1,-SUMIFS('BD Factoraje'!$Q:$Q,'BD Factoraje'!$G:$G,'Cartera Semanal Producto'!$A84,'BD Factoraje'!$C:$C,$B$2),0)+X84-SUMIFS('BD Factoraje'!$R:$R,'BD Factoraje'!$G:$G,'Cartera Semanal Producto'!$A84,'BD Factoraje'!$N:$N,'Cartera Semanal Producto'!Y$1,'BD Factoraje'!$C:$C,$B$2)</f>
        <v>0</v>
      </c>
      <c r="Z84" s="11">
        <f>IF('Cartera Semanal Producto'!$A84='Cartera Semanal Producto'!Z$1,-SUMIFS('BD Factoraje'!$Q:$Q,'BD Factoraje'!$G:$G,'Cartera Semanal Producto'!$A84,'BD Factoraje'!$C:$C,$B$2),0)+Y84-SUMIFS('BD Factoraje'!$R:$R,'BD Factoraje'!$G:$G,'Cartera Semanal Producto'!$A84,'BD Factoraje'!$N:$N,'Cartera Semanal Producto'!Z$1,'BD Factoraje'!$C:$C,$B$2)</f>
        <v>0</v>
      </c>
      <c r="AA84" s="11">
        <f>IF('Cartera Semanal Producto'!$A84='Cartera Semanal Producto'!AA$1,-SUMIFS('BD Factoraje'!$Q:$Q,'BD Factoraje'!$G:$G,'Cartera Semanal Producto'!$A84,'BD Factoraje'!$C:$C,$B$2),0)+Z84-SUMIFS('BD Factoraje'!$R:$R,'BD Factoraje'!$G:$G,'Cartera Semanal Producto'!$A84,'BD Factoraje'!$N:$N,'Cartera Semanal Producto'!AA$1,'BD Factoraje'!$C:$C,$B$2)</f>
        <v>0</v>
      </c>
      <c r="AB84" s="11">
        <f>IF('Cartera Semanal Producto'!$A84='Cartera Semanal Producto'!AB$1,-SUMIFS('BD Factoraje'!$Q:$Q,'BD Factoraje'!$G:$G,'Cartera Semanal Producto'!$A84,'BD Factoraje'!$C:$C,$B$2),0)+AA84-SUMIFS('BD Factoraje'!$R:$R,'BD Factoraje'!$G:$G,'Cartera Semanal Producto'!$A84,'BD Factoraje'!$N:$N,'Cartera Semanal Producto'!AB$1,'BD Factoraje'!$C:$C,$B$2)</f>
        <v>0</v>
      </c>
      <c r="AC84" s="11">
        <f>IF('Cartera Semanal Producto'!$A84='Cartera Semanal Producto'!AC$1,-SUMIFS('BD Factoraje'!$Q:$Q,'BD Factoraje'!$G:$G,'Cartera Semanal Producto'!$A84,'BD Factoraje'!$C:$C,$B$2),0)+AB84-SUMIFS('BD Factoraje'!$R:$R,'BD Factoraje'!$G:$G,'Cartera Semanal Producto'!$A84,'BD Factoraje'!$N:$N,'Cartera Semanal Producto'!AC$1,'BD Factoraje'!$C:$C,$B$2)</f>
        <v>0</v>
      </c>
      <c r="AD84" s="11">
        <f>IF('Cartera Semanal Producto'!$A84='Cartera Semanal Producto'!AD$1,-SUMIFS('BD Factoraje'!$Q:$Q,'BD Factoraje'!$G:$G,'Cartera Semanal Producto'!$A84,'BD Factoraje'!$C:$C,$B$2),0)+AC84-SUMIFS('BD Factoraje'!$R:$R,'BD Factoraje'!$G:$G,'Cartera Semanal Producto'!$A84,'BD Factoraje'!$N:$N,'Cartera Semanal Producto'!AD$1,'BD Factoraje'!$C:$C,$B$2)</f>
        <v>0</v>
      </c>
      <c r="AE84" s="11">
        <f>IF('Cartera Semanal Producto'!$A84='Cartera Semanal Producto'!AE$1,-SUMIFS('BD Factoraje'!$Q:$Q,'BD Factoraje'!$G:$G,'Cartera Semanal Producto'!$A84,'BD Factoraje'!$C:$C,$B$2),0)+AD84-SUMIFS('BD Factoraje'!$R:$R,'BD Factoraje'!$G:$G,'Cartera Semanal Producto'!$A84,'BD Factoraje'!$N:$N,'Cartera Semanal Producto'!AE$1,'BD Factoraje'!$C:$C,$B$2)</f>
        <v>0</v>
      </c>
      <c r="AF84" s="11">
        <f>IF('Cartera Semanal Producto'!$A84='Cartera Semanal Producto'!AF$1,-SUMIFS('BD Factoraje'!$Q:$Q,'BD Factoraje'!$G:$G,'Cartera Semanal Producto'!$A84,'BD Factoraje'!$C:$C,$B$2),0)+AE84-SUMIFS('BD Factoraje'!$R:$R,'BD Factoraje'!$G:$G,'Cartera Semanal Producto'!$A84,'BD Factoraje'!$N:$N,'Cartera Semanal Producto'!AF$1,'BD Factoraje'!$C:$C,$B$2)</f>
        <v>0</v>
      </c>
      <c r="AG84" s="11">
        <f>IF('Cartera Semanal Producto'!$A84='Cartera Semanal Producto'!AG$1,-SUMIFS('BD Factoraje'!$Q:$Q,'BD Factoraje'!$G:$G,'Cartera Semanal Producto'!$A84,'BD Factoraje'!$C:$C,$B$2),0)+AF84-SUMIFS('BD Factoraje'!$R:$R,'BD Factoraje'!$G:$G,'Cartera Semanal Producto'!$A84,'BD Factoraje'!$N:$N,'Cartera Semanal Producto'!AG$1,'BD Factoraje'!$C:$C,$B$2)</f>
        <v>0</v>
      </c>
      <c r="AH84" s="11">
        <f>IF('Cartera Semanal Producto'!$A84='Cartera Semanal Producto'!AH$1,-SUMIFS('BD Factoraje'!$Q:$Q,'BD Factoraje'!$G:$G,'Cartera Semanal Producto'!$A84,'BD Factoraje'!$C:$C,$B$2),0)+AG84-SUMIFS('BD Factoraje'!$R:$R,'BD Factoraje'!$G:$G,'Cartera Semanal Producto'!$A84,'BD Factoraje'!$N:$N,'Cartera Semanal Producto'!AH$1,'BD Factoraje'!$C:$C,$B$2)</f>
        <v>0</v>
      </c>
      <c r="AI84" s="11">
        <f>IF('Cartera Semanal Producto'!$A84='Cartera Semanal Producto'!AI$1,-SUMIFS('BD Factoraje'!$Q:$Q,'BD Factoraje'!$G:$G,'Cartera Semanal Producto'!$A84,'BD Factoraje'!$C:$C,$B$2),0)+AH84-SUMIFS('BD Factoraje'!$R:$R,'BD Factoraje'!$G:$G,'Cartera Semanal Producto'!$A84,'BD Factoraje'!$N:$N,'Cartera Semanal Producto'!AI$1,'BD Factoraje'!$C:$C,$B$2)</f>
        <v>0</v>
      </c>
      <c r="AJ84" s="11">
        <f>IF('Cartera Semanal Producto'!$A84='Cartera Semanal Producto'!AJ$1,-SUMIFS('BD Factoraje'!$Q:$Q,'BD Factoraje'!$G:$G,'Cartera Semanal Producto'!$A84,'BD Factoraje'!$C:$C,$B$2),0)+AI84-SUMIFS('BD Factoraje'!$R:$R,'BD Factoraje'!$G:$G,'Cartera Semanal Producto'!$A84,'BD Factoraje'!$N:$N,'Cartera Semanal Producto'!AJ$1,'BD Factoraje'!$C:$C,$B$2)</f>
        <v>0</v>
      </c>
      <c r="AK84" s="11">
        <f>IF('Cartera Semanal Producto'!$A84='Cartera Semanal Producto'!AK$1,-SUMIFS('BD Factoraje'!$Q:$Q,'BD Factoraje'!$G:$G,'Cartera Semanal Producto'!$A84,'BD Factoraje'!$C:$C,$B$2),0)+AJ84-SUMIFS('BD Factoraje'!$R:$R,'BD Factoraje'!$G:$G,'Cartera Semanal Producto'!$A84,'BD Factoraje'!$N:$N,'Cartera Semanal Producto'!AK$1,'BD Factoraje'!$C:$C,$B$2)</f>
        <v>0</v>
      </c>
      <c r="AL84" s="11">
        <f>IF('Cartera Semanal Producto'!$A84='Cartera Semanal Producto'!AL$1,-SUMIFS('BD Factoraje'!$Q:$Q,'BD Factoraje'!$G:$G,'Cartera Semanal Producto'!$A84,'BD Factoraje'!$C:$C,$B$2),0)+AK84-SUMIFS('BD Factoraje'!$R:$R,'BD Factoraje'!$G:$G,'Cartera Semanal Producto'!$A84,'BD Factoraje'!$N:$N,'Cartera Semanal Producto'!AL$1,'BD Factoraje'!$C:$C,$B$2)</f>
        <v>0</v>
      </c>
      <c r="AM84" s="11">
        <f>IF('Cartera Semanal Producto'!$A84='Cartera Semanal Producto'!AM$1,-SUMIFS('BD Factoraje'!$Q:$Q,'BD Factoraje'!$G:$G,'Cartera Semanal Producto'!$A84,'BD Factoraje'!$C:$C,$B$2),0)+AL84-SUMIFS('BD Factoraje'!$R:$R,'BD Factoraje'!$G:$G,'Cartera Semanal Producto'!$A84,'BD Factoraje'!$N:$N,'Cartera Semanal Producto'!AM$1,'BD Factoraje'!$C:$C,$B$2)</f>
        <v>0</v>
      </c>
      <c r="AN84" s="11">
        <f>IF('Cartera Semanal Producto'!$A84='Cartera Semanal Producto'!AN$1,-SUMIFS('BD Factoraje'!$Q:$Q,'BD Factoraje'!$G:$G,'Cartera Semanal Producto'!$A84,'BD Factoraje'!$C:$C,$B$2),0)+AM84-SUMIFS('BD Factoraje'!$R:$R,'BD Factoraje'!$G:$G,'Cartera Semanal Producto'!$A84,'BD Factoraje'!$N:$N,'Cartera Semanal Producto'!AN$1,'BD Factoraje'!$C:$C,$B$2)</f>
        <v>0</v>
      </c>
      <c r="AO84" s="11">
        <f>IF('Cartera Semanal Producto'!$A84='Cartera Semanal Producto'!AO$1,-SUMIFS('BD Factoraje'!$Q:$Q,'BD Factoraje'!$G:$G,'Cartera Semanal Producto'!$A84,'BD Factoraje'!$C:$C,$B$2),0)+AN84-SUMIFS('BD Factoraje'!$R:$R,'BD Factoraje'!$G:$G,'Cartera Semanal Producto'!$A84,'BD Factoraje'!$N:$N,'Cartera Semanal Producto'!AO$1,'BD Factoraje'!$C:$C,$B$2)</f>
        <v>0</v>
      </c>
      <c r="AP84" s="11">
        <f>IF('Cartera Semanal Producto'!$A84='Cartera Semanal Producto'!AP$1,-SUMIFS('BD Factoraje'!$Q:$Q,'BD Factoraje'!$G:$G,'Cartera Semanal Producto'!$A84,'BD Factoraje'!$C:$C,$B$2),0)+AO84-SUMIFS('BD Factoraje'!$R:$R,'BD Factoraje'!$G:$G,'Cartera Semanal Producto'!$A84,'BD Factoraje'!$N:$N,'Cartera Semanal Producto'!AP$1,'BD Factoraje'!$C:$C,$B$2)</f>
        <v>0</v>
      </c>
      <c r="AQ84" s="11">
        <f>IF('Cartera Semanal Producto'!$A84='Cartera Semanal Producto'!AQ$1,-SUMIFS('BD Factoraje'!$Q:$Q,'BD Factoraje'!$G:$G,'Cartera Semanal Producto'!$A84,'BD Factoraje'!$C:$C,$B$2),0)+AP84-SUMIFS('BD Factoraje'!$R:$R,'BD Factoraje'!$G:$G,'Cartera Semanal Producto'!$A84,'BD Factoraje'!$N:$N,'Cartera Semanal Producto'!AQ$1,'BD Factoraje'!$C:$C,$B$2)</f>
        <v>0</v>
      </c>
      <c r="AR84" s="11">
        <f>IF('Cartera Semanal Producto'!$A84='Cartera Semanal Producto'!AR$1,-SUMIFS('BD Factoraje'!$Q:$Q,'BD Factoraje'!$G:$G,'Cartera Semanal Producto'!$A84,'BD Factoraje'!$C:$C,$B$2),0)+AQ84-SUMIFS('BD Factoraje'!$R:$R,'BD Factoraje'!$G:$G,'Cartera Semanal Producto'!$A84,'BD Factoraje'!$N:$N,'Cartera Semanal Producto'!AR$1,'BD Factoraje'!$C:$C,$B$2)</f>
        <v>0</v>
      </c>
      <c r="AS84" s="11">
        <f>IF('Cartera Semanal Producto'!$A84='Cartera Semanal Producto'!AS$1,-SUMIFS('BD Factoraje'!$Q:$Q,'BD Factoraje'!$G:$G,'Cartera Semanal Producto'!$A84,'BD Factoraje'!$C:$C,$B$2),0)+AR84-SUMIFS('BD Factoraje'!$R:$R,'BD Factoraje'!$G:$G,'Cartera Semanal Producto'!$A84,'BD Factoraje'!$N:$N,'Cartera Semanal Producto'!AS$1,'BD Factoraje'!$C:$C,$B$2)</f>
        <v>0</v>
      </c>
      <c r="AT84" s="11">
        <f>IF('Cartera Semanal Producto'!$A84='Cartera Semanal Producto'!AT$1,-SUMIFS('BD Factoraje'!$Q:$Q,'BD Factoraje'!$G:$G,'Cartera Semanal Producto'!$A84,'BD Factoraje'!$C:$C,$B$2),0)+AS84-SUMIFS('BD Factoraje'!$R:$R,'BD Factoraje'!$G:$G,'Cartera Semanal Producto'!$A84,'BD Factoraje'!$N:$N,'Cartera Semanal Producto'!AT$1,'BD Factoraje'!$C:$C,$B$2)</f>
        <v>0</v>
      </c>
      <c r="AU84" s="11">
        <f>IF('Cartera Semanal Producto'!$A84='Cartera Semanal Producto'!AU$1,-SUMIFS('BD Factoraje'!$Q:$Q,'BD Factoraje'!$G:$G,'Cartera Semanal Producto'!$A84,'BD Factoraje'!$C:$C,$B$2),0)+AT84-SUMIFS('BD Factoraje'!$R:$R,'BD Factoraje'!$G:$G,'Cartera Semanal Producto'!$A84,'BD Factoraje'!$N:$N,'Cartera Semanal Producto'!AU$1,'BD Factoraje'!$C:$C,$B$2)</f>
        <v>0</v>
      </c>
      <c r="AV84" s="11">
        <f>IF('Cartera Semanal Producto'!$A84='Cartera Semanal Producto'!AV$1,-SUMIFS('BD Factoraje'!$Q:$Q,'BD Factoraje'!$G:$G,'Cartera Semanal Producto'!$A84,'BD Factoraje'!$C:$C,$B$2),0)+AU84-SUMIFS('BD Factoraje'!$R:$R,'BD Factoraje'!$G:$G,'Cartera Semanal Producto'!$A84,'BD Factoraje'!$N:$N,'Cartera Semanal Producto'!AV$1,'BD Factoraje'!$C:$C,$B$2)</f>
        <v>0</v>
      </c>
      <c r="AW84" s="11">
        <f>IF('Cartera Semanal Producto'!$A84='Cartera Semanal Producto'!AW$1,-SUMIFS('BD Factoraje'!$Q:$Q,'BD Factoraje'!$G:$G,'Cartera Semanal Producto'!$A84,'BD Factoraje'!$C:$C,$B$2),0)+AV84-SUMIFS('BD Factoraje'!$R:$R,'BD Factoraje'!$G:$G,'Cartera Semanal Producto'!$A84,'BD Factoraje'!$N:$N,'Cartera Semanal Producto'!AW$1,'BD Factoraje'!$C:$C,$B$2)</f>
        <v>0</v>
      </c>
      <c r="AX84" s="11">
        <f>IF('Cartera Semanal Producto'!$A84='Cartera Semanal Producto'!AX$1,-SUMIFS('BD Factoraje'!$Q:$Q,'BD Factoraje'!$G:$G,'Cartera Semanal Producto'!$A84,'BD Factoraje'!$C:$C,$B$2),0)+AW84-SUMIFS('BD Factoraje'!$R:$R,'BD Factoraje'!$G:$G,'Cartera Semanal Producto'!$A84,'BD Factoraje'!$N:$N,'Cartera Semanal Producto'!AX$1,'BD Factoraje'!$C:$C,$B$2)</f>
        <v>0</v>
      </c>
      <c r="AY84" s="11">
        <f>IF('Cartera Semanal Producto'!$A84='Cartera Semanal Producto'!AY$1,-SUMIFS('BD Factoraje'!$Q:$Q,'BD Factoraje'!$G:$G,'Cartera Semanal Producto'!$A84,'BD Factoraje'!$C:$C,$B$2),0)+AX84-SUMIFS('BD Factoraje'!$R:$R,'BD Factoraje'!$G:$G,'Cartera Semanal Producto'!$A84,'BD Factoraje'!$N:$N,'Cartera Semanal Producto'!AY$1,'BD Factoraje'!$C:$C,$B$2)</f>
        <v>0</v>
      </c>
      <c r="AZ84" s="11">
        <f>IF('Cartera Semanal Producto'!$A84='Cartera Semanal Producto'!AZ$1,-SUMIFS('BD Factoraje'!$Q:$Q,'BD Factoraje'!$G:$G,'Cartera Semanal Producto'!$A84,'BD Factoraje'!$C:$C,$B$2),0)+AY84-SUMIFS('BD Factoraje'!$R:$R,'BD Factoraje'!$G:$G,'Cartera Semanal Producto'!$A84,'BD Factoraje'!$N:$N,'Cartera Semanal Producto'!AZ$1,'BD Factoraje'!$C:$C,$B$2)</f>
        <v>0</v>
      </c>
      <c r="BA84" s="11">
        <f>IF('Cartera Semanal Producto'!$A84='Cartera Semanal Producto'!BA$1,-SUMIFS('BD Factoraje'!$Q:$Q,'BD Factoraje'!$G:$G,'Cartera Semanal Producto'!$A84,'BD Factoraje'!$C:$C,$B$2),0)+AZ84-SUMIFS('BD Factoraje'!$R:$R,'BD Factoraje'!$G:$G,'Cartera Semanal Producto'!$A84,'BD Factoraje'!$N:$N,'Cartera Semanal Producto'!BA$1,'BD Factoraje'!$C:$C,$B$2)</f>
        <v>0</v>
      </c>
      <c r="BB84" s="11">
        <f>IF('Cartera Semanal Producto'!$A84='Cartera Semanal Producto'!BB$1,-SUMIFS('BD Factoraje'!$Q:$Q,'BD Factoraje'!$G:$G,'Cartera Semanal Producto'!$A84,'BD Factoraje'!$C:$C,$B$2),0)+BA84-SUMIFS('BD Factoraje'!$R:$R,'BD Factoraje'!$G:$G,'Cartera Semanal Producto'!$A84,'BD Factoraje'!$N:$N,'Cartera Semanal Producto'!BB$1,'BD Factoraje'!$C:$C,$B$2)</f>
        <v>0</v>
      </c>
      <c r="BC84" s="11">
        <f>IF('Cartera Semanal Producto'!$A84='Cartera Semanal Producto'!BC$1,-SUMIFS('BD Factoraje'!$Q:$Q,'BD Factoraje'!$G:$G,'Cartera Semanal Producto'!$A84,'BD Factoraje'!$C:$C,$B$2),0)+BB84-SUMIFS('BD Factoraje'!$R:$R,'BD Factoraje'!$G:$G,'Cartera Semanal Producto'!$A84,'BD Factoraje'!$N:$N,'Cartera Semanal Producto'!BC$1,'BD Factoraje'!$C:$C,$B$2)</f>
        <v>0</v>
      </c>
      <c r="BD84" s="11">
        <f>IF('Cartera Semanal Producto'!$A84='Cartera Semanal Producto'!BD$1,-SUMIFS('BD Factoraje'!$Q:$Q,'BD Factoraje'!$G:$G,'Cartera Semanal Producto'!$A84,'BD Factoraje'!$C:$C,$B$2),0)+BC84-SUMIFS('BD Factoraje'!$R:$R,'BD Factoraje'!$G:$G,'Cartera Semanal Producto'!$A84,'BD Factoraje'!$N:$N,'Cartera Semanal Producto'!BD$1,'BD Factoraje'!$C:$C,$B$2)</f>
        <v>0</v>
      </c>
      <c r="BE84" s="11">
        <f>IF('Cartera Semanal Producto'!$A84='Cartera Semanal Producto'!BE$1,-SUMIFS('BD Factoraje'!$Q:$Q,'BD Factoraje'!$G:$G,'Cartera Semanal Producto'!$A84,'BD Factoraje'!$C:$C,$B$2),0)+BD84-SUMIFS('BD Factoraje'!$R:$R,'BD Factoraje'!$G:$G,'Cartera Semanal Producto'!$A84,'BD Factoraje'!$N:$N,'Cartera Semanal Producto'!BE$1,'BD Factoraje'!$C:$C,$B$2)</f>
        <v>0</v>
      </c>
      <c r="BF84" s="11">
        <f>IF('Cartera Semanal Producto'!$A84='Cartera Semanal Producto'!BF$1,-SUMIFS('BD Factoraje'!$Q:$Q,'BD Factoraje'!$G:$G,'Cartera Semanal Producto'!$A84,'BD Factoraje'!$C:$C,$B$2),0)+BE84-SUMIFS('BD Factoraje'!$R:$R,'BD Factoraje'!$G:$G,'Cartera Semanal Producto'!$A84,'BD Factoraje'!$N:$N,'Cartera Semanal Producto'!BF$1,'BD Factoraje'!$C:$C,$B$2)</f>
        <v>0</v>
      </c>
      <c r="BG84" s="11">
        <f>IF('Cartera Semanal Producto'!$A84='Cartera Semanal Producto'!BG$1,-SUMIFS('BD Factoraje'!$Q:$Q,'BD Factoraje'!$G:$G,'Cartera Semanal Producto'!$A84,'BD Factoraje'!$C:$C,$B$2),0)+BF84-SUMIFS('BD Factoraje'!$R:$R,'BD Factoraje'!$G:$G,'Cartera Semanal Producto'!$A84,'BD Factoraje'!$N:$N,'Cartera Semanal Producto'!BG$1,'BD Factoraje'!$C:$C,$B$2)</f>
        <v>0</v>
      </c>
      <c r="BH84" s="11">
        <f>IF('Cartera Semanal Producto'!$A84='Cartera Semanal Producto'!BH$1,-SUMIFS('BD Factoraje'!$Q:$Q,'BD Factoraje'!$G:$G,'Cartera Semanal Producto'!$A84,'BD Factoraje'!$C:$C,$B$2),0)+BG84-SUMIFS('BD Factoraje'!$R:$R,'BD Factoraje'!$G:$G,'Cartera Semanal Producto'!$A84,'BD Factoraje'!$N:$N,'Cartera Semanal Producto'!BH$1,'BD Factoraje'!$C:$C,$B$2)</f>
        <v>0</v>
      </c>
      <c r="BI84" s="11">
        <f>IF('Cartera Semanal Producto'!$A84='Cartera Semanal Producto'!BI$1,-SUMIFS('BD Factoraje'!$Q:$Q,'BD Factoraje'!$G:$G,'Cartera Semanal Producto'!$A84,'BD Factoraje'!$C:$C,$B$2),0)+BH84-SUMIFS('BD Factoraje'!$R:$R,'BD Factoraje'!$G:$G,'Cartera Semanal Producto'!$A84,'BD Factoraje'!$N:$N,'Cartera Semanal Producto'!BI$1,'BD Factoraje'!$C:$C,$B$2)</f>
        <v>0</v>
      </c>
      <c r="BJ84" s="11">
        <f>IF('Cartera Semanal Producto'!$A84='Cartera Semanal Producto'!BJ$1,-SUMIFS('BD Factoraje'!$Q:$Q,'BD Factoraje'!$G:$G,'Cartera Semanal Producto'!$A84,'BD Factoraje'!$C:$C,$B$2),0)+BI84-SUMIFS('BD Factoraje'!$R:$R,'BD Factoraje'!$G:$G,'Cartera Semanal Producto'!$A84,'BD Factoraje'!$N:$N,'Cartera Semanal Producto'!BJ$1,'BD Factoraje'!$C:$C,$B$2)</f>
        <v>0</v>
      </c>
      <c r="BK84" s="11">
        <f>IF('Cartera Semanal Producto'!$A84='Cartera Semanal Producto'!BK$1,-SUMIFS('BD Factoraje'!$Q:$Q,'BD Factoraje'!$G:$G,'Cartera Semanal Producto'!$A84,'BD Factoraje'!$C:$C,$B$2),0)+BJ84-SUMIFS('BD Factoraje'!$R:$R,'BD Factoraje'!$G:$G,'Cartera Semanal Producto'!$A84,'BD Factoraje'!$N:$N,'Cartera Semanal Producto'!BK$1,'BD Factoraje'!$C:$C,$B$2)</f>
        <v>0</v>
      </c>
      <c r="BL84" s="11">
        <f>IF('Cartera Semanal Producto'!$A84='Cartera Semanal Producto'!BL$1,-SUMIFS('BD Factoraje'!$Q:$Q,'BD Factoraje'!$G:$G,'Cartera Semanal Producto'!$A84,'BD Factoraje'!$C:$C,$B$2),0)+BK84-SUMIFS('BD Factoraje'!$R:$R,'BD Factoraje'!$G:$G,'Cartera Semanal Producto'!$A84,'BD Factoraje'!$N:$N,'Cartera Semanal Producto'!BL$1,'BD Factoraje'!$C:$C,$B$2)</f>
        <v>0</v>
      </c>
      <c r="BM84" s="11">
        <f>IF('Cartera Semanal Producto'!$A84='Cartera Semanal Producto'!BM$1,-SUMIFS('BD Factoraje'!$Q:$Q,'BD Factoraje'!$G:$G,'Cartera Semanal Producto'!$A84,'BD Factoraje'!$C:$C,$B$2),0)+BL84-SUMIFS('BD Factoraje'!$R:$R,'BD Factoraje'!$G:$G,'Cartera Semanal Producto'!$A84,'BD Factoraje'!$N:$N,'Cartera Semanal Producto'!BM$1,'BD Factoraje'!$C:$C,$B$2)</f>
        <v>0</v>
      </c>
      <c r="BN84" s="11">
        <f>IF('Cartera Semanal Producto'!$A84='Cartera Semanal Producto'!BN$1,-SUMIFS('BD Factoraje'!$Q:$Q,'BD Factoraje'!$G:$G,'Cartera Semanal Producto'!$A84,'BD Factoraje'!$C:$C,$B$2),0)+BM84-SUMIFS('BD Factoraje'!$R:$R,'BD Factoraje'!$G:$G,'Cartera Semanal Producto'!$A84,'BD Factoraje'!$N:$N,'Cartera Semanal Producto'!BN$1,'BD Factoraje'!$C:$C,$B$2)</f>
        <v>0</v>
      </c>
      <c r="BO84" s="11">
        <f>IF('Cartera Semanal Producto'!$A84='Cartera Semanal Producto'!BO$1,-SUMIFS('BD Factoraje'!$Q:$Q,'BD Factoraje'!$G:$G,'Cartera Semanal Producto'!$A84,'BD Factoraje'!$C:$C,$B$2),0)+BN84-SUMIFS('BD Factoraje'!$R:$R,'BD Factoraje'!$G:$G,'Cartera Semanal Producto'!$A84,'BD Factoraje'!$N:$N,'Cartera Semanal Producto'!BO$1,'BD Factoraje'!$C:$C,$B$2)</f>
        <v>0</v>
      </c>
      <c r="BP84" s="11">
        <f>IF('Cartera Semanal Producto'!$A84='Cartera Semanal Producto'!BP$1,-SUMIFS('BD Factoraje'!$Q:$Q,'BD Factoraje'!$G:$G,'Cartera Semanal Producto'!$A84,'BD Factoraje'!$C:$C,$B$2),0)+BO84-SUMIFS('BD Factoraje'!$R:$R,'BD Factoraje'!$G:$G,'Cartera Semanal Producto'!$A84,'BD Factoraje'!$N:$N,'Cartera Semanal Producto'!BP$1,'BD Factoraje'!$C:$C,$B$2)</f>
        <v>0</v>
      </c>
      <c r="BQ84" s="11">
        <f>IF('Cartera Semanal Producto'!$A84='Cartera Semanal Producto'!BQ$1,-SUMIFS('BD Factoraje'!$Q:$Q,'BD Factoraje'!$G:$G,'Cartera Semanal Producto'!$A84,'BD Factoraje'!$C:$C,$B$2),0)+BP84-SUMIFS('BD Factoraje'!$R:$R,'BD Factoraje'!$G:$G,'Cartera Semanal Producto'!$A84,'BD Factoraje'!$N:$N,'Cartera Semanal Producto'!BQ$1,'BD Factoraje'!$C:$C,$B$2)</f>
        <v>0</v>
      </c>
      <c r="BR84" s="11">
        <f>IF('Cartera Semanal Producto'!$A84='Cartera Semanal Producto'!BR$1,-SUMIFS('BD Factoraje'!$Q:$Q,'BD Factoraje'!$G:$G,'Cartera Semanal Producto'!$A84,'BD Factoraje'!$C:$C,$B$2),0)+BQ84-SUMIFS('BD Factoraje'!$R:$R,'BD Factoraje'!$G:$G,'Cartera Semanal Producto'!$A84,'BD Factoraje'!$N:$N,'Cartera Semanal Producto'!BR$1,'BD Factoraje'!$C:$C,$B$2)</f>
        <v>0</v>
      </c>
      <c r="BS84" s="11">
        <f>IF('Cartera Semanal Producto'!$A84='Cartera Semanal Producto'!BS$1,-SUMIFS('BD Factoraje'!$Q:$Q,'BD Factoraje'!$G:$G,'Cartera Semanal Producto'!$A84,'BD Factoraje'!$C:$C,$B$2),0)+BR84-SUMIFS('BD Factoraje'!$R:$R,'BD Factoraje'!$G:$G,'Cartera Semanal Producto'!$A84,'BD Factoraje'!$N:$N,'Cartera Semanal Producto'!BS$1,'BD Factoraje'!$C:$C,$B$2)</f>
        <v>0</v>
      </c>
      <c r="BT84" s="11">
        <f>IF('Cartera Semanal Producto'!$A84='Cartera Semanal Producto'!BT$1,-SUMIFS('BD Factoraje'!$Q:$Q,'BD Factoraje'!$G:$G,'Cartera Semanal Producto'!$A84,'BD Factoraje'!$C:$C,$B$2),0)+BS84-SUMIFS('BD Factoraje'!$R:$R,'BD Factoraje'!$G:$G,'Cartera Semanal Producto'!$A84,'BD Factoraje'!$N:$N,'Cartera Semanal Producto'!BT$1,'BD Factoraje'!$C:$C,$B$2)</f>
        <v>0</v>
      </c>
      <c r="BU84" s="11">
        <f>IF('Cartera Semanal Producto'!$A84='Cartera Semanal Producto'!BU$1,-SUMIFS('BD Factoraje'!$Q:$Q,'BD Factoraje'!$G:$G,'Cartera Semanal Producto'!$A84,'BD Factoraje'!$C:$C,$B$2),0)+BT84-SUMIFS('BD Factoraje'!$R:$R,'BD Factoraje'!$G:$G,'Cartera Semanal Producto'!$A84,'BD Factoraje'!$N:$N,'Cartera Semanal Producto'!BU$1,'BD Factoraje'!$C:$C,$B$2)</f>
        <v>0</v>
      </c>
      <c r="BV84" s="11">
        <f>IF('Cartera Semanal Producto'!$A84='Cartera Semanal Producto'!BV$1,-SUMIFS('BD Factoraje'!$Q:$Q,'BD Factoraje'!$G:$G,'Cartera Semanal Producto'!$A84,'BD Factoraje'!$C:$C,$B$2),0)+BU84-SUMIFS('BD Factoraje'!$R:$R,'BD Factoraje'!$G:$G,'Cartera Semanal Producto'!$A84,'BD Factoraje'!$N:$N,'Cartera Semanal Producto'!BV$1,'BD Factoraje'!$C:$C,$B$2)</f>
        <v>0</v>
      </c>
      <c r="BW84" s="11">
        <f>IF('Cartera Semanal Producto'!$A84='Cartera Semanal Producto'!BW$1,-SUMIFS('BD Factoraje'!$Q:$Q,'BD Factoraje'!$G:$G,'Cartera Semanal Producto'!$A84,'BD Factoraje'!$C:$C,$B$2),0)+BV84-SUMIFS('BD Factoraje'!$R:$R,'BD Factoraje'!$G:$G,'Cartera Semanal Producto'!$A84,'BD Factoraje'!$N:$N,'Cartera Semanal Producto'!BW$1,'BD Factoraje'!$C:$C,$B$2)</f>
        <v>0</v>
      </c>
      <c r="BX84" s="11">
        <f>IF('Cartera Semanal Producto'!$A84='Cartera Semanal Producto'!BX$1,-SUMIFS('BD Factoraje'!$Q:$Q,'BD Factoraje'!$G:$G,'Cartera Semanal Producto'!$A84,'BD Factoraje'!$C:$C,$B$2),0)+BW84-SUMIFS('BD Factoraje'!$R:$R,'BD Factoraje'!$G:$G,'Cartera Semanal Producto'!$A84,'BD Factoraje'!$N:$N,'Cartera Semanal Producto'!BX$1,'BD Factoraje'!$C:$C,$B$2)</f>
        <v>0</v>
      </c>
      <c r="BY84" s="11">
        <f>IF('Cartera Semanal Producto'!$A84='Cartera Semanal Producto'!BY$1,-SUMIFS('BD Factoraje'!$Q:$Q,'BD Factoraje'!$G:$G,'Cartera Semanal Producto'!$A84,'BD Factoraje'!$C:$C,$B$2),0)+BX84-SUMIFS('BD Factoraje'!$R:$R,'BD Factoraje'!$G:$G,'Cartera Semanal Producto'!$A84,'BD Factoraje'!$N:$N,'Cartera Semanal Producto'!BY$1,'BD Factoraje'!$C:$C,$B$2)</f>
        <v>0</v>
      </c>
      <c r="BZ84" s="11">
        <f>IF('Cartera Semanal Producto'!$A84='Cartera Semanal Producto'!BZ$1,-SUMIFS('BD Factoraje'!$Q:$Q,'BD Factoraje'!$G:$G,'Cartera Semanal Producto'!$A84,'BD Factoraje'!$C:$C,$B$2),0)+BY84-SUMIFS('BD Factoraje'!$R:$R,'BD Factoraje'!$G:$G,'Cartera Semanal Producto'!$A84,'BD Factoraje'!$N:$N,'Cartera Semanal Producto'!BZ$1,'BD Factoraje'!$C:$C,$B$2)</f>
        <v>0</v>
      </c>
      <c r="CA84" s="11">
        <f>IF('Cartera Semanal Producto'!$A84='Cartera Semanal Producto'!CA$1,-SUMIFS('BD Factoraje'!$Q:$Q,'BD Factoraje'!$G:$G,'Cartera Semanal Producto'!$A84,'BD Factoraje'!$C:$C,$B$2),0)+BZ84-SUMIFS('BD Factoraje'!$R:$R,'BD Factoraje'!$G:$G,'Cartera Semanal Producto'!$A84,'BD Factoraje'!$N:$N,'Cartera Semanal Producto'!CA$1,'BD Factoraje'!$C:$C,$B$2)</f>
        <v>0</v>
      </c>
      <c r="CB84" s="11">
        <f>IF('Cartera Semanal Producto'!$A84='Cartera Semanal Producto'!CB$1,-SUMIFS('BD Factoraje'!$Q:$Q,'BD Factoraje'!$G:$G,'Cartera Semanal Producto'!$A84,'BD Factoraje'!$C:$C,$B$2),0)+CA84-SUMIFS('BD Factoraje'!$R:$R,'BD Factoraje'!$G:$G,'Cartera Semanal Producto'!$A84,'BD Factoraje'!$N:$N,'Cartera Semanal Producto'!CB$1,'BD Factoraje'!$C:$C,$B$2)</f>
        <v>0</v>
      </c>
      <c r="CC84" s="11">
        <f>IF('Cartera Semanal Producto'!$A84='Cartera Semanal Producto'!CC$1,-SUMIFS('BD Factoraje'!$Q:$Q,'BD Factoraje'!$G:$G,'Cartera Semanal Producto'!$A84,'BD Factoraje'!$C:$C,$B$2),0)+CB84-SUMIFS('BD Factoraje'!$R:$R,'BD Factoraje'!$G:$G,'Cartera Semanal Producto'!$A84,'BD Factoraje'!$N:$N,'Cartera Semanal Producto'!CC$1,'BD Factoraje'!$C:$C,$B$2)</f>
        <v>0</v>
      </c>
      <c r="CD84" s="11">
        <f>IF('Cartera Semanal Producto'!$A84='Cartera Semanal Producto'!CD$1,-SUMIFS('BD Factoraje'!$Q:$Q,'BD Factoraje'!$G:$G,'Cartera Semanal Producto'!$A84,'BD Factoraje'!$C:$C,$B$2),0)+CC84-SUMIFS('BD Factoraje'!$R:$R,'BD Factoraje'!$G:$G,'Cartera Semanal Producto'!$A84,'BD Factoraje'!$N:$N,'Cartera Semanal Producto'!CD$1,'BD Factoraje'!$C:$C,$B$2)</f>
        <v>0</v>
      </c>
      <c r="CE84" s="11">
        <f>IF('Cartera Semanal Producto'!$A84='Cartera Semanal Producto'!CE$1,-SUMIFS('BD Factoraje'!$Q:$Q,'BD Factoraje'!$G:$G,'Cartera Semanal Producto'!$A84,'BD Factoraje'!$C:$C,$B$2),0)+CD84-SUMIFS('BD Factoraje'!$R:$R,'BD Factoraje'!$G:$G,'Cartera Semanal Producto'!$A84,'BD Factoraje'!$N:$N,'Cartera Semanal Producto'!CE$1,'BD Factoraje'!$C:$C,$B$2)</f>
        <v>0</v>
      </c>
      <c r="CF84" s="11">
        <f>IF('Cartera Semanal Producto'!$A84='Cartera Semanal Producto'!CF$1,-SUMIFS('BD Factoraje'!$Q:$Q,'BD Factoraje'!$G:$G,'Cartera Semanal Producto'!$A84,'BD Factoraje'!$C:$C,$B$2),0)+CE84-SUMIFS('BD Factoraje'!$R:$R,'BD Factoraje'!$G:$G,'Cartera Semanal Producto'!$A84,'BD Factoraje'!$N:$N,'Cartera Semanal Producto'!CF$1,'BD Factoraje'!$C:$C,$B$2)</f>
        <v>0</v>
      </c>
      <c r="CG84" s="11">
        <f>IF('Cartera Semanal Producto'!$A84='Cartera Semanal Producto'!CG$1,-SUMIFS('BD Factoraje'!$Q:$Q,'BD Factoraje'!$G:$G,'Cartera Semanal Producto'!$A84,'BD Factoraje'!$C:$C,$B$2),0)+CF84-SUMIFS('BD Factoraje'!$R:$R,'BD Factoraje'!$G:$G,'Cartera Semanal Producto'!$A84,'BD Factoraje'!$N:$N,'Cartera Semanal Producto'!CG$1,'BD Factoraje'!$C:$C,$B$2)</f>
        <v>0</v>
      </c>
      <c r="CH84" s="11">
        <f>IF('Cartera Semanal Producto'!$A84='Cartera Semanal Producto'!CH$1,-SUMIFS('BD Factoraje'!$Q:$Q,'BD Factoraje'!$G:$G,'Cartera Semanal Producto'!$A84,'BD Factoraje'!$C:$C,$B$2),0)+CG84-SUMIFS('BD Factoraje'!$R:$R,'BD Factoraje'!$G:$G,'Cartera Semanal Producto'!$A84,'BD Factoraje'!$N:$N,'Cartera Semanal Producto'!CH$1,'BD Factoraje'!$C:$C,$B$2)</f>
        <v>0</v>
      </c>
      <c r="CI84" s="11">
        <f>IF('Cartera Semanal Producto'!$A84='Cartera Semanal Producto'!CI$1,-SUMIFS('BD Factoraje'!$Q:$Q,'BD Factoraje'!$G:$G,'Cartera Semanal Producto'!$A84,'BD Factoraje'!$C:$C,$B$2),0)+CH84-SUMIFS('BD Factoraje'!$R:$R,'BD Factoraje'!$G:$G,'Cartera Semanal Producto'!$A84,'BD Factoraje'!$N:$N,'Cartera Semanal Producto'!CI$1,'BD Factoraje'!$C:$C,$B$2)</f>
        <v>0</v>
      </c>
      <c r="CJ84" s="11">
        <f>IF('Cartera Semanal Producto'!$A84='Cartera Semanal Producto'!CJ$1,-SUMIFS('BD Factoraje'!$Q:$Q,'BD Factoraje'!$G:$G,'Cartera Semanal Producto'!$A84,'BD Factoraje'!$C:$C,$B$2),0)+CI84-SUMIFS('BD Factoraje'!$R:$R,'BD Factoraje'!$G:$G,'Cartera Semanal Producto'!$A84,'BD Factoraje'!$N:$N,'Cartera Semanal Producto'!CJ$1,'BD Factoraje'!$C:$C,$B$2)</f>
        <v>0</v>
      </c>
      <c r="CK84" s="11">
        <f>IF('Cartera Semanal Producto'!$A84='Cartera Semanal Producto'!CK$1,-SUMIFS('BD Factoraje'!$Q:$Q,'BD Factoraje'!$G:$G,'Cartera Semanal Producto'!$A84,'BD Factoraje'!$C:$C,$B$2),0)+CJ84-SUMIFS('BD Factoraje'!$R:$R,'BD Factoraje'!$G:$G,'Cartera Semanal Producto'!$A84,'BD Factoraje'!$N:$N,'Cartera Semanal Producto'!CK$1,'BD Factoraje'!$C:$C,$B$2)</f>
        <v>0</v>
      </c>
      <c r="CL84" s="11">
        <f>IF('Cartera Semanal Producto'!$A84='Cartera Semanal Producto'!CL$1,-SUMIFS('BD Factoraje'!$Q:$Q,'BD Factoraje'!$G:$G,'Cartera Semanal Producto'!$A84,'BD Factoraje'!$C:$C,$B$2),0)+CK84-SUMIFS('BD Factoraje'!$R:$R,'BD Factoraje'!$G:$G,'Cartera Semanal Producto'!$A84,'BD Factoraje'!$N:$N,'Cartera Semanal Producto'!CL$1,'BD Factoraje'!$C:$C,$B$2)</f>
        <v>0</v>
      </c>
      <c r="CM84" s="11">
        <f>IF('Cartera Semanal Producto'!$A84='Cartera Semanal Producto'!CM$1,-SUMIFS('BD Factoraje'!$Q:$Q,'BD Factoraje'!$G:$G,'Cartera Semanal Producto'!$A84,'BD Factoraje'!$C:$C,$B$2),0)+CL84-SUMIFS('BD Factoraje'!$R:$R,'BD Factoraje'!$G:$G,'Cartera Semanal Producto'!$A84,'BD Factoraje'!$N:$N,'Cartera Semanal Producto'!CM$1,'BD Factoraje'!$C:$C,$B$2)</f>
        <v>0</v>
      </c>
      <c r="CN84" s="11">
        <f>IF('Cartera Semanal Producto'!$A84='Cartera Semanal Producto'!CN$1,-SUMIFS('BD Factoraje'!$Q:$Q,'BD Factoraje'!$G:$G,'Cartera Semanal Producto'!$A84,'BD Factoraje'!$C:$C,$B$2),0)+CM84-SUMIFS('BD Factoraje'!$R:$R,'BD Factoraje'!$G:$G,'Cartera Semanal Producto'!$A84,'BD Factoraje'!$N:$N,'Cartera Semanal Producto'!CN$1,'BD Factoraje'!$C:$C,$B$2)</f>
        <v>0</v>
      </c>
      <c r="CO84" s="11">
        <f>IF('Cartera Semanal Producto'!$A84='Cartera Semanal Producto'!CO$1,-SUMIFS('BD Factoraje'!$Q:$Q,'BD Factoraje'!$G:$G,'Cartera Semanal Producto'!$A84,'BD Factoraje'!$C:$C,$B$2),0)+CN84-SUMIFS('BD Factoraje'!$R:$R,'BD Factoraje'!$G:$G,'Cartera Semanal Producto'!$A84,'BD Factoraje'!$N:$N,'Cartera Semanal Producto'!CO$1,'BD Factoraje'!$C:$C,$B$2)</f>
        <v>0</v>
      </c>
      <c r="CP84" s="11">
        <f>IF('Cartera Semanal Producto'!$A84='Cartera Semanal Producto'!CP$1,-SUMIFS('BD Factoraje'!$Q:$Q,'BD Factoraje'!$G:$G,'Cartera Semanal Producto'!$A84,'BD Factoraje'!$C:$C,$B$2),0)+CO84-SUMIFS('BD Factoraje'!$R:$R,'BD Factoraje'!$G:$G,'Cartera Semanal Producto'!$A84,'BD Factoraje'!$N:$N,'Cartera Semanal Producto'!CP$1,'BD Factoraje'!$C:$C,$B$2)</f>
        <v>0</v>
      </c>
      <c r="CQ84" s="11">
        <f>IF('Cartera Semanal Producto'!$A84='Cartera Semanal Producto'!CQ$1,-SUMIFS('BD Factoraje'!$Q:$Q,'BD Factoraje'!$G:$G,'Cartera Semanal Producto'!$A84,'BD Factoraje'!$C:$C,$B$2),0)+CP84-SUMIFS('BD Factoraje'!$R:$R,'BD Factoraje'!$G:$G,'Cartera Semanal Producto'!$A84,'BD Factoraje'!$N:$N,'Cartera Semanal Producto'!CQ$1,'BD Factoraje'!$C:$C,$B$2)</f>
        <v>0</v>
      </c>
      <c r="CR84" s="11">
        <f>IF('Cartera Semanal Producto'!$A84='Cartera Semanal Producto'!CR$1,-SUMIFS('BD Factoraje'!$Q:$Q,'BD Factoraje'!$G:$G,'Cartera Semanal Producto'!$A84,'BD Factoraje'!$C:$C,$B$2),0)+CQ84-SUMIFS('BD Factoraje'!$R:$R,'BD Factoraje'!$G:$G,'Cartera Semanal Producto'!$A84,'BD Factoraje'!$N:$N,'Cartera Semanal Producto'!CR$1,'BD Factoraje'!$C:$C,$B$2)</f>
        <v>0</v>
      </c>
      <c r="CS84" s="11">
        <f>IF('Cartera Semanal Producto'!$A84='Cartera Semanal Producto'!CS$1,-SUMIFS('BD Factoraje'!$Q:$Q,'BD Factoraje'!$G:$G,'Cartera Semanal Producto'!$A84,'BD Factoraje'!$C:$C,$B$2),0)+CR84-SUMIFS('BD Factoraje'!$R:$R,'BD Factoraje'!$G:$G,'Cartera Semanal Producto'!$A84,'BD Factoraje'!$N:$N,'Cartera Semanal Producto'!CS$1,'BD Factoraje'!$C:$C,$B$2)</f>
        <v>0</v>
      </c>
      <c r="CT84" s="11">
        <f>IF('Cartera Semanal Producto'!$A84='Cartera Semanal Producto'!CT$1,-SUMIFS('BD Factoraje'!$Q:$Q,'BD Factoraje'!$G:$G,'Cartera Semanal Producto'!$A84,'BD Factoraje'!$C:$C,$B$2),0)+CS84-SUMIFS('BD Factoraje'!$R:$R,'BD Factoraje'!$G:$G,'Cartera Semanal Producto'!$A84,'BD Factoraje'!$N:$N,'Cartera Semanal Producto'!CT$1,'BD Factoraje'!$C:$C,$B$2)</f>
        <v>0</v>
      </c>
      <c r="CU84" s="11">
        <f>IF('Cartera Semanal Producto'!$A84='Cartera Semanal Producto'!CU$1,-SUMIFS('BD Factoraje'!$Q:$Q,'BD Factoraje'!$G:$G,'Cartera Semanal Producto'!$A84,'BD Factoraje'!$C:$C,$B$2),0)+CT84-SUMIFS('BD Factoraje'!$R:$R,'BD Factoraje'!$G:$G,'Cartera Semanal Producto'!$A84,'BD Factoraje'!$N:$N,'Cartera Semanal Producto'!CU$1,'BD Factoraje'!$C:$C,$B$2)</f>
        <v>0</v>
      </c>
      <c r="CV84" s="11">
        <f>IF('Cartera Semanal Producto'!$A84='Cartera Semanal Producto'!CV$1,-SUMIFS('BD Factoraje'!$Q:$Q,'BD Factoraje'!$G:$G,'Cartera Semanal Producto'!$A84,'BD Factoraje'!$C:$C,$B$2),0)+CU84-SUMIFS('BD Factoraje'!$R:$R,'BD Factoraje'!$G:$G,'Cartera Semanal Producto'!$A84,'BD Factoraje'!$N:$N,'Cartera Semanal Producto'!CV$1,'BD Factoraje'!$C:$C,$B$2)</f>
        <v>0</v>
      </c>
    </row>
    <row r="85" spans="1:100" x14ac:dyDescent="0.25">
      <c r="A85" s="14">
        <v>95</v>
      </c>
      <c r="B85" s="31">
        <f t="shared" si="3"/>
        <v>43030</v>
      </c>
      <c r="C85" s="11">
        <f>IF('Cartera Semanal Producto'!$A85='Cartera Semanal Producto'!C$1,-SUMIFS('BD Factoraje'!$Q:$Q,'BD Factoraje'!$G:$G,'Cartera Semanal Producto'!$A85,'BD Factoraje'!$C:$C,$B$2),0)</f>
        <v>0</v>
      </c>
      <c r="D85" s="11">
        <f>IF('Cartera Semanal Producto'!$A85='Cartera Semanal Producto'!D$1,-SUMIFS('BD Factoraje'!$Q:$Q,'BD Factoraje'!$G:$G,'Cartera Semanal Producto'!$A85,'BD Factoraje'!$C:$C,$B$2),0)+C85-SUMIFS('BD Factoraje'!$R:$R,'BD Factoraje'!$G:$G,'Cartera Semanal Producto'!$A85,'BD Factoraje'!$N:$N,'Cartera Semanal Producto'!D$1,'BD Factoraje'!$C:$C,$B$2)</f>
        <v>0</v>
      </c>
      <c r="E85" s="11">
        <f>IF('Cartera Semanal Producto'!$A85='Cartera Semanal Producto'!E$1,-SUMIFS('BD Factoraje'!$Q:$Q,'BD Factoraje'!$G:$G,'Cartera Semanal Producto'!$A85,'BD Factoraje'!$C:$C,$B$2),0)+D85-SUMIFS('BD Factoraje'!$R:$R,'BD Factoraje'!$G:$G,'Cartera Semanal Producto'!$A85,'BD Factoraje'!$N:$N,'Cartera Semanal Producto'!E$1,'BD Factoraje'!$C:$C,$B$2)</f>
        <v>0</v>
      </c>
      <c r="F85" s="11">
        <f>IF('Cartera Semanal Producto'!$A85='Cartera Semanal Producto'!F$1,-SUMIFS('BD Factoraje'!$Q:$Q,'BD Factoraje'!$G:$G,'Cartera Semanal Producto'!$A85,'BD Factoraje'!$C:$C,$B$2),0)+E85-SUMIFS('BD Factoraje'!$R:$R,'BD Factoraje'!$G:$G,'Cartera Semanal Producto'!$A85,'BD Factoraje'!$N:$N,'Cartera Semanal Producto'!F$1,'BD Factoraje'!$C:$C,$B$2)</f>
        <v>0</v>
      </c>
      <c r="G85" s="11">
        <f>IF('Cartera Semanal Producto'!$A85='Cartera Semanal Producto'!G$1,-SUMIFS('BD Factoraje'!$Q:$Q,'BD Factoraje'!$G:$G,'Cartera Semanal Producto'!$A85,'BD Factoraje'!$C:$C,$B$2),0)+F85-SUMIFS('BD Factoraje'!$R:$R,'BD Factoraje'!$G:$G,'Cartera Semanal Producto'!$A85,'BD Factoraje'!$N:$N,'Cartera Semanal Producto'!G$1,'BD Factoraje'!$C:$C,$B$2)</f>
        <v>0</v>
      </c>
      <c r="H85" s="11">
        <f>IF('Cartera Semanal Producto'!$A85='Cartera Semanal Producto'!H$1,-SUMIFS('BD Factoraje'!$Q:$Q,'BD Factoraje'!$G:$G,'Cartera Semanal Producto'!$A85,'BD Factoraje'!$C:$C,$B$2),0)+G85-SUMIFS('BD Factoraje'!$R:$R,'BD Factoraje'!$G:$G,'Cartera Semanal Producto'!$A85,'BD Factoraje'!$N:$N,'Cartera Semanal Producto'!H$1,'BD Factoraje'!$C:$C,$B$2)</f>
        <v>0</v>
      </c>
      <c r="I85" s="11">
        <f>IF('Cartera Semanal Producto'!$A85='Cartera Semanal Producto'!I$1,-SUMIFS('BD Factoraje'!$Q:$Q,'BD Factoraje'!$G:$G,'Cartera Semanal Producto'!$A85,'BD Factoraje'!$C:$C,$B$2),0)+H85-SUMIFS('BD Factoraje'!$R:$R,'BD Factoraje'!$G:$G,'Cartera Semanal Producto'!$A85,'BD Factoraje'!$N:$N,'Cartera Semanal Producto'!I$1,'BD Factoraje'!$C:$C,$B$2)</f>
        <v>0</v>
      </c>
      <c r="J85" s="11">
        <f>IF('Cartera Semanal Producto'!$A85='Cartera Semanal Producto'!J$1,-SUMIFS('BD Factoraje'!$Q:$Q,'BD Factoraje'!$G:$G,'Cartera Semanal Producto'!$A85,'BD Factoraje'!$C:$C,$B$2),0)+I85-SUMIFS('BD Factoraje'!$R:$R,'BD Factoraje'!$G:$G,'Cartera Semanal Producto'!$A85,'BD Factoraje'!$N:$N,'Cartera Semanal Producto'!J$1,'BD Factoraje'!$C:$C,$B$2)</f>
        <v>0</v>
      </c>
      <c r="K85" s="11">
        <f>IF('Cartera Semanal Producto'!$A85='Cartera Semanal Producto'!K$1,-SUMIFS('BD Factoraje'!$Q:$Q,'BD Factoraje'!$G:$G,'Cartera Semanal Producto'!$A85,'BD Factoraje'!$C:$C,$B$2),0)+J85-SUMIFS('BD Factoraje'!$R:$R,'BD Factoraje'!$G:$G,'Cartera Semanal Producto'!$A85,'BD Factoraje'!$N:$N,'Cartera Semanal Producto'!K$1,'BD Factoraje'!$C:$C,$B$2)</f>
        <v>0</v>
      </c>
      <c r="L85" s="11">
        <f>IF('Cartera Semanal Producto'!$A85='Cartera Semanal Producto'!L$1,-SUMIFS('BD Factoraje'!$Q:$Q,'BD Factoraje'!$G:$G,'Cartera Semanal Producto'!$A85,'BD Factoraje'!$C:$C,$B$2),0)+K85-SUMIFS('BD Factoraje'!$R:$R,'BD Factoraje'!$G:$G,'Cartera Semanal Producto'!$A85,'BD Factoraje'!$N:$N,'Cartera Semanal Producto'!L$1,'BD Factoraje'!$C:$C,$B$2)</f>
        <v>0</v>
      </c>
      <c r="M85" s="11">
        <f>IF('Cartera Semanal Producto'!$A85='Cartera Semanal Producto'!M$1,-SUMIFS('BD Factoraje'!$Q:$Q,'BD Factoraje'!$G:$G,'Cartera Semanal Producto'!$A85,'BD Factoraje'!$C:$C,$B$2),0)+L85-SUMIFS('BD Factoraje'!$R:$R,'BD Factoraje'!$G:$G,'Cartera Semanal Producto'!$A85,'BD Factoraje'!$N:$N,'Cartera Semanal Producto'!M$1,'BD Factoraje'!$C:$C,$B$2)</f>
        <v>0</v>
      </c>
      <c r="N85" s="11">
        <f>IF('Cartera Semanal Producto'!$A85='Cartera Semanal Producto'!N$1,-SUMIFS('BD Factoraje'!$Q:$Q,'BD Factoraje'!$G:$G,'Cartera Semanal Producto'!$A85,'BD Factoraje'!$C:$C,$B$2),0)+M85-SUMIFS('BD Factoraje'!$R:$R,'BD Factoraje'!$G:$G,'Cartera Semanal Producto'!$A85,'BD Factoraje'!$N:$N,'Cartera Semanal Producto'!N$1,'BD Factoraje'!$C:$C,$B$2)</f>
        <v>0</v>
      </c>
      <c r="O85" s="11">
        <f>IF('Cartera Semanal Producto'!$A85='Cartera Semanal Producto'!O$1,-SUMIFS('BD Factoraje'!$Q:$Q,'BD Factoraje'!$G:$G,'Cartera Semanal Producto'!$A85,'BD Factoraje'!$C:$C,$B$2),0)+N85-SUMIFS('BD Factoraje'!$R:$R,'BD Factoraje'!$G:$G,'Cartera Semanal Producto'!$A85,'BD Factoraje'!$N:$N,'Cartera Semanal Producto'!O$1,'BD Factoraje'!$C:$C,$B$2)</f>
        <v>0</v>
      </c>
      <c r="P85" s="11">
        <f>IF('Cartera Semanal Producto'!$A85='Cartera Semanal Producto'!P$1,-SUMIFS('BD Factoraje'!$Q:$Q,'BD Factoraje'!$G:$G,'Cartera Semanal Producto'!$A85,'BD Factoraje'!$C:$C,$B$2),0)+O85-SUMIFS('BD Factoraje'!$R:$R,'BD Factoraje'!$G:$G,'Cartera Semanal Producto'!$A85,'BD Factoraje'!$N:$N,'Cartera Semanal Producto'!P$1,'BD Factoraje'!$C:$C,$B$2)</f>
        <v>0</v>
      </c>
      <c r="Q85" s="11">
        <f>IF('Cartera Semanal Producto'!$A85='Cartera Semanal Producto'!Q$1,-SUMIFS('BD Factoraje'!$Q:$Q,'BD Factoraje'!$G:$G,'Cartera Semanal Producto'!$A85,'BD Factoraje'!$C:$C,$B$2),0)+P85-SUMIFS('BD Factoraje'!$R:$R,'BD Factoraje'!$G:$G,'Cartera Semanal Producto'!$A85,'BD Factoraje'!$N:$N,'Cartera Semanal Producto'!Q$1,'BD Factoraje'!$C:$C,$B$2)</f>
        <v>0</v>
      </c>
      <c r="R85" s="11">
        <f>IF('Cartera Semanal Producto'!$A85='Cartera Semanal Producto'!R$1,-SUMIFS('BD Factoraje'!$Q:$Q,'BD Factoraje'!$G:$G,'Cartera Semanal Producto'!$A85,'BD Factoraje'!$C:$C,$B$2),0)+Q85-SUMIFS('BD Factoraje'!$R:$R,'BD Factoraje'!$G:$G,'Cartera Semanal Producto'!$A85,'BD Factoraje'!$N:$N,'Cartera Semanal Producto'!R$1,'BD Factoraje'!$C:$C,$B$2)</f>
        <v>0</v>
      </c>
      <c r="S85" s="11">
        <f>IF('Cartera Semanal Producto'!$A85='Cartera Semanal Producto'!S$1,-SUMIFS('BD Factoraje'!$Q:$Q,'BD Factoraje'!$G:$G,'Cartera Semanal Producto'!$A85,'BD Factoraje'!$C:$C,$B$2),0)+R85-SUMIFS('BD Factoraje'!$R:$R,'BD Factoraje'!$G:$G,'Cartera Semanal Producto'!$A85,'BD Factoraje'!$N:$N,'Cartera Semanal Producto'!S$1,'BD Factoraje'!$C:$C,$B$2)</f>
        <v>0</v>
      </c>
      <c r="T85" s="11">
        <f>IF('Cartera Semanal Producto'!$A85='Cartera Semanal Producto'!T$1,-SUMIFS('BD Factoraje'!$Q:$Q,'BD Factoraje'!$G:$G,'Cartera Semanal Producto'!$A85,'BD Factoraje'!$C:$C,$B$2),0)+S85-SUMIFS('BD Factoraje'!$R:$R,'BD Factoraje'!$G:$G,'Cartera Semanal Producto'!$A85,'BD Factoraje'!$N:$N,'Cartera Semanal Producto'!T$1,'BD Factoraje'!$C:$C,$B$2)</f>
        <v>0</v>
      </c>
      <c r="U85" s="11">
        <f>IF('Cartera Semanal Producto'!$A85='Cartera Semanal Producto'!U$1,-SUMIFS('BD Factoraje'!$Q:$Q,'BD Factoraje'!$G:$G,'Cartera Semanal Producto'!$A85,'BD Factoraje'!$C:$C,$B$2),0)+T85-SUMIFS('BD Factoraje'!$R:$R,'BD Factoraje'!$G:$G,'Cartera Semanal Producto'!$A85,'BD Factoraje'!$N:$N,'Cartera Semanal Producto'!U$1,'BD Factoraje'!$C:$C,$B$2)</f>
        <v>0</v>
      </c>
      <c r="V85" s="11">
        <f>IF('Cartera Semanal Producto'!$A85='Cartera Semanal Producto'!V$1,-SUMIFS('BD Factoraje'!$Q:$Q,'BD Factoraje'!$G:$G,'Cartera Semanal Producto'!$A85,'BD Factoraje'!$C:$C,$B$2),0)+U85-SUMIFS('BD Factoraje'!$R:$R,'BD Factoraje'!$G:$G,'Cartera Semanal Producto'!$A85,'BD Factoraje'!$N:$N,'Cartera Semanal Producto'!V$1,'BD Factoraje'!$C:$C,$B$2)</f>
        <v>0</v>
      </c>
      <c r="W85" s="11">
        <f>IF('Cartera Semanal Producto'!$A85='Cartera Semanal Producto'!W$1,-SUMIFS('BD Factoraje'!$Q:$Q,'BD Factoraje'!$G:$G,'Cartera Semanal Producto'!$A85,'BD Factoraje'!$C:$C,$B$2),0)+V85-SUMIFS('BD Factoraje'!$R:$R,'BD Factoraje'!$G:$G,'Cartera Semanal Producto'!$A85,'BD Factoraje'!$N:$N,'Cartera Semanal Producto'!W$1,'BD Factoraje'!$C:$C,$B$2)</f>
        <v>0</v>
      </c>
      <c r="X85" s="11">
        <f>IF('Cartera Semanal Producto'!$A85='Cartera Semanal Producto'!X$1,-SUMIFS('BD Factoraje'!$Q:$Q,'BD Factoraje'!$G:$G,'Cartera Semanal Producto'!$A85,'BD Factoraje'!$C:$C,$B$2),0)+W85-SUMIFS('BD Factoraje'!$R:$R,'BD Factoraje'!$G:$G,'Cartera Semanal Producto'!$A85,'BD Factoraje'!$N:$N,'Cartera Semanal Producto'!X$1,'BD Factoraje'!$C:$C,$B$2)</f>
        <v>0</v>
      </c>
      <c r="Y85" s="11">
        <f>IF('Cartera Semanal Producto'!$A85='Cartera Semanal Producto'!Y$1,-SUMIFS('BD Factoraje'!$Q:$Q,'BD Factoraje'!$G:$G,'Cartera Semanal Producto'!$A85,'BD Factoraje'!$C:$C,$B$2),0)+X85-SUMIFS('BD Factoraje'!$R:$R,'BD Factoraje'!$G:$G,'Cartera Semanal Producto'!$A85,'BD Factoraje'!$N:$N,'Cartera Semanal Producto'!Y$1,'BD Factoraje'!$C:$C,$B$2)</f>
        <v>0</v>
      </c>
      <c r="Z85" s="11">
        <f>IF('Cartera Semanal Producto'!$A85='Cartera Semanal Producto'!Z$1,-SUMIFS('BD Factoraje'!$Q:$Q,'BD Factoraje'!$G:$G,'Cartera Semanal Producto'!$A85,'BD Factoraje'!$C:$C,$B$2),0)+Y85-SUMIFS('BD Factoraje'!$R:$R,'BD Factoraje'!$G:$G,'Cartera Semanal Producto'!$A85,'BD Factoraje'!$N:$N,'Cartera Semanal Producto'!Z$1,'BD Factoraje'!$C:$C,$B$2)</f>
        <v>0</v>
      </c>
      <c r="AA85" s="11">
        <f>IF('Cartera Semanal Producto'!$A85='Cartera Semanal Producto'!AA$1,-SUMIFS('BD Factoraje'!$Q:$Q,'BD Factoraje'!$G:$G,'Cartera Semanal Producto'!$A85,'BD Factoraje'!$C:$C,$B$2),0)+Z85-SUMIFS('BD Factoraje'!$R:$R,'BD Factoraje'!$G:$G,'Cartera Semanal Producto'!$A85,'BD Factoraje'!$N:$N,'Cartera Semanal Producto'!AA$1,'BD Factoraje'!$C:$C,$B$2)</f>
        <v>0</v>
      </c>
      <c r="AB85" s="11">
        <f>IF('Cartera Semanal Producto'!$A85='Cartera Semanal Producto'!AB$1,-SUMIFS('BD Factoraje'!$Q:$Q,'BD Factoraje'!$G:$G,'Cartera Semanal Producto'!$A85,'BD Factoraje'!$C:$C,$B$2),0)+AA85-SUMIFS('BD Factoraje'!$R:$R,'BD Factoraje'!$G:$G,'Cartera Semanal Producto'!$A85,'BD Factoraje'!$N:$N,'Cartera Semanal Producto'!AB$1,'BD Factoraje'!$C:$C,$B$2)</f>
        <v>0</v>
      </c>
      <c r="AC85" s="11">
        <f>IF('Cartera Semanal Producto'!$A85='Cartera Semanal Producto'!AC$1,-SUMIFS('BD Factoraje'!$Q:$Q,'BD Factoraje'!$G:$G,'Cartera Semanal Producto'!$A85,'BD Factoraje'!$C:$C,$B$2),0)+AB85-SUMIFS('BD Factoraje'!$R:$R,'BD Factoraje'!$G:$G,'Cartera Semanal Producto'!$A85,'BD Factoraje'!$N:$N,'Cartera Semanal Producto'!AC$1,'BD Factoraje'!$C:$C,$B$2)</f>
        <v>0</v>
      </c>
      <c r="AD85" s="11">
        <f>IF('Cartera Semanal Producto'!$A85='Cartera Semanal Producto'!AD$1,-SUMIFS('BD Factoraje'!$Q:$Q,'BD Factoraje'!$G:$G,'Cartera Semanal Producto'!$A85,'BD Factoraje'!$C:$C,$B$2),0)+AC85-SUMIFS('BD Factoraje'!$R:$R,'BD Factoraje'!$G:$G,'Cartera Semanal Producto'!$A85,'BD Factoraje'!$N:$N,'Cartera Semanal Producto'!AD$1,'BD Factoraje'!$C:$C,$B$2)</f>
        <v>0</v>
      </c>
      <c r="AE85" s="11">
        <f>IF('Cartera Semanal Producto'!$A85='Cartera Semanal Producto'!AE$1,-SUMIFS('BD Factoraje'!$Q:$Q,'BD Factoraje'!$G:$G,'Cartera Semanal Producto'!$A85,'BD Factoraje'!$C:$C,$B$2),0)+AD85-SUMIFS('BD Factoraje'!$R:$R,'BD Factoraje'!$G:$G,'Cartera Semanal Producto'!$A85,'BD Factoraje'!$N:$N,'Cartera Semanal Producto'!AE$1,'BD Factoraje'!$C:$C,$B$2)</f>
        <v>0</v>
      </c>
      <c r="AF85" s="11">
        <f>IF('Cartera Semanal Producto'!$A85='Cartera Semanal Producto'!AF$1,-SUMIFS('BD Factoraje'!$Q:$Q,'BD Factoraje'!$G:$G,'Cartera Semanal Producto'!$A85,'BD Factoraje'!$C:$C,$B$2),0)+AE85-SUMIFS('BD Factoraje'!$R:$R,'BD Factoraje'!$G:$G,'Cartera Semanal Producto'!$A85,'BD Factoraje'!$N:$N,'Cartera Semanal Producto'!AF$1,'BD Factoraje'!$C:$C,$B$2)</f>
        <v>0</v>
      </c>
      <c r="AG85" s="11">
        <f>IF('Cartera Semanal Producto'!$A85='Cartera Semanal Producto'!AG$1,-SUMIFS('BD Factoraje'!$Q:$Q,'BD Factoraje'!$G:$G,'Cartera Semanal Producto'!$A85,'BD Factoraje'!$C:$C,$B$2),0)+AF85-SUMIFS('BD Factoraje'!$R:$R,'BD Factoraje'!$G:$G,'Cartera Semanal Producto'!$A85,'BD Factoraje'!$N:$N,'Cartera Semanal Producto'!AG$1,'BD Factoraje'!$C:$C,$B$2)</f>
        <v>0</v>
      </c>
      <c r="AH85" s="11">
        <f>IF('Cartera Semanal Producto'!$A85='Cartera Semanal Producto'!AH$1,-SUMIFS('BD Factoraje'!$Q:$Q,'BD Factoraje'!$G:$G,'Cartera Semanal Producto'!$A85,'BD Factoraje'!$C:$C,$B$2),0)+AG85-SUMIFS('BD Factoraje'!$R:$R,'BD Factoraje'!$G:$G,'Cartera Semanal Producto'!$A85,'BD Factoraje'!$N:$N,'Cartera Semanal Producto'!AH$1,'BD Factoraje'!$C:$C,$B$2)</f>
        <v>0</v>
      </c>
      <c r="AI85" s="11">
        <f>IF('Cartera Semanal Producto'!$A85='Cartera Semanal Producto'!AI$1,-SUMIFS('BD Factoraje'!$Q:$Q,'BD Factoraje'!$G:$G,'Cartera Semanal Producto'!$A85,'BD Factoraje'!$C:$C,$B$2),0)+AH85-SUMIFS('BD Factoraje'!$R:$R,'BD Factoraje'!$G:$G,'Cartera Semanal Producto'!$A85,'BD Factoraje'!$N:$N,'Cartera Semanal Producto'!AI$1,'BD Factoraje'!$C:$C,$B$2)</f>
        <v>0</v>
      </c>
      <c r="AJ85" s="11">
        <f>IF('Cartera Semanal Producto'!$A85='Cartera Semanal Producto'!AJ$1,-SUMIFS('BD Factoraje'!$Q:$Q,'BD Factoraje'!$G:$G,'Cartera Semanal Producto'!$A85,'BD Factoraje'!$C:$C,$B$2),0)+AI85-SUMIFS('BD Factoraje'!$R:$R,'BD Factoraje'!$G:$G,'Cartera Semanal Producto'!$A85,'BD Factoraje'!$N:$N,'Cartera Semanal Producto'!AJ$1,'BD Factoraje'!$C:$C,$B$2)</f>
        <v>0</v>
      </c>
      <c r="AK85" s="11">
        <f>IF('Cartera Semanal Producto'!$A85='Cartera Semanal Producto'!AK$1,-SUMIFS('BD Factoraje'!$Q:$Q,'BD Factoraje'!$G:$G,'Cartera Semanal Producto'!$A85,'BD Factoraje'!$C:$C,$B$2),0)+AJ85-SUMIFS('BD Factoraje'!$R:$R,'BD Factoraje'!$G:$G,'Cartera Semanal Producto'!$A85,'BD Factoraje'!$N:$N,'Cartera Semanal Producto'!AK$1,'BD Factoraje'!$C:$C,$B$2)</f>
        <v>0</v>
      </c>
      <c r="AL85" s="11">
        <f>IF('Cartera Semanal Producto'!$A85='Cartera Semanal Producto'!AL$1,-SUMIFS('BD Factoraje'!$Q:$Q,'BD Factoraje'!$G:$G,'Cartera Semanal Producto'!$A85,'BD Factoraje'!$C:$C,$B$2),0)+AK85-SUMIFS('BD Factoraje'!$R:$R,'BD Factoraje'!$G:$G,'Cartera Semanal Producto'!$A85,'BD Factoraje'!$N:$N,'Cartera Semanal Producto'!AL$1,'BD Factoraje'!$C:$C,$B$2)</f>
        <v>0</v>
      </c>
      <c r="AM85" s="11">
        <f>IF('Cartera Semanal Producto'!$A85='Cartera Semanal Producto'!AM$1,-SUMIFS('BD Factoraje'!$Q:$Q,'BD Factoraje'!$G:$G,'Cartera Semanal Producto'!$A85,'BD Factoraje'!$C:$C,$B$2),0)+AL85-SUMIFS('BD Factoraje'!$R:$R,'BD Factoraje'!$G:$G,'Cartera Semanal Producto'!$A85,'BD Factoraje'!$N:$N,'Cartera Semanal Producto'!AM$1,'BD Factoraje'!$C:$C,$B$2)</f>
        <v>0</v>
      </c>
      <c r="AN85" s="11">
        <f>IF('Cartera Semanal Producto'!$A85='Cartera Semanal Producto'!AN$1,-SUMIFS('BD Factoraje'!$Q:$Q,'BD Factoraje'!$G:$G,'Cartera Semanal Producto'!$A85,'BD Factoraje'!$C:$C,$B$2),0)+AM85-SUMIFS('BD Factoraje'!$R:$R,'BD Factoraje'!$G:$G,'Cartera Semanal Producto'!$A85,'BD Factoraje'!$N:$N,'Cartera Semanal Producto'!AN$1,'BD Factoraje'!$C:$C,$B$2)</f>
        <v>0</v>
      </c>
      <c r="AO85" s="11">
        <f>IF('Cartera Semanal Producto'!$A85='Cartera Semanal Producto'!AO$1,-SUMIFS('BD Factoraje'!$Q:$Q,'BD Factoraje'!$G:$G,'Cartera Semanal Producto'!$A85,'BD Factoraje'!$C:$C,$B$2),0)+AN85-SUMIFS('BD Factoraje'!$R:$R,'BD Factoraje'!$G:$G,'Cartera Semanal Producto'!$A85,'BD Factoraje'!$N:$N,'Cartera Semanal Producto'!AO$1,'BD Factoraje'!$C:$C,$B$2)</f>
        <v>0</v>
      </c>
      <c r="AP85" s="11">
        <f>IF('Cartera Semanal Producto'!$A85='Cartera Semanal Producto'!AP$1,-SUMIFS('BD Factoraje'!$Q:$Q,'BD Factoraje'!$G:$G,'Cartera Semanal Producto'!$A85,'BD Factoraje'!$C:$C,$B$2),0)+AO85-SUMIFS('BD Factoraje'!$R:$R,'BD Factoraje'!$G:$G,'Cartera Semanal Producto'!$A85,'BD Factoraje'!$N:$N,'Cartera Semanal Producto'!AP$1,'BD Factoraje'!$C:$C,$B$2)</f>
        <v>0</v>
      </c>
      <c r="AQ85" s="11">
        <f>IF('Cartera Semanal Producto'!$A85='Cartera Semanal Producto'!AQ$1,-SUMIFS('BD Factoraje'!$Q:$Q,'BD Factoraje'!$G:$G,'Cartera Semanal Producto'!$A85,'BD Factoraje'!$C:$C,$B$2),0)+AP85-SUMIFS('BD Factoraje'!$R:$R,'BD Factoraje'!$G:$G,'Cartera Semanal Producto'!$A85,'BD Factoraje'!$N:$N,'Cartera Semanal Producto'!AQ$1,'BD Factoraje'!$C:$C,$B$2)</f>
        <v>0</v>
      </c>
      <c r="AR85" s="11">
        <f>IF('Cartera Semanal Producto'!$A85='Cartera Semanal Producto'!AR$1,-SUMIFS('BD Factoraje'!$Q:$Q,'BD Factoraje'!$G:$G,'Cartera Semanal Producto'!$A85,'BD Factoraje'!$C:$C,$B$2),0)+AQ85-SUMIFS('BD Factoraje'!$R:$R,'BD Factoraje'!$G:$G,'Cartera Semanal Producto'!$A85,'BD Factoraje'!$N:$N,'Cartera Semanal Producto'!AR$1,'BD Factoraje'!$C:$C,$B$2)</f>
        <v>0</v>
      </c>
      <c r="AS85" s="11">
        <f>IF('Cartera Semanal Producto'!$A85='Cartera Semanal Producto'!AS$1,-SUMIFS('BD Factoraje'!$Q:$Q,'BD Factoraje'!$G:$G,'Cartera Semanal Producto'!$A85,'BD Factoraje'!$C:$C,$B$2),0)+AR85-SUMIFS('BD Factoraje'!$R:$R,'BD Factoraje'!$G:$G,'Cartera Semanal Producto'!$A85,'BD Factoraje'!$N:$N,'Cartera Semanal Producto'!AS$1,'BD Factoraje'!$C:$C,$B$2)</f>
        <v>0</v>
      </c>
      <c r="AT85" s="11">
        <f>IF('Cartera Semanal Producto'!$A85='Cartera Semanal Producto'!AT$1,-SUMIFS('BD Factoraje'!$Q:$Q,'BD Factoraje'!$G:$G,'Cartera Semanal Producto'!$A85,'BD Factoraje'!$C:$C,$B$2),0)+AS85-SUMIFS('BD Factoraje'!$R:$R,'BD Factoraje'!$G:$G,'Cartera Semanal Producto'!$A85,'BD Factoraje'!$N:$N,'Cartera Semanal Producto'!AT$1,'BD Factoraje'!$C:$C,$B$2)</f>
        <v>0</v>
      </c>
      <c r="AU85" s="11">
        <f>IF('Cartera Semanal Producto'!$A85='Cartera Semanal Producto'!AU$1,-SUMIFS('BD Factoraje'!$Q:$Q,'BD Factoraje'!$G:$G,'Cartera Semanal Producto'!$A85,'BD Factoraje'!$C:$C,$B$2),0)+AT85-SUMIFS('BD Factoraje'!$R:$R,'BD Factoraje'!$G:$G,'Cartera Semanal Producto'!$A85,'BD Factoraje'!$N:$N,'Cartera Semanal Producto'!AU$1,'BD Factoraje'!$C:$C,$B$2)</f>
        <v>0</v>
      </c>
      <c r="AV85" s="11">
        <f>IF('Cartera Semanal Producto'!$A85='Cartera Semanal Producto'!AV$1,-SUMIFS('BD Factoraje'!$Q:$Q,'BD Factoraje'!$G:$G,'Cartera Semanal Producto'!$A85,'BD Factoraje'!$C:$C,$B$2),0)+AU85-SUMIFS('BD Factoraje'!$R:$R,'BD Factoraje'!$G:$G,'Cartera Semanal Producto'!$A85,'BD Factoraje'!$N:$N,'Cartera Semanal Producto'!AV$1,'BD Factoraje'!$C:$C,$B$2)</f>
        <v>0</v>
      </c>
      <c r="AW85" s="11">
        <f>IF('Cartera Semanal Producto'!$A85='Cartera Semanal Producto'!AW$1,-SUMIFS('BD Factoraje'!$Q:$Q,'BD Factoraje'!$G:$G,'Cartera Semanal Producto'!$A85,'BD Factoraje'!$C:$C,$B$2),0)+AV85-SUMIFS('BD Factoraje'!$R:$R,'BD Factoraje'!$G:$G,'Cartera Semanal Producto'!$A85,'BD Factoraje'!$N:$N,'Cartera Semanal Producto'!AW$1,'BD Factoraje'!$C:$C,$B$2)</f>
        <v>0</v>
      </c>
      <c r="AX85" s="11">
        <f>IF('Cartera Semanal Producto'!$A85='Cartera Semanal Producto'!AX$1,-SUMIFS('BD Factoraje'!$Q:$Q,'BD Factoraje'!$G:$G,'Cartera Semanal Producto'!$A85,'BD Factoraje'!$C:$C,$B$2),0)+AW85-SUMIFS('BD Factoraje'!$R:$R,'BD Factoraje'!$G:$G,'Cartera Semanal Producto'!$A85,'BD Factoraje'!$N:$N,'Cartera Semanal Producto'!AX$1,'BD Factoraje'!$C:$C,$B$2)</f>
        <v>0</v>
      </c>
      <c r="AY85" s="11">
        <f>IF('Cartera Semanal Producto'!$A85='Cartera Semanal Producto'!AY$1,-SUMIFS('BD Factoraje'!$Q:$Q,'BD Factoraje'!$G:$G,'Cartera Semanal Producto'!$A85,'BD Factoraje'!$C:$C,$B$2),0)+AX85-SUMIFS('BD Factoraje'!$R:$R,'BD Factoraje'!$G:$G,'Cartera Semanal Producto'!$A85,'BD Factoraje'!$N:$N,'Cartera Semanal Producto'!AY$1,'BD Factoraje'!$C:$C,$B$2)</f>
        <v>0</v>
      </c>
      <c r="AZ85" s="11">
        <f>IF('Cartera Semanal Producto'!$A85='Cartera Semanal Producto'!AZ$1,-SUMIFS('BD Factoraje'!$Q:$Q,'BD Factoraje'!$G:$G,'Cartera Semanal Producto'!$A85,'BD Factoraje'!$C:$C,$B$2),0)+AY85-SUMIFS('BD Factoraje'!$R:$R,'BD Factoraje'!$G:$G,'Cartera Semanal Producto'!$A85,'BD Factoraje'!$N:$N,'Cartera Semanal Producto'!AZ$1,'BD Factoraje'!$C:$C,$B$2)</f>
        <v>0</v>
      </c>
      <c r="BA85" s="11">
        <f>IF('Cartera Semanal Producto'!$A85='Cartera Semanal Producto'!BA$1,-SUMIFS('BD Factoraje'!$Q:$Q,'BD Factoraje'!$G:$G,'Cartera Semanal Producto'!$A85,'BD Factoraje'!$C:$C,$B$2),0)+AZ85-SUMIFS('BD Factoraje'!$R:$R,'BD Factoraje'!$G:$G,'Cartera Semanal Producto'!$A85,'BD Factoraje'!$N:$N,'Cartera Semanal Producto'!BA$1,'BD Factoraje'!$C:$C,$B$2)</f>
        <v>0</v>
      </c>
      <c r="BB85" s="11">
        <f>IF('Cartera Semanal Producto'!$A85='Cartera Semanal Producto'!BB$1,-SUMIFS('BD Factoraje'!$Q:$Q,'BD Factoraje'!$G:$G,'Cartera Semanal Producto'!$A85,'BD Factoraje'!$C:$C,$B$2),0)+BA85-SUMIFS('BD Factoraje'!$R:$R,'BD Factoraje'!$G:$G,'Cartera Semanal Producto'!$A85,'BD Factoraje'!$N:$N,'Cartera Semanal Producto'!BB$1,'BD Factoraje'!$C:$C,$B$2)</f>
        <v>0</v>
      </c>
      <c r="BC85" s="11">
        <f>IF('Cartera Semanal Producto'!$A85='Cartera Semanal Producto'!BC$1,-SUMIFS('BD Factoraje'!$Q:$Q,'BD Factoraje'!$G:$G,'Cartera Semanal Producto'!$A85,'BD Factoraje'!$C:$C,$B$2),0)+BB85-SUMIFS('BD Factoraje'!$R:$R,'BD Factoraje'!$G:$G,'Cartera Semanal Producto'!$A85,'BD Factoraje'!$N:$N,'Cartera Semanal Producto'!BC$1,'BD Factoraje'!$C:$C,$B$2)</f>
        <v>0</v>
      </c>
      <c r="BD85" s="11">
        <f>IF('Cartera Semanal Producto'!$A85='Cartera Semanal Producto'!BD$1,-SUMIFS('BD Factoraje'!$Q:$Q,'BD Factoraje'!$G:$G,'Cartera Semanal Producto'!$A85,'BD Factoraje'!$C:$C,$B$2),0)+BC85-SUMIFS('BD Factoraje'!$R:$R,'BD Factoraje'!$G:$G,'Cartera Semanal Producto'!$A85,'BD Factoraje'!$N:$N,'Cartera Semanal Producto'!BD$1,'BD Factoraje'!$C:$C,$B$2)</f>
        <v>0</v>
      </c>
      <c r="BE85" s="11">
        <f>IF('Cartera Semanal Producto'!$A85='Cartera Semanal Producto'!BE$1,-SUMIFS('BD Factoraje'!$Q:$Q,'BD Factoraje'!$G:$G,'Cartera Semanal Producto'!$A85,'BD Factoraje'!$C:$C,$B$2),0)+BD85-SUMIFS('BD Factoraje'!$R:$R,'BD Factoraje'!$G:$G,'Cartera Semanal Producto'!$A85,'BD Factoraje'!$N:$N,'Cartera Semanal Producto'!BE$1,'BD Factoraje'!$C:$C,$B$2)</f>
        <v>0</v>
      </c>
      <c r="BF85" s="11">
        <f>IF('Cartera Semanal Producto'!$A85='Cartera Semanal Producto'!BF$1,-SUMIFS('BD Factoraje'!$Q:$Q,'BD Factoraje'!$G:$G,'Cartera Semanal Producto'!$A85,'BD Factoraje'!$C:$C,$B$2),0)+BE85-SUMIFS('BD Factoraje'!$R:$R,'BD Factoraje'!$G:$G,'Cartera Semanal Producto'!$A85,'BD Factoraje'!$N:$N,'Cartera Semanal Producto'!BF$1,'BD Factoraje'!$C:$C,$B$2)</f>
        <v>0</v>
      </c>
      <c r="BG85" s="11">
        <f>IF('Cartera Semanal Producto'!$A85='Cartera Semanal Producto'!BG$1,-SUMIFS('BD Factoraje'!$Q:$Q,'BD Factoraje'!$G:$G,'Cartera Semanal Producto'!$A85,'BD Factoraje'!$C:$C,$B$2),0)+BF85-SUMIFS('BD Factoraje'!$R:$R,'BD Factoraje'!$G:$G,'Cartera Semanal Producto'!$A85,'BD Factoraje'!$N:$N,'Cartera Semanal Producto'!BG$1,'BD Factoraje'!$C:$C,$B$2)</f>
        <v>0</v>
      </c>
      <c r="BH85" s="11">
        <f>IF('Cartera Semanal Producto'!$A85='Cartera Semanal Producto'!BH$1,-SUMIFS('BD Factoraje'!$Q:$Q,'BD Factoraje'!$G:$G,'Cartera Semanal Producto'!$A85,'BD Factoraje'!$C:$C,$B$2),0)+BG85-SUMIFS('BD Factoraje'!$R:$R,'BD Factoraje'!$G:$G,'Cartera Semanal Producto'!$A85,'BD Factoraje'!$N:$N,'Cartera Semanal Producto'!BH$1,'BD Factoraje'!$C:$C,$B$2)</f>
        <v>0</v>
      </c>
      <c r="BI85" s="11">
        <f>IF('Cartera Semanal Producto'!$A85='Cartera Semanal Producto'!BI$1,-SUMIFS('BD Factoraje'!$Q:$Q,'BD Factoraje'!$G:$G,'Cartera Semanal Producto'!$A85,'BD Factoraje'!$C:$C,$B$2),0)+BH85-SUMIFS('BD Factoraje'!$R:$R,'BD Factoraje'!$G:$G,'Cartera Semanal Producto'!$A85,'BD Factoraje'!$N:$N,'Cartera Semanal Producto'!BI$1,'BD Factoraje'!$C:$C,$B$2)</f>
        <v>0</v>
      </c>
      <c r="BJ85" s="11">
        <f>IF('Cartera Semanal Producto'!$A85='Cartera Semanal Producto'!BJ$1,-SUMIFS('BD Factoraje'!$Q:$Q,'BD Factoraje'!$G:$G,'Cartera Semanal Producto'!$A85,'BD Factoraje'!$C:$C,$B$2),0)+BI85-SUMIFS('BD Factoraje'!$R:$R,'BD Factoraje'!$G:$G,'Cartera Semanal Producto'!$A85,'BD Factoraje'!$N:$N,'Cartera Semanal Producto'!BJ$1,'BD Factoraje'!$C:$C,$B$2)</f>
        <v>0</v>
      </c>
      <c r="BK85" s="11">
        <f>IF('Cartera Semanal Producto'!$A85='Cartera Semanal Producto'!BK$1,-SUMIFS('BD Factoraje'!$Q:$Q,'BD Factoraje'!$G:$G,'Cartera Semanal Producto'!$A85,'BD Factoraje'!$C:$C,$B$2),0)+BJ85-SUMIFS('BD Factoraje'!$R:$R,'BD Factoraje'!$G:$G,'Cartera Semanal Producto'!$A85,'BD Factoraje'!$N:$N,'Cartera Semanal Producto'!BK$1,'BD Factoraje'!$C:$C,$B$2)</f>
        <v>0</v>
      </c>
      <c r="BL85" s="11">
        <f>IF('Cartera Semanal Producto'!$A85='Cartera Semanal Producto'!BL$1,-SUMIFS('BD Factoraje'!$Q:$Q,'BD Factoraje'!$G:$G,'Cartera Semanal Producto'!$A85,'BD Factoraje'!$C:$C,$B$2),0)+BK85-SUMIFS('BD Factoraje'!$R:$R,'BD Factoraje'!$G:$G,'Cartera Semanal Producto'!$A85,'BD Factoraje'!$N:$N,'Cartera Semanal Producto'!BL$1,'BD Factoraje'!$C:$C,$B$2)</f>
        <v>0</v>
      </c>
      <c r="BM85" s="11">
        <f>IF('Cartera Semanal Producto'!$A85='Cartera Semanal Producto'!BM$1,-SUMIFS('BD Factoraje'!$Q:$Q,'BD Factoraje'!$G:$G,'Cartera Semanal Producto'!$A85,'BD Factoraje'!$C:$C,$B$2),0)+BL85-SUMIFS('BD Factoraje'!$R:$R,'BD Factoraje'!$G:$G,'Cartera Semanal Producto'!$A85,'BD Factoraje'!$N:$N,'Cartera Semanal Producto'!BM$1,'BD Factoraje'!$C:$C,$B$2)</f>
        <v>0</v>
      </c>
      <c r="BN85" s="11">
        <f>IF('Cartera Semanal Producto'!$A85='Cartera Semanal Producto'!BN$1,-SUMIFS('BD Factoraje'!$Q:$Q,'BD Factoraje'!$G:$G,'Cartera Semanal Producto'!$A85,'BD Factoraje'!$C:$C,$B$2),0)+BM85-SUMIFS('BD Factoraje'!$R:$R,'BD Factoraje'!$G:$G,'Cartera Semanal Producto'!$A85,'BD Factoraje'!$N:$N,'Cartera Semanal Producto'!BN$1,'BD Factoraje'!$C:$C,$B$2)</f>
        <v>0</v>
      </c>
      <c r="BO85" s="11">
        <f>IF('Cartera Semanal Producto'!$A85='Cartera Semanal Producto'!BO$1,-SUMIFS('BD Factoraje'!$Q:$Q,'BD Factoraje'!$G:$G,'Cartera Semanal Producto'!$A85,'BD Factoraje'!$C:$C,$B$2),0)+BN85-SUMIFS('BD Factoraje'!$R:$R,'BD Factoraje'!$G:$G,'Cartera Semanal Producto'!$A85,'BD Factoraje'!$N:$N,'Cartera Semanal Producto'!BO$1,'BD Factoraje'!$C:$C,$B$2)</f>
        <v>0</v>
      </c>
      <c r="BP85" s="11">
        <f>IF('Cartera Semanal Producto'!$A85='Cartera Semanal Producto'!BP$1,-SUMIFS('BD Factoraje'!$Q:$Q,'BD Factoraje'!$G:$G,'Cartera Semanal Producto'!$A85,'BD Factoraje'!$C:$C,$B$2),0)+BO85-SUMIFS('BD Factoraje'!$R:$R,'BD Factoraje'!$G:$G,'Cartera Semanal Producto'!$A85,'BD Factoraje'!$N:$N,'Cartera Semanal Producto'!BP$1,'BD Factoraje'!$C:$C,$B$2)</f>
        <v>0</v>
      </c>
      <c r="BQ85" s="11">
        <f>IF('Cartera Semanal Producto'!$A85='Cartera Semanal Producto'!BQ$1,-SUMIFS('BD Factoraje'!$Q:$Q,'BD Factoraje'!$G:$G,'Cartera Semanal Producto'!$A85,'BD Factoraje'!$C:$C,$B$2),0)+BP85-SUMIFS('BD Factoraje'!$R:$R,'BD Factoraje'!$G:$G,'Cartera Semanal Producto'!$A85,'BD Factoraje'!$N:$N,'Cartera Semanal Producto'!BQ$1,'BD Factoraje'!$C:$C,$B$2)</f>
        <v>0</v>
      </c>
      <c r="BR85" s="11">
        <f>IF('Cartera Semanal Producto'!$A85='Cartera Semanal Producto'!BR$1,-SUMIFS('BD Factoraje'!$Q:$Q,'BD Factoraje'!$G:$G,'Cartera Semanal Producto'!$A85,'BD Factoraje'!$C:$C,$B$2),0)+BQ85-SUMIFS('BD Factoraje'!$R:$R,'BD Factoraje'!$G:$G,'Cartera Semanal Producto'!$A85,'BD Factoraje'!$N:$N,'Cartera Semanal Producto'!BR$1,'BD Factoraje'!$C:$C,$B$2)</f>
        <v>0</v>
      </c>
      <c r="BS85" s="11">
        <f>IF('Cartera Semanal Producto'!$A85='Cartera Semanal Producto'!BS$1,-SUMIFS('BD Factoraje'!$Q:$Q,'BD Factoraje'!$G:$G,'Cartera Semanal Producto'!$A85,'BD Factoraje'!$C:$C,$B$2),0)+BR85-SUMIFS('BD Factoraje'!$R:$R,'BD Factoraje'!$G:$G,'Cartera Semanal Producto'!$A85,'BD Factoraje'!$N:$N,'Cartera Semanal Producto'!BS$1,'BD Factoraje'!$C:$C,$B$2)</f>
        <v>0</v>
      </c>
      <c r="BT85" s="11">
        <f>IF('Cartera Semanal Producto'!$A85='Cartera Semanal Producto'!BT$1,-SUMIFS('BD Factoraje'!$Q:$Q,'BD Factoraje'!$G:$G,'Cartera Semanal Producto'!$A85,'BD Factoraje'!$C:$C,$B$2),0)+BS85-SUMIFS('BD Factoraje'!$R:$R,'BD Factoraje'!$G:$G,'Cartera Semanal Producto'!$A85,'BD Factoraje'!$N:$N,'Cartera Semanal Producto'!BT$1,'BD Factoraje'!$C:$C,$B$2)</f>
        <v>0</v>
      </c>
      <c r="BU85" s="11">
        <f>IF('Cartera Semanal Producto'!$A85='Cartera Semanal Producto'!BU$1,-SUMIFS('BD Factoraje'!$Q:$Q,'BD Factoraje'!$G:$G,'Cartera Semanal Producto'!$A85,'BD Factoraje'!$C:$C,$B$2),0)+BT85-SUMIFS('BD Factoraje'!$R:$R,'BD Factoraje'!$G:$G,'Cartera Semanal Producto'!$A85,'BD Factoraje'!$N:$N,'Cartera Semanal Producto'!BU$1,'BD Factoraje'!$C:$C,$B$2)</f>
        <v>0</v>
      </c>
      <c r="BV85" s="11">
        <f>IF('Cartera Semanal Producto'!$A85='Cartera Semanal Producto'!BV$1,-SUMIFS('BD Factoraje'!$Q:$Q,'BD Factoraje'!$G:$G,'Cartera Semanal Producto'!$A85,'BD Factoraje'!$C:$C,$B$2),0)+BU85-SUMIFS('BD Factoraje'!$R:$R,'BD Factoraje'!$G:$G,'Cartera Semanal Producto'!$A85,'BD Factoraje'!$N:$N,'Cartera Semanal Producto'!BV$1,'BD Factoraje'!$C:$C,$B$2)</f>
        <v>0</v>
      </c>
      <c r="BW85" s="11">
        <f>IF('Cartera Semanal Producto'!$A85='Cartera Semanal Producto'!BW$1,-SUMIFS('BD Factoraje'!$Q:$Q,'BD Factoraje'!$G:$G,'Cartera Semanal Producto'!$A85,'BD Factoraje'!$C:$C,$B$2),0)+BV85-SUMIFS('BD Factoraje'!$R:$R,'BD Factoraje'!$G:$G,'Cartera Semanal Producto'!$A85,'BD Factoraje'!$N:$N,'Cartera Semanal Producto'!BW$1,'BD Factoraje'!$C:$C,$B$2)</f>
        <v>0</v>
      </c>
      <c r="BX85" s="11">
        <f>IF('Cartera Semanal Producto'!$A85='Cartera Semanal Producto'!BX$1,-SUMIFS('BD Factoraje'!$Q:$Q,'BD Factoraje'!$G:$G,'Cartera Semanal Producto'!$A85,'BD Factoraje'!$C:$C,$B$2),0)+BW85-SUMIFS('BD Factoraje'!$R:$R,'BD Factoraje'!$G:$G,'Cartera Semanal Producto'!$A85,'BD Factoraje'!$N:$N,'Cartera Semanal Producto'!BX$1,'BD Factoraje'!$C:$C,$B$2)</f>
        <v>0</v>
      </c>
      <c r="BY85" s="11">
        <f>IF('Cartera Semanal Producto'!$A85='Cartera Semanal Producto'!BY$1,-SUMIFS('BD Factoraje'!$Q:$Q,'BD Factoraje'!$G:$G,'Cartera Semanal Producto'!$A85,'BD Factoraje'!$C:$C,$B$2),0)+BX85-SUMIFS('BD Factoraje'!$R:$R,'BD Factoraje'!$G:$G,'Cartera Semanal Producto'!$A85,'BD Factoraje'!$N:$N,'Cartera Semanal Producto'!BY$1,'BD Factoraje'!$C:$C,$B$2)</f>
        <v>0</v>
      </c>
      <c r="BZ85" s="11">
        <f>IF('Cartera Semanal Producto'!$A85='Cartera Semanal Producto'!BZ$1,-SUMIFS('BD Factoraje'!$Q:$Q,'BD Factoraje'!$G:$G,'Cartera Semanal Producto'!$A85,'BD Factoraje'!$C:$C,$B$2),0)+BY85-SUMIFS('BD Factoraje'!$R:$R,'BD Factoraje'!$G:$G,'Cartera Semanal Producto'!$A85,'BD Factoraje'!$N:$N,'Cartera Semanal Producto'!BZ$1,'BD Factoraje'!$C:$C,$B$2)</f>
        <v>0</v>
      </c>
      <c r="CA85" s="11">
        <f>IF('Cartera Semanal Producto'!$A85='Cartera Semanal Producto'!CA$1,-SUMIFS('BD Factoraje'!$Q:$Q,'BD Factoraje'!$G:$G,'Cartera Semanal Producto'!$A85,'BD Factoraje'!$C:$C,$B$2),0)+BZ85-SUMIFS('BD Factoraje'!$R:$R,'BD Factoraje'!$G:$G,'Cartera Semanal Producto'!$A85,'BD Factoraje'!$N:$N,'Cartera Semanal Producto'!CA$1,'BD Factoraje'!$C:$C,$B$2)</f>
        <v>0</v>
      </c>
      <c r="CB85" s="11">
        <f>IF('Cartera Semanal Producto'!$A85='Cartera Semanal Producto'!CB$1,-SUMIFS('BD Factoraje'!$Q:$Q,'BD Factoraje'!$G:$G,'Cartera Semanal Producto'!$A85,'BD Factoraje'!$C:$C,$B$2),0)+CA85-SUMIFS('BD Factoraje'!$R:$R,'BD Factoraje'!$G:$G,'Cartera Semanal Producto'!$A85,'BD Factoraje'!$N:$N,'Cartera Semanal Producto'!CB$1,'BD Factoraje'!$C:$C,$B$2)</f>
        <v>0</v>
      </c>
      <c r="CC85" s="11">
        <f>IF('Cartera Semanal Producto'!$A85='Cartera Semanal Producto'!CC$1,-SUMIFS('BD Factoraje'!$Q:$Q,'BD Factoraje'!$G:$G,'Cartera Semanal Producto'!$A85,'BD Factoraje'!$C:$C,$B$2),0)+CB85-SUMIFS('BD Factoraje'!$R:$R,'BD Factoraje'!$G:$G,'Cartera Semanal Producto'!$A85,'BD Factoraje'!$N:$N,'Cartera Semanal Producto'!CC$1,'BD Factoraje'!$C:$C,$B$2)</f>
        <v>0</v>
      </c>
      <c r="CD85" s="11">
        <f>IF('Cartera Semanal Producto'!$A85='Cartera Semanal Producto'!CD$1,-SUMIFS('BD Factoraje'!$Q:$Q,'BD Factoraje'!$G:$G,'Cartera Semanal Producto'!$A85,'BD Factoraje'!$C:$C,$B$2),0)+CC85-SUMIFS('BD Factoraje'!$R:$R,'BD Factoraje'!$G:$G,'Cartera Semanal Producto'!$A85,'BD Factoraje'!$N:$N,'Cartera Semanal Producto'!CD$1,'BD Factoraje'!$C:$C,$B$2)</f>
        <v>0</v>
      </c>
      <c r="CE85" s="11">
        <f>IF('Cartera Semanal Producto'!$A85='Cartera Semanal Producto'!CE$1,-SUMIFS('BD Factoraje'!$Q:$Q,'BD Factoraje'!$G:$G,'Cartera Semanal Producto'!$A85,'BD Factoraje'!$C:$C,$B$2),0)+CD85-SUMIFS('BD Factoraje'!$R:$R,'BD Factoraje'!$G:$G,'Cartera Semanal Producto'!$A85,'BD Factoraje'!$N:$N,'Cartera Semanal Producto'!CE$1,'BD Factoraje'!$C:$C,$B$2)</f>
        <v>0</v>
      </c>
      <c r="CF85" s="11">
        <f>IF('Cartera Semanal Producto'!$A85='Cartera Semanal Producto'!CF$1,-SUMIFS('BD Factoraje'!$Q:$Q,'BD Factoraje'!$G:$G,'Cartera Semanal Producto'!$A85,'BD Factoraje'!$C:$C,$B$2),0)+CE85-SUMIFS('BD Factoraje'!$R:$R,'BD Factoraje'!$G:$G,'Cartera Semanal Producto'!$A85,'BD Factoraje'!$N:$N,'Cartera Semanal Producto'!CF$1,'BD Factoraje'!$C:$C,$B$2)</f>
        <v>1015246.7103315287</v>
      </c>
      <c r="CG85" s="11">
        <f>IF('Cartera Semanal Producto'!$A85='Cartera Semanal Producto'!CG$1,-SUMIFS('BD Factoraje'!$Q:$Q,'BD Factoraje'!$G:$G,'Cartera Semanal Producto'!$A85,'BD Factoraje'!$C:$C,$B$2),0)+CF85-SUMIFS('BD Factoraje'!$R:$R,'BD Factoraje'!$G:$G,'Cartera Semanal Producto'!$A85,'BD Factoraje'!$N:$N,'Cartera Semanal Producto'!CG$1,'BD Factoraje'!$C:$C,$B$2)</f>
        <v>1015246.7103315287</v>
      </c>
      <c r="CH85" s="11">
        <f>IF('Cartera Semanal Producto'!$A85='Cartera Semanal Producto'!CH$1,-SUMIFS('BD Factoraje'!$Q:$Q,'BD Factoraje'!$G:$G,'Cartera Semanal Producto'!$A85,'BD Factoraje'!$C:$C,$B$2),0)+CG85-SUMIFS('BD Factoraje'!$R:$R,'BD Factoraje'!$G:$G,'Cartera Semanal Producto'!$A85,'BD Factoraje'!$N:$N,'Cartera Semanal Producto'!CH$1,'BD Factoraje'!$C:$C,$B$2)</f>
        <v>1015246.7103315287</v>
      </c>
      <c r="CI85" s="11">
        <f>IF('Cartera Semanal Producto'!$A85='Cartera Semanal Producto'!CI$1,-SUMIFS('BD Factoraje'!$Q:$Q,'BD Factoraje'!$G:$G,'Cartera Semanal Producto'!$A85,'BD Factoraje'!$C:$C,$B$2),0)+CH85-SUMIFS('BD Factoraje'!$R:$R,'BD Factoraje'!$G:$G,'Cartera Semanal Producto'!$A85,'BD Factoraje'!$N:$N,'Cartera Semanal Producto'!CI$1,'BD Factoraje'!$C:$C,$B$2)</f>
        <v>1015246.7103315287</v>
      </c>
      <c r="CJ85" s="11">
        <f>IF('Cartera Semanal Producto'!$A85='Cartera Semanal Producto'!CJ$1,-SUMIFS('BD Factoraje'!$Q:$Q,'BD Factoraje'!$G:$G,'Cartera Semanal Producto'!$A85,'BD Factoraje'!$C:$C,$B$2),0)+CI85-SUMIFS('BD Factoraje'!$R:$R,'BD Factoraje'!$G:$G,'Cartera Semanal Producto'!$A85,'BD Factoraje'!$N:$N,'Cartera Semanal Producto'!CJ$1,'BD Factoraje'!$C:$C,$B$2)</f>
        <v>1015246.7103315287</v>
      </c>
      <c r="CK85" s="11">
        <f>IF('Cartera Semanal Producto'!$A85='Cartera Semanal Producto'!CK$1,-SUMIFS('BD Factoraje'!$Q:$Q,'BD Factoraje'!$G:$G,'Cartera Semanal Producto'!$A85,'BD Factoraje'!$C:$C,$B$2),0)+CJ85-SUMIFS('BD Factoraje'!$R:$R,'BD Factoraje'!$G:$G,'Cartera Semanal Producto'!$A85,'BD Factoraje'!$N:$N,'Cartera Semanal Producto'!CK$1,'BD Factoraje'!$C:$C,$B$2)</f>
        <v>1015246.7103315287</v>
      </c>
      <c r="CL85" s="11">
        <f>IF('Cartera Semanal Producto'!$A85='Cartera Semanal Producto'!CL$1,-SUMIFS('BD Factoraje'!$Q:$Q,'BD Factoraje'!$G:$G,'Cartera Semanal Producto'!$A85,'BD Factoraje'!$C:$C,$B$2),0)+CK85-SUMIFS('BD Factoraje'!$R:$R,'BD Factoraje'!$G:$G,'Cartera Semanal Producto'!$A85,'BD Factoraje'!$N:$N,'Cartera Semanal Producto'!CL$1,'BD Factoraje'!$C:$C,$B$2)</f>
        <v>1015246.7103315287</v>
      </c>
      <c r="CM85" s="11">
        <f>IF('Cartera Semanal Producto'!$A85='Cartera Semanal Producto'!CM$1,-SUMIFS('BD Factoraje'!$Q:$Q,'BD Factoraje'!$G:$G,'Cartera Semanal Producto'!$A85,'BD Factoraje'!$C:$C,$B$2),0)+CL85-SUMIFS('BD Factoraje'!$R:$R,'BD Factoraje'!$G:$G,'Cartera Semanal Producto'!$A85,'BD Factoraje'!$N:$N,'Cartera Semanal Producto'!CM$1,'BD Factoraje'!$C:$C,$B$2)</f>
        <v>1015246.7103315287</v>
      </c>
      <c r="CN85" s="11">
        <f>IF('Cartera Semanal Producto'!$A85='Cartera Semanal Producto'!CN$1,-SUMIFS('BD Factoraje'!$Q:$Q,'BD Factoraje'!$G:$G,'Cartera Semanal Producto'!$A85,'BD Factoraje'!$C:$C,$B$2),0)+CM85-SUMIFS('BD Factoraje'!$R:$R,'BD Factoraje'!$G:$G,'Cartera Semanal Producto'!$A85,'BD Factoraje'!$N:$N,'Cartera Semanal Producto'!CN$1,'BD Factoraje'!$C:$C,$B$2)</f>
        <v>1015246.7103315287</v>
      </c>
      <c r="CO85" s="11">
        <f>IF('Cartera Semanal Producto'!$A85='Cartera Semanal Producto'!CO$1,-SUMIFS('BD Factoraje'!$Q:$Q,'BD Factoraje'!$G:$G,'Cartera Semanal Producto'!$A85,'BD Factoraje'!$C:$C,$B$2),0)+CN85-SUMIFS('BD Factoraje'!$R:$R,'BD Factoraje'!$G:$G,'Cartera Semanal Producto'!$A85,'BD Factoraje'!$N:$N,'Cartera Semanal Producto'!CO$1,'BD Factoraje'!$C:$C,$B$2)</f>
        <v>1015246.7103315287</v>
      </c>
      <c r="CP85" s="11">
        <f>IF('Cartera Semanal Producto'!$A85='Cartera Semanal Producto'!CP$1,-SUMIFS('BD Factoraje'!$Q:$Q,'BD Factoraje'!$G:$G,'Cartera Semanal Producto'!$A85,'BD Factoraje'!$C:$C,$B$2),0)+CO85-SUMIFS('BD Factoraje'!$R:$R,'BD Factoraje'!$G:$G,'Cartera Semanal Producto'!$A85,'BD Factoraje'!$N:$N,'Cartera Semanal Producto'!CP$1,'BD Factoraje'!$C:$C,$B$2)</f>
        <v>1015246.7103315287</v>
      </c>
      <c r="CQ85" s="11">
        <f>IF('Cartera Semanal Producto'!$A85='Cartera Semanal Producto'!CQ$1,-SUMIFS('BD Factoraje'!$Q:$Q,'BD Factoraje'!$G:$G,'Cartera Semanal Producto'!$A85,'BD Factoraje'!$C:$C,$B$2),0)+CP85-SUMIFS('BD Factoraje'!$R:$R,'BD Factoraje'!$G:$G,'Cartera Semanal Producto'!$A85,'BD Factoraje'!$N:$N,'Cartera Semanal Producto'!CQ$1,'BD Factoraje'!$C:$C,$B$2)</f>
        <v>1015246.7103315287</v>
      </c>
      <c r="CR85" s="11">
        <f>IF('Cartera Semanal Producto'!$A85='Cartera Semanal Producto'!CR$1,-SUMIFS('BD Factoraje'!$Q:$Q,'BD Factoraje'!$G:$G,'Cartera Semanal Producto'!$A85,'BD Factoraje'!$C:$C,$B$2),0)+CQ85-SUMIFS('BD Factoraje'!$R:$R,'BD Factoraje'!$G:$G,'Cartera Semanal Producto'!$A85,'BD Factoraje'!$N:$N,'Cartera Semanal Producto'!CR$1,'BD Factoraje'!$C:$C,$B$2)</f>
        <v>1015246.7103315287</v>
      </c>
      <c r="CS85" s="11">
        <f>IF('Cartera Semanal Producto'!$A85='Cartera Semanal Producto'!CS$1,-SUMIFS('BD Factoraje'!$Q:$Q,'BD Factoraje'!$G:$G,'Cartera Semanal Producto'!$A85,'BD Factoraje'!$C:$C,$B$2),0)+CR85-SUMIFS('BD Factoraje'!$R:$R,'BD Factoraje'!$G:$G,'Cartera Semanal Producto'!$A85,'BD Factoraje'!$N:$N,'Cartera Semanal Producto'!CS$1,'BD Factoraje'!$C:$C,$B$2)</f>
        <v>1015246.7103315287</v>
      </c>
      <c r="CT85" s="11">
        <f>IF('Cartera Semanal Producto'!$A85='Cartera Semanal Producto'!CT$1,-SUMIFS('BD Factoraje'!$Q:$Q,'BD Factoraje'!$G:$G,'Cartera Semanal Producto'!$A85,'BD Factoraje'!$C:$C,$B$2),0)+CS85-SUMIFS('BD Factoraje'!$R:$R,'BD Factoraje'!$G:$G,'Cartera Semanal Producto'!$A85,'BD Factoraje'!$N:$N,'Cartera Semanal Producto'!CT$1,'BD Factoraje'!$C:$C,$B$2)</f>
        <v>1015246.7103315287</v>
      </c>
      <c r="CU85" s="11">
        <f>IF('Cartera Semanal Producto'!$A85='Cartera Semanal Producto'!CU$1,-SUMIFS('BD Factoraje'!$Q:$Q,'BD Factoraje'!$G:$G,'Cartera Semanal Producto'!$A85,'BD Factoraje'!$C:$C,$B$2),0)+CT85-SUMIFS('BD Factoraje'!$R:$R,'BD Factoraje'!$G:$G,'Cartera Semanal Producto'!$A85,'BD Factoraje'!$N:$N,'Cartera Semanal Producto'!CU$1,'BD Factoraje'!$C:$C,$B$2)</f>
        <v>1015246.7103315287</v>
      </c>
      <c r="CV85" s="11">
        <f>IF('Cartera Semanal Producto'!$A85='Cartera Semanal Producto'!CV$1,-SUMIFS('BD Factoraje'!$Q:$Q,'BD Factoraje'!$G:$G,'Cartera Semanal Producto'!$A85,'BD Factoraje'!$C:$C,$B$2),0)+CU85-SUMIFS('BD Factoraje'!$R:$R,'BD Factoraje'!$G:$G,'Cartera Semanal Producto'!$A85,'BD Factoraje'!$N:$N,'Cartera Semanal Producto'!CV$1,'BD Factoraje'!$C:$C,$B$2)</f>
        <v>1015246.7103315287</v>
      </c>
    </row>
    <row r="86" spans="1:100" x14ac:dyDescent="0.25">
      <c r="A86" s="14">
        <v>96</v>
      </c>
      <c r="B86" s="31">
        <f t="shared" si="3"/>
        <v>43037</v>
      </c>
      <c r="C86" s="11">
        <f>IF('Cartera Semanal Producto'!$A86='Cartera Semanal Producto'!C$1,-SUMIFS('BD Factoraje'!$Q:$Q,'BD Factoraje'!$G:$G,'Cartera Semanal Producto'!$A86,'BD Factoraje'!$C:$C,$B$2),0)</f>
        <v>0</v>
      </c>
      <c r="D86" s="11">
        <f>IF('Cartera Semanal Producto'!$A86='Cartera Semanal Producto'!D$1,-SUMIFS('BD Factoraje'!$Q:$Q,'BD Factoraje'!$G:$G,'Cartera Semanal Producto'!$A86,'BD Factoraje'!$C:$C,$B$2),0)+C86-SUMIFS('BD Factoraje'!$R:$R,'BD Factoraje'!$G:$G,'Cartera Semanal Producto'!$A86,'BD Factoraje'!$N:$N,'Cartera Semanal Producto'!D$1,'BD Factoraje'!$C:$C,$B$2)</f>
        <v>0</v>
      </c>
      <c r="E86" s="11">
        <f>IF('Cartera Semanal Producto'!$A86='Cartera Semanal Producto'!E$1,-SUMIFS('BD Factoraje'!$Q:$Q,'BD Factoraje'!$G:$G,'Cartera Semanal Producto'!$A86,'BD Factoraje'!$C:$C,$B$2),0)+D86-SUMIFS('BD Factoraje'!$R:$R,'BD Factoraje'!$G:$G,'Cartera Semanal Producto'!$A86,'BD Factoraje'!$N:$N,'Cartera Semanal Producto'!E$1,'BD Factoraje'!$C:$C,$B$2)</f>
        <v>0</v>
      </c>
      <c r="F86" s="11">
        <f>IF('Cartera Semanal Producto'!$A86='Cartera Semanal Producto'!F$1,-SUMIFS('BD Factoraje'!$Q:$Q,'BD Factoraje'!$G:$G,'Cartera Semanal Producto'!$A86,'BD Factoraje'!$C:$C,$B$2),0)+E86-SUMIFS('BD Factoraje'!$R:$R,'BD Factoraje'!$G:$G,'Cartera Semanal Producto'!$A86,'BD Factoraje'!$N:$N,'Cartera Semanal Producto'!F$1,'BD Factoraje'!$C:$C,$B$2)</f>
        <v>0</v>
      </c>
      <c r="G86" s="11">
        <f>IF('Cartera Semanal Producto'!$A86='Cartera Semanal Producto'!G$1,-SUMIFS('BD Factoraje'!$Q:$Q,'BD Factoraje'!$G:$G,'Cartera Semanal Producto'!$A86,'BD Factoraje'!$C:$C,$B$2),0)+F86-SUMIFS('BD Factoraje'!$R:$R,'BD Factoraje'!$G:$G,'Cartera Semanal Producto'!$A86,'BD Factoraje'!$N:$N,'Cartera Semanal Producto'!G$1,'BD Factoraje'!$C:$C,$B$2)</f>
        <v>0</v>
      </c>
      <c r="H86" s="11">
        <f>IF('Cartera Semanal Producto'!$A86='Cartera Semanal Producto'!H$1,-SUMIFS('BD Factoraje'!$Q:$Q,'BD Factoraje'!$G:$G,'Cartera Semanal Producto'!$A86,'BD Factoraje'!$C:$C,$B$2),0)+G86-SUMIFS('BD Factoraje'!$R:$R,'BD Factoraje'!$G:$G,'Cartera Semanal Producto'!$A86,'BD Factoraje'!$N:$N,'Cartera Semanal Producto'!H$1,'BD Factoraje'!$C:$C,$B$2)</f>
        <v>0</v>
      </c>
      <c r="I86" s="11">
        <f>IF('Cartera Semanal Producto'!$A86='Cartera Semanal Producto'!I$1,-SUMIFS('BD Factoraje'!$Q:$Q,'BD Factoraje'!$G:$G,'Cartera Semanal Producto'!$A86,'BD Factoraje'!$C:$C,$B$2),0)+H86-SUMIFS('BD Factoraje'!$R:$R,'BD Factoraje'!$G:$G,'Cartera Semanal Producto'!$A86,'BD Factoraje'!$N:$N,'Cartera Semanal Producto'!I$1,'BD Factoraje'!$C:$C,$B$2)</f>
        <v>0</v>
      </c>
      <c r="J86" s="11">
        <f>IF('Cartera Semanal Producto'!$A86='Cartera Semanal Producto'!J$1,-SUMIFS('BD Factoraje'!$Q:$Q,'BD Factoraje'!$G:$G,'Cartera Semanal Producto'!$A86,'BD Factoraje'!$C:$C,$B$2),0)+I86-SUMIFS('BD Factoraje'!$R:$R,'BD Factoraje'!$G:$G,'Cartera Semanal Producto'!$A86,'BD Factoraje'!$N:$N,'Cartera Semanal Producto'!J$1,'BD Factoraje'!$C:$C,$B$2)</f>
        <v>0</v>
      </c>
      <c r="K86" s="11">
        <f>IF('Cartera Semanal Producto'!$A86='Cartera Semanal Producto'!K$1,-SUMIFS('BD Factoraje'!$Q:$Q,'BD Factoraje'!$G:$G,'Cartera Semanal Producto'!$A86,'BD Factoraje'!$C:$C,$B$2),0)+J86-SUMIFS('BD Factoraje'!$R:$R,'BD Factoraje'!$G:$G,'Cartera Semanal Producto'!$A86,'BD Factoraje'!$N:$N,'Cartera Semanal Producto'!K$1,'BD Factoraje'!$C:$C,$B$2)</f>
        <v>0</v>
      </c>
      <c r="L86" s="11">
        <f>IF('Cartera Semanal Producto'!$A86='Cartera Semanal Producto'!L$1,-SUMIFS('BD Factoraje'!$Q:$Q,'BD Factoraje'!$G:$G,'Cartera Semanal Producto'!$A86,'BD Factoraje'!$C:$C,$B$2),0)+K86-SUMIFS('BD Factoraje'!$R:$R,'BD Factoraje'!$G:$G,'Cartera Semanal Producto'!$A86,'BD Factoraje'!$N:$N,'Cartera Semanal Producto'!L$1,'BD Factoraje'!$C:$C,$B$2)</f>
        <v>0</v>
      </c>
      <c r="M86" s="11">
        <f>IF('Cartera Semanal Producto'!$A86='Cartera Semanal Producto'!M$1,-SUMIFS('BD Factoraje'!$Q:$Q,'BD Factoraje'!$G:$G,'Cartera Semanal Producto'!$A86,'BD Factoraje'!$C:$C,$B$2),0)+L86-SUMIFS('BD Factoraje'!$R:$R,'BD Factoraje'!$G:$G,'Cartera Semanal Producto'!$A86,'BD Factoraje'!$N:$N,'Cartera Semanal Producto'!M$1,'BD Factoraje'!$C:$C,$B$2)</f>
        <v>0</v>
      </c>
      <c r="N86" s="11">
        <f>IF('Cartera Semanal Producto'!$A86='Cartera Semanal Producto'!N$1,-SUMIFS('BD Factoraje'!$Q:$Q,'BD Factoraje'!$G:$G,'Cartera Semanal Producto'!$A86,'BD Factoraje'!$C:$C,$B$2),0)+M86-SUMIFS('BD Factoraje'!$R:$R,'BD Factoraje'!$G:$G,'Cartera Semanal Producto'!$A86,'BD Factoraje'!$N:$N,'Cartera Semanal Producto'!N$1,'BD Factoraje'!$C:$C,$B$2)</f>
        <v>0</v>
      </c>
      <c r="O86" s="11">
        <f>IF('Cartera Semanal Producto'!$A86='Cartera Semanal Producto'!O$1,-SUMIFS('BD Factoraje'!$Q:$Q,'BD Factoraje'!$G:$G,'Cartera Semanal Producto'!$A86,'BD Factoraje'!$C:$C,$B$2),0)+N86-SUMIFS('BD Factoraje'!$R:$R,'BD Factoraje'!$G:$G,'Cartera Semanal Producto'!$A86,'BD Factoraje'!$N:$N,'Cartera Semanal Producto'!O$1,'BD Factoraje'!$C:$C,$B$2)</f>
        <v>0</v>
      </c>
      <c r="P86" s="11">
        <f>IF('Cartera Semanal Producto'!$A86='Cartera Semanal Producto'!P$1,-SUMIFS('BD Factoraje'!$Q:$Q,'BD Factoraje'!$G:$G,'Cartera Semanal Producto'!$A86,'BD Factoraje'!$C:$C,$B$2),0)+O86-SUMIFS('BD Factoraje'!$R:$R,'BD Factoraje'!$G:$G,'Cartera Semanal Producto'!$A86,'BD Factoraje'!$N:$N,'Cartera Semanal Producto'!P$1,'BD Factoraje'!$C:$C,$B$2)</f>
        <v>0</v>
      </c>
      <c r="Q86" s="11">
        <f>IF('Cartera Semanal Producto'!$A86='Cartera Semanal Producto'!Q$1,-SUMIFS('BD Factoraje'!$Q:$Q,'BD Factoraje'!$G:$G,'Cartera Semanal Producto'!$A86,'BD Factoraje'!$C:$C,$B$2),0)+P86-SUMIFS('BD Factoraje'!$R:$R,'BD Factoraje'!$G:$G,'Cartera Semanal Producto'!$A86,'BD Factoraje'!$N:$N,'Cartera Semanal Producto'!Q$1,'BD Factoraje'!$C:$C,$B$2)</f>
        <v>0</v>
      </c>
      <c r="R86" s="11">
        <f>IF('Cartera Semanal Producto'!$A86='Cartera Semanal Producto'!R$1,-SUMIFS('BD Factoraje'!$Q:$Q,'BD Factoraje'!$G:$G,'Cartera Semanal Producto'!$A86,'BD Factoraje'!$C:$C,$B$2),0)+Q86-SUMIFS('BD Factoraje'!$R:$R,'BD Factoraje'!$G:$G,'Cartera Semanal Producto'!$A86,'BD Factoraje'!$N:$N,'Cartera Semanal Producto'!R$1,'BD Factoraje'!$C:$C,$B$2)</f>
        <v>0</v>
      </c>
      <c r="S86" s="11">
        <f>IF('Cartera Semanal Producto'!$A86='Cartera Semanal Producto'!S$1,-SUMIFS('BD Factoraje'!$Q:$Q,'BD Factoraje'!$G:$G,'Cartera Semanal Producto'!$A86,'BD Factoraje'!$C:$C,$B$2),0)+R86-SUMIFS('BD Factoraje'!$R:$R,'BD Factoraje'!$G:$G,'Cartera Semanal Producto'!$A86,'BD Factoraje'!$N:$N,'Cartera Semanal Producto'!S$1,'BD Factoraje'!$C:$C,$B$2)</f>
        <v>0</v>
      </c>
      <c r="T86" s="11">
        <f>IF('Cartera Semanal Producto'!$A86='Cartera Semanal Producto'!T$1,-SUMIFS('BD Factoraje'!$Q:$Q,'BD Factoraje'!$G:$G,'Cartera Semanal Producto'!$A86,'BD Factoraje'!$C:$C,$B$2),0)+S86-SUMIFS('BD Factoraje'!$R:$R,'BD Factoraje'!$G:$G,'Cartera Semanal Producto'!$A86,'BD Factoraje'!$N:$N,'Cartera Semanal Producto'!T$1,'BD Factoraje'!$C:$C,$B$2)</f>
        <v>0</v>
      </c>
      <c r="U86" s="11">
        <f>IF('Cartera Semanal Producto'!$A86='Cartera Semanal Producto'!U$1,-SUMIFS('BD Factoraje'!$Q:$Q,'BD Factoraje'!$G:$G,'Cartera Semanal Producto'!$A86,'BD Factoraje'!$C:$C,$B$2),0)+T86-SUMIFS('BD Factoraje'!$R:$R,'BD Factoraje'!$G:$G,'Cartera Semanal Producto'!$A86,'BD Factoraje'!$N:$N,'Cartera Semanal Producto'!U$1,'BD Factoraje'!$C:$C,$B$2)</f>
        <v>0</v>
      </c>
      <c r="V86" s="11">
        <f>IF('Cartera Semanal Producto'!$A86='Cartera Semanal Producto'!V$1,-SUMIFS('BD Factoraje'!$Q:$Q,'BD Factoraje'!$G:$G,'Cartera Semanal Producto'!$A86,'BD Factoraje'!$C:$C,$B$2),0)+U86-SUMIFS('BD Factoraje'!$R:$R,'BD Factoraje'!$G:$G,'Cartera Semanal Producto'!$A86,'BD Factoraje'!$N:$N,'Cartera Semanal Producto'!V$1,'BD Factoraje'!$C:$C,$B$2)</f>
        <v>0</v>
      </c>
      <c r="W86" s="11">
        <f>IF('Cartera Semanal Producto'!$A86='Cartera Semanal Producto'!W$1,-SUMIFS('BD Factoraje'!$Q:$Q,'BD Factoraje'!$G:$G,'Cartera Semanal Producto'!$A86,'BD Factoraje'!$C:$C,$B$2),0)+V86-SUMIFS('BD Factoraje'!$R:$R,'BD Factoraje'!$G:$G,'Cartera Semanal Producto'!$A86,'BD Factoraje'!$N:$N,'Cartera Semanal Producto'!W$1,'BD Factoraje'!$C:$C,$B$2)</f>
        <v>0</v>
      </c>
      <c r="X86" s="11">
        <f>IF('Cartera Semanal Producto'!$A86='Cartera Semanal Producto'!X$1,-SUMIFS('BD Factoraje'!$Q:$Q,'BD Factoraje'!$G:$G,'Cartera Semanal Producto'!$A86,'BD Factoraje'!$C:$C,$B$2),0)+W86-SUMIFS('BD Factoraje'!$R:$R,'BD Factoraje'!$G:$G,'Cartera Semanal Producto'!$A86,'BD Factoraje'!$N:$N,'Cartera Semanal Producto'!X$1,'BD Factoraje'!$C:$C,$B$2)</f>
        <v>0</v>
      </c>
      <c r="Y86" s="11">
        <f>IF('Cartera Semanal Producto'!$A86='Cartera Semanal Producto'!Y$1,-SUMIFS('BD Factoraje'!$Q:$Q,'BD Factoraje'!$G:$G,'Cartera Semanal Producto'!$A86,'BD Factoraje'!$C:$C,$B$2),0)+X86-SUMIFS('BD Factoraje'!$R:$R,'BD Factoraje'!$G:$G,'Cartera Semanal Producto'!$A86,'BD Factoraje'!$N:$N,'Cartera Semanal Producto'!Y$1,'BD Factoraje'!$C:$C,$B$2)</f>
        <v>0</v>
      </c>
      <c r="Z86" s="11">
        <f>IF('Cartera Semanal Producto'!$A86='Cartera Semanal Producto'!Z$1,-SUMIFS('BD Factoraje'!$Q:$Q,'BD Factoraje'!$G:$G,'Cartera Semanal Producto'!$A86,'BD Factoraje'!$C:$C,$B$2),0)+Y86-SUMIFS('BD Factoraje'!$R:$R,'BD Factoraje'!$G:$G,'Cartera Semanal Producto'!$A86,'BD Factoraje'!$N:$N,'Cartera Semanal Producto'!Z$1,'BD Factoraje'!$C:$C,$B$2)</f>
        <v>0</v>
      </c>
      <c r="AA86" s="11">
        <f>IF('Cartera Semanal Producto'!$A86='Cartera Semanal Producto'!AA$1,-SUMIFS('BD Factoraje'!$Q:$Q,'BD Factoraje'!$G:$G,'Cartera Semanal Producto'!$A86,'BD Factoraje'!$C:$C,$B$2),0)+Z86-SUMIFS('BD Factoraje'!$R:$R,'BD Factoraje'!$G:$G,'Cartera Semanal Producto'!$A86,'BD Factoraje'!$N:$N,'Cartera Semanal Producto'!AA$1,'BD Factoraje'!$C:$C,$B$2)</f>
        <v>0</v>
      </c>
      <c r="AB86" s="11">
        <f>IF('Cartera Semanal Producto'!$A86='Cartera Semanal Producto'!AB$1,-SUMIFS('BD Factoraje'!$Q:$Q,'BD Factoraje'!$G:$G,'Cartera Semanal Producto'!$A86,'BD Factoraje'!$C:$C,$B$2),0)+AA86-SUMIFS('BD Factoraje'!$R:$R,'BD Factoraje'!$G:$G,'Cartera Semanal Producto'!$A86,'BD Factoraje'!$N:$N,'Cartera Semanal Producto'!AB$1,'BD Factoraje'!$C:$C,$B$2)</f>
        <v>0</v>
      </c>
      <c r="AC86" s="11">
        <f>IF('Cartera Semanal Producto'!$A86='Cartera Semanal Producto'!AC$1,-SUMIFS('BD Factoraje'!$Q:$Q,'BD Factoraje'!$G:$G,'Cartera Semanal Producto'!$A86,'BD Factoraje'!$C:$C,$B$2),0)+AB86-SUMIFS('BD Factoraje'!$R:$R,'BD Factoraje'!$G:$G,'Cartera Semanal Producto'!$A86,'BD Factoraje'!$N:$N,'Cartera Semanal Producto'!AC$1,'BD Factoraje'!$C:$C,$B$2)</f>
        <v>0</v>
      </c>
      <c r="AD86" s="11">
        <f>IF('Cartera Semanal Producto'!$A86='Cartera Semanal Producto'!AD$1,-SUMIFS('BD Factoraje'!$Q:$Q,'BD Factoraje'!$G:$G,'Cartera Semanal Producto'!$A86,'BD Factoraje'!$C:$C,$B$2),0)+AC86-SUMIFS('BD Factoraje'!$R:$R,'BD Factoraje'!$G:$G,'Cartera Semanal Producto'!$A86,'BD Factoraje'!$N:$N,'Cartera Semanal Producto'!AD$1,'BD Factoraje'!$C:$C,$B$2)</f>
        <v>0</v>
      </c>
      <c r="AE86" s="11">
        <f>IF('Cartera Semanal Producto'!$A86='Cartera Semanal Producto'!AE$1,-SUMIFS('BD Factoraje'!$Q:$Q,'BD Factoraje'!$G:$G,'Cartera Semanal Producto'!$A86,'BD Factoraje'!$C:$C,$B$2),0)+AD86-SUMIFS('BD Factoraje'!$R:$R,'BD Factoraje'!$G:$G,'Cartera Semanal Producto'!$A86,'BD Factoraje'!$N:$N,'Cartera Semanal Producto'!AE$1,'BD Factoraje'!$C:$C,$B$2)</f>
        <v>0</v>
      </c>
      <c r="AF86" s="11">
        <f>IF('Cartera Semanal Producto'!$A86='Cartera Semanal Producto'!AF$1,-SUMIFS('BD Factoraje'!$Q:$Q,'BD Factoraje'!$G:$G,'Cartera Semanal Producto'!$A86,'BD Factoraje'!$C:$C,$B$2),0)+AE86-SUMIFS('BD Factoraje'!$R:$R,'BD Factoraje'!$G:$G,'Cartera Semanal Producto'!$A86,'BD Factoraje'!$N:$N,'Cartera Semanal Producto'!AF$1,'BD Factoraje'!$C:$C,$B$2)</f>
        <v>0</v>
      </c>
      <c r="AG86" s="11">
        <f>IF('Cartera Semanal Producto'!$A86='Cartera Semanal Producto'!AG$1,-SUMIFS('BD Factoraje'!$Q:$Q,'BD Factoraje'!$G:$G,'Cartera Semanal Producto'!$A86,'BD Factoraje'!$C:$C,$B$2),0)+AF86-SUMIFS('BD Factoraje'!$R:$R,'BD Factoraje'!$G:$G,'Cartera Semanal Producto'!$A86,'BD Factoraje'!$N:$N,'Cartera Semanal Producto'!AG$1,'BD Factoraje'!$C:$C,$B$2)</f>
        <v>0</v>
      </c>
      <c r="AH86" s="11">
        <f>IF('Cartera Semanal Producto'!$A86='Cartera Semanal Producto'!AH$1,-SUMIFS('BD Factoraje'!$Q:$Q,'BD Factoraje'!$G:$G,'Cartera Semanal Producto'!$A86,'BD Factoraje'!$C:$C,$B$2),0)+AG86-SUMIFS('BD Factoraje'!$R:$R,'BD Factoraje'!$G:$G,'Cartera Semanal Producto'!$A86,'BD Factoraje'!$N:$N,'Cartera Semanal Producto'!AH$1,'BD Factoraje'!$C:$C,$B$2)</f>
        <v>0</v>
      </c>
      <c r="AI86" s="11">
        <f>IF('Cartera Semanal Producto'!$A86='Cartera Semanal Producto'!AI$1,-SUMIFS('BD Factoraje'!$Q:$Q,'BD Factoraje'!$G:$G,'Cartera Semanal Producto'!$A86,'BD Factoraje'!$C:$C,$B$2),0)+AH86-SUMIFS('BD Factoraje'!$R:$R,'BD Factoraje'!$G:$G,'Cartera Semanal Producto'!$A86,'BD Factoraje'!$N:$N,'Cartera Semanal Producto'!AI$1,'BD Factoraje'!$C:$C,$B$2)</f>
        <v>0</v>
      </c>
      <c r="AJ86" s="11">
        <f>IF('Cartera Semanal Producto'!$A86='Cartera Semanal Producto'!AJ$1,-SUMIFS('BD Factoraje'!$Q:$Q,'BD Factoraje'!$G:$G,'Cartera Semanal Producto'!$A86,'BD Factoraje'!$C:$C,$B$2),0)+AI86-SUMIFS('BD Factoraje'!$R:$R,'BD Factoraje'!$G:$G,'Cartera Semanal Producto'!$A86,'BD Factoraje'!$N:$N,'Cartera Semanal Producto'!AJ$1,'BD Factoraje'!$C:$C,$B$2)</f>
        <v>0</v>
      </c>
      <c r="AK86" s="11">
        <f>IF('Cartera Semanal Producto'!$A86='Cartera Semanal Producto'!AK$1,-SUMIFS('BD Factoraje'!$Q:$Q,'BD Factoraje'!$G:$G,'Cartera Semanal Producto'!$A86,'BD Factoraje'!$C:$C,$B$2),0)+AJ86-SUMIFS('BD Factoraje'!$R:$R,'BD Factoraje'!$G:$G,'Cartera Semanal Producto'!$A86,'BD Factoraje'!$N:$N,'Cartera Semanal Producto'!AK$1,'BD Factoraje'!$C:$C,$B$2)</f>
        <v>0</v>
      </c>
      <c r="AL86" s="11">
        <f>IF('Cartera Semanal Producto'!$A86='Cartera Semanal Producto'!AL$1,-SUMIFS('BD Factoraje'!$Q:$Q,'BD Factoraje'!$G:$G,'Cartera Semanal Producto'!$A86,'BD Factoraje'!$C:$C,$B$2),0)+AK86-SUMIFS('BD Factoraje'!$R:$R,'BD Factoraje'!$G:$G,'Cartera Semanal Producto'!$A86,'BD Factoraje'!$N:$N,'Cartera Semanal Producto'!AL$1,'BD Factoraje'!$C:$C,$B$2)</f>
        <v>0</v>
      </c>
      <c r="AM86" s="11">
        <f>IF('Cartera Semanal Producto'!$A86='Cartera Semanal Producto'!AM$1,-SUMIFS('BD Factoraje'!$Q:$Q,'BD Factoraje'!$G:$G,'Cartera Semanal Producto'!$A86,'BD Factoraje'!$C:$C,$B$2),0)+AL86-SUMIFS('BD Factoraje'!$R:$R,'BD Factoraje'!$G:$G,'Cartera Semanal Producto'!$A86,'BD Factoraje'!$N:$N,'Cartera Semanal Producto'!AM$1,'BD Factoraje'!$C:$C,$B$2)</f>
        <v>0</v>
      </c>
      <c r="AN86" s="11">
        <f>IF('Cartera Semanal Producto'!$A86='Cartera Semanal Producto'!AN$1,-SUMIFS('BD Factoraje'!$Q:$Q,'BD Factoraje'!$G:$G,'Cartera Semanal Producto'!$A86,'BD Factoraje'!$C:$C,$B$2),0)+AM86-SUMIFS('BD Factoraje'!$R:$R,'BD Factoraje'!$G:$G,'Cartera Semanal Producto'!$A86,'BD Factoraje'!$N:$N,'Cartera Semanal Producto'!AN$1,'BD Factoraje'!$C:$C,$B$2)</f>
        <v>0</v>
      </c>
      <c r="AO86" s="11">
        <f>IF('Cartera Semanal Producto'!$A86='Cartera Semanal Producto'!AO$1,-SUMIFS('BD Factoraje'!$Q:$Q,'BD Factoraje'!$G:$G,'Cartera Semanal Producto'!$A86,'BD Factoraje'!$C:$C,$B$2),0)+AN86-SUMIFS('BD Factoraje'!$R:$R,'BD Factoraje'!$G:$G,'Cartera Semanal Producto'!$A86,'BD Factoraje'!$N:$N,'Cartera Semanal Producto'!AO$1,'BD Factoraje'!$C:$C,$B$2)</f>
        <v>0</v>
      </c>
      <c r="AP86" s="11">
        <f>IF('Cartera Semanal Producto'!$A86='Cartera Semanal Producto'!AP$1,-SUMIFS('BD Factoraje'!$Q:$Q,'BD Factoraje'!$G:$G,'Cartera Semanal Producto'!$A86,'BD Factoraje'!$C:$C,$B$2),0)+AO86-SUMIFS('BD Factoraje'!$R:$R,'BD Factoraje'!$G:$G,'Cartera Semanal Producto'!$A86,'BD Factoraje'!$N:$N,'Cartera Semanal Producto'!AP$1,'BD Factoraje'!$C:$C,$B$2)</f>
        <v>0</v>
      </c>
      <c r="AQ86" s="11">
        <f>IF('Cartera Semanal Producto'!$A86='Cartera Semanal Producto'!AQ$1,-SUMIFS('BD Factoraje'!$Q:$Q,'BD Factoraje'!$G:$G,'Cartera Semanal Producto'!$A86,'BD Factoraje'!$C:$C,$B$2),0)+AP86-SUMIFS('BD Factoraje'!$R:$R,'BD Factoraje'!$G:$G,'Cartera Semanal Producto'!$A86,'BD Factoraje'!$N:$N,'Cartera Semanal Producto'!AQ$1,'BD Factoraje'!$C:$C,$B$2)</f>
        <v>0</v>
      </c>
      <c r="AR86" s="11">
        <f>IF('Cartera Semanal Producto'!$A86='Cartera Semanal Producto'!AR$1,-SUMIFS('BD Factoraje'!$Q:$Q,'BD Factoraje'!$G:$G,'Cartera Semanal Producto'!$A86,'BD Factoraje'!$C:$C,$B$2),0)+AQ86-SUMIFS('BD Factoraje'!$R:$R,'BD Factoraje'!$G:$G,'Cartera Semanal Producto'!$A86,'BD Factoraje'!$N:$N,'Cartera Semanal Producto'!AR$1,'BD Factoraje'!$C:$C,$B$2)</f>
        <v>0</v>
      </c>
      <c r="AS86" s="11">
        <f>IF('Cartera Semanal Producto'!$A86='Cartera Semanal Producto'!AS$1,-SUMIFS('BD Factoraje'!$Q:$Q,'BD Factoraje'!$G:$G,'Cartera Semanal Producto'!$A86,'BD Factoraje'!$C:$C,$B$2),0)+AR86-SUMIFS('BD Factoraje'!$R:$R,'BD Factoraje'!$G:$G,'Cartera Semanal Producto'!$A86,'BD Factoraje'!$N:$N,'Cartera Semanal Producto'!AS$1,'BD Factoraje'!$C:$C,$B$2)</f>
        <v>0</v>
      </c>
      <c r="AT86" s="11">
        <f>IF('Cartera Semanal Producto'!$A86='Cartera Semanal Producto'!AT$1,-SUMIFS('BD Factoraje'!$Q:$Q,'BD Factoraje'!$G:$G,'Cartera Semanal Producto'!$A86,'BD Factoraje'!$C:$C,$B$2),0)+AS86-SUMIFS('BD Factoraje'!$R:$R,'BD Factoraje'!$G:$G,'Cartera Semanal Producto'!$A86,'BD Factoraje'!$N:$N,'Cartera Semanal Producto'!AT$1,'BD Factoraje'!$C:$C,$B$2)</f>
        <v>0</v>
      </c>
      <c r="AU86" s="11">
        <f>IF('Cartera Semanal Producto'!$A86='Cartera Semanal Producto'!AU$1,-SUMIFS('BD Factoraje'!$Q:$Q,'BD Factoraje'!$G:$G,'Cartera Semanal Producto'!$A86,'BD Factoraje'!$C:$C,$B$2),0)+AT86-SUMIFS('BD Factoraje'!$R:$R,'BD Factoraje'!$G:$G,'Cartera Semanal Producto'!$A86,'BD Factoraje'!$N:$N,'Cartera Semanal Producto'!AU$1,'BD Factoraje'!$C:$C,$B$2)</f>
        <v>0</v>
      </c>
      <c r="AV86" s="11">
        <f>IF('Cartera Semanal Producto'!$A86='Cartera Semanal Producto'!AV$1,-SUMIFS('BD Factoraje'!$Q:$Q,'BD Factoraje'!$G:$G,'Cartera Semanal Producto'!$A86,'BD Factoraje'!$C:$C,$B$2),0)+AU86-SUMIFS('BD Factoraje'!$R:$R,'BD Factoraje'!$G:$G,'Cartera Semanal Producto'!$A86,'BD Factoraje'!$N:$N,'Cartera Semanal Producto'!AV$1,'BD Factoraje'!$C:$C,$B$2)</f>
        <v>0</v>
      </c>
      <c r="AW86" s="11">
        <f>IF('Cartera Semanal Producto'!$A86='Cartera Semanal Producto'!AW$1,-SUMIFS('BD Factoraje'!$Q:$Q,'BD Factoraje'!$G:$G,'Cartera Semanal Producto'!$A86,'BD Factoraje'!$C:$C,$B$2),0)+AV86-SUMIFS('BD Factoraje'!$R:$R,'BD Factoraje'!$G:$G,'Cartera Semanal Producto'!$A86,'BD Factoraje'!$N:$N,'Cartera Semanal Producto'!AW$1,'BD Factoraje'!$C:$C,$B$2)</f>
        <v>0</v>
      </c>
      <c r="AX86" s="11">
        <f>IF('Cartera Semanal Producto'!$A86='Cartera Semanal Producto'!AX$1,-SUMIFS('BD Factoraje'!$Q:$Q,'BD Factoraje'!$G:$G,'Cartera Semanal Producto'!$A86,'BD Factoraje'!$C:$C,$B$2),0)+AW86-SUMIFS('BD Factoraje'!$R:$R,'BD Factoraje'!$G:$G,'Cartera Semanal Producto'!$A86,'BD Factoraje'!$N:$N,'Cartera Semanal Producto'!AX$1,'BD Factoraje'!$C:$C,$B$2)</f>
        <v>0</v>
      </c>
      <c r="AY86" s="11">
        <f>IF('Cartera Semanal Producto'!$A86='Cartera Semanal Producto'!AY$1,-SUMIFS('BD Factoraje'!$Q:$Q,'BD Factoraje'!$G:$G,'Cartera Semanal Producto'!$A86,'BD Factoraje'!$C:$C,$B$2),0)+AX86-SUMIFS('BD Factoraje'!$R:$R,'BD Factoraje'!$G:$G,'Cartera Semanal Producto'!$A86,'BD Factoraje'!$N:$N,'Cartera Semanal Producto'!AY$1,'BD Factoraje'!$C:$C,$B$2)</f>
        <v>0</v>
      </c>
      <c r="AZ86" s="11">
        <f>IF('Cartera Semanal Producto'!$A86='Cartera Semanal Producto'!AZ$1,-SUMIFS('BD Factoraje'!$Q:$Q,'BD Factoraje'!$G:$G,'Cartera Semanal Producto'!$A86,'BD Factoraje'!$C:$C,$B$2),0)+AY86-SUMIFS('BD Factoraje'!$R:$R,'BD Factoraje'!$G:$G,'Cartera Semanal Producto'!$A86,'BD Factoraje'!$N:$N,'Cartera Semanal Producto'!AZ$1,'BD Factoraje'!$C:$C,$B$2)</f>
        <v>0</v>
      </c>
      <c r="BA86" s="11">
        <f>IF('Cartera Semanal Producto'!$A86='Cartera Semanal Producto'!BA$1,-SUMIFS('BD Factoraje'!$Q:$Q,'BD Factoraje'!$G:$G,'Cartera Semanal Producto'!$A86,'BD Factoraje'!$C:$C,$B$2),0)+AZ86-SUMIFS('BD Factoraje'!$R:$R,'BD Factoraje'!$G:$G,'Cartera Semanal Producto'!$A86,'BD Factoraje'!$N:$N,'Cartera Semanal Producto'!BA$1,'BD Factoraje'!$C:$C,$B$2)</f>
        <v>0</v>
      </c>
      <c r="BB86" s="11">
        <f>IF('Cartera Semanal Producto'!$A86='Cartera Semanal Producto'!BB$1,-SUMIFS('BD Factoraje'!$Q:$Q,'BD Factoraje'!$G:$G,'Cartera Semanal Producto'!$A86,'BD Factoraje'!$C:$C,$B$2),0)+BA86-SUMIFS('BD Factoraje'!$R:$R,'BD Factoraje'!$G:$G,'Cartera Semanal Producto'!$A86,'BD Factoraje'!$N:$N,'Cartera Semanal Producto'!BB$1,'BD Factoraje'!$C:$C,$B$2)</f>
        <v>0</v>
      </c>
      <c r="BC86" s="11">
        <f>IF('Cartera Semanal Producto'!$A86='Cartera Semanal Producto'!BC$1,-SUMIFS('BD Factoraje'!$Q:$Q,'BD Factoraje'!$G:$G,'Cartera Semanal Producto'!$A86,'BD Factoraje'!$C:$C,$B$2),0)+BB86-SUMIFS('BD Factoraje'!$R:$R,'BD Factoraje'!$G:$G,'Cartera Semanal Producto'!$A86,'BD Factoraje'!$N:$N,'Cartera Semanal Producto'!BC$1,'BD Factoraje'!$C:$C,$B$2)</f>
        <v>0</v>
      </c>
      <c r="BD86" s="11">
        <f>IF('Cartera Semanal Producto'!$A86='Cartera Semanal Producto'!BD$1,-SUMIFS('BD Factoraje'!$Q:$Q,'BD Factoraje'!$G:$G,'Cartera Semanal Producto'!$A86,'BD Factoraje'!$C:$C,$B$2),0)+BC86-SUMIFS('BD Factoraje'!$R:$R,'BD Factoraje'!$G:$G,'Cartera Semanal Producto'!$A86,'BD Factoraje'!$N:$N,'Cartera Semanal Producto'!BD$1,'BD Factoraje'!$C:$C,$B$2)</f>
        <v>0</v>
      </c>
      <c r="BE86" s="11">
        <f>IF('Cartera Semanal Producto'!$A86='Cartera Semanal Producto'!BE$1,-SUMIFS('BD Factoraje'!$Q:$Q,'BD Factoraje'!$G:$G,'Cartera Semanal Producto'!$A86,'BD Factoraje'!$C:$C,$B$2),0)+BD86-SUMIFS('BD Factoraje'!$R:$R,'BD Factoraje'!$G:$G,'Cartera Semanal Producto'!$A86,'BD Factoraje'!$N:$N,'Cartera Semanal Producto'!BE$1,'BD Factoraje'!$C:$C,$B$2)</f>
        <v>0</v>
      </c>
      <c r="BF86" s="11">
        <f>IF('Cartera Semanal Producto'!$A86='Cartera Semanal Producto'!BF$1,-SUMIFS('BD Factoraje'!$Q:$Q,'BD Factoraje'!$G:$G,'Cartera Semanal Producto'!$A86,'BD Factoraje'!$C:$C,$B$2),0)+BE86-SUMIFS('BD Factoraje'!$R:$R,'BD Factoraje'!$G:$G,'Cartera Semanal Producto'!$A86,'BD Factoraje'!$N:$N,'Cartera Semanal Producto'!BF$1,'BD Factoraje'!$C:$C,$B$2)</f>
        <v>0</v>
      </c>
      <c r="BG86" s="11">
        <f>IF('Cartera Semanal Producto'!$A86='Cartera Semanal Producto'!BG$1,-SUMIFS('BD Factoraje'!$Q:$Q,'BD Factoraje'!$G:$G,'Cartera Semanal Producto'!$A86,'BD Factoraje'!$C:$C,$B$2),0)+BF86-SUMIFS('BD Factoraje'!$R:$R,'BD Factoraje'!$G:$G,'Cartera Semanal Producto'!$A86,'BD Factoraje'!$N:$N,'Cartera Semanal Producto'!BG$1,'BD Factoraje'!$C:$C,$B$2)</f>
        <v>0</v>
      </c>
      <c r="BH86" s="11">
        <f>IF('Cartera Semanal Producto'!$A86='Cartera Semanal Producto'!BH$1,-SUMIFS('BD Factoraje'!$Q:$Q,'BD Factoraje'!$G:$G,'Cartera Semanal Producto'!$A86,'BD Factoraje'!$C:$C,$B$2),0)+BG86-SUMIFS('BD Factoraje'!$R:$R,'BD Factoraje'!$G:$G,'Cartera Semanal Producto'!$A86,'BD Factoraje'!$N:$N,'Cartera Semanal Producto'!BH$1,'BD Factoraje'!$C:$C,$B$2)</f>
        <v>0</v>
      </c>
      <c r="BI86" s="11">
        <f>IF('Cartera Semanal Producto'!$A86='Cartera Semanal Producto'!BI$1,-SUMIFS('BD Factoraje'!$Q:$Q,'BD Factoraje'!$G:$G,'Cartera Semanal Producto'!$A86,'BD Factoraje'!$C:$C,$B$2),0)+BH86-SUMIFS('BD Factoraje'!$R:$R,'BD Factoraje'!$G:$G,'Cartera Semanal Producto'!$A86,'BD Factoraje'!$N:$N,'Cartera Semanal Producto'!BI$1,'BD Factoraje'!$C:$C,$B$2)</f>
        <v>0</v>
      </c>
      <c r="BJ86" s="11">
        <f>IF('Cartera Semanal Producto'!$A86='Cartera Semanal Producto'!BJ$1,-SUMIFS('BD Factoraje'!$Q:$Q,'BD Factoraje'!$G:$G,'Cartera Semanal Producto'!$A86,'BD Factoraje'!$C:$C,$B$2),0)+BI86-SUMIFS('BD Factoraje'!$R:$R,'BD Factoraje'!$G:$G,'Cartera Semanal Producto'!$A86,'BD Factoraje'!$N:$N,'Cartera Semanal Producto'!BJ$1,'BD Factoraje'!$C:$C,$B$2)</f>
        <v>0</v>
      </c>
      <c r="BK86" s="11">
        <f>IF('Cartera Semanal Producto'!$A86='Cartera Semanal Producto'!BK$1,-SUMIFS('BD Factoraje'!$Q:$Q,'BD Factoraje'!$G:$G,'Cartera Semanal Producto'!$A86,'BD Factoraje'!$C:$C,$B$2),0)+BJ86-SUMIFS('BD Factoraje'!$R:$R,'BD Factoraje'!$G:$G,'Cartera Semanal Producto'!$A86,'BD Factoraje'!$N:$N,'Cartera Semanal Producto'!BK$1,'BD Factoraje'!$C:$C,$B$2)</f>
        <v>0</v>
      </c>
      <c r="BL86" s="11">
        <f>IF('Cartera Semanal Producto'!$A86='Cartera Semanal Producto'!BL$1,-SUMIFS('BD Factoraje'!$Q:$Q,'BD Factoraje'!$G:$G,'Cartera Semanal Producto'!$A86,'BD Factoraje'!$C:$C,$B$2),0)+BK86-SUMIFS('BD Factoraje'!$R:$R,'BD Factoraje'!$G:$G,'Cartera Semanal Producto'!$A86,'BD Factoraje'!$N:$N,'Cartera Semanal Producto'!BL$1,'BD Factoraje'!$C:$C,$B$2)</f>
        <v>0</v>
      </c>
      <c r="BM86" s="11">
        <f>IF('Cartera Semanal Producto'!$A86='Cartera Semanal Producto'!BM$1,-SUMIFS('BD Factoraje'!$Q:$Q,'BD Factoraje'!$G:$G,'Cartera Semanal Producto'!$A86,'BD Factoraje'!$C:$C,$B$2),0)+BL86-SUMIFS('BD Factoraje'!$R:$R,'BD Factoraje'!$G:$G,'Cartera Semanal Producto'!$A86,'BD Factoraje'!$N:$N,'Cartera Semanal Producto'!BM$1,'BD Factoraje'!$C:$C,$B$2)</f>
        <v>0</v>
      </c>
      <c r="BN86" s="11">
        <f>IF('Cartera Semanal Producto'!$A86='Cartera Semanal Producto'!BN$1,-SUMIFS('BD Factoraje'!$Q:$Q,'BD Factoraje'!$G:$G,'Cartera Semanal Producto'!$A86,'BD Factoraje'!$C:$C,$B$2),0)+BM86-SUMIFS('BD Factoraje'!$R:$R,'BD Factoraje'!$G:$G,'Cartera Semanal Producto'!$A86,'BD Factoraje'!$N:$N,'Cartera Semanal Producto'!BN$1,'BD Factoraje'!$C:$C,$B$2)</f>
        <v>0</v>
      </c>
      <c r="BO86" s="11">
        <f>IF('Cartera Semanal Producto'!$A86='Cartera Semanal Producto'!BO$1,-SUMIFS('BD Factoraje'!$Q:$Q,'BD Factoraje'!$G:$G,'Cartera Semanal Producto'!$A86,'BD Factoraje'!$C:$C,$B$2),0)+BN86-SUMIFS('BD Factoraje'!$R:$R,'BD Factoraje'!$G:$G,'Cartera Semanal Producto'!$A86,'BD Factoraje'!$N:$N,'Cartera Semanal Producto'!BO$1,'BD Factoraje'!$C:$C,$B$2)</f>
        <v>0</v>
      </c>
      <c r="BP86" s="11">
        <f>IF('Cartera Semanal Producto'!$A86='Cartera Semanal Producto'!BP$1,-SUMIFS('BD Factoraje'!$Q:$Q,'BD Factoraje'!$G:$G,'Cartera Semanal Producto'!$A86,'BD Factoraje'!$C:$C,$B$2),0)+BO86-SUMIFS('BD Factoraje'!$R:$R,'BD Factoraje'!$G:$G,'Cartera Semanal Producto'!$A86,'BD Factoraje'!$N:$N,'Cartera Semanal Producto'!BP$1,'BD Factoraje'!$C:$C,$B$2)</f>
        <v>0</v>
      </c>
      <c r="BQ86" s="11">
        <f>IF('Cartera Semanal Producto'!$A86='Cartera Semanal Producto'!BQ$1,-SUMIFS('BD Factoraje'!$Q:$Q,'BD Factoraje'!$G:$G,'Cartera Semanal Producto'!$A86,'BD Factoraje'!$C:$C,$B$2),0)+BP86-SUMIFS('BD Factoraje'!$R:$R,'BD Factoraje'!$G:$G,'Cartera Semanal Producto'!$A86,'BD Factoraje'!$N:$N,'Cartera Semanal Producto'!BQ$1,'BD Factoraje'!$C:$C,$B$2)</f>
        <v>0</v>
      </c>
      <c r="BR86" s="11">
        <f>IF('Cartera Semanal Producto'!$A86='Cartera Semanal Producto'!BR$1,-SUMIFS('BD Factoraje'!$Q:$Q,'BD Factoraje'!$G:$G,'Cartera Semanal Producto'!$A86,'BD Factoraje'!$C:$C,$B$2),0)+BQ86-SUMIFS('BD Factoraje'!$R:$R,'BD Factoraje'!$G:$G,'Cartera Semanal Producto'!$A86,'BD Factoraje'!$N:$N,'Cartera Semanal Producto'!BR$1,'BD Factoraje'!$C:$C,$B$2)</f>
        <v>0</v>
      </c>
      <c r="BS86" s="11">
        <f>IF('Cartera Semanal Producto'!$A86='Cartera Semanal Producto'!BS$1,-SUMIFS('BD Factoraje'!$Q:$Q,'BD Factoraje'!$G:$G,'Cartera Semanal Producto'!$A86,'BD Factoraje'!$C:$C,$B$2),0)+BR86-SUMIFS('BD Factoraje'!$R:$R,'BD Factoraje'!$G:$G,'Cartera Semanal Producto'!$A86,'BD Factoraje'!$N:$N,'Cartera Semanal Producto'!BS$1,'BD Factoraje'!$C:$C,$B$2)</f>
        <v>0</v>
      </c>
      <c r="BT86" s="11">
        <f>IF('Cartera Semanal Producto'!$A86='Cartera Semanal Producto'!BT$1,-SUMIFS('BD Factoraje'!$Q:$Q,'BD Factoraje'!$G:$G,'Cartera Semanal Producto'!$A86,'BD Factoraje'!$C:$C,$B$2),0)+BS86-SUMIFS('BD Factoraje'!$R:$R,'BD Factoraje'!$G:$G,'Cartera Semanal Producto'!$A86,'BD Factoraje'!$N:$N,'Cartera Semanal Producto'!BT$1,'BD Factoraje'!$C:$C,$B$2)</f>
        <v>0</v>
      </c>
      <c r="BU86" s="11">
        <f>IF('Cartera Semanal Producto'!$A86='Cartera Semanal Producto'!BU$1,-SUMIFS('BD Factoraje'!$Q:$Q,'BD Factoraje'!$G:$G,'Cartera Semanal Producto'!$A86,'BD Factoraje'!$C:$C,$B$2),0)+BT86-SUMIFS('BD Factoraje'!$R:$R,'BD Factoraje'!$G:$G,'Cartera Semanal Producto'!$A86,'BD Factoraje'!$N:$N,'Cartera Semanal Producto'!BU$1,'BD Factoraje'!$C:$C,$B$2)</f>
        <v>0</v>
      </c>
      <c r="BV86" s="11">
        <f>IF('Cartera Semanal Producto'!$A86='Cartera Semanal Producto'!BV$1,-SUMIFS('BD Factoraje'!$Q:$Q,'BD Factoraje'!$G:$G,'Cartera Semanal Producto'!$A86,'BD Factoraje'!$C:$C,$B$2),0)+BU86-SUMIFS('BD Factoraje'!$R:$R,'BD Factoraje'!$G:$G,'Cartera Semanal Producto'!$A86,'BD Factoraje'!$N:$N,'Cartera Semanal Producto'!BV$1,'BD Factoraje'!$C:$C,$B$2)</f>
        <v>0</v>
      </c>
      <c r="BW86" s="11">
        <f>IF('Cartera Semanal Producto'!$A86='Cartera Semanal Producto'!BW$1,-SUMIFS('BD Factoraje'!$Q:$Q,'BD Factoraje'!$G:$G,'Cartera Semanal Producto'!$A86,'BD Factoraje'!$C:$C,$B$2),0)+BV86-SUMIFS('BD Factoraje'!$R:$R,'BD Factoraje'!$G:$G,'Cartera Semanal Producto'!$A86,'BD Factoraje'!$N:$N,'Cartera Semanal Producto'!BW$1,'BD Factoraje'!$C:$C,$B$2)</f>
        <v>0</v>
      </c>
      <c r="BX86" s="11">
        <f>IF('Cartera Semanal Producto'!$A86='Cartera Semanal Producto'!BX$1,-SUMIFS('BD Factoraje'!$Q:$Q,'BD Factoraje'!$G:$G,'Cartera Semanal Producto'!$A86,'BD Factoraje'!$C:$C,$B$2),0)+BW86-SUMIFS('BD Factoraje'!$R:$R,'BD Factoraje'!$G:$G,'Cartera Semanal Producto'!$A86,'BD Factoraje'!$N:$N,'Cartera Semanal Producto'!BX$1,'BD Factoraje'!$C:$C,$B$2)</f>
        <v>0</v>
      </c>
      <c r="BY86" s="11">
        <f>IF('Cartera Semanal Producto'!$A86='Cartera Semanal Producto'!BY$1,-SUMIFS('BD Factoraje'!$Q:$Q,'BD Factoraje'!$G:$G,'Cartera Semanal Producto'!$A86,'BD Factoraje'!$C:$C,$B$2),0)+BX86-SUMIFS('BD Factoraje'!$R:$R,'BD Factoraje'!$G:$G,'Cartera Semanal Producto'!$A86,'BD Factoraje'!$N:$N,'Cartera Semanal Producto'!BY$1,'BD Factoraje'!$C:$C,$B$2)</f>
        <v>0</v>
      </c>
      <c r="BZ86" s="11">
        <f>IF('Cartera Semanal Producto'!$A86='Cartera Semanal Producto'!BZ$1,-SUMIFS('BD Factoraje'!$Q:$Q,'BD Factoraje'!$G:$G,'Cartera Semanal Producto'!$A86,'BD Factoraje'!$C:$C,$B$2),0)+BY86-SUMIFS('BD Factoraje'!$R:$R,'BD Factoraje'!$G:$G,'Cartera Semanal Producto'!$A86,'BD Factoraje'!$N:$N,'Cartera Semanal Producto'!BZ$1,'BD Factoraje'!$C:$C,$B$2)</f>
        <v>0</v>
      </c>
      <c r="CA86" s="11">
        <f>IF('Cartera Semanal Producto'!$A86='Cartera Semanal Producto'!CA$1,-SUMIFS('BD Factoraje'!$Q:$Q,'BD Factoraje'!$G:$G,'Cartera Semanal Producto'!$A86,'BD Factoraje'!$C:$C,$B$2),0)+BZ86-SUMIFS('BD Factoraje'!$R:$R,'BD Factoraje'!$G:$G,'Cartera Semanal Producto'!$A86,'BD Factoraje'!$N:$N,'Cartera Semanal Producto'!CA$1,'BD Factoraje'!$C:$C,$B$2)</f>
        <v>0</v>
      </c>
      <c r="CB86" s="11">
        <f>IF('Cartera Semanal Producto'!$A86='Cartera Semanal Producto'!CB$1,-SUMIFS('BD Factoraje'!$Q:$Q,'BD Factoraje'!$G:$G,'Cartera Semanal Producto'!$A86,'BD Factoraje'!$C:$C,$B$2),0)+CA86-SUMIFS('BD Factoraje'!$R:$R,'BD Factoraje'!$G:$G,'Cartera Semanal Producto'!$A86,'BD Factoraje'!$N:$N,'Cartera Semanal Producto'!CB$1,'BD Factoraje'!$C:$C,$B$2)</f>
        <v>0</v>
      </c>
      <c r="CC86" s="11">
        <f>IF('Cartera Semanal Producto'!$A86='Cartera Semanal Producto'!CC$1,-SUMIFS('BD Factoraje'!$Q:$Q,'BD Factoraje'!$G:$G,'Cartera Semanal Producto'!$A86,'BD Factoraje'!$C:$C,$B$2),0)+CB86-SUMIFS('BD Factoraje'!$R:$R,'BD Factoraje'!$G:$G,'Cartera Semanal Producto'!$A86,'BD Factoraje'!$N:$N,'Cartera Semanal Producto'!CC$1,'BD Factoraje'!$C:$C,$B$2)</f>
        <v>0</v>
      </c>
      <c r="CD86" s="11">
        <f>IF('Cartera Semanal Producto'!$A86='Cartera Semanal Producto'!CD$1,-SUMIFS('BD Factoraje'!$Q:$Q,'BD Factoraje'!$G:$G,'Cartera Semanal Producto'!$A86,'BD Factoraje'!$C:$C,$B$2),0)+CC86-SUMIFS('BD Factoraje'!$R:$R,'BD Factoraje'!$G:$G,'Cartera Semanal Producto'!$A86,'BD Factoraje'!$N:$N,'Cartera Semanal Producto'!CD$1,'BD Factoraje'!$C:$C,$B$2)</f>
        <v>0</v>
      </c>
      <c r="CE86" s="11">
        <f>IF('Cartera Semanal Producto'!$A86='Cartera Semanal Producto'!CE$1,-SUMIFS('BD Factoraje'!$Q:$Q,'BD Factoraje'!$G:$G,'Cartera Semanal Producto'!$A86,'BD Factoraje'!$C:$C,$B$2),0)+CD86-SUMIFS('BD Factoraje'!$R:$R,'BD Factoraje'!$G:$G,'Cartera Semanal Producto'!$A86,'BD Factoraje'!$N:$N,'Cartera Semanal Producto'!CE$1,'BD Factoraje'!$C:$C,$B$2)</f>
        <v>0</v>
      </c>
      <c r="CF86" s="11">
        <f>IF('Cartera Semanal Producto'!$A86='Cartera Semanal Producto'!CF$1,-SUMIFS('BD Factoraje'!$Q:$Q,'BD Factoraje'!$G:$G,'Cartera Semanal Producto'!$A86,'BD Factoraje'!$C:$C,$B$2),0)+CE86-SUMIFS('BD Factoraje'!$R:$R,'BD Factoraje'!$G:$G,'Cartera Semanal Producto'!$A86,'BD Factoraje'!$N:$N,'Cartera Semanal Producto'!CF$1,'BD Factoraje'!$C:$C,$B$2)</f>
        <v>0</v>
      </c>
      <c r="CG86" s="11">
        <f>IF('Cartera Semanal Producto'!$A86='Cartera Semanal Producto'!CG$1,-SUMIFS('BD Factoraje'!$Q:$Q,'BD Factoraje'!$G:$G,'Cartera Semanal Producto'!$A86,'BD Factoraje'!$C:$C,$B$2),0)+CF86-SUMIFS('BD Factoraje'!$R:$R,'BD Factoraje'!$G:$G,'Cartera Semanal Producto'!$A86,'BD Factoraje'!$N:$N,'Cartera Semanal Producto'!CG$1,'BD Factoraje'!$C:$C,$B$2)</f>
        <v>473608.05000000005</v>
      </c>
      <c r="CH86" s="11">
        <f>IF('Cartera Semanal Producto'!$A86='Cartera Semanal Producto'!CH$1,-SUMIFS('BD Factoraje'!$Q:$Q,'BD Factoraje'!$G:$G,'Cartera Semanal Producto'!$A86,'BD Factoraje'!$C:$C,$B$2),0)+CG86-SUMIFS('BD Factoraje'!$R:$R,'BD Factoraje'!$G:$G,'Cartera Semanal Producto'!$A86,'BD Factoraje'!$N:$N,'Cartera Semanal Producto'!CH$1,'BD Factoraje'!$C:$C,$B$2)</f>
        <v>473608.05000000005</v>
      </c>
      <c r="CI86" s="11">
        <f>IF('Cartera Semanal Producto'!$A86='Cartera Semanal Producto'!CI$1,-SUMIFS('BD Factoraje'!$Q:$Q,'BD Factoraje'!$G:$G,'Cartera Semanal Producto'!$A86,'BD Factoraje'!$C:$C,$B$2),0)+CH86-SUMIFS('BD Factoraje'!$R:$R,'BD Factoraje'!$G:$G,'Cartera Semanal Producto'!$A86,'BD Factoraje'!$N:$N,'Cartera Semanal Producto'!CI$1,'BD Factoraje'!$C:$C,$B$2)</f>
        <v>473608.05000000005</v>
      </c>
      <c r="CJ86" s="11">
        <f>IF('Cartera Semanal Producto'!$A86='Cartera Semanal Producto'!CJ$1,-SUMIFS('BD Factoraje'!$Q:$Q,'BD Factoraje'!$G:$G,'Cartera Semanal Producto'!$A86,'BD Factoraje'!$C:$C,$B$2),0)+CI86-SUMIFS('BD Factoraje'!$R:$R,'BD Factoraje'!$G:$G,'Cartera Semanal Producto'!$A86,'BD Factoraje'!$N:$N,'Cartera Semanal Producto'!CJ$1,'BD Factoraje'!$C:$C,$B$2)</f>
        <v>473608.05000000005</v>
      </c>
      <c r="CK86" s="11">
        <f>IF('Cartera Semanal Producto'!$A86='Cartera Semanal Producto'!CK$1,-SUMIFS('BD Factoraje'!$Q:$Q,'BD Factoraje'!$G:$G,'Cartera Semanal Producto'!$A86,'BD Factoraje'!$C:$C,$B$2),0)+CJ86-SUMIFS('BD Factoraje'!$R:$R,'BD Factoraje'!$G:$G,'Cartera Semanal Producto'!$A86,'BD Factoraje'!$N:$N,'Cartera Semanal Producto'!CK$1,'BD Factoraje'!$C:$C,$B$2)</f>
        <v>473608.05000000005</v>
      </c>
      <c r="CL86" s="11">
        <f>IF('Cartera Semanal Producto'!$A86='Cartera Semanal Producto'!CL$1,-SUMIFS('BD Factoraje'!$Q:$Q,'BD Factoraje'!$G:$G,'Cartera Semanal Producto'!$A86,'BD Factoraje'!$C:$C,$B$2),0)+CK86-SUMIFS('BD Factoraje'!$R:$R,'BD Factoraje'!$G:$G,'Cartera Semanal Producto'!$A86,'BD Factoraje'!$N:$N,'Cartera Semanal Producto'!CL$1,'BD Factoraje'!$C:$C,$B$2)</f>
        <v>473608.05000000005</v>
      </c>
      <c r="CM86" s="11">
        <f>IF('Cartera Semanal Producto'!$A86='Cartera Semanal Producto'!CM$1,-SUMIFS('BD Factoraje'!$Q:$Q,'BD Factoraje'!$G:$G,'Cartera Semanal Producto'!$A86,'BD Factoraje'!$C:$C,$B$2),0)+CL86-SUMIFS('BD Factoraje'!$R:$R,'BD Factoraje'!$G:$G,'Cartera Semanal Producto'!$A86,'BD Factoraje'!$N:$N,'Cartera Semanal Producto'!CM$1,'BD Factoraje'!$C:$C,$B$2)</f>
        <v>473608.05000000005</v>
      </c>
      <c r="CN86" s="11">
        <f>IF('Cartera Semanal Producto'!$A86='Cartera Semanal Producto'!CN$1,-SUMIFS('BD Factoraje'!$Q:$Q,'BD Factoraje'!$G:$G,'Cartera Semanal Producto'!$A86,'BD Factoraje'!$C:$C,$B$2),0)+CM86-SUMIFS('BD Factoraje'!$R:$R,'BD Factoraje'!$G:$G,'Cartera Semanal Producto'!$A86,'BD Factoraje'!$N:$N,'Cartera Semanal Producto'!CN$1,'BD Factoraje'!$C:$C,$B$2)</f>
        <v>473608.05000000005</v>
      </c>
      <c r="CO86" s="11">
        <f>IF('Cartera Semanal Producto'!$A86='Cartera Semanal Producto'!CO$1,-SUMIFS('BD Factoraje'!$Q:$Q,'BD Factoraje'!$G:$G,'Cartera Semanal Producto'!$A86,'BD Factoraje'!$C:$C,$B$2),0)+CN86-SUMIFS('BD Factoraje'!$R:$R,'BD Factoraje'!$G:$G,'Cartera Semanal Producto'!$A86,'BD Factoraje'!$N:$N,'Cartera Semanal Producto'!CO$1,'BD Factoraje'!$C:$C,$B$2)</f>
        <v>473608.05000000005</v>
      </c>
      <c r="CP86" s="11">
        <f>IF('Cartera Semanal Producto'!$A86='Cartera Semanal Producto'!CP$1,-SUMIFS('BD Factoraje'!$Q:$Q,'BD Factoraje'!$G:$G,'Cartera Semanal Producto'!$A86,'BD Factoraje'!$C:$C,$B$2),0)+CO86-SUMIFS('BD Factoraje'!$R:$R,'BD Factoraje'!$G:$G,'Cartera Semanal Producto'!$A86,'BD Factoraje'!$N:$N,'Cartera Semanal Producto'!CP$1,'BD Factoraje'!$C:$C,$B$2)</f>
        <v>473608.05000000005</v>
      </c>
      <c r="CQ86" s="11">
        <f>IF('Cartera Semanal Producto'!$A86='Cartera Semanal Producto'!CQ$1,-SUMIFS('BD Factoraje'!$Q:$Q,'BD Factoraje'!$G:$G,'Cartera Semanal Producto'!$A86,'BD Factoraje'!$C:$C,$B$2),0)+CP86-SUMIFS('BD Factoraje'!$R:$R,'BD Factoraje'!$G:$G,'Cartera Semanal Producto'!$A86,'BD Factoraje'!$N:$N,'Cartera Semanal Producto'!CQ$1,'BD Factoraje'!$C:$C,$B$2)</f>
        <v>473608.05000000005</v>
      </c>
      <c r="CR86" s="11">
        <f>IF('Cartera Semanal Producto'!$A86='Cartera Semanal Producto'!CR$1,-SUMIFS('BD Factoraje'!$Q:$Q,'BD Factoraje'!$G:$G,'Cartera Semanal Producto'!$A86,'BD Factoraje'!$C:$C,$B$2),0)+CQ86-SUMIFS('BD Factoraje'!$R:$R,'BD Factoraje'!$G:$G,'Cartera Semanal Producto'!$A86,'BD Factoraje'!$N:$N,'Cartera Semanal Producto'!CR$1,'BD Factoraje'!$C:$C,$B$2)</f>
        <v>473608.05000000005</v>
      </c>
      <c r="CS86" s="11">
        <f>IF('Cartera Semanal Producto'!$A86='Cartera Semanal Producto'!CS$1,-SUMIFS('BD Factoraje'!$Q:$Q,'BD Factoraje'!$G:$G,'Cartera Semanal Producto'!$A86,'BD Factoraje'!$C:$C,$B$2),0)+CR86-SUMIFS('BD Factoraje'!$R:$R,'BD Factoraje'!$G:$G,'Cartera Semanal Producto'!$A86,'BD Factoraje'!$N:$N,'Cartera Semanal Producto'!CS$1,'BD Factoraje'!$C:$C,$B$2)</f>
        <v>473608.05000000005</v>
      </c>
      <c r="CT86" s="11">
        <f>IF('Cartera Semanal Producto'!$A86='Cartera Semanal Producto'!CT$1,-SUMIFS('BD Factoraje'!$Q:$Q,'BD Factoraje'!$G:$G,'Cartera Semanal Producto'!$A86,'BD Factoraje'!$C:$C,$B$2),0)+CS86-SUMIFS('BD Factoraje'!$R:$R,'BD Factoraje'!$G:$G,'Cartera Semanal Producto'!$A86,'BD Factoraje'!$N:$N,'Cartera Semanal Producto'!CT$1,'BD Factoraje'!$C:$C,$B$2)</f>
        <v>473608.05000000005</v>
      </c>
      <c r="CU86" s="11">
        <f>IF('Cartera Semanal Producto'!$A86='Cartera Semanal Producto'!CU$1,-SUMIFS('BD Factoraje'!$Q:$Q,'BD Factoraje'!$G:$G,'Cartera Semanal Producto'!$A86,'BD Factoraje'!$C:$C,$B$2),0)+CT86-SUMIFS('BD Factoraje'!$R:$R,'BD Factoraje'!$G:$G,'Cartera Semanal Producto'!$A86,'BD Factoraje'!$N:$N,'Cartera Semanal Producto'!CU$1,'BD Factoraje'!$C:$C,$B$2)</f>
        <v>473608.05000000005</v>
      </c>
      <c r="CV86" s="11">
        <f>IF('Cartera Semanal Producto'!$A86='Cartera Semanal Producto'!CV$1,-SUMIFS('BD Factoraje'!$Q:$Q,'BD Factoraje'!$G:$G,'Cartera Semanal Producto'!$A86,'BD Factoraje'!$C:$C,$B$2),0)+CU86-SUMIFS('BD Factoraje'!$R:$R,'BD Factoraje'!$G:$G,'Cartera Semanal Producto'!$A86,'BD Factoraje'!$N:$N,'Cartera Semanal Producto'!CV$1,'BD Factoraje'!$C:$C,$B$2)</f>
        <v>473608.05000000005</v>
      </c>
    </row>
    <row r="87" spans="1:100" x14ac:dyDescent="0.25">
      <c r="A87" s="14">
        <v>97</v>
      </c>
      <c r="B87" s="31">
        <f t="shared" si="3"/>
        <v>43044</v>
      </c>
      <c r="C87" s="11">
        <f>IF('Cartera Semanal Producto'!$A87='Cartera Semanal Producto'!C$1,-SUMIFS('BD Factoraje'!$Q:$Q,'BD Factoraje'!$G:$G,'Cartera Semanal Producto'!$A87,'BD Factoraje'!$C:$C,$B$2),0)</f>
        <v>0</v>
      </c>
      <c r="D87" s="11">
        <f>IF('Cartera Semanal Producto'!$A87='Cartera Semanal Producto'!D$1,-SUMIFS('BD Factoraje'!$Q:$Q,'BD Factoraje'!$G:$G,'Cartera Semanal Producto'!$A87,'BD Factoraje'!$C:$C,$B$2),0)+C87-SUMIFS('BD Factoraje'!$R:$R,'BD Factoraje'!$G:$G,'Cartera Semanal Producto'!$A87,'BD Factoraje'!$N:$N,'Cartera Semanal Producto'!D$1,'BD Factoraje'!$C:$C,$B$2)</f>
        <v>0</v>
      </c>
      <c r="E87" s="11">
        <f>IF('Cartera Semanal Producto'!$A87='Cartera Semanal Producto'!E$1,-SUMIFS('BD Factoraje'!$Q:$Q,'BD Factoraje'!$G:$G,'Cartera Semanal Producto'!$A87,'BD Factoraje'!$C:$C,$B$2),0)+D87-SUMIFS('BD Factoraje'!$R:$R,'BD Factoraje'!$G:$G,'Cartera Semanal Producto'!$A87,'BD Factoraje'!$N:$N,'Cartera Semanal Producto'!E$1,'BD Factoraje'!$C:$C,$B$2)</f>
        <v>0</v>
      </c>
      <c r="F87" s="11">
        <f>IF('Cartera Semanal Producto'!$A87='Cartera Semanal Producto'!F$1,-SUMIFS('BD Factoraje'!$Q:$Q,'BD Factoraje'!$G:$G,'Cartera Semanal Producto'!$A87,'BD Factoraje'!$C:$C,$B$2),0)+E87-SUMIFS('BD Factoraje'!$R:$R,'BD Factoraje'!$G:$G,'Cartera Semanal Producto'!$A87,'BD Factoraje'!$N:$N,'Cartera Semanal Producto'!F$1,'BD Factoraje'!$C:$C,$B$2)</f>
        <v>0</v>
      </c>
      <c r="G87" s="11">
        <f>IF('Cartera Semanal Producto'!$A87='Cartera Semanal Producto'!G$1,-SUMIFS('BD Factoraje'!$Q:$Q,'BD Factoraje'!$G:$G,'Cartera Semanal Producto'!$A87,'BD Factoraje'!$C:$C,$B$2),0)+F87-SUMIFS('BD Factoraje'!$R:$R,'BD Factoraje'!$G:$G,'Cartera Semanal Producto'!$A87,'BD Factoraje'!$N:$N,'Cartera Semanal Producto'!G$1,'BD Factoraje'!$C:$C,$B$2)</f>
        <v>0</v>
      </c>
      <c r="H87" s="11">
        <f>IF('Cartera Semanal Producto'!$A87='Cartera Semanal Producto'!H$1,-SUMIFS('BD Factoraje'!$Q:$Q,'BD Factoraje'!$G:$G,'Cartera Semanal Producto'!$A87,'BD Factoraje'!$C:$C,$B$2),0)+G87-SUMIFS('BD Factoraje'!$R:$R,'BD Factoraje'!$G:$G,'Cartera Semanal Producto'!$A87,'BD Factoraje'!$N:$N,'Cartera Semanal Producto'!H$1,'BD Factoraje'!$C:$C,$B$2)</f>
        <v>0</v>
      </c>
      <c r="I87" s="11">
        <f>IF('Cartera Semanal Producto'!$A87='Cartera Semanal Producto'!I$1,-SUMIFS('BD Factoraje'!$Q:$Q,'BD Factoraje'!$G:$G,'Cartera Semanal Producto'!$A87,'BD Factoraje'!$C:$C,$B$2),0)+H87-SUMIFS('BD Factoraje'!$R:$R,'BD Factoraje'!$G:$G,'Cartera Semanal Producto'!$A87,'BD Factoraje'!$N:$N,'Cartera Semanal Producto'!I$1,'BD Factoraje'!$C:$C,$B$2)</f>
        <v>0</v>
      </c>
      <c r="J87" s="11">
        <f>IF('Cartera Semanal Producto'!$A87='Cartera Semanal Producto'!J$1,-SUMIFS('BD Factoraje'!$Q:$Q,'BD Factoraje'!$G:$G,'Cartera Semanal Producto'!$A87,'BD Factoraje'!$C:$C,$B$2),0)+I87-SUMIFS('BD Factoraje'!$R:$R,'BD Factoraje'!$G:$G,'Cartera Semanal Producto'!$A87,'BD Factoraje'!$N:$N,'Cartera Semanal Producto'!J$1,'BD Factoraje'!$C:$C,$B$2)</f>
        <v>0</v>
      </c>
      <c r="K87" s="11">
        <f>IF('Cartera Semanal Producto'!$A87='Cartera Semanal Producto'!K$1,-SUMIFS('BD Factoraje'!$Q:$Q,'BD Factoraje'!$G:$G,'Cartera Semanal Producto'!$A87,'BD Factoraje'!$C:$C,$B$2),0)+J87-SUMIFS('BD Factoraje'!$R:$R,'BD Factoraje'!$G:$G,'Cartera Semanal Producto'!$A87,'BD Factoraje'!$N:$N,'Cartera Semanal Producto'!K$1,'BD Factoraje'!$C:$C,$B$2)</f>
        <v>0</v>
      </c>
      <c r="L87" s="11">
        <f>IF('Cartera Semanal Producto'!$A87='Cartera Semanal Producto'!L$1,-SUMIFS('BD Factoraje'!$Q:$Q,'BD Factoraje'!$G:$G,'Cartera Semanal Producto'!$A87,'BD Factoraje'!$C:$C,$B$2),0)+K87-SUMIFS('BD Factoraje'!$R:$R,'BD Factoraje'!$G:$G,'Cartera Semanal Producto'!$A87,'BD Factoraje'!$N:$N,'Cartera Semanal Producto'!L$1,'BD Factoraje'!$C:$C,$B$2)</f>
        <v>0</v>
      </c>
      <c r="M87" s="11">
        <f>IF('Cartera Semanal Producto'!$A87='Cartera Semanal Producto'!M$1,-SUMIFS('BD Factoraje'!$Q:$Q,'BD Factoraje'!$G:$G,'Cartera Semanal Producto'!$A87,'BD Factoraje'!$C:$C,$B$2),0)+L87-SUMIFS('BD Factoraje'!$R:$R,'BD Factoraje'!$G:$G,'Cartera Semanal Producto'!$A87,'BD Factoraje'!$N:$N,'Cartera Semanal Producto'!M$1,'BD Factoraje'!$C:$C,$B$2)</f>
        <v>0</v>
      </c>
      <c r="N87" s="11">
        <f>IF('Cartera Semanal Producto'!$A87='Cartera Semanal Producto'!N$1,-SUMIFS('BD Factoraje'!$Q:$Q,'BD Factoraje'!$G:$G,'Cartera Semanal Producto'!$A87,'BD Factoraje'!$C:$C,$B$2),0)+M87-SUMIFS('BD Factoraje'!$R:$R,'BD Factoraje'!$G:$G,'Cartera Semanal Producto'!$A87,'BD Factoraje'!$N:$N,'Cartera Semanal Producto'!N$1,'BD Factoraje'!$C:$C,$B$2)</f>
        <v>0</v>
      </c>
      <c r="O87" s="11">
        <f>IF('Cartera Semanal Producto'!$A87='Cartera Semanal Producto'!O$1,-SUMIFS('BD Factoraje'!$Q:$Q,'BD Factoraje'!$G:$G,'Cartera Semanal Producto'!$A87,'BD Factoraje'!$C:$C,$B$2),0)+N87-SUMIFS('BD Factoraje'!$R:$R,'BD Factoraje'!$G:$G,'Cartera Semanal Producto'!$A87,'BD Factoraje'!$N:$N,'Cartera Semanal Producto'!O$1,'BD Factoraje'!$C:$C,$B$2)</f>
        <v>0</v>
      </c>
      <c r="P87" s="11">
        <f>IF('Cartera Semanal Producto'!$A87='Cartera Semanal Producto'!P$1,-SUMIFS('BD Factoraje'!$Q:$Q,'BD Factoraje'!$G:$G,'Cartera Semanal Producto'!$A87,'BD Factoraje'!$C:$C,$B$2),0)+O87-SUMIFS('BD Factoraje'!$R:$R,'BD Factoraje'!$G:$G,'Cartera Semanal Producto'!$A87,'BD Factoraje'!$N:$N,'Cartera Semanal Producto'!P$1,'BD Factoraje'!$C:$C,$B$2)</f>
        <v>0</v>
      </c>
      <c r="Q87" s="11">
        <f>IF('Cartera Semanal Producto'!$A87='Cartera Semanal Producto'!Q$1,-SUMIFS('BD Factoraje'!$Q:$Q,'BD Factoraje'!$G:$G,'Cartera Semanal Producto'!$A87,'BD Factoraje'!$C:$C,$B$2),0)+P87-SUMIFS('BD Factoraje'!$R:$R,'BD Factoraje'!$G:$G,'Cartera Semanal Producto'!$A87,'BD Factoraje'!$N:$N,'Cartera Semanal Producto'!Q$1,'BD Factoraje'!$C:$C,$B$2)</f>
        <v>0</v>
      </c>
      <c r="R87" s="11">
        <f>IF('Cartera Semanal Producto'!$A87='Cartera Semanal Producto'!R$1,-SUMIFS('BD Factoraje'!$Q:$Q,'BD Factoraje'!$G:$G,'Cartera Semanal Producto'!$A87,'BD Factoraje'!$C:$C,$B$2),0)+Q87-SUMIFS('BD Factoraje'!$R:$R,'BD Factoraje'!$G:$G,'Cartera Semanal Producto'!$A87,'BD Factoraje'!$N:$N,'Cartera Semanal Producto'!R$1,'BD Factoraje'!$C:$C,$B$2)</f>
        <v>0</v>
      </c>
      <c r="S87" s="11">
        <f>IF('Cartera Semanal Producto'!$A87='Cartera Semanal Producto'!S$1,-SUMIFS('BD Factoraje'!$Q:$Q,'BD Factoraje'!$G:$G,'Cartera Semanal Producto'!$A87,'BD Factoraje'!$C:$C,$B$2),0)+R87-SUMIFS('BD Factoraje'!$R:$R,'BD Factoraje'!$G:$G,'Cartera Semanal Producto'!$A87,'BD Factoraje'!$N:$N,'Cartera Semanal Producto'!S$1,'BD Factoraje'!$C:$C,$B$2)</f>
        <v>0</v>
      </c>
      <c r="T87" s="11">
        <f>IF('Cartera Semanal Producto'!$A87='Cartera Semanal Producto'!T$1,-SUMIFS('BD Factoraje'!$Q:$Q,'BD Factoraje'!$G:$G,'Cartera Semanal Producto'!$A87,'BD Factoraje'!$C:$C,$B$2),0)+S87-SUMIFS('BD Factoraje'!$R:$R,'BD Factoraje'!$G:$G,'Cartera Semanal Producto'!$A87,'BD Factoraje'!$N:$N,'Cartera Semanal Producto'!T$1,'BD Factoraje'!$C:$C,$B$2)</f>
        <v>0</v>
      </c>
      <c r="U87" s="11">
        <f>IF('Cartera Semanal Producto'!$A87='Cartera Semanal Producto'!U$1,-SUMIFS('BD Factoraje'!$Q:$Q,'BD Factoraje'!$G:$G,'Cartera Semanal Producto'!$A87,'BD Factoraje'!$C:$C,$B$2),0)+T87-SUMIFS('BD Factoraje'!$R:$R,'BD Factoraje'!$G:$G,'Cartera Semanal Producto'!$A87,'BD Factoraje'!$N:$N,'Cartera Semanal Producto'!U$1,'BD Factoraje'!$C:$C,$B$2)</f>
        <v>0</v>
      </c>
      <c r="V87" s="11">
        <f>IF('Cartera Semanal Producto'!$A87='Cartera Semanal Producto'!V$1,-SUMIFS('BD Factoraje'!$Q:$Q,'BD Factoraje'!$G:$G,'Cartera Semanal Producto'!$A87,'BD Factoraje'!$C:$C,$B$2),0)+U87-SUMIFS('BD Factoraje'!$R:$R,'BD Factoraje'!$G:$G,'Cartera Semanal Producto'!$A87,'BD Factoraje'!$N:$N,'Cartera Semanal Producto'!V$1,'BD Factoraje'!$C:$C,$B$2)</f>
        <v>0</v>
      </c>
      <c r="W87" s="11">
        <f>IF('Cartera Semanal Producto'!$A87='Cartera Semanal Producto'!W$1,-SUMIFS('BD Factoraje'!$Q:$Q,'BD Factoraje'!$G:$G,'Cartera Semanal Producto'!$A87,'BD Factoraje'!$C:$C,$B$2),0)+V87-SUMIFS('BD Factoraje'!$R:$R,'BD Factoraje'!$G:$G,'Cartera Semanal Producto'!$A87,'BD Factoraje'!$N:$N,'Cartera Semanal Producto'!W$1,'BD Factoraje'!$C:$C,$B$2)</f>
        <v>0</v>
      </c>
      <c r="X87" s="11">
        <f>IF('Cartera Semanal Producto'!$A87='Cartera Semanal Producto'!X$1,-SUMIFS('BD Factoraje'!$Q:$Q,'BD Factoraje'!$G:$G,'Cartera Semanal Producto'!$A87,'BD Factoraje'!$C:$C,$B$2),0)+W87-SUMIFS('BD Factoraje'!$R:$R,'BD Factoraje'!$G:$G,'Cartera Semanal Producto'!$A87,'BD Factoraje'!$N:$N,'Cartera Semanal Producto'!X$1,'BD Factoraje'!$C:$C,$B$2)</f>
        <v>0</v>
      </c>
      <c r="Y87" s="11">
        <f>IF('Cartera Semanal Producto'!$A87='Cartera Semanal Producto'!Y$1,-SUMIFS('BD Factoraje'!$Q:$Q,'BD Factoraje'!$G:$G,'Cartera Semanal Producto'!$A87,'BD Factoraje'!$C:$C,$B$2),0)+X87-SUMIFS('BD Factoraje'!$R:$R,'BD Factoraje'!$G:$G,'Cartera Semanal Producto'!$A87,'BD Factoraje'!$N:$N,'Cartera Semanal Producto'!Y$1,'BD Factoraje'!$C:$C,$B$2)</f>
        <v>0</v>
      </c>
      <c r="Z87" s="11">
        <f>IF('Cartera Semanal Producto'!$A87='Cartera Semanal Producto'!Z$1,-SUMIFS('BD Factoraje'!$Q:$Q,'BD Factoraje'!$G:$G,'Cartera Semanal Producto'!$A87,'BD Factoraje'!$C:$C,$B$2),0)+Y87-SUMIFS('BD Factoraje'!$R:$R,'BD Factoraje'!$G:$G,'Cartera Semanal Producto'!$A87,'BD Factoraje'!$N:$N,'Cartera Semanal Producto'!Z$1,'BD Factoraje'!$C:$C,$B$2)</f>
        <v>0</v>
      </c>
      <c r="AA87" s="11">
        <f>IF('Cartera Semanal Producto'!$A87='Cartera Semanal Producto'!AA$1,-SUMIFS('BD Factoraje'!$Q:$Q,'BD Factoraje'!$G:$G,'Cartera Semanal Producto'!$A87,'BD Factoraje'!$C:$C,$B$2),0)+Z87-SUMIFS('BD Factoraje'!$R:$R,'BD Factoraje'!$G:$G,'Cartera Semanal Producto'!$A87,'BD Factoraje'!$N:$N,'Cartera Semanal Producto'!AA$1,'BD Factoraje'!$C:$C,$B$2)</f>
        <v>0</v>
      </c>
      <c r="AB87" s="11">
        <f>IF('Cartera Semanal Producto'!$A87='Cartera Semanal Producto'!AB$1,-SUMIFS('BD Factoraje'!$Q:$Q,'BD Factoraje'!$G:$G,'Cartera Semanal Producto'!$A87,'BD Factoraje'!$C:$C,$B$2),0)+AA87-SUMIFS('BD Factoraje'!$R:$R,'BD Factoraje'!$G:$G,'Cartera Semanal Producto'!$A87,'BD Factoraje'!$N:$N,'Cartera Semanal Producto'!AB$1,'BD Factoraje'!$C:$C,$B$2)</f>
        <v>0</v>
      </c>
      <c r="AC87" s="11">
        <f>IF('Cartera Semanal Producto'!$A87='Cartera Semanal Producto'!AC$1,-SUMIFS('BD Factoraje'!$Q:$Q,'BD Factoraje'!$G:$G,'Cartera Semanal Producto'!$A87,'BD Factoraje'!$C:$C,$B$2),0)+AB87-SUMIFS('BD Factoraje'!$R:$R,'BD Factoraje'!$G:$G,'Cartera Semanal Producto'!$A87,'BD Factoraje'!$N:$N,'Cartera Semanal Producto'!AC$1,'BD Factoraje'!$C:$C,$B$2)</f>
        <v>0</v>
      </c>
      <c r="AD87" s="11">
        <f>IF('Cartera Semanal Producto'!$A87='Cartera Semanal Producto'!AD$1,-SUMIFS('BD Factoraje'!$Q:$Q,'BD Factoraje'!$G:$G,'Cartera Semanal Producto'!$A87,'BD Factoraje'!$C:$C,$B$2),0)+AC87-SUMIFS('BD Factoraje'!$R:$R,'BD Factoraje'!$G:$G,'Cartera Semanal Producto'!$A87,'BD Factoraje'!$N:$N,'Cartera Semanal Producto'!AD$1,'BD Factoraje'!$C:$C,$B$2)</f>
        <v>0</v>
      </c>
      <c r="AE87" s="11">
        <f>IF('Cartera Semanal Producto'!$A87='Cartera Semanal Producto'!AE$1,-SUMIFS('BD Factoraje'!$Q:$Q,'BD Factoraje'!$G:$G,'Cartera Semanal Producto'!$A87,'BD Factoraje'!$C:$C,$B$2),0)+AD87-SUMIFS('BD Factoraje'!$R:$R,'BD Factoraje'!$G:$G,'Cartera Semanal Producto'!$A87,'BD Factoraje'!$N:$N,'Cartera Semanal Producto'!AE$1,'BD Factoraje'!$C:$C,$B$2)</f>
        <v>0</v>
      </c>
      <c r="AF87" s="11">
        <f>IF('Cartera Semanal Producto'!$A87='Cartera Semanal Producto'!AF$1,-SUMIFS('BD Factoraje'!$Q:$Q,'BD Factoraje'!$G:$G,'Cartera Semanal Producto'!$A87,'BD Factoraje'!$C:$C,$B$2),0)+AE87-SUMIFS('BD Factoraje'!$R:$R,'BD Factoraje'!$G:$G,'Cartera Semanal Producto'!$A87,'BD Factoraje'!$N:$N,'Cartera Semanal Producto'!AF$1,'BD Factoraje'!$C:$C,$B$2)</f>
        <v>0</v>
      </c>
      <c r="AG87" s="11">
        <f>IF('Cartera Semanal Producto'!$A87='Cartera Semanal Producto'!AG$1,-SUMIFS('BD Factoraje'!$Q:$Q,'BD Factoraje'!$G:$G,'Cartera Semanal Producto'!$A87,'BD Factoraje'!$C:$C,$B$2),0)+AF87-SUMIFS('BD Factoraje'!$R:$R,'BD Factoraje'!$G:$G,'Cartera Semanal Producto'!$A87,'BD Factoraje'!$N:$N,'Cartera Semanal Producto'!AG$1,'BD Factoraje'!$C:$C,$B$2)</f>
        <v>0</v>
      </c>
      <c r="AH87" s="11">
        <f>IF('Cartera Semanal Producto'!$A87='Cartera Semanal Producto'!AH$1,-SUMIFS('BD Factoraje'!$Q:$Q,'BD Factoraje'!$G:$G,'Cartera Semanal Producto'!$A87,'BD Factoraje'!$C:$C,$B$2),0)+AG87-SUMIFS('BD Factoraje'!$R:$R,'BD Factoraje'!$G:$G,'Cartera Semanal Producto'!$A87,'BD Factoraje'!$N:$N,'Cartera Semanal Producto'!AH$1,'BD Factoraje'!$C:$C,$B$2)</f>
        <v>0</v>
      </c>
      <c r="AI87" s="11">
        <f>IF('Cartera Semanal Producto'!$A87='Cartera Semanal Producto'!AI$1,-SUMIFS('BD Factoraje'!$Q:$Q,'BD Factoraje'!$G:$G,'Cartera Semanal Producto'!$A87,'BD Factoraje'!$C:$C,$B$2),0)+AH87-SUMIFS('BD Factoraje'!$R:$R,'BD Factoraje'!$G:$G,'Cartera Semanal Producto'!$A87,'BD Factoraje'!$N:$N,'Cartera Semanal Producto'!AI$1,'BD Factoraje'!$C:$C,$B$2)</f>
        <v>0</v>
      </c>
      <c r="AJ87" s="11">
        <f>IF('Cartera Semanal Producto'!$A87='Cartera Semanal Producto'!AJ$1,-SUMIFS('BD Factoraje'!$Q:$Q,'BD Factoraje'!$G:$G,'Cartera Semanal Producto'!$A87,'BD Factoraje'!$C:$C,$B$2),0)+AI87-SUMIFS('BD Factoraje'!$R:$R,'BD Factoraje'!$G:$G,'Cartera Semanal Producto'!$A87,'BD Factoraje'!$N:$N,'Cartera Semanal Producto'!AJ$1,'BD Factoraje'!$C:$C,$B$2)</f>
        <v>0</v>
      </c>
      <c r="AK87" s="11">
        <f>IF('Cartera Semanal Producto'!$A87='Cartera Semanal Producto'!AK$1,-SUMIFS('BD Factoraje'!$Q:$Q,'BD Factoraje'!$G:$G,'Cartera Semanal Producto'!$A87,'BD Factoraje'!$C:$C,$B$2),0)+AJ87-SUMIFS('BD Factoraje'!$R:$R,'BD Factoraje'!$G:$G,'Cartera Semanal Producto'!$A87,'BD Factoraje'!$N:$N,'Cartera Semanal Producto'!AK$1,'BD Factoraje'!$C:$C,$B$2)</f>
        <v>0</v>
      </c>
      <c r="AL87" s="11">
        <f>IF('Cartera Semanal Producto'!$A87='Cartera Semanal Producto'!AL$1,-SUMIFS('BD Factoraje'!$Q:$Q,'BD Factoraje'!$G:$G,'Cartera Semanal Producto'!$A87,'BD Factoraje'!$C:$C,$B$2),0)+AK87-SUMIFS('BD Factoraje'!$R:$R,'BD Factoraje'!$G:$G,'Cartera Semanal Producto'!$A87,'BD Factoraje'!$N:$N,'Cartera Semanal Producto'!AL$1,'BD Factoraje'!$C:$C,$B$2)</f>
        <v>0</v>
      </c>
      <c r="AM87" s="11">
        <f>IF('Cartera Semanal Producto'!$A87='Cartera Semanal Producto'!AM$1,-SUMIFS('BD Factoraje'!$Q:$Q,'BD Factoraje'!$G:$G,'Cartera Semanal Producto'!$A87,'BD Factoraje'!$C:$C,$B$2),0)+AL87-SUMIFS('BD Factoraje'!$R:$R,'BD Factoraje'!$G:$G,'Cartera Semanal Producto'!$A87,'BD Factoraje'!$N:$N,'Cartera Semanal Producto'!AM$1,'BD Factoraje'!$C:$C,$B$2)</f>
        <v>0</v>
      </c>
      <c r="AN87" s="11">
        <f>IF('Cartera Semanal Producto'!$A87='Cartera Semanal Producto'!AN$1,-SUMIFS('BD Factoraje'!$Q:$Q,'BD Factoraje'!$G:$G,'Cartera Semanal Producto'!$A87,'BD Factoraje'!$C:$C,$B$2),0)+AM87-SUMIFS('BD Factoraje'!$R:$R,'BD Factoraje'!$G:$G,'Cartera Semanal Producto'!$A87,'BD Factoraje'!$N:$N,'Cartera Semanal Producto'!AN$1,'BD Factoraje'!$C:$C,$B$2)</f>
        <v>0</v>
      </c>
      <c r="AO87" s="11">
        <f>IF('Cartera Semanal Producto'!$A87='Cartera Semanal Producto'!AO$1,-SUMIFS('BD Factoraje'!$Q:$Q,'BD Factoraje'!$G:$G,'Cartera Semanal Producto'!$A87,'BD Factoraje'!$C:$C,$B$2),0)+AN87-SUMIFS('BD Factoraje'!$R:$R,'BD Factoraje'!$G:$G,'Cartera Semanal Producto'!$A87,'BD Factoraje'!$N:$N,'Cartera Semanal Producto'!AO$1,'BD Factoraje'!$C:$C,$B$2)</f>
        <v>0</v>
      </c>
      <c r="AP87" s="11">
        <f>IF('Cartera Semanal Producto'!$A87='Cartera Semanal Producto'!AP$1,-SUMIFS('BD Factoraje'!$Q:$Q,'BD Factoraje'!$G:$G,'Cartera Semanal Producto'!$A87,'BD Factoraje'!$C:$C,$B$2),0)+AO87-SUMIFS('BD Factoraje'!$R:$R,'BD Factoraje'!$G:$G,'Cartera Semanal Producto'!$A87,'BD Factoraje'!$N:$N,'Cartera Semanal Producto'!AP$1,'BD Factoraje'!$C:$C,$B$2)</f>
        <v>0</v>
      </c>
      <c r="AQ87" s="11">
        <f>IF('Cartera Semanal Producto'!$A87='Cartera Semanal Producto'!AQ$1,-SUMIFS('BD Factoraje'!$Q:$Q,'BD Factoraje'!$G:$G,'Cartera Semanal Producto'!$A87,'BD Factoraje'!$C:$C,$B$2),0)+AP87-SUMIFS('BD Factoraje'!$R:$R,'BD Factoraje'!$G:$G,'Cartera Semanal Producto'!$A87,'BD Factoraje'!$N:$N,'Cartera Semanal Producto'!AQ$1,'BD Factoraje'!$C:$C,$B$2)</f>
        <v>0</v>
      </c>
      <c r="AR87" s="11">
        <f>IF('Cartera Semanal Producto'!$A87='Cartera Semanal Producto'!AR$1,-SUMIFS('BD Factoraje'!$Q:$Q,'BD Factoraje'!$G:$G,'Cartera Semanal Producto'!$A87,'BD Factoraje'!$C:$C,$B$2),0)+AQ87-SUMIFS('BD Factoraje'!$R:$R,'BD Factoraje'!$G:$G,'Cartera Semanal Producto'!$A87,'BD Factoraje'!$N:$N,'Cartera Semanal Producto'!AR$1,'BD Factoraje'!$C:$C,$B$2)</f>
        <v>0</v>
      </c>
      <c r="AS87" s="11">
        <f>IF('Cartera Semanal Producto'!$A87='Cartera Semanal Producto'!AS$1,-SUMIFS('BD Factoraje'!$Q:$Q,'BD Factoraje'!$G:$G,'Cartera Semanal Producto'!$A87,'BD Factoraje'!$C:$C,$B$2),0)+AR87-SUMIFS('BD Factoraje'!$R:$R,'BD Factoraje'!$G:$G,'Cartera Semanal Producto'!$A87,'BD Factoraje'!$N:$N,'Cartera Semanal Producto'!AS$1,'BD Factoraje'!$C:$C,$B$2)</f>
        <v>0</v>
      </c>
      <c r="AT87" s="11">
        <f>IF('Cartera Semanal Producto'!$A87='Cartera Semanal Producto'!AT$1,-SUMIFS('BD Factoraje'!$Q:$Q,'BD Factoraje'!$G:$G,'Cartera Semanal Producto'!$A87,'BD Factoraje'!$C:$C,$B$2),0)+AS87-SUMIFS('BD Factoraje'!$R:$R,'BD Factoraje'!$G:$G,'Cartera Semanal Producto'!$A87,'BD Factoraje'!$N:$N,'Cartera Semanal Producto'!AT$1,'BD Factoraje'!$C:$C,$B$2)</f>
        <v>0</v>
      </c>
      <c r="AU87" s="11">
        <f>IF('Cartera Semanal Producto'!$A87='Cartera Semanal Producto'!AU$1,-SUMIFS('BD Factoraje'!$Q:$Q,'BD Factoraje'!$G:$G,'Cartera Semanal Producto'!$A87,'BD Factoraje'!$C:$C,$B$2),0)+AT87-SUMIFS('BD Factoraje'!$R:$R,'BD Factoraje'!$G:$G,'Cartera Semanal Producto'!$A87,'BD Factoraje'!$N:$N,'Cartera Semanal Producto'!AU$1,'BD Factoraje'!$C:$C,$B$2)</f>
        <v>0</v>
      </c>
      <c r="AV87" s="11">
        <f>IF('Cartera Semanal Producto'!$A87='Cartera Semanal Producto'!AV$1,-SUMIFS('BD Factoraje'!$Q:$Q,'BD Factoraje'!$G:$G,'Cartera Semanal Producto'!$A87,'BD Factoraje'!$C:$C,$B$2),0)+AU87-SUMIFS('BD Factoraje'!$R:$R,'BD Factoraje'!$G:$G,'Cartera Semanal Producto'!$A87,'BD Factoraje'!$N:$N,'Cartera Semanal Producto'!AV$1,'BD Factoraje'!$C:$C,$B$2)</f>
        <v>0</v>
      </c>
      <c r="AW87" s="11">
        <f>IF('Cartera Semanal Producto'!$A87='Cartera Semanal Producto'!AW$1,-SUMIFS('BD Factoraje'!$Q:$Q,'BD Factoraje'!$G:$G,'Cartera Semanal Producto'!$A87,'BD Factoraje'!$C:$C,$B$2),0)+AV87-SUMIFS('BD Factoraje'!$R:$R,'BD Factoraje'!$G:$G,'Cartera Semanal Producto'!$A87,'BD Factoraje'!$N:$N,'Cartera Semanal Producto'!AW$1,'BD Factoraje'!$C:$C,$B$2)</f>
        <v>0</v>
      </c>
      <c r="AX87" s="11">
        <f>IF('Cartera Semanal Producto'!$A87='Cartera Semanal Producto'!AX$1,-SUMIFS('BD Factoraje'!$Q:$Q,'BD Factoraje'!$G:$G,'Cartera Semanal Producto'!$A87,'BD Factoraje'!$C:$C,$B$2),0)+AW87-SUMIFS('BD Factoraje'!$R:$R,'BD Factoraje'!$G:$G,'Cartera Semanal Producto'!$A87,'BD Factoraje'!$N:$N,'Cartera Semanal Producto'!AX$1,'BD Factoraje'!$C:$C,$B$2)</f>
        <v>0</v>
      </c>
      <c r="AY87" s="11">
        <f>IF('Cartera Semanal Producto'!$A87='Cartera Semanal Producto'!AY$1,-SUMIFS('BD Factoraje'!$Q:$Q,'BD Factoraje'!$G:$G,'Cartera Semanal Producto'!$A87,'BD Factoraje'!$C:$C,$B$2),0)+AX87-SUMIFS('BD Factoraje'!$R:$R,'BD Factoraje'!$G:$G,'Cartera Semanal Producto'!$A87,'BD Factoraje'!$N:$N,'Cartera Semanal Producto'!AY$1,'BD Factoraje'!$C:$C,$B$2)</f>
        <v>0</v>
      </c>
      <c r="AZ87" s="11">
        <f>IF('Cartera Semanal Producto'!$A87='Cartera Semanal Producto'!AZ$1,-SUMIFS('BD Factoraje'!$Q:$Q,'BD Factoraje'!$G:$G,'Cartera Semanal Producto'!$A87,'BD Factoraje'!$C:$C,$B$2),0)+AY87-SUMIFS('BD Factoraje'!$R:$R,'BD Factoraje'!$G:$G,'Cartera Semanal Producto'!$A87,'BD Factoraje'!$N:$N,'Cartera Semanal Producto'!AZ$1,'BD Factoraje'!$C:$C,$B$2)</f>
        <v>0</v>
      </c>
      <c r="BA87" s="11">
        <f>IF('Cartera Semanal Producto'!$A87='Cartera Semanal Producto'!BA$1,-SUMIFS('BD Factoraje'!$Q:$Q,'BD Factoraje'!$G:$G,'Cartera Semanal Producto'!$A87,'BD Factoraje'!$C:$C,$B$2),0)+AZ87-SUMIFS('BD Factoraje'!$R:$R,'BD Factoraje'!$G:$G,'Cartera Semanal Producto'!$A87,'BD Factoraje'!$N:$N,'Cartera Semanal Producto'!BA$1,'BD Factoraje'!$C:$C,$B$2)</f>
        <v>0</v>
      </c>
      <c r="BB87" s="11">
        <f>IF('Cartera Semanal Producto'!$A87='Cartera Semanal Producto'!BB$1,-SUMIFS('BD Factoraje'!$Q:$Q,'BD Factoraje'!$G:$G,'Cartera Semanal Producto'!$A87,'BD Factoraje'!$C:$C,$B$2),0)+BA87-SUMIFS('BD Factoraje'!$R:$R,'BD Factoraje'!$G:$G,'Cartera Semanal Producto'!$A87,'BD Factoraje'!$N:$N,'Cartera Semanal Producto'!BB$1,'BD Factoraje'!$C:$C,$B$2)</f>
        <v>0</v>
      </c>
      <c r="BC87" s="11">
        <f>IF('Cartera Semanal Producto'!$A87='Cartera Semanal Producto'!BC$1,-SUMIFS('BD Factoraje'!$Q:$Q,'BD Factoraje'!$G:$G,'Cartera Semanal Producto'!$A87,'BD Factoraje'!$C:$C,$B$2),0)+BB87-SUMIFS('BD Factoraje'!$R:$R,'BD Factoraje'!$G:$G,'Cartera Semanal Producto'!$A87,'BD Factoraje'!$N:$N,'Cartera Semanal Producto'!BC$1,'BD Factoraje'!$C:$C,$B$2)</f>
        <v>0</v>
      </c>
      <c r="BD87" s="11">
        <f>IF('Cartera Semanal Producto'!$A87='Cartera Semanal Producto'!BD$1,-SUMIFS('BD Factoraje'!$Q:$Q,'BD Factoraje'!$G:$G,'Cartera Semanal Producto'!$A87,'BD Factoraje'!$C:$C,$B$2),0)+BC87-SUMIFS('BD Factoraje'!$R:$R,'BD Factoraje'!$G:$G,'Cartera Semanal Producto'!$A87,'BD Factoraje'!$N:$N,'Cartera Semanal Producto'!BD$1,'BD Factoraje'!$C:$C,$B$2)</f>
        <v>0</v>
      </c>
      <c r="BE87" s="11">
        <f>IF('Cartera Semanal Producto'!$A87='Cartera Semanal Producto'!BE$1,-SUMIFS('BD Factoraje'!$Q:$Q,'BD Factoraje'!$G:$G,'Cartera Semanal Producto'!$A87,'BD Factoraje'!$C:$C,$B$2),0)+BD87-SUMIFS('BD Factoraje'!$R:$R,'BD Factoraje'!$G:$G,'Cartera Semanal Producto'!$A87,'BD Factoraje'!$N:$N,'Cartera Semanal Producto'!BE$1,'BD Factoraje'!$C:$C,$B$2)</f>
        <v>0</v>
      </c>
      <c r="BF87" s="11">
        <f>IF('Cartera Semanal Producto'!$A87='Cartera Semanal Producto'!BF$1,-SUMIFS('BD Factoraje'!$Q:$Q,'BD Factoraje'!$G:$G,'Cartera Semanal Producto'!$A87,'BD Factoraje'!$C:$C,$B$2),0)+BE87-SUMIFS('BD Factoraje'!$R:$R,'BD Factoraje'!$G:$G,'Cartera Semanal Producto'!$A87,'BD Factoraje'!$N:$N,'Cartera Semanal Producto'!BF$1,'BD Factoraje'!$C:$C,$B$2)</f>
        <v>0</v>
      </c>
      <c r="BG87" s="11">
        <f>IF('Cartera Semanal Producto'!$A87='Cartera Semanal Producto'!BG$1,-SUMIFS('BD Factoraje'!$Q:$Q,'BD Factoraje'!$G:$G,'Cartera Semanal Producto'!$A87,'BD Factoraje'!$C:$C,$B$2),0)+BF87-SUMIFS('BD Factoraje'!$R:$R,'BD Factoraje'!$G:$G,'Cartera Semanal Producto'!$A87,'BD Factoraje'!$N:$N,'Cartera Semanal Producto'!BG$1,'BD Factoraje'!$C:$C,$B$2)</f>
        <v>0</v>
      </c>
      <c r="BH87" s="11">
        <f>IF('Cartera Semanal Producto'!$A87='Cartera Semanal Producto'!BH$1,-SUMIFS('BD Factoraje'!$Q:$Q,'BD Factoraje'!$G:$G,'Cartera Semanal Producto'!$A87,'BD Factoraje'!$C:$C,$B$2),0)+BG87-SUMIFS('BD Factoraje'!$R:$R,'BD Factoraje'!$G:$G,'Cartera Semanal Producto'!$A87,'BD Factoraje'!$N:$N,'Cartera Semanal Producto'!BH$1,'BD Factoraje'!$C:$C,$B$2)</f>
        <v>0</v>
      </c>
      <c r="BI87" s="11">
        <f>IF('Cartera Semanal Producto'!$A87='Cartera Semanal Producto'!BI$1,-SUMIFS('BD Factoraje'!$Q:$Q,'BD Factoraje'!$G:$G,'Cartera Semanal Producto'!$A87,'BD Factoraje'!$C:$C,$B$2),0)+BH87-SUMIFS('BD Factoraje'!$R:$R,'BD Factoraje'!$G:$G,'Cartera Semanal Producto'!$A87,'BD Factoraje'!$N:$N,'Cartera Semanal Producto'!BI$1,'BD Factoraje'!$C:$C,$B$2)</f>
        <v>0</v>
      </c>
      <c r="BJ87" s="11">
        <f>IF('Cartera Semanal Producto'!$A87='Cartera Semanal Producto'!BJ$1,-SUMIFS('BD Factoraje'!$Q:$Q,'BD Factoraje'!$G:$G,'Cartera Semanal Producto'!$A87,'BD Factoraje'!$C:$C,$B$2),0)+BI87-SUMIFS('BD Factoraje'!$R:$R,'BD Factoraje'!$G:$G,'Cartera Semanal Producto'!$A87,'BD Factoraje'!$N:$N,'Cartera Semanal Producto'!BJ$1,'BD Factoraje'!$C:$C,$B$2)</f>
        <v>0</v>
      </c>
      <c r="BK87" s="11">
        <f>IF('Cartera Semanal Producto'!$A87='Cartera Semanal Producto'!BK$1,-SUMIFS('BD Factoraje'!$Q:$Q,'BD Factoraje'!$G:$G,'Cartera Semanal Producto'!$A87,'BD Factoraje'!$C:$C,$B$2),0)+BJ87-SUMIFS('BD Factoraje'!$R:$R,'BD Factoraje'!$G:$G,'Cartera Semanal Producto'!$A87,'BD Factoraje'!$N:$N,'Cartera Semanal Producto'!BK$1,'BD Factoraje'!$C:$C,$B$2)</f>
        <v>0</v>
      </c>
      <c r="BL87" s="11">
        <f>IF('Cartera Semanal Producto'!$A87='Cartera Semanal Producto'!BL$1,-SUMIFS('BD Factoraje'!$Q:$Q,'BD Factoraje'!$G:$G,'Cartera Semanal Producto'!$A87,'BD Factoraje'!$C:$C,$B$2),0)+BK87-SUMIFS('BD Factoraje'!$R:$R,'BD Factoraje'!$G:$G,'Cartera Semanal Producto'!$A87,'BD Factoraje'!$N:$N,'Cartera Semanal Producto'!BL$1,'BD Factoraje'!$C:$C,$B$2)</f>
        <v>0</v>
      </c>
      <c r="BM87" s="11">
        <f>IF('Cartera Semanal Producto'!$A87='Cartera Semanal Producto'!BM$1,-SUMIFS('BD Factoraje'!$Q:$Q,'BD Factoraje'!$G:$G,'Cartera Semanal Producto'!$A87,'BD Factoraje'!$C:$C,$B$2),0)+BL87-SUMIFS('BD Factoraje'!$R:$R,'BD Factoraje'!$G:$G,'Cartera Semanal Producto'!$A87,'BD Factoraje'!$N:$N,'Cartera Semanal Producto'!BM$1,'BD Factoraje'!$C:$C,$B$2)</f>
        <v>0</v>
      </c>
      <c r="BN87" s="11">
        <f>IF('Cartera Semanal Producto'!$A87='Cartera Semanal Producto'!BN$1,-SUMIFS('BD Factoraje'!$Q:$Q,'BD Factoraje'!$G:$G,'Cartera Semanal Producto'!$A87,'BD Factoraje'!$C:$C,$B$2),0)+BM87-SUMIFS('BD Factoraje'!$R:$R,'BD Factoraje'!$G:$G,'Cartera Semanal Producto'!$A87,'BD Factoraje'!$N:$N,'Cartera Semanal Producto'!BN$1,'BD Factoraje'!$C:$C,$B$2)</f>
        <v>0</v>
      </c>
      <c r="BO87" s="11">
        <f>IF('Cartera Semanal Producto'!$A87='Cartera Semanal Producto'!BO$1,-SUMIFS('BD Factoraje'!$Q:$Q,'BD Factoraje'!$G:$G,'Cartera Semanal Producto'!$A87,'BD Factoraje'!$C:$C,$B$2),0)+BN87-SUMIFS('BD Factoraje'!$R:$R,'BD Factoraje'!$G:$G,'Cartera Semanal Producto'!$A87,'BD Factoraje'!$N:$N,'Cartera Semanal Producto'!BO$1,'BD Factoraje'!$C:$C,$B$2)</f>
        <v>0</v>
      </c>
      <c r="BP87" s="11">
        <f>IF('Cartera Semanal Producto'!$A87='Cartera Semanal Producto'!BP$1,-SUMIFS('BD Factoraje'!$Q:$Q,'BD Factoraje'!$G:$G,'Cartera Semanal Producto'!$A87,'BD Factoraje'!$C:$C,$B$2),0)+BO87-SUMIFS('BD Factoraje'!$R:$R,'BD Factoraje'!$G:$G,'Cartera Semanal Producto'!$A87,'BD Factoraje'!$N:$N,'Cartera Semanal Producto'!BP$1,'BD Factoraje'!$C:$C,$B$2)</f>
        <v>0</v>
      </c>
      <c r="BQ87" s="11">
        <f>IF('Cartera Semanal Producto'!$A87='Cartera Semanal Producto'!BQ$1,-SUMIFS('BD Factoraje'!$Q:$Q,'BD Factoraje'!$G:$G,'Cartera Semanal Producto'!$A87,'BD Factoraje'!$C:$C,$B$2),0)+BP87-SUMIFS('BD Factoraje'!$R:$R,'BD Factoraje'!$G:$G,'Cartera Semanal Producto'!$A87,'BD Factoraje'!$N:$N,'Cartera Semanal Producto'!BQ$1,'BD Factoraje'!$C:$C,$B$2)</f>
        <v>0</v>
      </c>
      <c r="BR87" s="11">
        <f>IF('Cartera Semanal Producto'!$A87='Cartera Semanal Producto'!BR$1,-SUMIFS('BD Factoraje'!$Q:$Q,'BD Factoraje'!$G:$G,'Cartera Semanal Producto'!$A87,'BD Factoraje'!$C:$C,$B$2),0)+BQ87-SUMIFS('BD Factoraje'!$R:$R,'BD Factoraje'!$G:$G,'Cartera Semanal Producto'!$A87,'BD Factoraje'!$N:$N,'Cartera Semanal Producto'!BR$1,'BD Factoraje'!$C:$C,$B$2)</f>
        <v>0</v>
      </c>
      <c r="BS87" s="11">
        <f>IF('Cartera Semanal Producto'!$A87='Cartera Semanal Producto'!BS$1,-SUMIFS('BD Factoraje'!$Q:$Q,'BD Factoraje'!$G:$G,'Cartera Semanal Producto'!$A87,'BD Factoraje'!$C:$C,$B$2),0)+BR87-SUMIFS('BD Factoraje'!$R:$R,'BD Factoraje'!$G:$G,'Cartera Semanal Producto'!$A87,'BD Factoraje'!$N:$N,'Cartera Semanal Producto'!BS$1,'BD Factoraje'!$C:$C,$B$2)</f>
        <v>0</v>
      </c>
      <c r="BT87" s="11">
        <f>IF('Cartera Semanal Producto'!$A87='Cartera Semanal Producto'!BT$1,-SUMIFS('BD Factoraje'!$Q:$Q,'BD Factoraje'!$G:$G,'Cartera Semanal Producto'!$A87,'BD Factoraje'!$C:$C,$B$2),0)+BS87-SUMIFS('BD Factoraje'!$R:$R,'BD Factoraje'!$G:$G,'Cartera Semanal Producto'!$A87,'BD Factoraje'!$N:$N,'Cartera Semanal Producto'!BT$1,'BD Factoraje'!$C:$C,$B$2)</f>
        <v>0</v>
      </c>
      <c r="BU87" s="11">
        <f>IF('Cartera Semanal Producto'!$A87='Cartera Semanal Producto'!BU$1,-SUMIFS('BD Factoraje'!$Q:$Q,'BD Factoraje'!$G:$G,'Cartera Semanal Producto'!$A87,'BD Factoraje'!$C:$C,$B$2),0)+BT87-SUMIFS('BD Factoraje'!$R:$R,'BD Factoraje'!$G:$G,'Cartera Semanal Producto'!$A87,'BD Factoraje'!$N:$N,'Cartera Semanal Producto'!BU$1,'BD Factoraje'!$C:$C,$B$2)</f>
        <v>0</v>
      </c>
      <c r="BV87" s="11">
        <f>IF('Cartera Semanal Producto'!$A87='Cartera Semanal Producto'!BV$1,-SUMIFS('BD Factoraje'!$Q:$Q,'BD Factoraje'!$G:$G,'Cartera Semanal Producto'!$A87,'BD Factoraje'!$C:$C,$B$2),0)+BU87-SUMIFS('BD Factoraje'!$R:$R,'BD Factoraje'!$G:$G,'Cartera Semanal Producto'!$A87,'BD Factoraje'!$N:$N,'Cartera Semanal Producto'!BV$1,'BD Factoraje'!$C:$C,$B$2)</f>
        <v>0</v>
      </c>
      <c r="BW87" s="11">
        <f>IF('Cartera Semanal Producto'!$A87='Cartera Semanal Producto'!BW$1,-SUMIFS('BD Factoraje'!$Q:$Q,'BD Factoraje'!$G:$G,'Cartera Semanal Producto'!$A87,'BD Factoraje'!$C:$C,$B$2),0)+BV87-SUMIFS('BD Factoraje'!$R:$R,'BD Factoraje'!$G:$G,'Cartera Semanal Producto'!$A87,'BD Factoraje'!$N:$N,'Cartera Semanal Producto'!BW$1,'BD Factoraje'!$C:$C,$B$2)</f>
        <v>0</v>
      </c>
      <c r="BX87" s="11">
        <f>IF('Cartera Semanal Producto'!$A87='Cartera Semanal Producto'!BX$1,-SUMIFS('BD Factoraje'!$Q:$Q,'BD Factoraje'!$G:$G,'Cartera Semanal Producto'!$A87,'BD Factoraje'!$C:$C,$B$2),0)+BW87-SUMIFS('BD Factoraje'!$R:$R,'BD Factoraje'!$G:$G,'Cartera Semanal Producto'!$A87,'BD Factoraje'!$N:$N,'Cartera Semanal Producto'!BX$1,'BD Factoraje'!$C:$C,$B$2)</f>
        <v>0</v>
      </c>
      <c r="BY87" s="11">
        <f>IF('Cartera Semanal Producto'!$A87='Cartera Semanal Producto'!BY$1,-SUMIFS('BD Factoraje'!$Q:$Q,'BD Factoraje'!$G:$G,'Cartera Semanal Producto'!$A87,'BD Factoraje'!$C:$C,$B$2),0)+BX87-SUMIFS('BD Factoraje'!$R:$R,'BD Factoraje'!$G:$G,'Cartera Semanal Producto'!$A87,'BD Factoraje'!$N:$N,'Cartera Semanal Producto'!BY$1,'BD Factoraje'!$C:$C,$B$2)</f>
        <v>0</v>
      </c>
      <c r="BZ87" s="11">
        <f>IF('Cartera Semanal Producto'!$A87='Cartera Semanal Producto'!BZ$1,-SUMIFS('BD Factoraje'!$Q:$Q,'BD Factoraje'!$G:$G,'Cartera Semanal Producto'!$A87,'BD Factoraje'!$C:$C,$B$2),0)+BY87-SUMIFS('BD Factoraje'!$R:$R,'BD Factoraje'!$G:$G,'Cartera Semanal Producto'!$A87,'BD Factoraje'!$N:$N,'Cartera Semanal Producto'!BZ$1,'BD Factoraje'!$C:$C,$B$2)</f>
        <v>0</v>
      </c>
      <c r="CA87" s="11">
        <f>IF('Cartera Semanal Producto'!$A87='Cartera Semanal Producto'!CA$1,-SUMIFS('BD Factoraje'!$Q:$Q,'BD Factoraje'!$G:$G,'Cartera Semanal Producto'!$A87,'BD Factoraje'!$C:$C,$B$2),0)+BZ87-SUMIFS('BD Factoraje'!$R:$R,'BD Factoraje'!$G:$G,'Cartera Semanal Producto'!$A87,'BD Factoraje'!$N:$N,'Cartera Semanal Producto'!CA$1,'BD Factoraje'!$C:$C,$B$2)</f>
        <v>0</v>
      </c>
      <c r="CB87" s="11">
        <f>IF('Cartera Semanal Producto'!$A87='Cartera Semanal Producto'!CB$1,-SUMIFS('BD Factoraje'!$Q:$Q,'BD Factoraje'!$G:$G,'Cartera Semanal Producto'!$A87,'BD Factoraje'!$C:$C,$B$2),0)+CA87-SUMIFS('BD Factoraje'!$R:$R,'BD Factoraje'!$G:$G,'Cartera Semanal Producto'!$A87,'BD Factoraje'!$N:$N,'Cartera Semanal Producto'!CB$1,'BD Factoraje'!$C:$C,$B$2)</f>
        <v>0</v>
      </c>
      <c r="CC87" s="11">
        <f>IF('Cartera Semanal Producto'!$A87='Cartera Semanal Producto'!CC$1,-SUMIFS('BD Factoraje'!$Q:$Q,'BD Factoraje'!$G:$G,'Cartera Semanal Producto'!$A87,'BD Factoraje'!$C:$C,$B$2),0)+CB87-SUMIFS('BD Factoraje'!$R:$R,'BD Factoraje'!$G:$G,'Cartera Semanal Producto'!$A87,'BD Factoraje'!$N:$N,'Cartera Semanal Producto'!CC$1,'BD Factoraje'!$C:$C,$B$2)</f>
        <v>0</v>
      </c>
      <c r="CD87" s="11">
        <f>IF('Cartera Semanal Producto'!$A87='Cartera Semanal Producto'!CD$1,-SUMIFS('BD Factoraje'!$Q:$Q,'BD Factoraje'!$G:$G,'Cartera Semanal Producto'!$A87,'BD Factoraje'!$C:$C,$B$2),0)+CC87-SUMIFS('BD Factoraje'!$R:$R,'BD Factoraje'!$G:$G,'Cartera Semanal Producto'!$A87,'BD Factoraje'!$N:$N,'Cartera Semanal Producto'!CD$1,'BD Factoraje'!$C:$C,$B$2)</f>
        <v>0</v>
      </c>
      <c r="CE87" s="11">
        <f>IF('Cartera Semanal Producto'!$A87='Cartera Semanal Producto'!CE$1,-SUMIFS('BD Factoraje'!$Q:$Q,'BD Factoraje'!$G:$G,'Cartera Semanal Producto'!$A87,'BD Factoraje'!$C:$C,$B$2),0)+CD87-SUMIFS('BD Factoraje'!$R:$R,'BD Factoraje'!$G:$G,'Cartera Semanal Producto'!$A87,'BD Factoraje'!$N:$N,'Cartera Semanal Producto'!CE$1,'BD Factoraje'!$C:$C,$B$2)</f>
        <v>0</v>
      </c>
      <c r="CF87" s="11">
        <f>IF('Cartera Semanal Producto'!$A87='Cartera Semanal Producto'!CF$1,-SUMIFS('BD Factoraje'!$Q:$Q,'BD Factoraje'!$G:$G,'Cartera Semanal Producto'!$A87,'BD Factoraje'!$C:$C,$B$2),0)+CE87-SUMIFS('BD Factoraje'!$R:$R,'BD Factoraje'!$G:$G,'Cartera Semanal Producto'!$A87,'BD Factoraje'!$N:$N,'Cartera Semanal Producto'!CF$1,'BD Factoraje'!$C:$C,$B$2)</f>
        <v>0</v>
      </c>
      <c r="CG87" s="11">
        <f>IF('Cartera Semanal Producto'!$A87='Cartera Semanal Producto'!CG$1,-SUMIFS('BD Factoraje'!$Q:$Q,'BD Factoraje'!$G:$G,'Cartera Semanal Producto'!$A87,'BD Factoraje'!$C:$C,$B$2),0)+CF87-SUMIFS('BD Factoraje'!$R:$R,'BD Factoraje'!$G:$G,'Cartera Semanal Producto'!$A87,'BD Factoraje'!$N:$N,'Cartera Semanal Producto'!CG$1,'BD Factoraje'!$C:$C,$B$2)</f>
        <v>0</v>
      </c>
      <c r="CH87" s="11">
        <f>IF('Cartera Semanal Producto'!$A87='Cartera Semanal Producto'!CH$1,-SUMIFS('BD Factoraje'!$Q:$Q,'BD Factoraje'!$G:$G,'Cartera Semanal Producto'!$A87,'BD Factoraje'!$C:$C,$B$2),0)+CG87-SUMIFS('BD Factoraje'!$R:$R,'BD Factoraje'!$G:$G,'Cartera Semanal Producto'!$A87,'BD Factoraje'!$N:$N,'Cartera Semanal Producto'!CH$1,'BD Factoraje'!$C:$C,$B$2)</f>
        <v>176244.46000000002</v>
      </c>
      <c r="CI87" s="11">
        <f>IF('Cartera Semanal Producto'!$A87='Cartera Semanal Producto'!CI$1,-SUMIFS('BD Factoraje'!$Q:$Q,'BD Factoraje'!$G:$G,'Cartera Semanal Producto'!$A87,'BD Factoraje'!$C:$C,$B$2),0)+CH87-SUMIFS('BD Factoraje'!$R:$R,'BD Factoraje'!$G:$G,'Cartera Semanal Producto'!$A87,'BD Factoraje'!$N:$N,'Cartera Semanal Producto'!CI$1,'BD Factoraje'!$C:$C,$B$2)</f>
        <v>176244.46000000002</v>
      </c>
      <c r="CJ87" s="11">
        <f>IF('Cartera Semanal Producto'!$A87='Cartera Semanal Producto'!CJ$1,-SUMIFS('BD Factoraje'!$Q:$Q,'BD Factoraje'!$G:$G,'Cartera Semanal Producto'!$A87,'BD Factoraje'!$C:$C,$B$2),0)+CI87-SUMIFS('BD Factoraje'!$R:$R,'BD Factoraje'!$G:$G,'Cartera Semanal Producto'!$A87,'BD Factoraje'!$N:$N,'Cartera Semanal Producto'!CJ$1,'BD Factoraje'!$C:$C,$B$2)</f>
        <v>176244.46000000002</v>
      </c>
      <c r="CK87" s="11">
        <f>IF('Cartera Semanal Producto'!$A87='Cartera Semanal Producto'!CK$1,-SUMIFS('BD Factoraje'!$Q:$Q,'BD Factoraje'!$G:$G,'Cartera Semanal Producto'!$A87,'BD Factoraje'!$C:$C,$B$2),0)+CJ87-SUMIFS('BD Factoraje'!$R:$R,'BD Factoraje'!$G:$G,'Cartera Semanal Producto'!$A87,'BD Factoraje'!$N:$N,'Cartera Semanal Producto'!CK$1,'BD Factoraje'!$C:$C,$B$2)</f>
        <v>176244.46000000002</v>
      </c>
      <c r="CL87" s="11">
        <f>IF('Cartera Semanal Producto'!$A87='Cartera Semanal Producto'!CL$1,-SUMIFS('BD Factoraje'!$Q:$Q,'BD Factoraje'!$G:$G,'Cartera Semanal Producto'!$A87,'BD Factoraje'!$C:$C,$B$2),0)+CK87-SUMIFS('BD Factoraje'!$R:$R,'BD Factoraje'!$G:$G,'Cartera Semanal Producto'!$A87,'BD Factoraje'!$N:$N,'Cartera Semanal Producto'!CL$1,'BD Factoraje'!$C:$C,$B$2)</f>
        <v>176244.46000000002</v>
      </c>
      <c r="CM87" s="11">
        <f>IF('Cartera Semanal Producto'!$A87='Cartera Semanal Producto'!CM$1,-SUMIFS('BD Factoraje'!$Q:$Q,'BD Factoraje'!$G:$G,'Cartera Semanal Producto'!$A87,'BD Factoraje'!$C:$C,$B$2),0)+CL87-SUMIFS('BD Factoraje'!$R:$R,'BD Factoraje'!$G:$G,'Cartera Semanal Producto'!$A87,'BD Factoraje'!$N:$N,'Cartera Semanal Producto'!CM$1,'BD Factoraje'!$C:$C,$B$2)</f>
        <v>176244.46000000002</v>
      </c>
      <c r="CN87" s="11">
        <f>IF('Cartera Semanal Producto'!$A87='Cartera Semanal Producto'!CN$1,-SUMIFS('BD Factoraje'!$Q:$Q,'BD Factoraje'!$G:$G,'Cartera Semanal Producto'!$A87,'BD Factoraje'!$C:$C,$B$2),0)+CM87-SUMIFS('BD Factoraje'!$R:$R,'BD Factoraje'!$G:$G,'Cartera Semanal Producto'!$A87,'BD Factoraje'!$N:$N,'Cartera Semanal Producto'!CN$1,'BD Factoraje'!$C:$C,$B$2)</f>
        <v>176244.46000000002</v>
      </c>
      <c r="CO87" s="11">
        <f>IF('Cartera Semanal Producto'!$A87='Cartera Semanal Producto'!CO$1,-SUMIFS('BD Factoraje'!$Q:$Q,'BD Factoraje'!$G:$G,'Cartera Semanal Producto'!$A87,'BD Factoraje'!$C:$C,$B$2),0)+CN87-SUMIFS('BD Factoraje'!$R:$R,'BD Factoraje'!$G:$G,'Cartera Semanal Producto'!$A87,'BD Factoraje'!$N:$N,'Cartera Semanal Producto'!CO$1,'BD Factoraje'!$C:$C,$B$2)</f>
        <v>176244.46000000002</v>
      </c>
      <c r="CP87" s="11">
        <f>IF('Cartera Semanal Producto'!$A87='Cartera Semanal Producto'!CP$1,-SUMIFS('BD Factoraje'!$Q:$Q,'BD Factoraje'!$G:$G,'Cartera Semanal Producto'!$A87,'BD Factoraje'!$C:$C,$B$2),0)+CO87-SUMIFS('BD Factoraje'!$R:$R,'BD Factoraje'!$G:$G,'Cartera Semanal Producto'!$A87,'BD Factoraje'!$N:$N,'Cartera Semanal Producto'!CP$1,'BD Factoraje'!$C:$C,$B$2)</f>
        <v>176244.46000000002</v>
      </c>
      <c r="CQ87" s="11">
        <f>IF('Cartera Semanal Producto'!$A87='Cartera Semanal Producto'!CQ$1,-SUMIFS('BD Factoraje'!$Q:$Q,'BD Factoraje'!$G:$G,'Cartera Semanal Producto'!$A87,'BD Factoraje'!$C:$C,$B$2),0)+CP87-SUMIFS('BD Factoraje'!$R:$R,'BD Factoraje'!$G:$G,'Cartera Semanal Producto'!$A87,'BD Factoraje'!$N:$N,'Cartera Semanal Producto'!CQ$1,'BD Factoraje'!$C:$C,$B$2)</f>
        <v>176244.46000000002</v>
      </c>
      <c r="CR87" s="11">
        <f>IF('Cartera Semanal Producto'!$A87='Cartera Semanal Producto'!CR$1,-SUMIFS('BD Factoraje'!$Q:$Q,'BD Factoraje'!$G:$G,'Cartera Semanal Producto'!$A87,'BD Factoraje'!$C:$C,$B$2),0)+CQ87-SUMIFS('BD Factoraje'!$R:$R,'BD Factoraje'!$G:$G,'Cartera Semanal Producto'!$A87,'BD Factoraje'!$N:$N,'Cartera Semanal Producto'!CR$1,'BD Factoraje'!$C:$C,$B$2)</f>
        <v>176244.46000000002</v>
      </c>
      <c r="CS87" s="11">
        <f>IF('Cartera Semanal Producto'!$A87='Cartera Semanal Producto'!CS$1,-SUMIFS('BD Factoraje'!$Q:$Q,'BD Factoraje'!$G:$G,'Cartera Semanal Producto'!$A87,'BD Factoraje'!$C:$C,$B$2),0)+CR87-SUMIFS('BD Factoraje'!$R:$R,'BD Factoraje'!$G:$G,'Cartera Semanal Producto'!$A87,'BD Factoraje'!$N:$N,'Cartera Semanal Producto'!CS$1,'BD Factoraje'!$C:$C,$B$2)</f>
        <v>176244.46000000002</v>
      </c>
      <c r="CT87" s="11">
        <f>IF('Cartera Semanal Producto'!$A87='Cartera Semanal Producto'!CT$1,-SUMIFS('BD Factoraje'!$Q:$Q,'BD Factoraje'!$G:$G,'Cartera Semanal Producto'!$A87,'BD Factoraje'!$C:$C,$B$2),0)+CS87-SUMIFS('BD Factoraje'!$R:$R,'BD Factoraje'!$G:$G,'Cartera Semanal Producto'!$A87,'BD Factoraje'!$N:$N,'Cartera Semanal Producto'!CT$1,'BD Factoraje'!$C:$C,$B$2)</f>
        <v>176244.46000000002</v>
      </c>
      <c r="CU87" s="11">
        <f>IF('Cartera Semanal Producto'!$A87='Cartera Semanal Producto'!CU$1,-SUMIFS('BD Factoraje'!$Q:$Q,'BD Factoraje'!$G:$G,'Cartera Semanal Producto'!$A87,'BD Factoraje'!$C:$C,$B$2),0)+CT87-SUMIFS('BD Factoraje'!$R:$R,'BD Factoraje'!$G:$G,'Cartera Semanal Producto'!$A87,'BD Factoraje'!$N:$N,'Cartera Semanal Producto'!CU$1,'BD Factoraje'!$C:$C,$B$2)</f>
        <v>176244.46000000002</v>
      </c>
      <c r="CV87" s="11">
        <f>IF('Cartera Semanal Producto'!$A87='Cartera Semanal Producto'!CV$1,-SUMIFS('BD Factoraje'!$Q:$Q,'BD Factoraje'!$G:$G,'Cartera Semanal Producto'!$A87,'BD Factoraje'!$C:$C,$B$2),0)+CU87-SUMIFS('BD Factoraje'!$R:$R,'BD Factoraje'!$G:$G,'Cartera Semanal Producto'!$A87,'BD Factoraje'!$N:$N,'Cartera Semanal Producto'!CV$1,'BD Factoraje'!$C:$C,$B$2)</f>
        <v>176244.46000000002</v>
      </c>
    </row>
    <row r="88" spans="1:100" x14ac:dyDescent="0.25">
      <c r="A88" s="14">
        <v>98</v>
      </c>
      <c r="B88" s="31">
        <f t="shared" si="3"/>
        <v>43051</v>
      </c>
      <c r="C88" s="11">
        <f>IF('Cartera Semanal Producto'!$A88='Cartera Semanal Producto'!C$1,-SUMIFS('BD Factoraje'!$Q:$Q,'BD Factoraje'!$G:$G,'Cartera Semanal Producto'!$A88,'BD Factoraje'!$C:$C,$B$2),0)</f>
        <v>0</v>
      </c>
      <c r="D88" s="11">
        <f>IF('Cartera Semanal Producto'!$A88='Cartera Semanal Producto'!D$1,-SUMIFS('BD Factoraje'!$Q:$Q,'BD Factoraje'!$G:$G,'Cartera Semanal Producto'!$A88,'BD Factoraje'!$C:$C,$B$2),0)+C88-SUMIFS('BD Factoraje'!$R:$R,'BD Factoraje'!$G:$G,'Cartera Semanal Producto'!$A88,'BD Factoraje'!$N:$N,'Cartera Semanal Producto'!D$1,'BD Factoraje'!$C:$C,$B$2)</f>
        <v>0</v>
      </c>
      <c r="E88" s="11">
        <f>IF('Cartera Semanal Producto'!$A88='Cartera Semanal Producto'!E$1,-SUMIFS('BD Factoraje'!$Q:$Q,'BD Factoraje'!$G:$G,'Cartera Semanal Producto'!$A88,'BD Factoraje'!$C:$C,$B$2),0)+D88-SUMIFS('BD Factoraje'!$R:$R,'BD Factoraje'!$G:$G,'Cartera Semanal Producto'!$A88,'BD Factoraje'!$N:$N,'Cartera Semanal Producto'!E$1,'BD Factoraje'!$C:$C,$B$2)</f>
        <v>0</v>
      </c>
      <c r="F88" s="11">
        <f>IF('Cartera Semanal Producto'!$A88='Cartera Semanal Producto'!F$1,-SUMIFS('BD Factoraje'!$Q:$Q,'BD Factoraje'!$G:$G,'Cartera Semanal Producto'!$A88,'BD Factoraje'!$C:$C,$B$2),0)+E88-SUMIFS('BD Factoraje'!$R:$R,'BD Factoraje'!$G:$G,'Cartera Semanal Producto'!$A88,'BD Factoraje'!$N:$N,'Cartera Semanal Producto'!F$1,'BD Factoraje'!$C:$C,$B$2)</f>
        <v>0</v>
      </c>
      <c r="G88" s="11">
        <f>IF('Cartera Semanal Producto'!$A88='Cartera Semanal Producto'!G$1,-SUMIFS('BD Factoraje'!$Q:$Q,'BD Factoraje'!$G:$G,'Cartera Semanal Producto'!$A88,'BD Factoraje'!$C:$C,$B$2),0)+F88-SUMIFS('BD Factoraje'!$R:$R,'BD Factoraje'!$G:$G,'Cartera Semanal Producto'!$A88,'BD Factoraje'!$N:$N,'Cartera Semanal Producto'!G$1,'BD Factoraje'!$C:$C,$B$2)</f>
        <v>0</v>
      </c>
      <c r="H88" s="11">
        <f>IF('Cartera Semanal Producto'!$A88='Cartera Semanal Producto'!H$1,-SUMIFS('BD Factoraje'!$Q:$Q,'BD Factoraje'!$G:$G,'Cartera Semanal Producto'!$A88,'BD Factoraje'!$C:$C,$B$2),0)+G88-SUMIFS('BD Factoraje'!$R:$R,'BD Factoraje'!$G:$G,'Cartera Semanal Producto'!$A88,'BD Factoraje'!$N:$N,'Cartera Semanal Producto'!H$1,'BD Factoraje'!$C:$C,$B$2)</f>
        <v>0</v>
      </c>
      <c r="I88" s="11">
        <f>IF('Cartera Semanal Producto'!$A88='Cartera Semanal Producto'!I$1,-SUMIFS('BD Factoraje'!$Q:$Q,'BD Factoraje'!$G:$G,'Cartera Semanal Producto'!$A88,'BD Factoraje'!$C:$C,$B$2),0)+H88-SUMIFS('BD Factoraje'!$R:$R,'BD Factoraje'!$G:$G,'Cartera Semanal Producto'!$A88,'BD Factoraje'!$N:$N,'Cartera Semanal Producto'!I$1,'BD Factoraje'!$C:$C,$B$2)</f>
        <v>0</v>
      </c>
      <c r="J88" s="11">
        <f>IF('Cartera Semanal Producto'!$A88='Cartera Semanal Producto'!J$1,-SUMIFS('BD Factoraje'!$Q:$Q,'BD Factoraje'!$G:$G,'Cartera Semanal Producto'!$A88,'BD Factoraje'!$C:$C,$B$2),0)+I88-SUMIFS('BD Factoraje'!$R:$R,'BD Factoraje'!$G:$G,'Cartera Semanal Producto'!$A88,'BD Factoraje'!$N:$N,'Cartera Semanal Producto'!J$1,'BD Factoraje'!$C:$C,$B$2)</f>
        <v>0</v>
      </c>
      <c r="K88" s="11">
        <f>IF('Cartera Semanal Producto'!$A88='Cartera Semanal Producto'!K$1,-SUMIFS('BD Factoraje'!$Q:$Q,'BD Factoraje'!$G:$G,'Cartera Semanal Producto'!$A88,'BD Factoraje'!$C:$C,$B$2),0)+J88-SUMIFS('BD Factoraje'!$R:$R,'BD Factoraje'!$G:$G,'Cartera Semanal Producto'!$A88,'BD Factoraje'!$N:$N,'Cartera Semanal Producto'!K$1,'BD Factoraje'!$C:$C,$B$2)</f>
        <v>0</v>
      </c>
      <c r="L88" s="11">
        <f>IF('Cartera Semanal Producto'!$A88='Cartera Semanal Producto'!L$1,-SUMIFS('BD Factoraje'!$Q:$Q,'BD Factoraje'!$G:$G,'Cartera Semanal Producto'!$A88,'BD Factoraje'!$C:$C,$B$2),0)+K88-SUMIFS('BD Factoraje'!$R:$R,'BD Factoraje'!$G:$G,'Cartera Semanal Producto'!$A88,'BD Factoraje'!$N:$N,'Cartera Semanal Producto'!L$1,'BD Factoraje'!$C:$C,$B$2)</f>
        <v>0</v>
      </c>
      <c r="M88" s="11">
        <f>IF('Cartera Semanal Producto'!$A88='Cartera Semanal Producto'!M$1,-SUMIFS('BD Factoraje'!$Q:$Q,'BD Factoraje'!$G:$G,'Cartera Semanal Producto'!$A88,'BD Factoraje'!$C:$C,$B$2),0)+L88-SUMIFS('BD Factoraje'!$R:$R,'BD Factoraje'!$G:$G,'Cartera Semanal Producto'!$A88,'BD Factoraje'!$N:$N,'Cartera Semanal Producto'!M$1,'BD Factoraje'!$C:$C,$B$2)</f>
        <v>0</v>
      </c>
      <c r="N88" s="11">
        <f>IF('Cartera Semanal Producto'!$A88='Cartera Semanal Producto'!N$1,-SUMIFS('BD Factoraje'!$Q:$Q,'BD Factoraje'!$G:$G,'Cartera Semanal Producto'!$A88,'BD Factoraje'!$C:$C,$B$2),0)+M88-SUMIFS('BD Factoraje'!$R:$R,'BD Factoraje'!$G:$G,'Cartera Semanal Producto'!$A88,'BD Factoraje'!$N:$N,'Cartera Semanal Producto'!N$1,'BD Factoraje'!$C:$C,$B$2)</f>
        <v>0</v>
      </c>
      <c r="O88" s="11">
        <f>IF('Cartera Semanal Producto'!$A88='Cartera Semanal Producto'!O$1,-SUMIFS('BD Factoraje'!$Q:$Q,'BD Factoraje'!$G:$G,'Cartera Semanal Producto'!$A88,'BD Factoraje'!$C:$C,$B$2),0)+N88-SUMIFS('BD Factoraje'!$R:$R,'BD Factoraje'!$G:$G,'Cartera Semanal Producto'!$A88,'BD Factoraje'!$N:$N,'Cartera Semanal Producto'!O$1,'BD Factoraje'!$C:$C,$B$2)</f>
        <v>0</v>
      </c>
      <c r="P88" s="11">
        <f>IF('Cartera Semanal Producto'!$A88='Cartera Semanal Producto'!P$1,-SUMIFS('BD Factoraje'!$Q:$Q,'BD Factoraje'!$G:$G,'Cartera Semanal Producto'!$A88,'BD Factoraje'!$C:$C,$B$2),0)+O88-SUMIFS('BD Factoraje'!$R:$R,'BD Factoraje'!$G:$G,'Cartera Semanal Producto'!$A88,'BD Factoraje'!$N:$N,'Cartera Semanal Producto'!P$1,'BD Factoraje'!$C:$C,$B$2)</f>
        <v>0</v>
      </c>
      <c r="Q88" s="11">
        <f>IF('Cartera Semanal Producto'!$A88='Cartera Semanal Producto'!Q$1,-SUMIFS('BD Factoraje'!$Q:$Q,'BD Factoraje'!$G:$G,'Cartera Semanal Producto'!$A88,'BD Factoraje'!$C:$C,$B$2),0)+P88-SUMIFS('BD Factoraje'!$R:$R,'BD Factoraje'!$G:$G,'Cartera Semanal Producto'!$A88,'BD Factoraje'!$N:$N,'Cartera Semanal Producto'!Q$1,'BD Factoraje'!$C:$C,$B$2)</f>
        <v>0</v>
      </c>
      <c r="R88" s="11">
        <f>IF('Cartera Semanal Producto'!$A88='Cartera Semanal Producto'!R$1,-SUMIFS('BD Factoraje'!$Q:$Q,'BD Factoraje'!$G:$G,'Cartera Semanal Producto'!$A88,'BD Factoraje'!$C:$C,$B$2),0)+Q88-SUMIFS('BD Factoraje'!$R:$R,'BD Factoraje'!$G:$G,'Cartera Semanal Producto'!$A88,'BD Factoraje'!$N:$N,'Cartera Semanal Producto'!R$1,'BD Factoraje'!$C:$C,$B$2)</f>
        <v>0</v>
      </c>
      <c r="S88" s="11">
        <f>IF('Cartera Semanal Producto'!$A88='Cartera Semanal Producto'!S$1,-SUMIFS('BD Factoraje'!$Q:$Q,'BD Factoraje'!$G:$G,'Cartera Semanal Producto'!$A88,'BD Factoraje'!$C:$C,$B$2),0)+R88-SUMIFS('BD Factoraje'!$R:$R,'BD Factoraje'!$G:$G,'Cartera Semanal Producto'!$A88,'BD Factoraje'!$N:$N,'Cartera Semanal Producto'!S$1,'BD Factoraje'!$C:$C,$B$2)</f>
        <v>0</v>
      </c>
      <c r="T88" s="11">
        <f>IF('Cartera Semanal Producto'!$A88='Cartera Semanal Producto'!T$1,-SUMIFS('BD Factoraje'!$Q:$Q,'BD Factoraje'!$G:$G,'Cartera Semanal Producto'!$A88,'BD Factoraje'!$C:$C,$B$2),0)+S88-SUMIFS('BD Factoraje'!$R:$R,'BD Factoraje'!$G:$G,'Cartera Semanal Producto'!$A88,'BD Factoraje'!$N:$N,'Cartera Semanal Producto'!T$1,'BD Factoraje'!$C:$C,$B$2)</f>
        <v>0</v>
      </c>
      <c r="U88" s="11">
        <f>IF('Cartera Semanal Producto'!$A88='Cartera Semanal Producto'!U$1,-SUMIFS('BD Factoraje'!$Q:$Q,'BD Factoraje'!$G:$G,'Cartera Semanal Producto'!$A88,'BD Factoraje'!$C:$C,$B$2),0)+T88-SUMIFS('BD Factoraje'!$R:$R,'BD Factoraje'!$G:$G,'Cartera Semanal Producto'!$A88,'BD Factoraje'!$N:$N,'Cartera Semanal Producto'!U$1,'BD Factoraje'!$C:$C,$B$2)</f>
        <v>0</v>
      </c>
      <c r="V88" s="11">
        <f>IF('Cartera Semanal Producto'!$A88='Cartera Semanal Producto'!V$1,-SUMIFS('BD Factoraje'!$Q:$Q,'BD Factoraje'!$G:$G,'Cartera Semanal Producto'!$A88,'BD Factoraje'!$C:$C,$B$2),0)+U88-SUMIFS('BD Factoraje'!$R:$R,'BD Factoraje'!$G:$G,'Cartera Semanal Producto'!$A88,'BD Factoraje'!$N:$N,'Cartera Semanal Producto'!V$1,'BD Factoraje'!$C:$C,$B$2)</f>
        <v>0</v>
      </c>
      <c r="W88" s="11">
        <f>IF('Cartera Semanal Producto'!$A88='Cartera Semanal Producto'!W$1,-SUMIFS('BD Factoraje'!$Q:$Q,'BD Factoraje'!$G:$G,'Cartera Semanal Producto'!$A88,'BD Factoraje'!$C:$C,$B$2),0)+V88-SUMIFS('BD Factoraje'!$R:$R,'BD Factoraje'!$G:$G,'Cartera Semanal Producto'!$A88,'BD Factoraje'!$N:$N,'Cartera Semanal Producto'!W$1,'BD Factoraje'!$C:$C,$B$2)</f>
        <v>0</v>
      </c>
      <c r="X88" s="11">
        <f>IF('Cartera Semanal Producto'!$A88='Cartera Semanal Producto'!X$1,-SUMIFS('BD Factoraje'!$Q:$Q,'BD Factoraje'!$G:$G,'Cartera Semanal Producto'!$A88,'BD Factoraje'!$C:$C,$B$2),0)+W88-SUMIFS('BD Factoraje'!$R:$R,'BD Factoraje'!$G:$G,'Cartera Semanal Producto'!$A88,'BD Factoraje'!$N:$N,'Cartera Semanal Producto'!X$1,'BD Factoraje'!$C:$C,$B$2)</f>
        <v>0</v>
      </c>
      <c r="Y88" s="11">
        <f>IF('Cartera Semanal Producto'!$A88='Cartera Semanal Producto'!Y$1,-SUMIFS('BD Factoraje'!$Q:$Q,'BD Factoraje'!$G:$G,'Cartera Semanal Producto'!$A88,'BD Factoraje'!$C:$C,$B$2),0)+X88-SUMIFS('BD Factoraje'!$R:$R,'BD Factoraje'!$G:$G,'Cartera Semanal Producto'!$A88,'BD Factoraje'!$N:$N,'Cartera Semanal Producto'!Y$1,'BD Factoraje'!$C:$C,$B$2)</f>
        <v>0</v>
      </c>
      <c r="Z88" s="11">
        <f>IF('Cartera Semanal Producto'!$A88='Cartera Semanal Producto'!Z$1,-SUMIFS('BD Factoraje'!$Q:$Q,'BD Factoraje'!$G:$G,'Cartera Semanal Producto'!$A88,'BD Factoraje'!$C:$C,$B$2),0)+Y88-SUMIFS('BD Factoraje'!$R:$R,'BD Factoraje'!$G:$G,'Cartera Semanal Producto'!$A88,'BD Factoraje'!$N:$N,'Cartera Semanal Producto'!Z$1,'BD Factoraje'!$C:$C,$B$2)</f>
        <v>0</v>
      </c>
      <c r="AA88" s="11">
        <f>IF('Cartera Semanal Producto'!$A88='Cartera Semanal Producto'!AA$1,-SUMIFS('BD Factoraje'!$Q:$Q,'BD Factoraje'!$G:$G,'Cartera Semanal Producto'!$A88,'BD Factoraje'!$C:$C,$B$2),0)+Z88-SUMIFS('BD Factoraje'!$R:$R,'BD Factoraje'!$G:$G,'Cartera Semanal Producto'!$A88,'BD Factoraje'!$N:$N,'Cartera Semanal Producto'!AA$1,'BD Factoraje'!$C:$C,$B$2)</f>
        <v>0</v>
      </c>
      <c r="AB88" s="11">
        <f>IF('Cartera Semanal Producto'!$A88='Cartera Semanal Producto'!AB$1,-SUMIFS('BD Factoraje'!$Q:$Q,'BD Factoraje'!$G:$G,'Cartera Semanal Producto'!$A88,'BD Factoraje'!$C:$C,$B$2),0)+AA88-SUMIFS('BD Factoraje'!$R:$R,'BD Factoraje'!$G:$G,'Cartera Semanal Producto'!$A88,'BD Factoraje'!$N:$N,'Cartera Semanal Producto'!AB$1,'BD Factoraje'!$C:$C,$B$2)</f>
        <v>0</v>
      </c>
      <c r="AC88" s="11">
        <f>IF('Cartera Semanal Producto'!$A88='Cartera Semanal Producto'!AC$1,-SUMIFS('BD Factoraje'!$Q:$Q,'BD Factoraje'!$G:$G,'Cartera Semanal Producto'!$A88,'BD Factoraje'!$C:$C,$B$2),0)+AB88-SUMIFS('BD Factoraje'!$R:$R,'BD Factoraje'!$G:$G,'Cartera Semanal Producto'!$A88,'BD Factoraje'!$N:$N,'Cartera Semanal Producto'!AC$1,'BD Factoraje'!$C:$C,$B$2)</f>
        <v>0</v>
      </c>
      <c r="AD88" s="11">
        <f>IF('Cartera Semanal Producto'!$A88='Cartera Semanal Producto'!AD$1,-SUMIFS('BD Factoraje'!$Q:$Q,'BD Factoraje'!$G:$G,'Cartera Semanal Producto'!$A88,'BD Factoraje'!$C:$C,$B$2),0)+AC88-SUMIFS('BD Factoraje'!$R:$R,'BD Factoraje'!$G:$G,'Cartera Semanal Producto'!$A88,'BD Factoraje'!$N:$N,'Cartera Semanal Producto'!AD$1,'BD Factoraje'!$C:$C,$B$2)</f>
        <v>0</v>
      </c>
      <c r="AE88" s="11">
        <f>IF('Cartera Semanal Producto'!$A88='Cartera Semanal Producto'!AE$1,-SUMIFS('BD Factoraje'!$Q:$Q,'BD Factoraje'!$G:$G,'Cartera Semanal Producto'!$A88,'BD Factoraje'!$C:$C,$B$2),0)+AD88-SUMIFS('BD Factoraje'!$R:$R,'BD Factoraje'!$G:$G,'Cartera Semanal Producto'!$A88,'BD Factoraje'!$N:$N,'Cartera Semanal Producto'!AE$1,'BD Factoraje'!$C:$C,$B$2)</f>
        <v>0</v>
      </c>
      <c r="AF88" s="11">
        <f>IF('Cartera Semanal Producto'!$A88='Cartera Semanal Producto'!AF$1,-SUMIFS('BD Factoraje'!$Q:$Q,'BD Factoraje'!$G:$G,'Cartera Semanal Producto'!$A88,'BD Factoraje'!$C:$C,$B$2),0)+AE88-SUMIFS('BD Factoraje'!$R:$R,'BD Factoraje'!$G:$G,'Cartera Semanal Producto'!$A88,'BD Factoraje'!$N:$N,'Cartera Semanal Producto'!AF$1,'BD Factoraje'!$C:$C,$B$2)</f>
        <v>0</v>
      </c>
      <c r="AG88" s="11">
        <f>IF('Cartera Semanal Producto'!$A88='Cartera Semanal Producto'!AG$1,-SUMIFS('BD Factoraje'!$Q:$Q,'BD Factoraje'!$G:$G,'Cartera Semanal Producto'!$A88,'BD Factoraje'!$C:$C,$B$2),0)+AF88-SUMIFS('BD Factoraje'!$R:$R,'BD Factoraje'!$G:$G,'Cartera Semanal Producto'!$A88,'BD Factoraje'!$N:$N,'Cartera Semanal Producto'!AG$1,'BD Factoraje'!$C:$C,$B$2)</f>
        <v>0</v>
      </c>
      <c r="AH88" s="11">
        <f>IF('Cartera Semanal Producto'!$A88='Cartera Semanal Producto'!AH$1,-SUMIFS('BD Factoraje'!$Q:$Q,'BD Factoraje'!$G:$G,'Cartera Semanal Producto'!$A88,'BD Factoraje'!$C:$C,$B$2),0)+AG88-SUMIFS('BD Factoraje'!$R:$R,'BD Factoraje'!$G:$G,'Cartera Semanal Producto'!$A88,'BD Factoraje'!$N:$N,'Cartera Semanal Producto'!AH$1,'BD Factoraje'!$C:$C,$B$2)</f>
        <v>0</v>
      </c>
      <c r="AI88" s="11">
        <f>IF('Cartera Semanal Producto'!$A88='Cartera Semanal Producto'!AI$1,-SUMIFS('BD Factoraje'!$Q:$Q,'BD Factoraje'!$G:$G,'Cartera Semanal Producto'!$A88,'BD Factoraje'!$C:$C,$B$2),0)+AH88-SUMIFS('BD Factoraje'!$R:$R,'BD Factoraje'!$G:$G,'Cartera Semanal Producto'!$A88,'BD Factoraje'!$N:$N,'Cartera Semanal Producto'!AI$1,'BD Factoraje'!$C:$C,$B$2)</f>
        <v>0</v>
      </c>
      <c r="AJ88" s="11">
        <f>IF('Cartera Semanal Producto'!$A88='Cartera Semanal Producto'!AJ$1,-SUMIFS('BD Factoraje'!$Q:$Q,'BD Factoraje'!$G:$G,'Cartera Semanal Producto'!$A88,'BD Factoraje'!$C:$C,$B$2),0)+AI88-SUMIFS('BD Factoraje'!$R:$R,'BD Factoraje'!$G:$G,'Cartera Semanal Producto'!$A88,'BD Factoraje'!$N:$N,'Cartera Semanal Producto'!AJ$1,'BD Factoraje'!$C:$C,$B$2)</f>
        <v>0</v>
      </c>
      <c r="AK88" s="11">
        <f>IF('Cartera Semanal Producto'!$A88='Cartera Semanal Producto'!AK$1,-SUMIFS('BD Factoraje'!$Q:$Q,'BD Factoraje'!$G:$G,'Cartera Semanal Producto'!$A88,'BD Factoraje'!$C:$C,$B$2),0)+AJ88-SUMIFS('BD Factoraje'!$R:$R,'BD Factoraje'!$G:$G,'Cartera Semanal Producto'!$A88,'BD Factoraje'!$N:$N,'Cartera Semanal Producto'!AK$1,'BD Factoraje'!$C:$C,$B$2)</f>
        <v>0</v>
      </c>
      <c r="AL88" s="11">
        <f>IF('Cartera Semanal Producto'!$A88='Cartera Semanal Producto'!AL$1,-SUMIFS('BD Factoraje'!$Q:$Q,'BD Factoraje'!$G:$G,'Cartera Semanal Producto'!$A88,'BD Factoraje'!$C:$C,$B$2),0)+AK88-SUMIFS('BD Factoraje'!$R:$R,'BD Factoraje'!$G:$G,'Cartera Semanal Producto'!$A88,'BD Factoraje'!$N:$N,'Cartera Semanal Producto'!AL$1,'BD Factoraje'!$C:$C,$B$2)</f>
        <v>0</v>
      </c>
      <c r="AM88" s="11">
        <f>IF('Cartera Semanal Producto'!$A88='Cartera Semanal Producto'!AM$1,-SUMIFS('BD Factoraje'!$Q:$Q,'BD Factoraje'!$G:$G,'Cartera Semanal Producto'!$A88,'BD Factoraje'!$C:$C,$B$2),0)+AL88-SUMIFS('BD Factoraje'!$R:$R,'BD Factoraje'!$G:$G,'Cartera Semanal Producto'!$A88,'BD Factoraje'!$N:$N,'Cartera Semanal Producto'!AM$1,'BD Factoraje'!$C:$C,$B$2)</f>
        <v>0</v>
      </c>
      <c r="AN88" s="11">
        <f>IF('Cartera Semanal Producto'!$A88='Cartera Semanal Producto'!AN$1,-SUMIFS('BD Factoraje'!$Q:$Q,'BD Factoraje'!$G:$G,'Cartera Semanal Producto'!$A88,'BD Factoraje'!$C:$C,$B$2),0)+AM88-SUMIFS('BD Factoraje'!$R:$R,'BD Factoraje'!$G:$G,'Cartera Semanal Producto'!$A88,'BD Factoraje'!$N:$N,'Cartera Semanal Producto'!AN$1,'BD Factoraje'!$C:$C,$B$2)</f>
        <v>0</v>
      </c>
      <c r="AO88" s="11">
        <f>IF('Cartera Semanal Producto'!$A88='Cartera Semanal Producto'!AO$1,-SUMIFS('BD Factoraje'!$Q:$Q,'BD Factoraje'!$G:$G,'Cartera Semanal Producto'!$A88,'BD Factoraje'!$C:$C,$B$2),0)+AN88-SUMIFS('BD Factoraje'!$R:$R,'BD Factoraje'!$G:$G,'Cartera Semanal Producto'!$A88,'BD Factoraje'!$N:$N,'Cartera Semanal Producto'!AO$1,'BD Factoraje'!$C:$C,$B$2)</f>
        <v>0</v>
      </c>
      <c r="AP88" s="11">
        <f>IF('Cartera Semanal Producto'!$A88='Cartera Semanal Producto'!AP$1,-SUMIFS('BD Factoraje'!$Q:$Q,'BD Factoraje'!$G:$G,'Cartera Semanal Producto'!$A88,'BD Factoraje'!$C:$C,$B$2),0)+AO88-SUMIFS('BD Factoraje'!$R:$R,'BD Factoraje'!$G:$G,'Cartera Semanal Producto'!$A88,'BD Factoraje'!$N:$N,'Cartera Semanal Producto'!AP$1,'BD Factoraje'!$C:$C,$B$2)</f>
        <v>0</v>
      </c>
      <c r="AQ88" s="11">
        <f>IF('Cartera Semanal Producto'!$A88='Cartera Semanal Producto'!AQ$1,-SUMIFS('BD Factoraje'!$Q:$Q,'BD Factoraje'!$G:$G,'Cartera Semanal Producto'!$A88,'BD Factoraje'!$C:$C,$B$2),0)+AP88-SUMIFS('BD Factoraje'!$R:$R,'BD Factoraje'!$G:$G,'Cartera Semanal Producto'!$A88,'BD Factoraje'!$N:$N,'Cartera Semanal Producto'!AQ$1,'BD Factoraje'!$C:$C,$B$2)</f>
        <v>0</v>
      </c>
      <c r="AR88" s="11">
        <f>IF('Cartera Semanal Producto'!$A88='Cartera Semanal Producto'!AR$1,-SUMIFS('BD Factoraje'!$Q:$Q,'BD Factoraje'!$G:$G,'Cartera Semanal Producto'!$A88,'BD Factoraje'!$C:$C,$B$2),0)+AQ88-SUMIFS('BD Factoraje'!$R:$R,'BD Factoraje'!$G:$G,'Cartera Semanal Producto'!$A88,'BD Factoraje'!$N:$N,'Cartera Semanal Producto'!AR$1,'BD Factoraje'!$C:$C,$B$2)</f>
        <v>0</v>
      </c>
      <c r="AS88" s="11">
        <f>IF('Cartera Semanal Producto'!$A88='Cartera Semanal Producto'!AS$1,-SUMIFS('BD Factoraje'!$Q:$Q,'BD Factoraje'!$G:$G,'Cartera Semanal Producto'!$A88,'BD Factoraje'!$C:$C,$B$2),0)+AR88-SUMIFS('BD Factoraje'!$R:$R,'BD Factoraje'!$G:$G,'Cartera Semanal Producto'!$A88,'BD Factoraje'!$N:$N,'Cartera Semanal Producto'!AS$1,'BD Factoraje'!$C:$C,$B$2)</f>
        <v>0</v>
      </c>
      <c r="AT88" s="11">
        <f>IF('Cartera Semanal Producto'!$A88='Cartera Semanal Producto'!AT$1,-SUMIFS('BD Factoraje'!$Q:$Q,'BD Factoraje'!$G:$G,'Cartera Semanal Producto'!$A88,'BD Factoraje'!$C:$C,$B$2),0)+AS88-SUMIFS('BD Factoraje'!$R:$R,'BD Factoraje'!$G:$G,'Cartera Semanal Producto'!$A88,'BD Factoraje'!$N:$N,'Cartera Semanal Producto'!AT$1,'BD Factoraje'!$C:$C,$B$2)</f>
        <v>0</v>
      </c>
      <c r="AU88" s="11">
        <f>IF('Cartera Semanal Producto'!$A88='Cartera Semanal Producto'!AU$1,-SUMIFS('BD Factoraje'!$Q:$Q,'BD Factoraje'!$G:$G,'Cartera Semanal Producto'!$A88,'BD Factoraje'!$C:$C,$B$2),0)+AT88-SUMIFS('BD Factoraje'!$R:$R,'BD Factoraje'!$G:$G,'Cartera Semanal Producto'!$A88,'BD Factoraje'!$N:$N,'Cartera Semanal Producto'!AU$1,'BD Factoraje'!$C:$C,$B$2)</f>
        <v>0</v>
      </c>
      <c r="AV88" s="11">
        <f>IF('Cartera Semanal Producto'!$A88='Cartera Semanal Producto'!AV$1,-SUMIFS('BD Factoraje'!$Q:$Q,'BD Factoraje'!$G:$G,'Cartera Semanal Producto'!$A88,'BD Factoraje'!$C:$C,$B$2),0)+AU88-SUMIFS('BD Factoraje'!$R:$R,'BD Factoraje'!$G:$G,'Cartera Semanal Producto'!$A88,'BD Factoraje'!$N:$N,'Cartera Semanal Producto'!AV$1,'BD Factoraje'!$C:$C,$B$2)</f>
        <v>0</v>
      </c>
      <c r="AW88" s="11">
        <f>IF('Cartera Semanal Producto'!$A88='Cartera Semanal Producto'!AW$1,-SUMIFS('BD Factoraje'!$Q:$Q,'BD Factoraje'!$G:$G,'Cartera Semanal Producto'!$A88,'BD Factoraje'!$C:$C,$B$2),0)+AV88-SUMIFS('BD Factoraje'!$R:$R,'BD Factoraje'!$G:$G,'Cartera Semanal Producto'!$A88,'BD Factoraje'!$N:$N,'Cartera Semanal Producto'!AW$1,'BD Factoraje'!$C:$C,$B$2)</f>
        <v>0</v>
      </c>
      <c r="AX88" s="11">
        <f>IF('Cartera Semanal Producto'!$A88='Cartera Semanal Producto'!AX$1,-SUMIFS('BD Factoraje'!$Q:$Q,'BD Factoraje'!$G:$G,'Cartera Semanal Producto'!$A88,'BD Factoraje'!$C:$C,$B$2),0)+AW88-SUMIFS('BD Factoraje'!$R:$R,'BD Factoraje'!$G:$G,'Cartera Semanal Producto'!$A88,'BD Factoraje'!$N:$N,'Cartera Semanal Producto'!AX$1,'BD Factoraje'!$C:$C,$B$2)</f>
        <v>0</v>
      </c>
      <c r="AY88" s="11">
        <f>IF('Cartera Semanal Producto'!$A88='Cartera Semanal Producto'!AY$1,-SUMIFS('BD Factoraje'!$Q:$Q,'BD Factoraje'!$G:$G,'Cartera Semanal Producto'!$A88,'BD Factoraje'!$C:$C,$B$2),0)+AX88-SUMIFS('BD Factoraje'!$R:$R,'BD Factoraje'!$G:$G,'Cartera Semanal Producto'!$A88,'BD Factoraje'!$N:$N,'Cartera Semanal Producto'!AY$1,'BD Factoraje'!$C:$C,$B$2)</f>
        <v>0</v>
      </c>
      <c r="AZ88" s="11">
        <f>IF('Cartera Semanal Producto'!$A88='Cartera Semanal Producto'!AZ$1,-SUMIFS('BD Factoraje'!$Q:$Q,'BD Factoraje'!$G:$G,'Cartera Semanal Producto'!$A88,'BD Factoraje'!$C:$C,$B$2),0)+AY88-SUMIFS('BD Factoraje'!$R:$R,'BD Factoraje'!$G:$G,'Cartera Semanal Producto'!$A88,'BD Factoraje'!$N:$N,'Cartera Semanal Producto'!AZ$1,'BD Factoraje'!$C:$C,$B$2)</f>
        <v>0</v>
      </c>
      <c r="BA88" s="11">
        <f>IF('Cartera Semanal Producto'!$A88='Cartera Semanal Producto'!BA$1,-SUMIFS('BD Factoraje'!$Q:$Q,'BD Factoraje'!$G:$G,'Cartera Semanal Producto'!$A88,'BD Factoraje'!$C:$C,$B$2),0)+AZ88-SUMIFS('BD Factoraje'!$R:$R,'BD Factoraje'!$G:$G,'Cartera Semanal Producto'!$A88,'BD Factoraje'!$N:$N,'Cartera Semanal Producto'!BA$1,'BD Factoraje'!$C:$C,$B$2)</f>
        <v>0</v>
      </c>
      <c r="BB88" s="11">
        <f>IF('Cartera Semanal Producto'!$A88='Cartera Semanal Producto'!BB$1,-SUMIFS('BD Factoraje'!$Q:$Q,'BD Factoraje'!$G:$G,'Cartera Semanal Producto'!$A88,'BD Factoraje'!$C:$C,$B$2),0)+BA88-SUMIFS('BD Factoraje'!$R:$R,'BD Factoraje'!$G:$G,'Cartera Semanal Producto'!$A88,'BD Factoraje'!$N:$N,'Cartera Semanal Producto'!BB$1,'BD Factoraje'!$C:$C,$B$2)</f>
        <v>0</v>
      </c>
      <c r="BC88" s="11">
        <f>IF('Cartera Semanal Producto'!$A88='Cartera Semanal Producto'!BC$1,-SUMIFS('BD Factoraje'!$Q:$Q,'BD Factoraje'!$G:$G,'Cartera Semanal Producto'!$A88,'BD Factoraje'!$C:$C,$B$2),0)+BB88-SUMIFS('BD Factoraje'!$R:$R,'BD Factoraje'!$G:$G,'Cartera Semanal Producto'!$A88,'BD Factoraje'!$N:$N,'Cartera Semanal Producto'!BC$1,'BD Factoraje'!$C:$C,$B$2)</f>
        <v>0</v>
      </c>
      <c r="BD88" s="11">
        <f>IF('Cartera Semanal Producto'!$A88='Cartera Semanal Producto'!BD$1,-SUMIFS('BD Factoraje'!$Q:$Q,'BD Factoraje'!$G:$G,'Cartera Semanal Producto'!$A88,'BD Factoraje'!$C:$C,$B$2),0)+BC88-SUMIFS('BD Factoraje'!$R:$R,'BD Factoraje'!$G:$G,'Cartera Semanal Producto'!$A88,'BD Factoraje'!$N:$N,'Cartera Semanal Producto'!BD$1,'BD Factoraje'!$C:$C,$B$2)</f>
        <v>0</v>
      </c>
      <c r="BE88" s="11">
        <f>IF('Cartera Semanal Producto'!$A88='Cartera Semanal Producto'!BE$1,-SUMIFS('BD Factoraje'!$Q:$Q,'BD Factoraje'!$G:$G,'Cartera Semanal Producto'!$A88,'BD Factoraje'!$C:$C,$B$2),0)+BD88-SUMIFS('BD Factoraje'!$R:$R,'BD Factoraje'!$G:$G,'Cartera Semanal Producto'!$A88,'BD Factoraje'!$N:$N,'Cartera Semanal Producto'!BE$1,'BD Factoraje'!$C:$C,$B$2)</f>
        <v>0</v>
      </c>
      <c r="BF88" s="11">
        <f>IF('Cartera Semanal Producto'!$A88='Cartera Semanal Producto'!BF$1,-SUMIFS('BD Factoraje'!$Q:$Q,'BD Factoraje'!$G:$G,'Cartera Semanal Producto'!$A88,'BD Factoraje'!$C:$C,$B$2),0)+BE88-SUMIFS('BD Factoraje'!$R:$R,'BD Factoraje'!$G:$G,'Cartera Semanal Producto'!$A88,'BD Factoraje'!$N:$N,'Cartera Semanal Producto'!BF$1,'BD Factoraje'!$C:$C,$B$2)</f>
        <v>0</v>
      </c>
      <c r="BG88" s="11">
        <f>IF('Cartera Semanal Producto'!$A88='Cartera Semanal Producto'!BG$1,-SUMIFS('BD Factoraje'!$Q:$Q,'BD Factoraje'!$G:$G,'Cartera Semanal Producto'!$A88,'BD Factoraje'!$C:$C,$B$2),0)+BF88-SUMIFS('BD Factoraje'!$R:$R,'BD Factoraje'!$G:$G,'Cartera Semanal Producto'!$A88,'BD Factoraje'!$N:$N,'Cartera Semanal Producto'!BG$1,'BD Factoraje'!$C:$C,$B$2)</f>
        <v>0</v>
      </c>
      <c r="BH88" s="11">
        <f>IF('Cartera Semanal Producto'!$A88='Cartera Semanal Producto'!BH$1,-SUMIFS('BD Factoraje'!$Q:$Q,'BD Factoraje'!$G:$G,'Cartera Semanal Producto'!$A88,'BD Factoraje'!$C:$C,$B$2),0)+BG88-SUMIFS('BD Factoraje'!$R:$R,'BD Factoraje'!$G:$G,'Cartera Semanal Producto'!$A88,'BD Factoraje'!$N:$N,'Cartera Semanal Producto'!BH$1,'BD Factoraje'!$C:$C,$B$2)</f>
        <v>0</v>
      </c>
      <c r="BI88" s="11">
        <f>IF('Cartera Semanal Producto'!$A88='Cartera Semanal Producto'!BI$1,-SUMIFS('BD Factoraje'!$Q:$Q,'BD Factoraje'!$G:$G,'Cartera Semanal Producto'!$A88,'BD Factoraje'!$C:$C,$B$2),0)+BH88-SUMIFS('BD Factoraje'!$R:$R,'BD Factoraje'!$G:$G,'Cartera Semanal Producto'!$A88,'BD Factoraje'!$N:$N,'Cartera Semanal Producto'!BI$1,'BD Factoraje'!$C:$C,$B$2)</f>
        <v>0</v>
      </c>
      <c r="BJ88" s="11">
        <f>IF('Cartera Semanal Producto'!$A88='Cartera Semanal Producto'!BJ$1,-SUMIFS('BD Factoraje'!$Q:$Q,'BD Factoraje'!$G:$G,'Cartera Semanal Producto'!$A88,'BD Factoraje'!$C:$C,$B$2),0)+BI88-SUMIFS('BD Factoraje'!$R:$R,'BD Factoraje'!$G:$G,'Cartera Semanal Producto'!$A88,'BD Factoraje'!$N:$N,'Cartera Semanal Producto'!BJ$1,'BD Factoraje'!$C:$C,$B$2)</f>
        <v>0</v>
      </c>
      <c r="BK88" s="11">
        <f>IF('Cartera Semanal Producto'!$A88='Cartera Semanal Producto'!BK$1,-SUMIFS('BD Factoraje'!$Q:$Q,'BD Factoraje'!$G:$G,'Cartera Semanal Producto'!$A88,'BD Factoraje'!$C:$C,$B$2),0)+BJ88-SUMIFS('BD Factoraje'!$R:$R,'BD Factoraje'!$G:$G,'Cartera Semanal Producto'!$A88,'BD Factoraje'!$N:$N,'Cartera Semanal Producto'!BK$1,'BD Factoraje'!$C:$C,$B$2)</f>
        <v>0</v>
      </c>
      <c r="BL88" s="11">
        <f>IF('Cartera Semanal Producto'!$A88='Cartera Semanal Producto'!BL$1,-SUMIFS('BD Factoraje'!$Q:$Q,'BD Factoraje'!$G:$G,'Cartera Semanal Producto'!$A88,'BD Factoraje'!$C:$C,$B$2),0)+BK88-SUMIFS('BD Factoraje'!$R:$R,'BD Factoraje'!$G:$G,'Cartera Semanal Producto'!$A88,'BD Factoraje'!$N:$N,'Cartera Semanal Producto'!BL$1,'BD Factoraje'!$C:$C,$B$2)</f>
        <v>0</v>
      </c>
      <c r="BM88" s="11">
        <f>IF('Cartera Semanal Producto'!$A88='Cartera Semanal Producto'!BM$1,-SUMIFS('BD Factoraje'!$Q:$Q,'BD Factoraje'!$G:$G,'Cartera Semanal Producto'!$A88,'BD Factoraje'!$C:$C,$B$2),0)+BL88-SUMIFS('BD Factoraje'!$R:$R,'BD Factoraje'!$G:$G,'Cartera Semanal Producto'!$A88,'BD Factoraje'!$N:$N,'Cartera Semanal Producto'!BM$1,'BD Factoraje'!$C:$C,$B$2)</f>
        <v>0</v>
      </c>
      <c r="BN88" s="11">
        <f>IF('Cartera Semanal Producto'!$A88='Cartera Semanal Producto'!BN$1,-SUMIFS('BD Factoraje'!$Q:$Q,'BD Factoraje'!$G:$G,'Cartera Semanal Producto'!$A88,'BD Factoraje'!$C:$C,$B$2),0)+BM88-SUMIFS('BD Factoraje'!$R:$R,'BD Factoraje'!$G:$G,'Cartera Semanal Producto'!$A88,'BD Factoraje'!$N:$N,'Cartera Semanal Producto'!BN$1,'BD Factoraje'!$C:$C,$B$2)</f>
        <v>0</v>
      </c>
      <c r="BO88" s="11">
        <f>IF('Cartera Semanal Producto'!$A88='Cartera Semanal Producto'!BO$1,-SUMIFS('BD Factoraje'!$Q:$Q,'BD Factoraje'!$G:$G,'Cartera Semanal Producto'!$A88,'BD Factoraje'!$C:$C,$B$2),0)+BN88-SUMIFS('BD Factoraje'!$R:$R,'BD Factoraje'!$G:$G,'Cartera Semanal Producto'!$A88,'BD Factoraje'!$N:$N,'Cartera Semanal Producto'!BO$1,'BD Factoraje'!$C:$C,$B$2)</f>
        <v>0</v>
      </c>
      <c r="BP88" s="11">
        <f>IF('Cartera Semanal Producto'!$A88='Cartera Semanal Producto'!BP$1,-SUMIFS('BD Factoraje'!$Q:$Q,'BD Factoraje'!$G:$G,'Cartera Semanal Producto'!$A88,'BD Factoraje'!$C:$C,$B$2),0)+BO88-SUMIFS('BD Factoraje'!$R:$R,'BD Factoraje'!$G:$G,'Cartera Semanal Producto'!$A88,'BD Factoraje'!$N:$N,'Cartera Semanal Producto'!BP$1,'BD Factoraje'!$C:$C,$B$2)</f>
        <v>0</v>
      </c>
      <c r="BQ88" s="11">
        <f>IF('Cartera Semanal Producto'!$A88='Cartera Semanal Producto'!BQ$1,-SUMIFS('BD Factoraje'!$Q:$Q,'BD Factoraje'!$G:$G,'Cartera Semanal Producto'!$A88,'BD Factoraje'!$C:$C,$B$2),0)+BP88-SUMIFS('BD Factoraje'!$R:$R,'BD Factoraje'!$G:$G,'Cartera Semanal Producto'!$A88,'BD Factoraje'!$N:$N,'Cartera Semanal Producto'!BQ$1,'BD Factoraje'!$C:$C,$B$2)</f>
        <v>0</v>
      </c>
      <c r="BR88" s="11">
        <f>IF('Cartera Semanal Producto'!$A88='Cartera Semanal Producto'!BR$1,-SUMIFS('BD Factoraje'!$Q:$Q,'BD Factoraje'!$G:$G,'Cartera Semanal Producto'!$A88,'BD Factoraje'!$C:$C,$B$2),0)+BQ88-SUMIFS('BD Factoraje'!$R:$R,'BD Factoraje'!$G:$G,'Cartera Semanal Producto'!$A88,'BD Factoraje'!$N:$N,'Cartera Semanal Producto'!BR$1,'BD Factoraje'!$C:$C,$B$2)</f>
        <v>0</v>
      </c>
      <c r="BS88" s="11">
        <f>IF('Cartera Semanal Producto'!$A88='Cartera Semanal Producto'!BS$1,-SUMIFS('BD Factoraje'!$Q:$Q,'BD Factoraje'!$G:$G,'Cartera Semanal Producto'!$A88,'BD Factoraje'!$C:$C,$B$2),0)+BR88-SUMIFS('BD Factoraje'!$R:$R,'BD Factoraje'!$G:$G,'Cartera Semanal Producto'!$A88,'BD Factoraje'!$N:$N,'Cartera Semanal Producto'!BS$1,'BD Factoraje'!$C:$C,$B$2)</f>
        <v>0</v>
      </c>
      <c r="BT88" s="11">
        <f>IF('Cartera Semanal Producto'!$A88='Cartera Semanal Producto'!BT$1,-SUMIFS('BD Factoraje'!$Q:$Q,'BD Factoraje'!$G:$G,'Cartera Semanal Producto'!$A88,'BD Factoraje'!$C:$C,$B$2),0)+BS88-SUMIFS('BD Factoraje'!$R:$R,'BD Factoraje'!$G:$G,'Cartera Semanal Producto'!$A88,'BD Factoraje'!$N:$N,'Cartera Semanal Producto'!BT$1,'BD Factoraje'!$C:$C,$B$2)</f>
        <v>0</v>
      </c>
      <c r="BU88" s="11">
        <f>IF('Cartera Semanal Producto'!$A88='Cartera Semanal Producto'!BU$1,-SUMIFS('BD Factoraje'!$Q:$Q,'BD Factoraje'!$G:$G,'Cartera Semanal Producto'!$A88,'BD Factoraje'!$C:$C,$B$2),0)+BT88-SUMIFS('BD Factoraje'!$R:$R,'BD Factoraje'!$G:$G,'Cartera Semanal Producto'!$A88,'BD Factoraje'!$N:$N,'Cartera Semanal Producto'!BU$1,'BD Factoraje'!$C:$C,$B$2)</f>
        <v>0</v>
      </c>
      <c r="BV88" s="11">
        <f>IF('Cartera Semanal Producto'!$A88='Cartera Semanal Producto'!BV$1,-SUMIFS('BD Factoraje'!$Q:$Q,'BD Factoraje'!$G:$G,'Cartera Semanal Producto'!$A88,'BD Factoraje'!$C:$C,$B$2),0)+BU88-SUMIFS('BD Factoraje'!$R:$R,'BD Factoraje'!$G:$G,'Cartera Semanal Producto'!$A88,'BD Factoraje'!$N:$N,'Cartera Semanal Producto'!BV$1,'BD Factoraje'!$C:$C,$B$2)</f>
        <v>0</v>
      </c>
      <c r="BW88" s="11">
        <f>IF('Cartera Semanal Producto'!$A88='Cartera Semanal Producto'!BW$1,-SUMIFS('BD Factoraje'!$Q:$Q,'BD Factoraje'!$G:$G,'Cartera Semanal Producto'!$A88,'BD Factoraje'!$C:$C,$B$2),0)+BV88-SUMIFS('BD Factoraje'!$R:$R,'BD Factoraje'!$G:$G,'Cartera Semanal Producto'!$A88,'BD Factoraje'!$N:$N,'Cartera Semanal Producto'!BW$1,'BD Factoraje'!$C:$C,$B$2)</f>
        <v>0</v>
      </c>
      <c r="BX88" s="11">
        <f>IF('Cartera Semanal Producto'!$A88='Cartera Semanal Producto'!BX$1,-SUMIFS('BD Factoraje'!$Q:$Q,'BD Factoraje'!$G:$G,'Cartera Semanal Producto'!$A88,'BD Factoraje'!$C:$C,$B$2),0)+BW88-SUMIFS('BD Factoraje'!$R:$R,'BD Factoraje'!$G:$G,'Cartera Semanal Producto'!$A88,'BD Factoraje'!$N:$N,'Cartera Semanal Producto'!BX$1,'BD Factoraje'!$C:$C,$B$2)</f>
        <v>0</v>
      </c>
      <c r="BY88" s="11">
        <f>IF('Cartera Semanal Producto'!$A88='Cartera Semanal Producto'!BY$1,-SUMIFS('BD Factoraje'!$Q:$Q,'BD Factoraje'!$G:$G,'Cartera Semanal Producto'!$A88,'BD Factoraje'!$C:$C,$B$2),0)+BX88-SUMIFS('BD Factoraje'!$R:$R,'BD Factoraje'!$G:$G,'Cartera Semanal Producto'!$A88,'BD Factoraje'!$N:$N,'Cartera Semanal Producto'!BY$1,'BD Factoraje'!$C:$C,$B$2)</f>
        <v>0</v>
      </c>
      <c r="BZ88" s="11">
        <f>IF('Cartera Semanal Producto'!$A88='Cartera Semanal Producto'!BZ$1,-SUMIFS('BD Factoraje'!$Q:$Q,'BD Factoraje'!$G:$G,'Cartera Semanal Producto'!$A88,'BD Factoraje'!$C:$C,$B$2),0)+BY88-SUMIFS('BD Factoraje'!$R:$R,'BD Factoraje'!$G:$G,'Cartera Semanal Producto'!$A88,'BD Factoraje'!$N:$N,'Cartera Semanal Producto'!BZ$1,'BD Factoraje'!$C:$C,$B$2)</f>
        <v>0</v>
      </c>
      <c r="CA88" s="11">
        <f>IF('Cartera Semanal Producto'!$A88='Cartera Semanal Producto'!CA$1,-SUMIFS('BD Factoraje'!$Q:$Q,'BD Factoraje'!$G:$G,'Cartera Semanal Producto'!$A88,'BD Factoraje'!$C:$C,$B$2),0)+BZ88-SUMIFS('BD Factoraje'!$R:$R,'BD Factoraje'!$G:$G,'Cartera Semanal Producto'!$A88,'BD Factoraje'!$N:$N,'Cartera Semanal Producto'!CA$1,'BD Factoraje'!$C:$C,$B$2)</f>
        <v>0</v>
      </c>
      <c r="CB88" s="11">
        <f>IF('Cartera Semanal Producto'!$A88='Cartera Semanal Producto'!CB$1,-SUMIFS('BD Factoraje'!$Q:$Q,'BD Factoraje'!$G:$G,'Cartera Semanal Producto'!$A88,'BD Factoraje'!$C:$C,$B$2),0)+CA88-SUMIFS('BD Factoraje'!$R:$R,'BD Factoraje'!$G:$G,'Cartera Semanal Producto'!$A88,'BD Factoraje'!$N:$N,'Cartera Semanal Producto'!CB$1,'BD Factoraje'!$C:$C,$B$2)</f>
        <v>0</v>
      </c>
      <c r="CC88" s="11">
        <f>IF('Cartera Semanal Producto'!$A88='Cartera Semanal Producto'!CC$1,-SUMIFS('BD Factoraje'!$Q:$Q,'BD Factoraje'!$G:$G,'Cartera Semanal Producto'!$A88,'BD Factoraje'!$C:$C,$B$2),0)+CB88-SUMIFS('BD Factoraje'!$R:$R,'BD Factoraje'!$G:$G,'Cartera Semanal Producto'!$A88,'BD Factoraje'!$N:$N,'Cartera Semanal Producto'!CC$1,'BD Factoraje'!$C:$C,$B$2)</f>
        <v>0</v>
      </c>
      <c r="CD88" s="11">
        <f>IF('Cartera Semanal Producto'!$A88='Cartera Semanal Producto'!CD$1,-SUMIFS('BD Factoraje'!$Q:$Q,'BD Factoraje'!$G:$G,'Cartera Semanal Producto'!$A88,'BD Factoraje'!$C:$C,$B$2),0)+CC88-SUMIFS('BD Factoraje'!$R:$R,'BD Factoraje'!$G:$G,'Cartera Semanal Producto'!$A88,'BD Factoraje'!$N:$N,'Cartera Semanal Producto'!CD$1,'BD Factoraje'!$C:$C,$B$2)</f>
        <v>0</v>
      </c>
      <c r="CE88" s="11">
        <f>IF('Cartera Semanal Producto'!$A88='Cartera Semanal Producto'!CE$1,-SUMIFS('BD Factoraje'!$Q:$Q,'BD Factoraje'!$G:$G,'Cartera Semanal Producto'!$A88,'BD Factoraje'!$C:$C,$B$2),0)+CD88-SUMIFS('BD Factoraje'!$R:$R,'BD Factoraje'!$G:$G,'Cartera Semanal Producto'!$A88,'BD Factoraje'!$N:$N,'Cartera Semanal Producto'!CE$1,'BD Factoraje'!$C:$C,$B$2)</f>
        <v>0</v>
      </c>
      <c r="CF88" s="11">
        <f>IF('Cartera Semanal Producto'!$A88='Cartera Semanal Producto'!CF$1,-SUMIFS('BD Factoraje'!$Q:$Q,'BD Factoraje'!$G:$G,'Cartera Semanal Producto'!$A88,'BD Factoraje'!$C:$C,$B$2),0)+CE88-SUMIFS('BD Factoraje'!$R:$R,'BD Factoraje'!$G:$G,'Cartera Semanal Producto'!$A88,'BD Factoraje'!$N:$N,'Cartera Semanal Producto'!CF$1,'BD Factoraje'!$C:$C,$B$2)</f>
        <v>0</v>
      </c>
      <c r="CG88" s="11">
        <f>IF('Cartera Semanal Producto'!$A88='Cartera Semanal Producto'!CG$1,-SUMIFS('BD Factoraje'!$Q:$Q,'BD Factoraje'!$G:$G,'Cartera Semanal Producto'!$A88,'BD Factoraje'!$C:$C,$B$2),0)+CF88-SUMIFS('BD Factoraje'!$R:$R,'BD Factoraje'!$G:$G,'Cartera Semanal Producto'!$A88,'BD Factoraje'!$N:$N,'Cartera Semanal Producto'!CG$1,'BD Factoraje'!$C:$C,$B$2)</f>
        <v>0</v>
      </c>
      <c r="CH88" s="11">
        <f>IF('Cartera Semanal Producto'!$A88='Cartera Semanal Producto'!CH$1,-SUMIFS('BD Factoraje'!$Q:$Q,'BD Factoraje'!$G:$G,'Cartera Semanal Producto'!$A88,'BD Factoraje'!$C:$C,$B$2),0)+CG88-SUMIFS('BD Factoraje'!$R:$R,'BD Factoraje'!$G:$G,'Cartera Semanal Producto'!$A88,'BD Factoraje'!$N:$N,'Cartera Semanal Producto'!CH$1,'BD Factoraje'!$C:$C,$B$2)</f>
        <v>0</v>
      </c>
      <c r="CI88" s="11">
        <f>IF('Cartera Semanal Producto'!$A88='Cartera Semanal Producto'!CI$1,-SUMIFS('BD Factoraje'!$Q:$Q,'BD Factoraje'!$G:$G,'Cartera Semanal Producto'!$A88,'BD Factoraje'!$C:$C,$B$2),0)+CH88-SUMIFS('BD Factoraje'!$R:$R,'BD Factoraje'!$G:$G,'Cartera Semanal Producto'!$A88,'BD Factoraje'!$N:$N,'Cartera Semanal Producto'!CI$1,'BD Factoraje'!$C:$C,$B$2)</f>
        <v>499855.39743999997</v>
      </c>
      <c r="CJ88" s="11">
        <f>IF('Cartera Semanal Producto'!$A88='Cartera Semanal Producto'!CJ$1,-SUMIFS('BD Factoraje'!$Q:$Q,'BD Factoraje'!$G:$G,'Cartera Semanal Producto'!$A88,'BD Factoraje'!$C:$C,$B$2),0)+CI88-SUMIFS('BD Factoraje'!$R:$R,'BD Factoraje'!$G:$G,'Cartera Semanal Producto'!$A88,'BD Factoraje'!$N:$N,'Cartera Semanal Producto'!CJ$1,'BD Factoraje'!$C:$C,$B$2)</f>
        <v>499855.39743999997</v>
      </c>
      <c r="CK88" s="11">
        <f>IF('Cartera Semanal Producto'!$A88='Cartera Semanal Producto'!CK$1,-SUMIFS('BD Factoraje'!$Q:$Q,'BD Factoraje'!$G:$G,'Cartera Semanal Producto'!$A88,'BD Factoraje'!$C:$C,$B$2),0)+CJ88-SUMIFS('BD Factoraje'!$R:$R,'BD Factoraje'!$G:$G,'Cartera Semanal Producto'!$A88,'BD Factoraje'!$N:$N,'Cartera Semanal Producto'!CK$1,'BD Factoraje'!$C:$C,$B$2)</f>
        <v>499855.39743999997</v>
      </c>
      <c r="CL88" s="11">
        <f>IF('Cartera Semanal Producto'!$A88='Cartera Semanal Producto'!CL$1,-SUMIFS('BD Factoraje'!$Q:$Q,'BD Factoraje'!$G:$G,'Cartera Semanal Producto'!$A88,'BD Factoraje'!$C:$C,$B$2),0)+CK88-SUMIFS('BD Factoraje'!$R:$R,'BD Factoraje'!$G:$G,'Cartera Semanal Producto'!$A88,'BD Factoraje'!$N:$N,'Cartera Semanal Producto'!CL$1,'BD Factoraje'!$C:$C,$B$2)</f>
        <v>499855.39743999997</v>
      </c>
      <c r="CM88" s="11">
        <f>IF('Cartera Semanal Producto'!$A88='Cartera Semanal Producto'!CM$1,-SUMIFS('BD Factoraje'!$Q:$Q,'BD Factoraje'!$G:$G,'Cartera Semanal Producto'!$A88,'BD Factoraje'!$C:$C,$B$2),0)+CL88-SUMIFS('BD Factoraje'!$R:$R,'BD Factoraje'!$G:$G,'Cartera Semanal Producto'!$A88,'BD Factoraje'!$N:$N,'Cartera Semanal Producto'!CM$1,'BD Factoraje'!$C:$C,$B$2)</f>
        <v>499855.39743999997</v>
      </c>
      <c r="CN88" s="11">
        <f>IF('Cartera Semanal Producto'!$A88='Cartera Semanal Producto'!CN$1,-SUMIFS('BD Factoraje'!$Q:$Q,'BD Factoraje'!$G:$G,'Cartera Semanal Producto'!$A88,'BD Factoraje'!$C:$C,$B$2),0)+CM88-SUMIFS('BD Factoraje'!$R:$R,'BD Factoraje'!$G:$G,'Cartera Semanal Producto'!$A88,'BD Factoraje'!$N:$N,'Cartera Semanal Producto'!CN$1,'BD Factoraje'!$C:$C,$B$2)</f>
        <v>499855.39743999997</v>
      </c>
      <c r="CO88" s="11">
        <f>IF('Cartera Semanal Producto'!$A88='Cartera Semanal Producto'!CO$1,-SUMIFS('BD Factoraje'!$Q:$Q,'BD Factoraje'!$G:$G,'Cartera Semanal Producto'!$A88,'BD Factoraje'!$C:$C,$B$2),0)+CN88-SUMIFS('BD Factoraje'!$R:$R,'BD Factoraje'!$G:$G,'Cartera Semanal Producto'!$A88,'BD Factoraje'!$N:$N,'Cartera Semanal Producto'!CO$1,'BD Factoraje'!$C:$C,$B$2)</f>
        <v>499855.39743999997</v>
      </c>
      <c r="CP88" s="11">
        <f>IF('Cartera Semanal Producto'!$A88='Cartera Semanal Producto'!CP$1,-SUMIFS('BD Factoraje'!$Q:$Q,'BD Factoraje'!$G:$G,'Cartera Semanal Producto'!$A88,'BD Factoraje'!$C:$C,$B$2),0)+CO88-SUMIFS('BD Factoraje'!$R:$R,'BD Factoraje'!$G:$G,'Cartera Semanal Producto'!$A88,'BD Factoraje'!$N:$N,'Cartera Semanal Producto'!CP$1,'BD Factoraje'!$C:$C,$B$2)</f>
        <v>499855.39743999997</v>
      </c>
      <c r="CQ88" s="11">
        <f>IF('Cartera Semanal Producto'!$A88='Cartera Semanal Producto'!CQ$1,-SUMIFS('BD Factoraje'!$Q:$Q,'BD Factoraje'!$G:$G,'Cartera Semanal Producto'!$A88,'BD Factoraje'!$C:$C,$B$2),0)+CP88-SUMIFS('BD Factoraje'!$R:$R,'BD Factoraje'!$G:$G,'Cartera Semanal Producto'!$A88,'BD Factoraje'!$N:$N,'Cartera Semanal Producto'!CQ$1,'BD Factoraje'!$C:$C,$B$2)</f>
        <v>499855.39743999997</v>
      </c>
      <c r="CR88" s="11">
        <f>IF('Cartera Semanal Producto'!$A88='Cartera Semanal Producto'!CR$1,-SUMIFS('BD Factoraje'!$Q:$Q,'BD Factoraje'!$G:$G,'Cartera Semanal Producto'!$A88,'BD Factoraje'!$C:$C,$B$2),0)+CQ88-SUMIFS('BD Factoraje'!$R:$R,'BD Factoraje'!$G:$G,'Cartera Semanal Producto'!$A88,'BD Factoraje'!$N:$N,'Cartera Semanal Producto'!CR$1,'BD Factoraje'!$C:$C,$B$2)</f>
        <v>499855.39743999997</v>
      </c>
      <c r="CS88" s="11">
        <f>IF('Cartera Semanal Producto'!$A88='Cartera Semanal Producto'!CS$1,-SUMIFS('BD Factoraje'!$Q:$Q,'BD Factoraje'!$G:$G,'Cartera Semanal Producto'!$A88,'BD Factoraje'!$C:$C,$B$2),0)+CR88-SUMIFS('BD Factoraje'!$R:$R,'BD Factoraje'!$G:$G,'Cartera Semanal Producto'!$A88,'BD Factoraje'!$N:$N,'Cartera Semanal Producto'!CS$1,'BD Factoraje'!$C:$C,$B$2)</f>
        <v>499855.39743999997</v>
      </c>
      <c r="CT88" s="11">
        <f>IF('Cartera Semanal Producto'!$A88='Cartera Semanal Producto'!CT$1,-SUMIFS('BD Factoraje'!$Q:$Q,'BD Factoraje'!$G:$G,'Cartera Semanal Producto'!$A88,'BD Factoraje'!$C:$C,$B$2),0)+CS88-SUMIFS('BD Factoraje'!$R:$R,'BD Factoraje'!$G:$G,'Cartera Semanal Producto'!$A88,'BD Factoraje'!$N:$N,'Cartera Semanal Producto'!CT$1,'BD Factoraje'!$C:$C,$B$2)</f>
        <v>499855.39743999997</v>
      </c>
      <c r="CU88" s="11">
        <f>IF('Cartera Semanal Producto'!$A88='Cartera Semanal Producto'!CU$1,-SUMIFS('BD Factoraje'!$Q:$Q,'BD Factoraje'!$G:$G,'Cartera Semanal Producto'!$A88,'BD Factoraje'!$C:$C,$B$2),0)+CT88-SUMIFS('BD Factoraje'!$R:$R,'BD Factoraje'!$G:$G,'Cartera Semanal Producto'!$A88,'BD Factoraje'!$N:$N,'Cartera Semanal Producto'!CU$1,'BD Factoraje'!$C:$C,$B$2)</f>
        <v>499855.39743999997</v>
      </c>
      <c r="CV88" s="11">
        <f>IF('Cartera Semanal Producto'!$A88='Cartera Semanal Producto'!CV$1,-SUMIFS('BD Factoraje'!$Q:$Q,'BD Factoraje'!$G:$G,'Cartera Semanal Producto'!$A88,'BD Factoraje'!$C:$C,$B$2),0)+CU88-SUMIFS('BD Factoraje'!$R:$R,'BD Factoraje'!$G:$G,'Cartera Semanal Producto'!$A88,'BD Factoraje'!$N:$N,'Cartera Semanal Producto'!CV$1,'BD Factoraje'!$C:$C,$B$2)</f>
        <v>499855.39743999997</v>
      </c>
    </row>
    <row r="89" spans="1:100" x14ac:dyDescent="0.25">
      <c r="A89" s="14">
        <v>99</v>
      </c>
      <c r="B89" s="31">
        <f t="shared" si="3"/>
        <v>43058</v>
      </c>
      <c r="C89" s="11">
        <f>IF('Cartera Semanal Producto'!$A89='Cartera Semanal Producto'!C$1,-SUMIFS('BD Factoraje'!$Q:$Q,'BD Factoraje'!$G:$G,'Cartera Semanal Producto'!$A89,'BD Factoraje'!$C:$C,$B$2),0)</f>
        <v>0</v>
      </c>
      <c r="D89" s="11">
        <f>IF('Cartera Semanal Producto'!$A89='Cartera Semanal Producto'!D$1,-SUMIFS('BD Factoraje'!$Q:$Q,'BD Factoraje'!$G:$G,'Cartera Semanal Producto'!$A89,'BD Factoraje'!$C:$C,$B$2),0)+C89-SUMIFS('BD Factoraje'!$R:$R,'BD Factoraje'!$G:$G,'Cartera Semanal Producto'!$A89,'BD Factoraje'!$N:$N,'Cartera Semanal Producto'!D$1,'BD Factoraje'!$C:$C,$B$2)</f>
        <v>0</v>
      </c>
      <c r="E89" s="11">
        <f>IF('Cartera Semanal Producto'!$A89='Cartera Semanal Producto'!E$1,-SUMIFS('BD Factoraje'!$Q:$Q,'BD Factoraje'!$G:$G,'Cartera Semanal Producto'!$A89,'BD Factoraje'!$C:$C,$B$2),0)+D89-SUMIFS('BD Factoraje'!$R:$R,'BD Factoraje'!$G:$G,'Cartera Semanal Producto'!$A89,'BD Factoraje'!$N:$N,'Cartera Semanal Producto'!E$1,'BD Factoraje'!$C:$C,$B$2)</f>
        <v>0</v>
      </c>
      <c r="F89" s="11">
        <f>IF('Cartera Semanal Producto'!$A89='Cartera Semanal Producto'!F$1,-SUMIFS('BD Factoraje'!$Q:$Q,'BD Factoraje'!$G:$G,'Cartera Semanal Producto'!$A89,'BD Factoraje'!$C:$C,$B$2),0)+E89-SUMIFS('BD Factoraje'!$R:$R,'BD Factoraje'!$G:$G,'Cartera Semanal Producto'!$A89,'BD Factoraje'!$N:$N,'Cartera Semanal Producto'!F$1,'BD Factoraje'!$C:$C,$B$2)</f>
        <v>0</v>
      </c>
      <c r="G89" s="11">
        <f>IF('Cartera Semanal Producto'!$A89='Cartera Semanal Producto'!G$1,-SUMIFS('BD Factoraje'!$Q:$Q,'BD Factoraje'!$G:$G,'Cartera Semanal Producto'!$A89,'BD Factoraje'!$C:$C,$B$2),0)+F89-SUMIFS('BD Factoraje'!$R:$R,'BD Factoraje'!$G:$G,'Cartera Semanal Producto'!$A89,'BD Factoraje'!$N:$N,'Cartera Semanal Producto'!G$1,'BD Factoraje'!$C:$C,$B$2)</f>
        <v>0</v>
      </c>
      <c r="H89" s="11">
        <f>IF('Cartera Semanal Producto'!$A89='Cartera Semanal Producto'!H$1,-SUMIFS('BD Factoraje'!$Q:$Q,'BD Factoraje'!$G:$G,'Cartera Semanal Producto'!$A89,'BD Factoraje'!$C:$C,$B$2),0)+G89-SUMIFS('BD Factoraje'!$R:$R,'BD Factoraje'!$G:$G,'Cartera Semanal Producto'!$A89,'BD Factoraje'!$N:$N,'Cartera Semanal Producto'!H$1,'BD Factoraje'!$C:$C,$B$2)</f>
        <v>0</v>
      </c>
      <c r="I89" s="11">
        <f>IF('Cartera Semanal Producto'!$A89='Cartera Semanal Producto'!I$1,-SUMIFS('BD Factoraje'!$Q:$Q,'BD Factoraje'!$G:$G,'Cartera Semanal Producto'!$A89,'BD Factoraje'!$C:$C,$B$2),0)+H89-SUMIFS('BD Factoraje'!$R:$R,'BD Factoraje'!$G:$G,'Cartera Semanal Producto'!$A89,'BD Factoraje'!$N:$N,'Cartera Semanal Producto'!I$1,'BD Factoraje'!$C:$C,$B$2)</f>
        <v>0</v>
      </c>
      <c r="J89" s="11">
        <f>IF('Cartera Semanal Producto'!$A89='Cartera Semanal Producto'!J$1,-SUMIFS('BD Factoraje'!$Q:$Q,'BD Factoraje'!$G:$G,'Cartera Semanal Producto'!$A89,'BD Factoraje'!$C:$C,$B$2),0)+I89-SUMIFS('BD Factoraje'!$R:$R,'BD Factoraje'!$G:$G,'Cartera Semanal Producto'!$A89,'BD Factoraje'!$N:$N,'Cartera Semanal Producto'!J$1,'BD Factoraje'!$C:$C,$B$2)</f>
        <v>0</v>
      </c>
      <c r="K89" s="11">
        <f>IF('Cartera Semanal Producto'!$A89='Cartera Semanal Producto'!K$1,-SUMIFS('BD Factoraje'!$Q:$Q,'BD Factoraje'!$G:$G,'Cartera Semanal Producto'!$A89,'BD Factoraje'!$C:$C,$B$2),0)+J89-SUMIFS('BD Factoraje'!$R:$R,'BD Factoraje'!$G:$G,'Cartera Semanal Producto'!$A89,'BD Factoraje'!$N:$N,'Cartera Semanal Producto'!K$1,'BD Factoraje'!$C:$C,$B$2)</f>
        <v>0</v>
      </c>
      <c r="L89" s="11">
        <f>IF('Cartera Semanal Producto'!$A89='Cartera Semanal Producto'!L$1,-SUMIFS('BD Factoraje'!$Q:$Q,'BD Factoraje'!$G:$G,'Cartera Semanal Producto'!$A89,'BD Factoraje'!$C:$C,$B$2),0)+K89-SUMIFS('BD Factoraje'!$R:$R,'BD Factoraje'!$G:$G,'Cartera Semanal Producto'!$A89,'BD Factoraje'!$N:$N,'Cartera Semanal Producto'!L$1,'BD Factoraje'!$C:$C,$B$2)</f>
        <v>0</v>
      </c>
      <c r="M89" s="11">
        <f>IF('Cartera Semanal Producto'!$A89='Cartera Semanal Producto'!M$1,-SUMIFS('BD Factoraje'!$Q:$Q,'BD Factoraje'!$G:$G,'Cartera Semanal Producto'!$A89,'BD Factoraje'!$C:$C,$B$2),0)+L89-SUMIFS('BD Factoraje'!$R:$R,'BD Factoraje'!$G:$G,'Cartera Semanal Producto'!$A89,'BD Factoraje'!$N:$N,'Cartera Semanal Producto'!M$1,'BD Factoraje'!$C:$C,$B$2)</f>
        <v>0</v>
      </c>
      <c r="N89" s="11">
        <f>IF('Cartera Semanal Producto'!$A89='Cartera Semanal Producto'!N$1,-SUMIFS('BD Factoraje'!$Q:$Q,'BD Factoraje'!$G:$G,'Cartera Semanal Producto'!$A89,'BD Factoraje'!$C:$C,$B$2),0)+M89-SUMIFS('BD Factoraje'!$R:$R,'BD Factoraje'!$G:$G,'Cartera Semanal Producto'!$A89,'BD Factoraje'!$N:$N,'Cartera Semanal Producto'!N$1,'BD Factoraje'!$C:$C,$B$2)</f>
        <v>0</v>
      </c>
      <c r="O89" s="11">
        <f>IF('Cartera Semanal Producto'!$A89='Cartera Semanal Producto'!O$1,-SUMIFS('BD Factoraje'!$Q:$Q,'BD Factoraje'!$G:$G,'Cartera Semanal Producto'!$A89,'BD Factoraje'!$C:$C,$B$2),0)+N89-SUMIFS('BD Factoraje'!$R:$R,'BD Factoraje'!$G:$G,'Cartera Semanal Producto'!$A89,'BD Factoraje'!$N:$N,'Cartera Semanal Producto'!O$1,'BD Factoraje'!$C:$C,$B$2)</f>
        <v>0</v>
      </c>
      <c r="P89" s="11">
        <f>IF('Cartera Semanal Producto'!$A89='Cartera Semanal Producto'!P$1,-SUMIFS('BD Factoraje'!$Q:$Q,'BD Factoraje'!$G:$G,'Cartera Semanal Producto'!$A89,'BD Factoraje'!$C:$C,$B$2),0)+O89-SUMIFS('BD Factoraje'!$R:$R,'BD Factoraje'!$G:$G,'Cartera Semanal Producto'!$A89,'BD Factoraje'!$N:$N,'Cartera Semanal Producto'!P$1,'BD Factoraje'!$C:$C,$B$2)</f>
        <v>0</v>
      </c>
      <c r="Q89" s="11">
        <f>IF('Cartera Semanal Producto'!$A89='Cartera Semanal Producto'!Q$1,-SUMIFS('BD Factoraje'!$Q:$Q,'BD Factoraje'!$G:$G,'Cartera Semanal Producto'!$A89,'BD Factoraje'!$C:$C,$B$2),0)+P89-SUMIFS('BD Factoraje'!$R:$R,'BD Factoraje'!$G:$G,'Cartera Semanal Producto'!$A89,'BD Factoraje'!$N:$N,'Cartera Semanal Producto'!Q$1,'BD Factoraje'!$C:$C,$B$2)</f>
        <v>0</v>
      </c>
      <c r="R89" s="11">
        <f>IF('Cartera Semanal Producto'!$A89='Cartera Semanal Producto'!R$1,-SUMIFS('BD Factoraje'!$Q:$Q,'BD Factoraje'!$G:$G,'Cartera Semanal Producto'!$A89,'BD Factoraje'!$C:$C,$B$2),0)+Q89-SUMIFS('BD Factoraje'!$R:$R,'BD Factoraje'!$G:$G,'Cartera Semanal Producto'!$A89,'BD Factoraje'!$N:$N,'Cartera Semanal Producto'!R$1,'BD Factoraje'!$C:$C,$B$2)</f>
        <v>0</v>
      </c>
      <c r="S89" s="11">
        <f>IF('Cartera Semanal Producto'!$A89='Cartera Semanal Producto'!S$1,-SUMIFS('BD Factoraje'!$Q:$Q,'BD Factoraje'!$G:$G,'Cartera Semanal Producto'!$A89,'BD Factoraje'!$C:$C,$B$2),0)+R89-SUMIFS('BD Factoraje'!$R:$R,'BD Factoraje'!$G:$G,'Cartera Semanal Producto'!$A89,'BD Factoraje'!$N:$N,'Cartera Semanal Producto'!S$1,'BD Factoraje'!$C:$C,$B$2)</f>
        <v>0</v>
      </c>
      <c r="T89" s="11">
        <f>IF('Cartera Semanal Producto'!$A89='Cartera Semanal Producto'!T$1,-SUMIFS('BD Factoraje'!$Q:$Q,'BD Factoraje'!$G:$G,'Cartera Semanal Producto'!$A89,'BD Factoraje'!$C:$C,$B$2),0)+S89-SUMIFS('BD Factoraje'!$R:$R,'BD Factoraje'!$G:$G,'Cartera Semanal Producto'!$A89,'BD Factoraje'!$N:$N,'Cartera Semanal Producto'!T$1,'BD Factoraje'!$C:$C,$B$2)</f>
        <v>0</v>
      </c>
      <c r="U89" s="11">
        <f>IF('Cartera Semanal Producto'!$A89='Cartera Semanal Producto'!U$1,-SUMIFS('BD Factoraje'!$Q:$Q,'BD Factoraje'!$G:$G,'Cartera Semanal Producto'!$A89,'BD Factoraje'!$C:$C,$B$2),0)+T89-SUMIFS('BD Factoraje'!$R:$R,'BD Factoraje'!$G:$G,'Cartera Semanal Producto'!$A89,'BD Factoraje'!$N:$N,'Cartera Semanal Producto'!U$1,'BD Factoraje'!$C:$C,$B$2)</f>
        <v>0</v>
      </c>
      <c r="V89" s="11">
        <f>IF('Cartera Semanal Producto'!$A89='Cartera Semanal Producto'!V$1,-SUMIFS('BD Factoraje'!$Q:$Q,'BD Factoraje'!$G:$G,'Cartera Semanal Producto'!$A89,'BD Factoraje'!$C:$C,$B$2),0)+U89-SUMIFS('BD Factoraje'!$R:$R,'BD Factoraje'!$G:$G,'Cartera Semanal Producto'!$A89,'BD Factoraje'!$N:$N,'Cartera Semanal Producto'!V$1,'BD Factoraje'!$C:$C,$B$2)</f>
        <v>0</v>
      </c>
      <c r="W89" s="11">
        <f>IF('Cartera Semanal Producto'!$A89='Cartera Semanal Producto'!W$1,-SUMIFS('BD Factoraje'!$Q:$Q,'BD Factoraje'!$G:$G,'Cartera Semanal Producto'!$A89,'BD Factoraje'!$C:$C,$B$2),0)+V89-SUMIFS('BD Factoraje'!$R:$R,'BD Factoraje'!$G:$G,'Cartera Semanal Producto'!$A89,'BD Factoraje'!$N:$N,'Cartera Semanal Producto'!W$1,'BD Factoraje'!$C:$C,$B$2)</f>
        <v>0</v>
      </c>
      <c r="X89" s="11">
        <f>IF('Cartera Semanal Producto'!$A89='Cartera Semanal Producto'!X$1,-SUMIFS('BD Factoraje'!$Q:$Q,'BD Factoraje'!$G:$G,'Cartera Semanal Producto'!$A89,'BD Factoraje'!$C:$C,$B$2),0)+W89-SUMIFS('BD Factoraje'!$R:$R,'BD Factoraje'!$G:$G,'Cartera Semanal Producto'!$A89,'BD Factoraje'!$N:$N,'Cartera Semanal Producto'!X$1,'BD Factoraje'!$C:$C,$B$2)</f>
        <v>0</v>
      </c>
      <c r="Y89" s="11">
        <f>IF('Cartera Semanal Producto'!$A89='Cartera Semanal Producto'!Y$1,-SUMIFS('BD Factoraje'!$Q:$Q,'BD Factoraje'!$G:$G,'Cartera Semanal Producto'!$A89,'BD Factoraje'!$C:$C,$B$2),0)+X89-SUMIFS('BD Factoraje'!$R:$R,'BD Factoraje'!$G:$G,'Cartera Semanal Producto'!$A89,'BD Factoraje'!$N:$N,'Cartera Semanal Producto'!Y$1,'BD Factoraje'!$C:$C,$B$2)</f>
        <v>0</v>
      </c>
      <c r="Z89" s="11">
        <f>IF('Cartera Semanal Producto'!$A89='Cartera Semanal Producto'!Z$1,-SUMIFS('BD Factoraje'!$Q:$Q,'BD Factoraje'!$G:$G,'Cartera Semanal Producto'!$A89,'BD Factoraje'!$C:$C,$B$2),0)+Y89-SUMIFS('BD Factoraje'!$R:$R,'BD Factoraje'!$G:$G,'Cartera Semanal Producto'!$A89,'BD Factoraje'!$N:$N,'Cartera Semanal Producto'!Z$1,'BD Factoraje'!$C:$C,$B$2)</f>
        <v>0</v>
      </c>
      <c r="AA89" s="11">
        <f>IF('Cartera Semanal Producto'!$A89='Cartera Semanal Producto'!AA$1,-SUMIFS('BD Factoraje'!$Q:$Q,'BD Factoraje'!$G:$G,'Cartera Semanal Producto'!$A89,'BD Factoraje'!$C:$C,$B$2),0)+Z89-SUMIFS('BD Factoraje'!$R:$R,'BD Factoraje'!$G:$G,'Cartera Semanal Producto'!$A89,'BD Factoraje'!$N:$N,'Cartera Semanal Producto'!AA$1,'BD Factoraje'!$C:$C,$B$2)</f>
        <v>0</v>
      </c>
      <c r="AB89" s="11">
        <f>IF('Cartera Semanal Producto'!$A89='Cartera Semanal Producto'!AB$1,-SUMIFS('BD Factoraje'!$Q:$Q,'BD Factoraje'!$G:$G,'Cartera Semanal Producto'!$A89,'BD Factoraje'!$C:$C,$B$2),0)+AA89-SUMIFS('BD Factoraje'!$R:$R,'BD Factoraje'!$G:$G,'Cartera Semanal Producto'!$A89,'BD Factoraje'!$N:$N,'Cartera Semanal Producto'!AB$1,'BD Factoraje'!$C:$C,$B$2)</f>
        <v>0</v>
      </c>
      <c r="AC89" s="11">
        <f>IF('Cartera Semanal Producto'!$A89='Cartera Semanal Producto'!AC$1,-SUMIFS('BD Factoraje'!$Q:$Q,'BD Factoraje'!$G:$G,'Cartera Semanal Producto'!$A89,'BD Factoraje'!$C:$C,$B$2),0)+AB89-SUMIFS('BD Factoraje'!$R:$R,'BD Factoraje'!$G:$G,'Cartera Semanal Producto'!$A89,'BD Factoraje'!$N:$N,'Cartera Semanal Producto'!AC$1,'BD Factoraje'!$C:$C,$B$2)</f>
        <v>0</v>
      </c>
      <c r="AD89" s="11">
        <f>IF('Cartera Semanal Producto'!$A89='Cartera Semanal Producto'!AD$1,-SUMIFS('BD Factoraje'!$Q:$Q,'BD Factoraje'!$G:$G,'Cartera Semanal Producto'!$A89,'BD Factoraje'!$C:$C,$B$2),0)+AC89-SUMIFS('BD Factoraje'!$R:$R,'BD Factoraje'!$G:$G,'Cartera Semanal Producto'!$A89,'BD Factoraje'!$N:$N,'Cartera Semanal Producto'!AD$1,'BD Factoraje'!$C:$C,$B$2)</f>
        <v>0</v>
      </c>
      <c r="AE89" s="11">
        <f>IF('Cartera Semanal Producto'!$A89='Cartera Semanal Producto'!AE$1,-SUMIFS('BD Factoraje'!$Q:$Q,'BD Factoraje'!$G:$G,'Cartera Semanal Producto'!$A89,'BD Factoraje'!$C:$C,$B$2),0)+AD89-SUMIFS('BD Factoraje'!$R:$R,'BD Factoraje'!$G:$G,'Cartera Semanal Producto'!$A89,'BD Factoraje'!$N:$N,'Cartera Semanal Producto'!AE$1,'BD Factoraje'!$C:$C,$B$2)</f>
        <v>0</v>
      </c>
      <c r="AF89" s="11">
        <f>IF('Cartera Semanal Producto'!$A89='Cartera Semanal Producto'!AF$1,-SUMIFS('BD Factoraje'!$Q:$Q,'BD Factoraje'!$G:$G,'Cartera Semanal Producto'!$A89,'BD Factoraje'!$C:$C,$B$2),0)+AE89-SUMIFS('BD Factoraje'!$R:$R,'BD Factoraje'!$G:$G,'Cartera Semanal Producto'!$A89,'BD Factoraje'!$N:$N,'Cartera Semanal Producto'!AF$1,'BD Factoraje'!$C:$C,$B$2)</f>
        <v>0</v>
      </c>
      <c r="AG89" s="11">
        <f>IF('Cartera Semanal Producto'!$A89='Cartera Semanal Producto'!AG$1,-SUMIFS('BD Factoraje'!$Q:$Q,'BD Factoraje'!$G:$G,'Cartera Semanal Producto'!$A89,'BD Factoraje'!$C:$C,$B$2),0)+AF89-SUMIFS('BD Factoraje'!$R:$R,'BD Factoraje'!$G:$G,'Cartera Semanal Producto'!$A89,'BD Factoraje'!$N:$N,'Cartera Semanal Producto'!AG$1,'BD Factoraje'!$C:$C,$B$2)</f>
        <v>0</v>
      </c>
      <c r="AH89" s="11">
        <f>IF('Cartera Semanal Producto'!$A89='Cartera Semanal Producto'!AH$1,-SUMIFS('BD Factoraje'!$Q:$Q,'BD Factoraje'!$G:$G,'Cartera Semanal Producto'!$A89,'BD Factoraje'!$C:$C,$B$2),0)+AG89-SUMIFS('BD Factoraje'!$R:$R,'BD Factoraje'!$G:$G,'Cartera Semanal Producto'!$A89,'BD Factoraje'!$N:$N,'Cartera Semanal Producto'!AH$1,'BD Factoraje'!$C:$C,$B$2)</f>
        <v>0</v>
      </c>
      <c r="AI89" s="11">
        <f>IF('Cartera Semanal Producto'!$A89='Cartera Semanal Producto'!AI$1,-SUMIFS('BD Factoraje'!$Q:$Q,'BD Factoraje'!$G:$G,'Cartera Semanal Producto'!$A89,'BD Factoraje'!$C:$C,$B$2),0)+AH89-SUMIFS('BD Factoraje'!$R:$R,'BD Factoraje'!$G:$G,'Cartera Semanal Producto'!$A89,'BD Factoraje'!$N:$N,'Cartera Semanal Producto'!AI$1,'BD Factoraje'!$C:$C,$B$2)</f>
        <v>0</v>
      </c>
      <c r="AJ89" s="11">
        <f>IF('Cartera Semanal Producto'!$A89='Cartera Semanal Producto'!AJ$1,-SUMIFS('BD Factoraje'!$Q:$Q,'BD Factoraje'!$G:$G,'Cartera Semanal Producto'!$A89,'BD Factoraje'!$C:$C,$B$2),0)+AI89-SUMIFS('BD Factoraje'!$R:$R,'BD Factoraje'!$G:$G,'Cartera Semanal Producto'!$A89,'BD Factoraje'!$N:$N,'Cartera Semanal Producto'!AJ$1,'BD Factoraje'!$C:$C,$B$2)</f>
        <v>0</v>
      </c>
      <c r="AK89" s="11">
        <f>IF('Cartera Semanal Producto'!$A89='Cartera Semanal Producto'!AK$1,-SUMIFS('BD Factoraje'!$Q:$Q,'BD Factoraje'!$G:$G,'Cartera Semanal Producto'!$A89,'BD Factoraje'!$C:$C,$B$2),0)+AJ89-SUMIFS('BD Factoraje'!$R:$R,'BD Factoraje'!$G:$G,'Cartera Semanal Producto'!$A89,'BD Factoraje'!$N:$N,'Cartera Semanal Producto'!AK$1,'BD Factoraje'!$C:$C,$B$2)</f>
        <v>0</v>
      </c>
      <c r="AL89" s="11">
        <f>IF('Cartera Semanal Producto'!$A89='Cartera Semanal Producto'!AL$1,-SUMIFS('BD Factoraje'!$Q:$Q,'BD Factoraje'!$G:$G,'Cartera Semanal Producto'!$A89,'BD Factoraje'!$C:$C,$B$2),0)+AK89-SUMIFS('BD Factoraje'!$R:$R,'BD Factoraje'!$G:$G,'Cartera Semanal Producto'!$A89,'BD Factoraje'!$N:$N,'Cartera Semanal Producto'!AL$1,'BD Factoraje'!$C:$C,$B$2)</f>
        <v>0</v>
      </c>
      <c r="AM89" s="11">
        <f>IF('Cartera Semanal Producto'!$A89='Cartera Semanal Producto'!AM$1,-SUMIFS('BD Factoraje'!$Q:$Q,'BD Factoraje'!$G:$G,'Cartera Semanal Producto'!$A89,'BD Factoraje'!$C:$C,$B$2),0)+AL89-SUMIFS('BD Factoraje'!$R:$R,'BD Factoraje'!$G:$G,'Cartera Semanal Producto'!$A89,'BD Factoraje'!$N:$N,'Cartera Semanal Producto'!AM$1,'BD Factoraje'!$C:$C,$B$2)</f>
        <v>0</v>
      </c>
      <c r="AN89" s="11">
        <f>IF('Cartera Semanal Producto'!$A89='Cartera Semanal Producto'!AN$1,-SUMIFS('BD Factoraje'!$Q:$Q,'BD Factoraje'!$G:$G,'Cartera Semanal Producto'!$A89,'BD Factoraje'!$C:$C,$B$2),0)+AM89-SUMIFS('BD Factoraje'!$R:$R,'BD Factoraje'!$G:$G,'Cartera Semanal Producto'!$A89,'BD Factoraje'!$N:$N,'Cartera Semanal Producto'!AN$1,'BD Factoraje'!$C:$C,$B$2)</f>
        <v>0</v>
      </c>
      <c r="AO89" s="11">
        <f>IF('Cartera Semanal Producto'!$A89='Cartera Semanal Producto'!AO$1,-SUMIFS('BD Factoraje'!$Q:$Q,'BD Factoraje'!$G:$G,'Cartera Semanal Producto'!$A89,'BD Factoraje'!$C:$C,$B$2),0)+AN89-SUMIFS('BD Factoraje'!$R:$R,'BD Factoraje'!$G:$G,'Cartera Semanal Producto'!$A89,'BD Factoraje'!$N:$N,'Cartera Semanal Producto'!AO$1,'BD Factoraje'!$C:$C,$B$2)</f>
        <v>0</v>
      </c>
      <c r="AP89" s="11">
        <f>IF('Cartera Semanal Producto'!$A89='Cartera Semanal Producto'!AP$1,-SUMIFS('BD Factoraje'!$Q:$Q,'BD Factoraje'!$G:$G,'Cartera Semanal Producto'!$A89,'BD Factoraje'!$C:$C,$B$2),0)+AO89-SUMIFS('BD Factoraje'!$R:$R,'BD Factoraje'!$G:$G,'Cartera Semanal Producto'!$A89,'BD Factoraje'!$N:$N,'Cartera Semanal Producto'!AP$1,'BD Factoraje'!$C:$C,$B$2)</f>
        <v>0</v>
      </c>
      <c r="AQ89" s="11">
        <f>IF('Cartera Semanal Producto'!$A89='Cartera Semanal Producto'!AQ$1,-SUMIFS('BD Factoraje'!$Q:$Q,'BD Factoraje'!$G:$G,'Cartera Semanal Producto'!$A89,'BD Factoraje'!$C:$C,$B$2),0)+AP89-SUMIFS('BD Factoraje'!$R:$R,'BD Factoraje'!$G:$G,'Cartera Semanal Producto'!$A89,'BD Factoraje'!$N:$N,'Cartera Semanal Producto'!AQ$1,'BD Factoraje'!$C:$C,$B$2)</f>
        <v>0</v>
      </c>
      <c r="AR89" s="11">
        <f>IF('Cartera Semanal Producto'!$A89='Cartera Semanal Producto'!AR$1,-SUMIFS('BD Factoraje'!$Q:$Q,'BD Factoraje'!$G:$G,'Cartera Semanal Producto'!$A89,'BD Factoraje'!$C:$C,$B$2),0)+AQ89-SUMIFS('BD Factoraje'!$R:$R,'BD Factoraje'!$G:$G,'Cartera Semanal Producto'!$A89,'BD Factoraje'!$N:$N,'Cartera Semanal Producto'!AR$1,'BD Factoraje'!$C:$C,$B$2)</f>
        <v>0</v>
      </c>
      <c r="AS89" s="11">
        <f>IF('Cartera Semanal Producto'!$A89='Cartera Semanal Producto'!AS$1,-SUMIFS('BD Factoraje'!$Q:$Q,'BD Factoraje'!$G:$G,'Cartera Semanal Producto'!$A89,'BD Factoraje'!$C:$C,$B$2),0)+AR89-SUMIFS('BD Factoraje'!$R:$R,'BD Factoraje'!$G:$G,'Cartera Semanal Producto'!$A89,'BD Factoraje'!$N:$N,'Cartera Semanal Producto'!AS$1,'BD Factoraje'!$C:$C,$B$2)</f>
        <v>0</v>
      </c>
      <c r="AT89" s="11">
        <f>IF('Cartera Semanal Producto'!$A89='Cartera Semanal Producto'!AT$1,-SUMIFS('BD Factoraje'!$Q:$Q,'BD Factoraje'!$G:$G,'Cartera Semanal Producto'!$A89,'BD Factoraje'!$C:$C,$B$2),0)+AS89-SUMIFS('BD Factoraje'!$R:$R,'BD Factoraje'!$G:$G,'Cartera Semanal Producto'!$A89,'BD Factoraje'!$N:$N,'Cartera Semanal Producto'!AT$1,'BD Factoraje'!$C:$C,$B$2)</f>
        <v>0</v>
      </c>
      <c r="AU89" s="11">
        <f>IF('Cartera Semanal Producto'!$A89='Cartera Semanal Producto'!AU$1,-SUMIFS('BD Factoraje'!$Q:$Q,'BD Factoraje'!$G:$G,'Cartera Semanal Producto'!$A89,'BD Factoraje'!$C:$C,$B$2),0)+AT89-SUMIFS('BD Factoraje'!$R:$R,'BD Factoraje'!$G:$G,'Cartera Semanal Producto'!$A89,'BD Factoraje'!$N:$N,'Cartera Semanal Producto'!AU$1,'BD Factoraje'!$C:$C,$B$2)</f>
        <v>0</v>
      </c>
      <c r="AV89" s="11">
        <f>IF('Cartera Semanal Producto'!$A89='Cartera Semanal Producto'!AV$1,-SUMIFS('BD Factoraje'!$Q:$Q,'BD Factoraje'!$G:$G,'Cartera Semanal Producto'!$A89,'BD Factoraje'!$C:$C,$B$2),0)+AU89-SUMIFS('BD Factoraje'!$R:$R,'BD Factoraje'!$G:$G,'Cartera Semanal Producto'!$A89,'BD Factoraje'!$N:$N,'Cartera Semanal Producto'!AV$1,'BD Factoraje'!$C:$C,$B$2)</f>
        <v>0</v>
      </c>
      <c r="AW89" s="11">
        <f>IF('Cartera Semanal Producto'!$A89='Cartera Semanal Producto'!AW$1,-SUMIFS('BD Factoraje'!$Q:$Q,'BD Factoraje'!$G:$G,'Cartera Semanal Producto'!$A89,'BD Factoraje'!$C:$C,$B$2),0)+AV89-SUMIFS('BD Factoraje'!$R:$R,'BD Factoraje'!$G:$G,'Cartera Semanal Producto'!$A89,'BD Factoraje'!$N:$N,'Cartera Semanal Producto'!AW$1,'BD Factoraje'!$C:$C,$B$2)</f>
        <v>0</v>
      </c>
      <c r="AX89" s="11">
        <f>IF('Cartera Semanal Producto'!$A89='Cartera Semanal Producto'!AX$1,-SUMIFS('BD Factoraje'!$Q:$Q,'BD Factoraje'!$G:$G,'Cartera Semanal Producto'!$A89,'BD Factoraje'!$C:$C,$B$2),0)+AW89-SUMIFS('BD Factoraje'!$R:$R,'BD Factoraje'!$G:$G,'Cartera Semanal Producto'!$A89,'BD Factoraje'!$N:$N,'Cartera Semanal Producto'!AX$1,'BD Factoraje'!$C:$C,$B$2)</f>
        <v>0</v>
      </c>
      <c r="AY89" s="11">
        <f>IF('Cartera Semanal Producto'!$A89='Cartera Semanal Producto'!AY$1,-SUMIFS('BD Factoraje'!$Q:$Q,'BD Factoraje'!$G:$G,'Cartera Semanal Producto'!$A89,'BD Factoraje'!$C:$C,$B$2),0)+AX89-SUMIFS('BD Factoraje'!$R:$R,'BD Factoraje'!$G:$G,'Cartera Semanal Producto'!$A89,'BD Factoraje'!$N:$N,'Cartera Semanal Producto'!AY$1,'BD Factoraje'!$C:$C,$B$2)</f>
        <v>0</v>
      </c>
      <c r="AZ89" s="11">
        <f>IF('Cartera Semanal Producto'!$A89='Cartera Semanal Producto'!AZ$1,-SUMIFS('BD Factoraje'!$Q:$Q,'BD Factoraje'!$G:$G,'Cartera Semanal Producto'!$A89,'BD Factoraje'!$C:$C,$B$2),0)+AY89-SUMIFS('BD Factoraje'!$R:$R,'BD Factoraje'!$G:$G,'Cartera Semanal Producto'!$A89,'BD Factoraje'!$N:$N,'Cartera Semanal Producto'!AZ$1,'BD Factoraje'!$C:$C,$B$2)</f>
        <v>0</v>
      </c>
      <c r="BA89" s="11">
        <f>IF('Cartera Semanal Producto'!$A89='Cartera Semanal Producto'!BA$1,-SUMIFS('BD Factoraje'!$Q:$Q,'BD Factoraje'!$G:$G,'Cartera Semanal Producto'!$A89,'BD Factoraje'!$C:$C,$B$2),0)+AZ89-SUMIFS('BD Factoraje'!$R:$R,'BD Factoraje'!$G:$G,'Cartera Semanal Producto'!$A89,'BD Factoraje'!$N:$N,'Cartera Semanal Producto'!BA$1,'BD Factoraje'!$C:$C,$B$2)</f>
        <v>0</v>
      </c>
      <c r="BB89" s="11">
        <f>IF('Cartera Semanal Producto'!$A89='Cartera Semanal Producto'!BB$1,-SUMIFS('BD Factoraje'!$Q:$Q,'BD Factoraje'!$G:$G,'Cartera Semanal Producto'!$A89,'BD Factoraje'!$C:$C,$B$2),0)+BA89-SUMIFS('BD Factoraje'!$R:$R,'BD Factoraje'!$G:$G,'Cartera Semanal Producto'!$A89,'BD Factoraje'!$N:$N,'Cartera Semanal Producto'!BB$1,'BD Factoraje'!$C:$C,$B$2)</f>
        <v>0</v>
      </c>
      <c r="BC89" s="11">
        <f>IF('Cartera Semanal Producto'!$A89='Cartera Semanal Producto'!BC$1,-SUMIFS('BD Factoraje'!$Q:$Q,'BD Factoraje'!$G:$G,'Cartera Semanal Producto'!$A89,'BD Factoraje'!$C:$C,$B$2),0)+BB89-SUMIFS('BD Factoraje'!$R:$R,'BD Factoraje'!$G:$G,'Cartera Semanal Producto'!$A89,'BD Factoraje'!$N:$N,'Cartera Semanal Producto'!BC$1,'BD Factoraje'!$C:$C,$B$2)</f>
        <v>0</v>
      </c>
      <c r="BD89" s="11">
        <f>IF('Cartera Semanal Producto'!$A89='Cartera Semanal Producto'!BD$1,-SUMIFS('BD Factoraje'!$Q:$Q,'BD Factoraje'!$G:$G,'Cartera Semanal Producto'!$A89,'BD Factoraje'!$C:$C,$B$2),0)+BC89-SUMIFS('BD Factoraje'!$R:$R,'BD Factoraje'!$G:$G,'Cartera Semanal Producto'!$A89,'BD Factoraje'!$N:$N,'Cartera Semanal Producto'!BD$1,'BD Factoraje'!$C:$C,$B$2)</f>
        <v>0</v>
      </c>
      <c r="BE89" s="11">
        <f>IF('Cartera Semanal Producto'!$A89='Cartera Semanal Producto'!BE$1,-SUMIFS('BD Factoraje'!$Q:$Q,'BD Factoraje'!$G:$G,'Cartera Semanal Producto'!$A89,'BD Factoraje'!$C:$C,$B$2),0)+BD89-SUMIFS('BD Factoraje'!$R:$R,'BD Factoraje'!$G:$G,'Cartera Semanal Producto'!$A89,'BD Factoraje'!$N:$N,'Cartera Semanal Producto'!BE$1,'BD Factoraje'!$C:$C,$B$2)</f>
        <v>0</v>
      </c>
      <c r="BF89" s="11">
        <f>IF('Cartera Semanal Producto'!$A89='Cartera Semanal Producto'!BF$1,-SUMIFS('BD Factoraje'!$Q:$Q,'BD Factoraje'!$G:$G,'Cartera Semanal Producto'!$A89,'BD Factoraje'!$C:$C,$B$2),0)+BE89-SUMIFS('BD Factoraje'!$R:$R,'BD Factoraje'!$G:$G,'Cartera Semanal Producto'!$A89,'BD Factoraje'!$N:$N,'Cartera Semanal Producto'!BF$1,'BD Factoraje'!$C:$C,$B$2)</f>
        <v>0</v>
      </c>
      <c r="BG89" s="11">
        <f>IF('Cartera Semanal Producto'!$A89='Cartera Semanal Producto'!BG$1,-SUMIFS('BD Factoraje'!$Q:$Q,'BD Factoraje'!$G:$G,'Cartera Semanal Producto'!$A89,'BD Factoraje'!$C:$C,$B$2),0)+BF89-SUMIFS('BD Factoraje'!$R:$R,'BD Factoraje'!$G:$G,'Cartera Semanal Producto'!$A89,'BD Factoraje'!$N:$N,'Cartera Semanal Producto'!BG$1,'BD Factoraje'!$C:$C,$B$2)</f>
        <v>0</v>
      </c>
      <c r="BH89" s="11">
        <f>IF('Cartera Semanal Producto'!$A89='Cartera Semanal Producto'!BH$1,-SUMIFS('BD Factoraje'!$Q:$Q,'BD Factoraje'!$G:$G,'Cartera Semanal Producto'!$A89,'BD Factoraje'!$C:$C,$B$2),0)+BG89-SUMIFS('BD Factoraje'!$R:$R,'BD Factoraje'!$G:$G,'Cartera Semanal Producto'!$A89,'BD Factoraje'!$N:$N,'Cartera Semanal Producto'!BH$1,'BD Factoraje'!$C:$C,$B$2)</f>
        <v>0</v>
      </c>
      <c r="BI89" s="11">
        <f>IF('Cartera Semanal Producto'!$A89='Cartera Semanal Producto'!BI$1,-SUMIFS('BD Factoraje'!$Q:$Q,'BD Factoraje'!$G:$G,'Cartera Semanal Producto'!$A89,'BD Factoraje'!$C:$C,$B$2),0)+BH89-SUMIFS('BD Factoraje'!$R:$R,'BD Factoraje'!$G:$G,'Cartera Semanal Producto'!$A89,'BD Factoraje'!$N:$N,'Cartera Semanal Producto'!BI$1,'BD Factoraje'!$C:$C,$B$2)</f>
        <v>0</v>
      </c>
      <c r="BJ89" s="11">
        <f>IF('Cartera Semanal Producto'!$A89='Cartera Semanal Producto'!BJ$1,-SUMIFS('BD Factoraje'!$Q:$Q,'BD Factoraje'!$G:$G,'Cartera Semanal Producto'!$A89,'BD Factoraje'!$C:$C,$B$2),0)+BI89-SUMIFS('BD Factoraje'!$R:$R,'BD Factoraje'!$G:$G,'Cartera Semanal Producto'!$A89,'BD Factoraje'!$N:$N,'Cartera Semanal Producto'!BJ$1,'BD Factoraje'!$C:$C,$B$2)</f>
        <v>0</v>
      </c>
      <c r="BK89" s="11">
        <f>IF('Cartera Semanal Producto'!$A89='Cartera Semanal Producto'!BK$1,-SUMIFS('BD Factoraje'!$Q:$Q,'BD Factoraje'!$G:$G,'Cartera Semanal Producto'!$A89,'BD Factoraje'!$C:$C,$B$2),0)+BJ89-SUMIFS('BD Factoraje'!$R:$R,'BD Factoraje'!$G:$G,'Cartera Semanal Producto'!$A89,'BD Factoraje'!$N:$N,'Cartera Semanal Producto'!BK$1,'BD Factoraje'!$C:$C,$B$2)</f>
        <v>0</v>
      </c>
      <c r="BL89" s="11">
        <f>IF('Cartera Semanal Producto'!$A89='Cartera Semanal Producto'!BL$1,-SUMIFS('BD Factoraje'!$Q:$Q,'BD Factoraje'!$G:$G,'Cartera Semanal Producto'!$A89,'BD Factoraje'!$C:$C,$B$2),0)+BK89-SUMIFS('BD Factoraje'!$R:$R,'BD Factoraje'!$G:$G,'Cartera Semanal Producto'!$A89,'BD Factoraje'!$N:$N,'Cartera Semanal Producto'!BL$1,'BD Factoraje'!$C:$C,$B$2)</f>
        <v>0</v>
      </c>
      <c r="BM89" s="11">
        <f>IF('Cartera Semanal Producto'!$A89='Cartera Semanal Producto'!BM$1,-SUMIFS('BD Factoraje'!$Q:$Q,'BD Factoraje'!$G:$G,'Cartera Semanal Producto'!$A89,'BD Factoraje'!$C:$C,$B$2),0)+BL89-SUMIFS('BD Factoraje'!$R:$R,'BD Factoraje'!$G:$G,'Cartera Semanal Producto'!$A89,'BD Factoraje'!$N:$N,'Cartera Semanal Producto'!BM$1,'BD Factoraje'!$C:$C,$B$2)</f>
        <v>0</v>
      </c>
      <c r="BN89" s="11">
        <f>IF('Cartera Semanal Producto'!$A89='Cartera Semanal Producto'!BN$1,-SUMIFS('BD Factoraje'!$Q:$Q,'BD Factoraje'!$G:$G,'Cartera Semanal Producto'!$A89,'BD Factoraje'!$C:$C,$B$2),0)+BM89-SUMIFS('BD Factoraje'!$R:$R,'BD Factoraje'!$G:$G,'Cartera Semanal Producto'!$A89,'BD Factoraje'!$N:$N,'Cartera Semanal Producto'!BN$1,'BD Factoraje'!$C:$C,$B$2)</f>
        <v>0</v>
      </c>
      <c r="BO89" s="11">
        <f>IF('Cartera Semanal Producto'!$A89='Cartera Semanal Producto'!BO$1,-SUMIFS('BD Factoraje'!$Q:$Q,'BD Factoraje'!$G:$G,'Cartera Semanal Producto'!$A89,'BD Factoraje'!$C:$C,$B$2),0)+BN89-SUMIFS('BD Factoraje'!$R:$R,'BD Factoraje'!$G:$G,'Cartera Semanal Producto'!$A89,'BD Factoraje'!$N:$N,'Cartera Semanal Producto'!BO$1,'BD Factoraje'!$C:$C,$B$2)</f>
        <v>0</v>
      </c>
      <c r="BP89" s="11">
        <f>IF('Cartera Semanal Producto'!$A89='Cartera Semanal Producto'!BP$1,-SUMIFS('BD Factoraje'!$Q:$Q,'BD Factoraje'!$G:$G,'Cartera Semanal Producto'!$A89,'BD Factoraje'!$C:$C,$B$2),0)+BO89-SUMIFS('BD Factoraje'!$R:$R,'BD Factoraje'!$G:$G,'Cartera Semanal Producto'!$A89,'BD Factoraje'!$N:$N,'Cartera Semanal Producto'!BP$1,'BD Factoraje'!$C:$C,$B$2)</f>
        <v>0</v>
      </c>
      <c r="BQ89" s="11">
        <f>IF('Cartera Semanal Producto'!$A89='Cartera Semanal Producto'!BQ$1,-SUMIFS('BD Factoraje'!$Q:$Q,'BD Factoraje'!$G:$G,'Cartera Semanal Producto'!$A89,'BD Factoraje'!$C:$C,$B$2),0)+BP89-SUMIFS('BD Factoraje'!$R:$R,'BD Factoraje'!$G:$G,'Cartera Semanal Producto'!$A89,'BD Factoraje'!$N:$N,'Cartera Semanal Producto'!BQ$1,'BD Factoraje'!$C:$C,$B$2)</f>
        <v>0</v>
      </c>
      <c r="BR89" s="11">
        <f>IF('Cartera Semanal Producto'!$A89='Cartera Semanal Producto'!BR$1,-SUMIFS('BD Factoraje'!$Q:$Q,'BD Factoraje'!$G:$G,'Cartera Semanal Producto'!$A89,'BD Factoraje'!$C:$C,$B$2),0)+BQ89-SUMIFS('BD Factoraje'!$R:$R,'BD Factoraje'!$G:$G,'Cartera Semanal Producto'!$A89,'BD Factoraje'!$N:$N,'Cartera Semanal Producto'!BR$1,'BD Factoraje'!$C:$C,$B$2)</f>
        <v>0</v>
      </c>
      <c r="BS89" s="11">
        <f>IF('Cartera Semanal Producto'!$A89='Cartera Semanal Producto'!BS$1,-SUMIFS('BD Factoraje'!$Q:$Q,'BD Factoraje'!$G:$G,'Cartera Semanal Producto'!$A89,'BD Factoraje'!$C:$C,$B$2),0)+BR89-SUMIFS('BD Factoraje'!$R:$R,'BD Factoraje'!$G:$G,'Cartera Semanal Producto'!$A89,'BD Factoraje'!$N:$N,'Cartera Semanal Producto'!BS$1,'BD Factoraje'!$C:$C,$B$2)</f>
        <v>0</v>
      </c>
      <c r="BT89" s="11">
        <f>IF('Cartera Semanal Producto'!$A89='Cartera Semanal Producto'!BT$1,-SUMIFS('BD Factoraje'!$Q:$Q,'BD Factoraje'!$G:$G,'Cartera Semanal Producto'!$A89,'BD Factoraje'!$C:$C,$B$2),0)+BS89-SUMIFS('BD Factoraje'!$R:$R,'BD Factoraje'!$G:$G,'Cartera Semanal Producto'!$A89,'BD Factoraje'!$N:$N,'Cartera Semanal Producto'!BT$1,'BD Factoraje'!$C:$C,$B$2)</f>
        <v>0</v>
      </c>
      <c r="BU89" s="11">
        <f>IF('Cartera Semanal Producto'!$A89='Cartera Semanal Producto'!BU$1,-SUMIFS('BD Factoraje'!$Q:$Q,'BD Factoraje'!$G:$G,'Cartera Semanal Producto'!$A89,'BD Factoraje'!$C:$C,$B$2),0)+BT89-SUMIFS('BD Factoraje'!$R:$R,'BD Factoraje'!$G:$G,'Cartera Semanal Producto'!$A89,'BD Factoraje'!$N:$N,'Cartera Semanal Producto'!BU$1,'BD Factoraje'!$C:$C,$B$2)</f>
        <v>0</v>
      </c>
      <c r="BV89" s="11">
        <f>IF('Cartera Semanal Producto'!$A89='Cartera Semanal Producto'!BV$1,-SUMIFS('BD Factoraje'!$Q:$Q,'BD Factoraje'!$G:$G,'Cartera Semanal Producto'!$A89,'BD Factoraje'!$C:$C,$B$2),0)+BU89-SUMIFS('BD Factoraje'!$R:$R,'BD Factoraje'!$G:$G,'Cartera Semanal Producto'!$A89,'BD Factoraje'!$N:$N,'Cartera Semanal Producto'!BV$1,'BD Factoraje'!$C:$C,$B$2)</f>
        <v>0</v>
      </c>
      <c r="BW89" s="11">
        <f>IF('Cartera Semanal Producto'!$A89='Cartera Semanal Producto'!BW$1,-SUMIFS('BD Factoraje'!$Q:$Q,'BD Factoraje'!$G:$G,'Cartera Semanal Producto'!$A89,'BD Factoraje'!$C:$C,$B$2),0)+BV89-SUMIFS('BD Factoraje'!$R:$R,'BD Factoraje'!$G:$G,'Cartera Semanal Producto'!$A89,'BD Factoraje'!$N:$N,'Cartera Semanal Producto'!BW$1,'BD Factoraje'!$C:$C,$B$2)</f>
        <v>0</v>
      </c>
      <c r="BX89" s="11">
        <f>IF('Cartera Semanal Producto'!$A89='Cartera Semanal Producto'!BX$1,-SUMIFS('BD Factoraje'!$Q:$Q,'BD Factoraje'!$G:$G,'Cartera Semanal Producto'!$A89,'BD Factoraje'!$C:$C,$B$2),0)+BW89-SUMIFS('BD Factoraje'!$R:$R,'BD Factoraje'!$G:$G,'Cartera Semanal Producto'!$A89,'BD Factoraje'!$N:$N,'Cartera Semanal Producto'!BX$1,'BD Factoraje'!$C:$C,$B$2)</f>
        <v>0</v>
      </c>
      <c r="BY89" s="11">
        <f>IF('Cartera Semanal Producto'!$A89='Cartera Semanal Producto'!BY$1,-SUMIFS('BD Factoraje'!$Q:$Q,'BD Factoraje'!$G:$G,'Cartera Semanal Producto'!$A89,'BD Factoraje'!$C:$C,$B$2),0)+BX89-SUMIFS('BD Factoraje'!$R:$R,'BD Factoraje'!$G:$G,'Cartera Semanal Producto'!$A89,'BD Factoraje'!$N:$N,'Cartera Semanal Producto'!BY$1,'BD Factoraje'!$C:$C,$B$2)</f>
        <v>0</v>
      </c>
      <c r="BZ89" s="11">
        <f>IF('Cartera Semanal Producto'!$A89='Cartera Semanal Producto'!BZ$1,-SUMIFS('BD Factoraje'!$Q:$Q,'BD Factoraje'!$G:$G,'Cartera Semanal Producto'!$A89,'BD Factoraje'!$C:$C,$B$2),0)+BY89-SUMIFS('BD Factoraje'!$R:$R,'BD Factoraje'!$G:$G,'Cartera Semanal Producto'!$A89,'BD Factoraje'!$N:$N,'Cartera Semanal Producto'!BZ$1,'BD Factoraje'!$C:$C,$B$2)</f>
        <v>0</v>
      </c>
      <c r="CA89" s="11">
        <f>IF('Cartera Semanal Producto'!$A89='Cartera Semanal Producto'!CA$1,-SUMIFS('BD Factoraje'!$Q:$Q,'BD Factoraje'!$G:$G,'Cartera Semanal Producto'!$A89,'BD Factoraje'!$C:$C,$B$2),0)+BZ89-SUMIFS('BD Factoraje'!$R:$R,'BD Factoraje'!$G:$G,'Cartera Semanal Producto'!$A89,'BD Factoraje'!$N:$N,'Cartera Semanal Producto'!CA$1,'BD Factoraje'!$C:$C,$B$2)</f>
        <v>0</v>
      </c>
      <c r="CB89" s="11">
        <f>IF('Cartera Semanal Producto'!$A89='Cartera Semanal Producto'!CB$1,-SUMIFS('BD Factoraje'!$Q:$Q,'BD Factoraje'!$G:$G,'Cartera Semanal Producto'!$A89,'BD Factoraje'!$C:$C,$B$2),0)+CA89-SUMIFS('BD Factoraje'!$R:$R,'BD Factoraje'!$G:$G,'Cartera Semanal Producto'!$A89,'BD Factoraje'!$N:$N,'Cartera Semanal Producto'!CB$1,'BD Factoraje'!$C:$C,$B$2)</f>
        <v>0</v>
      </c>
      <c r="CC89" s="11">
        <f>IF('Cartera Semanal Producto'!$A89='Cartera Semanal Producto'!CC$1,-SUMIFS('BD Factoraje'!$Q:$Q,'BD Factoraje'!$G:$G,'Cartera Semanal Producto'!$A89,'BD Factoraje'!$C:$C,$B$2),0)+CB89-SUMIFS('BD Factoraje'!$R:$R,'BD Factoraje'!$G:$G,'Cartera Semanal Producto'!$A89,'BD Factoraje'!$N:$N,'Cartera Semanal Producto'!CC$1,'BD Factoraje'!$C:$C,$B$2)</f>
        <v>0</v>
      </c>
      <c r="CD89" s="11">
        <f>IF('Cartera Semanal Producto'!$A89='Cartera Semanal Producto'!CD$1,-SUMIFS('BD Factoraje'!$Q:$Q,'BD Factoraje'!$G:$G,'Cartera Semanal Producto'!$A89,'BD Factoraje'!$C:$C,$B$2),0)+CC89-SUMIFS('BD Factoraje'!$R:$R,'BD Factoraje'!$G:$G,'Cartera Semanal Producto'!$A89,'BD Factoraje'!$N:$N,'Cartera Semanal Producto'!CD$1,'BD Factoraje'!$C:$C,$B$2)</f>
        <v>0</v>
      </c>
      <c r="CE89" s="11">
        <f>IF('Cartera Semanal Producto'!$A89='Cartera Semanal Producto'!CE$1,-SUMIFS('BD Factoraje'!$Q:$Q,'BD Factoraje'!$G:$G,'Cartera Semanal Producto'!$A89,'BD Factoraje'!$C:$C,$B$2),0)+CD89-SUMIFS('BD Factoraje'!$R:$R,'BD Factoraje'!$G:$G,'Cartera Semanal Producto'!$A89,'BD Factoraje'!$N:$N,'Cartera Semanal Producto'!CE$1,'BD Factoraje'!$C:$C,$B$2)</f>
        <v>0</v>
      </c>
      <c r="CF89" s="11">
        <f>IF('Cartera Semanal Producto'!$A89='Cartera Semanal Producto'!CF$1,-SUMIFS('BD Factoraje'!$Q:$Q,'BD Factoraje'!$G:$G,'Cartera Semanal Producto'!$A89,'BD Factoraje'!$C:$C,$B$2),0)+CE89-SUMIFS('BD Factoraje'!$R:$R,'BD Factoraje'!$G:$G,'Cartera Semanal Producto'!$A89,'BD Factoraje'!$N:$N,'Cartera Semanal Producto'!CF$1,'BD Factoraje'!$C:$C,$B$2)</f>
        <v>0</v>
      </c>
      <c r="CG89" s="11">
        <f>IF('Cartera Semanal Producto'!$A89='Cartera Semanal Producto'!CG$1,-SUMIFS('BD Factoraje'!$Q:$Q,'BD Factoraje'!$G:$G,'Cartera Semanal Producto'!$A89,'BD Factoraje'!$C:$C,$B$2),0)+CF89-SUMIFS('BD Factoraje'!$R:$R,'BD Factoraje'!$G:$G,'Cartera Semanal Producto'!$A89,'BD Factoraje'!$N:$N,'Cartera Semanal Producto'!CG$1,'BD Factoraje'!$C:$C,$B$2)</f>
        <v>0</v>
      </c>
      <c r="CH89" s="11">
        <f>IF('Cartera Semanal Producto'!$A89='Cartera Semanal Producto'!CH$1,-SUMIFS('BD Factoraje'!$Q:$Q,'BD Factoraje'!$G:$G,'Cartera Semanal Producto'!$A89,'BD Factoraje'!$C:$C,$B$2),0)+CG89-SUMIFS('BD Factoraje'!$R:$R,'BD Factoraje'!$G:$G,'Cartera Semanal Producto'!$A89,'BD Factoraje'!$N:$N,'Cartera Semanal Producto'!CH$1,'BD Factoraje'!$C:$C,$B$2)</f>
        <v>0</v>
      </c>
      <c r="CI89" s="11">
        <f>IF('Cartera Semanal Producto'!$A89='Cartera Semanal Producto'!CI$1,-SUMIFS('BD Factoraje'!$Q:$Q,'BD Factoraje'!$G:$G,'Cartera Semanal Producto'!$A89,'BD Factoraje'!$C:$C,$B$2),0)+CH89-SUMIFS('BD Factoraje'!$R:$R,'BD Factoraje'!$G:$G,'Cartera Semanal Producto'!$A89,'BD Factoraje'!$N:$N,'Cartera Semanal Producto'!CI$1,'BD Factoraje'!$C:$C,$B$2)</f>
        <v>0</v>
      </c>
      <c r="CJ89" s="11">
        <f>IF('Cartera Semanal Producto'!$A89='Cartera Semanal Producto'!CJ$1,-SUMIFS('BD Factoraje'!$Q:$Q,'BD Factoraje'!$G:$G,'Cartera Semanal Producto'!$A89,'BD Factoraje'!$C:$C,$B$2),0)+CI89-SUMIFS('BD Factoraje'!$R:$R,'BD Factoraje'!$G:$G,'Cartera Semanal Producto'!$A89,'BD Factoraje'!$N:$N,'Cartera Semanal Producto'!CJ$1,'BD Factoraje'!$C:$C,$B$2)</f>
        <v>150000</v>
      </c>
      <c r="CK89" s="11">
        <f>IF('Cartera Semanal Producto'!$A89='Cartera Semanal Producto'!CK$1,-SUMIFS('BD Factoraje'!$Q:$Q,'BD Factoraje'!$G:$G,'Cartera Semanal Producto'!$A89,'BD Factoraje'!$C:$C,$B$2),0)+CJ89-SUMIFS('BD Factoraje'!$R:$R,'BD Factoraje'!$G:$G,'Cartera Semanal Producto'!$A89,'BD Factoraje'!$N:$N,'Cartera Semanal Producto'!CK$1,'BD Factoraje'!$C:$C,$B$2)</f>
        <v>150000</v>
      </c>
      <c r="CL89" s="11">
        <f>IF('Cartera Semanal Producto'!$A89='Cartera Semanal Producto'!CL$1,-SUMIFS('BD Factoraje'!$Q:$Q,'BD Factoraje'!$G:$G,'Cartera Semanal Producto'!$A89,'BD Factoraje'!$C:$C,$B$2),0)+CK89-SUMIFS('BD Factoraje'!$R:$R,'BD Factoraje'!$G:$G,'Cartera Semanal Producto'!$A89,'BD Factoraje'!$N:$N,'Cartera Semanal Producto'!CL$1,'BD Factoraje'!$C:$C,$B$2)</f>
        <v>150000</v>
      </c>
      <c r="CM89" s="11">
        <f>IF('Cartera Semanal Producto'!$A89='Cartera Semanal Producto'!CM$1,-SUMIFS('BD Factoraje'!$Q:$Q,'BD Factoraje'!$G:$G,'Cartera Semanal Producto'!$A89,'BD Factoraje'!$C:$C,$B$2),0)+CL89-SUMIFS('BD Factoraje'!$R:$R,'BD Factoraje'!$G:$G,'Cartera Semanal Producto'!$A89,'BD Factoraje'!$N:$N,'Cartera Semanal Producto'!CM$1,'BD Factoraje'!$C:$C,$B$2)</f>
        <v>150000</v>
      </c>
      <c r="CN89" s="11">
        <f>IF('Cartera Semanal Producto'!$A89='Cartera Semanal Producto'!CN$1,-SUMIFS('BD Factoraje'!$Q:$Q,'BD Factoraje'!$G:$G,'Cartera Semanal Producto'!$A89,'BD Factoraje'!$C:$C,$B$2),0)+CM89-SUMIFS('BD Factoraje'!$R:$R,'BD Factoraje'!$G:$G,'Cartera Semanal Producto'!$A89,'BD Factoraje'!$N:$N,'Cartera Semanal Producto'!CN$1,'BD Factoraje'!$C:$C,$B$2)</f>
        <v>150000</v>
      </c>
      <c r="CO89" s="11">
        <f>IF('Cartera Semanal Producto'!$A89='Cartera Semanal Producto'!CO$1,-SUMIFS('BD Factoraje'!$Q:$Q,'BD Factoraje'!$G:$G,'Cartera Semanal Producto'!$A89,'BD Factoraje'!$C:$C,$B$2),0)+CN89-SUMIFS('BD Factoraje'!$R:$R,'BD Factoraje'!$G:$G,'Cartera Semanal Producto'!$A89,'BD Factoraje'!$N:$N,'Cartera Semanal Producto'!CO$1,'BD Factoraje'!$C:$C,$B$2)</f>
        <v>150000</v>
      </c>
      <c r="CP89" s="11">
        <f>IF('Cartera Semanal Producto'!$A89='Cartera Semanal Producto'!CP$1,-SUMIFS('BD Factoraje'!$Q:$Q,'BD Factoraje'!$G:$G,'Cartera Semanal Producto'!$A89,'BD Factoraje'!$C:$C,$B$2),0)+CO89-SUMIFS('BD Factoraje'!$R:$R,'BD Factoraje'!$G:$G,'Cartera Semanal Producto'!$A89,'BD Factoraje'!$N:$N,'Cartera Semanal Producto'!CP$1,'BD Factoraje'!$C:$C,$B$2)</f>
        <v>150000</v>
      </c>
      <c r="CQ89" s="11">
        <f>IF('Cartera Semanal Producto'!$A89='Cartera Semanal Producto'!CQ$1,-SUMIFS('BD Factoraje'!$Q:$Q,'BD Factoraje'!$G:$G,'Cartera Semanal Producto'!$A89,'BD Factoraje'!$C:$C,$B$2),0)+CP89-SUMIFS('BD Factoraje'!$R:$R,'BD Factoraje'!$G:$G,'Cartera Semanal Producto'!$A89,'BD Factoraje'!$N:$N,'Cartera Semanal Producto'!CQ$1,'BD Factoraje'!$C:$C,$B$2)</f>
        <v>150000</v>
      </c>
      <c r="CR89" s="11">
        <f>IF('Cartera Semanal Producto'!$A89='Cartera Semanal Producto'!CR$1,-SUMIFS('BD Factoraje'!$Q:$Q,'BD Factoraje'!$G:$G,'Cartera Semanal Producto'!$A89,'BD Factoraje'!$C:$C,$B$2),0)+CQ89-SUMIFS('BD Factoraje'!$R:$R,'BD Factoraje'!$G:$G,'Cartera Semanal Producto'!$A89,'BD Factoraje'!$N:$N,'Cartera Semanal Producto'!CR$1,'BD Factoraje'!$C:$C,$B$2)</f>
        <v>150000</v>
      </c>
      <c r="CS89" s="11">
        <f>IF('Cartera Semanal Producto'!$A89='Cartera Semanal Producto'!CS$1,-SUMIFS('BD Factoraje'!$Q:$Q,'BD Factoraje'!$G:$G,'Cartera Semanal Producto'!$A89,'BD Factoraje'!$C:$C,$B$2),0)+CR89-SUMIFS('BD Factoraje'!$R:$R,'BD Factoraje'!$G:$G,'Cartera Semanal Producto'!$A89,'BD Factoraje'!$N:$N,'Cartera Semanal Producto'!CS$1,'BD Factoraje'!$C:$C,$B$2)</f>
        <v>150000</v>
      </c>
      <c r="CT89" s="11">
        <f>IF('Cartera Semanal Producto'!$A89='Cartera Semanal Producto'!CT$1,-SUMIFS('BD Factoraje'!$Q:$Q,'BD Factoraje'!$G:$G,'Cartera Semanal Producto'!$A89,'BD Factoraje'!$C:$C,$B$2),0)+CS89-SUMIFS('BD Factoraje'!$R:$R,'BD Factoraje'!$G:$G,'Cartera Semanal Producto'!$A89,'BD Factoraje'!$N:$N,'Cartera Semanal Producto'!CT$1,'BD Factoraje'!$C:$C,$B$2)</f>
        <v>150000</v>
      </c>
      <c r="CU89" s="11">
        <f>IF('Cartera Semanal Producto'!$A89='Cartera Semanal Producto'!CU$1,-SUMIFS('BD Factoraje'!$Q:$Q,'BD Factoraje'!$G:$G,'Cartera Semanal Producto'!$A89,'BD Factoraje'!$C:$C,$B$2),0)+CT89-SUMIFS('BD Factoraje'!$R:$R,'BD Factoraje'!$G:$G,'Cartera Semanal Producto'!$A89,'BD Factoraje'!$N:$N,'Cartera Semanal Producto'!CU$1,'BD Factoraje'!$C:$C,$B$2)</f>
        <v>150000</v>
      </c>
      <c r="CV89" s="11">
        <f>IF('Cartera Semanal Producto'!$A89='Cartera Semanal Producto'!CV$1,-SUMIFS('BD Factoraje'!$Q:$Q,'BD Factoraje'!$G:$G,'Cartera Semanal Producto'!$A89,'BD Factoraje'!$C:$C,$B$2),0)+CU89-SUMIFS('BD Factoraje'!$R:$R,'BD Factoraje'!$G:$G,'Cartera Semanal Producto'!$A89,'BD Factoraje'!$N:$N,'Cartera Semanal Producto'!CV$1,'BD Factoraje'!$C:$C,$B$2)</f>
        <v>150000</v>
      </c>
    </row>
    <row r="90" spans="1:100" x14ac:dyDescent="0.25">
      <c r="A90" s="14">
        <v>100</v>
      </c>
      <c r="B90" s="31">
        <f t="shared" si="3"/>
        <v>43065</v>
      </c>
      <c r="C90" s="11">
        <f>IF('Cartera Semanal Producto'!$A90='Cartera Semanal Producto'!C$1,-SUMIFS('BD Factoraje'!$Q:$Q,'BD Factoraje'!$G:$G,'Cartera Semanal Producto'!$A90,'BD Factoraje'!$C:$C,$B$2),0)</f>
        <v>0</v>
      </c>
      <c r="D90" s="11">
        <f>IF('Cartera Semanal Producto'!$A90='Cartera Semanal Producto'!D$1,-SUMIFS('BD Factoraje'!$Q:$Q,'BD Factoraje'!$G:$G,'Cartera Semanal Producto'!$A90,'BD Factoraje'!$C:$C,$B$2),0)+C90-SUMIFS('BD Factoraje'!$R:$R,'BD Factoraje'!$G:$G,'Cartera Semanal Producto'!$A90,'BD Factoraje'!$N:$N,'Cartera Semanal Producto'!D$1,'BD Factoraje'!$C:$C,$B$2)</f>
        <v>0</v>
      </c>
      <c r="E90" s="11">
        <f>IF('Cartera Semanal Producto'!$A90='Cartera Semanal Producto'!E$1,-SUMIFS('BD Factoraje'!$Q:$Q,'BD Factoraje'!$G:$G,'Cartera Semanal Producto'!$A90,'BD Factoraje'!$C:$C,$B$2),0)+D90-SUMIFS('BD Factoraje'!$R:$R,'BD Factoraje'!$G:$G,'Cartera Semanal Producto'!$A90,'BD Factoraje'!$N:$N,'Cartera Semanal Producto'!E$1,'BD Factoraje'!$C:$C,$B$2)</f>
        <v>0</v>
      </c>
      <c r="F90" s="11">
        <f>IF('Cartera Semanal Producto'!$A90='Cartera Semanal Producto'!F$1,-SUMIFS('BD Factoraje'!$Q:$Q,'BD Factoraje'!$G:$G,'Cartera Semanal Producto'!$A90,'BD Factoraje'!$C:$C,$B$2),0)+E90-SUMIFS('BD Factoraje'!$R:$R,'BD Factoraje'!$G:$G,'Cartera Semanal Producto'!$A90,'BD Factoraje'!$N:$N,'Cartera Semanal Producto'!F$1,'BD Factoraje'!$C:$C,$B$2)</f>
        <v>0</v>
      </c>
      <c r="G90" s="11">
        <f>IF('Cartera Semanal Producto'!$A90='Cartera Semanal Producto'!G$1,-SUMIFS('BD Factoraje'!$Q:$Q,'BD Factoraje'!$G:$G,'Cartera Semanal Producto'!$A90,'BD Factoraje'!$C:$C,$B$2),0)+F90-SUMIFS('BD Factoraje'!$R:$R,'BD Factoraje'!$G:$G,'Cartera Semanal Producto'!$A90,'BD Factoraje'!$N:$N,'Cartera Semanal Producto'!G$1,'BD Factoraje'!$C:$C,$B$2)</f>
        <v>0</v>
      </c>
      <c r="H90" s="11">
        <f>IF('Cartera Semanal Producto'!$A90='Cartera Semanal Producto'!H$1,-SUMIFS('BD Factoraje'!$Q:$Q,'BD Factoraje'!$G:$G,'Cartera Semanal Producto'!$A90,'BD Factoraje'!$C:$C,$B$2),0)+G90-SUMIFS('BD Factoraje'!$R:$R,'BD Factoraje'!$G:$G,'Cartera Semanal Producto'!$A90,'BD Factoraje'!$N:$N,'Cartera Semanal Producto'!H$1,'BD Factoraje'!$C:$C,$B$2)</f>
        <v>0</v>
      </c>
      <c r="I90" s="11">
        <f>IF('Cartera Semanal Producto'!$A90='Cartera Semanal Producto'!I$1,-SUMIFS('BD Factoraje'!$Q:$Q,'BD Factoraje'!$G:$G,'Cartera Semanal Producto'!$A90,'BD Factoraje'!$C:$C,$B$2),0)+H90-SUMIFS('BD Factoraje'!$R:$R,'BD Factoraje'!$G:$G,'Cartera Semanal Producto'!$A90,'BD Factoraje'!$N:$N,'Cartera Semanal Producto'!I$1,'BD Factoraje'!$C:$C,$B$2)</f>
        <v>0</v>
      </c>
      <c r="J90" s="11">
        <f>IF('Cartera Semanal Producto'!$A90='Cartera Semanal Producto'!J$1,-SUMIFS('BD Factoraje'!$Q:$Q,'BD Factoraje'!$G:$G,'Cartera Semanal Producto'!$A90,'BD Factoraje'!$C:$C,$B$2),0)+I90-SUMIFS('BD Factoraje'!$R:$R,'BD Factoraje'!$G:$G,'Cartera Semanal Producto'!$A90,'BD Factoraje'!$N:$N,'Cartera Semanal Producto'!J$1,'BD Factoraje'!$C:$C,$B$2)</f>
        <v>0</v>
      </c>
      <c r="K90" s="11">
        <f>IF('Cartera Semanal Producto'!$A90='Cartera Semanal Producto'!K$1,-SUMIFS('BD Factoraje'!$Q:$Q,'BD Factoraje'!$G:$G,'Cartera Semanal Producto'!$A90,'BD Factoraje'!$C:$C,$B$2),0)+J90-SUMIFS('BD Factoraje'!$R:$R,'BD Factoraje'!$G:$G,'Cartera Semanal Producto'!$A90,'BD Factoraje'!$N:$N,'Cartera Semanal Producto'!K$1,'BD Factoraje'!$C:$C,$B$2)</f>
        <v>0</v>
      </c>
      <c r="L90" s="11">
        <f>IF('Cartera Semanal Producto'!$A90='Cartera Semanal Producto'!L$1,-SUMIFS('BD Factoraje'!$Q:$Q,'BD Factoraje'!$G:$G,'Cartera Semanal Producto'!$A90,'BD Factoraje'!$C:$C,$B$2),0)+K90-SUMIFS('BD Factoraje'!$R:$R,'BD Factoraje'!$G:$G,'Cartera Semanal Producto'!$A90,'BD Factoraje'!$N:$N,'Cartera Semanal Producto'!L$1,'BD Factoraje'!$C:$C,$B$2)</f>
        <v>0</v>
      </c>
      <c r="M90" s="11">
        <f>IF('Cartera Semanal Producto'!$A90='Cartera Semanal Producto'!M$1,-SUMIFS('BD Factoraje'!$Q:$Q,'BD Factoraje'!$G:$G,'Cartera Semanal Producto'!$A90,'BD Factoraje'!$C:$C,$B$2),0)+L90-SUMIFS('BD Factoraje'!$R:$R,'BD Factoraje'!$G:$G,'Cartera Semanal Producto'!$A90,'BD Factoraje'!$N:$N,'Cartera Semanal Producto'!M$1,'BD Factoraje'!$C:$C,$B$2)</f>
        <v>0</v>
      </c>
      <c r="N90" s="11">
        <f>IF('Cartera Semanal Producto'!$A90='Cartera Semanal Producto'!N$1,-SUMIFS('BD Factoraje'!$Q:$Q,'BD Factoraje'!$G:$G,'Cartera Semanal Producto'!$A90,'BD Factoraje'!$C:$C,$B$2),0)+M90-SUMIFS('BD Factoraje'!$R:$R,'BD Factoraje'!$G:$G,'Cartera Semanal Producto'!$A90,'BD Factoraje'!$N:$N,'Cartera Semanal Producto'!N$1,'BD Factoraje'!$C:$C,$B$2)</f>
        <v>0</v>
      </c>
      <c r="O90" s="11">
        <f>IF('Cartera Semanal Producto'!$A90='Cartera Semanal Producto'!O$1,-SUMIFS('BD Factoraje'!$Q:$Q,'BD Factoraje'!$G:$G,'Cartera Semanal Producto'!$A90,'BD Factoraje'!$C:$C,$B$2),0)+N90-SUMIFS('BD Factoraje'!$R:$R,'BD Factoraje'!$G:$G,'Cartera Semanal Producto'!$A90,'BD Factoraje'!$N:$N,'Cartera Semanal Producto'!O$1,'BD Factoraje'!$C:$C,$B$2)</f>
        <v>0</v>
      </c>
      <c r="P90" s="11">
        <f>IF('Cartera Semanal Producto'!$A90='Cartera Semanal Producto'!P$1,-SUMIFS('BD Factoraje'!$Q:$Q,'BD Factoraje'!$G:$G,'Cartera Semanal Producto'!$A90,'BD Factoraje'!$C:$C,$B$2),0)+O90-SUMIFS('BD Factoraje'!$R:$R,'BD Factoraje'!$G:$G,'Cartera Semanal Producto'!$A90,'BD Factoraje'!$N:$N,'Cartera Semanal Producto'!P$1,'BD Factoraje'!$C:$C,$B$2)</f>
        <v>0</v>
      </c>
      <c r="Q90" s="11">
        <f>IF('Cartera Semanal Producto'!$A90='Cartera Semanal Producto'!Q$1,-SUMIFS('BD Factoraje'!$Q:$Q,'BD Factoraje'!$G:$G,'Cartera Semanal Producto'!$A90,'BD Factoraje'!$C:$C,$B$2),0)+P90-SUMIFS('BD Factoraje'!$R:$R,'BD Factoraje'!$G:$G,'Cartera Semanal Producto'!$A90,'BD Factoraje'!$N:$N,'Cartera Semanal Producto'!Q$1,'BD Factoraje'!$C:$C,$B$2)</f>
        <v>0</v>
      </c>
      <c r="R90" s="11">
        <f>IF('Cartera Semanal Producto'!$A90='Cartera Semanal Producto'!R$1,-SUMIFS('BD Factoraje'!$Q:$Q,'BD Factoraje'!$G:$G,'Cartera Semanal Producto'!$A90,'BD Factoraje'!$C:$C,$B$2),0)+Q90-SUMIFS('BD Factoraje'!$R:$R,'BD Factoraje'!$G:$G,'Cartera Semanal Producto'!$A90,'BD Factoraje'!$N:$N,'Cartera Semanal Producto'!R$1,'BD Factoraje'!$C:$C,$B$2)</f>
        <v>0</v>
      </c>
      <c r="S90" s="11">
        <f>IF('Cartera Semanal Producto'!$A90='Cartera Semanal Producto'!S$1,-SUMIFS('BD Factoraje'!$Q:$Q,'BD Factoraje'!$G:$G,'Cartera Semanal Producto'!$A90,'BD Factoraje'!$C:$C,$B$2),0)+R90-SUMIFS('BD Factoraje'!$R:$R,'BD Factoraje'!$G:$G,'Cartera Semanal Producto'!$A90,'BD Factoraje'!$N:$N,'Cartera Semanal Producto'!S$1,'BD Factoraje'!$C:$C,$B$2)</f>
        <v>0</v>
      </c>
      <c r="T90" s="11">
        <f>IF('Cartera Semanal Producto'!$A90='Cartera Semanal Producto'!T$1,-SUMIFS('BD Factoraje'!$Q:$Q,'BD Factoraje'!$G:$G,'Cartera Semanal Producto'!$A90,'BD Factoraje'!$C:$C,$B$2),0)+S90-SUMIFS('BD Factoraje'!$R:$R,'BD Factoraje'!$G:$G,'Cartera Semanal Producto'!$A90,'BD Factoraje'!$N:$N,'Cartera Semanal Producto'!T$1,'BD Factoraje'!$C:$C,$B$2)</f>
        <v>0</v>
      </c>
      <c r="U90" s="11">
        <f>IF('Cartera Semanal Producto'!$A90='Cartera Semanal Producto'!U$1,-SUMIFS('BD Factoraje'!$Q:$Q,'BD Factoraje'!$G:$G,'Cartera Semanal Producto'!$A90,'BD Factoraje'!$C:$C,$B$2),0)+T90-SUMIFS('BD Factoraje'!$R:$R,'BD Factoraje'!$G:$G,'Cartera Semanal Producto'!$A90,'BD Factoraje'!$N:$N,'Cartera Semanal Producto'!U$1,'BD Factoraje'!$C:$C,$B$2)</f>
        <v>0</v>
      </c>
      <c r="V90" s="11">
        <f>IF('Cartera Semanal Producto'!$A90='Cartera Semanal Producto'!V$1,-SUMIFS('BD Factoraje'!$Q:$Q,'BD Factoraje'!$G:$G,'Cartera Semanal Producto'!$A90,'BD Factoraje'!$C:$C,$B$2),0)+U90-SUMIFS('BD Factoraje'!$R:$R,'BD Factoraje'!$G:$G,'Cartera Semanal Producto'!$A90,'BD Factoraje'!$N:$N,'Cartera Semanal Producto'!V$1,'BD Factoraje'!$C:$C,$B$2)</f>
        <v>0</v>
      </c>
      <c r="W90" s="11">
        <f>IF('Cartera Semanal Producto'!$A90='Cartera Semanal Producto'!W$1,-SUMIFS('BD Factoraje'!$Q:$Q,'BD Factoraje'!$G:$G,'Cartera Semanal Producto'!$A90,'BD Factoraje'!$C:$C,$B$2),0)+V90-SUMIFS('BD Factoraje'!$R:$R,'BD Factoraje'!$G:$G,'Cartera Semanal Producto'!$A90,'BD Factoraje'!$N:$N,'Cartera Semanal Producto'!W$1,'BD Factoraje'!$C:$C,$B$2)</f>
        <v>0</v>
      </c>
      <c r="X90" s="11">
        <f>IF('Cartera Semanal Producto'!$A90='Cartera Semanal Producto'!X$1,-SUMIFS('BD Factoraje'!$Q:$Q,'BD Factoraje'!$G:$G,'Cartera Semanal Producto'!$A90,'BD Factoraje'!$C:$C,$B$2),0)+W90-SUMIFS('BD Factoraje'!$R:$R,'BD Factoraje'!$G:$G,'Cartera Semanal Producto'!$A90,'BD Factoraje'!$N:$N,'Cartera Semanal Producto'!X$1,'BD Factoraje'!$C:$C,$B$2)</f>
        <v>0</v>
      </c>
      <c r="Y90" s="11">
        <f>IF('Cartera Semanal Producto'!$A90='Cartera Semanal Producto'!Y$1,-SUMIFS('BD Factoraje'!$Q:$Q,'BD Factoraje'!$G:$G,'Cartera Semanal Producto'!$A90,'BD Factoraje'!$C:$C,$B$2),0)+X90-SUMIFS('BD Factoraje'!$R:$R,'BD Factoraje'!$G:$G,'Cartera Semanal Producto'!$A90,'BD Factoraje'!$N:$N,'Cartera Semanal Producto'!Y$1,'BD Factoraje'!$C:$C,$B$2)</f>
        <v>0</v>
      </c>
      <c r="Z90" s="11">
        <f>IF('Cartera Semanal Producto'!$A90='Cartera Semanal Producto'!Z$1,-SUMIFS('BD Factoraje'!$Q:$Q,'BD Factoraje'!$G:$G,'Cartera Semanal Producto'!$A90,'BD Factoraje'!$C:$C,$B$2),0)+Y90-SUMIFS('BD Factoraje'!$R:$R,'BD Factoraje'!$G:$G,'Cartera Semanal Producto'!$A90,'BD Factoraje'!$N:$N,'Cartera Semanal Producto'!Z$1,'BD Factoraje'!$C:$C,$B$2)</f>
        <v>0</v>
      </c>
      <c r="AA90" s="11">
        <f>IF('Cartera Semanal Producto'!$A90='Cartera Semanal Producto'!AA$1,-SUMIFS('BD Factoraje'!$Q:$Q,'BD Factoraje'!$G:$G,'Cartera Semanal Producto'!$A90,'BD Factoraje'!$C:$C,$B$2),0)+Z90-SUMIFS('BD Factoraje'!$R:$R,'BD Factoraje'!$G:$G,'Cartera Semanal Producto'!$A90,'BD Factoraje'!$N:$N,'Cartera Semanal Producto'!AA$1,'BD Factoraje'!$C:$C,$B$2)</f>
        <v>0</v>
      </c>
      <c r="AB90" s="11">
        <f>IF('Cartera Semanal Producto'!$A90='Cartera Semanal Producto'!AB$1,-SUMIFS('BD Factoraje'!$Q:$Q,'BD Factoraje'!$G:$G,'Cartera Semanal Producto'!$A90,'BD Factoraje'!$C:$C,$B$2),0)+AA90-SUMIFS('BD Factoraje'!$R:$R,'BD Factoraje'!$G:$G,'Cartera Semanal Producto'!$A90,'BD Factoraje'!$N:$N,'Cartera Semanal Producto'!AB$1,'BD Factoraje'!$C:$C,$B$2)</f>
        <v>0</v>
      </c>
      <c r="AC90" s="11">
        <f>IF('Cartera Semanal Producto'!$A90='Cartera Semanal Producto'!AC$1,-SUMIFS('BD Factoraje'!$Q:$Q,'BD Factoraje'!$G:$G,'Cartera Semanal Producto'!$A90,'BD Factoraje'!$C:$C,$B$2),0)+AB90-SUMIFS('BD Factoraje'!$R:$R,'BD Factoraje'!$G:$G,'Cartera Semanal Producto'!$A90,'BD Factoraje'!$N:$N,'Cartera Semanal Producto'!AC$1,'BD Factoraje'!$C:$C,$B$2)</f>
        <v>0</v>
      </c>
      <c r="AD90" s="11">
        <f>IF('Cartera Semanal Producto'!$A90='Cartera Semanal Producto'!AD$1,-SUMIFS('BD Factoraje'!$Q:$Q,'BD Factoraje'!$G:$G,'Cartera Semanal Producto'!$A90,'BD Factoraje'!$C:$C,$B$2),0)+AC90-SUMIFS('BD Factoraje'!$R:$R,'BD Factoraje'!$G:$G,'Cartera Semanal Producto'!$A90,'BD Factoraje'!$N:$N,'Cartera Semanal Producto'!AD$1,'BD Factoraje'!$C:$C,$B$2)</f>
        <v>0</v>
      </c>
      <c r="AE90" s="11">
        <f>IF('Cartera Semanal Producto'!$A90='Cartera Semanal Producto'!AE$1,-SUMIFS('BD Factoraje'!$Q:$Q,'BD Factoraje'!$G:$G,'Cartera Semanal Producto'!$A90,'BD Factoraje'!$C:$C,$B$2),0)+AD90-SUMIFS('BD Factoraje'!$R:$R,'BD Factoraje'!$G:$G,'Cartera Semanal Producto'!$A90,'BD Factoraje'!$N:$N,'Cartera Semanal Producto'!AE$1,'BD Factoraje'!$C:$C,$B$2)</f>
        <v>0</v>
      </c>
      <c r="AF90" s="11">
        <f>IF('Cartera Semanal Producto'!$A90='Cartera Semanal Producto'!AF$1,-SUMIFS('BD Factoraje'!$Q:$Q,'BD Factoraje'!$G:$G,'Cartera Semanal Producto'!$A90,'BD Factoraje'!$C:$C,$B$2),0)+AE90-SUMIFS('BD Factoraje'!$R:$R,'BD Factoraje'!$G:$G,'Cartera Semanal Producto'!$A90,'BD Factoraje'!$N:$N,'Cartera Semanal Producto'!AF$1,'BD Factoraje'!$C:$C,$B$2)</f>
        <v>0</v>
      </c>
      <c r="AG90" s="11">
        <f>IF('Cartera Semanal Producto'!$A90='Cartera Semanal Producto'!AG$1,-SUMIFS('BD Factoraje'!$Q:$Q,'BD Factoraje'!$G:$G,'Cartera Semanal Producto'!$A90,'BD Factoraje'!$C:$C,$B$2),0)+AF90-SUMIFS('BD Factoraje'!$R:$R,'BD Factoraje'!$G:$G,'Cartera Semanal Producto'!$A90,'BD Factoraje'!$N:$N,'Cartera Semanal Producto'!AG$1,'BD Factoraje'!$C:$C,$B$2)</f>
        <v>0</v>
      </c>
      <c r="AH90" s="11">
        <f>IF('Cartera Semanal Producto'!$A90='Cartera Semanal Producto'!AH$1,-SUMIFS('BD Factoraje'!$Q:$Q,'BD Factoraje'!$G:$G,'Cartera Semanal Producto'!$A90,'BD Factoraje'!$C:$C,$B$2),0)+AG90-SUMIFS('BD Factoraje'!$R:$R,'BD Factoraje'!$G:$G,'Cartera Semanal Producto'!$A90,'BD Factoraje'!$N:$N,'Cartera Semanal Producto'!AH$1,'BD Factoraje'!$C:$C,$B$2)</f>
        <v>0</v>
      </c>
      <c r="AI90" s="11">
        <f>IF('Cartera Semanal Producto'!$A90='Cartera Semanal Producto'!AI$1,-SUMIFS('BD Factoraje'!$Q:$Q,'BD Factoraje'!$G:$G,'Cartera Semanal Producto'!$A90,'BD Factoraje'!$C:$C,$B$2),0)+AH90-SUMIFS('BD Factoraje'!$R:$R,'BD Factoraje'!$G:$G,'Cartera Semanal Producto'!$A90,'BD Factoraje'!$N:$N,'Cartera Semanal Producto'!AI$1,'BD Factoraje'!$C:$C,$B$2)</f>
        <v>0</v>
      </c>
      <c r="AJ90" s="11">
        <f>IF('Cartera Semanal Producto'!$A90='Cartera Semanal Producto'!AJ$1,-SUMIFS('BD Factoraje'!$Q:$Q,'BD Factoraje'!$G:$G,'Cartera Semanal Producto'!$A90,'BD Factoraje'!$C:$C,$B$2),0)+AI90-SUMIFS('BD Factoraje'!$R:$R,'BD Factoraje'!$G:$G,'Cartera Semanal Producto'!$A90,'BD Factoraje'!$N:$N,'Cartera Semanal Producto'!AJ$1,'BD Factoraje'!$C:$C,$B$2)</f>
        <v>0</v>
      </c>
      <c r="AK90" s="11">
        <f>IF('Cartera Semanal Producto'!$A90='Cartera Semanal Producto'!AK$1,-SUMIFS('BD Factoraje'!$Q:$Q,'BD Factoraje'!$G:$G,'Cartera Semanal Producto'!$A90,'BD Factoraje'!$C:$C,$B$2),0)+AJ90-SUMIFS('BD Factoraje'!$R:$R,'BD Factoraje'!$G:$G,'Cartera Semanal Producto'!$A90,'BD Factoraje'!$N:$N,'Cartera Semanal Producto'!AK$1,'BD Factoraje'!$C:$C,$B$2)</f>
        <v>0</v>
      </c>
      <c r="AL90" s="11">
        <f>IF('Cartera Semanal Producto'!$A90='Cartera Semanal Producto'!AL$1,-SUMIFS('BD Factoraje'!$Q:$Q,'BD Factoraje'!$G:$G,'Cartera Semanal Producto'!$A90,'BD Factoraje'!$C:$C,$B$2),0)+AK90-SUMIFS('BD Factoraje'!$R:$R,'BD Factoraje'!$G:$G,'Cartera Semanal Producto'!$A90,'BD Factoraje'!$N:$N,'Cartera Semanal Producto'!AL$1,'BD Factoraje'!$C:$C,$B$2)</f>
        <v>0</v>
      </c>
      <c r="AM90" s="11">
        <f>IF('Cartera Semanal Producto'!$A90='Cartera Semanal Producto'!AM$1,-SUMIFS('BD Factoraje'!$Q:$Q,'BD Factoraje'!$G:$G,'Cartera Semanal Producto'!$A90,'BD Factoraje'!$C:$C,$B$2),0)+AL90-SUMIFS('BD Factoraje'!$R:$R,'BD Factoraje'!$G:$G,'Cartera Semanal Producto'!$A90,'BD Factoraje'!$N:$N,'Cartera Semanal Producto'!AM$1,'BD Factoraje'!$C:$C,$B$2)</f>
        <v>0</v>
      </c>
      <c r="AN90" s="11">
        <f>IF('Cartera Semanal Producto'!$A90='Cartera Semanal Producto'!AN$1,-SUMIFS('BD Factoraje'!$Q:$Q,'BD Factoraje'!$G:$G,'Cartera Semanal Producto'!$A90,'BD Factoraje'!$C:$C,$B$2),0)+AM90-SUMIFS('BD Factoraje'!$R:$R,'BD Factoraje'!$G:$G,'Cartera Semanal Producto'!$A90,'BD Factoraje'!$N:$N,'Cartera Semanal Producto'!AN$1,'BD Factoraje'!$C:$C,$B$2)</f>
        <v>0</v>
      </c>
      <c r="AO90" s="11">
        <f>IF('Cartera Semanal Producto'!$A90='Cartera Semanal Producto'!AO$1,-SUMIFS('BD Factoraje'!$Q:$Q,'BD Factoraje'!$G:$G,'Cartera Semanal Producto'!$A90,'BD Factoraje'!$C:$C,$B$2),0)+AN90-SUMIFS('BD Factoraje'!$R:$R,'BD Factoraje'!$G:$G,'Cartera Semanal Producto'!$A90,'BD Factoraje'!$N:$N,'Cartera Semanal Producto'!AO$1,'BD Factoraje'!$C:$C,$B$2)</f>
        <v>0</v>
      </c>
      <c r="AP90" s="11">
        <f>IF('Cartera Semanal Producto'!$A90='Cartera Semanal Producto'!AP$1,-SUMIFS('BD Factoraje'!$Q:$Q,'BD Factoraje'!$G:$G,'Cartera Semanal Producto'!$A90,'BD Factoraje'!$C:$C,$B$2),0)+AO90-SUMIFS('BD Factoraje'!$R:$R,'BD Factoraje'!$G:$G,'Cartera Semanal Producto'!$A90,'BD Factoraje'!$N:$N,'Cartera Semanal Producto'!AP$1,'BD Factoraje'!$C:$C,$B$2)</f>
        <v>0</v>
      </c>
      <c r="AQ90" s="11">
        <f>IF('Cartera Semanal Producto'!$A90='Cartera Semanal Producto'!AQ$1,-SUMIFS('BD Factoraje'!$Q:$Q,'BD Factoraje'!$G:$G,'Cartera Semanal Producto'!$A90,'BD Factoraje'!$C:$C,$B$2),0)+AP90-SUMIFS('BD Factoraje'!$R:$R,'BD Factoraje'!$G:$G,'Cartera Semanal Producto'!$A90,'BD Factoraje'!$N:$N,'Cartera Semanal Producto'!AQ$1,'BD Factoraje'!$C:$C,$B$2)</f>
        <v>0</v>
      </c>
      <c r="AR90" s="11">
        <f>IF('Cartera Semanal Producto'!$A90='Cartera Semanal Producto'!AR$1,-SUMIFS('BD Factoraje'!$Q:$Q,'BD Factoraje'!$G:$G,'Cartera Semanal Producto'!$A90,'BD Factoraje'!$C:$C,$B$2),0)+AQ90-SUMIFS('BD Factoraje'!$R:$R,'BD Factoraje'!$G:$G,'Cartera Semanal Producto'!$A90,'BD Factoraje'!$N:$N,'Cartera Semanal Producto'!AR$1,'BD Factoraje'!$C:$C,$B$2)</f>
        <v>0</v>
      </c>
      <c r="AS90" s="11">
        <f>IF('Cartera Semanal Producto'!$A90='Cartera Semanal Producto'!AS$1,-SUMIFS('BD Factoraje'!$Q:$Q,'BD Factoraje'!$G:$G,'Cartera Semanal Producto'!$A90,'BD Factoraje'!$C:$C,$B$2),0)+AR90-SUMIFS('BD Factoraje'!$R:$R,'BD Factoraje'!$G:$G,'Cartera Semanal Producto'!$A90,'BD Factoraje'!$N:$N,'Cartera Semanal Producto'!AS$1,'BD Factoraje'!$C:$C,$B$2)</f>
        <v>0</v>
      </c>
      <c r="AT90" s="11">
        <f>IF('Cartera Semanal Producto'!$A90='Cartera Semanal Producto'!AT$1,-SUMIFS('BD Factoraje'!$Q:$Q,'BD Factoraje'!$G:$G,'Cartera Semanal Producto'!$A90,'BD Factoraje'!$C:$C,$B$2),0)+AS90-SUMIFS('BD Factoraje'!$R:$R,'BD Factoraje'!$G:$G,'Cartera Semanal Producto'!$A90,'BD Factoraje'!$N:$N,'Cartera Semanal Producto'!AT$1,'BD Factoraje'!$C:$C,$B$2)</f>
        <v>0</v>
      </c>
      <c r="AU90" s="11">
        <f>IF('Cartera Semanal Producto'!$A90='Cartera Semanal Producto'!AU$1,-SUMIFS('BD Factoraje'!$Q:$Q,'BD Factoraje'!$G:$G,'Cartera Semanal Producto'!$A90,'BD Factoraje'!$C:$C,$B$2),0)+AT90-SUMIFS('BD Factoraje'!$R:$R,'BD Factoraje'!$G:$G,'Cartera Semanal Producto'!$A90,'BD Factoraje'!$N:$N,'Cartera Semanal Producto'!AU$1,'BD Factoraje'!$C:$C,$B$2)</f>
        <v>0</v>
      </c>
      <c r="AV90" s="11">
        <f>IF('Cartera Semanal Producto'!$A90='Cartera Semanal Producto'!AV$1,-SUMIFS('BD Factoraje'!$Q:$Q,'BD Factoraje'!$G:$G,'Cartera Semanal Producto'!$A90,'BD Factoraje'!$C:$C,$B$2),0)+AU90-SUMIFS('BD Factoraje'!$R:$R,'BD Factoraje'!$G:$G,'Cartera Semanal Producto'!$A90,'BD Factoraje'!$N:$N,'Cartera Semanal Producto'!AV$1,'BD Factoraje'!$C:$C,$B$2)</f>
        <v>0</v>
      </c>
      <c r="AW90" s="11">
        <f>IF('Cartera Semanal Producto'!$A90='Cartera Semanal Producto'!AW$1,-SUMIFS('BD Factoraje'!$Q:$Q,'BD Factoraje'!$G:$G,'Cartera Semanal Producto'!$A90,'BD Factoraje'!$C:$C,$B$2),0)+AV90-SUMIFS('BD Factoraje'!$R:$R,'BD Factoraje'!$G:$G,'Cartera Semanal Producto'!$A90,'BD Factoraje'!$N:$N,'Cartera Semanal Producto'!AW$1,'BD Factoraje'!$C:$C,$B$2)</f>
        <v>0</v>
      </c>
      <c r="AX90" s="11">
        <f>IF('Cartera Semanal Producto'!$A90='Cartera Semanal Producto'!AX$1,-SUMIFS('BD Factoraje'!$Q:$Q,'BD Factoraje'!$G:$G,'Cartera Semanal Producto'!$A90,'BD Factoraje'!$C:$C,$B$2),0)+AW90-SUMIFS('BD Factoraje'!$R:$R,'BD Factoraje'!$G:$G,'Cartera Semanal Producto'!$A90,'BD Factoraje'!$N:$N,'Cartera Semanal Producto'!AX$1,'BD Factoraje'!$C:$C,$B$2)</f>
        <v>0</v>
      </c>
      <c r="AY90" s="11">
        <f>IF('Cartera Semanal Producto'!$A90='Cartera Semanal Producto'!AY$1,-SUMIFS('BD Factoraje'!$Q:$Q,'BD Factoraje'!$G:$G,'Cartera Semanal Producto'!$A90,'BD Factoraje'!$C:$C,$B$2),0)+AX90-SUMIFS('BD Factoraje'!$R:$R,'BD Factoraje'!$G:$G,'Cartera Semanal Producto'!$A90,'BD Factoraje'!$N:$N,'Cartera Semanal Producto'!AY$1,'BD Factoraje'!$C:$C,$B$2)</f>
        <v>0</v>
      </c>
      <c r="AZ90" s="11">
        <f>IF('Cartera Semanal Producto'!$A90='Cartera Semanal Producto'!AZ$1,-SUMIFS('BD Factoraje'!$Q:$Q,'BD Factoraje'!$G:$G,'Cartera Semanal Producto'!$A90,'BD Factoraje'!$C:$C,$B$2),0)+AY90-SUMIFS('BD Factoraje'!$R:$R,'BD Factoraje'!$G:$G,'Cartera Semanal Producto'!$A90,'BD Factoraje'!$N:$N,'Cartera Semanal Producto'!AZ$1,'BD Factoraje'!$C:$C,$B$2)</f>
        <v>0</v>
      </c>
      <c r="BA90" s="11">
        <f>IF('Cartera Semanal Producto'!$A90='Cartera Semanal Producto'!BA$1,-SUMIFS('BD Factoraje'!$Q:$Q,'BD Factoraje'!$G:$G,'Cartera Semanal Producto'!$A90,'BD Factoraje'!$C:$C,$B$2),0)+AZ90-SUMIFS('BD Factoraje'!$R:$R,'BD Factoraje'!$G:$G,'Cartera Semanal Producto'!$A90,'BD Factoraje'!$N:$N,'Cartera Semanal Producto'!BA$1,'BD Factoraje'!$C:$C,$B$2)</f>
        <v>0</v>
      </c>
      <c r="BB90" s="11">
        <f>IF('Cartera Semanal Producto'!$A90='Cartera Semanal Producto'!BB$1,-SUMIFS('BD Factoraje'!$Q:$Q,'BD Factoraje'!$G:$G,'Cartera Semanal Producto'!$A90,'BD Factoraje'!$C:$C,$B$2),0)+BA90-SUMIFS('BD Factoraje'!$R:$R,'BD Factoraje'!$G:$G,'Cartera Semanal Producto'!$A90,'BD Factoraje'!$N:$N,'Cartera Semanal Producto'!BB$1,'BD Factoraje'!$C:$C,$B$2)</f>
        <v>0</v>
      </c>
      <c r="BC90" s="11">
        <f>IF('Cartera Semanal Producto'!$A90='Cartera Semanal Producto'!BC$1,-SUMIFS('BD Factoraje'!$Q:$Q,'BD Factoraje'!$G:$G,'Cartera Semanal Producto'!$A90,'BD Factoraje'!$C:$C,$B$2),0)+BB90-SUMIFS('BD Factoraje'!$R:$R,'BD Factoraje'!$G:$G,'Cartera Semanal Producto'!$A90,'BD Factoraje'!$N:$N,'Cartera Semanal Producto'!BC$1,'BD Factoraje'!$C:$C,$B$2)</f>
        <v>0</v>
      </c>
      <c r="BD90" s="11">
        <f>IF('Cartera Semanal Producto'!$A90='Cartera Semanal Producto'!BD$1,-SUMIFS('BD Factoraje'!$Q:$Q,'BD Factoraje'!$G:$G,'Cartera Semanal Producto'!$A90,'BD Factoraje'!$C:$C,$B$2),0)+BC90-SUMIFS('BD Factoraje'!$R:$R,'BD Factoraje'!$G:$G,'Cartera Semanal Producto'!$A90,'BD Factoraje'!$N:$N,'Cartera Semanal Producto'!BD$1,'BD Factoraje'!$C:$C,$B$2)</f>
        <v>0</v>
      </c>
      <c r="BE90" s="11">
        <f>IF('Cartera Semanal Producto'!$A90='Cartera Semanal Producto'!BE$1,-SUMIFS('BD Factoraje'!$Q:$Q,'BD Factoraje'!$G:$G,'Cartera Semanal Producto'!$A90,'BD Factoraje'!$C:$C,$B$2),0)+BD90-SUMIFS('BD Factoraje'!$R:$R,'BD Factoraje'!$G:$G,'Cartera Semanal Producto'!$A90,'BD Factoraje'!$N:$N,'Cartera Semanal Producto'!BE$1,'BD Factoraje'!$C:$C,$B$2)</f>
        <v>0</v>
      </c>
      <c r="BF90" s="11">
        <f>IF('Cartera Semanal Producto'!$A90='Cartera Semanal Producto'!BF$1,-SUMIFS('BD Factoraje'!$Q:$Q,'BD Factoraje'!$G:$G,'Cartera Semanal Producto'!$A90,'BD Factoraje'!$C:$C,$B$2),0)+BE90-SUMIFS('BD Factoraje'!$R:$R,'BD Factoraje'!$G:$G,'Cartera Semanal Producto'!$A90,'BD Factoraje'!$N:$N,'Cartera Semanal Producto'!BF$1,'BD Factoraje'!$C:$C,$B$2)</f>
        <v>0</v>
      </c>
      <c r="BG90" s="11">
        <f>IF('Cartera Semanal Producto'!$A90='Cartera Semanal Producto'!BG$1,-SUMIFS('BD Factoraje'!$Q:$Q,'BD Factoraje'!$G:$G,'Cartera Semanal Producto'!$A90,'BD Factoraje'!$C:$C,$B$2),0)+BF90-SUMIFS('BD Factoraje'!$R:$R,'BD Factoraje'!$G:$G,'Cartera Semanal Producto'!$A90,'BD Factoraje'!$N:$N,'Cartera Semanal Producto'!BG$1,'BD Factoraje'!$C:$C,$B$2)</f>
        <v>0</v>
      </c>
      <c r="BH90" s="11">
        <f>IF('Cartera Semanal Producto'!$A90='Cartera Semanal Producto'!BH$1,-SUMIFS('BD Factoraje'!$Q:$Q,'BD Factoraje'!$G:$G,'Cartera Semanal Producto'!$A90,'BD Factoraje'!$C:$C,$B$2),0)+BG90-SUMIFS('BD Factoraje'!$R:$R,'BD Factoraje'!$G:$G,'Cartera Semanal Producto'!$A90,'BD Factoraje'!$N:$N,'Cartera Semanal Producto'!BH$1,'BD Factoraje'!$C:$C,$B$2)</f>
        <v>0</v>
      </c>
      <c r="BI90" s="11">
        <f>IF('Cartera Semanal Producto'!$A90='Cartera Semanal Producto'!BI$1,-SUMIFS('BD Factoraje'!$Q:$Q,'BD Factoraje'!$G:$G,'Cartera Semanal Producto'!$A90,'BD Factoraje'!$C:$C,$B$2),0)+BH90-SUMIFS('BD Factoraje'!$R:$R,'BD Factoraje'!$G:$G,'Cartera Semanal Producto'!$A90,'BD Factoraje'!$N:$N,'Cartera Semanal Producto'!BI$1,'BD Factoraje'!$C:$C,$B$2)</f>
        <v>0</v>
      </c>
      <c r="BJ90" s="11">
        <f>IF('Cartera Semanal Producto'!$A90='Cartera Semanal Producto'!BJ$1,-SUMIFS('BD Factoraje'!$Q:$Q,'BD Factoraje'!$G:$G,'Cartera Semanal Producto'!$A90,'BD Factoraje'!$C:$C,$B$2),0)+BI90-SUMIFS('BD Factoraje'!$R:$R,'BD Factoraje'!$G:$G,'Cartera Semanal Producto'!$A90,'BD Factoraje'!$N:$N,'Cartera Semanal Producto'!BJ$1,'BD Factoraje'!$C:$C,$B$2)</f>
        <v>0</v>
      </c>
      <c r="BK90" s="11">
        <f>IF('Cartera Semanal Producto'!$A90='Cartera Semanal Producto'!BK$1,-SUMIFS('BD Factoraje'!$Q:$Q,'BD Factoraje'!$G:$G,'Cartera Semanal Producto'!$A90,'BD Factoraje'!$C:$C,$B$2),0)+BJ90-SUMIFS('BD Factoraje'!$R:$R,'BD Factoraje'!$G:$G,'Cartera Semanal Producto'!$A90,'BD Factoraje'!$N:$N,'Cartera Semanal Producto'!BK$1,'BD Factoraje'!$C:$C,$B$2)</f>
        <v>0</v>
      </c>
      <c r="BL90" s="11">
        <f>IF('Cartera Semanal Producto'!$A90='Cartera Semanal Producto'!BL$1,-SUMIFS('BD Factoraje'!$Q:$Q,'BD Factoraje'!$G:$G,'Cartera Semanal Producto'!$A90,'BD Factoraje'!$C:$C,$B$2),0)+BK90-SUMIFS('BD Factoraje'!$R:$R,'BD Factoraje'!$G:$G,'Cartera Semanal Producto'!$A90,'BD Factoraje'!$N:$N,'Cartera Semanal Producto'!BL$1,'BD Factoraje'!$C:$C,$B$2)</f>
        <v>0</v>
      </c>
      <c r="BM90" s="11">
        <f>IF('Cartera Semanal Producto'!$A90='Cartera Semanal Producto'!BM$1,-SUMIFS('BD Factoraje'!$Q:$Q,'BD Factoraje'!$G:$G,'Cartera Semanal Producto'!$A90,'BD Factoraje'!$C:$C,$B$2),0)+BL90-SUMIFS('BD Factoraje'!$R:$R,'BD Factoraje'!$G:$G,'Cartera Semanal Producto'!$A90,'BD Factoraje'!$N:$N,'Cartera Semanal Producto'!BM$1,'BD Factoraje'!$C:$C,$B$2)</f>
        <v>0</v>
      </c>
      <c r="BN90" s="11">
        <f>IF('Cartera Semanal Producto'!$A90='Cartera Semanal Producto'!BN$1,-SUMIFS('BD Factoraje'!$Q:$Q,'BD Factoraje'!$G:$G,'Cartera Semanal Producto'!$A90,'BD Factoraje'!$C:$C,$B$2),0)+BM90-SUMIFS('BD Factoraje'!$R:$R,'BD Factoraje'!$G:$G,'Cartera Semanal Producto'!$A90,'BD Factoraje'!$N:$N,'Cartera Semanal Producto'!BN$1,'BD Factoraje'!$C:$C,$B$2)</f>
        <v>0</v>
      </c>
      <c r="BO90" s="11">
        <f>IF('Cartera Semanal Producto'!$A90='Cartera Semanal Producto'!BO$1,-SUMIFS('BD Factoraje'!$Q:$Q,'BD Factoraje'!$G:$G,'Cartera Semanal Producto'!$A90,'BD Factoraje'!$C:$C,$B$2),0)+BN90-SUMIFS('BD Factoraje'!$R:$R,'BD Factoraje'!$G:$G,'Cartera Semanal Producto'!$A90,'BD Factoraje'!$N:$N,'Cartera Semanal Producto'!BO$1,'BD Factoraje'!$C:$C,$B$2)</f>
        <v>0</v>
      </c>
      <c r="BP90" s="11">
        <f>IF('Cartera Semanal Producto'!$A90='Cartera Semanal Producto'!BP$1,-SUMIFS('BD Factoraje'!$Q:$Q,'BD Factoraje'!$G:$G,'Cartera Semanal Producto'!$A90,'BD Factoraje'!$C:$C,$B$2),0)+BO90-SUMIFS('BD Factoraje'!$R:$R,'BD Factoraje'!$G:$G,'Cartera Semanal Producto'!$A90,'BD Factoraje'!$N:$N,'Cartera Semanal Producto'!BP$1,'BD Factoraje'!$C:$C,$B$2)</f>
        <v>0</v>
      </c>
      <c r="BQ90" s="11">
        <f>IF('Cartera Semanal Producto'!$A90='Cartera Semanal Producto'!BQ$1,-SUMIFS('BD Factoraje'!$Q:$Q,'BD Factoraje'!$G:$G,'Cartera Semanal Producto'!$A90,'BD Factoraje'!$C:$C,$B$2),0)+BP90-SUMIFS('BD Factoraje'!$R:$R,'BD Factoraje'!$G:$G,'Cartera Semanal Producto'!$A90,'BD Factoraje'!$N:$N,'Cartera Semanal Producto'!BQ$1,'BD Factoraje'!$C:$C,$B$2)</f>
        <v>0</v>
      </c>
      <c r="BR90" s="11">
        <f>IF('Cartera Semanal Producto'!$A90='Cartera Semanal Producto'!BR$1,-SUMIFS('BD Factoraje'!$Q:$Q,'BD Factoraje'!$G:$G,'Cartera Semanal Producto'!$A90,'BD Factoraje'!$C:$C,$B$2),0)+BQ90-SUMIFS('BD Factoraje'!$R:$R,'BD Factoraje'!$G:$G,'Cartera Semanal Producto'!$A90,'BD Factoraje'!$N:$N,'Cartera Semanal Producto'!BR$1,'BD Factoraje'!$C:$C,$B$2)</f>
        <v>0</v>
      </c>
      <c r="BS90" s="11">
        <f>IF('Cartera Semanal Producto'!$A90='Cartera Semanal Producto'!BS$1,-SUMIFS('BD Factoraje'!$Q:$Q,'BD Factoraje'!$G:$G,'Cartera Semanal Producto'!$A90,'BD Factoraje'!$C:$C,$B$2),0)+BR90-SUMIFS('BD Factoraje'!$R:$R,'BD Factoraje'!$G:$G,'Cartera Semanal Producto'!$A90,'BD Factoraje'!$N:$N,'Cartera Semanal Producto'!BS$1,'BD Factoraje'!$C:$C,$B$2)</f>
        <v>0</v>
      </c>
      <c r="BT90" s="11">
        <f>IF('Cartera Semanal Producto'!$A90='Cartera Semanal Producto'!BT$1,-SUMIFS('BD Factoraje'!$Q:$Q,'BD Factoraje'!$G:$G,'Cartera Semanal Producto'!$A90,'BD Factoraje'!$C:$C,$B$2),0)+BS90-SUMIFS('BD Factoraje'!$R:$R,'BD Factoraje'!$G:$G,'Cartera Semanal Producto'!$A90,'BD Factoraje'!$N:$N,'Cartera Semanal Producto'!BT$1,'BD Factoraje'!$C:$C,$B$2)</f>
        <v>0</v>
      </c>
      <c r="BU90" s="11">
        <f>IF('Cartera Semanal Producto'!$A90='Cartera Semanal Producto'!BU$1,-SUMIFS('BD Factoraje'!$Q:$Q,'BD Factoraje'!$G:$G,'Cartera Semanal Producto'!$A90,'BD Factoraje'!$C:$C,$B$2),0)+BT90-SUMIFS('BD Factoraje'!$R:$R,'BD Factoraje'!$G:$G,'Cartera Semanal Producto'!$A90,'BD Factoraje'!$N:$N,'Cartera Semanal Producto'!BU$1,'BD Factoraje'!$C:$C,$B$2)</f>
        <v>0</v>
      </c>
      <c r="BV90" s="11">
        <f>IF('Cartera Semanal Producto'!$A90='Cartera Semanal Producto'!BV$1,-SUMIFS('BD Factoraje'!$Q:$Q,'BD Factoraje'!$G:$G,'Cartera Semanal Producto'!$A90,'BD Factoraje'!$C:$C,$B$2),0)+BU90-SUMIFS('BD Factoraje'!$R:$R,'BD Factoraje'!$G:$G,'Cartera Semanal Producto'!$A90,'BD Factoraje'!$N:$N,'Cartera Semanal Producto'!BV$1,'BD Factoraje'!$C:$C,$B$2)</f>
        <v>0</v>
      </c>
      <c r="BW90" s="11">
        <f>IF('Cartera Semanal Producto'!$A90='Cartera Semanal Producto'!BW$1,-SUMIFS('BD Factoraje'!$Q:$Q,'BD Factoraje'!$G:$G,'Cartera Semanal Producto'!$A90,'BD Factoraje'!$C:$C,$B$2),0)+BV90-SUMIFS('BD Factoraje'!$R:$R,'BD Factoraje'!$G:$G,'Cartera Semanal Producto'!$A90,'BD Factoraje'!$N:$N,'Cartera Semanal Producto'!BW$1,'BD Factoraje'!$C:$C,$B$2)</f>
        <v>0</v>
      </c>
      <c r="BX90" s="11">
        <f>IF('Cartera Semanal Producto'!$A90='Cartera Semanal Producto'!BX$1,-SUMIFS('BD Factoraje'!$Q:$Q,'BD Factoraje'!$G:$G,'Cartera Semanal Producto'!$A90,'BD Factoraje'!$C:$C,$B$2),0)+BW90-SUMIFS('BD Factoraje'!$R:$R,'BD Factoraje'!$G:$G,'Cartera Semanal Producto'!$A90,'BD Factoraje'!$N:$N,'Cartera Semanal Producto'!BX$1,'BD Factoraje'!$C:$C,$B$2)</f>
        <v>0</v>
      </c>
      <c r="BY90" s="11">
        <f>IF('Cartera Semanal Producto'!$A90='Cartera Semanal Producto'!BY$1,-SUMIFS('BD Factoraje'!$Q:$Q,'BD Factoraje'!$G:$G,'Cartera Semanal Producto'!$A90,'BD Factoraje'!$C:$C,$B$2),0)+BX90-SUMIFS('BD Factoraje'!$R:$R,'BD Factoraje'!$G:$G,'Cartera Semanal Producto'!$A90,'BD Factoraje'!$N:$N,'Cartera Semanal Producto'!BY$1,'BD Factoraje'!$C:$C,$B$2)</f>
        <v>0</v>
      </c>
      <c r="BZ90" s="11">
        <f>IF('Cartera Semanal Producto'!$A90='Cartera Semanal Producto'!BZ$1,-SUMIFS('BD Factoraje'!$Q:$Q,'BD Factoraje'!$G:$G,'Cartera Semanal Producto'!$A90,'BD Factoraje'!$C:$C,$B$2),0)+BY90-SUMIFS('BD Factoraje'!$R:$R,'BD Factoraje'!$G:$G,'Cartera Semanal Producto'!$A90,'BD Factoraje'!$N:$N,'Cartera Semanal Producto'!BZ$1,'BD Factoraje'!$C:$C,$B$2)</f>
        <v>0</v>
      </c>
      <c r="CA90" s="11">
        <f>IF('Cartera Semanal Producto'!$A90='Cartera Semanal Producto'!CA$1,-SUMIFS('BD Factoraje'!$Q:$Q,'BD Factoraje'!$G:$G,'Cartera Semanal Producto'!$A90,'BD Factoraje'!$C:$C,$B$2),0)+BZ90-SUMIFS('BD Factoraje'!$R:$R,'BD Factoraje'!$G:$G,'Cartera Semanal Producto'!$A90,'BD Factoraje'!$N:$N,'Cartera Semanal Producto'!CA$1,'BD Factoraje'!$C:$C,$B$2)</f>
        <v>0</v>
      </c>
      <c r="CB90" s="11">
        <f>IF('Cartera Semanal Producto'!$A90='Cartera Semanal Producto'!CB$1,-SUMIFS('BD Factoraje'!$Q:$Q,'BD Factoraje'!$G:$G,'Cartera Semanal Producto'!$A90,'BD Factoraje'!$C:$C,$B$2),0)+CA90-SUMIFS('BD Factoraje'!$R:$R,'BD Factoraje'!$G:$G,'Cartera Semanal Producto'!$A90,'BD Factoraje'!$N:$N,'Cartera Semanal Producto'!CB$1,'BD Factoraje'!$C:$C,$B$2)</f>
        <v>0</v>
      </c>
      <c r="CC90" s="11">
        <f>IF('Cartera Semanal Producto'!$A90='Cartera Semanal Producto'!CC$1,-SUMIFS('BD Factoraje'!$Q:$Q,'BD Factoraje'!$G:$G,'Cartera Semanal Producto'!$A90,'BD Factoraje'!$C:$C,$B$2),0)+CB90-SUMIFS('BD Factoraje'!$R:$R,'BD Factoraje'!$G:$G,'Cartera Semanal Producto'!$A90,'BD Factoraje'!$N:$N,'Cartera Semanal Producto'!CC$1,'BD Factoraje'!$C:$C,$B$2)</f>
        <v>0</v>
      </c>
      <c r="CD90" s="11">
        <f>IF('Cartera Semanal Producto'!$A90='Cartera Semanal Producto'!CD$1,-SUMIFS('BD Factoraje'!$Q:$Q,'BD Factoraje'!$G:$G,'Cartera Semanal Producto'!$A90,'BD Factoraje'!$C:$C,$B$2),0)+CC90-SUMIFS('BD Factoraje'!$R:$R,'BD Factoraje'!$G:$G,'Cartera Semanal Producto'!$A90,'BD Factoraje'!$N:$N,'Cartera Semanal Producto'!CD$1,'BD Factoraje'!$C:$C,$B$2)</f>
        <v>0</v>
      </c>
      <c r="CE90" s="11">
        <f>IF('Cartera Semanal Producto'!$A90='Cartera Semanal Producto'!CE$1,-SUMIFS('BD Factoraje'!$Q:$Q,'BD Factoraje'!$G:$G,'Cartera Semanal Producto'!$A90,'BD Factoraje'!$C:$C,$B$2),0)+CD90-SUMIFS('BD Factoraje'!$R:$R,'BD Factoraje'!$G:$G,'Cartera Semanal Producto'!$A90,'BD Factoraje'!$N:$N,'Cartera Semanal Producto'!CE$1,'BD Factoraje'!$C:$C,$B$2)</f>
        <v>0</v>
      </c>
      <c r="CF90" s="11">
        <f>IF('Cartera Semanal Producto'!$A90='Cartera Semanal Producto'!CF$1,-SUMIFS('BD Factoraje'!$Q:$Q,'BD Factoraje'!$G:$G,'Cartera Semanal Producto'!$A90,'BD Factoraje'!$C:$C,$B$2),0)+CE90-SUMIFS('BD Factoraje'!$R:$R,'BD Factoraje'!$G:$G,'Cartera Semanal Producto'!$A90,'BD Factoraje'!$N:$N,'Cartera Semanal Producto'!CF$1,'BD Factoraje'!$C:$C,$B$2)</f>
        <v>0</v>
      </c>
      <c r="CG90" s="11">
        <f>IF('Cartera Semanal Producto'!$A90='Cartera Semanal Producto'!CG$1,-SUMIFS('BD Factoraje'!$Q:$Q,'BD Factoraje'!$G:$G,'Cartera Semanal Producto'!$A90,'BD Factoraje'!$C:$C,$B$2),0)+CF90-SUMIFS('BD Factoraje'!$R:$R,'BD Factoraje'!$G:$G,'Cartera Semanal Producto'!$A90,'BD Factoraje'!$N:$N,'Cartera Semanal Producto'!CG$1,'BD Factoraje'!$C:$C,$B$2)</f>
        <v>0</v>
      </c>
      <c r="CH90" s="11">
        <f>IF('Cartera Semanal Producto'!$A90='Cartera Semanal Producto'!CH$1,-SUMIFS('BD Factoraje'!$Q:$Q,'BD Factoraje'!$G:$G,'Cartera Semanal Producto'!$A90,'BD Factoraje'!$C:$C,$B$2),0)+CG90-SUMIFS('BD Factoraje'!$R:$R,'BD Factoraje'!$G:$G,'Cartera Semanal Producto'!$A90,'BD Factoraje'!$N:$N,'Cartera Semanal Producto'!CH$1,'BD Factoraje'!$C:$C,$B$2)</f>
        <v>0</v>
      </c>
      <c r="CI90" s="11">
        <f>IF('Cartera Semanal Producto'!$A90='Cartera Semanal Producto'!CI$1,-SUMIFS('BD Factoraje'!$Q:$Q,'BD Factoraje'!$G:$G,'Cartera Semanal Producto'!$A90,'BD Factoraje'!$C:$C,$B$2),0)+CH90-SUMIFS('BD Factoraje'!$R:$R,'BD Factoraje'!$G:$G,'Cartera Semanal Producto'!$A90,'BD Factoraje'!$N:$N,'Cartera Semanal Producto'!CI$1,'BD Factoraje'!$C:$C,$B$2)</f>
        <v>0</v>
      </c>
      <c r="CJ90" s="11">
        <f>IF('Cartera Semanal Producto'!$A90='Cartera Semanal Producto'!CJ$1,-SUMIFS('BD Factoraje'!$Q:$Q,'BD Factoraje'!$G:$G,'Cartera Semanal Producto'!$A90,'BD Factoraje'!$C:$C,$B$2),0)+CI90-SUMIFS('BD Factoraje'!$R:$R,'BD Factoraje'!$G:$G,'Cartera Semanal Producto'!$A90,'BD Factoraje'!$N:$N,'Cartera Semanal Producto'!CJ$1,'BD Factoraje'!$C:$C,$B$2)</f>
        <v>0</v>
      </c>
      <c r="CK90" s="11">
        <f>IF('Cartera Semanal Producto'!$A90='Cartera Semanal Producto'!CK$1,-SUMIFS('BD Factoraje'!$Q:$Q,'BD Factoraje'!$G:$G,'Cartera Semanal Producto'!$A90,'BD Factoraje'!$C:$C,$B$2),0)+CJ90-SUMIFS('BD Factoraje'!$R:$R,'BD Factoraje'!$G:$G,'Cartera Semanal Producto'!$A90,'BD Factoraje'!$N:$N,'Cartera Semanal Producto'!CK$1,'BD Factoraje'!$C:$C,$B$2)</f>
        <v>169136.35</v>
      </c>
      <c r="CL90" s="11">
        <f>IF('Cartera Semanal Producto'!$A90='Cartera Semanal Producto'!CL$1,-SUMIFS('BD Factoraje'!$Q:$Q,'BD Factoraje'!$G:$G,'Cartera Semanal Producto'!$A90,'BD Factoraje'!$C:$C,$B$2),0)+CK90-SUMIFS('BD Factoraje'!$R:$R,'BD Factoraje'!$G:$G,'Cartera Semanal Producto'!$A90,'BD Factoraje'!$N:$N,'Cartera Semanal Producto'!CL$1,'BD Factoraje'!$C:$C,$B$2)</f>
        <v>169136.35</v>
      </c>
      <c r="CM90" s="11">
        <f>IF('Cartera Semanal Producto'!$A90='Cartera Semanal Producto'!CM$1,-SUMIFS('BD Factoraje'!$Q:$Q,'BD Factoraje'!$G:$G,'Cartera Semanal Producto'!$A90,'BD Factoraje'!$C:$C,$B$2),0)+CL90-SUMIFS('BD Factoraje'!$R:$R,'BD Factoraje'!$G:$G,'Cartera Semanal Producto'!$A90,'BD Factoraje'!$N:$N,'Cartera Semanal Producto'!CM$1,'BD Factoraje'!$C:$C,$B$2)</f>
        <v>169136.35</v>
      </c>
      <c r="CN90" s="11">
        <f>IF('Cartera Semanal Producto'!$A90='Cartera Semanal Producto'!CN$1,-SUMIFS('BD Factoraje'!$Q:$Q,'BD Factoraje'!$G:$G,'Cartera Semanal Producto'!$A90,'BD Factoraje'!$C:$C,$B$2),0)+CM90-SUMIFS('BD Factoraje'!$R:$R,'BD Factoraje'!$G:$G,'Cartera Semanal Producto'!$A90,'BD Factoraje'!$N:$N,'Cartera Semanal Producto'!CN$1,'BD Factoraje'!$C:$C,$B$2)</f>
        <v>169136.35</v>
      </c>
      <c r="CO90" s="11">
        <f>IF('Cartera Semanal Producto'!$A90='Cartera Semanal Producto'!CO$1,-SUMIFS('BD Factoraje'!$Q:$Q,'BD Factoraje'!$G:$G,'Cartera Semanal Producto'!$A90,'BD Factoraje'!$C:$C,$B$2),0)+CN90-SUMIFS('BD Factoraje'!$R:$R,'BD Factoraje'!$G:$G,'Cartera Semanal Producto'!$A90,'BD Factoraje'!$N:$N,'Cartera Semanal Producto'!CO$1,'BD Factoraje'!$C:$C,$B$2)</f>
        <v>169136.35</v>
      </c>
      <c r="CP90" s="11">
        <f>IF('Cartera Semanal Producto'!$A90='Cartera Semanal Producto'!CP$1,-SUMIFS('BD Factoraje'!$Q:$Q,'BD Factoraje'!$G:$G,'Cartera Semanal Producto'!$A90,'BD Factoraje'!$C:$C,$B$2),0)+CO90-SUMIFS('BD Factoraje'!$R:$R,'BD Factoraje'!$G:$G,'Cartera Semanal Producto'!$A90,'BD Factoraje'!$N:$N,'Cartera Semanal Producto'!CP$1,'BD Factoraje'!$C:$C,$B$2)</f>
        <v>169136.35</v>
      </c>
      <c r="CQ90" s="11">
        <f>IF('Cartera Semanal Producto'!$A90='Cartera Semanal Producto'!CQ$1,-SUMIFS('BD Factoraje'!$Q:$Q,'BD Factoraje'!$G:$G,'Cartera Semanal Producto'!$A90,'BD Factoraje'!$C:$C,$B$2),0)+CP90-SUMIFS('BD Factoraje'!$R:$R,'BD Factoraje'!$G:$G,'Cartera Semanal Producto'!$A90,'BD Factoraje'!$N:$N,'Cartera Semanal Producto'!CQ$1,'BD Factoraje'!$C:$C,$B$2)</f>
        <v>169136.35</v>
      </c>
      <c r="CR90" s="11">
        <f>IF('Cartera Semanal Producto'!$A90='Cartera Semanal Producto'!CR$1,-SUMIFS('BD Factoraje'!$Q:$Q,'BD Factoraje'!$G:$G,'Cartera Semanal Producto'!$A90,'BD Factoraje'!$C:$C,$B$2),0)+CQ90-SUMIFS('BD Factoraje'!$R:$R,'BD Factoraje'!$G:$G,'Cartera Semanal Producto'!$A90,'BD Factoraje'!$N:$N,'Cartera Semanal Producto'!CR$1,'BD Factoraje'!$C:$C,$B$2)</f>
        <v>169136.35</v>
      </c>
      <c r="CS90" s="11">
        <f>IF('Cartera Semanal Producto'!$A90='Cartera Semanal Producto'!CS$1,-SUMIFS('BD Factoraje'!$Q:$Q,'BD Factoraje'!$G:$G,'Cartera Semanal Producto'!$A90,'BD Factoraje'!$C:$C,$B$2),0)+CR90-SUMIFS('BD Factoraje'!$R:$R,'BD Factoraje'!$G:$G,'Cartera Semanal Producto'!$A90,'BD Factoraje'!$N:$N,'Cartera Semanal Producto'!CS$1,'BD Factoraje'!$C:$C,$B$2)</f>
        <v>169136.35</v>
      </c>
      <c r="CT90" s="11">
        <f>IF('Cartera Semanal Producto'!$A90='Cartera Semanal Producto'!CT$1,-SUMIFS('BD Factoraje'!$Q:$Q,'BD Factoraje'!$G:$G,'Cartera Semanal Producto'!$A90,'BD Factoraje'!$C:$C,$B$2),0)+CS90-SUMIFS('BD Factoraje'!$R:$R,'BD Factoraje'!$G:$G,'Cartera Semanal Producto'!$A90,'BD Factoraje'!$N:$N,'Cartera Semanal Producto'!CT$1,'BD Factoraje'!$C:$C,$B$2)</f>
        <v>169136.35</v>
      </c>
      <c r="CU90" s="11">
        <f>IF('Cartera Semanal Producto'!$A90='Cartera Semanal Producto'!CU$1,-SUMIFS('BD Factoraje'!$Q:$Q,'BD Factoraje'!$G:$G,'Cartera Semanal Producto'!$A90,'BD Factoraje'!$C:$C,$B$2),0)+CT90-SUMIFS('BD Factoraje'!$R:$R,'BD Factoraje'!$G:$G,'Cartera Semanal Producto'!$A90,'BD Factoraje'!$N:$N,'Cartera Semanal Producto'!CU$1,'BD Factoraje'!$C:$C,$B$2)</f>
        <v>169136.35</v>
      </c>
      <c r="CV90" s="11">
        <f>IF('Cartera Semanal Producto'!$A90='Cartera Semanal Producto'!CV$1,-SUMIFS('BD Factoraje'!$Q:$Q,'BD Factoraje'!$G:$G,'Cartera Semanal Producto'!$A90,'BD Factoraje'!$C:$C,$B$2),0)+CU90-SUMIFS('BD Factoraje'!$R:$R,'BD Factoraje'!$G:$G,'Cartera Semanal Producto'!$A90,'BD Factoraje'!$N:$N,'Cartera Semanal Producto'!CV$1,'BD Factoraje'!$C:$C,$B$2)</f>
        <v>169136.35</v>
      </c>
    </row>
    <row r="91" spans="1:100" x14ac:dyDescent="0.25">
      <c r="A91" s="14">
        <v>101</v>
      </c>
      <c r="B91" s="31">
        <f t="shared" si="3"/>
        <v>43072</v>
      </c>
      <c r="C91" s="11">
        <f>IF('Cartera Semanal Producto'!$A91='Cartera Semanal Producto'!C$1,-SUMIFS('BD Factoraje'!$Q:$Q,'BD Factoraje'!$G:$G,'Cartera Semanal Producto'!$A91,'BD Factoraje'!$C:$C,$B$2),0)</f>
        <v>0</v>
      </c>
      <c r="D91" s="11">
        <f>IF('Cartera Semanal Producto'!$A91='Cartera Semanal Producto'!D$1,-SUMIFS('BD Factoraje'!$Q:$Q,'BD Factoraje'!$G:$G,'Cartera Semanal Producto'!$A91,'BD Factoraje'!$C:$C,$B$2),0)+C91-SUMIFS('BD Factoraje'!$R:$R,'BD Factoraje'!$G:$G,'Cartera Semanal Producto'!$A91,'BD Factoraje'!$N:$N,'Cartera Semanal Producto'!D$1,'BD Factoraje'!$C:$C,$B$2)</f>
        <v>0</v>
      </c>
      <c r="E91" s="11">
        <f>IF('Cartera Semanal Producto'!$A91='Cartera Semanal Producto'!E$1,-SUMIFS('BD Factoraje'!$Q:$Q,'BD Factoraje'!$G:$G,'Cartera Semanal Producto'!$A91,'BD Factoraje'!$C:$C,$B$2),0)+D91-SUMIFS('BD Factoraje'!$R:$R,'BD Factoraje'!$G:$G,'Cartera Semanal Producto'!$A91,'BD Factoraje'!$N:$N,'Cartera Semanal Producto'!E$1,'BD Factoraje'!$C:$C,$B$2)</f>
        <v>0</v>
      </c>
      <c r="F91" s="11">
        <f>IF('Cartera Semanal Producto'!$A91='Cartera Semanal Producto'!F$1,-SUMIFS('BD Factoraje'!$Q:$Q,'BD Factoraje'!$G:$G,'Cartera Semanal Producto'!$A91,'BD Factoraje'!$C:$C,$B$2),0)+E91-SUMIFS('BD Factoraje'!$R:$R,'BD Factoraje'!$G:$G,'Cartera Semanal Producto'!$A91,'BD Factoraje'!$N:$N,'Cartera Semanal Producto'!F$1,'BD Factoraje'!$C:$C,$B$2)</f>
        <v>0</v>
      </c>
      <c r="G91" s="11">
        <f>IF('Cartera Semanal Producto'!$A91='Cartera Semanal Producto'!G$1,-SUMIFS('BD Factoraje'!$Q:$Q,'BD Factoraje'!$G:$G,'Cartera Semanal Producto'!$A91,'BD Factoraje'!$C:$C,$B$2),0)+F91-SUMIFS('BD Factoraje'!$R:$R,'BD Factoraje'!$G:$G,'Cartera Semanal Producto'!$A91,'BD Factoraje'!$N:$N,'Cartera Semanal Producto'!G$1,'BD Factoraje'!$C:$C,$B$2)</f>
        <v>0</v>
      </c>
      <c r="H91" s="11">
        <f>IF('Cartera Semanal Producto'!$A91='Cartera Semanal Producto'!H$1,-SUMIFS('BD Factoraje'!$Q:$Q,'BD Factoraje'!$G:$G,'Cartera Semanal Producto'!$A91,'BD Factoraje'!$C:$C,$B$2),0)+G91-SUMIFS('BD Factoraje'!$R:$R,'BD Factoraje'!$G:$G,'Cartera Semanal Producto'!$A91,'BD Factoraje'!$N:$N,'Cartera Semanal Producto'!H$1,'BD Factoraje'!$C:$C,$B$2)</f>
        <v>0</v>
      </c>
      <c r="I91" s="11">
        <f>IF('Cartera Semanal Producto'!$A91='Cartera Semanal Producto'!I$1,-SUMIFS('BD Factoraje'!$Q:$Q,'BD Factoraje'!$G:$G,'Cartera Semanal Producto'!$A91,'BD Factoraje'!$C:$C,$B$2),0)+H91-SUMIFS('BD Factoraje'!$R:$R,'BD Factoraje'!$G:$G,'Cartera Semanal Producto'!$A91,'BD Factoraje'!$N:$N,'Cartera Semanal Producto'!I$1,'BD Factoraje'!$C:$C,$B$2)</f>
        <v>0</v>
      </c>
      <c r="J91" s="11">
        <f>IF('Cartera Semanal Producto'!$A91='Cartera Semanal Producto'!J$1,-SUMIFS('BD Factoraje'!$Q:$Q,'BD Factoraje'!$G:$G,'Cartera Semanal Producto'!$A91,'BD Factoraje'!$C:$C,$B$2),0)+I91-SUMIFS('BD Factoraje'!$R:$R,'BD Factoraje'!$G:$G,'Cartera Semanal Producto'!$A91,'BD Factoraje'!$N:$N,'Cartera Semanal Producto'!J$1,'BD Factoraje'!$C:$C,$B$2)</f>
        <v>0</v>
      </c>
      <c r="K91" s="11">
        <f>IF('Cartera Semanal Producto'!$A91='Cartera Semanal Producto'!K$1,-SUMIFS('BD Factoraje'!$Q:$Q,'BD Factoraje'!$G:$G,'Cartera Semanal Producto'!$A91,'BD Factoraje'!$C:$C,$B$2),0)+J91-SUMIFS('BD Factoraje'!$R:$R,'BD Factoraje'!$G:$G,'Cartera Semanal Producto'!$A91,'BD Factoraje'!$N:$N,'Cartera Semanal Producto'!K$1,'BD Factoraje'!$C:$C,$B$2)</f>
        <v>0</v>
      </c>
      <c r="L91" s="11">
        <f>IF('Cartera Semanal Producto'!$A91='Cartera Semanal Producto'!L$1,-SUMIFS('BD Factoraje'!$Q:$Q,'BD Factoraje'!$G:$G,'Cartera Semanal Producto'!$A91,'BD Factoraje'!$C:$C,$B$2),0)+K91-SUMIFS('BD Factoraje'!$R:$R,'BD Factoraje'!$G:$G,'Cartera Semanal Producto'!$A91,'BD Factoraje'!$N:$N,'Cartera Semanal Producto'!L$1,'BD Factoraje'!$C:$C,$B$2)</f>
        <v>0</v>
      </c>
      <c r="M91" s="11">
        <f>IF('Cartera Semanal Producto'!$A91='Cartera Semanal Producto'!M$1,-SUMIFS('BD Factoraje'!$Q:$Q,'BD Factoraje'!$G:$G,'Cartera Semanal Producto'!$A91,'BD Factoraje'!$C:$C,$B$2),0)+L91-SUMIFS('BD Factoraje'!$R:$R,'BD Factoraje'!$G:$G,'Cartera Semanal Producto'!$A91,'BD Factoraje'!$N:$N,'Cartera Semanal Producto'!M$1,'BD Factoraje'!$C:$C,$B$2)</f>
        <v>0</v>
      </c>
      <c r="N91" s="11">
        <f>IF('Cartera Semanal Producto'!$A91='Cartera Semanal Producto'!N$1,-SUMIFS('BD Factoraje'!$Q:$Q,'BD Factoraje'!$G:$G,'Cartera Semanal Producto'!$A91,'BD Factoraje'!$C:$C,$B$2),0)+M91-SUMIFS('BD Factoraje'!$R:$R,'BD Factoraje'!$G:$G,'Cartera Semanal Producto'!$A91,'BD Factoraje'!$N:$N,'Cartera Semanal Producto'!N$1,'BD Factoraje'!$C:$C,$B$2)</f>
        <v>0</v>
      </c>
      <c r="O91" s="11">
        <f>IF('Cartera Semanal Producto'!$A91='Cartera Semanal Producto'!O$1,-SUMIFS('BD Factoraje'!$Q:$Q,'BD Factoraje'!$G:$G,'Cartera Semanal Producto'!$A91,'BD Factoraje'!$C:$C,$B$2),0)+N91-SUMIFS('BD Factoraje'!$R:$R,'BD Factoraje'!$G:$G,'Cartera Semanal Producto'!$A91,'BD Factoraje'!$N:$N,'Cartera Semanal Producto'!O$1,'BD Factoraje'!$C:$C,$B$2)</f>
        <v>0</v>
      </c>
      <c r="P91" s="11">
        <f>IF('Cartera Semanal Producto'!$A91='Cartera Semanal Producto'!P$1,-SUMIFS('BD Factoraje'!$Q:$Q,'BD Factoraje'!$G:$G,'Cartera Semanal Producto'!$A91,'BD Factoraje'!$C:$C,$B$2),0)+O91-SUMIFS('BD Factoraje'!$R:$R,'BD Factoraje'!$G:$G,'Cartera Semanal Producto'!$A91,'BD Factoraje'!$N:$N,'Cartera Semanal Producto'!P$1,'BD Factoraje'!$C:$C,$B$2)</f>
        <v>0</v>
      </c>
      <c r="Q91" s="11">
        <f>IF('Cartera Semanal Producto'!$A91='Cartera Semanal Producto'!Q$1,-SUMIFS('BD Factoraje'!$Q:$Q,'BD Factoraje'!$G:$G,'Cartera Semanal Producto'!$A91,'BD Factoraje'!$C:$C,$B$2),0)+P91-SUMIFS('BD Factoraje'!$R:$R,'BD Factoraje'!$G:$G,'Cartera Semanal Producto'!$A91,'BD Factoraje'!$N:$N,'Cartera Semanal Producto'!Q$1,'BD Factoraje'!$C:$C,$B$2)</f>
        <v>0</v>
      </c>
      <c r="R91" s="11">
        <f>IF('Cartera Semanal Producto'!$A91='Cartera Semanal Producto'!R$1,-SUMIFS('BD Factoraje'!$Q:$Q,'BD Factoraje'!$G:$G,'Cartera Semanal Producto'!$A91,'BD Factoraje'!$C:$C,$B$2),0)+Q91-SUMIFS('BD Factoraje'!$R:$R,'BD Factoraje'!$G:$G,'Cartera Semanal Producto'!$A91,'BD Factoraje'!$N:$N,'Cartera Semanal Producto'!R$1,'BD Factoraje'!$C:$C,$B$2)</f>
        <v>0</v>
      </c>
      <c r="S91" s="11">
        <f>IF('Cartera Semanal Producto'!$A91='Cartera Semanal Producto'!S$1,-SUMIFS('BD Factoraje'!$Q:$Q,'BD Factoraje'!$G:$G,'Cartera Semanal Producto'!$A91,'BD Factoraje'!$C:$C,$B$2),0)+R91-SUMIFS('BD Factoraje'!$R:$R,'BD Factoraje'!$G:$G,'Cartera Semanal Producto'!$A91,'BD Factoraje'!$N:$N,'Cartera Semanal Producto'!S$1,'BD Factoraje'!$C:$C,$B$2)</f>
        <v>0</v>
      </c>
      <c r="T91" s="11">
        <f>IF('Cartera Semanal Producto'!$A91='Cartera Semanal Producto'!T$1,-SUMIFS('BD Factoraje'!$Q:$Q,'BD Factoraje'!$G:$G,'Cartera Semanal Producto'!$A91,'BD Factoraje'!$C:$C,$B$2),0)+S91-SUMIFS('BD Factoraje'!$R:$R,'BD Factoraje'!$G:$G,'Cartera Semanal Producto'!$A91,'BD Factoraje'!$N:$N,'Cartera Semanal Producto'!T$1,'BD Factoraje'!$C:$C,$B$2)</f>
        <v>0</v>
      </c>
      <c r="U91" s="11">
        <f>IF('Cartera Semanal Producto'!$A91='Cartera Semanal Producto'!U$1,-SUMIFS('BD Factoraje'!$Q:$Q,'BD Factoraje'!$G:$G,'Cartera Semanal Producto'!$A91,'BD Factoraje'!$C:$C,$B$2),0)+T91-SUMIFS('BD Factoraje'!$R:$R,'BD Factoraje'!$G:$G,'Cartera Semanal Producto'!$A91,'BD Factoraje'!$N:$N,'Cartera Semanal Producto'!U$1,'BD Factoraje'!$C:$C,$B$2)</f>
        <v>0</v>
      </c>
      <c r="V91" s="11">
        <f>IF('Cartera Semanal Producto'!$A91='Cartera Semanal Producto'!V$1,-SUMIFS('BD Factoraje'!$Q:$Q,'BD Factoraje'!$G:$G,'Cartera Semanal Producto'!$A91,'BD Factoraje'!$C:$C,$B$2),0)+U91-SUMIFS('BD Factoraje'!$R:$R,'BD Factoraje'!$G:$G,'Cartera Semanal Producto'!$A91,'BD Factoraje'!$N:$N,'Cartera Semanal Producto'!V$1,'BD Factoraje'!$C:$C,$B$2)</f>
        <v>0</v>
      </c>
      <c r="W91" s="11">
        <f>IF('Cartera Semanal Producto'!$A91='Cartera Semanal Producto'!W$1,-SUMIFS('BD Factoraje'!$Q:$Q,'BD Factoraje'!$G:$G,'Cartera Semanal Producto'!$A91,'BD Factoraje'!$C:$C,$B$2),0)+V91-SUMIFS('BD Factoraje'!$R:$R,'BD Factoraje'!$G:$G,'Cartera Semanal Producto'!$A91,'BD Factoraje'!$N:$N,'Cartera Semanal Producto'!W$1,'BD Factoraje'!$C:$C,$B$2)</f>
        <v>0</v>
      </c>
      <c r="X91" s="11">
        <f>IF('Cartera Semanal Producto'!$A91='Cartera Semanal Producto'!X$1,-SUMIFS('BD Factoraje'!$Q:$Q,'BD Factoraje'!$G:$G,'Cartera Semanal Producto'!$A91,'BD Factoraje'!$C:$C,$B$2),0)+W91-SUMIFS('BD Factoraje'!$R:$R,'BD Factoraje'!$G:$G,'Cartera Semanal Producto'!$A91,'BD Factoraje'!$N:$N,'Cartera Semanal Producto'!X$1,'BD Factoraje'!$C:$C,$B$2)</f>
        <v>0</v>
      </c>
      <c r="Y91" s="11">
        <f>IF('Cartera Semanal Producto'!$A91='Cartera Semanal Producto'!Y$1,-SUMIFS('BD Factoraje'!$Q:$Q,'BD Factoraje'!$G:$G,'Cartera Semanal Producto'!$A91,'BD Factoraje'!$C:$C,$B$2),0)+X91-SUMIFS('BD Factoraje'!$R:$R,'BD Factoraje'!$G:$G,'Cartera Semanal Producto'!$A91,'BD Factoraje'!$N:$N,'Cartera Semanal Producto'!Y$1,'BD Factoraje'!$C:$C,$B$2)</f>
        <v>0</v>
      </c>
      <c r="Z91" s="11">
        <f>IF('Cartera Semanal Producto'!$A91='Cartera Semanal Producto'!Z$1,-SUMIFS('BD Factoraje'!$Q:$Q,'BD Factoraje'!$G:$G,'Cartera Semanal Producto'!$A91,'BD Factoraje'!$C:$C,$B$2),0)+Y91-SUMIFS('BD Factoraje'!$R:$R,'BD Factoraje'!$G:$G,'Cartera Semanal Producto'!$A91,'BD Factoraje'!$N:$N,'Cartera Semanal Producto'!Z$1,'BD Factoraje'!$C:$C,$B$2)</f>
        <v>0</v>
      </c>
      <c r="AA91" s="11">
        <f>IF('Cartera Semanal Producto'!$A91='Cartera Semanal Producto'!AA$1,-SUMIFS('BD Factoraje'!$Q:$Q,'BD Factoraje'!$G:$G,'Cartera Semanal Producto'!$A91,'BD Factoraje'!$C:$C,$B$2),0)+Z91-SUMIFS('BD Factoraje'!$R:$R,'BD Factoraje'!$G:$G,'Cartera Semanal Producto'!$A91,'BD Factoraje'!$N:$N,'Cartera Semanal Producto'!AA$1,'BD Factoraje'!$C:$C,$B$2)</f>
        <v>0</v>
      </c>
      <c r="AB91" s="11">
        <f>IF('Cartera Semanal Producto'!$A91='Cartera Semanal Producto'!AB$1,-SUMIFS('BD Factoraje'!$Q:$Q,'BD Factoraje'!$G:$G,'Cartera Semanal Producto'!$A91,'BD Factoraje'!$C:$C,$B$2),0)+AA91-SUMIFS('BD Factoraje'!$R:$R,'BD Factoraje'!$G:$G,'Cartera Semanal Producto'!$A91,'BD Factoraje'!$N:$N,'Cartera Semanal Producto'!AB$1,'BD Factoraje'!$C:$C,$B$2)</f>
        <v>0</v>
      </c>
      <c r="AC91" s="11">
        <f>IF('Cartera Semanal Producto'!$A91='Cartera Semanal Producto'!AC$1,-SUMIFS('BD Factoraje'!$Q:$Q,'BD Factoraje'!$G:$G,'Cartera Semanal Producto'!$A91,'BD Factoraje'!$C:$C,$B$2),0)+AB91-SUMIFS('BD Factoraje'!$R:$R,'BD Factoraje'!$G:$G,'Cartera Semanal Producto'!$A91,'BD Factoraje'!$N:$N,'Cartera Semanal Producto'!AC$1,'BD Factoraje'!$C:$C,$B$2)</f>
        <v>0</v>
      </c>
      <c r="AD91" s="11">
        <f>IF('Cartera Semanal Producto'!$A91='Cartera Semanal Producto'!AD$1,-SUMIFS('BD Factoraje'!$Q:$Q,'BD Factoraje'!$G:$G,'Cartera Semanal Producto'!$A91,'BD Factoraje'!$C:$C,$B$2),0)+AC91-SUMIFS('BD Factoraje'!$R:$R,'BD Factoraje'!$G:$G,'Cartera Semanal Producto'!$A91,'BD Factoraje'!$N:$N,'Cartera Semanal Producto'!AD$1,'BD Factoraje'!$C:$C,$B$2)</f>
        <v>0</v>
      </c>
      <c r="AE91" s="11">
        <f>IF('Cartera Semanal Producto'!$A91='Cartera Semanal Producto'!AE$1,-SUMIFS('BD Factoraje'!$Q:$Q,'BD Factoraje'!$G:$G,'Cartera Semanal Producto'!$A91,'BD Factoraje'!$C:$C,$B$2),0)+AD91-SUMIFS('BD Factoraje'!$R:$R,'BD Factoraje'!$G:$G,'Cartera Semanal Producto'!$A91,'BD Factoraje'!$N:$N,'Cartera Semanal Producto'!AE$1,'BD Factoraje'!$C:$C,$B$2)</f>
        <v>0</v>
      </c>
      <c r="AF91" s="11">
        <f>IF('Cartera Semanal Producto'!$A91='Cartera Semanal Producto'!AF$1,-SUMIFS('BD Factoraje'!$Q:$Q,'BD Factoraje'!$G:$G,'Cartera Semanal Producto'!$A91,'BD Factoraje'!$C:$C,$B$2),0)+AE91-SUMIFS('BD Factoraje'!$R:$R,'BD Factoraje'!$G:$G,'Cartera Semanal Producto'!$A91,'BD Factoraje'!$N:$N,'Cartera Semanal Producto'!AF$1,'BD Factoraje'!$C:$C,$B$2)</f>
        <v>0</v>
      </c>
      <c r="AG91" s="11">
        <f>IF('Cartera Semanal Producto'!$A91='Cartera Semanal Producto'!AG$1,-SUMIFS('BD Factoraje'!$Q:$Q,'BD Factoraje'!$G:$G,'Cartera Semanal Producto'!$A91,'BD Factoraje'!$C:$C,$B$2),0)+AF91-SUMIFS('BD Factoraje'!$R:$R,'BD Factoraje'!$G:$G,'Cartera Semanal Producto'!$A91,'BD Factoraje'!$N:$N,'Cartera Semanal Producto'!AG$1,'BD Factoraje'!$C:$C,$B$2)</f>
        <v>0</v>
      </c>
      <c r="AH91" s="11">
        <f>IF('Cartera Semanal Producto'!$A91='Cartera Semanal Producto'!AH$1,-SUMIFS('BD Factoraje'!$Q:$Q,'BD Factoraje'!$G:$G,'Cartera Semanal Producto'!$A91,'BD Factoraje'!$C:$C,$B$2),0)+AG91-SUMIFS('BD Factoraje'!$R:$R,'BD Factoraje'!$G:$G,'Cartera Semanal Producto'!$A91,'BD Factoraje'!$N:$N,'Cartera Semanal Producto'!AH$1,'BD Factoraje'!$C:$C,$B$2)</f>
        <v>0</v>
      </c>
      <c r="AI91" s="11">
        <f>IF('Cartera Semanal Producto'!$A91='Cartera Semanal Producto'!AI$1,-SUMIFS('BD Factoraje'!$Q:$Q,'BD Factoraje'!$G:$G,'Cartera Semanal Producto'!$A91,'BD Factoraje'!$C:$C,$B$2),0)+AH91-SUMIFS('BD Factoraje'!$R:$R,'BD Factoraje'!$G:$G,'Cartera Semanal Producto'!$A91,'BD Factoraje'!$N:$N,'Cartera Semanal Producto'!AI$1,'BD Factoraje'!$C:$C,$B$2)</f>
        <v>0</v>
      </c>
      <c r="AJ91" s="11">
        <f>IF('Cartera Semanal Producto'!$A91='Cartera Semanal Producto'!AJ$1,-SUMIFS('BD Factoraje'!$Q:$Q,'BD Factoraje'!$G:$G,'Cartera Semanal Producto'!$A91,'BD Factoraje'!$C:$C,$B$2),0)+AI91-SUMIFS('BD Factoraje'!$R:$R,'BD Factoraje'!$G:$G,'Cartera Semanal Producto'!$A91,'BD Factoraje'!$N:$N,'Cartera Semanal Producto'!AJ$1,'BD Factoraje'!$C:$C,$B$2)</f>
        <v>0</v>
      </c>
      <c r="AK91" s="11">
        <f>IF('Cartera Semanal Producto'!$A91='Cartera Semanal Producto'!AK$1,-SUMIFS('BD Factoraje'!$Q:$Q,'BD Factoraje'!$G:$G,'Cartera Semanal Producto'!$A91,'BD Factoraje'!$C:$C,$B$2),0)+AJ91-SUMIFS('BD Factoraje'!$R:$R,'BD Factoraje'!$G:$G,'Cartera Semanal Producto'!$A91,'BD Factoraje'!$N:$N,'Cartera Semanal Producto'!AK$1,'BD Factoraje'!$C:$C,$B$2)</f>
        <v>0</v>
      </c>
      <c r="AL91" s="11">
        <f>IF('Cartera Semanal Producto'!$A91='Cartera Semanal Producto'!AL$1,-SUMIFS('BD Factoraje'!$Q:$Q,'BD Factoraje'!$G:$G,'Cartera Semanal Producto'!$A91,'BD Factoraje'!$C:$C,$B$2),0)+AK91-SUMIFS('BD Factoraje'!$R:$R,'BD Factoraje'!$G:$G,'Cartera Semanal Producto'!$A91,'BD Factoraje'!$N:$N,'Cartera Semanal Producto'!AL$1,'BD Factoraje'!$C:$C,$B$2)</f>
        <v>0</v>
      </c>
      <c r="AM91" s="11">
        <f>IF('Cartera Semanal Producto'!$A91='Cartera Semanal Producto'!AM$1,-SUMIFS('BD Factoraje'!$Q:$Q,'BD Factoraje'!$G:$G,'Cartera Semanal Producto'!$A91,'BD Factoraje'!$C:$C,$B$2),0)+AL91-SUMIFS('BD Factoraje'!$R:$R,'BD Factoraje'!$G:$G,'Cartera Semanal Producto'!$A91,'BD Factoraje'!$N:$N,'Cartera Semanal Producto'!AM$1,'BD Factoraje'!$C:$C,$B$2)</f>
        <v>0</v>
      </c>
      <c r="AN91" s="11">
        <f>IF('Cartera Semanal Producto'!$A91='Cartera Semanal Producto'!AN$1,-SUMIFS('BD Factoraje'!$Q:$Q,'BD Factoraje'!$G:$G,'Cartera Semanal Producto'!$A91,'BD Factoraje'!$C:$C,$B$2),0)+AM91-SUMIFS('BD Factoraje'!$R:$R,'BD Factoraje'!$G:$G,'Cartera Semanal Producto'!$A91,'BD Factoraje'!$N:$N,'Cartera Semanal Producto'!AN$1,'BD Factoraje'!$C:$C,$B$2)</f>
        <v>0</v>
      </c>
      <c r="AO91" s="11">
        <f>IF('Cartera Semanal Producto'!$A91='Cartera Semanal Producto'!AO$1,-SUMIFS('BD Factoraje'!$Q:$Q,'BD Factoraje'!$G:$G,'Cartera Semanal Producto'!$A91,'BD Factoraje'!$C:$C,$B$2),0)+AN91-SUMIFS('BD Factoraje'!$R:$R,'BD Factoraje'!$G:$G,'Cartera Semanal Producto'!$A91,'BD Factoraje'!$N:$N,'Cartera Semanal Producto'!AO$1,'BD Factoraje'!$C:$C,$B$2)</f>
        <v>0</v>
      </c>
      <c r="AP91" s="11">
        <f>IF('Cartera Semanal Producto'!$A91='Cartera Semanal Producto'!AP$1,-SUMIFS('BD Factoraje'!$Q:$Q,'BD Factoraje'!$G:$G,'Cartera Semanal Producto'!$A91,'BD Factoraje'!$C:$C,$B$2),0)+AO91-SUMIFS('BD Factoraje'!$R:$R,'BD Factoraje'!$G:$G,'Cartera Semanal Producto'!$A91,'BD Factoraje'!$N:$N,'Cartera Semanal Producto'!AP$1,'BD Factoraje'!$C:$C,$B$2)</f>
        <v>0</v>
      </c>
      <c r="AQ91" s="11">
        <f>IF('Cartera Semanal Producto'!$A91='Cartera Semanal Producto'!AQ$1,-SUMIFS('BD Factoraje'!$Q:$Q,'BD Factoraje'!$G:$G,'Cartera Semanal Producto'!$A91,'BD Factoraje'!$C:$C,$B$2),0)+AP91-SUMIFS('BD Factoraje'!$R:$R,'BD Factoraje'!$G:$G,'Cartera Semanal Producto'!$A91,'BD Factoraje'!$N:$N,'Cartera Semanal Producto'!AQ$1,'BD Factoraje'!$C:$C,$B$2)</f>
        <v>0</v>
      </c>
      <c r="AR91" s="11">
        <f>IF('Cartera Semanal Producto'!$A91='Cartera Semanal Producto'!AR$1,-SUMIFS('BD Factoraje'!$Q:$Q,'BD Factoraje'!$G:$G,'Cartera Semanal Producto'!$A91,'BD Factoraje'!$C:$C,$B$2),0)+AQ91-SUMIFS('BD Factoraje'!$R:$R,'BD Factoraje'!$G:$G,'Cartera Semanal Producto'!$A91,'BD Factoraje'!$N:$N,'Cartera Semanal Producto'!AR$1,'BD Factoraje'!$C:$C,$B$2)</f>
        <v>0</v>
      </c>
      <c r="AS91" s="11">
        <f>IF('Cartera Semanal Producto'!$A91='Cartera Semanal Producto'!AS$1,-SUMIFS('BD Factoraje'!$Q:$Q,'BD Factoraje'!$G:$G,'Cartera Semanal Producto'!$A91,'BD Factoraje'!$C:$C,$B$2),0)+AR91-SUMIFS('BD Factoraje'!$R:$R,'BD Factoraje'!$G:$G,'Cartera Semanal Producto'!$A91,'BD Factoraje'!$N:$N,'Cartera Semanal Producto'!AS$1,'BD Factoraje'!$C:$C,$B$2)</f>
        <v>0</v>
      </c>
      <c r="AT91" s="11">
        <f>IF('Cartera Semanal Producto'!$A91='Cartera Semanal Producto'!AT$1,-SUMIFS('BD Factoraje'!$Q:$Q,'BD Factoraje'!$G:$G,'Cartera Semanal Producto'!$A91,'BD Factoraje'!$C:$C,$B$2),0)+AS91-SUMIFS('BD Factoraje'!$R:$R,'BD Factoraje'!$G:$G,'Cartera Semanal Producto'!$A91,'BD Factoraje'!$N:$N,'Cartera Semanal Producto'!AT$1,'BD Factoraje'!$C:$C,$B$2)</f>
        <v>0</v>
      </c>
      <c r="AU91" s="11">
        <f>IF('Cartera Semanal Producto'!$A91='Cartera Semanal Producto'!AU$1,-SUMIFS('BD Factoraje'!$Q:$Q,'BD Factoraje'!$G:$G,'Cartera Semanal Producto'!$A91,'BD Factoraje'!$C:$C,$B$2),0)+AT91-SUMIFS('BD Factoraje'!$R:$R,'BD Factoraje'!$G:$G,'Cartera Semanal Producto'!$A91,'BD Factoraje'!$N:$N,'Cartera Semanal Producto'!AU$1,'BD Factoraje'!$C:$C,$B$2)</f>
        <v>0</v>
      </c>
      <c r="AV91" s="11">
        <f>IF('Cartera Semanal Producto'!$A91='Cartera Semanal Producto'!AV$1,-SUMIFS('BD Factoraje'!$Q:$Q,'BD Factoraje'!$G:$G,'Cartera Semanal Producto'!$A91,'BD Factoraje'!$C:$C,$B$2),0)+AU91-SUMIFS('BD Factoraje'!$R:$R,'BD Factoraje'!$G:$G,'Cartera Semanal Producto'!$A91,'BD Factoraje'!$N:$N,'Cartera Semanal Producto'!AV$1,'BD Factoraje'!$C:$C,$B$2)</f>
        <v>0</v>
      </c>
      <c r="AW91" s="11">
        <f>IF('Cartera Semanal Producto'!$A91='Cartera Semanal Producto'!AW$1,-SUMIFS('BD Factoraje'!$Q:$Q,'BD Factoraje'!$G:$G,'Cartera Semanal Producto'!$A91,'BD Factoraje'!$C:$C,$B$2),0)+AV91-SUMIFS('BD Factoraje'!$R:$R,'BD Factoraje'!$G:$G,'Cartera Semanal Producto'!$A91,'BD Factoraje'!$N:$N,'Cartera Semanal Producto'!AW$1,'BD Factoraje'!$C:$C,$B$2)</f>
        <v>0</v>
      </c>
      <c r="AX91" s="11">
        <f>IF('Cartera Semanal Producto'!$A91='Cartera Semanal Producto'!AX$1,-SUMIFS('BD Factoraje'!$Q:$Q,'BD Factoraje'!$G:$G,'Cartera Semanal Producto'!$A91,'BD Factoraje'!$C:$C,$B$2),0)+AW91-SUMIFS('BD Factoraje'!$R:$R,'BD Factoraje'!$G:$G,'Cartera Semanal Producto'!$A91,'BD Factoraje'!$N:$N,'Cartera Semanal Producto'!AX$1,'BD Factoraje'!$C:$C,$B$2)</f>
        <v>0</v>
      </c>
      <c r="AY91" s="11">
        <f>IF('Cartera Semanal Producto'!$A91='Cartera Semanal Producto'!AY$1,-SUMIFS('BD Factoraje'!$Q:$Q,'BD Factoraje'!$G:$G,'Cartera Semanal Producto'!$A91,'BD Factoraje'!$C:$C,$B$2),0)+AX91-SUMIFS('BD Factoraje'!$R:$R,'BD Factoraje'!$G:$G,'Cartera Semanal Producto'!$A91,'BD Factoraje'!$N:$N,'Cartera Semanal Producto'!AY$1,'BD Factoraje'!$C:$C,$B$2)</f>
        <v>0</v>
      </c>
      <c r="AZ91" s="11">
        <f>IF('Cartera Semanal Producto'!$A91='Cartera Semanal Producto'!AZ$1,-SUMIFS('BD Factoraje'!$Q:$Q,'BD Factoraje'!$G:$G,'Cartera Semanal Producto'!$A91,'BD Factoraje'!$C:$C,$B$2),0)+AY91-SUMIFS('BD Factoraje'!$R:$R,'BD Factoraje'!$G:$G,'Cartera Semanal Producto'!$A91,'BD Factoraje'!$N:$N,'Cartera Semanal Producto'!AZ$1,'BD Factoraje'!$C:$C,$B$2)</f>
        <v>0</v>
      </c>
      <c r="BA91" s="11">
        <f>IF('Cartera Semanal Producto'!$A91='Cartera Semanal Producto'!BA$1,-SUMIFS('BD Factoraje'!$Q:$Q,'BD Factoraje'!$G:$G,'Cartera Semanal Producto'!$A91,'BD Factoraje'!$C:$C,$B$2),0)+AZ91-SUMIFS('BD Factoraje'!$R:$R,'BD Factoraje'!$G:$G,'Cartera Semanal Producto'!$A91,'BD Factoraje'!$N:$N,'Cartera Semanal Producto'!BA$1,'BD Factoraje'!$C:$C,$B$2)</f>
        <v>0</v>
      </c>
      <c r="BB91" s="11">
        <f>IF('Cartera Semanal Producto'!$A91='Cartera Semanal Producto'!BB$1,-SUMIFS('BD Factoraje'!$Q:$Q,'BD Factoraje'!$G:$G,'Cartera Semanal Producto'!$A91,'BD Factoraje'!$C:$C,$B$2),0)+BA91-SUMIFS('BD Factoraje'!$R:$R,'BD Factoraje'!$G:$G,'Cartera Semanal Producto'!$A91,'BD Factoraje'!$N:$N,'Cartera Semanal Producto'!BB$1,'BD Factoraje'!$C:$C,$B$2)</f>
        <v>0</v>
      </c>
      <c r="BC91" s="11">
        <f>IF('Cartera Semanal Producto'!$A91='Cartera Semanal Producto'!BC$1,-SUMIFS('BD Factoraje'!$Q:$Q,'BD Factoraje'!$G:$G,'Cartera Semanal Producto'!$A91,'BD Factoraje'!$C:$C,$B$2),0)+BB91-SUMIFS('BD Factoraje'!$R:$R,'BD Factoraje'!$G:$G,'Cartera Semanal Producto'!$A91,'BD Factoraje'!$N:$N,'Cartera Semanal Producto'!BC$1,'BD Factoraje'!$C:$C,$B$2)</f>
        <v>0</v>
      </c>
      <c r="BD91" s="11">
        <f>IF('Cartera Semanal Producto'!$A91='Cartera Semanal Producto'!BD$1,-SUMIFS('BD Factoraje'!$Q:$Q,'BD Factoraje'!$G:$G,'Cartera Semanal Producto'!$A91,'BD Factoraje'!$C:$C,$B$2),0)+BC91-SUMIFS('BD Factoraje'!$R:$R,'BD Factoraje'!$G:$G,'Cartera Semanal Producto'!$A91,'BD Factoraje'!$N:$N,'Cartera Semanal Producto'!BD$1,'BD Factoraje'!$C:$C,$B$2)</f>
        <v>0</v>
      </c>
      <c r="BE91" s="11">
        <f>IF('Cartera Semanal Producto'!$A91='Cartera Semanal Producto'!BE$1,-SUMIFS('BD Factoraje'!$Q:$Q,'BD Factoraje'!$G:$G,'Cartera Semanal Producto'!$A91,'BD Factoraje'!$C:$C,$B$2),0)+BD91-SUMIFS('BD Factoraje'!$R:$R,'BD Factoraje'!$G:$G,'Cartera Semanal Producto'!$A91,'BD Factoraje'!$N:$N,'Cartera Semanal Producto'!BE$1,'BD Factoraje'!$C:$C,$B$2)</f>
        <v>0</v>
      </c>
      <c r="BF91" s="11">
        <f>IF('Cartera Semanal Producto'!$A91='Cartera Semanal Producto'!BF$1,-SUMIFS('BD Factoraje'!$Q:$Q,'BD Factoraje'!$G:$G,'Cartera Semanal Producto'!$A91,'BD Factoraje'!$C:$C,$B$2),0)+BE91-SUMIFS('BD Factoraje'!$R:$R,'BD Factoraje'!$G:$G,'Cartera Semanal Producto'!$A91,'BD Factoraje'!$N:$N,'Cartera Semanal Producto'!BF$1,'BD Factoraje'!$C:$C,$B$2)</f>
        <v>0</v>
      </c>
      <c r="BG91" s="11">
        <f>IF('Cartera Semanal Producto'!$A91='Cartera Semanal Producto'!BG$1,-SUMIFS('BD Factoraje'!$Q:$Q,'BD Factoraje'!$G:$G,'Cartera Semanal Producto'!$A91,'BD Factoraje'!$C:$C,$B$2),0)+BF91-SUMIFS('BD Factoraje'!$R:$R,'BD Factoraje'!$G:$G,'Cartera Semanal Producto'!$A91,'BD Factoraje'!$N:$N,'Cartera Semanal Producto'!BG$1,'BD Factoraje'!$C:$C,$B$2)</f>
        <v>0</v>
      </c>
      <c r="BH91" s="11">
        <f>IF('Cartera Semanal Producto'!$A91='Cartera Semanal Producto'!BH$1,-SUMIFS('BD Factoraje'!$Q:$Q,'BD Factoraje'!$G:$G,'Cartera Semanal Producto'!$A91,'BD Factoraje'!$C:$C,$B$2),0)+BG91-SUMIFS('BD Factoraje'!$R:$R,'BD Factoraje'!$G:$G,'Cartera Semanal Producto'!$A91,'BD Factoraje'!$N:$N,'Cartera Semanal Producto'!BH$1,'BD Factoraje'!$C:$C,$B$2)</f>
        <v>0</v>
      </c>
      <c r="BI91" s="11">
        <f>IF('Cartera Semanal Producto'!$A91='Cartera Semanal Producto'!BI$1,-SUMIFS('BD Factoraje'!$Q:$Q,'BD Factoraje'!$G:$G,'Cartera Semanal Producto'!$A91,'BD Factoraje'!$C:$C,$B$2),0)+BH91-SUMIFS('BD Factoraje'!$R:$R,'BD Factoraje'!$G:$G,'Cartera Semanal Producto'!$A91,'BD Factoraje'!$N:$N,'Cartera Semanal Producto'!BI$1,'BD Factoraje'!$C:$C,$B$2)</f>
        <v>0</v>
      </c>
      <c r="BJ91" s="11">
        <f>IF('Cartera Semanal Producto'!$A91='Cartera Semanal Producto'!BJ$1,-SUMIFS('BD Factoraje'!$Q:$Q,'BD Factoraje'!$G:$G,'Cartera Semanal Producto'!$A91,'BD Factoraje'!$C:$C,$B$2),0)+BI91-SUMIFS('BD Factoraje'!$R:$R,'BD Factoraje'!$G:$G,'Cartera Semanal Producto'!$A91,'BD Factoraje'!$N:$N,'Cartera Semanal Producto'!BJ$1,'BD Factoraje'!$C:$C,$B$2)</f>
        <v>0</v>
      </c>
      <c r="BK91" s="11">
        <f>IF('Cartera Semanal Producto'!$A91='Cartera Semanal Producto'!BK$1,-SUMIFS('BD Factoraje'!$Q:$Q,'BD Factoraje'!$G:$G,'Cartera Semanal Producto'!$A91,'BD Factoraje'!$C:$C,$B$2),0)+BJ91-SUMIFS('BD Factoraje'!$R:$R,'BD Factoraje'!$G:$G,'Cartera Semanal Producto'!$A91,'BD Factoraje'!$N:$N,'Cartera Semanal Producto'!BK$1,'BD Factoraje'!$C:$C,$B$2)</f>
        <v>0</v>
      </c>
      <c r="BL91" s="11">
        <f>IF('Cartera Semanal Producto'!$A91='Cartera Semanal Producto'!BL$1,-SUMIFS('BD Factoraje'!$Q:$Q,'BD Factoraje'!$G:$G,'Cartera Semanal Producto'!$A91,'BD Factoraje'!$C:$C,$B$2),0)+BK91-SUMIFS('BD Factoraje'!$R:$R,'BD Factoraje'!$G:$G,'Cartera Semanal Producto'!$A91,'BD Factoraje'!$N:$N,'Cartera Semanal Producto'!BL$1,'BD Factoraje'!$C:$C,$B$2)</f>
        <v>0</v>
      </c>
      <c r="BM91" s="11">
        <f>IF('Cartera Semanal Producto'!$A91='Cartera Semanal Producto'!BM$1,-SUMIFS('BD Factoraje'!$Q:$Q,'BD Factoraje'!$G:$G,'Cartera Semanal Producto'!$A91,'BD Factoraje'!$C:$C,$B$2),0)+BL91-SUMIFS('BD Factoraje'!$R:$R,'BD Factoraje'!$G:$G,'Cartera Semanal Producto'!$A91,'BD Factoraje'!$N:$N,'Cartera Semanal Producto'!BM$1,'BD Factoraje'!$C:$C,$B$2)</f>
        <v>0</v>
      </c>
      <c r="BN91" s="11">
        <f>IF('Cartera Semanal Producto'!$A91='Cartera Semanal Producto'!BN$1,-SUMIFS('BD Factoraje'!$Q:$Q,'BD Factoraje'!$G:$G,'Cartera Semanal Producto'!$A91,'BD Factoraje'!$C:$C,$B$2),0)+BM91-SUMIFS('BD Factoraje'!$R:$R,'BD Factoraje'!$G:$G,'Cartera Semanal Producto'!$A91,'BD Factoraje'!$N:$N,'Cartera Semanal Producto'!BN$1,'BD Factoraje'!$C:$C,$B$2)</f>
        <v>0</v>
      </c>
      <c r="BO91" s="11">
        <f>IF('Cartera Semanal Producto'!$A91='Cartera Semanal Producto'!BO$1,-SUMIFS('BD Factoraje'!$Q:$Q,'BD Factoraje'!$G:$G,'Cartera Semanal Producto'!$A91,'BD Factoraje'!$C:$C,$B$2),0)+BN91-SUMIFS('BD Factoraje'!$R:$R,'BD Factoraje'!$G:$G,'Cartera Semanal Producto'!$A91,'BD Factoraje'!$N:$N,'Cartera Semanal Producto'!BO$1,'BD Factoraje'!$C:$C,$B$2)</f>
        <v>0</v>
      </c>
      <c r="BP91" s="11">
        <f>IF('Cartera Semanal Producto'!$A91='Cartera Semanal Producto'!BP$1,-SUMIFS('BD Factoraje'!$Q:$Q,'BD Factoraje'!$G:$G,'Cartera Semanal Producto'!$A91,'BD Factoraje'!$C:$C,$B$2),0)+BO91-SUMIFS('BD Factoraje'!$R:$R,'BD Factoraje'!$G:$G,'Cartera Semanal Producto'!$A91,'BD Factoraje'!$N:$N,'Cartera Semanal Producto'!BP$1,'BD Factoraje'!$C:$C,$B$2)</f>
        <v>0</v>
      </c>
      <c r="BQ91" s="11">
        <f>IF('Cartera Semanal Producto'!$A91='Cartera Semanal Producto'!BQ$1,-SUMIFS('BD Factoraje'!$Q:$Q,'BD Factoraje'!$G:$G,'Cartera Semanal Producto'!$A91,'BD Factoraje'!$C:$C,$B$2),0)+BP91-SUMIFS('BD Factoraje'!$R:$R,'BD Factoraje'!$G:$G,'Cartera Semanal Producto'!$A91,'BD Factoraje'!$N:$N,'Cartera Semanal Producto'!BQ$1,'BD Factoraje'!$C:$C,$B$2)</f>
        <v>0</v>
      </c>
      <c r="BR91" s="11">
        <f>IF('Cartera Semanal Producto'!$A91='Cartera Semanal Producto'!BR$1,-SUMIFS('BD Factoraje'!$Q:$Q,'BD Factoraje'!$G:$G,'Cartera Semanal Producto'!$A91,'BD Factoraje'!$C:$C,$B$2),0)+BQ91-SUMIFS('BD Factoraje'!$R:$R,'BD Factoraje'!$G:$G,'Cartera Semanal Producto'!$A91,'BD Factoraje'!$N:$N,'Cartera Semanal Producto'!BR$1,'BD Factoraje'!$C:$C,$B$2)</f>
        <v>0</v>
      </c>
      <c r="BS91" s="11">
        <f>IF('Cartera Semanal Producto'!$A91='Cartera Semanal Producto'!BS$1,-SUMIFS('BD Factoraje'!$Q:$Q,'BD Factoraje'!$G:$G,'Cartera Semanal Producto'!$A91,'BD Factoraje'!$C:$C,$B$2),0)+BR91-SUMIFS('BD Factoraje'!$R:$R,'BD Factoraje'!$G:$G,'Cartera Semanal Producto'!$A91,'BD Factoraje'!$N:$N,'Cartera Semanal Producto'!BS$1,'BD Factoraje'!$C:$C,$B$2)</f>
        <v>0</v>
      </c>
      <c r="BT91" s="11">
        <f>IF('Cartera Semanal Producto'!$A91='Cartera Semanal Producto'!BT$1,-SUMIFS('BD Factoraje'!$Q:$Q,'BD Factoraje'!$G:$G,'Cartera Semanal Producto'!$A91,'BD Factoraje'!$C:$C,$B$2),0)+BS91-SUMIFS('BD Factoraje'!$R:$R,'BD Factoraje'!$G:$G,'Cartera Semanal Producto'!$A91,'BD Factoraje'!$N:$N,'Cartera Semanal Producto'!BT$1,'BD Factoraje'!$C:$C,$B$2)</f>
        <v>0</v>
      </c>
      <c r="BU91" s="11">
        <f>IF('Cartera Semanal Producto'!$A91='Cartera Semanal Producto'!BU$1,-SUMIFS('BD Factoraje'!$Q:$Q,'BD Factoraje'!$G:$G,'Cartera Semanal Producto'!$A91,'BD Factoraje'!$C:$C,$B$2),0)+BT91-SUMIFS('BD Factoraje'!$R:$R,'BD Factoraje'!$G:$G,'Cartera Semanal Producto'!$A91,'BD Factoraje'!$N:$N,'Cartera Semanal Producto'!BU$1,'BD Factoraje'!$C:$C,$B$2)</f>
        <v>0</v>
      </c>
      <c r="BV91" s="11">
        <f>IF('Cartera Semanal Producto'!$A91='Cartera Semanal Producto'!BV$1,-SUMIFS('BD Factoraje'!$Q:$Q,'BD Factoraje'!$G:$G,'Cartera Semanal Producto'!$A91,'BD Factoraje'!$C:$C,$B$2),0)+BU91-SUMIFS('BD Factoraje'!$R:$R,'BD Factoraje'!$G:$G,'Cartera Semanal Producto'!$A91,'BD Factoraje'!$N:$N,'Cartera Semanal Producto'!BV$1,'BD Factoraje'!$C:$C,$B$2)</f>
        <v>0</v>
      </c>
      <c r="BW91" s="11">
        <f>IF('Cartera Semanal Producto'!$A91='Cartera Semanal Producto'!BW$1,-SUMIFS('BD Factoraje'!$Q:$Q,'BD Factoraje'!$G:$G,'Cartera Semanal Producto'!$A91,'BD Factoraje'!$C:$C,$B$2),0)+BV91-SUMIFS('BD Factoraje'!$R:$R,'BD Factoraje'!$G:$G,'Cartera Semanal Producto'!$A91,'BD Factoraje'!$N:$N,'Cartera Semanal Producto'!BW$1,'BD Factoraje'!$C:$C,$B$2)</f>
        <v>0</v>
      </c>
      <c r="BX91" s="11">
        <f>IF('Cartera Semanal Producto'!$A91='Cartera Semanal Producto'!BX$1,-SUMIFS('BD Factoraje'!$Q:$Q,'BD Factoraje'!$G:$G,'Cartera Semanal Producto'!$A91,'BD Factoraje'!$C:$C,$B$2),0)+BW91-SUMIFS('BD Factoraje'!$R:$R,'BD Factoraje'!$G:$G,'Cartera Semanal Producto'!$A91,'BD Factoraje'!$N:$N,'Cartera Semanal Producto'!BX$1,'BD Factoraje'!$C:$C,$B$2)</f>
        <v>0</v>
      </c>
      <c r="BY91" s="11">
        <f>IF('Cartera Semanal Producto'!$A91='Cartera Semanal Producto'!BY$1,-SUMIFS('BD Factoraje'!$Q:$Q,'BD Factoraje'!$G:$G,'Cartera Semanal Producto'!$A91,'BD Factoraje'!$C:$C,$B$2),0)+BX91-SUMIFS('BD Factoraje'!$R:$R,'BD Factoraje'!$G:$G,'Cartera Semanal Producto'!$A91,'BD Factoraje'!$N:$N,'Cartera Semanal Producto'!BY$1,'BD Factoraje'!$C:$C,$B$2)</f>
        <v>0</v>
      </c>
      <c r="BZ91" s="11">
        <f>IF('Cartera Semanal Producto'!$A91='Cartera Semanal Producto'!BZ$1,-SUMIFS('BD Factoraje'!$Q:$Q,'BD Factoraje'!$G:$G,'Cartera Semanal Producto'!$A91,'BD Factoraje'!$C:$C,$B$2),0)+BY91-SUMIFS('BD Factoraje'!$R:$R,'BD Factoraje'!$G:$G,'Cartera Semanal Producto'!$A91,'BD Factoraje'!$N:$N,'Cartera Semanal Producto'!BZ$1,'BD Factoraje'!$C:$C,$B$2)</f>
        <v>0</v>
      </c>
      <c r="CA91" s="11">
        <f>IF('Cartera Semanal Producto'!$A91='Cartera Semanal Producto'!CA$1,-SUMIFS('BD Factoraje'!$Q:$Q,'BD Factoraje'!$G:$G,'Cartera Semanal Producto'!$A91,'BD Factoraje'!$C:$C,$B$2),0)+BZ91-SUMIFS('BD Factoraje'!$R:$R,'BD Factoraje'!$G:$G,'Cartera Semanal Producto'!$A91,'BD Factoraje'!$N:$N,'Cartera Semanal Producto'!CA$1,'BD Factoraje'!$C:$C,$B$2)</f>
        <v>0</v>
      </c>
      <c r="CB91" s="11">
        <f>IF('Cartera Semanal Producto'!$A91='Cartera Semanal Producto'!CB$1,-SUMIFS('BD Factoraje'!$Q:$Q,'BD Factoraje'!$G:$G,'Cartera Semanal Producto'!$A91,'BD Factoraje'!$C:$C,$B$2),0)+CA91-SUMIFS('BD Factoraje'!$R:$R,'BD Factoraje'!$G:$G,'Cartera Semanal Producto'!$A91,'BD Factoraje'!$N:$N,'Cartera Semanal Producto'!CB$1,'BD Factoraje'!$C:$C,$B$2)</f>
        <v>0</v>
      </c>
      <c r="CC91" s="11">
        <f>IF('Cartera Semanal Producto'!$A91='Cartera Semanal Producto'!CC$1,-SUMIFS('BD Factoraje'!$Q:$Q,'BD Factoraje'!$G:$G,'Cartera Semanal Producto'!$A91,'BD Factoraje'!$C:$C,$B$2),0)+CB91-SUMIFS('BD Factoraje'!$R:$R,'BD Factoraje'!$G:$G,'Cartera Semanal Producto'!$A91,'BD Factoraje'!$N:$N,'Cartera Semanal Producto'!CC$1,'BD Factoraje'!$C:$C,$B$2)</f>
        <v>0</v>
      </c>
      <c r="CD91" s="11">
        <f>IF('Cartera Semanal Producto'!$A91='Cartera Semanal Producto'!CD$1,-SUMIFS('BD Factoraje'!$Q:$Q,'BD Factoraje'!$G:$G,'Cartera Semanal Producto'!$A91,'BD Factoraje'!$C:$C,$B$2),0)+CC91-SUMIFS('BD Factoraje'!$R:$R,'BD Factoraje'!$G:$G,'Cartera Semanal Producto'!$A91,'BD Factoraje'!$N:$N,'Cartera Semanal Producto'!CD$1,'BD Factoraje'!$C:$C,$B$2)</f>
        <v>0</v>
      </c>
      <c r="CE91" s="11">
        <f>IF('Cartera Semanal Producto'!$A91='Cartera Semanal Producto'!CE$1,-SUMIFS('BD Factoraje'!$Q:$Q,'BD Factoraje'!$G:$G,'Cartera Semanal Producto'!$A91,'BD Factoraje'!$C:$C,$B$2),0)+CD91-SUMIFS('BD Factoraje'!$R:$R,'BD Factoraje'!$G:$G,'Cartera Semanal Producto'!$A91,'BD Factoraje'!$N:$N,'Cartera Semanal Producto'!CE$1,'BD Factoraje'!$C:$C,$B$2)</f>
        <v>0</v>
      </c>
      <c r="CF91" s="11">
        <f>IF('Cartera Semanal Producto'!$A91='Cartera Semanal Producto'!CF$1,-SUMIFS('BD Factoraje'!$Q:$Q,'BD Factoraje'!$G:$G,'Cartera Semanal Producto'!$A91,'BD Factoraje'!$C:$C,$B$2),0)+CE91-SUMIFS('BD Factoraje'!$R:$R,'BD Factoraje'!$G:$G,'Cartera Semanal Producto'!$A91,'BD Factoraje'!$N:$N,'Cartera Semanal Producto'!CF$1,'BD Factoraje'!$C:$C,$B$2)</f>
        <v>0</v>
      </c>
      <c r="CG91" s="11">
        <f>IF('Cartera Semanal Producto'!$A91='Cartera Semanal Producto'!CG$1,-SUMIFS('BD Factoraje'!$Q:$Q,'BD Factoraje'!$G:$G,'Cartera Semanal Producto'!$A91,'BD Factoraje'!$C:$C,$B$2),0)+CF91-SUMIFS('BD Factoraje'!$R:$R,'BD Factoraje'!$G:$G,'Cartera Semanal Producto'!$A91,'BD Factoraje'!$N:$N,'Cartera Semanal Producto'!CG$1,'BD Factoraje'!$C:$C,$B$2)</f>
        <v>0</v>
      </c>
      <c r="CH91" s="11">
        <f>IF('Cartera Semanal Producto'!$A91='Cartera Semanal Producto'!CH$1,-SUMIFS('BD Factoraje'!$Q:$Q,'BD Factoraje'!$G:$G,'Cartera Semanal Producto'!$A91,'BD Factoraje'!$C:$C,$B$2),0)+CG91-SUMIFS('BD Factoraje'!$R:$R,'BD Factoraje'!$G:$G,'Cartera Semanal Producto'!$A91,'BD Factoraje'!$N:$N,'Cartera Semanal Producto'!CH$1,'BD Factoraje'!$C:$C,$B$2)</f>
        <v>0</v>
      </c>
      <c r="CI91" s="11">
        <f>IF('Cartera Semanal Producto'!$A91='Cartera Semanal Producto'!CI$1,-SUMIFS('BD Factoraje'!$Q:$Q,'BD Factoraje'!$G:$G,'Cartera Semanal Producto'!$A91,'BD Factoraje'!$C:$C,$B$2),0)+CH91-SUMIFS('BD Factoraje'!$R:$R,'BD Factoraje'!$G:$G,'Cartera Semanal Producto'!$A91,'BD Factoraje'!$N:$N,'Cartera Semanal Producto'!CI$1,'BD Factoraje'!$C:$C,$B$2)</f>
        <v>0</v>
      </c>
      <c r="CJ91" s="11">
        <f>IF('Cartera Semanal Producto'!$A91='Cartera Semanal Producto'!CJ$1,-SUMIFS('BD Factoraje'!$Q:$Q,'BD Factoraje'!$G:$G,'Cartera Semanal Producto'!$A91,'BD Factoraje'!$C:$C,$B$2),0)+CI91-SUMIFS('BD Factoraje'!$R:$R,'BD Factoraje'!$G:$G,'Cartera Semanal Producto'!$A91,'BD Factoraje'!$N:$N,'Cartera Semanal Producto'!CJ$1,'BD Factoraje'!$C:$C,$B$2)</f>
        <v>0</v>
      </c>
      <c r="CK91" s="11">
        <f>IF('Cartera Semanal Producto'!$A91='Cartera Semanal Producto'!CK$1,-SUMIFS('BD Factoraje'!$Q:$Q,'BD Factoraje'!$G:$G,'Cartera Semanal Producto'!$A91,'BD Factoraje'!$C:$C,$B$2),0)+CJ91-SUMIFS('BD Factoraje'!$R:$R,'BD Factoraje'!$G:$G,'Cartera Semanal Producto'!$A91,'BD Factoraje'!$N:$N,'Cartera Semanal Producto'!CK$1,'BD Factoraje'!$C:$C,$B$2)</f>
        <v>0</v>
      </c>
      <c r="CL91" s="11">
        <f>IF('Cartera Semanal Producto'!$A91='Cartera Semanal Producto'!CL$1,-SUMIFS('BD Factoraje'!$Q:$Q,'BD Factoraje'!$G:$G,'Cartera Semanal Producto'!$A91,'BD Factoraje'!$C:$C,$B$2),0)+CK91-SUMIFS('BD Factoraje'!$R:$R,'BD Factoraje'!$G:$G,'Cartera Semanal Producto'!$A91,'BD Factoraje'!$N:$N,'Cartera Semanal Producto'!CL$1,'BD Factoraje'!$C:$C,$B$2)</f>
        <v>0</v>
      </c>
      <c r="CM91" s="11">
        <f>IF('Cartera Semanal Producto'!$A91='Cartera Semanal Producto'!CM$1,-SUMIFS('BD Factoraje'!$Q:$Q,'BD Factoraje'!$G:$G,'Cartera Semanal Producto'!$A91,'BD Factoraje'!$C:$C,$B$2),0)+CL91-SUMIFS('BD Factoraje'!$R:$R,'BD Factoraje'!$G:$G,'Cartera Semanal Producto'!$A91,'BD Factoraje'!$N:$N,'Cartera Semanal Producto'!CM$1,'BD Factoraje'!$C:$C,$B$2)</f>
        <v>0</v>
      </c>
      <c r="CN91" s="11">
        <f>IF('Cartera Semanal Producto'!$A91='Cartera Semanal Producto'!CN$1,-SUMIFS('BD Factoraje'!$Q:$Q,'BD Factoraje'!$G:$G,'Cartera Semanal Producto'!$A91,'BD Factoraje'!$C:$C,$B$2),0)+CM91-SUMIFS('BD Factoraje'!$R:$R,'BD Factoraje'!$G:$G,'Cartera Semanal Producto'!$A91,'BD Factoraje'!$N:$N,'Cartera Semanal Producto'!CN$1,'BD Factoraje'!$C:$C,$B$2)</f>
        <v>0</v>
      </c>
      <c r="CO91" s="11">
        <f>IF('Cartera Semanal Producto'!$A91='Cartera Semanal Producto'!CO$1,-SUMIFS('BD Factoraje'!$Q:$Q,'BD Factoraje'!$G:$G,'Cartera Semanal Producto'!$A91,'BD Factoraje'!$C:$C,$B$2),0)+CN91-SUMIFS('BD Factoraje'!$R:$R,'BD Factoraje'!$G:$G,'Cartera Semanal Producto'!$A91,'BD Factoraje'!$N:$N,'Cartera Semanal Producto'!CO$1,'BD Factoraje'!$C:$C,$B$2)</f>
        <v>0</v>
      </c>
      <c r="CP91" s="11">
        <f>IF('Cartera Semanal Producto'!$A91='Cartera Semanal Producto'!CP$1,-SUMIFS('BD Factoraje'!$Q:$Q,'BD Factoraje'!$G:$G,'Cartera Semanal Producto'!$A91,'BD Factoraje'!$C:$C,$B$2),0)+CO91-SUMIFS('BD Factoraje'!$R:$R,'BD Factoraje'!$G:$G,'Cartera Semanal Producto'!$A91,'BD Factoraje'!$N:$N,'Cartera Semanal Producto'!CP$1,'BD Factoraje'!$C:$C,$B$2)</f>
        <v>0</v>
      </c>
      <c r="CQ91" s="11">
        <f>IF('Cartera Semanal Producto'!$A91='Cartera Semanal Producto'!CQ$1,-SUMIFS('BD Factoraje'!$Q:$Q,'BD Factoraje'!$G:$G,'Cartera Semanal Producto'!$A91,'BD Factoraje'!$C:$C,$B$2),0)+CP91-SUMIFS('BD Factoraje'!$R:$R,'BD Factoraje'!$G:$G,'Cartera Semanal Producto'!$A91,'BD Factoraje'!$N:$N,'Cartera Semanal Producto'!CQ$1,'BD Factoraje'!$C:$C,$B$2)</f>
        <v>0</v>
      </c>
      <c r="CR91" s="11">
        <f>IF('Cartera Semanal Producto'!$A91='Cartera Semanal Producto'!CR$1,-SUMIFS('BD Factoraje'!$Q:$Q,'BD Factoraje'!$G:$G,'Cartera Semanal Producto'!$A91,'BD Factoraje'!$C:$C,$B$2),0)+CQ91-SUMIFS('BD Factoraje'!$R:$R,'BD Factoraje'!$G:$G,'Cartera Semanal Producto'!$A91,'BD Factoraje'!$N:$N,'Cartera Semanal Producto'!CR$1,'BD Factoraje'!$C:$C,$B$2)</f>
        <v>0</v>
      </c>
      <c r="CS91" s="11">
        <f>IF('Cartera Semanal Producto'!$A91='Cartera Semanal Producto'!CS$1,-SUMIFS('BD Factoraje'!$Q:$Q,'BD Factoraje'!$G:$G,'Cartera Semanal Producto'!$A91,'BD Factoraje'!$C:$C,$B$2),0)+CR91-SUMIFS('BD Factoraje'!$R:$R,'BD Factoraje'!$G:$G,'Cartera Semanal Producto'!$A91,'BD Factoraje'!$N:$N,'Cartera Semanal Producto'!CS$1,'BD Factoraje'!$C:$C,$B$2)</f>
        <v>0</v>
      </c>
      <c r="CT91" s="11">
        <f>IF('Cartera Semanal Producto'!$A91='Cartera Semanal Producto'!CT$1,-SUMIFS('BD Factoraje'!$Q:$Q,'BD Factoraje'!$G:$G,'Cartera Semanal Producto'!$A91,'BD Factoraje'!$C:$C,$B$2),0)+CS91-SUMIFS('BD Factoraje'!$R:$R,'BD Factoraje'!$G:$G,'Cartera Semanal Producto'!$A91,'BD Factoraje'!$N:$N,'Cartera Semanal Producto'!CT$1,'BD Factoraje'!$C:$C,$B$2)</f>
        <v>0</v>
      </c>
      <c r="CU91" s="11">
        <f>IF('Cartera Semanal Producto'!$A91='Cartera Semanal Producto'!CU$1,-SUMIFS('BD Factoraje'!$Q:$Q,'BD Factoraje'!$G:$G,'Cartera Semanal Producto'!$A91,'BD Factoraje'!$C:$C,$B$2),0)+CT91-SUMIFS('BD Factoraje'!$R:$R,'BD Factoraje'!$G:$G,'Cartera Semanal Producto'!$A91,'BD Factoraje'!$N:$N,'Cartera Semanal Producto'!CU$1,'BD Factoraje'!$C:$C,$B$2)</f>
        <v>0</v>
      </c>
      <c r="CV91" s="11">
        <f>IF('Cartera Semanal Producto'!$A91='Cartera Semanal Producto'!CV$1,-SUMIFS('BD Factoraje'!$Q:$Q,'BD Factoraje'!$G:$G,'Cartera Semanal Producto'!$A91,'BD Factoraje'!$C:$C,$B$2),0)+CU91-SUMIFS('BD Factoraje'!$R:$R,'BD Factoraje'!$G:$G,'Cartera Semanal Producto'!$A91,'BD Factoraje'!$N:$N,'Cartera Semanal Producto'!CV$1,'BD Factoraje'!$C:$C,$B$2)</f>
        <v>0</v>
      </c>
    </row>
    <row r="92" spans="1:100" x14ac:dyDescent="0.25">
      <c r="A92" s="14">
        <v>102</v>
      </c>
      <c r="B92" s="31">
        <f t="shared" si="3"/>
        <v>43079</v>
      </c>
      <c r="C92" s="11">
        <f>IF('Cartera Semanal Producto'!$A92='Cartera Semanal Producto'!C$1,-SUMIFS('BD Factoraje'!$Q:$Q,'BD Factoraje'!$G:$G,'Cartera Semanal Producto'!$A92,'BD Factoraje'!$C:$C,$B$2),0)</f>
        <v>0</v>
      </c>
      <c r="D92" s="11">
        <f>IF('Cartera Semanal Producto'!$A92='Cartera Semanal Producto'!D$1,-SUMIFS('BD Factoraje'!$Q:$Q,'BD Factoraje'!$G:$G,'Cartera Semanal Producto'!$A92,'BD Factoraje'!$C:$C,$B$2),0)+C92-SUMIFS('BD Factoraje'!$R:$R,'BD Factoraje'!$G:$G,'Cartera Semanal Producto'!$A92,'BD Factoraje'!$N:$N,'Cartera Semanal Producto'!D$1,'BD Factoraje'!$C:$C,$B$2)</f>
        <v>0</v>
      </c>
      <c r="E92" s="11">
        <f>IF('Cartera Semanal Producto'!$A92='Cartera Semanal Producto'!E$1,-SUMIFS('BD Factoraje'!$Q:$Q,'BD Factoraje'!$G:$G,'Cartera Semanal Producto'!$A92,'BD Factoraje'!$C:$C,$B$2),0)+D92-SUMIFS('BD Factoraje'!$R:$R,'BD Factoraje'!$G:$G,'Cartera Semanal Producto'!$A92,'BD Factoraje'!$N:$N,'Cartera Semanal Producto'!E$1,'BD Factoraje'!$C:$C,$B$2)</f>
        <v>0</v>
      </c>
      <c r="F92" s="11">
        <f>IF('Cartera Semanal Producto'!$A92='Cartera Semanal Producto'!F$1,-SUMIFS('BD Factoraje'!$Q:$Q,'BD Factoraje'!$G:$G,'Cartera Semanal Producto'!$A92,'BD Factoraje'!$C:$C,$B$2),0)+E92-SUMIFS('BD Factoraje'!$R:$R,'BD Factoraje'!$G:$G,'Cartera Semanal Producto'!$A92,'BD Factoraje'!$N:$N,'Cartera Semanal Producto'!F$1,'BD Factoraje'!$C:$C,$B$2)</f>
        <v>0</v>
      </c>
      <c r="G92" s="11">
        <f>IF('Cartera Semanal Producto'!$A92='Cartera Semanal Producto'!G$1,-SUMIFS('BD Factoraje'!$Q:$Q,'BD Factoraje'!$G:$G,'Cartera Semanal Producto'!$A92,'BD Factoraje'!$C:$C,$B$2),0)+F92-SUMIFS('BD Factoraje'!$R:$R,'BD Factoraje'!$G:$G,'Cartera Semanal Producto'!$A92,'BD Factoraje'!$N:$N,'Cartera Semanal Producto'!G$1,'BD Factoraje'!$C:$C,$B$2)</f>
        <v>0</v>
      </c>
      <c r="H92" s="11">
        <f>IF('Cartera Semanal Producto'!$A92='Cartera Semanal Producto'!H$1,-SUMIFS('BD Factoraje'!$Q:$Q,'BD Factoraje'!$G:$G,'Cartera Semanal Producto'!$A92,'BD Factoraje'!$C:$C,$B$2),0)+G92-SUMIFS('BD Factoraje'!$R:$R,'BD Factoraje'!$G:$G,'Cartera Semanal Producto'!$A92,'BD Factoraje'!$N:$N,'Cartera Semanal Producto'!H$1,'BD Factoraje'!$C:$C,$B$2)</f>
        <v>0</v>
      </c>
      <c r="I92" s="11">
        <f>IF('Cartera Semanal Producto'!$A92='Cartera Semanal Producto'!I$1,-SUMIFS('BD Factoraje'!$Q:$Q,'BD Factoraje'!$G:$G,'Cartera Semanal Producto'!$A92,'BD Factoraje'!$C:$C,$B$2),0)+H92-SUMIFS('BD Factoraje'!$R:$R,'BD Factoraje'!$G:$G,'Cartera Semanal Producto'!$A92,'BD Factoraje'!$N:$N,'Cartera Semanal Producto'!I$1,'BD Factoraje'!$C:$C,$B$2)</f>
        <v>0</v>
      </c>
      <c r="J92" s="11">
        <f>IF('Cartera Semanal Producto'!$A92='Cartera Semanal Producto'!J$1,-SUMIFS('BD Factoraje'!$Q:$Q,'BD Factoraje'!$G:$G,'Cartera Semanal Producto'!$A92,'BD Factoraje'!$C:$C,$B$2),0)+I92-SUMIFS('BD Factoraje'!$R:$R,'BD Factoraje'!$G:$G,'Cartera Semanal Producto'!$A92,'BD Factoraje'!$N:$N,'Cartera Semanal Producto'!J$1,'BD Factoraje'!$C:$C,$B$2)</f>
        <v>0</v>
      </c>
      <c r="K92" s="11">
        <f>IF('Cartera Semanal Producto'!$A92='Cartera Semanal Producto'!K$1,-SUMIFS('BD Factoraje'!$Q:$Q,'BD Factoraje'!$G:$G,'Cartera Semanal Producto'!$A92,'BD Factoraje'!$C:$C,$B$2),0)+J92-SUMIFS('BD Factoraje'!$R:$R,'BD Factoraje'!$G:$G,'Cartera Semanal Producto'!$A92,'BD Factoraje'!$N:$N,'Cartera Semanal Producto'!K$1,'BD Factoraje'!$C:$C,$B$2)</f>
        <v>0</v>
      </c>
      <c r="L92" s="11">
        <f>IF('Cartera Semanal Producto'!$A92='Cartera Semanal Producto'!L$1,-SUMIFS('BD Factoraje'!$Q:$Q,'BD Factoraje'!$G:$G,'Cartera Semanal Producto'!$A92,'BD Factoraje'!$C:$C,$B$2),0)+K92-SUMIFS('BD Factoraje'!$R:$R,'BD Factoraje'!$G:$G,'Cartera Semanal Producto'!$A92,'BD Factoraje'!$N:$N,'Cartera Semanal Producto'!L$1,'BD Factoraje'!$C:$C,$B$2)</f>
        <v>0</v>
      </c>
      <c r="M92" s="11">
        <f>IF('Cartera Semanal Producto'!$A92='Cartera Semanal Producto'!M$1,-SUMIFS('BD Factoraje'!$Q:$Q,'BD Factoraje'!$G:$G,'Cartera Semanal Producto'!$A92,'BD Factoraje'!$C:$C,$B$2),0)+L92-SUMIFS('BD Factoraje'!$R:$R,'BD Factoraje'!$G:$G,'Cartera Semanal Producto'!$A92,'BD Factoraje'!$N:$N,'Cartera Semanal Producto'!M$1,'BD Factoraje'!$C:$C,$B$2)</f>
        <v>0</v>
      </c>
      <c r="N92" s="11">
        <f>IF('Cartera Semanal Producto'!$A92='Cartera Semanal Producto'!N$1,-SUMIFS('BD Factoraje'!$Q:$Q,'BD Factoraje'!$G:$G,'Cartera Semanal Producto'!$A92,'BD Factoraje'!$C:$C,$B$2),0)+M92-SUMIFS('BD Factoraje'!$R:$R,'BD Factoraje'!$G:$G,'Cartera Semanal Producto'!$A92,'BD Factoraje'!$N:$N,'Cartera Semanal Producto'!N$1,'BD Factoraje'!$C:$C,$B$2)</f>
        <v>0</v>
      </c>
      <c r="O92" s="11">
        <f>IF('Cartera Semanal Producto'!$A92='Cartera Semanal Producto'!O$1,-SUMIFS('BD Factoraje'!$Q:$Q,'BD Factoraje'!$G:$G,'Cartera Semanal Producto'!$A92,'BD Factoraje'!$C:$C,$B$2),0)+N92-SUMIFS('BD Factoraje'!$R:$R,'BD Factoraje'!$G:$G,'Cartera Semanal Producto'!$A92,'BD Factoraje'!$N:$N,'Cartera Semanal Producto'!O$1,'BD Factoraje'!$C:$C,$B$2)</f>
        <v>0</v>
      </c>
      <c r="P92" s="11">
        <f>IF('Cartera Semanal Producto'!$A92='Cartera Semanal Producto'!P$1,-SUMIFS('BD Factoraje'!$Q:$Q,'BD Factoraje'!$G:$G,'Cartera Semanal Producto'!$A92,'BD Factoraje'!$C:$C,$B$2),0)+O92-SUMIFS('BD Factoraje'!$R:$R,'BD Factoraje'!$G:$G,'Cartera Semanal Producto'!$A92,'BD Factoraje'!$N:$N,'Cartera Semanal Producto'!P$1,'BD Factoraje'!$C:$C,$B$2)</f>
        <v>0</v>
      </c>
      <c r="Q92" s="11">
        <f>IF('Cartera Semanal Producto'!$A92='Cartera Semanal Producto'!Q$1,-SUMIFS('BD Factoraje'!$Q:$Q,'BD Factoraje'!$G:$G,'Cartera Semanal Producto'!$A92,'BD Factoraje'!$C:$C,$B$2),0)+P92-SUMIFS('BD Factoraje'!$R:$R,'BD Factoraje'!$G:$G,'Cartera Semanal Producto'!$A92,'BD Factoraje'!$N:$N,'Cartera Semanal Producto'!Q$1,'BD Factoraje'!$C:$C,$B$2)</f>
        <v>0</v>
      </c>
      <c r="R92" s="11">
        <f>IF('Cartera Semanal Producto'!$A92='Cartera Semanal Producto'!R$1,-SUMIFS('BD Factoraje'!$Q:$Q,'BD Factoraje'!$G:$G,'Cartera Semanal Producto'!$A92,'BD Factoraje'!$C:$C,$B$2),0)+Q92-SUMIFS('BD Factoraje'!$R:$R,'BD Factoraje'!$G:$G,'Cartera Semanal Producto'!$A92,'BD Factoraje'!$N:$N,'Cartera Semanal Producto'!R$1,'BD Factoraje'!$C:$C,$B$2)</f>
        <v>0</v>
      </c>
      <c r="S92" s="11">
        <f>IF('Cartera Semanal Producto'!$A92='Cartera Semanal Producto'!S$1,-SUMIFS('BD Factoraje'!$Q:$Q,'BD Factoraje'!$G:$G,'Cartera Semanal Producto'!$A92,'BD Factoraje'!$C:$C,$B$2),0)+R92-SUMIFS('BD Factoraje'!$R:$R,'BD Factoraje'!$G:$G,'Cartera Semanal Producto'!$A92,'BD Factoraje'!$N:$N,'Cartera Semanal Producto'!S$1,'BD Factoraje'!$C:$C,$B$2)</f>
        <v>0</v>
      </c>
      <c r="T92" s="11">
        <f>IF('Cartera Semanal Producto'!$A92='Cartera Semanal Producto'!T$1,-SUMIFS('BD Factoraje'!$Q:$Q,'BD Factoraje'!$G:$G,'Cartera Semanal Producto'!$A92,'BD Factoraje'!$C:$C,$B$2),0)+S92-SUMIFS('BD Factoraje'!$R:$R,'BD Factoraje'!$G:$G,'Cartera Semanal Producto'!$A92,'BD Factoraje'!$N:$N,'Cartera Semanal Producto'!T$1,'BD Factoraje'!$C:$C,$B$2)</f>
        <v>0</v>
      </c>
      <c r="U92" s="11">
        <f>IF('Cartera Semanal Producto'!$A92='Cartera Semanal Producto'!U$1,-SUMIFS('BD Factoraje'!$Q:$Q,'BD Factoraje'!$G:$G,'Cartera Semanal Producto'!$A92,'BD Factoraje'!$C:$C,$B$2),0)+T92-SUMIFS('BD Factoraje'!$R:$R,'BD Factoraje'!$G:$G,'Cartera Semanal Producto'!$A92,'BD Factoraje'!$N:$N,'Cartera Semanal Producto'!U$1,'BD Factoraje'!$C:$C,$B$2)</f>
        <v>0</v>
      </c>
      <c r="V92" s="11">
        <f>IF('Cartera Semanal Producto'!$A92='Cartera Semanal Producto'!V$1,-SUMIFS('BD Factoraje'!$Q:$Q,'BD Factoraje'!$G:$G,'Cartera Semanal Producto'!$A92,'BD Factoraje'!$C:$C,$B$2),0)+U92-SUMIFS('BD Factoraje'!$R:$R,'BD Factoraje'!$G:$G,'Cartera Semanal Producto'!$A92,'BD Factoraje'!$N:$N,'Cartera Semanal Producto'!V$1,'BD Factoraje'!$C:$C,$B$2)</f>
        <v>0</v>
      </c>
      <c r="W92" s="11">
        <f>IF('Cartera Semanal Producto'!$A92='Cartera Semanal Producto'!W$1,-SUMIFS('BD Factoraje'!$Q:$Q,'BD Factoraje'!$G:$G,'Cartera Semanal Producto'!$A92,'BD Factoraje'!$C:$C,$B$2),0)+V92-SUMIFS('BD Factoraje'!$R:$R,'BD Factoraje'!$G:$G,'Cartera Semanal Producto'!$A92,'BD Factoraje'!$N:$N,'Cartera Semanal Producto'!W$1,'BD Factoraje'!$C:$C,$B$2)</f>
        <v>0</v>
      </c>
      <c r="X92" s="11">
        <f>IF('Cartera Semanal Producto'!$A92='Cartera Semanal Producto'!X$1,-SUMIFS('BD Factoraje'!$Q:$Q,'BD Factoraje'!$G:$G,'Cartera Semanal Producto'!$A92,'BD Factoraje'!$C:$C,$B$2),0)+W92-SUMIFS('BD Factoraje'!$R:$R,'BD Factoraje'!$G:$G,'Cartera Semanal Producto'!$A92,'BD Factoraje'!$N:$N,'Cartera Semanal Producto'!X$1,'BD Factoraje'!$C:$C,$B$2)</f>
        <v>0</v>
      </c>
      <c r="Y92" s="11">
        <f>IF('Cartera Semanal Producto'!$A92='Cartera Semanal Producto'!Y$1,-SUMIFS('BD Factoraje'!$Q:$Q,'BD Factoraje'!$G:$G,'Cartera Semanal Producto'!$A92,'BD Factoraje'!$C:$C,$B$2),0)+X92-SUMIFS('BD Factoraje'!$R:$R,'BD Factoraje'!$G:$G,'Cartera Semanal Producto'!$A92,'BD Factoraje'!$N:$N,'Cartera Semanal Producto'!Y$1,'BD Factoraje'!$C:$C,$B$2)</f>
        <v>0</v>
      </c>
      <c r="Z92" s="11">
        <f>IF('Cartera Semanal Producto'!$A92='Cartera Semanal Producto'!Z$1,-SUMIFS('BD Factoraje'!$Q:$Q,'BD Factoraje'!$G:$G,'Cartera Semanal Producto'!$A92,'BD Factoraje'!$C:$C,$B$2),0)+Y92-SUMIFS('BD Factoraje'!$R:$R,'BD Factoraje'!$G:$G,'Cartera Semanal Producto'!$A92,'BD Factoraje'!$N:$N,'Cartera Semanal Producto'!Z$1,'BD Factoraje'!$C:$C,$B$2)</f>
        <v>0</v>
      </c>
      <c r="AA92" s="11">
        <f>IF('Cartera Semanal Producto'!$A92='Cartera Semanal Producto'!AA$1,-SUMIFS('BD Factoraje'!$Q:$Q,'BD Factoraje'!$G:$G,'Cartera Semanal Producto'!$A92,'BD Factoraje'!$C:$C,$B$2),0)+Z92-SUMIFS('BD Factoraje'!$R:$R,'BD Factoraje'!$G:$G,'Cartera Semanal Producto'!$A92,'BD Factoraje'!$N:$N,'Cartera Semanal Producto'!AA$1,'BD Factoraje'!$C:$C,$B$2)</f>
        <v>0</v>
      </c>
      <c r="AB92" s="11">
        <f>IF('Cartera Semanal Producto'!$A92='Cartera Semanal Producto'!AB$1,-SUMIFS('BD Factoraje'!$Q:$Q,'BD Factoraje'!$G:$G,'Cartera Semanal Producto'!$A92,'BD Factoraje'!$C:$C,$B$2),0)+AA92-SUMIFS('BD Factoraje'!$R:$R,'BD Factoraje'!$G:$G,'Cartera Semanal Producto'!$A92,'BD Factoraje'!$N:$N,'Cartera Semanal Producto'!AB$1,'BD Factoraje'!$C:$C,$B$2)</f>
        <v>0</v>
      </c>
      <c r="AC92" s="11">
        <f>IF('Cartera Semanal Producto'!$A92='Cartera Semanal Producto'!AC$1,-SUMIFS('BD Factoraje'!$Q:$Q,'BD Factoraje'!$G:$G,'Cartera Semanal Producto'!$A92,'BD Factoraje'!$C:$C,$B$2),0)+AB92-SUMIFS('BD Factoraje'!$R:$R,'BD Factoraje'!$G:$G,'Cartera Semanal Producto'!$A92,'BD Factoraje'!$N:$N,'Cartera Semanal Producto'!AC$1,'BD Factoraje'!$C:$C,$B$2)</f>
        <v>0</v>
      </c>
      <c r="AD92" s="11">
        <f>IF('Cartera Semanal Producto'!$A92='Cartera Semanal Producto'!AD$1,-SUMIFS('BD Factoraje'!$Q:$Q,'BD Factoraje'!$G:$G,'Cartera Semanal Producto'!$A92,'BD Factoraje'!$C:$C,$B$2),0)+AC92-SUMIFS('BD Factoraje'!$R:$R,'BD Factoraje'!$G:$G,'Cartera Semanal Producto'!$A92,'BD Factoraje'!$N:$N,'Cartera Semanal Producto'!AD$1,'BD Factoraje'!$C:$C,$B$2)</f>
        <v>0</v>
      </c>
      <c r="AE92" s="11">
        <f>IF('Cartera Semanal Producto'!$A92='Cartera Semanal Producto'!AE$1,-SUMIFS('BD Factoraje'!$Q:$Q,'BD Factoraje'!$G:$G,'Cartera Semanal Producto'!$A92,'BD Factoraje'!$C:$C,$B$2),0)+AD92-SUMIFS('BD Factoraje'!$R:$R,'BD Factoraje'!$G:$G,'Cartera Semanal Producto'!$A92,'BD Factoraje'!$N:$N,'Cartera Semanal Producto'!AE$1,'BD Factoraje'!$C:$C,$B$2)</f>
        <v>0</v>
      </c>
      <c r="AF92" s="11">
        <f>IF('Cartera Semanal Producto'!$A92='Cartera Semanal Producto'!AF$1,-SUMIFS('BD Factoraje'!$Q:$Q,'BD Factoraje'!$G:$G,'Cartera Semanal Producto'!$A92,'BD Factoraje'!$C:$C,$B$2),0)+AE92-SUMIFS('BD Factoraje'!$R:$R,'BD Factoraje'!$G:$G,'Cartera Semanal Producto'!$A92,'BD Factoraje'!$N:$N,'Cartera Semanal Producto'!AF$1,'BD Factoraje'!$C:$C,$B$2)</f>
        <v>0</v>
      </c>
      <c r="AG92" s="11">
        <f>IF('Cartera Semanal Producto'!$A92='Cartera Semanal Producto'!AG$1,-SUMIFS('BD Factoraje'!$Q:$Q,'BD Factoraje'!$G:$G,'Cartera Semanal Producto'!$A92,'BD Factoraje'!$C:$C,$B$2),0)+AF92-SUMIFS('BD Factoraje'!$R:$R,'BD Factoraje'!$G:$G,'Cartera Semanal Producto'!$A92,'BD Factoraje'!$N:$N,'Cartera Semanal Producto'!AG$1,'BD Factoraje'!$C:$C,$B$2)</f>
        <v>0</v>
      </c>
      <c r="AH92" s="11">
        <f>IF('Cartera Semanal Producto'!$A92='Cartera Semanal Producto'!AH$1,-SUMIFS('BD Factoraje'!$Q:$Q,'BD Factoraje'!$G:$G,'Cartera Semanal Producto'!$A92,'BD Factoraje'!$C:$C,$B$2),0)+AG92-SUMIFS('BD Factoraje'!$R:$R,'BD Factoraje'!$G:$G,'Cartera Semanal Producto'!$A92,'BD Factoraje'!$N:$N,'Cartera Semanal Producto'!AH$1,'BD Factoraje'!$C:$C,$B$2)</f>
        <v>0</v>
      </c>
      <c r="AI92" s="11">
        <f>IF('Cartera Semanal Producto'!$A92='Cartera Semanal Producto'!AI$1,-SUMIFS('BD Factoraje'!$Q:$Q,'BD Factoraje'!$G:$G,'Cartera Semanal Producto'!$A92,'BD Factoraje'!$C:$C,$B$2),0)+AH92-SUMIFS('BD Factoraje'!$R:$R,'BD Factoraje'!$G:$G,'Cartera Semanal Producto'!$A92,'BD Factoraje'!$N:$N,'Cartera Semanal Producto'!AI$1,'BD Factoraje'!$C:$C,$B$2)</f>
        <v>0</v>
      </c>
      <c r="AJ92" s="11">
        <f>IF('Cartera Semanal Producto'!$A92='Cartera Semanal Producto'!AJ$1,-SUMIFS('BD Factoraje'!$Q:$Q,'BD Factoraje'!$G:$G,'Cartera Semanal Producto'!$A92,'BD Factoraje'!$C:$C,$B$2),0)+AI92-SUMIFS('BD Factoraje'!$R:$R,'BD Factoraje'!$G:$G,'Cartera Semanal Producto'!$A92,'BD Factoraje'!$N:$N,'Cartera Semanal Producto'!AJ$1,'BD Factoraje'!$C:$C,$B$2)</f>
        <v>0</v>
      </c>
      <c r="AK92" s="11">
        <f>IF('Cartera Semanal Producto'!$A92='Cartera Semanal Producto'!AK$1,-SUMIFS('BD Factoraje'!$Q:$Q,'BD Factoraje'!$G:$G,'Cartera Semanal Producto'!$A92,'BD Factoraje'!$C:$C,$B$2),0)+AJ92-SUMIFS('BD Factoraje'!$R:$R,'BD Factoraje'!$G:$G,'Cartera Semanal Producto'!$A92,'BD Factoraje'!$N:$N,'Cartera Semanal Producto'!AK$1,'BD Factoraje'!$C:$C,$B$2)</f>
        <v>0</v>
      </c>
      <c r="AL92" s="11">
        <f>IF('Cartera Semanal Producto'!$A92='Cartera Semanal Producto'!AL$1,-SUMIFS('BD Factoraje'!$Q:$Q,'BD Factoraje'!$G:$G,'Cartera Semanal Producto'!$A92,'BD Factoraje'!$C:$C,$B$2),0)+AK92-SUMIFS('BD Factoraje'!$R:$R,'BD Factoraje'!$G:$G,'Cartera Semanal Producto'!$A92,'BD Factoraje'!$N:$N,'Cartera Semanal Producto'!AL$1,'BD Factoraje'!$C:$C,$B$2)</f>
        <v>0</v>
      </c>
      <c r="AM92" s="11">
        <f>IF('Cartera Semanal Producto'!$A92='Cartera Semanal Producto'!AM$1,-SUMIFS('BD Factoraje'!$Q:$Q,'BD Factoraje'!$G:$G,'Cartera Semanal Producto'!$A92,'BD Factoraje'!$C:$C,$B$2),0)+AL92-SUMIFS('BD Factoraje'!$R:$R,'BD Factoraje'!$G:$G,'Cartera Semanal Producto'!$A92,'BD Factoraje'!$N:$N,'Cartera Semanal Producto'!AM$1,'BD Factoraje'!$C:$C,$B$2)</f>
        <v>0</v>
      </c>
      <c r="AN92" s="11">
        <f>IF('Cartera Semanal Producto'!$A92='Cartera Semanal Producto'!AN$1,-SUMIFS('BD Factoraje'!$Q:$Q,'BD Factoraje'!$G:$G,'Cartera Semanal Producto'!$A92,'BD Factoraje'!$C:$C,$B$2),0)+AM92-SUMIFS('BD Factoraje'!$R:$R,'BD Factoraje'!$G:$G,'Cartera Semanal Producto'!$A92,'BD Factoraje'!$N:$N,'Cartera Semanal Producto'!AN$1,'BD Factoraje'!$C:$C,$B$2)</f>
        <v>0</v>
      </c>
      <c r="AO92" s="11">
        <f>IF('Cartera Semanal Producto'!$A92='Cartera Semanal Producto'!AO$1,-SUMIFS('BD Factoraje'!$Q:$Q,'BD Factoraje'!$G:$G,'Cartera Semanal Producto'!$A92,'BD Factoraje'!$C:$C,$B$2),0)+AN92-SUMIFS('BD Factoraje'!$R:$R,'BD Factoraje'!$G:$G,'Cartera Semanal Producto'!$A92,'BD Factoraje'!$N:$N,'Cartera Semanal Producto'!AO$1,'BD Factoraje'!$C:$C,$B$2)</f>
        <v>0</v>
      </c>
      <c r="AP92" s="11">
        <f>IF('Cartera Semanal Producto'!$A92='Cartera Semanal Producto'!AP$1,-SUMIFS('BD Factoraje'!$Q:$Q,'BD Factoraje'!$G:$G,'Cartera Semanal Producto'!$A92,'BD Factoraje'!$C:$C,$B$2),0)+AO92-SUMIFS('BD Factoraje'!$R:$R,'BD Factoraje'!$G:$G,'Cartera Semanal Producto'!$A92,'BD Factoraje'!$N:$N,'Cartera Semanal Producto'!AP$1,'BD Factoraje'!$C:$C,$B$2)</f>
        <v>0</v>
      </c>
      <c r="AQ92" s="11">
        <f>IF('Cartera Semanal Producto'!$A92='Cartera Semanal Producto'!AQ$1,-SUMIFS('BD Factoraje'!$Q:$Q,'BD Factoraje'!$G:$G,'Cartera Semanal Producto'!$A92,'BD Factoraje'!$C:$C,$B$2),0)+AP92-SUMIFS('BD Factoraje'!$R:$R,'BD Factoraje'!$G:$G,'Cartera Semanal Producto'!$A92,'BD Factoraje'!$N:$N,'Cartera Semanal Producto'!AQ$1,'BD Factoraje'!$C:$C,$B$2)</f>
        <v>0</v>
      </c>
      <c r="AR92" s="11">
        <f>IF('Cartera Semanal Producto'!$A92='Cartera Semanal Producto'!AR$1,-SUMIFS('BD Factoraje'!$Q:$Q,'BD Factoraje'!$G:$G,'Cartera Semanal Producto'!$A92,'BD Factoraje'!$C:$C,$B$2),0)+AQ92-SUMIFS('BD Factoraje'!$R:$R,'BD Factoraje'!$G:$G,'Cartera Semanal Producto'!$A92,'BD Factoraje'!$N:$N,'Cartera Semanal Producto'!AR$1,'BD Factoraje'!$C:$C,$B$2)</f>
        <v>0</v>
      </c>
      <c r="AS92" s="11">
        <f>IF('Cartera Semanal Producto'!$A92='Cartera Semanal Producto'!AS$1,-SUMIFS('BD Factoraje'!$Q:$Q,'BD Factoraje'!$G:$G,'Cartera Semanal Producto'!$A92,'BD Factoraje'!$C:$C,$B$2),0)+AR92-SUMIFS('BD Factoraje'!$R:$R,'BD Factoraje'!$G:$G,'Cartera Semanal Producto'!$A92,'BD Factoraje'!$N:$N,'Cartera Semanal Producto'!AS$1,'BD Factoraje'!$C:$C,$B$2)</f>
        <v>0</v>
      </c>
      <c r="AT92" s="11">
        <f>IF('Cartera Semanal Producto'!$A92='Cartera Semanal Producto'!AT$1,-SUMIFS('BD Factoraje'!$Q:$Q,'BD Factoraje'!$G:$G,'Cartera Semanal Producto'!$A92,'BD Factoraje'!$C:$C,$B$2),0)+AS92-SUMIFS('BD Factoraje'!$R:$R,'BD Factoraje'!$G:$G,'Cartera Semanal Producto'!$A92,'BD Factoraje'!$N:$N,'Cartera Semanal Producto'!AT$1,'BD Factoraje'!$C:$C,$B$2)</f>
        <v>0</v>
      </c>
      <c r="AU92" s="11">
        <f>IF('Cartera Semanal Producto'!$A92='Cartera Semanal Producto'!AU$1,-SUMIFS('BD Factoraje'!$Q:$Q,'BD Factoraje'!$G:$G,'Cartera Semanal Producto'!$A92,'BD Factoraje'!$C:$C,$B$2),0)+AT92-SUMIFS('BD Factoraje'!$R:$R,'BD Factoraje'!$G:$G,'Cartera Semanal Producto'!$A92,'BD Factoraje'!$N:$N,'Cartera Semanal Producto'!AU$1,'BD Factoraje'!$C:$C,$B$2)</f>
        <v>0</v>
      </c>
      <c r="AV92" s="11">
        <f>IF('Cartera Semanal Producto'!$A92='Cartera Semanal Producto'!AV$1,-SUMIFS('BD Factoraje'!$Q:$Q,'BD Factoraje'!$G:$G,'Cartera Semanal Producto'!$A92,'BD Factoraje'!$C:$C,$B$2),0)+AU92-SUMIFS('BD Factoraje'!$R:$R,'BD Factoraje'!$G:$G,'Cartera Semanal Producto'!$A92,'BD Factoraje'!$N:$N,'Cartera Semanal Producto'!AV$1,'BD Factoraje'!$C:$C,$B$2)</f>
        <v>0</v>
      </c>
      <c r="AW92" s="11">
        <f>IF('Cartera Semanal Producto'!$A92='Cartera Semanal Producto'!AW$1,-SUMIFS('BD Factoraje'!$Q:$Q,'BD Factoraje'!$G:$G,'Cartera Semanal Producto'!$A92,'BD Factoraje'!$C:$C,$B$2),0)+AV92-SUMIFS('BD Factoraje'!$R:$R,'BD Factoraje'!$G:$G,'Cartera Semanal Producto'!$A92,'BD Factoraje'!$N:$N,'Cartera Semanal Producto'!AW$1,'BD Factoraje'!$C:$C,$B$2)</f>
        <v>0</v>
      </c>
      <c r="AX92" s="11">
        <f>IF('Cartera Semanal Producto'!$A92='Cartera Semanal Producto'!AX$1,-SUMIFS('BD Factoraje'!$Q:$Q,'BD Factoraje'!$G:$G,'Cartera Semanal Producto'!$A92,'BD Factoraje'!$C:$C,$B$2),0)+AW92-SUMIFS('BD Factoraje'!$R:$R,'BD Factoraje'!$G:$G,'Cartera Semanal Producto'!$A92,'BD Factoraje'!$N:$N,'Cartera Semanal Producto'!AX$1,'BD Factoraje'!$C:$C,$B$2)</f>
        <v>0</v>
      </c>
      <c r="AY92" s="11">
        <f>IF('Cartera Semanal Producto'!$A92='Cartera Semanal Producto'!AY$1,-SUMIFS('BD Factoraje'!$Q:$Q,'BD Factoraje'!$G:$G,'Cartera Semanal Producto'!$A92,'BD Factoraje'!$C:$C,$B$2),0)+AX92-SUMIFS('BD Factoraje'!$R:$R,'BD Factoraje'!$G:$G,'Cartera Semanal Producto'!$A92,'BD Factoraje'!$N:$N,'Cartera Semanal Producto'!AY$1,'BD Factoraje'!$C:$C,$B$2)</f>
        <v>0</v>
      </c>
      <c r="AZ92" s="11">
        <f>IF('Cartera Semanal Producto'!$A92='Cartera Semanal Producto'!AZ$1,-SUMIFS('BD Factoraje'!$Q:$Q,'BD Factoraje'!$G:$G,'Cartera Semanal Producto'!$A92,'BD Factoraje'!$C:$C,$B$2),0)+AY92-SUMIFS('BD Factoraje'!$R:$R,'BD Factoraje'!$G:$G,'Cartera Semanal Producto'!$A92,'BD Factoraje'!$N:$N,'Cartera Semanal Producto'!AZ$1,'BD Factoraje'!$C:$C,$B$2)</f>
        <v>0</v>
      </c>
      <c r="BA92" s="11">
        <f>IF('Cartera Semanal Producto'!$A92='Cartera Semanal Producto'!BA$1,-SUMIFS('BD Factoraje'!$Q:$Q,'BD Factoraje'!$G:$G,'Cartera Semanal Producto'!$A92,'BD Factoraje'!$C:$C,$B$2),0)+AZ92-SUMIFS('BD Factoraje'!$R:$R,'BD Factoraje'!$G:$G,'Cartera Semanal Producto'!$A92,'BD Factoraje'!$N:$N,'Cartera Semanal Producto'!BA$1,'BD Factoraje'!$C:$C,$B$2)</f>
        <v>0</v>
      </c>
      <c r="BB92" s="11">
        <f>IF('Cartera Semanal Producto'!$A92='Cartera Semanal Producto'!BB$1,-SUMIFS('BD Factoraje'!$Q:$Q,'BD Factoraje'!$G:$G,'Cartera Semanal Producto'!$A92,'BD Factoraje'!$C:$C,$B$2),0)+BA92-SUMIFS('BD Factoraje'!$R:$R,'BD Factoraje'!$G:$G,'Cartera Semanal Producto'!$A92,'BD Factoraje'!$N:$N,'Cartera Semanal Producto'!BB$1,'BD Factoraje'!$C:$C,$B$2)</f>
        <v>0</v>
      </c>
      <c r="BC92" s="11">
        <f>IF('Cartera Semanal Producto'!$A92='Cartera Semanal Producto'!BC$1,-SUMIFS('BD Factoraje'!$Q:$Q,'BD Factoraje'!$G:$G,'Cartera Semanal Producto'!$A92,'BD Factoraje'!$C:$C,$B$2),0)+BB92-SUMIFS('BD Factoraje'!$R:$R,'BD Factoraje'!$G:$G,'Cartera Semanal Producto'!$A92,'BD Factoraje'!$N:$N,'Cartera Semanal Producto'!BC$1,'BD Factoraje'!$C:$C,$B$2)</f>
        <v>0</v>
      </c>
      <c r="BD92" s="11">
        <f>IF('Cartera Semanal Producto'!$A92='Cartera Semanal Producto'!BD$1,-SUMIFS('BD Factoraje'!$Q:$Q,'BD Factoraje'!$G:$G,'Cartera Semanal Producto'!$A92,'BD Factoraje'!$C:$C,$B$2),0)+BC92-SUMIFS('BD Factoraje'!$R:$R,'BD Factoraje'!$G:$G,'Cartera Semanal Producto'!$A92,'BD Factoraje'!$N:$N,'Cartera Semanal Producto'!BD$1,'BD Factoraje'!$C:$C,$B$2)</f>
        <v>0</v>
      </c>
      <c r="BE92" s="11">
        <f>IF('Cartera Semanal Producto'!$A92='Cartera Semanal Producto'!BE$1,-SUMIFS('BD Factoraje'!$Q:$Q,'BD Factoraje'!$G:$G,'Cartera Semanal Producto'!$A92,'BD Factoraje'!$C:$C,$B$2),0)+BD92-SUMIFS('BD Factoraje'!$R:$R,'BD Factoraje'!$G:$G,'Cartera Semanal Producto'!$A92,'BD Factoraje'!$N:$N,'Cartera Semanal Producto'!BE$1,'BD Factoraje'!$C:$C,$B$2)</f>
        <v>0</v>
      </c>
      <c r="BF92" s="11">
        <f>IF('Cartera Semanal Producto'!$A92='Cartera Semanal Producto'!BF$1,-SUMIFS('BD Factoraje'!$Q:$Q,'BD Factoraje'!$G:$G,'Cartera Semanal Producto'!$A92,'BD Factoraje'!$C:$C,$B$2),0)+BE92-SUMIFS('BD Factoraje'!$R:$R,'BD Factoraje'!$G:$G,'Cartera Semanal Producto'!$A92,'BD Factoraje'!$N:$N,'Cartera Semanal Producto'!BF$1,'BD Factoraje'!$C:$C,$B$2)</f>
        <v>0</v>
      </c>
      <c r="BG92" s="11">
        <f>IF('Cartera Semanal Producto'!$A92='Cartera Semanal Producto'!BG$1,-SUMIFS('BD Factoraje'!$Q:$Q,'BD Factoraje'!$G:$G,'Cartera Semanal Producto'!$A92,'BD Factoraje'!$C:$C,$B$2),0)+BF92-SUMIFS('BD Factoraje'!$R:$R,'BD Factoraje'!$G:$G,'Cartera Semanal Producto'!$A92,'BD Factoraje'!$N:$N,'Cartera Semanal Producto'!BG$1,'BD Factoraje'!$C:$C,$B$2)</f>
        <v>0</v>
      </c>
      <c r="BH92" s="11">
        <f>IF('Cartera Semanal Producto'!$A92='Cartera Semanal Producto'!BH$1,-SUMIFS('BD Factoraje'!$Q:$Q,'BD Factoraje'!$G:$G,'Cartera Semanal Producto'!$A92,'BD Factoraje'!$C:$C,$B$2),0)+BG92-SUMIFS('BD Factoraje'!$R:$R,'BD Factoraje'!$G:$G,'Cartera Semanal Producto'!$A92,'BD Factoraje'!$N:$N,'Cartera Semanal Producto'!BH$1,'BD Factoraje'!$C:$C,$B$2)</f>
        <v>0</v>
      </c>
      <c r="BI92" s="11">
        <f>IF('Cartera Semanal Producto'!$A92='Cartera Semanal Producto'!BI$1,-SUMIFS('BD Factoraje'!$Q:$Q,'BD Factoraje'!$G:$G,'Cartera Semanal Producto'!$A92,'BD Factoraje'!$C:$C,$B$2),0)+BH92-SUMIFS('BD Factoraje'!$R:$R,'BD Factoraje'!$G:$G,'Cartera Semanal Producto'!$A92,'BD Factoraje'!$N:$N,'Cartera Semanal Producto'!BI$1,'BD Factoraje'!$C:$C,$B$2)</f>
        <v>0</v>
      </c>
      <c r="BJ92" s="11">
        <f>IF('Cartera Semanal Producto'!$A92='Cartera Semanal Producto'!BJ$1,-SUMIFS('BD Factoraje'!$Q:$Q,'BD Factoraje'!$G:$G,'Cartera Semanal Producto'!$A92,'BD Factoraje'!$C:$C,$B$2),0)+BI92-SUMIFS('BD Factoraje'!$R:$R,'BD Factoraje'!$G:$G,'Cartera Semanal Producto'!$A92,'BD Factoraje'!$N:$N,'Cartera Semanal Producto'!BJ$1,'BD Factoraje'!$C:$C,$B$2)</f>
        <v>0</v>
      </c>
      <c r="BK92" s="11">
        <f>IF('Cartera Semanal Producto'!$A92='Cartera Semanal Producto'!BK$1,-SUMIFS('BD Factoraje'!$Q:$Q,'BD Factoraje'!$G:$G,'Cartera Semanal Producto'!$A92,'BD Factoraje'!$C:$C,$B$2),0)+BJ92-SUMIFS('BD Factoraje'!$R:$R,'BD Factoraje'!$G:$G,'Cartera Semanal Producto'!$A92,'BD Factoraje'!$N:$N,'Cartera Semanal Producto'!BK$1,'BD Factoraje'!$C:$C,$B$2)</f>
        <v>0</v>
      </c>
      <c r="BL92" s="11">
        <f>IF('Cartera Semanal Producto'!$A92='Cartera Semanal Producto'!BL$1,-SUMIFS('BD Factoraje'!$Q:$Q,'BD Factoraje'!$G:$G,'Cartera Semanal Producto'!$A92,'BD Factoraje'!$C:$C,$B$2),0)+BK92-SUMIFS('BD Factoraje'!$R:$R,'BD Factoraje'!$G:$G,'Cartera Semanal Producto'!$A92,'BD Factoraje'!$N:$N,'Cartera Semanal Producto'!BL$1,'BD Factoraje'!$C:$C,$B$2)</f>
        <v>0</v>
      </c>
      <c r="BM92" s="11">
        <f>IF('Cartera Semanal Producto'!$A92='Cartera Semanal Producto'!BM$1,-SUMIFS('BD Factoraje'!$Q:$Q,'BD Factoraje'!$G:$G,'Cartera Semanal Producto'!$A92,'BD Factoraje'!$C:$C,$B$2),0)+BL92-SUMIFS('BD Factoraje'!$R:$R,'BD Factoraje'!$G:$G,'Cartera Semanal Producto'!$A92,'BD Factoraje'!$N:$N,'Cartera Semanal Producto'!BM$1,'BD Factoraje'!$C:$C,$B$2)</f>
        <v>0</v>
      </c>
      <c r="BN92" s="11">
        <f>IF('Cartera Semanal Producto'!$A92='Cartera Semanal Producto'!BN$1,-SUMIFS('BD Factoraje'!$Q:$Q,'BD Factoraje'!$G:$G,'Cartera Semanal Producto'!$A92,'BD Factoraje'!$C:$C,$B$2),0)+BM92-SUMIFS('BD Factoraje'!$R:$R,'BD Factoraje'!$G:$G,'Cartera Semanal Producto'!$A92,'BD Factoraje'!$N:$N,'Cartera Semanal Producto'!BN$1,'BD Factoraje'!$C:$C,$B$2)</f>
        <v>0</v>
      </c>
      <c r="BO92" s="11">
        <f>IF('Cartera Semanal Producto'!$A92='Cartera Semanal Producto'!BO$1,-SUMIFS('BD Factoraje'!$Q:$Q,'BD Factoraje'!$G:$G,'Cartera Semanal Producto'!$A92,'BD Factoraje'!$C:$C,$B$2),0)+BN92-SUMIFS('BD Factoraje'!$R:$R,'BD Factoraje'!$G:$G,'Cartera Semanal Producto'!$A92,'BD Factoraje'!$N:$N,'Cartera Semanal Producto'!BO$1,'BD Factoraje'!$C:$C,$B$2)</f>
        <v>0</v>
      </c>
      <c r="BP92" s="11">
        <f>IF('Cartera Semanal Producto'!$A92='Cartera Semanal Producto'!BP$1,-SUMIFS('BD Factoraje'!$Q:$Q,'BD Factoraje'!$G:$G,'Cartera Semanal Producto'!$A92,'BD Factoraje'!$C:$C,$B$2),0)+BO92-SUMIFS('BD Factoraje'!$R:$R,'BD Factoraje'!$G:$G,'Cartera Semanal Producto'!$A92,'BD Factoraje'!$N:$N,'Cartera Semanal Producto'!BP$1,'BD Factoraje'!$C:$C,$B$2)</f>
        <v>0</v>
      </c>
      <c r="BQ92" s="11">
        <f>IF('Cartera Semanal Producto'!$A92='Cartera Semanal Producto'!BQ$1,-SUMIFS('BD Factoraje'!$Q:$Q,'BD Factoraje'!$G:$G,'Cartera Semanal Producto'!$A92,'BD Factoraje'!$C:$C,$B$2),0)+BP92-SUMIFS('BD Factoraje'!$R:$R,'BD Factoraje'!$G:$G,'Cartera Semanal Producto'!$A92,'BD Factoraje'!$N:$N,'Cartera Semanal Producto'!BQ$1,'BD Factoraje'!$C:$C,$B$2)</f>
        <v>0</v>
      </c>
      <c r="BR92" s="11">
        <f>IF('Cartera Semanal Producto'!$A92='Cartera Semanal Producto'!BR$1,-SUMIFS('BD Factoraje'!$Q:$Q,'BD Factoraje'!$G:$G,'Cartera Semanal Producto'!$A92,'BD Factoraje'!$C:$C,$B$2),0)+BQ92-SUMIFS('BD Factoraje'!$R:$R,'BD Factoraje'!$G:$G,'Cartera Semanal Producto'!$A92,'BD Factoraje'!$N:$N,'Cartera Semanal Producto'!BR$1,'BD Factoraje'!$C:$C,$B$2)</f>
        <v>0</v>
      </c>
      <c r="BS92" s="11">
        <f>IF('Cartera Semanal Producto'!$A92='Cartera Semanal Producto'!BS$1,-SUMIFS('BD Factoraje'!$Q:$Q,'BD Factoraje'!$G:$G,'Cartera Semanal Producto'!$A92,'BD Factoraje'!$C:$C,$B$2),0)+BR92-SUMIFS('BD Factoraje'!$R:$R,'BD Factoraje'!$G:$G,'Cartera Semanal Producto'!$A92,'BD Factoraje'!$N:$N,'Cartera Semanal Producto'!BS$1,'BD Factoraje'!$C:$C,$B$2)</f>
        <v>0</v>
      </c>
      <c r="BT92" s="11">
        <f>IF('Cartera Semanal Producto'!$A92='Cartera Semanal Producto'!BT$1,-SUMIFS('BD Factoraje'!$Q:$Q,'BD Factoraje'!$G:$G,'Cartera Semanal Producto'!$A92,'BD Factoraje'!$C:$C,$B$2),0)+BS92-SUMIFS('BD Factoraje'!$R:$R,'BD Factoraje'!$G:$G,'Cartera Semanal Producto'!$A92,'BD Factoraje'!$N:$N,'Cartera Semanal Producto'!BT$1,'BD Factoraje'!$C:$C,$B$2)</f>
        <v>0</v>
      </c>
      <c r="BU92" s="11">
        <f>IF('Cartera Semanal Producto'!$A92='Cartera Semanal Producto'!BU$1,-SUMIFS('BD Factoraje'!$Q:$Q,'BD Factoraje'!$G:$G,'Cartera Semanal Producto'!$A92,'BD Factoraje'!$C:$C,$B$2),0)+BT92-SUMIFS('BD Factoraje'!$R:$R,'BD Factoraje'!$G:$G,'Cartera Semanal Producto'!$A92,'BD Factoraje'!$N:$N,'Cartera Semanal Producto'!BU$1,'BD Factoraje'!$C:$C,$B$2)</f>
        <v>0</v>
      </c>
      <c r="BV92" s="11">
        <f>IF('Cartera Semanal Producto'!$A92='Cartera Semanal Producto'!BV$1,-SUMIFS('BD Factoraje'!$Q:$Q,'BD Factoraje'!$G:$G,'Cartera Semanal Producto'!$A92,'BD Factoraje'!$C:$C,$B$2),0)+BU92-SUMIFS('BD Factoraje'!$R:$R,'BD Factoraje'!$G:$G,'Cartera Semanal Producto'!$A92,'BD Factoraje'!$N:$N,'Cartera Semanal Producto'!BV$1,'BD Factoraje'!$C:$C,$B$2)</f>
        <v>0</v>
      </c>
      <c r="BW92" s="11">
        <f>IF('Cartera Semanal Producto'!$A92='Cartera Semanal Producto'!BW$1,-SUMIFS('BD Factoraje'!$Q:$Q,'BD Factoraje'!$G:$G,'Cartera Semanal Producto'!$A92,'BD Factoraje'!$C:$C,$B$2),0)+BV92-SUMIFS('BD Factoraje'!$R:$R,'BD Factoraje'!$G:$G,'Cartera Semanal Producto'!$A92,'BD Factoraje'!$N:$N,'Cartera Semanal Producto'!BW$1,'BD Factoraje'!$C:$C,$B$2)</f>
        <v>0</v>
      </c>
      <c r="BX92" s="11">
        <f>IF('Cartera Semanal Producto'!$A92='Cartera Semanal Producto'!BX$1,-SUMIFS('BD Factoraje'!$Q:$Q,'BD Factoraje'!$G:$G,'Cartera Semanal Producto'!$A92,'BD Factoraje'!$C:$C,$B$2),0)+BW92-SUMIFS('BD Factoraje'!$R:$R,'BD Factoraje'!$G:$G,'Cartera Semanal Producto'!$A92,'BD Factoraje'!$N:$N,'Cartera Semanal Producto'!BX$1,'BD Factoraje'!$C:$C,$B$2)</f>
        <v>0</v>
      </c>
      <c r="BY92" s="11">
        <f>IF('Cartera Semanal Producto'!$A92='Cartera Semanal Producto'!BY$1,-SUMIFS('BD Factoraje'!$Q:$Q,'BD Factoraje'!$G:$G,'Cartera Semanal Producto'!$A92,'BD Factoraje'!$C:$C,$B$2),0)+BX92-SUMIFS('BD Factoraje'!$R:$R,'BD Factoraje'!$G:$G,'Cartera Semanal Producto'!$A92,'BD Factoraje'!$N:$N,'Cartera Semanal Producto'!BY$1,'BD Factoraje'!$C:$C,$B$2)</f>
        <v>0</v>
      </c>
      <c r="BZ92" s="11">
        <f>IF('Cartera Semanal Producto'!$A92='Cartera Semanal Producto'!BZ$1,-SUMIFS('BD Factoraje'!$Q:$Q,'BD Factoraje'!$G:$G,'Cartera Semanal Producto'!$A92,'BD Factoraje'!$C:$C,$B$2),0)+BY92-SUMIFS('BD Factoraje'!$R:$R,'BD Factoraje'!$G:$G,'Cartera Semanal Producto'!$A92,'BD Factoraje'!$N:$N,'Cartera Semanal Producto'!BZ$1,'BD Factoraje'!$C:$C,$B$2)</f>
        <v>0</v>
      </c>
      <c r="CA92" s="11">
        <f>IF('Cartera Semanal Producto'!$A92='Cartera Semanal Producto'!CA$1,-SUMIFS('BD Factoraje'!$Q:$Q,'BD Factoraje'!$G:$G,'Cartera Semanal Producto'!$A92,'BD Factoraje'!$C:$C,$B$2),0)+BZ92-SUMIFS('BD Factoraje'!$R:$R,'BD Factoraje'!$G:$G,'Cartera Semanal Producto'!$A92,'BD Factoraje'!$N:$N,'Cartera Semanal Producto'!CA$1,'BD Factoraje'!$C:$C,$B$2)</f>
        <v>0</v>
      </c>
      <c r="CB92" s="11">
        <f>IF('Cartera Semanal Producto'!$A92='Cartera Semanal Producto'!CB$1,-SUMIFS('BD Factoraje'!$Q:$Q,'BD Factoraje'!$G:$G,'Cartera Semanal Producto'!$A92,'BD Factoraje'!$C:$C,$B$2),0)+CA92-SUMIFS('BD Factoraje'!$R:$R,'BD Factoraje'!$G:$G,'Cartera Semanal Producto'!$A92,'BD Factoraje'!$N:$N,'Cartera Semanal Producto'!CB$1,'BD Factoraje'!$C:$C,$B$2)</f>
        <v>0</v>
      </c>
      <c r="CC92" s="11">
        <f>IF('Cartera Semanal Producto'!$A92='Cartera Semanal Producto'!CC$1,-SUMIFS('BD Factoraje'!$Q:$Q,'BD Factoraje'!$G:$G,'Cartera Semanal Producto'!$A92,'BD Factoraje'!$C:$C,$B$2),0)+CB92-SUMIFS('BD Factoraje'!$R:$R,'BD Factoraje'!$G:$G,'Cartera Semanal Producto'!$A92,'BD Factoraje'!$N:$N,'Cartera Semanal Producto'!CC$1,'BD Factoraje'!$C:$C,$B$2)</f>
        <v>0</v>
      </c>
      <c r="CD92" s="11">
        <f>IF('Cartera Semanal Producto'!$A92='Cartera Semanal Producto'!CD$1,-SUMIFS('BD Factoraje'!$Q:$Q,'BD Factoraje'!$G:$G,'Cartera Semanal Producto'!$A92,'BD Factoraje'!$C:$C,$B$2),0)+CC92-SUMIFS('BD Factoraje'!$R:$R,'BD Factoraje'!$G:$G,'Cartera Semanal Producto'!$A92,'BD Factoraje'!$N:$N,'Cartera Semanal Producto'!CD$1,'BD Factoraje'!$C:$C,$B$2)</f>
        <v>0</v>
      </c>
      <c r="CE92" s="11">
        <f>IF('Cartera Semanal Producto'!$A92='Cartera Semanal Producto'!CE$1,-SUMIFS('BD Factoraje'!$Q:$Q,'BD Factoraje'!$G:$G,'Cartera Semanal Producto'!$A92,'BD Factoraje'!$C:$C,$B$2),0)+CD92-SUMIFS('BD Factoraje'!$R:$R,'BD Factoraje'!$G:$G,'Cartera Semanal Producto'!$A92,'BD Factoraje'!$N:$N,'Cartera Semanal Producto'!CE$1,'BD Factoraje'!$C:$C,$B$2)</f>
        <v>0</v>
      </c>
      <c r="CF92" s="11">
        <f>IF('Cartera Semanal Producto'!$A92='Cartera Semanal Producto'!CF$1,-SUMIFS('BD Factoraje'!$Q:$Q,'BD Factoraje'!$G:$G,'Cartera Semanal Producto'!$A92,'BD Factoraje'!$C:$C,$B$2),0)+CE92-SUMIFS('BD Factoraje'!$R:$R,'BD Factoraje'!$G:$G,'Cartera Semanal Producto'!$A92,'BD Factoraje'!$N:$N,'Cartera Semanal Producto'!CF$1,'BD Factoraje'!$C:$C,$B$2)</f>
        <v>0</v>
      </c>
      <c r="CG92" s="11">
        <f>IF('Cartera Semanal Producto'!$A92='Cartera Semanal Producto'!CG$1,-SUMIFS('BD Factoraje'!$Q:$Q,'BD Factoraje'!$G:$G,'Cartera Semanal Producto'!$A92,'BD Factoraje'!$C:$C,$B$2),0)+CF92-SUMIFS('BD Factoraje'!$R:$R,'BD Factoraje'!$G:$G,'Cartera Semanal Producto'!$A92,'BD Factoraje'!$N:$N,'Cartera Semanal Producto'!CG$1,'BD Factoraje'!$C:$C,$B$2)</f>
        <v>0</v>
      </c>
      <c r="CH92" s="11">
        <f>IF('Cartera Semanal Producto'!$A92='Cartera Semanal Producto'!CH$1,-SUMIFS('BD Factoraje'!$Q:$Q,'BD Factoraje'!$G:$G,'Cartera Semanal Producto'!$A92,'BD Factoraje'!$C:$C,$B$2),0)+CG92-SUMIFS('BD Factoraje'!$R:$R,'BD Factoraje'!$G:$G,'Cartera Semanal Producto'!$A92,'BD Factoraje'!$N:$N,'Cartera Semanal Producto'!CH$1,'BD Factoraje'!$C:$C,$B$2)</f>
        <v>0</v>
      </c>
      <c r="CI92" s="11">
        <f>IF('Cartera Semanal Producto'!$A92='Cartera Semanal Producto'!CI$1,-SUMIFS('BD Factoraje'!$Q:$Q,'BD Factoraje'!$G:$G,'Cartera Semanal Producto'!$A92,'BD Factoraje'!$C:$C,$B$2),0)+CH92-SUMIFS('BD Factoraje'!$R:$R,'BD Factoraje'!$G:$G,'Cartera Semanal Producto'!$A92,'BD Factoraje'!$N:$N,'Cartera Semanal Producto'!CI$1,'BD Factoraje'!$C:$C,$B$2)</f>
        <v>0</v>
      </c>
      <c r="CJ92" s="11">
        <f>IF('Cartera Semanal Producto'!$A92='Cartera Semanal Producto'!CJ$1,-SUMIFS('BD Factoraje'!$Q:$Q,'BD Factoraje'!$G:$G,'Cartera Semanal Producto'!$A92,'BD Factoraje'!$C:$C,$B$2),0)+CI92-SUMIFS('BD Factoraje'!$R:$R,'BD Factoraje'!$G:$G,'Cartera Semanal Producto'!$A92,'BD Factoraje'!$N:$N,'Cartera Semanal Producto'!CJ$1,'BD Factoraje'!$C:$C,$B$2)</f>
        <v>0</v>
      </c>
      <c r="CK92" s="11">
        <f>IF('Cartera Semanal Producto'!$A92='Cartera Semanal Producto'!CK$1,-SUMIFS('BD Factoraje'!$Q:$Q,'BD Factoraje'!$G:$G,'Cartera Semanal Producto'!$A92,'BD Factoraje'!$C:$C,$B$2),0)+CJ92-SUMIFS('BD Factoraje'!$R:$R,'BD Factoraje'!$G:$G,'Cartera Semanal Producto'!$A92,'BD Factoraje'!$N:$N,'Cartera Semanal Producto'!CK$1,'BD Factoraje'!$C:$C,$B$2)</f>
        <v>0</v>
      </c>
      <c r="CL92" s="11">
        <f>IF('Cartera Semanal Producto'!$A92='Cartera Semanal Producto'!CL$1,-SUMIFS('BD Factoraje'!$Q:$Q,'BD Factoraje'!$G:$G,'Cartera Semanal Producto'!$A92,'BD Factoraje'!$C:$C,$B$2),0)+CK92-SUMIFS('BD Factoraje'!$R:$R,'BD Factoraje'!$G:$G,'Cartera Semanal Producto'!$A92,'BD Factoraje'!$N:$N,'Cartera Semanal Producto'!CL$1,'BD Factoraje'!$C:$C,$B$2)</f>
        <v>0</v>
      </c>
      <c r="CM92" s="11">
        <f>IF('Cartera Semanal Producto'!$A92='Cartera Semanal Producto'!CM$1,-SUMIFS('BD Factoraje'!$Q:$Q,'BD Factoraje'!$G:$G,'Cartera Semanal Producto'!$A92,'BD Factoraje'!$C:$C,$B$2),0)+CL92-SUMIFS('BD Factoraje'!$R:$R,'BD Factoraje'!$G:$G,'Cartera Semanal Producto'!$A92,'BD Factoraje'!$N:$N,'Cartera Semanal Producto'!CM$1,'BD Factoraje'!$C:$C,$B$2)</f>
        <v>0</v>
      </c>
      <c r="CN92" s="11">
        <f>IF('Cartera Semanal Producto'!$A92='Cartera Semanal Producto'!CN$1,-SUMIFS('BD Factoraje'!$Q:$Q,'BD Factoraje'!$G:$G,'Cartera Semanal Producto'!$A92,'BD Factoraje'!$C:$C,$B$2),0)+CM92-SUMIFS('BD Factoraje'!$R:$R,'BD Factoraje'!$G:$G,'Cartera Semanal Producto'!$A92,'BD Factoraje'!$N:$N,'Cartera Semanal Producto'!CN$1,'BD Factoraje'!$C:$C,$B$2)</f>
        <v>0</v>
      </c>
      <c r="CO92" s="11">
        <f>IF('Cartera Semanal Producto'!$A92='Cartera Semanal Producto'!CO$1,-SUMIFS('BD Factoraje'!$Q:$Q,'BD Factoraje'!$G:$G,'Cartera Semanal Producto'!$A92,'BD Factoraje'!$C:$C,$B$2),0)+CN92-SUMIFS('BD Factoraje'!$R:$R,'BD Factoraje'!$G:$G,'Cartera Semanal Producto'!$A92,'BD Factoraje'!$N:$N,'Cartera Semanal Producto'!CO$1,'BD Factoraje'!$C:$C,$B$2)</f>
        <v>0</v>
      </c>
      <c r="CP92" s="11">
        <f>IF('Cartera Semanal Producto'!$A92='Cartera Semanal Producto'!CP$1,-SUMIFS('BD Factoraje'!$Q:$Q,'BD Factoraje'!$G:$G,'Cartera Semanal Producto'!$A92,'BD Factoraje'!$C:$C,$B$2),0)+CO92-SUMIFS('BD Factoraje'!$R:$R,'BD Factoraje'!$G:$G,'Cartera Semanal Producto'!$A92,'BD Factoraje'!$N:$N,'Cartera Semanal Producto'!CP$1,'BD Factoraje'!$C:$C,$B$2)</f>
        <v>0</v>
      </c>
      <c r="CQ92" s="11">
        <f>IF('Cartera Semanal Producto'!$A92='Cartera Semanal Producto'!CQ$1,-SUMIFS('BD Factoraje'!$Q:$Q,'BD Factoraje'!$G:$G,'Cartera Semanal Producto'!$A92,'BD Factoraje'!$C:$C,$B$2),0)+CP92-SUMIFS('BD Factoraje'!$R:$R,'BD Factoraje'!$G:$G,'Cartera Semanal Producto'!$A92,'BD Factoraje'!$N:$N,'Cartera Semanal Producto'!CQ$1,'BD Factoraje'!$C:$C,$B$2)</f>
        <v>0</v>
      </c>
      <c r="CR92" s="11">
        <f>IF('Cartera Semanal Producto'!$A92='Cartera Semanal Producto'!CR$1,-SUMIFS('BD Factoraje'!$Q:$Q,'BD Factoraje'!$G:$G,'Cartera Semanal Producto'!$A92,'BD Factoraje'!$C:$C,$B$2),0)+CQ92-SUMIFS('BD Factoraje'!$R:$R,'BD Factoraje'!$G:$G,'Cartera Semanal Producto'!$A92,'BD Factoraje'!$N:$N,'Cartera Semanal Producto'!CR$1,'BD Factoraje'!$C:$C,$B$2)</f>
        <v>0</v>
      </c>
      <c r="CS92" s="11">
        <f>IF('Cartera Semanal Producto'!$A92='Cartera Semanal Producto'!CS$1,-SUMIFS('BD Factoraje'!$Q:$Q,'BD Factoraje'!$G:$G,'Cartera Semanal Producto'!$A92,'BD Factoraje'!$C:$C,$B$2),0)+CR92-SUMIFS('BD Factoraje'!$R:$R,'BD Factoraje'!$G:$G,'Cartera Semanal Producto'!$A92,'BD Factoraje'!$N:$N,'Cartera Semanal Producto'!CS$1,'BD Factoraje'!$C:$C,$B$2)</f>
        <v>0</v>
      </c>
      <c r="CT92" s="11">
        <f>IF('Cartera Semanal Producto'!$A92='Cartera Semanal Producto'!CT$1,-SUMIFS('BD Factoraje'!$Q:$Q,'BD Factoraje'!$G:$G,'Cartera Semanal Producto'!$A92,'BD Factoraje'!$C:$C,$B$2),0)+CS92-SUMIFS('BD Factoraje'!$R:$R,'BD Factoraje'!$G:$G,'Cartera Semanal Producto'!$A92,'BD Factoraje'!$N:$N,'Cartera Semanal Producto'!CT$1,'BD Factoraje'!$C:$C,$B$2)</f>
        <v>0</v>
      </c>
      <c r="CU92" s="11">
        <f>IF('Cartera Semanal Producto'!$A92='Cartera Semanal Producto'!CU$1,-SUMIFS('BD Factoraje'!$Q:$Q,'BD Factoraje'!$G:$G,'Cartera Semanal Producto'!$A92,'BD Factoraje'!$C:$C,$B$2),0)+CT92-SUMIFS('BD Factoraje'!$R:$R,'BD Factoraje'!$G:$G,'Cartera Semanal Producto'!$A92,'BD Factoraje'!$N:$N,'Cartera Semanal Producto'!CU$1,'BD Factoraje'!$C:$C,$B$2)</f>
        <v>0</v>
      </c>
      <c r="CV92" s="11">
        <f>IF('Cartera Semanal Producto'!$A92='Cartera Semanal Producto'!CV$1,-SUMIFS('BD Factoraje'!$Q:$Q,'BD Factoraje'!$G:$G,'Cartera Semanal Producto'!$A92,'BD Factoraje'!$C:$C,$B$2),0)+CU92-SUMIFS('BD Factoraje'!$R:$R,'BD Factoraje'!$G:$G,'Cartera Semanal Producto'!$A92,'BD Factoraje'!$N:$N,'Cartera Semanal Producto'!CV$1,'BD Factoraje'!$C:$C,$B$2)</f>
        <v>0</v>
      </c>
    </row>
    <row r="93" spans="1:100" x14ac:dyDescent="0.25">
      <c r="A93" s="14">
        <v>103</v>
      </c>
      <c r="B93" s="31">
        <f t="shared" si="3"/>
        <v>43086</v>
      </c>
      <c r="C93" s="11">
        <f>IF('Cartera Semanal Producto'!$A93='Cartera Semanal Producto'!C$1,-SUMIFS('BD Factoraje'!$Q:$Q,'BD Factoraje'!$G:$G,'Cartera Semanal Producto'!$A93,'BD Factoraje'!$C:$C,$B$2),0)</f>
        <v>0</v>
      </c>
      <c r="D93" s="11">
        <f>IF('Cartera Semanal Producto'!$A93='Cartera Semanal Producto'!D$1,-SUMIFS('BD Factoraje'!$Q:$Q,'BD Factoraje'!$G:$G,'Cartera Semanal Producto'!$A93,'BD Factoraje'!$C:$C,$B$2),0)+C93-SUMIFS('BD Factoraje'!$R:$R,'BD Factoraje'!$G:$G,'Cartera Semanal Producto'!$A93,'BD Factoraje'!$N:$N,'Cartera Semanal Producto'!D$1,'BD Factoraje'!$C:$C,$B$2)</f>
        <v>0</v>
      </c>
      <c r="E93" s="11">
        <f>IF('Cartera Semanal Producto'!$A93='Cartera Semanal Producto'!E$1,-SUMIFS('BD Factoraje'!$Q:$Q,'BD Factoraje'!$G:$G,'Cartera Semanal Producto'!$A93,'BD Factoraje'!$C:$C,$B$2),0)+D93-SUMIFS('BD Factoraje'!$R:$R,'BD Factoraje'!$G:$G,'Cartera Semanal Producto'!$A93,'BD Factoraje'!$N:$N,'Cartera Semanal Producto'!E$1,'BD Factoraje'!$C:$C,$B$2)</f>
        <v>0</v>
      </c>
      <c r="F93" s="11">
        <f>IF('Cartera Semanal Producto'!$A93='Cartera Semanal Producto'!F$1,-SUMIFS('BD Factoraje'!$Q:$Q,'BD Factoraje'!$G:$G,'Cartera Semanal Producto'!$A93,'BD Factoraje'!$C:$C,$B$2),0)+E93-SUMIFS('BD Factoraje'!$R:$R,'BD Factoraje'!$G:$G,'Cartera Semanal Producto'!$A93,'BD Factoraje'!$N:$N,'Cartera Semanal Producto'!F$1,'BD Factoraje'!$C:$C,$B$2)</f>
        <v>0</v>
      </c>
      <c r="G93" s="11">
        <f>IF('Cartera Semanal Producto'!$A93='Cartera Semanal Producto'!G$1,-SUMIFS('BD Factoraje'!$Q:$Q,'BD Factoraje'!$G:$G,'Cartera Semanal Producto'!$A93,'BD Factoraje'!$C:$C,$B$2),0)+F93-SUMIFS('BD Factoraje'!$R:$R,'BD Factoraje'!$G:$G,'Cartera Semanal Producto'!$A93,'BD Factoraje'!$N:$N,'Cartera Semanal Producto'!G$1,'BD Factoraje'!$C:$C,$B$2)</f>
        <v>0</v>
      </c>
      <c r="H93" s="11">
        <f>IF('Cartera Semanal Producto'!$A93='Cartera Semanal Producto'!H$1,-SUMIFS('BD Factoraje'!$Q:$Q,'BD Factoraje'!$G:$G,'Cartera Semanal Producto'!$A93,'BD Factoraje'!$C:$C,$B$2),0)+G93-SUMIFS('BD Factoraje'!$R:$R,'BD Factoraje'!$G:$G,'Cartera Semanal Producto'!$A93,'BD Factoraje'!$N:$N,'Cartera Semanal Producto'!H$1,'BD Factoraje'!$C:$C,$B$2)</f>
        <v>0</v>
      </c>
      <c r="I93" s="11">
        <f>IF('Cartera Semanal Producto'!$A93='Cartera Semanal Producto'!I$1,-SUMIFS('BD Factoraje'!$Q:$Q,'BD Factoraje'!$G:$G,'Cartera Semanal Producto'!$A93,'BD Factoraje'!$C:$C,$B$2),0)+H93-SUMIFS('BD Factoraje'!$R:$R,'BD Factoraje'!$G:$G,'Cartera Semanal Producto'!$A93,'BD Factoraje'!$N:$N,'Cartera Semanal Producto'!I$1,'BD Factoraje'!$C:$C,$B$2)</f>
        <v>0</v>
      </c>
      <c r="J93" s="11">
        <f>IF('Cartera Semanal Producto'!$A93='Cartera Semanal Producto'!J$1,-SUMIFS('BD Factoraje'!$Q:$Q,'BD Factoraje'!$G:$G,'Cartera Semanal Producto'!$A93,'BD Factoraje'!$C:$C,$B$2),0)+I93-SUMIFS('BD Factoraje'!$R:$R,'BD Factoraje'!$G:$G,'Cartera Semanal Producto'!$A93,'BD Factoraje'!$N:$N,'Cartera Semanal Producto'!J$1,'BD Factoraje'!$C:$C,$B$2)</f>
        <v>0</v>
      </c>
      <c r="K93" s="11">
        <f>IF('Cartera Semanal Producto'!$A93='Cartera Semanal Producto'!K$1,-SUMIFS('BD Factoraje'!$Q:$Q,'BD Factoraje'!$G:$G,'Cartera Semanal Producto'!$A93,'BD Factoraje'!$C:$C,$B$2),0)+J93-SUMIFS('BD Factoraje'!$R:$R,'BD Factoraje'!$G:$G,'Cartera Semanal Producto'!$A93,'BD Factoraje'!$N:$N,'Cartera Semanal Producto'!K$1,'BD Factoraje'!$C:$C,$B$2)</f>
        <v>0</v>
      </c>
      <c r="L93" s="11">
        <f>IF('Cartera Semanal Producto'!$A93='Cartera Semanal Producto'!L$1,-SUMIFS('BD Factoraje'!$Q:$Q,'BD Factoraje'!$G:$G,'Cartera Semanal Producto'!$A93,'BD Factoraje'!$C:$C,$B$2),0)+K93-SUMIFS('BD Factoraje'!$R:$R,'BD Factoraje'!$G:$G,'Cartera Semanal Producto'!$A93,'BD Factoraje'!$N:$N,'Cartera Semanal Producto'!L$1,'BD Factoraje'!$C:$C,$B$2)</f>
        <v>0</v>
      </c>
      <c r="M93" s="11">
        <f>IF('Cartera Semanal Producto'!$A93='Cartera Semanal Producto'!M$1,-SUMIFS('BD Factoraje'!$Q:$Q,'BD Factoraje'!$G:$G,'Cartera Semanal Producto'!$A93,'BD Factoraje'!$C:$C,$B$2),0)+L93-SUMIFS('BD Factoraje'!$R:$R,'BD Factoraje'!$G:$G,'Cartera Semanal Producto'!$A93,'BD Factoraje'!$N:$N,'Cartera Semanal Producto'!M$1,'BD Factoraje'!$C:$C,$B$2)</f>
        <v>0</v>
      </c>
      <c r="N93" s="11">
        <f>IF('Cartera Semanal Producto'!$A93='Cartera Semanal Producto'!N$1,-SUMIFS('BD Factoraje'!$Q:$Q,'BD Factoraje'!$G:$G,'Cartera Semanal Producto'!$A93,'BD Factoraje'!$C:$C,$B$2),0)+M93-SUMIFS('BD Factoraje'!$R:$R,'BD Factoraje'!$G:$G,'Cartera Semanal Producto'!$A93,'BD Factoraje'!$N:$N,'Cartera Semanal Producto'!N$1,'BD Factoraje'!$C:$C,$B$2)</f>
        <v>0</v>
      </c>
      <c r="O93" s="11">
        <f>IF('Cartera Semanal Producto'!$A93='Cartera Semanal Producto'!O$1,-SUMIFS('BD Factoraje'!$Q:$Q,'BD Factoraje'!$G:$G,'Cartera Semanal Producto'!$A93,'BD Factoraje'!$C:$C,$B$2),0)+N93-SUMIFS('BD Factoraje'!$R:$R,'BD Factoraje'!$G:$G,'Cartera Semanal Producto'!$A93,'BD Factoraje'!$N:$N,'Cartera Semanal Producto'!O$1,'BD Factoraje'!$C:$C,$B$2)</f>
        <v>0</v>
      </c>
      <c r="P93" s="11">
        <f>IF('Cartera Semanal Producto'!$A93='Cartera Semanal Producto'!P$1,-SUMIFS('BD Factoraje'!$Q:$Q,'BD Factoraje'!$G:$G,'Cartera Semanal Producto'!$A93,'BD Factoraje'!$C:$C,$B$2),0)+O93-SUMIFS('BD Factoraje'!$R:$R,'BD Factoraje'!$G:$G,'Cartera Semanal Producto'!$A93,'BD Factoraje'!$N:$N,'Cartera Semanal Producto'!P$1,'BD Factoraje'!$C:$C,$B$2)</f>
        <v>0</v>
      </c>
      <c r="Q93" s="11">
        <f>IF('Cartera Semanal Producto'!$A93='Cartera Semanal Producto'!Q$1,-SUMIFS('BD Factoraje'!$Q:$Q,'BD Factoraje'!$G:$G,'Cartera Semanal Producto'!$A93,'BD Factoraje'!$C:$C,$B$2),0)+P93-SUMIFS('BD Factoraje'!$R:$R,'BD Factoraje'!$G:$G,'Cartera Semanal Producto'!$A93,'BD Factoraje'!$N:$N,'Cartera Semanal Producto'!Q$1,'BD Factoraje'!$C:$C,$B$2)</f>
        <v>0</v>
      </c>
      <c r="R93" s="11">
        <f>IF('Cartera Semanal Producto'!$A93='Cartera Semanal Producto'!R$1,-SUMIFS('BD Factoraje'!$Q:$Q,'BD Factoraje'!$G:$G,'Cartera Semanal Producto'!$A93,'BD Factoraje'!$C:$C,$B$2),0)+Q93-SUMIFS('BD Factoraje'!$R:$R,'BD Factoraje'!$G:$G,'Cartera Semanal Producto'!$A93,'BD Factoraje'!$N:$N,'Cartera Semanal Producto'!R$1,'BD Factoraje'!$C:$C,$B$2)</f>
        <v>0</v>
      </c>
      <c r="S93" s="11">
        <f>IF('Cartera Semanal Producto'!$A93='Cartera Semanal Producto'!S$1,-SUMIFS('BD Factoraje'!$Q:$Q,'BD Factoraje'!$G:$G,'Cartera Semanal Producto'!$A93,'BD Factoraje'!$C:$C,$B$2),0)+R93-SUMIFS('BD Factoraje'!$R:$R,'BD Factoraje'!$G:$G,'Cartera Semanal Producto'!$A93,'BD Factoraje'!$N:$N,'Cartera Semanal Producto'!S$1,'BD Factoraje'!$C:$C,$B$2)</f>
        <v>0</v>
      </c>
      <c r="T93" s="11">
        <f>IF('Cartera Semanal Producto'!$A93='Cartera Semanal Producto'!T$1,-SUMIFS('BD Factoraje'!$Q:$Q,'BD Factoraje'!$G:$G,'Cartera Semanal Producto'!$A93,'BD Factoraje'!$C:$C,$B$2),0)+S93-SUMIFS('BD Factoraje'!$R:$R,'BD Factoraje'!$G:$G,'Cartera Semanal Producto'!$A93,'BD Factoraje'!$N:$N,'Cartera Semanal Producto'!T$1,'BD Factoraje'!$C:$C,$B$2)</f>
        <v>0</v>
      </c>
      <c r="U93" s="11">
        <f>IF('Cartera Semanal Producto'!$A93='Cartera Semanal Producto'!U$1,-SUMIFS('BD Factoraje'!$Q:$Q,'BD Factoraje'!$G:$G,'Cartera Semanal Producto'!$A93,'BD Factoraje'!$C:$C,$B$2),0)+T93-SUMIFS('BD Factoraje'!$R:$R,'BD Factoraje'!$G:$G,'Cartera Semanal Producto'!$A93,'BD Factoraje'!$N:$N,'Cartera Semanal Producto'!U$1,'BD Factoraje'!$C:$C,$B$2)</f>
        <v>0</v>
      </c>
      <c r="V93" s="11">
        <f>IF('Cartera Semanal Producto'!$A93='Cartera Semanal Producto'!V$1,-SUMIFS('BD Factoraje'!$Q:$Q,'BD Factoraje'!$G:$G,'Cartera Semanal Producto'!$A93,'BD Factoraje'!$C:$C,$B$2),0)+U93-SUMIFS('BD Factoraje'!$R:$R,'BD Factoraje'!$G:$G,'Cartera Semanal Producto'!$A93,'BD Factoraje'!$N:$N,'Cartera Semanal Producto'!V$1,'BD Factoraje'!$C:$C,$B$2)</f>
        <v>0</v>
      </c>
      <c r="W93" s="11">
        <f>IF('Cartera Semanal Producto'!$A93='Cartera Semanal Producto'!W$1,-SUMIFS('BD Factoraje'!$Q:$Q,'BD Factoraje'!$G:$G,'Cartera Semanal Producto'!$A93,'BD Factoraje'!$C:$C,$B$2),0)+V93-SUMIFS('BD Factoraje'!$R:$R,'BD Factoraje'!$G:$G,'Cartera Semanal Producto'!$A93,'BD Factoraje'!$N:$N,'Cartera Semanal Producto'!W$1,'BD Factoraje'!$C:$C,$B$2)</f>
        <v>0</v>
      </c>
      <c r="X93" s="11">
        <f>IF('Cartera Semanal Producto'!$A93='Cartera Semanal Producto'!X$1,-SUMIFS('BD Factoraje'!$Q:$Q,'BD Factoraje'!$G:$G,'Cartera Semanal Producto'!$A93,'BD Factoraje'!$C:$C,$B$2),0)+W93-SUMIFS('BD Factoraje'!$R:$R,'BD Factoraje'!$G:$G,'Cartera Semanal Producto'!$A93,'BD Factoraje'!$N:$N,'Cartera Semanal Producto'!X$1,'BD Factoraje'!$C:$C,$B$2)</f>
        <v>0</v>
      </c>
      <c r="Y93" s="11">
        <f>IF('Cartera Semanal Producto'!$A93='Cartera Semanal Producto'!Y$1,-SUMIFS('BD Factoraje'!$Q:$Q,'BD Factoraje'!$G:$G,'Cartera Semanal Producto'!$A93,'BD Factoraje'!$C:$C,$B$2),0)+X93-SUMIFS('BD Factoraje'!$R:$R,'BD Factoraje'!$G:$G,'Cartera Semanal Producto'!$A93,'BD Factoraje'!$N:$N,'Cartera Semanal Producto'!Y$1,'BD Factoraje'!$C:$C,$B$2)</f>
        <v>0</v>
      </c>
      <c r="Z93" s="11">
        <f>IF('Cartera Semanal Producto'!$A93='Cartera Semanal Producto'!Z$1,-SUMIFS('BD Factoraje'!$Q:$Q,'BD Factoraje'!$G:$G,'Cartera Semanal Producto'!$A93,'BD Factoraje'!$C:$C,$B$2),0)+Y93-SUMIFS('BD Factoraje'!$R:$R,'BD Factoraje'!$G:$G,'Cartera Semanal Producto'!$A93,'BD Factoraje'!$N:$N,'Cartera Semanal Producto'!Z$1,'BD Factoraje'!$C:$C,$B$2)</f>
        <v>0</v>
      </c>
      <c r="AA93" s="11">
        <f>IF('Cartera Semanal Producto'!$A93='Cartera Semanal Producto'!AA$1,-SUMIFS('BD Factoraje'!$Q:$Q,'BD Factoraje'!$G:$G,'Cartera Semanal Producto'!$A93,'BD Factoraje'!$C:$C,$B$2),0)+Z93-SUMIFS('BD Factoraje'!$R:$R,'BD Factoraje'!$G:$G,'Cartera Semanal Producto'!$A93,'BD Factoraje'!$N:$N,'Cartera Semanal Producto'!AA$1,'BD Factoraje'!$C:$C,$B$2)</f>
        <v>0</v>
      </c>
      <c r="AB93" s="11">
        <f>IF('Cartera Semanal Producto'!$A93='Cartera Semanal Producto'!AB$1,-SUMIFS('BD Factoraje'!$Q:$Q,'BD Factoraje'!$G:$G,'Cartera Semanal Producto'!$A93,'BD Factoraje'!$C:$C,$B$2),0)+AA93-SUMIFS('BD Factoraje'!$R:$R,'BD Factoraje'!$G:$G,'Cartera Semanal Producto'!$A93,'BD Factoraje'!$N:$N,'Cartera Semanal Producto'!AB$1,'BD Factoraje'!$C:$C,$B$2)</f>
        <v>0</v>
      </c>
      <c r="AC93" s="11">
        <f>IF('Cartera Semanal Producto'!$A93='Cartera Semanal Producto'!AC$1,-SUMIFS('BD Factoraje'!$Q:$Q,'BD Factoraje'!$G:$G,'Cartera Semanal Producto'!$A93,'BD Factoraje'!$C:$C,$B$2),0)+AB93-SUMIFS('BD Factoraje'!$R:$R,'BD Factoraje'!$G:$G,'Cartera Semanal Producto'!$A93,'BD Factoraje'!$N:$N,'Cartera Semanal Producto'!AC$1,'BD Factoraje'!$C:$C,$B$2)</f>
        <v>0</v>
      </c>
      <c r="AD93" s="11">
        <f>IF('Cartera Semanal Producto'!$A93='Cartera Semanal Producto'!AD$1,-SUMIFS('BD Factoraje'!$Q:$Q,'BD Factoraje'!$G:$G,'Cartera Semanal Producto'!$A93,'BD Factoraje'!$C:$C,$B$2),0)+AC93-SUMIFS('BD Factoraje'!$R:$R,'BD Factoraje'!$G:$G,'Cartera Semanal Producto'!$A93,'BD Factoraje'!$N:$N,'Cartera Semanal Producto'!AD$1,'BD Factoraje'!$C:$C,$B$2)</f>
        <v>0</v>
      </c>
      <c r="AE93" s="11">
        <f>IF('Cartera Semanal Producto'!$A93='Cartera Semanal Producto'!AE$1,-SUMIFS('BD Factoraje'!$Q:$Q,'BD Factoraje'!$G:$G,'Cartera Semanal Producto'!$A93,'BD Factoraje'!$C:$C,$B$2),0)+AD93-SUMIFS('BD Factoraje'!$R:$R,'BD Factoraje'!$G:$G,'Cartera Semanal Producto'!$A93,'BD Factoraje'!$N:$N,'Cartera Semanal Producto'!AE$1,'BD Factoraje'!$C:$C,$B$2)</f>
        <v>0</v>
      </c>
      <c r="AF93" s="11">
        <f>IF('Cartera Semanal Producto'!$A93='Cartera Semanal Producto'!AF$1,-SUMIFS('BD Factoraje'!$Q:$Q,'BD Factoraje'!$G:$G,'Cartera Semanal Producto'!$A93,'BD Factoraje'!$C:$C,$B$2),0)+AE93-SUMIFS('BD Factoraje'!$R:$R,'BD Factoraje'!$G:$G,'Cartera Semanal Producto'!$A93,'BD Factoraje'!$N:$N,'Cartera Semanal Producto'!AF$1,'BD Factoraje'!$C:$C,$B$2)</f>
        <v>0</v>
      </c>
      <c r="AG93" s="11">
        <f>IF('Cartera Semanal Producto'!$A93='Cartera Semanal Producto'!AG$1,-SUMIFS('BD Factoraje'!$Q:$Q,'BD Factoraje'!$G:$G,'Cartera Semanal Producto'!$A93,'BD Factoraje'!$C:$C,$B$2),0)+AF93-SUMIFS('BD Factoraje'!$R:$R,'BD Factoraje'!$G:$G,'Cartera Semanal Producto'!$A93,'BD Factoraje'!$N:$N,'Cartera Semanal Producto'!AG$1,'BD Factoraje'!$C:$C,$B$2)</f>
        <v>0</v>
      </c>
      <c r="AH93" s="11">
        <f>IF('Cartera Semanal Producto'!$A93='Cartera Semanal Producto'!AH$1,-SUMIFS('BD Factoraje'!$Q:$Q,'BD Factoraje'!$G:$G,'Cartera Semanal Producto'!$A93,'BD Factoraje'!$C:$C,$B$2),0)+AG93-SUMIFS('BD Factoraje'!$R:$R,'BD Factoraje'!$G:$G,'Cartera Semanal Producto'!$A93,'BD Factoraje'!$N:$N,'Cartera Semanal Producto'!AH$1,'BD Factoraje'!$C:$C,$B$2)</f>
        <v>0</v>
      </c>
      <c r="AI93" s="11">
        <f>IF('Cartera Semanal Producto'!$A93='Cartera Semanal Producto'!AI$1,-SUMIFS('BD Factoraje'!$Q:$Q,'BD Factoraje'!$G:$G,'Cartera Semanal Producto'!$A93,'BD Factoraje'!$C:$C,$B$2),0)+AH93-SUMIFS('BD Factoraje'!$R:$R,'BD Factoraje'!$G:$G,'Cartera Semanal Producto'!$A93,'BD Factoraje'!$N:$N,'Cartera Semanal Producto'!AI$1,'BD Factoraje'!$C:$C,$B$2)</f>
        <v>0</v>
      </c>
      <c r="AJ93" s="11">
        <f>IF('Cartera Semanal Producto'!$A93='Cartera Semanal Producto'!AJ$1,-SUMIFS('BD Factoraje'!$Q:$Q,'BD Factoraje'!$G:$G,'Cartera Semanal Producto'!$A93,'BD Factoraje'!$C:$C,$B$2),0)+AI93-SUMIFS('BD Factoraje'!$R:$R,'BD Factoraje'!$G:$G,'Cartera Semanal Producto'!$A93,'BD Factoraje'!$N:$N,'Cartera Semanal Producto'!AJ$1,'BD Factoraje'!$C:$C,$B$2)</f>
        <v>0</v>
      </c>
      <c r="AK93" s="11">
        <f>IF('Cartera Semanal Producto'!$A93='Cartera Semanal Producto'!AK$1,-SUMIFS('BD Factoraje'!$Q:$Q,'BD Factoraje'!$G:$G,'Cartera Semanal Producto'!$A93,'BD Factoraje'!$C:$C,$B$2),0)+AJ93-SUMIFS('BD Factoraje'!$R:$R,'BD Factoraje'!$G:$G,'Cartera Semanal Producto'!$A93,'BD Factoraje'!$N:$N,'Cartera Semanal Producto'!AK$1,'BD Factoraje'!$C:$C,$B$2)</f>
        <v>0</v>
      </c>
      <c r="AL93" s="11">
        <f>IF('Cartera Semanal Producto'!$A93='Cartera Semanal Producto'!AL$1,-SUMIFS('BD Factoraje'!$Q:$Q,'BD Factoraje'!$G:$G,'Cartera Semanal Producto'!$A93,'BD Factoraje'!$C:$C,$B$2),0)+AK93-SUMIFS('BD Factoraje'!$R:$R,'BD Factoraje'!$G:$G,'Cartera Semanal Producto'!$A93,'BD Factoraje'!$N:$N,'Cartera Semanal Producto'!AL$1,'BD Factoraje'!$C:$C,$B$2)</f>
        <v>0</v>
      </c>
      <c r="AM93" s="11">
        <f>IF('Cartera Semanal Producto'!$A93='Cartera Semanal Producto'!AM$1,-SUMIFS('BD Factoraje'!$Q:$Q,'BD Factoraje'!$G:$G,'Cartera Semanal Producto'!$A93,'BD Factoraje'!$C:$C,$B$2),0)+AL93-SUMIFS('BD Factoraje'!$R:$R,'BD Factoraje'!$G:$G,'Cartera Semanal Producto'!$A93,'BD Factoraje'!$N:$N,'Cartera Semanal Producto'!AM$1,'BD Factoraje'!$C:$C,$B$2)</f>
        <v>0</v>
      </c>
      <c r="AN93" s="11">
        <f>IF('Cartera Semanal Producto'!$A93='Cartera Semanal Producto'!AN$1,-SUMIFS('BD Factoraje'!$Q:$Q,'BD Factoraje'!$G:$G,'Cartera Semanal Producto'!$A93,'BD Factoraje'!$C:$C,$B$2),0)+AM93-SUMIFS('BD Factoraje'!$R:$R,'BD Factoraje'!$G:$G,'Cartera Semanal Producto'!$A93,'BD Factoraje'!$N:$N,'Cartera Semanal Producto'!AN$1,'BD Factoraje'!$C:$C,$B$2)</f>
        <v>0</v>
      </c>
      <c r="AO93" s="11">
        <f>IF('Cartera Semanal Producto'!$A93='Cartera Semanal Producto'!AO$1,-SUMIFS('BD Factoraje'!$Q:$Q,'BD Factoraje'!$G:$G,'Cartera Semanal Producto'!$A93,'BD Factoraje'!$C:$C,$B$2),0)+AN93-SUMIFS('BD Factoraje'!$R:$R,'BD Factoraje'!$G:$G,'Cartera Semanal Producto'!$A93,'BD Factoraje'!$N:$N,'Cartera Semanal Producto'!AO$1,'BD Factoraje'!$C:$C,$B$2)</f>
        <v>0</v>
      </c>
      <c r="AP93" s="11">
        <f>IF('Cartera Semanal Producto'!$A93='Cartera Semanal Producto'!AP$1,-SUMIFS('BD Factoraje'!$Q:$Q,'BD Factoraje'!$G:$G,'Cartera Semanal Producto'!$A93,'BD Factoraje'!$C:$C,$B$2),0)+AO93-SUMIFS('BD Factoraje'!$R:$R,'BD Factoraje'!$G:$G,'Cartera Semanal Producto'!$A93,'BD Factoraje'!$N:$N,'Cartera Semanal Producto'!AP$1,'BD Factoraje'!$C:$C,$B$2)</f>
        <v>0</v>
      </c>
      <c r="AQ93" s="11">
        <f>IF('Cartera Semanal Producto'!$A93='Cartera Semanal Producto'!AQ$1,-SUMIFS('BD Factoraje'!$Q:$Q,'BD Factoraje'!$G:$G,'Cartera Semanal Producto'!$A93,'BD Factoraje'!$C:$C,$B$2),0)+AP93-SUMIFS('BD Factoraje'!$R:$R,'BD Factoraje'!$G:$G,'Cartera Semanal Producto'!$A93,'BD Factoraje'!$N:$N,'Cartera Semanal Producto'!AQ$1,'BD Factoraje'!$C:$C,$B$2)</f>
        <v>0</v>
      </c>
      <c r="AR93" s="11">
        <f>IF('Cartera Semanal Producto'!$A93='Cartera Semanal Producto'!AR$1,-SUMIFS('BD Factoraje'!$Q:$Q,'BD Factoraje'!$G:$G,'Cartera Semanal Producto'!$A93,'BD Factoraje'!$C:$C,$B$2),0)+AQ93-SUMIFS('BD Factoraje'!$R:$R,'BD Factoraje'!$G:$G,'Cartera Semanal Producto'!$A93,'BD Factoraje'!$N:$N,'Cartera Semanal Producto'!AR$1,'BD Factoraje'!$C:$C,$B$2)</f>
        <v>0</v>
      </c>
      <c r="AS93" s="11">
        <f>IF('Cartera Semanal Producto'!$A93='Cartera Semanal Producto'!AS$1,-SUMIFS('BD Factoraje'!$Q:$Q,'BD Factoraje'!$G:$G,'Cartera Semanal Producto'!$A93,'BD Factoraje'!$C:$C,$B$2),0)+AR93-SUMIFS('BD Factoraje'!$R:$R,'BD Factoraje'!$G:$G,'Cartera Semanal Producto'!$A93,'BD Factoraje'!$N:$N,'Cartera Semanal Producto'!AS$1,'BD Factoraje'!$C:$C,$B$2)</f>
        <v>0</v>
      </c>
      <c r="AT93" s="11">
        <f>IF('Cartera Semanal Producto'!$A93='Cartera Semanal Producto'!AT$1,-SUMIFS('BD Factoraje'!$Q:$Q,'BD Factoraje'!$G:$G,'Cartera Semanal Producto'!$A93,'BD Factoraje'!$C:$C,$B$2),0)+AS93-SUMIFS('BD Factoraje'!$R:$R,'BD Factoraje'!$G:$G,'Cartera Semanal Producto'!$A93,'BD Factoraje'!$N:$N,'Cartera Semanal Producto'!AT$1,'BD Factoraje'!$C:$C,$B$2)</f>
        <v>0</v>
      </c>
      <c r="AU93" s="11">
        <f>IF('Cartera Semanal Producto'!$A93='Cartera Semanal Producto'!AU$1,-SUMIFS('BD Factoraje'!$Q:$Q,'BD Factoraje'!$G:$G,'Cartera Semanal Producto'!$A93,'BD Factoraje'!$C:$C,$B$2),0)+AT93-SUMIFS('BD Factoraje'!$R:$R,'BD Factoraje'!$G:$G,'Cartera Semanal Producto'!$A93,'BD Factoraje'!$N:$N,'Cartera Semanal Producto'!AU$1,'BD Factoraje'!$C:$C,$B$2)</f>
        <v>0</v>
      </c>
      <c r="AV93" s="11">
        <f>IF('Cartera Semanal Producto'!$A93='Cartera Semanal Producto'!AV$1,-SUMIFS('BD Factoraje'!$Q:$Q,'BD Factoraje'!$G:$G,'Cartera Semanal Producto'!$A93,'BD Factoraje'!$C:$C,$B$2),0)+AU93-SUMIFS('BD Factoraje'!$R:$R,'BD Factoraje'!$G:$G,'Cartera Semanal Producto'!$A93,'BD Factoraje'!$N:$N,'Cartera Semanal Producto'!AV$1,'BD Factoraje'!$C:$C,$B$2)</f>
        <v>0</v>
      </c>
      <c r="AW93" s="11">
        <f>IF('Cartera Semanal Producto'!$A93='Cartera Semanal Producto'!AW$1,-SUMIFS('BD Factoraje'!$Q:$Q,'BD Factoraje'!$G:$G,'Cartera Semanal Producto'!$A93,'BD Factoraje'!$C:$C,$B$2),0)+AV93-SUMIFS('BD Factoraje'!$R:$R,'BD Factoraje'!$G:$G,'Cartera Semanal Producto'!$A93,'BD Factoraje'!$N:$N,'Cartera Semanal Producto'!AW$1,'BD Factoraje'!$C:$C,$B$2)</f>
        <v>0</v>
      </c>
      <c r="AX93" s="11">
        <f>IF('Cartera Semanal Producto'!$A93='Cartera Semanal Producto'!AX$1,-SUMIFS('BD Factoraje'!$Q:$Q,'BD Factoraje'!$G:$G,'Cartera Semanal Producto'!$A93,'BD Factoraje'!$C:$C,$B$2),0)+AW93-SUMIFS('BD Factoraje'!$R:$R,'BD Factoraje'!$G:$G,'Cartera Semanal Producto'!$A93,'BD Factoraje'!$N:$N,'Cartera Semanal Producto'!AX$1,'BD Factoraje'!$C:$C,$B$2)</f>
        <v>0</v>
      </c>
      <c r="AY93" s="11">
        <f>IF('Cartera Semanal Producto'!$A93='Cartera Semanal Producto'!AY$1,-SUMIFS('BD Factoraje'!$Q:$Q,'BD Factoraje'!$G:$G,'Cartera Semanal Producto'!$A93,'BD Factoraje'!$C:$C,$B$2),0)+AX93-SUMIFS('BD Factoraje'!$R:$R,'BD Factoraje'!$G:$G,'Cartera Semanal Producto'!$A93,'BD Factoraje'!$N:$N,'Cartera Semanal Producto'!AY$1,'BD Factoraje'!$C:$C,$B$2)</f>
        <v>0</v>
      </c>
      <c r="AZ93" s="11">
        <f>IF('Cartera Semanal Producto'!$A93='Cartera Semanal Producto'!AZ$1,-SUMIFS('BD Factoraje'!$Q:$Q,'BD Factoraje'!$G:$G,'Cartera Semanal Producto'!$A93,'BD Factoraje'!$C:$C,$B$2),0)+AY93-SUMIFS('BD Factoraje'!$R:$R,'BD Factoraje'!$G:$G,'Cartera Semanal Producto'!$A93,'BD Factoraje'!$N:$N,'Cartera Semanal Producto'!AZ$1,'BD Factoraje'!$C:$C,$B$2)</f>
        <v>0</v>
      </c>
      <c r="BA93" s="11">
        <f>IF('Cartera Semanal Producto'!$A93='Cartera Semanal Producto'!BA$1,-SUMIFS('BD Factoraje'!$Q:$Q,'BD Factoraje'!$G:$G,'Cartera Semanal Producto'!$A93,'BD Factoraje'!$C:$C,$B$2),0)+AZ93-SUMIFS('BD Factoraje'!$R:$R,'BD Factoraje'!$G:$G,'Cartera Semanal Producto'!$A93,'BD Factoraje'!$N:$N,'Cartera Semanal Producto'!BA$1,'BD Factoraje'!$C:$C,$B$2)</f>
        <v>0</v>
      </c>
      <c r="BB93" s="11">
        <f>IF('Cartera Semanal Producto'!$A93='Cartera Semanal Producto'!BB$1,-SUMIFS('BD Factoraje'!$Q:$Q,'BD Factoraje'!$G:$G,'Cartera Semanal Producto'!$A93,'BD Factoraje'!$C:$C,$B$2),0)+BA93-SUMIFS('BD Factoraje'!$R:$R,'BD Factoraje'!$G:$G,'Cartera Semanal Producto'!$A93,'BD Factoraje'!$N:$N,'Cartera Semanal Producto'!BB$1,'BD Factoraje'!$C:$C,$B$2)</f>
        <v>0</v>
      </c>
      <c r="BC93" s="11">
        <f>IF('Cartera Semanal Producto'!$A93='Cartera Semanal Producto'!BC$1,-SUMIFS('BD Factoraje'!$Q:$Q,'BD Factoraje'!$G:$G,'Cartera Semanal Producto'!$A93,'BD Factoraje'!$C:$C,$B$2),0)+BB93-SUMIFS('BD Factoraje'!$R:$R,'BD Factoraje'!$G:$G,'Cartera Semanal Producto'!$A93,'BD Factoraje'!$N:$N,'Cartera Semanal Producto'!BC$1,'BD Factoraje'!$C:$C,$B$2)</f>
        <v>0</v>
      </c>
      <c r="BD93" s="11">
        <f>IF('Cartera Semanal Producto'!$A93='Cartera Semanal Producto'!BD$1,-SUMIFS('BD Factoraje'!$Q:$Q,'BD Factoraje'!$G:$G,'Cartera Semanal Producto'!$A93,'BD Factoraje'!$C:$C,$B$2),0)+BC93-SUMIFS('BD Factoraje'!$R:$R,'BD Factoraje'!$G:$G,'Cartera Semanal Producto'!$A93,'BD Factoraje'!$N:$N,'Cartera Semanal Producto'!BD$1,'BD Factoraje'!$C:$C,$B$2)</f>
        <v>0</v>
      </c>
      <c r="BE93" s="11">
        <f>IF('Cartera Semanal Producto'!$A93='Cartera Semanal Producto'!BE$1,-SUMIFS('BD Factoraje'!$Q:$Q,'BD Factoraje'!$G:$G,'Cartera Semanal Producto'!$A93,'BD Factoraje'!$C:$C,$B$2),0)+BD93-SUMIFS('BD Factoraje'!$R:$R,'BD Factoraje'!$G:$G,'Cartera Semanal Producto'!$A93,'BD Factoraje'!$N:$N,'Cartera Semanal Producto'!BE$1,'BD Factoraje'!$C:$C,$B$2)</f>
        <v>0</v>
      </c>
      <c r="BF93" s="11">
        <f>IF('Cartera Semanal Producto'!$A93='Cartera Semanal Producto'!BF$1,-SUMIFS('BD Factoraje'!$Q:$Q,'BD Factoraje'!$G:$G,'Cartera Semanal Producto'!$A93,'BD Factoraje'!$C:$C,$B$2),0)+BE93-SUMIFS('BD Factoraje'!$R:$R,'BD Factoraje'!$G:$G,'Cartera Semanal Producto'!$A93,'BD Factoraje'!$N:$N,'Cartera Semanal Producto'!BF$1,'BD Factoraje'!$C:$C,$B$2)</f>
        <v>0</v>
      </c>
      <c r="BG93" s="11">
        <f>IF('Cartera Semanal Producto'!$A93='Cartera Semanal Producto'!BG$1,-SUMIFS('BD Factoraje'!$Q:$Q,'BD Factoraje'!$G:$G,'Cartera Semanal Producto'!$A93,'BD Factoraje'!$C:$C,$B$2),0)+BF93-SUMIFS('BD Factoraje'!$R:$R,'BD Factoraje'!$G:$G,'Cartera Semanal Producto'!$A93,'BD Factoraje'!$N:$N,'Cartera Semanal Producto'!BG$1,'BD Factoraje'!$C:$C,$B$2)</f>
        <v>0</v>
      </c>
      <c r="BH93" s="11">
        <f>IF('Cartera Semanal Producto'!$A93='Cartera Semanal Producto'!BH$1,-SUMIFS('BD Factoraje'!$Q:$Q,'BD Factoraje'!$G:$G,'Cartera Semanal Producto'!$A93,'BD Factoraje'!$C:$C,$B$2),0)+BG93-SUMIFS('BD Factoraje'!$R:$R,'BD Factoraje'!$G:$G,'Cartera Semanal Producto'!$A93,'BD Factoraje'!$N:$N,'Cartera Semanal Producto'!BH$1,'BD Factoraje'!$C:$C,$B$2)</f>
        <v>0</v>
      </c>
      <c r="BI93" s="11">
        <f>IF('Cartera Semanal Producto'!$A93='Cartera Semanal Producto'!BI$1,-SUMIFS('BD Factoraje'!$Q:$Q,'BD Factoraje'!$G:$G,'Cartera Semanal Producto'!$A93,'BD Factoraje'!$C:$C,$B$2),0)+BH93-SUMIFS('BD Factoraje'!$R:$R,'BD Factoraje'!$G:$G,'Cartera Semanal Producto'!$A93,'BD Factoraje'!$N:$N,'Cartera Semanal Producto'!BI$1,'BD Factoraje'!$C:$C,$B$2)</f>
        <v>0</v>
      </c>
      <c r="BJ93" s="11">
        <f>IF('Cartera Semanal Producto'!$A93='Cartera Semanal Producto'!BJ$1,-SUMIFS('BD Factoraje'!$Q:$Q,'BD Factoraje'!$G:$G,'Cartera Semanal Producto'!$A93,'BD Factoraje'!$C:$C,$B$2),0)+BI93-SUMIFS('BD Factoraje'!$R:$R,'BD Factoraje'!$G:$G,'Cartera Semanal Producto'!$A93,'BD Factoraje'!$N:$N,'Cartera Semanal Producto'!BJ$1,'BD Factoraje'!$C:$C,$B$2)</f>
        <v>0</v>
      </c>
      <c r="BK93" s="11">
        <f>IF('Cartera Semanal Producto'!$A93='Cartera Semanal Producto'!BK$1,-SUMIFS('BD Factoraje'!$Q:$Q,'BD Factoraje'!$G:$G,'Cartera Semanal Producto'!$A93,'BD Factoraje'!$C:$C,$B$2),0)+BJ93-SUMIFS('BD Factoraje'!$R:$R,'BD Factoraje'!$G:$G,'Cartera Semanal Producto'!$A93,'BD Factoraje'!$N:$N,'Cartera Semanal Producto'!BK$1,'BD Factoraje'!$C:$C,$B$2)</f>
        <v>0</v>
      </c>
      <c r="BL93" s="11">
        <f>IF('Cartera Semanal Producto'!$A93='Cartera Semanal Producto'!BL$1,-SUMIFS('BD Factoraje'!$Q:$Q,'BD Factoraje'!$G:$G,'Cartera Semanal Producto'!$A93,'BD Factoraje'!$C:$C,$B$2),0)+BK93-SUMIFS('BD Factoraje'!$R:$R,'BD Factoraje'!$G:$G,'Cartera Semanal Producto'!$A93,'BD Factoraje'!$N:$N,'Cartera Semanal Producto'!BL$1,'BD Factoraje'!$C:$C,$B$2)</f>
        <v>0</v>
      </c>
      <c r="BM93" s="11">
        <f>IF('Cartera Semanal Producto'!$A93='Cartera Semanal Producto'!BM$1,-SUMIFS('BD Factoraje'!$Q:$Q,'BD Factoraje'!$G:$G,'Cartera Semanal Producto'!$A93,'BD Factoraje'!$C:$C,$B$2),0)+BL93-SUMIFS('BD Factoraje'!$R:$R,'BD Factoraje'!$G:$G,'Cartera Semanal Producto'!$A93,'BD Factoraje'!$N:$N,'Cartera Semanal Producto'!BM$1,'BD Factoraje'!$C:$C,$B$2)</f>
        <v>0</v>
      </c>
      <c r="BN93" s="11">
        <f>IF('Cartera Semanal Producto'!$A93='Cartera Semanal Producto'!BN$1,-SUMIFS('BD Factoraje'!$Q:$Q,'BD Factoraje'!$G:$G,'Cartera Semanal Producto'!$A93,'BD Factoraje'!$C:$C,$B$2),0)+BM93-SUMIFS('BD Factoraje'!$R:$R,'BD Factoraje'!$G:$G,'Cartera Semanal Producto'!$A93,'BD Factoraje'!$N:$N,'Cartera Semanal Producto'!BN$1,'BD Factoraje'!$C:$C,$B$2)</f>
        <v>0</v>
      </c>
      <c r="BO93" s="11">
        <f>IF('Cartera Semanal Producto'!$A93='Cartera Semanal Producto'!BO$1,-SUMIFS('BD Factoraje'!$Q:$Q,'BD Factoraje'!$G:$G,'Cartera Semanal Producto'!$A93,'BD Factoraje'!$C:$C,$B$2),0)+BN93-SUMIFS('BD Factoraje'!$R:$R,'BD Factoraje'!$G:$G,'Cartera Semanal Producto'!$A93,'BD Factoraje'!$N:$N,'Cartera Semanal Producto'!BO$1,'BD Factoraje'!$C:$C,$B$2)</f>
        <v>0</v>
      </c>
      <c r="BP93" s="11">
        <f>IF('Cartera Semanal Producto'!$A93='Cartera Semanal Producto'!BP$1,-SUMIFS('BD Factoraje'!$Q:$Q,'BD Factoraje'!$G:$G,'Cartera Semanal Producto'!$A93,'BD Factoraje'!$C:$C,$B$2),0)+BO93-SUMIFS('BD Factoraje'!$R:$R,'BD Factoraje'!$G:$G,'Cartera Semanal Producto'!$A93,'BD Factoraje'!$N:$N,'Cartera Semanal Producto'!BP$1,'BD Factoraje'!$C:$C,$B$2)</f>
        <v>0</v>
      </c>
      <c r="BQ93" s="11">
        <f>IF('Cartera Semanal Producto'!$A93='Cartera Semanal Producto'!BQ$1,-SUMIFS('BD Factoraje'!$Q:$Q,'BD Factoraje'!$G:$G,'Cartera Semanal Producto'!$A93,'BD Factoraje'!$C:$C,$B$2),0)+BP93-SUMIFS('BD Factoraje'!$R:$R,'BD Factoraje'!$G:$G,'Cartera Semanal Producto'!$A93,'BD Factoraje'!$N:$N,'Cartera Semanal Producto'!BQ$1,'BD Factoraje'!$C:$C,$B$2)</f>
        <v>0</v>
      </c>
      <c r="BR93" s="11">
        <f>IF('Cartera Semanal Producto'!$A93='Cartera Semanal Producto'!BR$1,-SUMIFS('BD Factoraje'!$Q:$Q,'BD Factoraje'!$G:$G,'Cartera Semanal Producto'!$A93,'BD Factoraje'!$C:$C,$B$2),0)+BQ93-SUMIFS('BD Factoraje'!$R:$R,'BD Factoraje'!$G:$G,'Cartera Semanal Producto'!$A93,'BD Factoraje'!$N:$N,'Cartera Semanal Producto'!BR$1,'BD Factoraje'!$C:$C,$B$2)</f>
        <v>0</v>
      </c>
      <c r="BS93" s="11">
        <f>IF('Cartera Semanal Producto'!$A93='Cartera Semanal Producto'!BS$1,-SUMIFS('BD Factoraje'!$Q:$Q,'BD Factoraje'!$G:$G,'Cartera Semanal Producto'!$A93,'BD Factoraje'!$C:$C,$B$2),0)+BR93-SUMIFS('BD Factoraje'!$R:$R,'BD Factoraje'!$G:$G,'Cartera Semanal Producto'!$A93,'BD Factoraje'!$N:$N,'Cartera Semanal Producto'!BS$1,'BD Factoraje'!$C:$C,$B$2)</f>
        <v>0</v>
      </c>
      <c r="BT93" s="11">
        <f>IF('Cartera Semanal Producto'!$A93='Cartera Semanal Producto'!BT$1,-SUMIFS('BD Factoraje'!$Q:$Q,'BD Factoraje'!$G:$G,'Cartera Semanal Producto'!$A93,'BD Factoraje'!$C:$C,$B$2),0)+BS93-SUMIFS('BD Factoraje'!$R:$R,'BD Factoraje'!$G:$G,'Cartera Semanal Producto'!$A93,'BD Factoraje'!$N:$N,'Cartera Semanal Producto'!BT$1,'BD Factoraje'!$C:$C,$B$2)</f>
        <v>0</v>
      </c>
      <c r="BU93" s="11">
        <f>IF('Cartera Semanal Producto'!$A93='Cartera Semanal Producto'!BU$1,-SUMIFS('BD Factoraje'!$Q:$Q,'BD Factoraje'!$G:$G,'Cartera Semanal Producto'!$A93,'BD Factoraje'!$C:$C,$B$2),0)+BT93-SUMIFS('BD Factoraje'!$R:$R,'BD Factoraje'!$G:$G,'Cartera Semanal Producto'!$A93,'BD Factoraje'!$N:$N,'Cartera Semanal Producto'!BU$1,'BD Factoraje'!$C:$C,$B$2)</f>
        <v>0</v>
      </c>
      <c r="BV93" s="11">
        <f>IF('Cartera Semanal Producto'!$A93='Cartera Semanal Producto'!BV$1,-SUMIFS('BD Factoraje'!$Q:$Q,'BD Factoraje'!$G:$G,'Cartera Semanal Producto'!$A93,'BD Factoraje'!$C:$C,$B$2),0)+BU93-SUMIFS('BD Factoraje'!$R:$R,'BD Factoraje'!$G:$G,'Cartera Semanal Producto'!$A93,'BD Factoraje'!$N:$N,'Cartera Semanal Producto'!BV$1,'BD Factoraje'!$C:$C,$B$2)</f>
        <v>0</v>
      </c>
      <c r="BW93" s="11">
        <f>IF('Cartera Semanal Producto'!$A93='Cartera Semanal Producto'!BW$1,-SUMIFS('BD Factoraje'!$Q:$Q,'BD Factoraje'!$G:$G,'Cartera Semanal Producto'!$A93,'BD Factoraje'!$C:$C,$B$2),0)+BV93-SUMIFS('BD Factoraje'!$R:$R,'BD Factoraje'!$G:$G,'Cartera Semanal Producto'!$A93,'BD Factoraje'!$N:$N,'Cartera Semanal Producto'!BW$1,'BD Factoraje'!$C:$C,$B$2)</f>
        <v>0</v>
      </c>
      <c r="BX93" s="11">
        <f>IF('Cartera Semanal Producto'!$A93='Cartera Semanal Producto'!BX$1,-SUMIFS('BD Factoraje'!$Q:$Q,'BD Factoraje'!$G:$G,'Cartera Semanal Producto'!$A93,'BD Factoraje'!$C:$C,$B$2),0)+BW93-SUMIFS('BD Factoraje'!$R:$R,'BD Factoraje'!$G:$G,'Cartera Semanal Producto'!$A93,'BD Factoraje'!$N:$N,'Cartera Semanal Producto'!BX$1,'BD Factoraje'!$C:$C,$B$2)</f>
        <v>0</v>
      </c>
      <c r="BY93" s="11">
        <f>IF('Cartera Semanal Producto'!$A93='Cartera Semanal Producto'!BY$1,-SUMIFS('BD Factoraje'!$Q:$Q,'BD Factoraje'!$G:$G,'Cartera Semanal Producto'!$A93,'BD Factoraje'!$C:$C,$B$2),0)+BX93-SUMIFS('BD Factoraje'!$R:$R,'BD Factoraje'!$G:$G,'Cartera Semanal Producto'!$A93,'BD Factoraje'!$N:$N,'Cartera Semanal Producto'!BY$1,'BD Factoraje'!$C:$C,$B$2)</f>
        <v>0</v>
      </c>
      <c r="BZ93" s="11">
        <f>IF('Cartera Semanal Producto'!$A93='Cartera Semanal Producto'!BZ$1,-SUMIFS('BD Factoraje'!$Q:$Q,'BD Factoraje'!$G:$G,'Cartera Semanal Producto'!$A93,'BD Factoraje'!$C:$C,$B$2),0)+BY93-SUMIFS('BD Factoraje'!$R:$R,'BD Factoraje'!$G:$G,'Cartera Semanal Producto'!$A93,'BD Factoraje'!$N:$N,'Cartera Semanal Producto'!BZ$1,'BD Factoraje'!$C:$C,$B$2)</f>
        <v>0</v>
      </c>
      <c r="CA93" s="11">
        <f>IF('Cartera Semanal Producto'!$A93='Cartera Semanal Producto'!CA$1,-SUMIFS('BD Factoraje'!$Q:$Q,'BD Factoraje'!$G:$G,'Cartera Semanal Producto'!$A93,'BD Factoraje'!$C:$C,$B$2),0)+BZ93-SUMIFS('BD Factoraje'!$R:$R,'BD Factoraje'!$G:$G,'Cartera Semanal Producto'!$A93,'BD Factoraje'!$N:$N,'Cartera Semanal Producto'!CA$1,'BD Factoraje'!$C:$C,$B$2)</f>
        <v>0</v>
      </c>
      <c r="CB93" s="11">
        <f>IF('Cartera Semanal Producto'!$A93='Cartera Semanal Producto'!CB$1,-SUMIFS('BD Factoraje'!$Q:$Q,'BD Factoraje'!$G:$G,'Cartera Semanal Producto'!$A93,'BD Factoraje'!$C:$C,$B$2),0)+CA93-SUMIFS('BD Factoraje'!$R:$R,'BD Factoraje'!$G:$G,'Cartera Semanal Producto'!$A93,'BD Factoraje'!$N:$N,'Cartera Semanal Producto'!CB$1,'BD Factoraje'!$C:$C,$B$2)</f>
        <v>0</v>
      </c>
      <c r="CC93" s="11">
        <f>IF('Cartera Semanal Producto'!$A93='Cartera Semanal Producto'!CC$1,-SUMIFS('BD Factoraje'!$Q:$Q,'BD Factoraje'!$G:$G,'Cartera Semanal Producto'!$A93,'BD Factoraje'!$C:$C,$B$2),0)+CB93-SUMIFS('BD Factoraje'!$R:$R,'BD Factoraje'!$G:$G,'Cartera Semanal Producto'!$A93,'BD Factoraje'!$N:$N,'Cartera Semanal Producto'!CC$1,'BD Factoraje'!$C:$C,$B$2)</f>
        <v>0</v>
      </c>
      <c r="CD93" s="11">
        <f>IF('Cartera Semanal Producto'!$A93='Cartera Semanal Producto'!CD$1,-SUMIFS('BD Factoraje'!$Q:$Q,'BD Factoraje'!$G:$G,'Cartera Semanal Producto'!$A93,'BD Factoraje'!$C:$C,$B$2),0)+CC93-SUMIFS('BD Factoraje'!$R:$R,'BD Factoraje'!$G:$G,'Cartera Semanal Producto'!$A93,'BD Factoraje'!$N:$N,'Cartera Semanal Producto'!CD$1,'BD Factoraje'!$C:$C,$B$2)</f>
        <v>0</v>
      </c>
      <c r="CE93" s="11">
        <f>IF('Cartera Semanal Producto'!$A93='Cartera Semanal Producto'!CE$1,-SUMIFS('BD Factoraje'!$Q:$Q,'BD Factoraje'!$G:$G,'Cartera Semanal Producto'!$A93,'BD Factoraje'!$C:$C,$B$2),0)+CD93-SUMIFS('BD Factoraje'!$R:$R,'BD Factoraje'!$G:$G,'Cartera Semanal Producto'!$A93,'BD Factoraje'!$N:$N,'Cartera Semanal Producto'!CE$1,'BD Factoraje'!$C:$C,$B$2)</f>
        <v>0</v>
      </c>
      <c r="CF93" s="11">
        <f>IF('Cartera Semanal Producto'!$A93='Cartera Semanal Producto'!CF$1,-SUMIFS('BD Factoraje'!$Q:$Q,'BD Factoraje'!$G:$G,'Cartera Semanal Producto'!$A93,'BD Factoraje'!$C:$C,$B$2),0)+CE93-SUMIFS('BD Factoraje'!$R:$R,'BD Factoraje'!$G:$G,'Cartera Semanal Producto'!$A93,'BD Factoraje'!$N:$N,'Cartera Semanal Producto'!CF$1,'BD Factoraje'!$C:$C,$B$2)</f>
        <v>0</v>
      </c>
      <c r="CG93" s="11">
        <f>IF('Cartera Semanal Producto'!$A93='Cartera Semanal Producto'!CG$1,-SUMIFS('BD Factoraje'!$Q:$Q,'BD Factoraje'!$G:$G,'Cartera Semanal Producto'!$A93,'BD Factoraje'!$C:$C,$B$2),0)+CF93-SUMIFS('BD Factoraje'!$R:$R,'BD Factoraje'!$G:$G,'Cartera Semanal Producto'!$A93,'BD Factoraje'!$N:$N,'Cartera Semanal Producto'!CG$1,'BD Factoraje'!$C:$C,$B$2)</f>
        <v>0</v>
      </c>
      <c r="CH93" s="11">
        <f>IF('Cartera Semanal Producto'!$A93='Cartera Semanal Producto'!CH$1,-SUMIFS('BD Factoraje'!$Q:$Q,'BD Factoraje'!$G:$G,'Cartera Semanal Producto'!$A93,'BD Factoraje'!$C:$C,$B$2),0)+CG93-SUMIFS('BD Factoraje'!$R:$R,'BD Factoraje'!$G:$G,'Cartera Semanal Producto'!$A93,'BD Factoraje'!$N:$N,'Cartera Semanal Producto'!CH$1,'BD Factoraje'!$C:$C,$B$2)</f>
        <v>0</v>
      </c>
      <c r="CI93" s="11">
        <f>IF('Cartera Semanal Producto'!$A93='Cartera Semanal Producto'!CI$1,-SUMIFS('BD Factoraje'!$Q:$Q,'BD Factoraje'!$G:$G,'Cartera Semanal Producto'!$A93,'BD Factoraje'!$C:$C,$B$2),0)+CH93-SUMIFS('BD Factoraje'!$R:$R,'BD Factoraje'!$G:$G,'Cartera Semanal Producto'!$A93,'BD Factoraje'!$N:$N,'Cartera Semanal Producto'!CI$1,'BD Factoraje'!$C:$C,$B$2)</f>
        <v>0</v>
      </c>
      <c r="CJ93" s="11">
        <f>IF('Cartera Semanal Producto'!$A93='Cartera Semanal Producto'!CJ$1,-SUMIFS('BD Factoraje'!$Q:$Q,'BD Factoraje'!$G:$G,'Cartera Semanal Producto'!$A93,'BD Factoraje'!$C:$C,$B$2),0)+CI93-SUMIFS('BD Factoraje'!$R:$R,'BD Factoraje'!$G:$G,'Cartera Semanal Producto'!$A93,'BD Factoraje'!$N:$N,'Cartera Semanal Producto'!CJ$1,'BD Factoraje'!$C:$C,$B$2)</f>
        <v>0</v>
      </c>
      <c r="CK93" s="11">
        <f>IF('Cartera Semanal Producto'!$A93='Cartera Semanal Producto'!CK$1,-SUMIFS('BD Factoraje'!$Q:$Q,'BD Factoraje'!$G:$G,'Cartera Semanal Producto'!$A93,'BD Factoraje'!$C:$C,$B$2),0)+CJ93-SUMIFS('BD Factoraje'!$R:$R,'BD Factoraje'!$G:$G,'Cartera Semanal Producto'!$A93,'BD Factoraje'!$N:$N,'Cartera Semanal Producto'!CK$1,'BD Factoraje'!$C:$C,$B$2)</f>
        <v>0</v>
      </c>
      <c r="CL93" s="11">
        <f>IF('Cartera Semanal Producto'!$A93='Cartera Semanal Producto'!CL$1,-SUMIFS('BD Factoraje'!$Q:$Q,'BD Factoraje'!$G:$G,'Cartera Semanal Producto'!$A93,'BD Factoraje'!$C:$C,$B$2),0)+CK93-SUMIFS('BD Factoraje'!$R:$R,'BD Factoraje'!$G:$G,'Cartera Semanal Producto'!$A93,'BD Factoraje'!$N:$N,'Cartera Semanal Producto'!CL$1,'BD Factoraje'!$C:$C,$B$2)</f>
        <v>0</v>
      </c>
      <c r="CM93" s="11">
        <f>IF('Cartera Semanal Producto'!$A93='Cartera Semanal Producto'!CM$1,-SUMIFS('BD Factoraje'!$Q:$Q,'BD Factoraje'!$G:$G,'Cartera Semanal Producto'!$A93,'BD Factoraje'!$C:$C,$B$2),0)+CL93-SUMIFS('BD Factoraje'!$R:$R,'BD Factoraje'!$G:$G,'Cartera Semanal Producto'!$A93,'BD Factoraje'!$N:$N,'Cartera Semanal Producto'!CM$1,'BD Factoraje'!$C:$C,$B$2)</f>
        <v>0</v>
      </c>
      <c r="CN93" s="11">
        <f>IF('Cartera Semanal Producto'!$A93='Cartera Semanal Producto'!CN$1,-SUMIFS('BD Factoraje'!$Q:$Q,'BD Factoraje'!$G:$G,'Cartera Semanal Producto'!$A93,'BD Factoraje'!$C:$C,$B$2),0)+CM93-SUMIFS('BD Factoraje'!$R:$R,'BD Factoraje'!$G:$G,'Cartera Semanal Producto'!$A93,'BD Factoraje'!$N:$N,'Cartera Semanal Producto'!CN$1,'BD Factoraje'!$C:$C,$B$2)</f>
        <v>0</v>
      </c>
      <c r="CO93" s="11">
        <f>IF('Cartera Semanal Producto'!$A93='Cartera Semanal Producto'!CO$1,-SUMIFS('BD Factoraje'!$Q:$Q,'BD Factoraje'!$G:$G,'Cartera Semanal Producto'!$A93,'BD Factoraje'!$C:$C,$B$2),0)+CN93-SUMIFS('BD Factoraje'!$R:$R,'BD Factoraje'!$G:$G,'Cartera Semanal Producto'!$A93,'BD Factoraje'!$N:$N,'Cartera Semanal Producto'!CO$1,'BD Factoraje'!$C:$C,$B$2)</f>
        <v>0</v>
      </c>
      <c r="CP93" s="11">
        <f>IF('Cartera Semanal Producto'!$A93='Cartera Semanal Producto'!CP$1,-SUMIFS('BD Factoraje'!$Q:$Q,'BD Factoraje'!$G:$G,'Cartera Semanal Producto'!$A93,'BD Factoraje'!$C:$C,$B$2),0)+CO93-SUMIFS('BD Factoraje'!$R:$R,'BD Factoraje'!$G:$G,'Cartera Semanal Producto'!$A93,'BD Factoraje'!$N:$N,'Cartera Semanal Producto'!CP$1,'BD Factoraje'!$C:$C,$B$2)</f>
        <v>0</v>
      </c>
      <c r="CQ93" s="11">
        <f>IF('Cartera Semanal Producto'!$A93='Cartera Semanal Producto'!CQ$1,-SUMIFS('BD Factoraje'!$Q:$Q,'BD Factoraje'!$G:$G,'Cartera Semanal Producto'!$A93,'BD Factoraje'!$C:$C,$B$2),0)+CP93-SUMIFS('BD Factoraje'!$R:$R,'BD Factoraje'!$G:$G,'Cartera Semanal Producto'!$A93,'BD Factoraje'!$N:$N,'Cartera Semanal Producto'!CQ$1,'BD Factoraje'!$C:$C,$B$2)</f>
        <v>0</v>
      </c>
      <c r="CR93" s="11">
        <f>IF('Cartera Semanal Producto'!$A93='Cartera Semanal Producto'!CR$1,-SUMIFS('BD Factoraje'!$Q:$Q,'BD Factoraje'!$G:$G,'Cartera Semanal Producto'!$A93,'BD Factoraje'!$C:$C,$B$2),0)+CQ93-SUMIFS('BD Factoraje'!$R:$R,'BD Factoraje'!$G:$G,'Cartera Semanal Producto'!$A93,'BD Factoraje'!$N:$N,'Cartera Semanal Producto'!CR$1,'BD Factoraje'!$C:$C,$B$2)</f>
        <v>0</v>
      </c>
      <c r="CS93" s="11">
        <f>IF('Cartera Semanal Producto'!$A93='Cartera Semanal Producto'!CS$1,-SUMIFS('BD Factoraje'!$Q:$Q,'BD Factoraje'!$G:$G,'Cartera Semanal Producto'!$A93,'BD Factoraje'!$C:$C,$B$2),0)+CR93-SUMIFS('BD Factoraje'!$R:$R,'BD Factoraje'!$G:$G,'Cartera Semanal Producto'!$A93,'BD Factoraje'!$N:$N,'Cartera Semanal Producto'!CS$1,'BD Factoraje'!$C:$C,$B$2)</f>
        <v>0</v>
      </c>
      <c r="CT93" s="11">
        <f>IF('Cartera Semanal Producto'!$A93='Cartera Semanal Producto'!CT$1,-SUMIFS('BD Factoraje'!$Q:$Q,'BD Factoraje'!$G:$G,'Cartera Semanal Producto'!$A93,'BD Factoraje'!$C:$C,$B$2),0)+CS93-SUMIFS('BD Factoraje'!$R:$R,'BD Factoraje'!$G:$G,'Cartera Semanal Producto'!$A93,'BD Factoraje'!$N:$N,'Cartera Semanal Producto'!CT$1,'BD Factoraje'!$C:$C,$B$2)</f>
        <v>0</v>
      </c>
      <c r="CU93" s="11">
        <f>IF('Cartera Semanal Producto'!$A93='Cartera Semanal Producto'!CU$1,-SUMIFS('BD Factoraje'!$Q:$Q,'BD Factoraje'!$G:$G,'Cartera Semanal Producto'!$A93,'BD Factoraje'!$C:$C,$B$2),0)+CT93-SUMIFS('BD Factoraje'!$R:$R,'BD Factoraje'!$G:$G,'Cartera Semanal Producto'!$A93,'BD Factoraje'!$N:$N,'Cartera Semanal Producto'!CU$1,'BD Factoraje'!$C:$C,$B$2)</f>
        <v>0</v>
      </c>
      <c r="CV93" s="11">
        <f>IF('Cartera Semanal Producto'!$A93='Cartera Semanal Producto'!CV$1,-SUMIFS('BD Factoraje'!$Q:$Q,'BD Factoraje'!$G:$G,'Cartera Semanal Producto'!$A93,'BD Factoraje'!$C:$C,$B$2),0)+CU93-SUMIFS('BD Factoraje'!$R:$R,'BD Factoraje'!$G:$G,'Cartera Semanal Producto'!$A93,'BD Factoraje'!$N:$N,'Cartera Semanal Producto'!CV$1,'BD Factoraje'!$C:$C,$B$2)</f>
        <v>0</v>
      </c>
    </row>
    <row r="94" spans="1:100" x14ac:dyDescent="0.25">
      <c r="A94" s="14">
        <v>104</v>
      </c>
      <c r="B94" s="31">
        <f t="shared" si="3"/>
        <v>43093</v>
      </c>
      <c r="C94" s="11">
        <f>IF('Cartera Semanal Producto'!$A94='Cartera Semanal Producto'!C$1,-SUMIFS('BD Factoraje'!$Q:$Q,'BD Factoraje'!$G:$G,'Cartera Semanal Producto'!$A94,'BD Factoraje'!$C:$C,$B$2),0)</f>
        <v>0</v>
      </c>
      <c r="D94" s="11">
        <f>IF('Cartera Semanal Producto'!$A94='Cartera Semanal Producto'!D$1,-SUMIFS('BD Factoraje'!$Q:$Q,'BD Factoraje'!$G:$G,'Cartera Semanal Producto'!$A94,'BD Factoraje'!$C:$C,$B$2),0)+C94-SUMIFS('BD Factoraje'!$R:$R,'BD Factoraje'!$G:$G,'Cartera Semanal Producto'!$A94,'BD Factoraje'!$N:$N,'Cartera Semanal Producto'!D$1,'BD Factoraje'!$C:$C,$B$2)</f>
        <v>0</v>
      </c>
      <c r="E94" s="11">
        <f>IF('Cartera Semanal Producto'!$A94='Cartera Semanal Producto'!E$1,-SUMIFS('BD Factoraje'!$Q:$Q,'BD Factoraje'!$G:$G,'Cartera Semanal Producto'!$A94,'BD Factoraje'!$C:$C,$B$2),0)+D94-SUMIFS('BD Factoraje'!$R:$R,'BD Factoraje'!$G:$G,'Cartera Semanal Producto'!$A94,'BD Factoraje'!$N:$N,'Cartera Semanal Producto'!E$1,'BD Factoraje'!$C:$C,$B$2)</f>
        <v>0</v>
      </c>
      <c r="F94" s="11">
        <f>IF('Cartera Semanal Producto'!$A94='Cartera Semanal Producto'!F$1,-SUMIFS('BD Factoraje'!$Q:$Q,'BD Factoraje'!$G:$G,'Cartera Semanal Producto'!$A94,'BD Factoraje'!$C:$C,$B$2),0)+E94-SUMIFS('BD Factoraje'!$R:$R,'BD Factoraje'!$G:$G,'Cartera Semanal Producto'!$A94,'BD Factoraje'!$N:$N,'Cartera Semanal Producto'!F$1,'BD Factoraje'!$C:$C,$B$2)</f>
        <v>0</v>
      </c>
      <c r="G94" s="11">
        <f>IF('Cartera Semanal Producto'!$A94='Cartera Semanal Producto'!G$1,-SUMIFS('BD Factoraje'!$Q:$Q,'BD Factoraje'!$G:$G,'Cartera Semanal Producto'!$A94,'BD Factoraje'!$C:$C,$B$2),0)+F94-SUMIFS('BD Factoraje'!$R:$R,'BD Factoraje'!$G:$G,'Cartera Semanal Producto'!$A94,'BD Factoraje'!$N:$N,'Cartera Semanal Producto'!G$1,'BD Factoraje'!$C:$C,$B$2)</f>
        <v>0</v>
      </c>
      <c r="H94" s="11">
        <f>IF('Cartera Semanal Producto'!$A94='Cartera Semanal Producto'!H$1,-SUMIFS('BD Factoraje'!$Q:$Q,'BD Factoraje'!$G:$G,'Cartera Semanal Producto'!$A94,'BD Factoraje'!$C:$C,$B$2),0)+G94-SUMIFS('BD Factoraje'!$R:$R,'BD Factoraje'!$G:$G,'Cartera Semanal Producto'!$A94,'BD Factoraje'!$N:$N,'Cartera Semanal Producto'!H$1,'BD Factoraje'!$C:$C,$B$2)</f>
        <v>0</v>
      </c>
      <c r="I94" s="11">
        <f>IF('Cartera Semanal Producto'!$A94='Cartera Semanal Producto'!I$1,-SUMIFS('BD Factoraje'!$Q:$Q,'BD Factoraje'!$G:$G,'Cartera Semanal Producto'!$A94,'BD Factoraje'!$C:$C,$B$2),0)+H94-SUMIFS('BD Factoraje'!$R:$R,'BD Factoraje'!$G:$G,'Cartera Semanal Producto'!$A94,'BD Factoraje'!$N:$N,'Cartera Semanal Producto'!I$1,'BD Factoraje'!$C:$C,$B$2)</f>
        <v>0</v>
      </c>
      <c r="J94" s="11">
        <f>IF('Cartera Semanal Producto'!$A94='Cartera Semanal Producto'!J$1,-SUMIFS('BD Factoraje'!$Q:$Q,'BD Factoraje'!$G:$G,'Cartera Semanal Producto'!$A94,'BD Factoraje'!$C:$C,$B$2),0)+I94-SUMIFS('BD Factoraje'!$R:$R,'BD Factoraje'!$G:$G,'Cartera Semanal Producto'!$A94,'BD Factoraje'!$N:$N,'Cartera Semanal Producto'!J$1,'BD Factoraje'!$C:$C,$B$2)</f>
        <v>0</v>
      </c>
      <c r="K94" s="11">
        <f>IF('Cartera Semanal Producto'!$A94='Cartera Semanal Producto'!K$1,-SUMIFS('BD Factoraje'!$Q:$Q,'BD Factoraje'!$G:$G,'Cartera Semanal Producto'!$A94,'BD Factoraje'!$C:$C,$B$2),0)+J94-SUMIFS('BD Factoraje'!$R:$R,'BD Factoraje'!$G:$G,'Cartera Semanal Producto'!$A94,'BD Factoraje'!$N:$N,'Cartera Semanal Producto'!K$1,'BD Factoraje'!$C:$C,$B$2)</f>
        <v>0</v>
      </c>
      <c r="L94" s="11">
        <f>IF('Cartera Semanal Producto'!$A94='Cartera Semanal Producto'!L$1,-SUMIFS('BD Factoraje'!$Q:$Q,'BD Factoraje'!$G:$G,'Cartera Semanal Producto'!$A94,'BD Factoraje'!$C:$C,$B$2),0)+K94-SUMIFS('BD Factoraje'!$R:$R,'BD Factoraje'!$G:$G,'Cartera Semanal Producto'!$A94,'BD Factoraje'!$N:$N,'Cartera Semanal Producto'!L$1,'BD Factoraje'!$C:$C,$B$2)</f>
        <v>0</v>
      </c>
      <c r="M94" s="11">
        <f>IF('Cartera Semanal Producto'!$A94='Cartera Semanal Producto'!M$1,-SUMIFS('BD Factoraje'!$Q:$Q,'BD Factoraje'!$G:$G,'Cartera Semanal Producto'!$A94,'BD Factoraje'!$C:$C,$B$2),0)+L94-SUMIFS('BD Factoraje'!$R:$R,'BD Factoraje'!$G:$G,'Cartera Semanal Producto'!$A94,'BD Factoraje'!$N:$N,'Cartera Semanal Producto'!M$1,'BD Factoraje'!$C:$C,$B$2)</f>
        <v>0</v>
      </c>
      <c r="N94" s="11">
        <f>IF('Cartera Semanal Producto'!$A94='Cartera Semanal Producto'!N$1,-SUMIFS('BD Factoraje'!$Q:$Q,'BD Factoraje'!$G:$G,'Cartera Semanal Producto'!$A94,'BD Factoraje'!$C:$C,$B$2),0)+M94-SUMIFS('BD Factoraje'!$R:$R,'BD Factoraje'!$G:$G,'Cartera Semanal Producto'!$A94,'BD Factoraje'!$N:$N,'Cartera Semanal Producto'!N$1,'BD Factoraje'!$C:$C,$B$2)</f>
        <v>0</v>
      </c>
      <c r="O94" s="11">
        <f>IF('Cartera Semanal Producto'!$A94='Cartera Semanal Producto'!O$1,-SUMIFS('BD Factoraje'!$Q:$Q,'BD Factoraje'!$G:$G,'Cartera Semanal Producto'!$A94,'BD Factoraje'!$C:$C,$B$2),0)+N94-SUMIFS('BD Factoraje'!$R:$R,'BD Factoraje'!$G:$G,'Cartera Semanal Producto'!$A94,'BD Factoraje'!$N:$N,'Cartera Semanal Producto'!O$1,'BD Factoraje'!$C:$C,$B$2)</f>
        <v>0</v>
      </c>
      <c r="P94" s="11">
        <f>IF('Cartera Semanal Producto'!$A94='Cartera Semanal Producto'!P$1,-SUMIFS('BD Factoraje'!$Q:$Q,'BD Factoraje'!$G:$G,'Cartera Semanal Producto'!$A94,'BD Factoraje'!$C:$C,$B$2),0)+O94-SUMIFS('BD Factoraje'!$R:$R,'BD Factoraje'!$G:$G,'Cartera Semanal Producto'!$A94,'BD Factoraje'!$N:$N,'Cartera Semanal Producto'!P$1,'BD Factoraje'!$C:$C,$B$2)</f>
        <v>0</v>
      </c>
      <c r="Q94" s="11">
        <f>IF('Cartera Semanal Producto'!$A94='Cartera Semanal Producto'!Q$1,-SUMIFS('BD Factoraje'!$Q:$Q,'BD Factoraje'!$G:$G,'Cartera Semanal Producto'!$A94,'BD Factoraje'!$C:$C,$B$2),0)+P94-SUMIFS('BD Factoraje'!$R:$R,'BD Factoraje'!$G:$G,'Cartera Semanal Producto'!$A94,'BD Factoraje'!$N:$N,'Cartera Semanal Producto'!Q$1,'BD Factoraje'!$C:$C,$B$2)</f>
        <v>0</v>
      </c>
      <c r="R94" s="11">
        <f>IF('Cartera Semanal Producto'!$A94='Cartera Semanal Producto'!R$1,-SUMIFS('BD Factoraje'!$Q:$Q,'BD Factoraje'!$G:$G,'Cartera Semanal Producto'!$A94,'BD Factoraje'!$C:$C,$B$2),0)+Q94-SUMIFS('BD Factoraje'!$R:$R,'BD Factoraje'!$G:$G,'Cartera Semanal Producto'!$A94,'BD Factoraje'!$N:$N,'Cartera Semanal Producto'!R$1,'BD Factoraje'!$C:$C,$B$2)</f>
        <v>0</v>
      </c>
      <c r="S94" s="11">
        <f>IF('Cartera Semanal Producto'!$A94='Cartera Semanal Producto'!S$1,-SUMIFS('BD Factoraje'!$Q:$Q,'BD Factoraje'!$G:$G,'Cartera Semanal Producto'!$A94,'BD Factoraje'!$C:$C,$B$2),0)+R94-SUMIFS('BD Factoraje'!$R:$R,'BD Factoraje'!$G:$G,'Cartera Semanal Producto'!$A94,'BD Factoraje'!$N:$N,'Cartera Semanal Producto'!S$1,'BD Factoraje'!$C:$C,$B$2)</f>
        <v>0</v>
      </c>
      <c r="T94" s="11">
        <f>IF('Cartera Semanal Producto'!$A94='Cartera Semanal Producto'!T$1,-SUMIFS('BD Factoraje'!$Q:$Q,'BD Factoraje'!$G:$G,'Cartera Semanal Producto'!$A94,'BD Factoraje'!$C:$C,$B$2),0)+S94-SUMIFS('BD Factoraje'!$R:$R,'BD Factoraje'!$G:$G,'Cartera Semanal Producto'!$A94,'BD Factoraje'!$N:$N,'Cartera Semanal Producto'!T$1,'BD Factoraje'!$C:$C,$B$2)</f>
        <v>0</v>
      </c>
      <c r="U94" s="11">
        <f>IF('Cartera Semanal Producto'!$A94='Cartera Semanal Producto'!U$1,-SUMIFS('BD Factoraje'!$Q:$Q,'BD Factoraje'!$G:$G,'Cartera Semanal Producto'!$A94,'BD Factoraje'!$C:$C,$B$2),0)+T94-SUMIFS('BD Factoraje'!$R:$R,'BD Factoraje'!$G:$G,'Cartera Semanal Producto'!$A94,'BD Factoraje'!$N:$N,'Cartera Semanal Producto'!U$1,'BD Factoraje'!$C:$C,$B$2)</f>
        <v>0</v>
      </c>
      <c r="V94" s="11">
        <f>IF('Cartera Semanal Producto'!$A94='Cartera Semanal Producto'!V$1,-SUMIFS('BD Factoraje'!$Q:$Q,'BD Factoraje'!$G:$G,'Cartera Semanal Producto'!$A94,'BD Factoraje'!$C:$C,$B$2),0)+U94-SUMIFS('BD Factoraje'!$R:$R,'BD Factoraje'!$G:$G,'Cartera Semanal Producto'!$A94,'BD Factoraje'!$N:$N,'Cartera Semanal Producto'!V$1,'BD Factoraje'!$C:$C,$B$2)</f>
        <v>0</v>
      </c>
      <c r="W94" s="11">
        <f>IF('Cartera Semanal Producto'!$A94='Cartera Semanal Producto'!W$1,-SUMIFS('BD Factoraje'!$Q:$Q,'BD Factoraje'!$G:$G,'Cartera Semanal Producto'!$A94,'BD Factoraje'!$C:$C,$B$2),0)+V94-SUMIFS('BD Factoraje'!$R:$R,'BD Factoraje'!$G:$G,'Cartera Semanal Producto'!$A94,'BD Factoraje'!$N:$N,'Cartera Semanal Producto'!W$1,'BD Factoraje'!$C:$C,$B$2)</f>
        <v>0</v>
      </c>
      <c r="X94" s="11">
        <f>IF('Cartera Semanal Producto'!$A94='Cartera Semanal Producto'!X$1,-SUMIFS('BD Factoraje'!$Q:$Q,'BD Factoraje'!$G:$G,'Cartera Semanal Producto'!$A94,'BD Factoraje'!$C:$C,$B$2),0)+W94-SUMIFS('BD Factoraje'!$R:$R,'BD Factoraje'!$G:$G,'Cartera Semanal Producto'!$A94,'BD Factoraje'!$N:$N,'Cartera Semanal Producto'!X$1,'BD Factoraje'!$C:$C,$B$2)</f>
        <v>0</v>
      </c>
      <c r="Y94" s="11">
        <f>IF('Cartera Semanal Producto'!$A94='Cartera Semanal Producto'!Y$1,-SUMIFS('BD Factoraje'!$Q:$Q,'BD Factoraje'!$G:$G,'Cartera Semanal Producto'!$A94,'BD Factoraje'!$C:$C,$B$2),0)+X94-SUMIFS('BD Factoraje'!$R:$R,'BD Factoraje'!$G:$G,'Cartera Semanal Producto'!$A94,'BD Factoraje'!$N:$N,'Cartera Semanal Producto'!Y$1,'BD Factoraje'!$C:$C,$B$2)</f>
        <v>0</v>
      </c>
      <c r="Z94" s="11">
        <f>IF('Cartera Semanal Producto'!$A94='Cartera Semanal Producto'!Z$1,-SUMIFS('BD Factoraje'!$Q:$Q,'BD Factoraje'!$G:$G,'Cartera Semanal Producto'!$A94,'BD Factoraje'!$C:$C,$B$2),0)+Y94-SUMIFS('BD Factoraje'!$R:$R,'BD Factoraje'!$G:$G,'Cartera Semanal Producto'!$A94,'BD Factoraje'!$N:$N,'Cartera Semanal Producto'!Z$1,'BD Factoraje'!$C:$C,$B$2)</f>
        <v>0</v>
      </c>
      <c r="AA94" s="11">
        <f>IF('Cartera Semanal Producto'!$A94='Cartera Semanal Producto'!AA$1,-SUMIFS('BD Factoraje'!$Q:$Q,'BD Factoraje'!$G:$G,'Cartera Semanal Producto'!$A94,'BD Factoraje'!$C:$C,$B$2),0)+Z94-SUMIFS('BD Factoraje'!$R:$R,'BD Factoraje'!$G:$G,'Cartera Semanal Producto'!$A94,'BD Factoraje'!$N:$N,'Cartera Semanal Producto'!AA$1,'BD Factoraje'!$C:$C,$B$2)</f>
        <v>0</v>
      </c>
      <c r="AB94" s="11">
        <f>IF('Cartera Semanal Producto'!$A94='Cartera Semanal Producto'!AB$1,-SUMIFS('BD Factoraje'!$Q:$Q,'BD Factoraje'!$G:$G,'Cartera Semanal Producto'!$A94,'BD Factoraje'!$C:$C,$B$2),0)+AA94-SUMIFS('BD Factoraje'!$R:$R,'BD Factoraje'!$G:$G,'Cartera Semanal Producto'!$A94,'BD Factoraje'!$N:$N,'Cartera Semanal Producto'!AB$1,'BD Factoraje'!$C:$C,$B$2)</f>
        <v>0</v>
      </c>
      <c r="AC94" s="11">
        <f>IF('Cartera Semanal Producto'!$A94='Cartera Semanal Producto'!AC$1,-SUMIFS('BD Factoraje'!$Q:$Q,'BD Factoraje'!$G:$G,'Cartera Semanal Producto'!$A94,'BD Factoraje'!$C:$C,$B$2),0)+AB94-SUMIFS('BD Factoraje'!$R:$R,'BD Factoraje'!$G:$G,'Cartera Semanal Producto'!$A94,'BD Factoraje'!$N:$N,'Cartera Semanal Producto'!AC$1,'BD Factoraje'!$C:$C,$B$2)</f>
        <v>0</v>
      </c>
      <c r="AD94" s="11">
        <f>IF('Cartera Semanal Producto'!$A94='Cartera Semanal Producto'!AD$1,-SUMIFS('BD Factoraje'!$Q:$Q,'BD Factoraje'!$G:$G,'Cartera Semanal Producto'!$A94,'BD Factoraje'!$C:$C,$B$2),0)+AC94-SUMIFS('BD Factoraje'!$R:$R,'BD Factoraje'!$G:$G,'Cartera Semanal Producto'!$A94,'BD Factoraje'!$N:$N,'Cartera Semanal Producto'!AD$1,'BD Factoraje'!$C:$C,$B$2)</f>
        <v>0</v>
      </c>
      <c r="AE94" s="11">
        <f>IF('Cartera Semanal Producto'!$A94='Cartera Semanal Producto'!AE$1,-SUMIFS('BD Factoraje'!$Q:$Q,'BD Factoraje'!$G:$G,'Cartera Semanal Producto'!$A94,'BD Factoraje'!$C:$C,$B$2),0)+AD94-SUMIFS('BD Factoraje'!$R:$R,'BD Factoraje'!$G:$G,'Cartera Semanal Producto'!$A94,'BD Factoraje'!$N:$N,'Cartera Semanal Producto'!AE$1,'BD Factoraje'!$C:$C,$B$2)</f>
        <v>0</v>
      </c>
      <c r="AF94" s="11">
        <f>IF('Cartera Semanal Producto'!$A94='Cartera Semanal Producto'!AF$1,-SUMIFS('BD Factoraje'!$Q:$Q,'BD Factoraje'!$G:$G,'Cartera Semanal Producto'!$A94,'BD Factoraje'!$C:$C,$B$2),0)+AE94-SUMIFS('BD Factoraje'!$R:$R,'BD Factoraje'!$G:$G,'Cartera Semanal Producto'!$A94,'BD Factoraje'!$N:$N,'Cartera Semanal Producto'!AF$1,'BD Factoraje'!$C:$C,$B$2)</f>
        <v>0</v>
      </c>
      <c r="AG94" s="11">
        <f>IF('Cartera Semanal Producto'!$A94='Cartera Semanal Producto'!AG$1,-SUMIFS('BD Factoraje'!$Q:$Q,'BD Factoraje'!$G:$G,'Cartera Semanal Producto'!$A94,'BD Factoraje'!$C:$C,$B$2),0)+AF94-SUMIFS('BD Factoraje'!$R:$R,'BD Factoraje'!$G:$G,'Cartera Semanal Producto'!$A94,'BD Factoraje'!$N:$N,'Cartera Semanal Producto'!AG$1,'BD Factoraje'!$C:$C,$B$2)</f>
        <v>0</v>
      </c>
      <c r="AH94" s="11">
        <f>IF('Cartera Semanal Producto'!$A94='Cartera Semanal Producto'!AH$1,-SUMIFS('BD Factoraje'!$Q:$Q,'BD Factoraje'!$G:$G,'Cartera Semanal Producto'!$A94,'BD Factoraje'!$C:$C,$B$2),0)+AG94-SUMIFS('BD Factoraje'!$R:$R,'BD Factoraje'!$G:$G,'Cartera Semanal Producto'!$A94,'BD Factoraje'!$N:$N,'Cartera Semanal Producto'!AH$1,'BD Factoraje'!$C:$C,$B$2)</f>
        <v>0</v>
      </c>
      <c r="AI94" s="11">
        <f>IF('Cartera Semanal Producto'!$A94='Cartera Semanal Producto'!AI$1,-SUMIFS('BD Factoraje'!$Q:$Q,'BD Factoraje'!$G:$G,'Cartera Semanal Producto'!$A94,'BD Factoraje'!$C:$C,$B$2),0)+AH94-SUMIFS('BD Factoraje'!$R:$R,'BD Factoraje'!$G:$G,'Cartera Semanal Producto'!$A94,'BD Factoraje'!$N:$N,'Cartera Semanal Producto'!AI$1,'BD Factoraje'!$C:$C,$B$2)</f>
        <v>0</v>
      </c>
      <c r="AJ94" s="11">
        <f>IF('Cartera Semanal Producto'!$A94='Cartera Semanal Producto'!AJ$1,-SUMIFS('BD Factoraje'!$Q:$Q,'BD Factoraje'!$G:$G,'Cartera Semanal Producto'!$A94,'BD Factoraje'!$C:$C,$B$2),0)+AI94-SUMIFS('BD Factoraje'!$R:$R,'BD Factoraje'!$G:$G,'Cartera Semanal Producto'!$A94,'BD Factoraje'!$N:$N,'Cartera Semanal Producto'!AJ$1,'BD Factoraje'!$C:$C,$B$2)</f>
        <v>0</v>
      </c>
      <c r="AK94" s="11">
        <f>IF('Cartera Semanal Producto'!$A94='Cartera Semanal Producto'!AK$1,-SUMIFS('BD Factoraje'!$Q:$Q,'BD Factoraje'!$G:$G,'Cartera Semanal Producto'!$A94,'BD Factoraje'!$C:$C,$B$2),0)+AJ94-SUMIFS('BD Factoraje'!$R:$R,'BD Factoraje'!$G:$G,'Cartera Semanal Producto'!$A94,'BD Factoraje'!$N:$N,'Cartera Semanal Producto'!AK$1,'BD Factoraje'!$C:$C,$B$2)</f>
        <v>0</v>
      </c>
      <c r="AL94" s="11">
        <f>IF('Cartera Semanal Producto'!$A94='Cartera Semanal Producto'!AL$1,-SUMIFS('BD Factoraje'!$Q:$Q,'BD Factoraje'!$G:$G,'Cartera Semanal Producto'!$A94,'BD Factoraje'!$C:$C,$B$2),0)+AK94-SUMIFS('BD Factoraje'!$R:$R,'BD Factoraje'!$G:$G,'Cartera Semanal Producto'!$A94,'BD Factoraje'!$N:$N,'Cartera Semanal Producto'!AL$1,'BD Factoraje'!$C:$C,$B$2)</f>
        <v>0</v>
      </c>
      <c r="AM94" s="11">
        <f>IF('Cartera Semanal Producto'!$A94='Cartera Semanal Producto'!AM$1,-SUMIFS('BD Factoraje'!$Q:$Q,'BD Factoraje'!$G:$G,'Cartera Semanal Producto'!$A94,'BD Factoraje'!$C:$C,$B$2),0)+AL94-SUMIFS('BD Factoraje'!$R:$R,'BD Factoraje'!$G:$G,'Cartera Semanal Producto'!$A94,'BD Factoraje'!$N:$N,'Cartera Semanal Producto'!AM$1,'BD Factoraje'!$C:$C,$B$2)</f>
        <v>0</v>
      </c>
      <c r="AN94" s="11">
        <f>IF('Cartera Semanal Producto'!$A94='Cartera Semanal Producto'!AN$1,-SUMIFS('BD Factoraje'!$Q:$Q,'BD Factoraje'!$G:$G,'Cartera Semanal Producto'!$A94,'BD Factoraje'!$C:$C,$B$2),0)+AM94-SUMIFS('BD Factoraje'!$R:$R,'BD Factoraje'!$G:$G,'Cartera Semanal Producto'!$A94,'BD Factoraje'!$N:$N,'Cartera Semanal Producto'!AN$1,'BD Factoraje'!$C:$C,$B$2)</f>
        <v>0</v>
      </c>
      <c r="AO94" s="11">
        <f>IF('Cartera Semanal Producto'!$A94='Cartera Semanal Producto'!AO$1,-SUMIFS('BD Factoraje'!$Q:$Q,'BD Factoraje'!$G:$G,'Cartera Semanal Producto'!$A94,'BD Factoraje'!$C:$C,$B$2),0)+AN94-SUMIFS('BD Factoraje'!$R:$R,'BD Factoraje'!$G:$G,'Cartera Semanal Producto'!$A94,'BD Factoraje'!$N:$N,'Cartera Semanal Producto'!AO$1,'BD Factoraje'!$C:$C,$B$2)</f>
        <v>0</v>
      </c>
      <c r="AP94" s="11">
        <f>IF('Cartera Semanal Producto'!$A94='Cartera Semanal Producto'!AP$1,-SUMIFS('BD Factoraje'!$Q:$Q,'BD Factoraje'!$G:$G,'Cartera Semanal Producto'!$A94,'BD Factoraje'!$C:$C,$B$2),0)+AO94-SUMIFS('BD Factoraje'!$R:$R,'BD Factoraje'!$G:$G,'Cartera Semanal Producto'!$A94,'BD Factoraje'!$N:$N,'Cartera Semanal Producto'!AP$1,'BD Factoraje'!$C:$C,$B$2)</f>
        <v>0</v>
      </c>
      <c r="AQ94" s="11">
        <f>IF('Cartera Semanal Producto'!$A94='Cartera Semanal Producto'!AQ$1,-SUMIFS('BD Factoraje'!$Q:$Q,'BD Factoraje'!$G:$G,'Cartera Semanal Producto'!$A94,'BD Factoraje'!$C:$C,$B$2),0)+AP94-SUMIFS('BD Factoraje'!$R:$R,'BD Factoraje'!$G:$G,'Cartera Semanal Producto'!$A94,'BD Factoraje'!$N:$N,'Cartera Semanal Producto'!AQ$1,'BD Factoraje'!$C:$C,$B$2)</f>
        <v>0</v>
      </c>
      <c r="AR94" s="11">
        <f>IF('Cartera Semanal Producto'!$A94='Cartera Semanal Producto'!AR$1,-SUMIFS('BD Factoraje'!$Q:$Q,'BD Factoraje'!$G:$G,'Cartera Semanal Producto'!$A94,'BD Factoraje'!$C:$C,$B$2),0)+AQ94-SUMIFS('BD Factoraje'!$R:$R,'BD Factoraje'!$G:$G,'Cartera Semanal Producto'!$A94,'BD Factoraje'!$N:$N,'Cartera Semanal Producto'!AR$1,'BD Factoraje'!$C:$C,$B$2)</f>
        <v>0</v>
      </c>
      <c r="AS94" s="11">
        <f>IF('Cartera Semanal Producto'!$A94='Cartera Semanal Producto'!AS$1,-SUMIFS('BD Factoraje'!$Q:$Q,'BD Factoraje'!$G:$G,'Cartera Semanal Producto'!$A94,'BD Factoraje'!$C:$C,$B$2),0)+AR94-SUMIFS('BD Factoraje'!$R:$R,'BD Factoraje'!$G:$G,'Cartera Semanal Producto'!$A94,'BD Factoraje'!$N:$N,'Cartera Semanal Producto'!AS$1,'BD Factoraje'!$C:$C,$B$2)</f>
        <v>0</v>
      </c>
      <c r="AT94" s="11">
        <f>IF('Cartera Semanal Producto'!$A94='Cartera Semanal Producto'!AT$1,-SUMIFS('BD Factoraje'!$Q:$Q,'BD Factoraje'!$G:$G,'Cartera Semanal Producto'!$A94,'BD Factoraje'!$C:$C,$B$2),0)+AS94-SUMIFS('BD Factoraje'!$R:$R,'BD Factoraje'!$G:$G,'Cartera Semanal Producto'!$A94,'BD Factoraje'!$N:$N,'Cartera Semanal Producto'!AT$1,'BD Factoraje'!$C:$C,$B$2)</f>
        <v>0</v>
      </c>
      <c r="AU94" s="11">
        <f>IF('Cartera Semanal Producto'!$A94='Cartera Semanal Producto'!AU$1,-SUMIFS('BD Factoraje'!$Q:$Q,'BD Factoraje'!$G:$G,'Cartera Semanal Producto'!$A94,'BD Factoraje'!$C:$C,$B$2),0)+AT94-SUMIFS('BD Factoraje'!$R:$R,'BD Factoraje'!$G:$G,'Cartera Semanal Producto'!$A94,'BD Factoraje'!$N:$N,'Cartera Semanal Producto'!AU$1,'BD Factoraje'!$C:$C,$B$2)</f>
        <v>0</v>
      </c>
      <c r="AV94" s="11">
        <f>IF('Cartera Semanal Producto'!$A94='Cartera Semanal Producto'!AV$1,-SUMIFS('BD Factoraje'!$Q:$Q,'BD Factoraje'!$G:$G,'Cartera Semanal Producto'!$A94,'BD Factoraje'!$C:$C,$B$2),0)+AU94-SUMIFS('BD Factoraje'!$R:$R,'BD Factoraje'!$G:$G,'Cartera Semanal Producto'!$A94,'BD Factoraje'!$N:$N,'Cartera Semanal Producto'!AV$1,'BD Factoraje'!$C:$C,$B$2)</f>
        <v>0</v>
      </c>
      <c r="AW94" s="11">
        <f>IF('Cartera Semanal Producto'!$A94='Cartera Semanal Producto'!AW$1,-SUMIFS('BD Factoraje'!$Q:$Q,'BD Factoraje'!$G:$G,'Cartera Semanal Producto'!$A94,'BD Factoraje'!$C:$C,$B$2),0)+AV94-SUMIFS('BD Factoraje'!$R:$R,'BD Factoraje'!$G:$G,'Cartera Semanal Producto'!$A94,'BD Factoraje'!$N:$N,'Cartera Semanal Producto'!AW$1,'BD Factoraje'!$C:$C,$B$2)</f>
        <v>0</v>
      </c>
      <c r="AX94" s="11">
        <f>IF('Cartera Semanal Producto'!$A94='Cartera Semanal Producto'!AX$1,-SUMIFS('BD Factoraje'!$Q:$Q,'BD Factoraje'!$G:$G,'Cartera Semanal Producto'!$A94,'BD Factoraje'!$C:$C,$B$2),0)+AW94-SUMIFS('BD Factoraje'!$R:$R,'BD Factoraje'!$G:$G,'Cartera Semanal Producto'!$A94,'BD Factoraje'!$N:$N,'Cartera Semanal Producto'!AX$1,'BD Factoraje'!$C:$C,$B$2)</f>
        <v>0</v>
      </c>
      <c r="AY94" s="11">
        <f>IF('Cartera Semanal Producto'!$A94='Cartera Semanal Producto'!AY$1,-SUMIFS('BD Factoraje'!$Q:$Q,'BD Factoraje'!$G:$G,'Cartera Semanal Producto'!$A94,'BD Factoraje'!$C:$C,$B$2),0)+AX94-SUMIFS('BD Factoraje'!$R:$R,'BD Factoraje'!$G:$G,'Cartera Semanal Producto'!$A94,'BD Factoraje'!$N:$N,'Cartera Semanal Producto'!AY$1,'BD Factoraje'!$C:$C,$B$2)</f>
        <v>0</v>
      </c>
      <c r="AZ94" s="11">
        <f>IF('Cartera Semanal Producto'!$A94='Cartera Semanal Producto'!AZ$1,-SUMIFS('BD Factoraje'!$Q:$Q,'BD Factoraje'!$G:$G,'Cartera Semanal Producto'!$A94,'BD Factoraje'!$C:$C,$B$2),0)+AY94-SUMIFS('BD Factoraje'!$R:$R,'BD Factoraje'!$G:$G,'Cartera Semanal Producto'!$A94,'BD Factoraje'!$N:$N,'Cartera Semanal Producto'!AZ$1,'BD Factoraje'!$C:$C,$B$2)</f>
        <v>0</v>
      </c>
      <c r="BA94" s="11">
        <f>IF('Cartera Semanal Producto'!$A94='Cartera Semanal Producto'!BA$1,-SUMIFS('BD Factoraje'!$Q:$Q,'BD Factoraje'!$G:$G,'Cartera Semanal Producto'!$A94,'BD Factoraje'!$C:$C,$B$2),0)+AZ94-SUMIFS('BD Factoraje'!$R:$R,'BD Factoraje'!$G:$G,'Cartera Semanal Producto'!$A94,'BD Factoraje'!$N:$N,'Cartera Semanal Producto'!BA$1,'BD Factoraje'!$C:$C,$B$2)</f>
        <v>0</v>
      </c>
      <c r="BB94" s="11">
        <f>IF('Cartera Semanal Producto'!$A94='Cartera Semanal Producto'!BB$1,-SUMIFS('BD Factoraje'!$Q:$Q,'BD Factoraje'!$G:$G,'Cartera Semanal Producto'!$A94,'BD Factoraje'!$C:$C,$B$2),0)+BA94-SUMIFS('BD Factoraje'!$R:$R,'BD Factoraje'!$G:$G,'Cartera Semanal Producto'!$A94,'BD Factoraje'!$N:$N,'Cartera Semanal Producto'!BB$1,'BD Factoraje'!$C:$C,$B$2)</f>
        <v>0</v>
      </c>
      <c r="BC94" s="11">
        <f>IF('Cartera Semanal Producto'!$A94='Cartera Semanal Producto'!BC$1,-SUMIFS('BD Factoraje'!$Q:$Q,'BD Factoraje'!$G:$G,'Cartera Semanal Producto'!$A94,'BD Factoraje'!$C:$C,$B$2),0)+BB94-SUMIFS('BD Factoraje'!$R:$R,'BD Factoraje'!$G:$G,'Cartera Semanal Producto'!$A94,'BD Factoraje'!$N:$N,'Cartera Semanal Producto'!BC$1,'BD Factoraje'!$C:$C,$B$2)</f>
        <v>0</v>
      </c>
      <c r="BD94" s="11">
        <f>IF('Cartera Semanal Producto'!$A94='Cartera Semanal Producto'!BD$1,-SUMIFS('BD Factoraje'!$Q:$Q,'BD Factoraje'!$G:$G,'Cartera Semanal Producto'!$A94,'BD Factoraje'!$C:$C,$B$2),0)+BC94-SUMIFS('BD Factoraje'!$R:$R,'BD Factoraje'!$G:$G,'Cartera Semanal Producto'!$A94,'BD Factoraje'!$N:$N,'Cartera Semanal Producto'!BD$1,'BD Factoraje'!$C:$C,$B$2)</f>
        <v>0</v>
      </c>
      <c r="BE94" s="11">
        <f>IF('Cartera Semanal Producto'!$A94='Cartera Semanal Producto'!BE$1,-SUMIFS('BD Factoraje'!$Q:$Q,'BD Factoraje'!$G:$G,'Cartera Semanal Producto'!$A94,'BD Factoraje'!$C:$C,$B$2),0)+BD94-SUMIFS('BD Factoraje'!$R:$R,'BD Factoraje'!$G:$G,'Cartera Semanal Producto'!$A94,'BD Factoraje'!$N:$N,'Cartera Semanal Producto'!BE$1,'BD Factoraje'!$C:$C,$B$2)</f>
        <v>0</v>
      </c>
      <c r="BF94" s="11">
        <f>IF('Cartera Semanal Producto'!$A94='Cartera Semanal Producto'!BF$1,-SUMIFS('BD Factoraje'!$Q:$Q,'BD Factoraje'!$G:$G,'Cartera Semanal Producto'!$A94,'BD Factoraje'!$C:$C,$B$2),0)+BE94-SUMIFS('BD Factoraje'!$R:$R,'BD Factoraje'!$G:$G,'Cartera Semanal Producto'!$A94,'BD Factoraje'!$N:$N,'Cartera Semanal Producto'!BF$1,'BD Factoraje'!$C:$C,$B$2)</f>
        <v>0</v>
      </c>
      <c r="BG94" s="11">
        <f>IF('Cartera Semanal Producto'!$A94='Cartera Semanal Producto'!BG$1,-SUMIFS('BD Factoraje'!$Q:$Q,'BD Factoraje'!$G:$G,'Cartera Semanal Producto'!$A94,'BD Factoraje'!$C:$C,$B$2),0)+BF94-SUMIFS('BD Factoraje'!$R:$R,'BD Factoraje'!$G:$G,'Cartera Semanal Producto'!$A94,'BD Factoraje'!$N:$N,'Cartera Semanal Producto'!BG$1,'BD Factoraje'!$C:$C,$B$2)</f>
        <v>0</v>
      </c>
      <c r="BH94" s="11">
        <f>IF('Cartera Semanal Producto'!$A94='Cartera Semanal Producto'!BH$1,-SUMIFS('BD Factoraje'!$Q:$Q,'BD Factoraje'!$G:$G,'Cartera Semanal Producto'!$A94,'BD Factoraje'!$C:$C,$B$2),0)+BG94-SUMIFS('BD Factoraje'!$R:$R,'BD Factoraje'!$G:$G,'Cartera Semanal Producto'!$A94,'BD Factoraje'!$N:$N,'Cartera Semanal Producto'!BH$1,'BD Factoraje'!$C:$C,$B$2)</f>
        <v>0</v>
      </c>
      <c r="BI94" s="11">
        <f>IF('Cartera Semanal Producto'!$A94='Cartera Semanal Producto'!BI$1,-SUMIFS('BD Factoraje'!$Q:$Q,'BD Factoraje'!$G:$G,'Cartera Semanal Producto'!$A94,'BD Factoraje'!$C:$C,$B$2),0)+BH94-SUMIFS('BD Factoraje'!$R:$R,'BD Factoraje'!$G:$G,'Cartera Semanal Producto'!$A94,'BD Factoraje'!$N:$N,'Cartera Semanal Producto'!BI$1,'BD Factoraje'!$C:$C,$B$2)</f>
        <v>0</v>
      </c>
      <c r="BJ94" s="11">
        <f>IF('Cartera Semanal Producto'!$A94='Cartera Semanal Producto'!BJ$1,-SUMIFS('BD Factoraje'!$Q:$Q,'BD Factoraje'!$G:$G,'Cartera Semanal Producto'!$A94,'BD Factoraje'!$C:$C,$B$2),0)+BI94-SUMIFS('BD Factoraje'!$R:$R,'BD Factoraje'!$G:$G,'Cartera Semanal Producto'!$A94,'BD Factoraje'!$N:$N,'Cartera Semanal Producto'!BJ$1,'BD Factoraje'!$C:$C,$B$2)</f>
        <v>0</v>
      </c>
      <c r="BK94" s="11">
        <f>IF('Cartera Semanal Producto'!$A94='Cartera Semanal Producto'!BK$1,-SUMIFS('BD Factoraje'!$Q:$Q,'BD Factoraje'!$G:$G,'Cartera Semanal Producto'!$A94,'BD Factoraje'!$C:$C,$B$2),0)+BJ94-SUMIFS('BD Factoraje'!$R:$R,'BD Factoraje'!$G:$G,'Cartera Semanal Producto'!$A94,'BD Factoraje'!$N:$N,'Cartera Semanal Producto'!BK$1,'BD Factoraje'!$C:$C,$B$2)</f>
        <v>0</v>
      </c>
      <c r="BL94" s="11">
        <f>IF('Cartera Semanal Producto'!$A94='Cartera Semanal Producto'!BL$1,-SUMIFS('BD Factoraje'!$Q:$Q,'BD Factoraje'!$G:$G,'Cartera Semanal Producto'!$A94,'BD Factoraje'!$C:$C,$B$2),0)+BK94-SUMIFS('BD Factoraje'!$R:$R,'BD Factoraje'!$G:$G,'Cartera Semanal Producto'!$A94,'BD Factoraje'!$N:$N,'Cartera Semanal Producto'!BL$1,'BD Factoraje'!$C:$C,$B$2)</f>
        <v>0</v>
      </c>
      <c r="BM94" s="11">
        <f>IF('Cartera Semanal Producto'!$A94='Cartera Semanal Producto'!BM$1,-SUMIFS('BD Factoraje'!$Q:$Q,'BD Factoraje'!$G:$G,'Cartera Semanal Producto'!$A94,'BD Factoraje'!$C:$C,$B$2),0)+BL94-SUMIFS('BD Factoraje'!$R:$R,'BD Factoraje'!$G:$G,'Cartera Semanal Producto'!$A94,'BD Factoraje'!$N:$N,'Cartera Semanal Producto'!BM$1,'BD Factoraje'!$C:$C,$B$2)</f>
        <v>0</v>
      </c>
      <c r="BN94" s="11">
        <f>IF('Cartera Semanal Producto'!$A94='Cartera Semanal Producto'!BN$1,-SUMIFS('BD Factoraje'!$Q:$Q,'BD Factoraje'!$G:$G,'Cartera Semanal Producto'!$A94,'BD Factoraje'!$C:$C,$B$2),0)+BM94-SUMIFS('BD Factoraje'!$R:$R,'BD Factoraje'!$G:$G,'Cartera Semanal Producto'!$A94,'BD Factoraje'!$N:$N,'Cartera Semanal Producto'!BN$1,'BD Factoraje'!$C:$C,$B$2)</f>
        <v>0</v>
      </c>
      <c r="BO94" s="11">
        <f>IF('Cartera Semanal Producto'!$A94='Cartera Semanal Producto'!BO$1,-SUMIFS('BD Factoraje'!$Q:$Q,'BD Factoraje'!$G:$G,'Cartera Semanal Producto'!$A94,'BD Factoraje'!$C:$C,$B$2),0)+BN94-SUMIFS('BD Factoraje'!$R:$R,'BD Factoraje'!$G:$G,'Cartera Semanal Producto'!$A94,'BD Factoraje'!$N:$N,'Cartera Semanal Producto'!BO$1,'BD Factoraje'!$C:$C,$B$2)</f>
        <v>0</v>
      </c>
      <c r="BP94" s="11">
        <f>IF('Cartera Semanal Producto'!$A94='Cartera Semanal Producto'!BP$1,-SUMIFS('BD Factoraje'!$Q:$Q,'BD Factoraje'!$G:$G,'Cartera Semanal Producto'!$A94,'BD Factoraje'!$C:$C,$B$2),0)+BO94-SUMIFS('BD Factoraje'!$R:$R,'BD Factoraje'!$G:$G,'Cartera Semanal Producto'!$A94,'BD Factoraje'!$N:$N,'Cartera Semanal Producto'!BP$1,'BD Factoraje'!$C:$C,$B$2)</f>
        <v>0</v>
      </c>
      <c r="BQ94" s="11">
        <f>IF('Cartera Semanal Producto'!$A94='Cartera Semanal Producto'!BQ$1,-SUMIFS('BD Factoraje'!$Q:$Q,'BD Factoraje'!$G:$G,'Cartera Semanal Producto'!$A94,'BD Factoraje'!$C:$C,$B$2),0)+BP94-SUMIFS('BD Factoraje'!$R:$R,'BD Factoraje'!$G:$G,'Cartera Semanal Producto'!$A94,'BD Factoraje'!$N:$N,'Cartera Semanal Producto'!BQ$1,'BD Factoraje'!$C:$C,$B$2)</f>
        <v>0</v>
      </c>
      <c r="BR94" s="11">
        <f>IF('Cartera Semanal Producto'!$A94='Cartera Semanal Producto'!BR$1,-SUMIFS('BD Factoraje'!$Q:$Q,'BD Factoraje'!$G:$G,'Cartera Semanal Producto'!$A94,'BD Factoraje'!$C:$C,$B$2),0)+BQ94-SUMIFS('BD Factoraje'!$R:$R,'BD Factoraje'!$G:$G,'Cartera Semanal Producto'!$A94,'BD Factoraje'!$N:$N,'Cartera Semanal Producto'!BR$1,'BD Factoraje'!$C:$C,$B$2)</f>
        <v>0</v>
      </c>
      <c r="BS94" s="11">
        <f>IF('Cartera Semanal Producto'!$A94='Cartera Semanal Producto'!BS$1,-SUMIFS('BD Factoraje'!$Q:$Q,'BD Factoraje'!$G:$G,'Cartera Semanal Producto'!$A94,'BD Factoraje'!$C:$C,$B$2),0)+BR94-SUMIFS('BD Factoraje'!$R:$R,'BD Factoraje'!$G:$G,'Cartera Semanal Producto'!$A94,'BD Factoraje'!$N:$N,'Cartera Semanal Producto'!BS$1,'BD Factoraje'!$C:$C,$B$2)</f>
        <v>0</v>
      </c>
      <c r="BT94" s="11">
        <f>IF('Cartera Semanal Producto'!$A94='Cartera Semanal Producto'!BT$1,-SUMIFS('BD Factoraje'!$Q:$Q,'BD Factoraje'!$G:$G,'Cartera Semanal Producto'!$A94,'BD Factoraje'!$C:$C,$B$2),0)+BS94-SUMIFS('BD Factoraje'!$R:$R,'BD Factoraje'!$G:$G,'Cartera Semanal Producto'!$A94,'BD Factoraje'!$N:$N,'Cartera Semanal Producto'!BT$1,'BD Factoraje'!$C:$C,$B$2)</f>
        <v>0</v>
      </c>
      <c r="BU94" s="11">
        <f>IF('Cartera Semanal Producto'!$A94='Cartera Semanal Producto'!BU$1,-SUMIFS('BD Factoraje'!$Q:$Q,'BD Factoraje'!$G:$G,'Cartera Semanal Producto'!$A94,'BD Factoraje'!$C:$C,$B$2),0)+BT94-SUMIFS('BD Factoraje'!$R:$R,'BD Factoraje'!$G:$G,'Cartera Semanal Producto'!$A94,'BD Factoraje'!$N:$N,'Cartera Semanal Producto'!BU$1,'BD Factoraje'!$C:$C,$B$2)</f>
        <v>0</v>
      </c>
      <c r="BV94" s="11">
        <f>IF('Cartera Semanal Producto'!$A94='Cartera Semanal Producto'!BV$1,-SUMIFS('BD Factoraje'!$Q:$Q,'BD Factoraje'!$G:$G,'Cartera Semanal Producto'!$A94,'BD Factoraje'!$C:$C,$B$2),0)+BU94-SUMIFS('BD Factoraje'!$R:$R,'BD Factoraje'!$G:$G,'Cartera Semanal Producto'!$A94,'BD Factoraje'!$N:$N,'Cartera Semanal Producto'!BV$1,'BD Factoraje'!$C:$C,$B$2)</f>
        <v>0</v>
      </c>
      <c r="BW94" s="11">
        <f>IF('Cartera Semanal Producto'!$A94='Cartera Semanal Producto'!BW$1,-SUMIFS('BD Factoraje'!$Q:$Q,'BD Factoraje'!$G:$G,'Cartera Semanal Producto'!$A94,'BD Factoraje'!$C:$C,$B$2),0)+BV94-SUMIFS('BD Factoraje'!$R:$R,'BD Factoraje'!$G:$G,'Cartera Semanal Producto'!$A94,'BD Factoraje'!$N:$N,'Cartera Semanal Producto'!BW$1,'BD Factoraje'!$C:$C,$B$2)</f>
        <v>0</v>
      </c>
      <c r="BX94" s="11">
        <f>IF('Cartera Semanal Producto'!$A94='Cartera Semanal Producto'!BX$1,-SUMIFS('BD Factoraje'!$Q:$Q,'BD Factoraje'!$G:$G,'Cartera Semanal Producto'!$A94,'BD Factoraje'!$C:$C,$B$2),0)+BW94-SUMIFS('BD Factoraje'!$R:$R,'BD Factoraje'!$G:$G,'Cartera Semanal Producto'!$A94,'BD Factoraje'!$N:$N,'Cartera Semanal Producto'!BX$1,'BD Factoraje'!$C:$C,$B$2)</f>
        <v>0</v>
      </c>
      <c r="BY94" s="11">
        <f>IF('Cartera Semanal Producto'!$A94='Cartera Semanal Producto'!BY$1,-SUMIFS('BD Factoraje'!$Q:$Q,'BD Factoraje'!$G:$G,'Cartera Semanal Producto'!$A94,'BD Factoraje'!$C:$C,$B$2),0)+BX94-SUMIFS('BD Factoraje'!$R:$R,'BD Factoraje'!$G:$G,'Cartera Semanal Producto'!$A94,'BD Factoraje'!$N:$N,'Cartera Semanal Producto'!BY$1,'BD Factoraje'!$C:$C,$B$2)</f>
        <v>0</v>
      </c>
      <c r="BZ94" s="11">
        <f>IF('Cartera Semanal Producto'!$A94='Cartera Semanal Producto'!BZ$1,-SUMIFS('BD Factoraje'!$Q:$Q,'BD Factoraje'!$G:$G,'Cartera Semanal Producto'!$A94,'BD Factoraje'!$C:$C,$B$2),0)+BY94-SUMIFS('BD Factoraje'!$R:$R,'BD Factoraje'!$G:$G,'Cartera Semanal Producto'!$A94,'BD Factoraje'!$N:$N,'Cartera Semanal Producto'!BZ$1,'BD Factoraje'!$C:$C,$B$2)</f>
        <v>0</v>
      </c>
      <c r="CA94" s="11">
        <f>IF('Cartera Semanal Producto'!$A94='Cartera Semanal Producto'!CA$1,-SUMIFS('BD Factoraje'!$Q:$Q,'BD Factoraje'!$G:$G,'Cartera Semanal Producto'!$A94,'BD Factoraje'!$C:$C,$B$2),0)+BZ94-SUMIFS('BD Factoraje'!$R:$R,'BD Factoraje'!$G:$G,'Cartera Semanal Producto'!$A94,'BD Factoraje'!$N:$N,'Cartera Semanal Producto'!CA$1,'BD Factoraje'!$C:$C,$B$2)</f>
        <v>0</v>
      </c>
      <c r="CB94" s="11">
        <f>IF('Cartera Semanal Producto'!$A94='Cartera Semanal Producto'!CB$1,-SUMIFS('BD Factoraje'!$Q:$Q,'BD Factoraje'!$G:$G,'Cartera Semanal Producto'!$A94,'BD Factoraje'!$C:$C,$B$2),0)+CA94-SUMIFS('BD Factoraje'!$R:$R,'BD Factoraje'!$G:$G,'Cartera Semanal Producto'!$A94,'BD Factoraje'!$N:$N,'Cartera Semanal Producto'!CB$1,'BD Factoraje'!$C:$C,$B$2)</f>
        <v>0</v>
      </c>
      <c r="CC94" s="11">
        <f>IF('Cartera Semanal Producto'!$A94='Cartera Semanal Producto'!CC$1,-SUMIFS('BD Factoraje'!$Q:$Q,'BD Factoraje'!$G:$G,'Cartera Semanal Producto'!$A94,'BD Factoraje'!$C:$C,$B$2),0)+CB94-SUMIFS('BD Factoraje'!$R:$R,'BD Factoraje'!$G:$G,'Cartera Semanal Producto'!$A94,'BD Factoraje'!$N:$N,'Cartera Semanal Producto'!CC$1,'BD Factoraje'!$C:$C,$B$2)</f>
        <v>0</v>
      </c>
      <c r="CD94" s="11">
        <f>IF('Cartera Semanal Producto'!$A94='Cartera Semanal Producto'!CD$1,-SUMIFS('BD Factoraje'!$Q:$Q,'BD Factoraje'!$G:$G,'Cartera Semanal Producto'!$A94,'BD Factoraje'!$C:$C,$B$2),0)+CC94-SUMIFS('BD Factoraje'!$R:$R,'BD Factoraje'!$G:$G,'Cartera Semanal Producto'!$A94,'BD Factoraje'!$N:$N,'Cartera Semanal Producto'!CD$1,'BD Factoraje'!$C:$C,$B$2)</f>
        <v>0</v>
      </c>
      <c r="CE94" s="11">
        <f>IF('Cartera Semanal Producto'!$A94='Cartera Semanal Producto'!CE$1,-SUMIFS('BD Factoraje'!$Q:$Q,'BD Factoraje'!$G:$G,'Cartera Semanal Producto'!$A94,'BD Factoraje'!$C:$C,$B$2),0)+CD94-SUMIFS('BD Factoraje'!$R:$R,'BD Factoraje'!$G:$G,'Cartera Semanal Producto'!$A94,'BD Factoraje'!$N:$N,'Cartera Semanal Producto'!CE$1,'BD Factoraje'!$C:$C,$B$2)</f>
        <v>0</v>
      </c>
      <c r="CF94" s="11">
        <f>IF('Cartera Semanal Producto'!$A94='Cartera Semanal Producto'!CF$1,-SUMIFS('BD Factoraje'!$Q:$Q,'BD Factoraje'!$G:$G,'Cartera Semanal Producto'!$A94,'BD Factoraje'!$C:$C,$B$2),0)+CE94-SUMIFS('BD Factoraje'!$R:$R,'BD Factoraje'!$G:$G,'Cartera Semanal Producto'!$A94,'BD Factoraje'!$N:$N,'Cartera Semanal Producto'!CF$1,'BD Factoraje'!$C:$C,$B$2)</f>
        <v>0</v>
      </c>
      <c r="CG94" s="11">
        <f>IF('Cartera Semanal Producto'!$A94='Cartera Semanal Producto'!CG$1,-SUMIFS('BD Factoraje'!$Q:$Q,'BD Factoraje'!$G:$G,'Cartera Semanal Producto'!$A94,'BD Factoraje'!$C:$C,$B$2),0)+CF94-SUMIFS('BD Factoraje'!$R:$R,'BD Factoraje'!$G:$G,'Cartera Semanal Producto'!$A94,'BD Factoraje'!$N:$N,'Cartera Semanal Producto'!CG$1,'BD Factoraje'!$C:$C,$B$2)</f>
        <v>0</v>
      </c>
      <c r="CH94" s="11">
        <f>IF('Cartera Semanal Producto'!$A94='Cartera Semanal Producto'!CH$1,-SUMIFS('BD Factoraje'!$Q:$Q,'BD Factoraje'!$G:$G,'Cartera Semanal Producto'!$A94,'BD Factoraje'!$C:$C,$B$2),0)+CG94-SUMIFS('BD Factoraje'!$R:$R,'BD Factoraje'!$G:$G,'Cartera Semanal Producto'!$A94,'BD Factoraje'!$N:$N,'Cartera Semanal Producto'!CH$1,'BD Factoraje'!$C:$C,$B$2)</f>
        <v>0</v>
      </c>
      <c r="CI94" s="11">
        <f>IF('Cartera Semanal Producto'!$A94='Cartera Semanal Producto'!CI$1,-SUMIFS('BD Factoraje'!$Q:$Q,'BD Factoraje'!$G:$G,'Cartera Semanal Producto'!$A94,'BD Factoraje'!$C:$C,$B$2),0)+CH94-SUMIFS('BD Factoraje'!$R:$R,'BD Factoraje'!$G:$G,'Cartera Semanal Producto'!$A94,'BD Factoraje'!$N:$N,'Cartera Semanal Producto'!CI$1,'BD Factoraje'!$C:$C,$B$2)</f>
        <v>0</v>
      </c>
      <c r="CJ94" s="11">
        <f>IF('Cartera Semanal Producto'!$A94='Cartera Semanal Producto'!CJ$1,-SUMIFS('BD Factoraje'!$Q:$Q,'BD Factoraje'!$G:$G,'Cartera Semanal Producto'!$A94,'BD Factoraje'!$C:$C,$B$2),0)+CI94-SUMIFS('BD Factoraje'!$R:$R,'BD Factoraje'!$G:$G,'Cartera Semanal Producto'!$A94,'BD Factoraje'!$N:$N,'Cartera Semanal Producto'!CJ$1,'BD Factoraje'!$C:$C,$B$2)</f>
        <v>0</v>
      </c>
      <c r="CK94" s="11">
        <f>IF('Cartera Semanal Producto'!$A94='Cartera Semanal Producto'!CK$1,-SUMIFS('BD Factoraje'!$Q:$Q,'BD Factoraje'!$G:$G,'Cartera Semanal Producto'!$A94,'BD Factoraje'!$C:$C,$B$2),0)+CJ94-SUMIFS('BD Factoraje'!$R:$R,'BD Factoraje'!$G:$G,'Cartera Semanal Producto'!$A94,'BD Factoraje'!$N:$N,'Cartera Semanal Producto'!CK$1,'BD Factoraje'!$C:$C,$B$2)</f>
        <v>0</v>
      </c>
      <c r="CL94" s="11">
        <f>IF('Cartera Semanal Producto'!$A94='Cartera Semanal Producto'!CL$1,-SUMIFS('BD Factoraje'!$Q:$Q,'BD Factoraje'!$G:$G,'Cartera Semanal Producto'!$A94,'BD Factoraje'!$C:$C,$B$2),0)+CK94-SUMIFS('BD Factoraje'!$R:$R,'BD Factoraje'!$G:$G,'Cartera Semanal Producto'!$A94,'BD Factoraje'!$N:$N,'Cartera Semanal Producto'!CL$1,'BD Factoraje'!$C:$C,$B$2)</f>
        <v>0</v>
      </c>
      <c r="CM94" s="11">
        <f>IF('Cartera Semanal Producto'!$A94='Cartera Semanal Producto'!CM$1,-SUMIFS('BD Factoraje'!$Q:$Q,'BD Factoraje'!$G:$G,'Cartera Semanal Producto'!$A94,'BD Factoraje'!$C:$C,$B$2),0)+CL94-SUMIFS('BD Factoraje'!$R:$R,'BD Factoraje'!$G:$G,'Cartera Semanal Producto'!$A94,'BD Factoraje'!$N:$N,'Cartera Semanal Producto'!CM$1,'BD Factoraje'!$C:$C,$B$2)</f>
        <v>0</v>
      </c>
      <c r="CN94" s="11">
        <f>IF('Cartera Semanal Producto'!$A94='Cartera Semanal Producto'!CN$1,-SUMIFS('BD Factoraje'!$Q:$Q,'BD Factoraje'!$G:$G,'Cartera Semanal Producto'!$A94,'BD Factoraje'!$C:$C,$B$2),0)+CM94-SUMIFS('BD Factoraje'!$R:$R,'BD Factoraje'!$G:$G,'Cartera Semanal Producto'!$A94,'BD Factoraje'!$N:$N,'Cartera Semanal Producto'!CN$1,'BD Factoraje'!$C:$C,$B$2)</f>
        <v>0</v>
      </c>
      <c r="CO94" s="11">
        <f>IF('Cartera Semanal Producto'!$A94='Cartera Semanal Producto'!CO$1,-SUMIFS('BD Factoraje'!$Q:$Q,'BD Factoraje'!$G:$G,'Cartera Semanal Producto'!$A94,'BD Factoraje'!$C:$C,$B$2),0)+CN94-SUMIFS('BD Factoraje'!$R:$R,'BD Factoraje'!$G:$G,'Cartera Semanal Producto'!$A94,'BD Factoraje'!$N:$N,'Cartera Semanal Producto'!CO$1,'BD Factoraje'!$C:$C,$B$2)</f>
        <v>0</v>
      </c>
      <c r="CP94" s="11">
        <f>IF('Cartera Semanal Producto'!$A94='Cartera Semanal Producto'!CP$1,-SUMIFS('BD Factoraje'!$Q:$Q,'BD Factoraje'!$G:$G,'Cartera Semanal Producto'!$A94,'BD Factoraje'!$C:$C,$B$2),0)+CO94-SUMIFS('BD Factoraje'!$R:$R,'BD Factoraje'!$G:$G,'Cartera Semanal Producto'!$A94,'BD Factoraje'!$N:$N,'Cartera Semanal Producto'!CP$1,'BD Factoraje'!$C:$C,$B$2)</f>
        <v>0</v>
      </c>
      <c r="CQ94" s="11">
        <f>IF('Cartera Semanal Producto'!$A94='Cartera Semanal Producto'!CQ$1,-SUMIFS('BD Factoraje'!$Q:$Q,'BD Factoraje'!$G:$G,'Cartera Semanal Producto'!$A94,'BD Factoraje'!$C:$C,$B$2),0)+CP94-SUMIFS('BD Factoraje'!$R:$R,'BD Factoraje'!$G:$G,'Cartera Semanal Producto'!$A94,'BD Factoraje'!$N:$N,'Cartera Semanal Producto'!CQ$1,'BD Factoraje'!$C:$C,$B$2)</f>
        <v>0</v>
      </c>
      <c r="CR94" s="11">
        <f>IF('Cartera Semanal Producto'!$A94='Cartera Semanal Producto'!CR$1,-SUMIFS('BD Factoraje'!$Q:$Q,'BD Factoraje'!$G:$G,'Cartera Semanal Producto'!$A94,'BD Factoraje'!$C:$C,$B$2),0)+CQ94-SUMIFS('BD Factoraje'!$R:$R,'BD Factoraje'!$G:$G,'Cartera Semanal Producto'!$A94,'BD Factoraje'!$N:$N,'Cartera Semanal Producto'!CR$1,'BD Factoraje'!$C:$C,$B$2)</f>
        <v>0</v>
      </c>
      <c r="CS94" s="11">
        <f>IF('Cartera Semanal Producto'!$A94='Cartera Semanal Producto'!CS$1,-SUMIFS('BD Factoraje'!$Q:$Q,'BD Factoraje'!$G:$G,'Cartera Semanal Producto'!$A94,'BD Factoraje'!$C:$C,$B$2),0)+CR94-SUMIFS('BD Factoraje'!$R:$R,'BD Factoraje'!$G:$G,'Cartera Semanal Producto'!$A94,'BD Factoraje'!$N:$N,'Cartera Semanal Producto'!CS$1,'BD Factoraje'!$C:$C,$B$2)</f>
        <v>0</v>
      </c>
      <c r="CT94" s="11">
        <f>IF('Cartera Semanal Producto'!$A94='Cartera Semanal Producto'!CT$1,-SUMIFS('BD Factoraje'!$Q:$Q,'BD Factoraje'!$G:$G,'Cartera Semanal Producto'!$A94,'BD Factoraje'!$C:$C,$B$2),0)+CS94-SUMIFS('BD Factoraje'!$R:$R,'BD Factoraje'!$G:$G,'Cartera Semanal Producto'!$A94,'BD Factoraje'!$N:$N,'Cartera Semanal Producto'!CT$1,'BD Factoraje'!$C:$C,$B$2)</f>
        <v>0</v>
      </c>
      <c r="CU94" s="11">
        <f>IF('Cartera Semanal Producto'!$A94='Cartera Semanal Producto'!CU$1,-SUMIFS('BD Factoraje'!$Q:$Q,'BD Factoraje'!$G:$G,'Cartera Semanal Producto'!$A94,'BD Factoraje'!$C:$C,$B$2),0)+CT94-SUMIFS('BD Factoraje'!$R:$R,'BD Factoraje'!$G:$G,'Cartera Semanal Producto'!$A94,'BD Factoraje'!$N:$N,'Cartera Semanal Producto'!CU$1,'BD Factoraje'!$C:$C,$B$2)</f>
        <v>0</v>
      </c>
      <c r="CV94" s="11">
        <f>IF('Cartera Semanal Producto'!$A94='Cartera Semanal Producto'!CV$1,-SUMIFS('BD Factoraje'!$Q:$Q,'BD Factoraje'!$G:$G,'Cartera Semanal Producto'!$A94,'BD Factoraje'!$C:$C,$B$2),0)+CU94-SUMIFS('BD Factoraje'!$R:$R,'BD Factoraje'!$G:$G,'Cartera Semanal Producto'!$A94,'BD Factoraje'!$N:$N,'Cartera Semanal Producto'!CV$1,'BD Factoraje'!$C:$C,$B$2)</f>
        <v>0</v>
      </c>
    </row>
    <row r="95" spans="1:100" x14ac:dyDescent="0.25">
      <c r="A95" s="14">
        <v>105</v>
      </c>
      <c r="B95" s="31">
        <f t="shared" si="3"/>
        <v>43100</v>
      </c>
      <c r="C95" s="11">
        <f>IF('Cartera Semanal Producto'!$A95='Cartera Semanal Producto'!C$1,-SUMIFS('BD Factoraje'!$Q:$Q,'BD Factoraje'!$G:$G,'Cartera Semanal Producto'!$A95,'BD Factoraje'!$C:$C,$B$2),0)</f>
        <v>0</v>
      </c>
      <c r="D95" s="11">
        <f>IF('Cartera Semanal Producto'!$A95='Cartera Semanal Producto'!D$1,-SUMIFS('BD Factoraje'!$Q:$Q,'BD Factoraje'!$G:$G,'Cartera Semanal Producto'!$A95,'BD Factoraje'!$C:$C,$B$2),0)+C95-SUMIFS('BD Factoraje'!$R:$R,'BD Factoraje'!$G:$G,'Cartera Semanal Producto'!$A95,'BD Factoraje'!$N:$N,'Cartera Semanal Producto'!D$1,'BD Factoraje'!$C:$C,$B$2)</f>
        <v>0</v>
      </c>
      <c r="E95" s="11">
        <f>IF('Cartera Semanal Producto'!$A95='Cartera Semanal Producto'!E$1,-SUMIFS('BD Factoraje'!$Q:$Q,'BD Factoraje'!$G:$G,'Cartera Semanal Producto'!$A95,'BD Factoraje'!$C:$C,$B$2),0)+D95-SUMIFS('BD Factoraje'!$R:$R,'BD Factoraje'!$G:$G,'Cartera Semanal Producto'!$A95,'BD Factoraje'!$N:$N,'Cartera Semanal Producto'!E$1,'BD Factoraje'!$C:$C,$B$2)</f>
        <v>0</v>
      </c>
      <c r="F95" s="11">
        <f>IF('Cartera Semanal Producto'!$A95='Cartera Semanal Producto'!F$1,-SUMIFS('BD Factoraje'!$Q:$Q,'BD Factoraje'!$G:$G,'Cartera Semanal Producto'!$A95,'BD Factoraje'!$C:$C,$B$2),0)+E95-SUMIFS('BD Factoraje'!$R:$R,'BD Factoraje'!$G:$G,'Cartera Semanal Producto'!$A95,'BD Factoraje'!$N:$N,'Cartera Semanal Producto'!F$1,'BD Factoraje'!$C:$C,$B$2)</f>
        <v>0</v>
      </c>
      <c r="G95" s="11">
        <f>IF('Cartera Semanal Producto'!$A95='Cartera Semanal Producto'!G$1,-SUMIFS('BD Factoraje'!$Q:$Q,'BD Factoraje'!$G:$G,'Cartera Semanal Producto'!$A95,'BD Factoraje'!$C:$C,$B$2),0)+F95-SUMIFS('BD Factoraje'!$R:$R,'BD Factoraje'!$G:$G,'Cartera Semanal Producto'!$A95,'BD Factoraje'!$N:$N,'Cartera Semanal Producto'!G$1,'BD Factoraje'!$C:$C,$B$2)</f>
        <v>0</v>
      </c>
      <c r="H95" s="11">
        <f>IF('Cartera Semanal Producto'!$A95='Cartera Semanal Producto'!H$1,-SUMIFS('BD Factoraje'!$Q:$Q,'BD Factoraje'!$G:$G,'Cartera Semanal Producto'!$A95,'BD Factoraje'!$C:$C,$B$2),0)+G95-SUMIFS('BD Factoraje'!$R:$R,'BD Factoraje'!$G:$G,'Cartera Semanal Producto'!$A95,'BD Factoraje'!$N:$N,'Cartera Semanal Producto'!H$1,'BD Factoraje'!$C:$C,$B$2)</f>
        <v>0</v>
      </c>
      <c r="I95" s="11">
        <f>IF('Cartera Semanal Producto'!$A95='Cartera Semanal Producto'!I$1,-SUMIFS('BD Factoraje'!$Q:$Q,'BD Factoraje'!$G:$G,'Cartera Semanal Producto'!$A95,'BD Factoraje'!$C:$C,$B$2),0)+H95-SUMIFS('BD Factoraje'!$R:$R,'BD Factoraje'!$G:$G,'Cartera Semanal Producto'!$A95,'BD Factoraje'!$N:$N,'Cartera Semanal Producto'!I$1,'BD Factoraje'!$C:$C,$B$2)</f>
        <v>0</v>
      </c>
      <c r="J95" s="11">
        <f>IF('Cartera Semanal Producto'!$A95='Cartera Semanal Producto'!J$1,-SUMIFS('BD Factoraje'!$Q:$Q,'BD Factoraje'!$G:$G,'Cartera Semanal Producto'!$A95,'BD Factoraje'!$C:$C,$B$2),0)+I95-SUMIFS('BD Factoraje'!$R:$R,'BD Factoraje'!$G:$G,'Cartera Semanal Producto'!$A95,'BD Factoraje'!$N:$N,'Cartera Semanal Producto'!J$1,'BD Factoraje'!$C:$C,$B$2)</f>
        <v>0</v>
      </c>
      <c r="K95" s="11">
        <f>IF('Cartera Semanal Producto'!$A95='Cartera Semanal Producto'!K$1,-SUMIFS('BD Factoraje'!$Q:$Q,'BD Factoraje'!$G:$G,'Cartera Semanal Producto'!$A95,'BD Factoraje'!$C:$C,$B$2),0)+J95-SUMIFS('BD Factoraje'!$R:$R,'BD Factoraje'!$G:$G,'Cartera Semanal Producto'!$A95,'BD Factoraje'!$N:$N,'Cartera Semanal Producto'!K$1,'BD Factoraje'!$C:$C,$B$2)</f>
        <v>0</v>
      </c>
      <c r="L95" s="11">
        <f>IF('Cartera Semanal Producto'!$A95='Cartera Semanal Producto'!L$1,-SUMIFS('BD Factoraje'!$Q:$Q,'BD Factoraje'!$G:$G,'Cartera Semanal Producto'!$A95,'BD Factoraje'!$C:$C,$B$2),0)+K95-SUMIFS('BD Factoraje'!$R:$R,'BD Factoraje'!$G:$G,'Cartera Semanal Producto'!$A95,'BD Factoraje'!$N:$N,'Cartera Semanal Producto'!L$1,'BD Factoraje'!$C:$C,$B$2)</f>
        <v>0</v>
      </c>
      <c r="M95" s="11">
        <f>IF('Cartera Semanal Producto'!$A95='Cartera Semanal Producto'!M$1,-SUMIFS('BD Factoraje'!$Q:$Q,'BD Factoraje'!$G:$G,'Cartera Semanal Producto'!$A95,'BD Factoraje'!$C:$C,$B$2),0)+L95-SUMIFS('BD Factoraje'!$R:$R,'BD Factoraje'!$G:$G,'Cartera Semanal Producto'!$A95,'BD Factoraje'!$N:$N,'Cartera Semanal Producto'!M$1,'BD Factoraje'!$C:$C,$B$2)</f>
        <v>0</v>
      </c>
      <c r="N95" s="11">
        <f>IF('Cartera Semanal Producto'!$A95='Cartera Semanal Producto'!N$1,-SUMIFS('BD Factoraje'!$Q:$Q,'BD Factoraje'!$G:$G,'Cartera Semanal Producto'!$A95,'BD Factoraje'!$C:$C,$B$2),0)+M95-SUMIFS('BD Factoraje'!$R:$R,'BD Factoraje'!$G:$G,'Cartera Semanal Producto'!$A95,'BD Factoraje'!$N:$N,'Cartera Semanal Producto'!N$1,'BD Factoraje'!$C:$C,$B$2)</f>
        <v>0</v>
      </c>
      <c r="O95" s="11">
        <f>IF('Cartera Semanal Producto'!$A95='Cartera Semanal Producto'!O$1,-SUMIFS('BD Factoraje'!$Q:$Q,'BD Factoraje'!$G:$G,'Cartera Semanal Producto'!$A95,'BD Factoraje'!$C:$C,$B$2),0)+N95-SUMIFS('BD Factoraje'!$R:$R,'BD Factoraje'!$G:$G,'Cartera Semanal Producto'!$A95,'BD Factoraje'!$N:$N,'Cartera Semanal Producto'!O$1,'BD Factoraje'!$C:$C,$B$2)</f>
        <v>0</v>
      </c>
      <c r="P95" s="11">
        <f>IF('Cartera Semanal Producto'!$A95='Cartera Semanal Producto'!P$1,-SUMIFS('BD Factoraje'!$Q:$Q,'BD Factoraje'!$G:$G,'Cartera Semanal Producto'!$A95,'BD Factoraje'!$C:$C,$B$2),0)+O95-SUMIFS('BD Factoraje'!$R:$R,'BD Factoraje'!$G:$G,'Cartera Semanal Producto'!$A95,'BD Factoraje'!$N:$N,'Cartera Semanal Producto'!P$1,'BD Factoraje'!$C:$C,$B$2)</f>
        <v>0</v>
      </c>
      <c r="Q95" s="11">
        <f>IF('Cartera Semanal Producto'!$A95='Cartera Semanal Producto'!Q$1,-SUMIFS('BD Factoraje'!$Q:$Q,'BD Factoraje'!$G:$G,'Cartera Semanal Producto'!$A95,'BD Factoraje'!$C:$C,$B$2),0)+P95-SUMIFS('BD Factoraje'!$R:$R,'BD Factoraje'!$G:$G,'Cartera Semanal Producto'!$A95,'BD Factoraje'!$N:$N,'Cartera Semanal Producto'!Q$1,'BD Factoraje'!$C:$C,$B$2)</f>
        <v>0</v>
      </c>
      <c r="R95" s="11">
        <f>IF('Cartera Semanal Producto'!$A95='Cartera Semanal Producto'!R$1,-SUMIFS('BD Factoraje'!$Q:$Q,'BD Factoraje'!$G:$G,'Cartera Semanal Producto'!$A95,'BD Factoraje'!$C:$C,$B$2),0)+Q95-SUMIFS('BD Factoraje'!$R:$R,'BD Factoraje'!$G:$G,'Cartera Semanal Producto'!$A95,'BD Factoraje'!$N:$N,'Cartera Semanal Producto'!R$1,'BD Factoraje'!$C:$C,$B$2)</f>
        <v>0</v>
      </c>
      <c r="S95" s="11">
        <f>IF('Cartera Semanal Producto'!$A95='Cartera Semanal Producto'!S$1,-SUMIFS('BD Factoraje'!$Q:$Q,'BD Factoraje'!$G:$G,'Cartera Semanal Producto'!$A95,'BD Factoraje'!$C:$C,$B$2),0)+R95-SUMIFS('BD Factoraje'!$R:$R,'BD Factoraje'!$G:$G,'Cartera Semanal Producto'!$A95,'BD Factoraje'!$N:$N,'Cartera Semanal Producto'!S$1,'BD Factoraje'!$C:$C,$B$2)</f>
        <v>0</v>
      </c>
      <c r="T95" s="11">
        <f>IF('Cartera Semanal Producto'!$A95='Cartera Semanal Producto'!T$1,-SUMIFS('BD Factoraje'!$Q:$Q,'BD Factoraje'!$G:$G,'Cartera Semanal Producto'!$A95,'BD Factoraje'!$C:$C,$B$2),0)+S95-SUMIFS('BD Factoraje'!$R:$R,'BD Factoraje'!$G:$G,'Cartera Semanal Producto'!$A95,'BD Factoraje'!$N:$N,'Cartera Semanal Producto'!T$1,'BD Factoraje'!$C:$C,$B$2)</f>
        <v>0</v>
      </c>
      <c r="U95" s="11">
        <f>IF('Cartera Semanal Producto'!$A95='Cartera Semanal Producto'!U$1,-SUMIFS('BD Factoraje'!$Q:$Q,'BD Factoraje'!$G:$G,'Cartera Semanal Producto'!$A95,'BD Factoraje'!$C:$C,$B$2),0)+T95-SUMIFS('BD Factoraje'!$R:$R,'BD Factoraje'!$G:$G,'Cartera Semanal Producto'!$A95,'BD Factoraje'!$N:$N,'Cartera Semanal Producto'!U$1,'BD Factoraje'!$C:$C,$B$2)</f>
        <v>0</v>
      </c>
      <c r="V95" s="11">
        <f>IF('Cartera Semanal Producto'!$A95='Cartera Semanal Producto'!V$1,-SUMIFS('BD Factoraje'!$Q:$Q,'BD Factoraje'!$G:$G,'Cartera Semanal Producto'!$A95,'BD Factoraje'!$C:$C,$B$2),0)+U95-SUMIFS('BD Factoraje'!$R:$R,'BD Factoraje'!$G:$G,'Cartera Semanal Producto'!$A95,'BD Factoraje'!$N:$N,'Cartera Semanal Producto'!V$1,'BD Factoraje'!$C:$C,$B$2)</f>
        <v>0</v>
      </c>
      <c r="W95" s="11">
        <f>IF('Cartera Semanal Producto'!$A95='Cartera Semanal Producto'!W$1,-SUMIFS('BD Factoraje'!$Q:$Q,'BD Factoraje'!$G:$G,'Cartera Semanal Producto'!$A95,'BD Factoraje'!$C:$C,$B$2),0)+V95-SUMIFS('BD Factoraje'!$R:$R,'BD Factoraje'!$G:$G,'Cartera Semanal Producto'!$A95,'BD Factoraje'!$N:$N,'Cartera Semanal Producto'!W$1,'BD Factoraje'!$C:$C,$B$2)</f>
        <v>0</v>
      </c>
      <c r="X95" s="11">
        <f>IF('Cartera Semanal Producto'!$A95='Cartera Semanal Producto'!X$1,-SUMIFS('BD Factoraje'!$Q:$Q,'BD Factoraje'!$G:$G,'Cartera Semanal Producto'!$A95,'BD Factoraje'!$C:$C,$B$2),0)+W95-SUMIFS('BD Factoraje'!$R:$R,'BD Factoraje'!$G:$G,'Cartera Semanal Producto'!$A95,'BD Factoraje'!$N:$N,'Cartera Semanal Producto'!X$1,'BD Factoraje'!$C:$C,$B$2)</f>
        <v>0</v>
      </c>
      <c r="Y95" s="11">
        <f>IF('Cartera Semanal Producto'!$A95='Cartera Semanal Producto'!Y$1,-SUMIFS('BD Factoraje'!$Q:$Q,'BD Factoraje'!$G:$G,'Cartera Semanal Producto'!$A95,'BD Factoraje'!$C:$C,$B$2),0)+X95-SUMIFS('BD Factoraje'!$R:$R,'BD Factoraje'!$G:$G,'Cartera Semanal Producto'!$A95,'BD Factoraje'!$N:$N,'Cartera Semanal Producto'!Y$1,'BD Factoraje'!$C:$C,$B$2)</f>
        <v>0</v>
      </c>
      <c r="Z95" s="11">
        <f>IF('Cartera Semanal Producto'!$A95='Cartera Semanal Producto'!Z$1,-SUMIFS('BD Factoraje'!$Q:$Q,'BD Factoraje'!$G:$G,'Cartera Semanal Producto'!$A95,'BD Factoraje'!$C:$C,$B$2),0)+Y95-SUMIFS('BD Factoraje'!$R:$R,'BD Factoraje'!$G:$G,'Cartera Semanal Producto'!$A95,'BD Factoraje'!$N:$N,'Cartera Semanal Producto'!Z$1,'BD Factoraje'!$C:$C,$B$2)</f>
        <v>0</v>
      </c>
      <c r="AA95" s="11">
        <f>IF('Cartera Semanal Producto'!$A95='Cartera Semanal Producto'!AA$1,-SUMIFS('BD Factoraje'!$Q:$Q,'BD Factoraje'!$G:$G,'Cartera Semanal Producto'!$A95,'BD Factoraje'!$C:$C,$B$2),0)+Z95-SUMIFS('BD Factoraje'!$R:$R,'BD Factoraje'!$G:$G,'Cartera Semanal Producto'!$A95,'BD Factoraje'!$N:$N,'Cartera Semanal Producto'!AA$1,'BD Factoraje'!$C:$C,$B$2)</f>
        <v>0</v>
      </c>
      <c r="AB95" s="11">
        <f>IF('Cartera Semanal Producto'!$A95='Cartera Semanal Producto'!AB$1,-SUMIFS('BD Factoraje'!$Q:$Q,'BD Factoraje'!$G:$G,'Cartera Semanal Producto'!$A95,'BD Factoraje'!$C:$C,$B$2),0)+AA95-SUMIFS('BD Factoraje'!$R:$R,'BD Factoraje'!$G:$G,'Cartera Semanal Producto'!$A95,'BD Factoraje'!$N:$N,'Cartera Semanal Producto'!AB$1,'BD Factoraje'!$C:$C,$B$2)</f>
        <v>0</v>
      </c>
      <c r="AC95" s="11">
        <f>IF('Cartera Semanal Producto'!$A95='Cartera Semanal Producto'!AC$1,-SUMIFS('BD Factoraje'!$Q:$Q,'BD Factoraje'!$G:$G,'Cartera Semanal Producto'!$A95,'BD Factoraje'!$C:$C,$B$2),0)+AB95-SUMIFS('BD Factoraje'!$R:$R,'BD Factoraje'!$G:$G,'Cartera Semanal Producto'!$A95,'BD Factoraje'!$N:$N,'Cartera Semanal Producto'!AC$1,'BD Factoraje'!$C:$C,$B$2)</f>
        <v>0</v>
      </c>
      <c r="AD95" s="11">
        <f>IF('Cartera Semanal Producto'!$A95='Cartera Semanal Producto'!AD$1,-SUMIFS('BD Factoraje'!$Q:$Q,'BD Factoraje'!$G:$G,'Cartera Semanal Producto'!$A95,'BD Factoraje'!$C:$C,$B$2),0)+AC95-SUMIFS('BD Factoraje'!$R:$R,'BD Factoraje'!$G:$G,'Cartera Semanal Producto'!$A95,'BD Factoraje'!$N:$N,'Cartera Semanal Producto'!AD$1,'BD Factoraje'!$C:$C,$B$2)</f>
        <v>0</v>
      </c>
      <c r="AE95" s="11">
        <f>IF('Cartera Semanal Producto'!$A95='Cartera Semanal Producto'!AE$1,-SUMIFS('BD Factoraje'!$Q:$Q,'BD Factoraje'!$G:$G,'Cartera Semanal Producto'!$A95,'BD Factoraje'!$C:$C,$B$2),0)+AD95-SUMIFS('BD Factoraje'!$R:$R,'BD Factoraje'!$G:$G,'Cartera Semanal Producto'!$A95,'BD Factoraje'!$N:$N,'Cartera Semanal Producto'!AE$1,'BD Factoraje'!$C:$C,$B$2)</f>
        <v>0</v>
      </c>
      <c r="AF95" s="11">
        <f>IF('Cartera Semanal Producto'!$A95='Cartera Semanal Producto'!AF$1,-SUMIFS('BD Factoraje'!$Q:$Q,'BD Factoraje'!$G:$G,'Cartera Semanal Producto'!$A95,'BD Factoraje'!$C:$C,$B$2),0)+AE95-SUMIFS('BD Factoraje'!$R:$R,'BD Factoraje'!$G:$G,'Cartera Semanal Producto'!$A95,'BD Factoraje'!$N:$N,'Cartera Semanal Producto'!AF$1,'BD Factoraje'!$C:$C,$B$2)</f>
        <v>0</v>
      </c>
      <c r="AG95" s="11">
        <f>IF('Cartera Semanal Producto'!$A95='Cartera Semanal Producto'!AG$1,-SUMIFS('BD Factoraje'!$Q:$Q,'BD Factoraje'!$G:$G,'Cartera Semanal Producto'!$A95,'BD Factoraje'!$C:$C,$B$2),0)+AF95-SUMIFS('BD Factoraje'!$R:$R,'BD Factoraje'!$G:$G,'Cartera Semanal Producto'!$A95,'BD Factoraje'!$N:$N,'Cartera Semanal Producto'!AG$1,'BD Factoraje'!$C:$C,$B$2)</f>
        <v>0</v>
      </c>
      <c r="AH95" s="11">
        <f>IF('Cartera Semanal Producto'!$A95='Cartera Semanal Producto'!AH$1,-SUMIFS('BD Factoraje'!$Q:$Q,'BD Factoraje'!$G:$G,'Cartera Semanal Producto'!$A95,'BD Factoraje'!$C:$C,$B$2),0)+AG95-SUMIFS('BD Factoraje'!$R:$R,'BD Factoraje'!$G:$G,'Cartera Semanal Producto'!$A95,'BD Factoraje'!$N:$N,'Cartera Semanal Producto'!AH$1,'BD Factoraje'!$C:$C,$B$2)</f>
        <v>0</v>
      </c>
      <c r="AI95" s="11">
        <f>IF('Cartera Semanal Producto'!$A95='Cartera Semanal Producto'!AI$1,-SUMIFS('BD Factoraje'!$Q:$Q,'BD Factoraje'!$G:$G,'Cartera Semanal Producto'!$A95,'BD Factoraje'!$C:$C,$B$2),0)+AH95-SUMIFS('BD Factoraje'!$R:$R,'BD Factoraje'!$G:$G,'Cartera Semanal Producto'!$A95,'BD Factoraje'!$N:$N,'Cartera Semanal Producto'!AI$1,'BD Factoraje'!$C:$C,$B$2)</f>
        <v>0</v>
      </c>
      <c r="AJ95" s="11">
        <f>IF('Cartera Semanal Producto'!$A95='Cartera Semanal Producto'!AJ$1,-SUMIFS('BD Factoraje'!$Q:$Q,'BD Factoraje'!$G:$G,'Cartera Semanal Producto'!$A95,'BD Factoraje'!$C:$C,$B$2),0)+AI95-SUMIFS('BD Factoraje'!$R:$R,'BD Factoraje'!$G:$G,'Cartera Semanal Producto'!$A95,'BD Factoraje'!$N:$N,'Cartera Semanal Producto'!AJ$1,'BD Factoraje'!$C:$C,$B$2)</f>
        <v>0</v>
      </c>
      <c r="AK95" s="11">
        <f>IF('Cartera Semanal Producto'!$A95='Cartera Semanal Producto'!AK$1,-SUMIFS('BD Factoraje'!$Q:$Q,'BD Factoraje'!$G:$G,'Cartera Semanal Producto'!$A95,'BD Factoraje'!$C:$C,$B$2),0)+AJ95-SUMIFS('BD Factoraje'!$R:$R,'BD Factoraje'!$G:$G,'Cartera Semanal Producto'!$A95,'BD Factoraje'!$N:$N,'Cartera Semanal Producto'!AK$1,'BD Factoraje'!$C:$C,$B$2)</f>
        <v>0</v>
      </c>
      <c r="AL95" s="11">
        <f>IF('Cartera Semanal Producto'!$A95='Cartera Semanal Producto'!AL$1,-SUMIFS('BD Factoraje'!$Q:$Q,'BD Factoraje'!$G:$G,'Cartera Semanal Producto'!$A95,'BD Factoraje'!$C:$C,$B$2),0)+AK95-SUMIFS('BD Factoraje'!$R:$R,'BD Factoraje'!$G:$G,'Cartera Semanal Producto'!$A95,'BD Factoraje'!$N:$N,'Cartera Semanal Producto'!AL$1,'BD Factoraje'!$C:$C,$B$2)</f>
        <v>0</v>
      </c>
      <c r="AM95" s="11">
        <f>IF('Cartera Semanal Producto'!$A95='Cartera Semanal Producto'!AM$1,-SUMIFS('BD Factoraje'!$Q:$Q,'BD Factoraje'!$G:$G,'Cartera Semanal Producto'!$A95,'BD Factoraje'!$C:$C,$B$2),0)+AL95-SUMIFS('BD Factoraje'!$R:$R,'BD Factoraje'!$G:$G,'Cartera Semanal Producto'!$A95,'BD Factoraje'!$N:$N,'Cartera Semanal Producto'!AM$1,'BD Factoraje'!$C:$C,$B$2)</f>
        <v>0</v>
      </c>
      <c r="AN95" s="11">
        <f>IF('Cartera Semanal Producto'!$A95='Cartera Semanal Producto'!AN$1,-SUMIFS('BD Factoraje'!$Q:$Q,'BD Factoraje'!$G:$G,'Cartera Semanal Producto'!$A95,'BD Factoraje'!$C:$C,$B$2),0)+AM95-SUMIFS('BD Factoraje'!$R:$R,'BD Factoraje'!$G:$G,'Cartera Semanal Producto'!$A95,'BD Factoraje'!$N:$N,'Cartera Semanal Producto'!AN$1,'BD Factoraje'!$C:$C,$B$2)</f>
        <v>0</v>
      </c>
      <c r="AO95" s="11">
        <f>IF('Cartera Semanal Producto'!$A95='Cartera Semanal Producto'!AO$1,-SUMIFS('BD Factoraje'!$Q:$Q,'BD Factoraje'!$G:$G,'Cartera Semanal Producto'!$A95,'BD Factoraje'!$C:$C,$B$2),0)+AN95-SUMIFS('BD Factoraje'!$R:$R,'BD Factoraje'!$G:$G,'Cartera Semanal Producto'!$A95,'BD Factoraje'!$N:$N,'Cartera Semanal Producto'!AO$1,'BD Factoraje'!$C:$C,$B$2)</f>
        <v>0</v>
      </c>
      <c r="AP95" s="11">
        <f>IF('Cartera Semanal Producto'!$A95='Cartera Semanal Producto'!AP$1,-SUMIFS('BD Factoraje'!$Q:$Q,'BD Factoraje'!$G:$G,'Cartera Semanal Producto'!$A95,'BD Factoraje'!$C:$C,$B$2),0)+AO95-SUMIFS('BD Factoraje'!$R:$R,'BD Factoraje'!$G:$G,'Cartera Semanal Producto'!$A95,'BD Factoraje'!$N:$N,'Cartera Semanal Producto'!AP$1,'BD Factoraje'!$C:$C,$B$2)</f>
        <v>0</v>
      </c>
      <c r="AQ95" s="11">
        <f>IF('Cartera Semanal Producto'!$A95='Cartera Semanal Producto'!AQ$1,-SUMIFS('BD Factoraje'!$Q:$Q,'BD Factoraje'!$G:$G,'Cartera Semanal Producto'!$A95,'BD Factoraje'!$C:$C,$B$2),0)+AP95-SUMIFS('BD Factoraje'!$R:$R,'BD Factoraje'!$G:$G,'Cartera Semanal Producto'!$A95,'BD Factoraje'!$N:$N,'Cartera Semanal Producto'!AQ$1,'BD Factoraje'!$C:$C,$B$2)</f>
        <v>0</v>
      </c>
      <c r="AR95" s="11">
        <f>IF('Cartera Semanal Producto'!$A95='Cartera Semanal Producto'!AR$1,-SUMIFS('BD Factoraje'!$Q:$Q,'BD Factoraje'!$G:$G,'Cartera Semanal Producto'!$A95,'BD Factoraje'!$C:$C,$B$2),0)+AQ95-SUMIFS('BD Factoraje'!$R:$R,'BD Factoraje'!$G:$G,'Cartera Semanal Producto'!$A95,'BD Factoraje'!$N:$N,'Cartera Semanal Producto'!AR$1,'BD Factoraje'!$C:$C,$B$2)</f>
        <v>0</v>
      </c>
      <c r="AS95" s="11">
        <f>IF('Cartera Semanal Producto'!$A95='Cartera Semanal Producto'!AS$1,-SUMIFS('BD Factoraje'!$Q:$Q,'BD Factoraje'!$G:$G,'Cartera Semanal Producto'!$A95,'BD Factoraje'!$C:$C,$B$2),0)+AR95-SUMIFS('BD Factoraje'!$R:$R,'BD Factoraje'!$G:$G,'Cartera Semanal Producto'!$A95,'BD Factoraje'!$N:$N,'Cartera Semanal Producto'!AS$1,'BD Factoraje'!$C:$C,$B$2)</f>
        <v>0</v>
      </c>
      <c r="AT95" s="11">
        <f>IF('Cartera Semanal Producto'!$A95='Cartera Semanal Producto'!AT$1,-SUMIFS('BD Factoraje'!$Q:$Q,'BD Factoraje'!$G:$G,'Cartera Semanal Producto'!$A95,'BD Factoraje'!$C:$C,$B$2),0)+AS95-SUMIFS('BD Factoraje'!$R:$R,'BD Factoraje'!$G:$G,'Cartera Semanal Producto'!$A95,'BD Factoraje'!$N:$N,'Cartera Semanal Producto'!AT$1,'BD Factoraje'!$C:$C,$B$2)</f>
        <v>0</v>
      </c>
      <c r="AU95" s="11">
        <f>IF('Cartera Semanal Producto'!$A95='Cartera Semanal Producto'!AU$1,-SUMIFS('BD Factoraje'!$Q:$Q,'BD Factoraje'!$G:$G,'Cartera Semanal Producto'!$A95,'BD Factoraje'!$C:$C,$B$2),0)+AT95-SUMIFS('BD Factoraje'!$R:$R,'BD Factoraje'!$G:$G,'Cartera Semanal Producto'!$A95,'BD Factoraje'!$N:$N,'Cartera Semanal Producto'!AU$1,'BD Factoraje'!$C:$C,$B$2)</f>
        <v>0</v>
      </c>
      <c r="AV95" s="11">
        <f>IF('Cartera Semanal Producto'!$A95='Cartera Semanal Producto'!AV$1,-SUMIFS('BD Factoraje'!$Q:$Q,'BD Factoraje'!$G:$G,'Cartera Semanal Producto'!$A95,'BD Factoraje'!$C:$C,$B$2),0)+AU95-SUMIFS('BD Factoraje'!$R:$R,'BD Factoraje'!$G:$G,'Cartera Semanal Producto'!$A95,'BD Factoraje'!$N:$N,'Cartera Semanal Producto'!AV$1,'BD Factoraje'!$C:$C,$B$2)</f>
        <v>0</v>
      </c>
      <c r="AW95" s="11">
        <f>IF('Cartera Semanal Producto'!$A95='Cartera Semanal Producto'!AW$1,-SUMIFS('BD Factoraje'!$Q:$Q,'BD Factoraje'!$G:$G,'Cartera Semanal Producto'!$A95,'BD Factoraje'!$C:$C,$B$2),0)+AV95-SUMIFS('BD Factoraje'!$R:$R,'BD Factoraje'!$G:$G,'Cartera Semanal Producto'!$A95,'BD Factoraje'!$N:$N,'Cartera Semanal Producto'!AW$1,'BD Factoraje'!$C:$C,$B$2)</f>
        <v>0</v>
      </c>
      <c r="AX95" s="11">
        <f>IF('Cartera Semanal Producto'!$A95='Cartera Semanal Producto'!AX$1,-SUMIFS('BD Factoraje'!$Q:$Q,'BD Factoraje'!$G:$G,'Cartera Semanal Producto'!$A95,'BD Factoraje'!$C:$C,$B$2),0)+AW95-SUMIFS('BD Factoraje'!$R:$R,'BD Factoraje'!$G:$G,'Cartera Semanal Producto'!$A95,'BD Factoraje'!$N:$N,'Cartera Semanal Producto'!AX$1,'BD Factoraje'!$C:$C,$B$2)</f>
        <v>0</v>
      </c>
      <c r="AY95" s="11">
        <f>IF('Cartera Semanal Producto'!$A95='Cartera Semanal Producto'!AY$1,-SUMIFS('BD Factoraje'!$Q:$Q,'BD Factoraje'!$G:$G,'Cartera Semanal Producto'!$A95,'BD Factoraje'!$C:$C,$B$2),0)+AX95-SUMIFS('BD Factoraje'!$R:$R,'BD Factoraje'!$G:$G,'Cartera Semanal Producto'!$A95,'BD Factoraje'!$N:$N,'Cartera Semanal Producto'!AY$1,'BD Factoraje'!$C:$C,$B$2)</f>
        <v>0</v>
      </c>
      <c r="AZ95" s="11">
        <f>IF('Cartera Semanal Producto'!$A95='Cartera Semanal Producto'!AZ$1,-SUMIFS('BD Factoraje'!$Q:$Q,'BD Factoraje'!$G:$G,'Cartera Semanal Producto'!$A95,'BD Factoraje'!$C:$C,$B$2),0)+AY95-SUMIFS('BD Factoraje'!$R:$R,'BD Factoraje'!$G:$G,'Cartera Semanal Producto'!$A95,'BD Factoraje'!$N:$N,'Cartera Semanal Producto'!AZ$1,'BD Factoraje'!$C:$C,$B$2)</f>
        <v>0</v>
      </c>
      <c r="BA95" s="11">
        <f>IF('Cartera Semanal Producto'!$A95='Cartera Semanal Producto'!BA$1,-SUMIFS('BD Factoraje'!$Q:$Q,'BD Factoraje'!$G:$G,'Cartera Semanal Producto'!$A95,'BD Factoraje'!$C:$C,$B$2),0)+AZ95-SUMIFS('BD Factoraje'!$R:$R,'BD Factoraje'!$G:$G,'Cartera Semanal Producto'!$A95,'BD Factoraje'!$N:$N,'Cartera Semanal Producto'!BA$1,'BD Factoraje'!$C:$C,$B$2)</f>
        <v>0</v>
      </c>
      <c r="BB95" s="11">
        <f>IF('Cartera Semanal Producto'!$A95='Cartera Semanal Producto'!BB$1,-SUMIFS('BD Factoraje'!$Q:$Q,'BD Factoraje'!$G:$G,'Cartera Semanal Producto'!$A95,'BD Factoraje'!$C:$C,$B$2),0)+BA95-SUMIFS('BD Factoraje'!$R:$R,'BD Factoraje'!$G:$G,'Cartera Semanal Producto'!$A95,'BD Factoraje'!$N:$N,'Cartera Semanal Producto'!BB$1,'BD Factoraje'!$C:$C,$B$2)</f>
        <v>0</v>
      </c>
      <c r="BC95" s="11">
        <f>IF('Cartera Semanal Producto'!$A95='Cartera Semanal Producto'!BC$1,-SUMIFS('BD Factoraje'!$Q:$Q,'BD Factoraje'!$G:$G,'Cartera Semanal Producto'!$A95,'BD Factoraje'!$C:$C,$B$2),0)+BB95-SUMIFS('BD Factoraje'!$R:$R,'BD Factoraje'!$G:$G,'Cartera Semanal Producto'!$A95,'BD Factoraje'!$N:$N,'Cartera Semanal Producto'!BC$1,'BD Factoraje'!$C:$C,$B$2)</f>
        <v>0</v>
      </c>
      <c r="BD95" s="11">
        <f>IF('Cartera Semanal Producto'!$A95='Cartera Semanal Producto'!BD$1,-SUMIFS('BD Factoraje'!$Q:$Q,'BD Factoraje'!$G:$G,'Cartera Semanal Producto'!$A95,'BD Factoraje'!$C:$C,$B$2),0)+BC95-SUMIFS('BD Factoraje'!$R:$R,'BD Factoraje'!$G:$G,'Cartera Semanal Producto'!$A95,'BD Factoraje'!$N:$N,'Cartera Semanal Producto'!BD$1,'BD Factoraje'!$C:$C,$B$2)</f>
        <v>0</v>
      </c>
      <c r="BE95" s="11">
        <f>IF('Cartera Semanal Producto'!$A95='Cartera Semanal Producto'!BE$1,-SUMIFS('BD Factoraje'!$Q:$Q,'BD Factoraje'!$G:$G,'Cartera Semanal Producto'!$A95,'BD Factoraje'!$C:$C,$B$2),0)+BD95-SUMIFS('BD Factoraje'!$R:$R,'BD Factoraje'!$G:$G,'Cartera Semanal Producto'!$A95,'BD Factoraje'!$N:$N,'Cartera Semanal Producto'!BE$1,'BD Factoraje'!$C:$C,$B$2)</f>
        <v>0</v>
      </c>
      <c r="BF95" s="11">
        <f>IF('Cartera Semanal Producto'!$A95='Cartera Semanal Producto'!BF$1,-SUMIFS('BD Factoraje'!$Q:$Q,'BD Factoraje'!$G:$G,'Cartera Semanal Producto'!$A95,'BD Factoraje'!$C:$C,$B$2),0)+BE95-SUMIFS('BD Factoraje'!$R:$R,'BD Factoraje'!$G:$G,'Cartera Semanal Producto'!$A95,'BD Factoraje'!$N:$N,'Cartera Semanal Producto'!BF$1,'BD Factoraje'!$C:$C,$B$2)</f>
        <v>0</v>
      </c>
      <c r="BG95" s="11">
        <f>IF('Cartera Semanal Producto'!$A95='Cartera Semanal Producto'!BG$1,-SUMIFS('BD Factoraje'!$Q:$Q,'BD Factoraje'!$G:$G,'Cartera Semanal Producto'!$A95,'BD Factoraje'!$C:$C,$B$2),0)+BF95-SUMIFS('BD Factoraje'!$R:$R,'BD Factoraje'!$G:$G,'Cartera Semanal Producto'!$A95,'BD Factoraje'!$N:$N,'Cartera Semanal Producto'!BG$1,'BD Factoraje'!$C:$C,$B$2)</f>
        <v>0</v>
      </c>
      <c r="BH95" s="11">
        <f>IF('Cartera Semanal Producto'!$A95='Cartera Semanal Producto'!BH$1,-SUMIFS('BD Factoraje'!$Q:$Q,'BD Factoraje'!$G:$G,'Cartera Semanal Producto'!$A95,'BD Factoraje'!$C:$C,$B$2),0)+BG95-SUMIFS('BD Factoraje'!$R:$R,'BD Factoraje'!$G:$G,'Cartera Semanal Producto'!$A95,'BD Factoraje'!$N:$N,'Cartera Semanal Producto'!BH$1,'BD Factoraje'!$C:$C,$B$2)</f>
        <v>0</v>
      </c>
      <c r="BI95" s="11">
        <f>IF('Cartera Semanal Producto'!$A95='Cartera Semanal Producto'!BI$1,-SUMIFS('BD Factoraje'!$Q:$Q,'BD Factoraje'!$G:$G,'Cartera Semanal Producto'!$A95,'BD Factoraje'!$C:$C,$B$2),0)+BH95-SUMIFS('BD Factoraje'!$R:$R,'BD Factoraje'!$G:$G,'Cartera Semanal Producto'!$A95,'BD Factoraje'!$N:$N,'Cartera Semanal Producto'!BI$1,'BD Factoraje'!$C:$C,$B$2)</f>
        <v>0</v>
      </c>
      <c r="BJ95" s="11">
        <f>IF('Cartera Semanal Producto'!$A95='Cartera Semanal Producto'!BJ$1,-SUMIFS('BD Factoraje'!$Q:$Q,'BD Factoraje'!$G:$G,'Cartera Semanal Producto'!$A95,'BD Factoraje'!$C:$C,$B$2),0)+BI95-SUMIFS('BD Factoraje'!$R:$R,'BD Factoraje'!$G:$G,'Cartera Semanal Producto'!$A95,'BD Factoraje'!$N:$N,'Cartera Semanal Producto'!BJ$1,'BD Factoraje'!$C:$C,$B$2)</f>
        <v>0</v>
      </c>
      <c r="BK95" s="11">
        <f>IF('Cartera Semanal Producto'!$A95='Cartera Semanal Producto'!BK$1,-SUMIFS('BD Factoraje'!$Q:$Q,'BD Factoraje'!$G:$G,'Cartera Semanal Producto'!$A95,'BD Factoraje'!$C:$C,$B$2),0)+BJ95-SUMIFS('BD Factoraje'!$R:$R,'BD Factoraje'!$G:$G,'Cartera Semanal Producto'!$A95,'BD Factoraje'!$N:$N,'Cartera Semanal Producto'!BK$1,'BD Factoraje'!$C:$C,$B$2)</f>
        <v>0</v>
      </c>
      <c r="BL95" s="11">
        <f>IF('Cartera Semanal Producto'!$A95='Cartera Semanal Producto'!BL$1,-SUMIFS('BD Factoraje'!$Q:$Q,'BD Factoraje'!$G:$G,'Cartera Semanal Producto'!$A95,'BD Factoraje'!$C:$C,$B$2),0)+BK95-SUMIFS('BD Factoraje'!$R:$R,'BD Factoraje'!$G:$G,'Cartera Semanal Producto'!$A95,'BD Factoraje'!$N:$N,'Cartera Semanal Producto'!BL$1,'BD Factoraje'!$C:$C,$B$2)</f>
        <v>0</v>
      </c>
      <c r="BM95" s="11">
        <f>IF('Cartera Semanal Producto'!$A95='Cartera Semanal Producto'!BM$1,-SUMIFS('BD Factoraje'!$Q:$Q,'BD Factoraje'!$G:$G,'Cartera Semanal Producto'!$A95,'BD Factoraje'!$C:$C,$B$2),0)+BL95-SUMIFS('BD Factoraje'!$R:$R,'BD Factoraje'!$G:$G,'Cartera Semanal Producto'!$A95,'BD Factoraje'!$N:$N,'Cartera Semanal Producto'!BM$1,'BD Factoraje'!$C:$C,$B$2)</f>
        <v>0</v>
      </c>
      <c r="BN95" s="11">
        <f>IF('Cartera Semanal Producto'!$A95='Cartera Semanal Producto'!BN$1,-SUMIFS('BD Factoraje'!$Q:$Q,'BD Factoraje'!$G:$G,'Cartera Semanal Producto'!$A95,'BD Factoraje'!$C:$C,$B$2),0)+BM95-SUMIFS('BD Factoraje'!$R:$R,'BD Factoraje'!$G:$G,'Cartera Semanal Producto'!$A95,'BD Factoraje'!$N:$N,'Cartera Semanal Producto'!BN$1,'BD Factoraje'!$C:$C,$B$2)</f>
        <v>0</v>
      </c>
      <c r="BO95" s="11">
        <f>IF('Cartera Semanal Producto'!$A95='Cartera Semanal Producto'!BO$1,-SUMIFS('BD Factoraje'!$Q:$Q,'BD Factoraje'!$G:$G,'Cartera Semanal Producto'!$A95,'BD Factoraje'!$C:$C,$B$2),0)+BN95-SUMIFS('BD Factoraje'!$R:$R,'BD Factoraje'!$G:$G,'Cartera Semanal Producto'!$A95,'BD Factoraje'!$N:$N,'Cartera Semanal Producto'!BO$1,'BD Factoraje'!$C:$C,$B$2)</f>
        <v>0</v>
      </c>
      <c r="BP95" s="11">
        <f>IF('Cartera Semanal Producto'!$A95='Cartera Semanal Producto'!BP$1,-SUMIFS('BD Factoraje'!$Q:$Q,'BD Factoraje'!$G:$G,'Cartera Semanal Producto'!$A95,'BD Factoraje'!$C:$C,$B$2),0)+BO95-SUMIFS('BD Factoraje'!$R:$R,'BD Factoraje'!$G:$G,'Cartera Semanal Producto'!$A95,'BD Factoraje'!$N:$N,'Cartera Semanal Producto'!BP$1,'BD Factoraje'!$C:$C,$B$2)</f>
        <v>0</v>
      </c>
      <c r="BQ95" s="11">
        <f>IF('Cartera Semanal Producto'!$A95='Cartera Semanal Producto'!BQ$1,-SUMIFS('BD Factoraje'!$Q:$Q,'BD Factoraje'!$G:$G,'Cartera Semanal Producto'!$A95,'BD Factoraje'!$C:$C,$B$2),0)+BP95-SUMIFS('BD Factoraje'!$R:$R,'BD Factoraje'!$G:$G,'Cartera Semanal Producto'!$A95,'BD Factoraje'!$N:$N,'Cartera Semanal Producto'!BQ$1,'BD Factoraje'!$C:$C,$B$2)</f>
        <v>0</v>
      </c>
      <c r="BR95" s="11">
        <f>IF('Cartera Semanal Producto'!$A95='Cartera Semanal Producto'!BR$1,-SUMIFS('BD Factoraje'!$Q:$Q,'BD Factoraje'!$G:$G,'Cartera Semanal Producto'!$A95,'BD Factoraje'!$C:$C,$B$2),0)+BQ95-SUMIFS('BD Factoraje'!$R:$R,'BD Factoraje'!$G:$G,'Cartera Semanal Producto'!$A95,'BD Factoraje'!$N:$N,'Cartera Semanal Producto'!BR$1,'BD Factoraje'!$C:$C,$B$2)</f>
        <v>0</v>
      </c>
      <c r="BS95" s="11">
        <f>IF('Cartera Semanal Producto'!$A95='Cartera Semanal Producto'!BS$1,-SUMIFS('BD Factoraje'!$Q:$Q,'BD Factoraje'!$G:$G,'Cartera Semanal Producto'!$A95,'BD Factoraje'!$C:$C,$B$2),0)+BR95-SUMIFS('BD Factoraje'!$R:$R,'BD Factoraje'!$G:$G,'Cartera Semanal Producto'!$A95,'BD Factoraje'!$N:$N,'Cartera Semanal Producto'!BS$1,'BD Factoraje'!$C:$C,$B$2)</f>
        <v>0</v>
      </c>
      <c r="BT95" s="11">
        <f>IF('Cartera Semanal Producto'!$A95='Cartera Semanal Producto'!BT$1,-SUMIFS('BD Factoraje'!$Q:$Q,'BD Factoraje'!$G:$G,'Cartera Semanal Producto'!$A95,'BD Factoraje'!$C:$C,$B$2),0)+BS95-SUMIFS('BD Factoraje'!$R:$R,'BD Factoraje'!$G:$G,'Cartera Semanal Producto'!$A95,'BD Factoraje'!$N:$N,'Cartera Semanal Producto'!BT$1,'BD Factoraje'!$C:$C,$B$2)</f>
        <v>0</v>
      </c>
      <c r="BU95" s="11">
        <f>IF('Cartera Semanal Producto'!$A95='Cartera Semanal Producto'!BU$1,-SUMIFS('BD Factoraje'!$Q:$Q,'BD Factoraje'!$G:$G,'Cartera Semanal Producto'!$A95,'BD Factoraje'!$C:$C,$B$2),0)+BT95-SUMIFS('BD Factoraje'!$R:$R,'BD Factoraje'!$G:$G,'Cartera Semanal Producto'!$A95,'BD Factoraje'!$N:$N,'Cartera Semanal Producto'!BU$1,'BD Factoraje'!$C:$C,$B$2)</f>
        <v>0</v>
      </c>
      <c r="BV95" s="11">
        <f>IF('Cartera Semanal Producto'!$A95='Cartera Semanal Producto'!BV$1,-SUMIFS('BD Factoraje'!$Q:$Q,'BD Factoraje'!$G:$G,'Cartera Semanal Producto'!$A95,'BD Factoraje'!$C:$C,$B$2),0)+BU95-SUMIFS('BD Factoraje'!$R:$R,'BD Factoraje'!$G:$G,'Cartera Semanal Producto'!$A95,'BD Factoraje'!$N:$N,'Cartera Semanal Producto'!BV$1,'BD Factoraje'!$C:$C,$B$2)</f>
        <v>0</v>
      </c>
      <c r="BW95" s="11">
        <f>IF('Cartera Semanal Producto'!$A95='Cartera Semanal Producto'!BW$1,-SUMIFS('BD Factoraje'!$Q:$Q,'BD Factoraje'!$G:$G,'Cartera Semanal Producto'!$A95,'BD Factoraje'!$C:$C,$B$2),0)+BV95-SUMIFS('BD Factoraje'!$R:$R,'BD Factoraje'!$G:$G,'Cartera Semanal Producto'!$A95,'BD Factoraje'!$N:$N,'Cartera Semanal Producto'!BW$1,'BD Factoraje'!$C:$C,$B$2)</f>
        <v>0</v>
      </c>
      <c r="BX95" s="11">
        <f>IF('Cartera Semanal Producto'!$A95='Cartera Semanal Producto'!BX$1,-SUMIFS('BD Factoraje'!$Q:$Q,'BD Factoraje'!$G:$G,'Cartera Semanal Producto'!$A95,'BD Factoraje'!$C:$C,$B$2),0)+BW95-SUMIFS('BD Factoraje'!$R:$R,'BD Factoraje'!$G:$G,'Cartera Semanal Producto'!$A95,'BD Factoraje'!$N:$N,'Cartera Semanal Producto'!BX$1,'BD Factoraje'!$C:$C,$B$2)</f>
        <v>0</v>
      </c>
      <c r="BY95" s="11">
        <f>IF('Cartera Semanal Producto'!$A95='Cartera Semanal Producto'!BY$1,-SUMIFS('BD Factoraje'!$Q:$Q,'BD Factoraje'!$G:$G,'Cartera Semanal Producto'!$A95,'BD Factoraje'!$C:$C,$B$2),0)+BX95-SUMIFS('BD Factoraje'!$R:$R,'BD Factoraje'!$G:$G,'Cartera Semanal Producto'!$A95,'BD Factoraje'!$N:$N,'Cartera Semanal Producto'!BY$1,'BD Factoraje'!$C:$C,$B$2)</f>
        <v>0</v>
      </c>
      <c r="BZ95" s="11">
        <f>IF('Cartera Semanal Producto'!$A95='Cartera Semanal Producto'!BZ$1,-SUMIFS('BD Factoraje'!$Q:$Q,'BD Factoraje'!$G:$G,'Cartera Semanal Producto'!$A95,'BD Factoraje'!$C:$C,$B$2),0)+BY95-SUMIFS('BD Factoraje'!$R:$R,'BD Factoraje'!$G:$G,'Cartera Semanal Producto'!$A95,'BD Factoraje'!$N:$N,'Cartera Semanal Producto'!BZ$1,'BD Factoraje'!$C:$C,$B$2)</f>
        <v>0</v>
      </c>
      <c r="CA95" s="11">
        <f>IF('Cartera Semanal Producto'!$A95='Cartera Semanal Producto'!CA$1,-SUMIFS('BD Factoraje'!$Q:$Q,'BD Factoraje'!$G:$G,'Cartera Semanal Producto'!$A95,'BD Factoraje'!$C:$C,$B$2),0)+BZ95-SUMIFS('BD Factoraje'!$R:$R,'BD Factoraje'!$G:$G,'Cartera Semanal Producto'!$A95,'BD Factoraje'!$N:$N,'Cartera Semanal Producto'!CA$1,'BD Factoraje'!$C:$C,$B$2)</f>
        <v>0</v>
      </c>
      <c r="CB95" s="11">
        <f>IF('Cartera Semanal Producto'!$A95='Cartera Semanal Producto'!CB$1,-SUMIFS('BD Factoraje'!$Q:$Q,'BD Factoraje'!$G:$G,'Cartera Semanal Producto'!$A95,'BD Factoraje'!$C:$C,$B$2),0)+CA95-SUMIFS('BD Factoraje'!$R:$R,'BD Factoraje'!$G:$G,'Cartera Semanal Producto'!$A95,'BD Factoraje'!$N:$N,'Cartera Semanal Producto'!CB$1,'BD Factoraje'!$C:$C,$B$2)</f>
        <v>0</v>
      </c>
      <c r="CC95" s="11">
        <f>IF('Cartera Semanal Producto'!$A95='Cartera Semanal Producto'!CC$1,-SUMIFS('BD Factoraje'!$Q:$Q,'BD Factoraje'!$G:$G,'Cartera Semanal Producto'!$A95,'BD Factoraje'!$C:$C,$B$2),0)+CB95-SUMIFS('BD Factoraje'!$R:$R,'BD Factoraje'!$G:$G,'Cartera Semanal Producto'!$A95,'BD Factoraje'!$N:$N,'Cartera Semanal Producto'!CC$1,'BD Factoraje'!$C:$C,$B$2)</f>
        <v>0</v>
      </c>
      <c r="CD95" s="11">
        <f>IF('Cartera Semanal Producto'!$A95='Cartera Semanal Producto'!CD$1,-SUMIFS('BD Factoraje'!$Q:$Q,'BD Factoraje'!$G:$G,'Cartera Semanal Producto'!$A95,'BD Factoraje'!$C:$C,$B$2),0)+CC95-SUMIFS('BD Factoraje'!$R:$R,'BD Factoraje'!$G:$G,'Cartera Semanal Producto'!$A95,'BD Factoraje'!$N:$N,'Cartera Semanal Producto'!CD$1,'BD Factoraje'!$C:$C,$B$2)</f>
        <v>0</v>
      </c>
      <c r="CE95" s="11">
        <f>IF('Cartera Semanal Producto'!$A95='Cartera Semanal Producto'!CE$1,-SUMIFS('BD Factoraje'!$Q:$Q,'BD Factoraje'!$G:$G,'Cartera Semanal Producto'!$A95,'BD Factoraje'!$C:$C,$B$2),0)+CD95-SUMIFS('BD Factoraje'!$R:$R,'BD Factoraje'!$G:$G,'Cartera Semanal Producto'!$A95,'BD Factoraje'!$N:$N,'Cartera Semanal Producto'!CE$1,'BD Factoraje'!$C:$C,$B$2)</f>
        <v>0</v>
      </c>
      <c r="CF95" s="11">
        <f>IF('Cartera Semanal Producto'!$A95='Cartera Semanal Producto'!CF$1,-SUMIFS('BD Factoraje'!$Q:$Q,'BD Factoraje'!$G:$G,'Cartera Semanal Producto'!$A95,'BD Factoraje'!$C:$C,$B$2),0)+CE95-SUMIFS('BD Factoraje'!$R:$R,'BD Factoraje'!$G:$G,'Cartera Semanal Producto'!$A95,'BD Factoraje'!$N:$N,'Cartera Semanal Producto'!CF$1,'BD Factoraje'!$C:$C,$B$2)</f>
        <v>0</v>
      </c>
      <c r="CG95" s="11">
        <f>IF('Cartera Semanal Producto'!$A95='Cartera Semanal Producto'!CG$1,-SUMIFS('BD Factoraje'!$Q:$Q,'BD Factoraje'!$G:$G,'Cartera Semanal Producto'!$A95,'BD Factoraje'!$C:$C,$B$2),0)+CF95-SUMIFS('BD Factoraje'!$R:$R,'BD Factoraje'!$G:$G,'Cartera Semanal Producto'!$A95,'BD Factoraje'!$N:$N,'Cartera Semanal Producto'!CG$1,'BD Factoraje'!$C:$C,$B$2)</f>
        <v>0</v>
      </c>
      <c r="CH95" s="11">
        <f>IF('Cartera Semanal Producto'!$A95='Cartera Semanal Producto'!CH$1,-SUMIFS('BD Factoraje'!$Q:$Q,'BD Factoraje'!$G:$G,'Cartera Semanal Producto'!$A95,'BD Factoraje'!$C:$C,$B$2),0)+CG95-SUMIFS('BD Factoraje'!$R:$R,'BD Factoraje'!$G:$G,'Cartera Semanal Producto'!$A95,'BD Factoraje'!$N:$N,'Cartera Semanal Producto'!CH$1,'BD Factoraje'!$C:$C,$B$2)</f>
        <v>0</v>
      </c>
      <c r="CI95" s="11">
        <f>IF('Cartera Semanal Producto'!$A95='Cartera Semanal Producto'!CI$1,-SUMIFS('BD Factoraje'!$Q:$Q,'BD Factoraje'!$G:$G,'Cartera Semanal Producto'!$A95,'BD Factoraje'!$C:$C,$B$2),0)+CH95-SUMIFS('BD Factoraje'!$R:$R,'BD Factoraje'!$G:$G,'Cartera Semanal Producto'!$A95,'BD Factoraje'!$N:$N,'Cartera Semanal Producto'!CI$1,'BD Factoraje'!$C:$C,$B$2)</f>
        <v>0</v>
      </c>
      <c r="CJ95" s="11">
        <f>IF('Cartera Semanal Producto'!$A95='Cartera Semanal Producto'!CJ$1,-SUMIFS('BD Factoraje'!$Q:$Q,'BD Factoraje'!$G:$G,'Cartera Semanal Producto'!$A95,'BD Factoraje'!$C:$C,$B$2),0)+CI95-SUMIFS('BD Factoraje'!$R:$R,'BD Factoraje'!$G:$G,'Cartera Semanal Producto'!$A95,'BD Factoraje'!$N:$N,'Cartera Semanal Producto'!CJ$1,'BD Factoraje'!$C:$C,$B$2)</f>
        <v>0</v>
      </c>
      <c r="CK95" s="11">
        <f>IF('Cartera Semanal Producto'!$A95='Cartera Semanal Producto'!CK$1,-SUMIFS('BD Factoraje'!$Q:$Q,'BD Factoraje'!$G:$G,'Cartera Semanal Producto'!$A95,'BD Factoraje'!$C:$C,$B$2),0)+CJ95-SUMIFS('BD Factoraje'!$R:$R,'BD Factoraje'!$G:$G,'Cartera Semanal Producto'!$A95,'BD Factoraje'!$N:$N,'Cartera Semanal Producto'!CK$1,'BD Factoraje'!$C:$C,$B$2)</f>
        <v>0</v>
      </c>
      <c r="CL95" s="11">
        <f>IF('Cartera Semanal Producto'!$A95='Cartera Semanal Producto'!CL$1,-SUMIFS('BD Factoraje'!$Q:$Q,'BD Factoraje'!$G:$G,'Cartera Semanal Producto'!$A95,'BD Factoraje'!$C:$C,$B$2),0)+CK95-SUMIFS('BD Factoraje'!$R:$R,'BD Factoraje'!$G:$G,'Cartera Semanal Producto'!$A95,'BD Factoraje'!$N:$N,'Cartera Semanal Producto'!CL$1,'BD Factoraje'!$C:$C,$B$2)</f>
        <v>0</v>
      </c>
      <c r="CM95" s="11">
        <f>IF('Cartera Semanal Producto'!$A95='Cartera Semanal Producto'!CM$1,-SUMIFS('BD Factoraje'!$Q:$Q,'BD Factoraje'!$G:$G,'Cartera Semanal Producto'!$A95,'BD Factoraje'!$C:$C,$B$2),0)+CL95-SUMIFS('BD Factoraje'!$R:$R,'BD Factoraje'!$G:$G,'Cartera Semanal Producto'!$A95,'BD Factoraje'!$N:$N,'Cartera Semanal Producto'!CM$1,'BD Factoraje'!$C:$C,$B$2)</f>
        <v>0</v>
      </c>
      <c r="CN95" s="11">
        <f>IF('Cartera Semanal Producto'!$A95='Cartera Semanal Producto'!CN$1,-SUMIFS('BD Factoraje'!$Q:$Q,'BD Factoraje'!$G:$G,'Cartera Semanal Producto'!$A95,'BD Factoraje'!$C:$C,$B$2),0)+CM95-SUMIFS('BD Factoraje'!$R:$R,'BD Factoraje'!$G:$G,'Cartera Semanal Producto'!$A95,'BD Factoraje'!$N:$N,'Cartera Semanal Producto'!CN$1,'BD Factoraje'!$C:$C,$B$2)</f>
        <v>0</v>
      </c>
      <c r="CO95" s="11">
        <f>IF('Cartera Semanal Producto'!$A95='Cartera Semanal Producto'!CO$1,-SUMIFS('BD Factoraje'!$Q:$Q,'BD Factoraje'!$G:$G,'Cartera Semanal Producto'!$A95,'BD Factoraje'!$C:$C,$B$2),0)+CN95-SUMIFS('BD Factoraje'!$R:$R,'BD Factoraje'!$G:$G,'Cartera Semanal Producto'!$A95,'BD Factoraje'!$N:$N,'Cartera Semanal Producto'!CO$1,'BD Factoraje'!$C:$C,$B$2)</f>
        <v>0</v>
      </c>
      <c r="CP95" s="11">
        <f>IF('Cartera Semanal Producto'!$A95='Cartera Semanal Producto'!CP$1,-SUMIFS('BD Factoraje'!$Q:$Q,'BD Factoraje'!$G:$G,'Cartera Semanal Producto'!$A95,'BD Factoraje'!$C:$C,$B$2),0)+CO95-SUMIFS('BD Factoraje'!$R:$R,'BD Factoraje'!$G:$G,'Cartera Semanal Producto'!$A95,'BD Factoraje'!$N:$N,'Cartera Semanal Producto'!CP$1,'BD Factoraje'!$C:$C,$B$2)</f>
        <v>0</v>
      </c>
      <c r="CQ95" s="11">
        <f>IF('Cartera Semanal Producto'!$A95='Cartera Semanal Producto'!CQ$1,-SUMIFS('BD Factoraje'!$Q:$Q,'BD Factoraje'!$G:$G,'Cartera Semanal Producto'!$A95,'BD Factoraje'!$C:$C,$B$2),0)+CP95-SUMIFS('BD Factoraje'!$R:$R,'BD Factoraje'!$G:$G,'Cartera Semanal Producto'!$A95,'BD Factoraje'!$N:$N,'Cartera Semanal Producto'!CQ$1,'BD Factoraje'!$C:$C,$B$2)</f>
        <v>0</v>
      </c>
      <c r="CR95" s="11">
        <f>IF('Cartera Semanal Producto'!$A95='Cartera Semanal Producto'!CR$1,-SUMIFS('BD Factoraje'!$Q:$Q,'BD Factoraje'!$G:$G,'Cartera Semanal Producto'!$A95,'BD Factoraje'!$C:$C,$B$2),0)+CQ95-SUMIFS('BD Factoraje'!$R:$R,'BD Factoraje'!$G:$G,'Cartera Semanal Producto'!$A95,'BD Factoraje'!$N:$N,'Cartera Semanal Producto'!CR$1,'BD Factoraje'!$C:$C,$B$2)</f>
        <v>0</v>
      </c>
      <c r="CS95" s="11">
        <f>IF('Cartera Semanal Producto'!$A95='Cartera Semanal Producto'!CS$1,-SUMIFS('BD Factoraje'!$Q:$Q,'BD Factoraje'!$G:$G,'Cartera Semanal Producto'!$A95,'BD Factoraje'!$C:$C,$B$2),0)+CR95-SUMIFS('BD Factoraje'!$R:$R,'BD Factoraje'!$G:$G,'Cartera Semanal Producto'!$A95,'BD Factoraje'!$N:$N,'Cartera Semanal Producto'!CS$1,'BD Factoraje'!$C:$C,$B$2)</f>
        <v>0</v>
      </c>
      <c r="CT95" s="11">
        <f>IF('Cartera Semanal Producto'!$A95='Cartera Semanal Producto'!CT$1,-SUMIFS('BD Factoraje'!$Q:$Q,'BD Factoraje'!$G:$G,'Cartera Semanal Producto'!$A95,'BD Factoraje'!$C:$C,$B$2),0)+CS95-SUMIFS('BD Factoraje'!$R:$R,'BD Factoraje'!$G:$G,'Cartera Semanal Producto'!$A95,'BD Factoraje'!$N:$N,'Cartera Semanal Producto'!CT$1,'BD Factoraje'!$C:$C,$B$2)</f>
        <v>0</v>
      </c>
      <c r="CU95" s="11">
        <f>IF('Cartera Semanal Producto'!$A95='Cartera Semanal Producto'!CU$1,-SUMIFS('BD Factoraje'!$Q:$Q,'BD Factoraje'!$G:$G,'Cartera Semanal Producto'!$A95,'BD Factoraje'!$C:$C,$B$2),0)+CT95-SUMIFS('BD Factoraje'!$R:$R,'BD Factoraje'!$G:$G,'Cartera Semanal Producto'!$A95,'BD Factoraje'!$N:$N,'Cartera Semanal Producto'!CU$1,'BD Factoraje'!$C:$C,$B$2)</f>
        <v>0</v>
      </c>
      <c r="CV95" s="11">
        <f>IF('Cartera Semanal Producto'!$A95='Cartera Semanal Producto'!CV$1,-SUMIFS('BD Factoraje'!$Q:$Q,'BD Factoraje'!$G:$G,'Cartera Semanal Producto'!$A95,'BD Factoraje'!$C:$C,$B$2),0)+CU95-SUMIFS('BD Factoraje'!$R:$R,'BD Factoraje'!$G:$G,'Cartera Semanal Producto'!$A95,'BD Factoraje'!$N:$N,'Cartera Semanal Producto'!CV$1,'BD Factoraje'!$C:$C,$B$2)</f>
        <v>0</v>
      </c>
    </row>
    <row r="96" spans="1:100" x14ac:dyDescent="0.25">
      <c r="A96" s="14">
        <v>106</v>
      </c>
      <c r="B96" s="31">
        <f t="shared" si="3"/>
        <v>43107</v>
      </c>
      <c r="C96" s="11">
        <f>IF('Cartera Semanal Producto'!$A96='Cartera Semanal Producto'!C$1,-SUMIFS('BD Factoraje'!$Q:$Q,'BD Factoraje'!$G:$G,'Cartera Semanal Producto'!$A96,'BD Factoraje'!$C:$C,$B$2),0)</f>
        <v>0</v>
      </c>
      <c r="D96" s="11">
        <f>IF('Cartera Semanal Producto'!$A96='Cartera Semanal Producto'!D$1,-SUMIFS('BD Factoraje'!$Q:$Q,'BD Factoraje'!$G:$G,'Cartera Semanal Producto'!$A96,'BD Factoraje'!$C:$C,$B$2),0)+C96-SUMIFS('BD Factoraje'!$R:$R,'BD Factoraje'!$G:$G,'Cartera Semanal Producto'!$A96,'BD Factoraje'!$N:$N,'Cartera Semanal Producto'!D$1,'BD Factoraje'!$C:$C,$B$2)</f>
        <v>0</v>
      </c>
      <c r="E96" s="11">
        <f>IF('Cartera Semanal Producto'!$A96='Cartera Semanal Producto'!E$1,-SUMIFS('BD Factoraje'!$Q:$Q,'BD Factoraje'!$G:$G,'Cartera Semanal Producto'!$A96,'BD Factoraje'!$C:$C,$B$2),0)+D96-SUMIFS('BD Factoraje'!$R:$R,'BD Factoraje'!$G:$G,'Cartera Semanal Producto'!$A96,'BD Factoraje'!$N:$N,'Cartera Semanal Producto'!E$1,'BD Factoraje'!$C:$C,$B$2)</f>
        <v>0</v>
      </c>
      <c r="F96" s="11">
        <f>IF('Cartera Semanal Producto'!$A96='Cartera Semanal Producto'!F$1,-SUMIFS('BD Factoraje'!$Q:$Q,'BD Factoraje'!$G:$G,'Cartera Semanal Producto'!$A96,'BD Factoraje'!$C:$C,$B$2),0)+E96-SUMIFS('BD Factoraje'!$R:$R,'BD Factoraje'!$G:$G,'Cartera Semanal Producto'!$A96,'BD Factoraje'!$N:$N,'Cartera Semanal Producto'!F$1,'BD Factoraje'!$C:$C,$B$2)</f>
        <v>0</v>
      </c>
      <c r="G96" s="11">
        <f>IF('Cartera Semanal Producto'!$A96='Cartera Semanal Producto'!G$1,-SUMIFS('BD Factoraje'!$Q:$Q,'BD Factoraje'!$G:$G,'Cartera Semanal Producto'!$A96,'BD Factoraje'!$C:$C,$B$2),0)+F96-SUMIFS('BD Factoraje'!$R:$R,'BD Factoraje'!$G:$G,'Cartera Semanal Producto'!$A96,'BD Factoraje'!$N:$N,'Cartera Semanal Producto'!G$1,'BD Factoraje'!$C:$C,$B$2)</f>
        <v>0</v>
      </c>
      <c r="H96" s="11">
        <f>IF('Cartera Semanal Producto'!$A96='Cartera Semanal Producto'!H$1,-SUMIFS('BD Factoraje'!$Q:$Q,'BD Factoraje'!$G:$G,'Cartera Semanal Producto'!$A96,'BD Factoraje'!$C:$C,$B$2),0)+G96-SUMIFS('BD Factoraje'!$R:$R,'BD Factoraje'!$G:$G,'Cartera Semanal Producto'!$A96,'BD Factoraje'!$N:$N,'Cartera Semanal Producto'!H$1,'BD Factoraje'!$C:$C,$B$2)</f>
        <v>0</v>
      </c>
      <c r="I96" s="11">
        <f>IF('Cartera Semanal Producto'!$A96='Cartera Semanal Producto'!I$1,-SUMIFS('BD Factoraje'!$Q:$Q,'BD Factoraje'!$G:$G,'Cartera Semanal Producto'!$A96,'BD Factoraje'!$C:$C,$B$2),0)+H96-SUMIFS('BD Factoraje'!$R:$R,'BD Factoraje'!$G:$G,'Cartera Semanal Producto'!$A96,'BD Factoraje'!$N:$N,'Cartera Semanal Producto'!I$1,'BD Factoraje'!$C:$C,$B$2)</f>
        <v>0</v>
      </c>
      <c r="J96" s="11">
        <f>IF('Cartera Semanal Producto'!$A96='Cartera Semanal Producto'!J$1,-SUMIFS('BD Factoraje'!$Q:$Q,'BD Factoraje'!$G:$G,'Cartera Semanal Producto'!$A96,'BD Factoraje'!$C:$C,$B$2),0)+I96-SUMIFS('BD Factoraje'!$R:$R,'BD Factoraje'!$G:$G,'Cartera Semanal Producto'!$A96,'BD Factoraje'!$N:$N,'Cartera Semanal Producto'!J$1,'BD Factoraje'!$C:$C,$B$2)</f>
        <v>0</v>
      </c>
      <c r="K96" s="11">
        <f>IF('Cartera Semanal Producto'!$A96='Cartera Semanal Producto'!K$1,-SUMIFS('BD Factoraje'!$Q:$Q,'BD Factoraje'!$G:$G,'Cartera Semanal Producto'!$A96,'BD Factoraje'!$C:$C,$B$2),0)+J96-SUMIFS('BD Factoraje'!$R:$R,'BD Factoraje'!$G:$G,'Cartera Semanal Producto'!$A96,'BD Factoraje'!$N:$N,'Cartera Semanal Producto'!K$1,'BD Factoraje'!$C:$C,$B$2)</f>
        <v>0</v>
      </c>
      <c r="L96" s="11">
        <f>IF('Cartera Semanal Producto'!$A96='Cartera Semanal Producto'!L$1,-SUMIFS('BD Factoraje'!$Q:$Q,'BD Factoraje'!$G:$G,'Cartera Semanal Producto'!$A96,'BD Factoraje'!$C:$C,$B$2),0)+K96-SUMIFS('BD Factoraje'!$R:$R,'BD Factoraje'!$G:$G,'Cartera Semanal Producto'!$A96,'BD Factoraje'!$N:$N,'Cartera Semanal Producto'!L$1,'BD Factoraje'!$C:$C,$B$2)</f>
        <v>0</v>
      </c>
      <c r="M96" s="11">
        <f>IF('Cartera Semanal Producto'!$A96='Cartera Semanal Producto'!M$1,-SUMIFS('BD Factoraje'!$Q:$Q,'BD Factoraje'!$G:$G,'Cartera Semanal Producto'!$A96,'BD Factoraje'!$C:$C,$B$2),0)+L96-SUMIFS('BD Factoraje'!$R:$R,'BD Factoraje'!$G:$G,'Cartera Semanal Producto'!$A96,'BD Factoraje'!$N:$N,'Cartera Semanal Producto'!M$1,'BD Factoraje'!$C:$C,$B$2)</f>
        <v>0</v>
      </c>
      <c r="N96" s="11">
        <f>IF('Cartera Semanal Producto'!$A96='Cartera Semanal Producto'!N$1,-SUMIFS('BD Factoraje'!$Q:$Q,'BD Factoraje'!$G:$G,'Cartera Semanal Producto'!$A96,'BD Factoraje'!$C:$C,$B$2),0)+M96-SUMIFS('BD Factoraje'!$R:$R,'BD Factoraje'!$G:$G,'Cartera Semanal Producto'!$A96,'BD Factoraje'!$N:$N,'Cartera Semanal Producto'!N$1,'BD Factoraje'!$C:$C,$B$2)</f>
        <v>0</v>
      </c>
      <c r="O96" s="11">
        <f>IF('Cartera Semanal Producto'!$A96='Cartera Semanal Producto'!O$1,-SUMIFS('BD Factoraje'!$Q:$Q,'BD Factoraje'!$G:$G,'Cartera Semanal Producto'!$A96,'BD Factoraje'!$C:$C,$B$2),0)+N96-SUMIFS('BD Factoraje'!$R:$R,'BD Factoraje'!$G:$G,'Cartera Semanal Producto'!$A96,'BD Factoraje'!$N:$N,'Cartera Semanal Producto'!O$1,'BD Factoraje'!$C:$C,$B$2)</f>
        <v>0</v>
      </c>
      <c r="P96" s="11">
        <f>IF('Cartera Semanal Producto'!$A96='Cartera Semanal Producto'!P$1,-SUMIFS('BD Factoraje'!$Q:$Q,'BD Factoraje'!$G:$G,'Cartera Semanal Producto'!$A96,'BD Factoraje'!$C:$C,$B$2),0)+O96-SUMIFS('BD Factoraje'!$R:$R,'BD Factoraje'!$G:$G,'Cartera Semanal Producto'!$A96,'BD Factoraje'!$N:$N,'Cartera Semanal Producto'!P$1,'BD Factoraje'!$C:$C,$B$2)</f>
        <v>0</v>
      </c>
      <c r="Q96" s="11">
        <f>IF('Cartera Semanal Producto'!$A96='Cartera Semanal Producto'!Q$1,-SUMIFS('BD Factoraje'!$Q:$Q,'BD Factoraje'!$G:$G,'Cartera Semanal Producto'!$A96,'BD Factoraje'!$C:$C,$B$2),0)+P96-SUMIFS('BD Factoraje'!$R:$R,'BD Factoraje'!$G:$G,'Cartera Semanal Producto'!$A96,'BD Factoraje'!$N:$N,'Cartera Semanal Producto'!Q$1,'BD Factoraje'!$C:$C,$B$2)</f>
        <v>0</v>
      </c>
      <c r="R96" s="11">
        <f>IF('Cartera Semanal Producto'!$A96='Cartera Semanal Producto'!R$1,-SUMIFS('BD Factoraje'!$Q:$Q,'BD Factoraje'!$G:$G,'Cartera Semanal Producto'!$A96,'BD Factoraje'!$C:$C,$B$2),0)+Q96-SUMIFS('BD Factoraje'!$R:$R,'BD Factoraje'!$G:$G,'Cartera Semanal Producto'!$A96,'BD Factoraje'!$N:$N,'Cartera Semanal Producto'!R$1,'BD Factoraje'!$C:$C,$B$2)</f>
        <v>0</v>
      </c>
      <c r="S96" s="11">
        <f>IF('Cartera Semanal Producto'!$A96='Cartera Semanal Producto'!S$1,-SUMIFS('BD Factoraje'!$Q:$Q,'BD Factoraje'!$G:$G,'Cartera Semanal Producto'!$A96,'BD Factoraje'!$C:$C,$B$2),0)+R96-SUMIFS('BD Factoraje'!$R:$R,'BD Factoraje'!$G:$G,'Cartera Semanal Producto'!$A96,'BD Factoraje'!$N:$N,'Cartera Semanal Producto'!S$1,'BD Factoraje'!$C:$C,$B$2)</f>
        <v>0</v>
      </c>
      <c r="T96" s="11">
        <f>IF('Cartera Semanal Producto'!$A96='Cartera Semanal Producto'!T$1,-SUMIFS('BD Factoraje'!$Q:$Q,'BD Factoraje'!$G:$G,'Cartera Semanal Producto'!$A96,'BD Factoraje'!$C:$C,$B$2),0)+S96-SUMIFS('BD Factoraje'!$R:$R,'BD Factoraje'!$G:$G,'Cartera Semanal Producto'!$A96,'BD Factoraje'!$N:$N,'Cartera Semanal Producto'!T$1,'BD Factoraje'!$C:$C,$B$2)</f>
        <v>0</v>
      </c>
      <c r="U96" s="11">
        <f>IF('Cartera Semanal Producto'!$A96='Cartera Semanal Producto'!U$1,-SUMIFS('BD Factoraje'!$Q:$Q,'BD Factoraje'!$G:$G,'Cartera Semanal Producto'!$A96,'BD Factoraje'!$C:$C,$B$2),0)+T96-SUMIFS('BD Factoraje'!$R:$R,'BD Factoraje'!$G:$G,'Cartera Semanal Producto'!$A96,'BD Factoraje'!$N:$N,'Cartera Semanal Producto'!U$1,'BD Factoraje'!$C:$C,$B$2)</f>
        <v>0</v>
      </c>
      <c r="V96" s="11">
        <f>IF('Cartera Semanal Producto'!$A96='Cartera Semanal Producto'!V$1,-SUMIFS('BD Factoraje'!$Q:$Q,'BD Factoraje'!$G:$G,'Cartera Semanal Producto'!$A96,'BD Factoraje'!$C:$C,$B$2),0)+U96-SUMIFS('BD Factoraje'!$R:$R,'BD Factoraje'!$G:$G,'Cartera Semanal Producto'!$A96,'BD Factoraje'!$N:$N,'Cartera Semanal Producto'!V$1,'BD Factoraje'!$C:$C,$B$2)</f>
        <v>0</v>
      </c>
      <c r="W96" s="11">
        <f>IF('Cartera Semanal Producto'!$A96='Cartera Semanal Producto'!W$1,-SUMIFS('BD Factoraje'!$Q:$Q,'BD Factoraje'!$G:$G,'Cartera Semanal Producto'!$A96,'BD Factoraje'!$C:$C,$B$2),0)+V96-SUMIFS('BD Factoraje'!$R:$R,'BD Factoraje'!$G:$G,'Cartera Semanal Producto'!$A96,'BD Factoraje'!$N:$N,'Cartera Semanal Producto'!W$1,'BD Factoraje'!$C:$C,$B$2)</f>
        <v>0</v>
      </c>
      <c r="X96" s="11">
        <f>IF('Cartera Semanal Producto'!$A96='Cartera Semanal Producto'!X$1,-SUMIFS('BD Factoraje'!$Q:$Q,'BD Factoraje'!$G:$G,'Cartera Semanal Producto'!$A96,'BD Factoraje'!$C:$C,$B$2),0)+W96-SUMIFS('BD Factoraje'!$R:$R,'BD Factoraje'!$G:$G,'Cartera Semanal Producto'!$A96,'BD Factoraje'!$N:$N,'Cartera Semanal Producto'!X$1,'BD Factoraje'!$C:$C,$B$2)</f>
        <v>0</v>
      </c>
      <c r="Y96" s="11">
        <f>IF('Cartera Semanal Producto'!$A96='Cartera Semanal Producto'!Y$1,-SUMIFS('BD Factoraje'!$Q:$Q,'BD Factoraje'!$G:$G,'Cartera Semanal Producto'!$A96,'BD Factoraje'!$C:$C,$B$2),0)+X96-SUMIFS('BD Factoraje'!$R:$R,'BD Factoraje'!$G:$G,'Cartera Semanal Producto'!$A96,'BD Factoraje'!$N:$N,'Cartera Semanal Producto'!Y$1,'BD Factoraje'!$C:$C,$B$2)</f>
        <v>0</v>
      </c>
      <c r="Z96" s="11">
        <f>IF('Cartera Semanal Producto'!$A96='Cartera Semanal Producto'!Z$1,-SUMIFS('BD Factoraje'!$Q:$Q,'BD Factoraje'!$G:$G,'Cartera Semanal Producto'!$A96,'BD Factoraje'!$C:$C,$B$2),0)+Y96-SUMIFS('BD Factoraje'!$R:$R,'BD Factoraje'!$G:$G,'Cartera Semanal Producto'!$A96,'BD Factoraje'!$N:$N,'Cartera Semanal Producto'!Z$1,'BD Factoraje'!$C:$C,$B$2)</f>
        <v>0</v>
      </c>
      <c r="AA96" s="11">
        <f>IF('Cartera Semanal Producto'!$A96='Cartera Semanal Producto'!AA$1,-SUMIFS('BD Factoraje'!$Q:$Q,'BD Factoraje'!$G:$G,'Cartera Semanal Producto'!$A96,'BD Factoraje'!$C:$C,$B$2),0)+Z96-SUMIFS('BD Factoraje'!$R:$R,'BD Factoraje'!$G:$G,'Cartera Semanal Producto'!$A96,'BD Factoraje'!$N:$N,'Cartera Semanal Producto'!AA$1,'BD Factoraje'!$C:$C,$B$2)</f>
        <v>0</v>
      </c>
      <c r="AB96" s="11">
        <f>IF('Cartera Semanal Producto'!$A96='Cartera Semanal Producto'!AB$1,-SUMIFS('BD Factoraje'!$Q:$Q,'BD Factoraje'!$G:$G,'Cartera Semanal Producto'!$A96,'BD Factoraje'!$C:$C,$B$2),0)+AA96-SUMIFS('BD Factoraje'!$R:$R,'BD Factoraje'!$G:$G,'Cartera Semanal Producto'!$A96,'BD Factoraje'!$N:$N,'Cartera Semanal Producto'!AB$1,'BD Factoraje'!$C:$C,$B$2)</f>
        <v>0</v>
      </c>
      <c r="AC96" s="11">
        <f>IF('Cartera Semanal Producto'!$A96='Cartera Semanal Producto'!AC$1,-SUMIFS('BD Factoraje'!$Q:$Q,'BD Factoraje'!$G:$G,'Cartera Semanal Producto'!$A96,'BD Factoraje'!$C:$C,$B$2),0)+AB96-SUMIFS('BD Factoraje'!$R:$R,'BD Factoraje'!$G:$G,'Cartera Semanal Producto'!$A96,'BD Factoraje'!$N:$N,'Cartera Semanal Producto'!AC$1,'BD Factoraje'!$C:$C,$B$2)</f>
        <v>0</v>
      </c>
      <c r="AD96" s="11">
        <f>IF('Cartera Semanal Producto'!$A96='Cartera Semanal Producto'!AD$1,-SUMIFS('BD Factoraje'!$Q:$Q,'BD Factoraje'!$G:$G,'Cartera Semanal Producto'!$A96,'BD Factoraje'!$C:$C,$B$2),0)+AC96-SUMIFS('BD Factoraje'!$R:$R,'BD Factoraje'!$G:$G,'Cartera Semanal Producto'!$A96,'BD Factoraje'!$N:$N,'Cartera Semanal Producto'!AD$1,'BD Factoraje'!$C:$C,$B$2)</f>
        <v>0</v>
      </c>
      <c r="AE96" s="11">
        <f>IF('Cartera Semanal Producto'!$A96='Cartera Semanal Producto'!AE$1,-SUMIFS('BD Factoraje'!$Q:$Q,'BD Factoraje'!$G:$G,'Cartera Semanal Producto'!$A96,'BD Factoraje'!$C:$C,$B$2),0)+AD96-SUMIFS('BD Factoraje'!$R:$R,'BD Factoraje'!$G:$G,'Cartera Semanal Producto'!$A96,'BD Factoraje'!$N:$N,'Cartera Semanal Producto'!AE$1,'BD Factoraje'!$C:$C,$B$2)</f>
        <v>0</v>
      </c>
      <c r="AF96" s="11">
        <f>IF('Cartera Semanal Producto'!$A96='Cartera Semanal Producto'!AF$1,-SUMIFS('BD Factoraje'!$Q:$Q,'BD Factoraje'!$G:$G,'Cartera Semanal Producto'!$A96,'BD Factoraje'!$C:$C,$B$2),0)+AE96-SUMIFS('BD Factoraje'!$R:$R,'BD Factoraje'!$G:$G,'Cartera Semanal Producto'!$A96,'BD Factoraje'!$N:$N,'Cartera Semanal Producto'!AF$1,'BD Factoraje'!$C:$C,$B$2)</f>
        <v>0</v>
      </c>
      <c r="AG96" s="11">
        <f>IF('Cartera Semanal Producto'!$A96='Cartera Semanal Producto'!AG$1,-SUMIFS('BD Factoraje'!$Q:$Q,'BD Factoraje'!$G:$G,'Cartera Semanal Producto'!$A96,'BD Factoraje'!$C:$C,$B$2),0)+AF96-SUMIFS('BD Factoraje'!$R:$R,'BD Factoraje'!$G:$G,'Cartera Semanal Producto'!$A96,'BD Factoraje'!$N:$N,'Cartera Semanal Producto'!AG$1,'BD Factoraje'!$C:$C,$B$2)</f>
        <v>0</v>
      </c>
      <c r="AH96" s="11">
        <f>IF('Cartera Semanal Producto'!$A96='Cartera Semanal Producto'!AH$1,-SUMIFS('BD Factoraje'!$Q:$Q,'BD Factoraje'!$G:$G,'Cartera Semanal Producto'!$A96,'BD Factoraje'!$C:$C,$B$2),0)+AG96-SUMIFS('BD Factoraje'!$R:$R,'BD Factoraje'!$G:$G,'Cartera Semanal Producto'!$A96,'BD Factoraje'!$N:$N,'Cartera Semanal Producto'!AH$1,'BD Factoraje'!$C:$C,$B$2)</f>
        <v>0</v>
      </c>
      <c r="AI96" s="11">
        <f>IF('Cartera Semanal Producto'!$A96='Cartera Semanal Producto'!AI$1,-SUMIFS('BD Factoraje'!$Q:$Q,'BD Factoraje'!$G:$G,'Cartera Semanal Producto'!$A96,'BD Factoraje'!$C:$C,$B$2),0)+AH96-SUMIFS('BD Factoraje'!$R:$R,'BD Factoraje'!$G:$G,'Cartera Semanal Producto'!$A96,'BD Factoraje'!$N:$N,'Cartera Semanal Producto'!AI$1,'BD Factoraje'!$C:$C,$B$2)</f>
        <v>0</v>
      </c>
      <c r="AJ96" s="11">
        <f>IF('Cartera Semanal Producto'!$A96='Cartera Semanal Producto'!AJ$1,-SUMIFS('BD Factoraje'!$Q:$Q,'BD Factoraje'!$G:$G,'Cartera Semanal Producto'!$A96,'BD Factoraje'!$C:$C,$B$2),0)+AI96-SUMIFS('BD Factoraje'!$R:$R,'BD Factoraje'!$G:$G,'Cartera Semanal Producto'!$A96,'BD Factoraje'!$N:$N,'Cartera Semanal Producto'!AJ$1,'BD Factoraje'!$C:$C,$B$2)</f>
        <v>0</v>
      </c>
      <c r="AK96" s="11">
        <f>IF('Cartera Semanal Producto'!$A96='Cartera Semanal Producto'!AK$1,-SUMIFS('BD Factoraje'!$Q:$Q,'BD Factoraje'!$G:$G,'Cartera Semanal Producto'!$A96,'BD Factoraje'!$C:$C,$B$2),0)+AJ96-SUMIFS('BD Factoraje'!$R:$R,'BD Factoraje'!$G:$G,'Cartera Semanal Producto'!$A96,'BD Factoraje'!$N:$N,'Cartera Semanal Producto'!AK$1,'BD Factoraje'!$C:$C,$B$2)</f>
        <v>0</v>
      </c>
      <c r="AL96" s="11">
        <f>IF('Cartera Semanal Producto'!$A96='Cartera Semanal Producto'!AL$1,-SUMIFS('BD Factoraje'!$Q:$Q,'BD Factoraje'!$G:$G,'Cartera Semanal Producto'!$A96,'BD Factoraje'!$C:$C,$B$2),0)+AK96-SUMIFS('BD Factoraje'!$R:$R,'BD Factoraje'!$G:$G,'Cartera Semanal Producto'!$A96,'BD Factoraje'!$N:$N,'Cartera Semanal Producto'!AL$1,'BD Factoraje'!$C:$C,$B$2)</f>
        <v>0</v>
      </c>
      <c r="AM96" s="11">
        <f>IF('Cartera Semanal Producto'!$A96='Cartera Semanal Producto'!AM$1,-SUMIFS('BD Factoraje'!$Q:$Q,'BD Factoraje'!$G:$G,'Cartera Semanal Producto'!$A96,'BD Factoraje'!$C:$C,$B$2),0)+AL96-SUMIFS('BD Factoraje'!$R:$R,'BD Factoraje'!$G:$G,'Cartera Semanal Producto'!$A96,'BD Factoraje'!$N:$N,'Cartera Semanal Producto'!AM$1,'BD Factoraje'!$C:$C,$B$2)</f>
        <v>0</v>
      </c>
      <c r="AN96" s="11">
        <f>IF('Cartera Semanal Producto'!$A96='Cartera Semanal Producto'!AN$1,-SUMIFS('BD Factoraje'!$Q:$Q,'BD Factoraje'!$G:$G,'Cartera Semanal Producto'!$A96,'BD Factoraje'!$C:$C,$B$2),0)+AM96-SUMIFS('BD Factoraje'!$R:$R,'BD Factoraje'!$G:$G,'Cartera Semanal Producto'!$A96,'BD Factoraje'!$N:$N,'Cartera Semanal Producto'!AN$1,'BD Factoraje'!$C:$C,$B$2)</f>
        <v>0</v>
      </c>
      <c r="AO96" s="11">
        <f>IF('Cartera Semanal Producto'!$A96='Cartera Semanal Producto'!AO$1,-SUMIFS('BD Factoraje'!$Q:$Q,'BD Factoraje'!$G:$G,'Cartera Semanal Producto'!$A96,'BD Factoraje'!$C:$C,$B$2),0)+AN96-SUMIFS('BD Factoraje'!$R:$R,'BD Factoraje'!$G:$G,'Cartera Semanal Producto'!$A96,'BD Factoraje'!$N:$N,'Cartera Semanal Producto'!AO$1,'BD Factoraje'!$C:$C,$B$2)</f>
        <v>0</v>
      </c>
      <c r="AP96" s="11">
        <f>IF('Cartera Semanal Producto'!$A96='Cartera Semanal Producto'!AP$1,-SUMIFS('BD Factoraje'!$Q:$Q,'BD Factoraje'!$G:$G,'Cartera Semanal Producto'!$A96,'BD Factoraje'!$C:$C,$B$2),0)+AO96-SUMIFS('BD Factoraje'!$R:$R,'BD Factoraje'!$G:$G,'Cartera Semanal Producto'!$A96,'BD Factoraje'!$N:$N,'Cartera Semanal Producto'!AP$1,'BD Factoraje'!$C:$C,$B$2)</f>
        <v>0</v>
      </c>
      <c r="AQ96" s="11">
        <f>IF('Cartera Semanal Producto'!$A96='Cartera Semanal Producto'!AQ$1,-SUMIFS('BD Factoraje'!$Q:$Q,'BD Factoraje'!$G:$G,'Cartera Semanal Producto'!$A96,'BD Factoraje'!$C:$C,$B$2),0)+AP96-SUMIFS('BD Factoraje'!$R:$R,'BD Factoraje'!$G:$G,'Cartera Semanal Producto'!$A96,'BD Factoraje'!$N:$N,'Cartera Semanal Producto'!AQ$1,'BD Factoraje'!$C:$C,$B$2)</f>
        <v>0</v>
      </c>
      <c r="AR96" s="11">
        <f>IF('Cartera Semanal Producto'!$A96='Cartera Semanal Producto'!AR$1,-SUMIFS('BD Factoraje'!$Q:$Q,'BD Factoraje'!$G:$G,'Cartera Semanal Producto'!$A96,'BD Factoraje'!$C:$C,$B$2),0)+AQ96-SUMIFS('BD Factoraje'!$R:$R,'BD Factoraje'!$G:$G,'Cartera Semanal Producto'!$A96,'BD Factoraje'!$N:$N,'Cartera Semanal Producto'!AR$1,'BD Factoraje'!$C:$C,$B$2)</f>
        <v>0</v>
      </c>
      <c r="AS96" s="11">
        <f>IF('Cartera Semanal Producto'!$A96='Cartera Semanal Producto'!AS$1,-SUMIFS('BD Factoraje'!$Q:$Q,'BD Factoraje'!$G:$G,'Cartera Semanal Producto'!$A96,'BD Factoraje'!$C:$C,$B$2),0)+AR96-SUMIFS('BD Factoraje'!$R:$R,'BD Factoraje'!$G:$G,'Cartera Semanal Producto'!$A96,'BD Factoraje'!$N:$N,'Cartera Semanal Producto'!AS$1,'BD Factoraje'!$C:$C,$B$2)</f>
        <v>0</v>
      </c>
      <c r="AT96" s="11">
        <f>IF('Cartera Semanal Producto'!$A96='Cartera Semanal Producto'!AT$1,-SUMIFS('BD Factoraje'!$Q:$Q,'BD Factoraje'!$G:$G,'Cartera Semanal Producto'!$A96,'BD Factoraje'!$C:$C,$B$2),0)+AS96-SUMIFS('BD Factoraje'!$R:$R,'BD Factoraje'!$G:$G,'Cartera Semanal Producto'!$A96,'BD Factoraje'!$N:$N,'Cartera Semanal Producto'!AT$1,'BD Factoraje'!$C:$C,$B$2)</f>
        <v>0</v>
      </c>
      <c r="AU96" s="11">
        <f>IF('Cartera Semanal Producto'!$A96='Cartera Semanal Producto'!AU$1,-SUMIFS('BD Factoraje'!$Q:$Q,'BD Factoraje'!$G:$G,'Cartera Semanal Producto'!$A96,'BD Factoraje'!$C:$C,$B$2),0)+AT96-SUMIFS('BD Factoraje'!$R:$R,'BD Factoraje'!$G:$G,'Cartera Semanal Producto'!$A96,'BD Factoraje'!$N:$N,'Cartera Semanal Producto'!AU$1,'BD Factoraje'!$C:$C,$B$2)</f>
        <v>0</v>
      </c>
      <c r="AV96" s="11">
        <f>IF('Cartera Semanal Producto'!$A96='Cartera Semanal Producto'!AV$1,-SUMIFS('BD Factoraje'!$Q:$Q,'BD Factoraje'!$G:$G,'Cartera Semanal Producto'!$A96,'BD Factoraje'!$C:$C,$B$2),0)+AU96-SUMIFS('BD Factoraje'!$R:$R,'BD Factoraje'!$G:$G,'Cartera Semanal Producto'!$A96,'BD Factoraje'!$N:$N,'Cartera Semanal Producto'!AV$1,'BD Factoraje'!$C:$C,$B$2)</f>
        <v>0</v>
      </c>
      <c r="AW96" s="11">
        <f>IF('Cartera Semanal Producto'!$A96='Cartera Semanal Producto'!AW$1,-SUMIFS('BD Factoraje'!$Q:$Q,'BD Factoraje'!$G:$G,'Cartera Semanal Producto'!$A96,'BD Factoraje'!$C:$C,$B$2),0)+AV96-SUMIFS('BD Factoraje'!$R:$R,'BD Factoraje'!$G:$G,'Cartera Semanal Producto'!$A96,'BD Factoraje'!$N:$N,'Cartera Semanal Producto'!AW$1,'BD Factoraje'!$C:$C,$B$2)</f>
        <v>0</v>
      </c>
      <c r="AX96" s="11">
        <f>IF('Cartera Semanal Producto'!$A96='Cartera Semanal Producto'!AX$1,-SUMIFS('BD Factoraje'!$Q:$Q,'BD Factoraje'!$G:$G,'Cartera Semanal Producto'!$A96,'BD Factoraje'!$C:$C,$B$2),0)+AW96-SUMIFS('BD Factoraje'!$R:$R,'BD Factoraje'!$G:$G,'Cartera Semanal Producto'!$A96,'BD Factoraje'!$N:$N,'Cartera Semanal Producto'!AX$1,'BD Factoraje'!$C:$C,$B$2)</f>
        <v>0</v>
      </c>
      <c r="AY96" s="11">
        <f>IF('Cartera Semanal Producto'!$A96='Cartera Semanal Producto'!AY$1,-SUMIFS('BD Factoraje'!$Q:$Q,'BD Factoraje'!$G:$G,'Cartera Semanal Producto'!$A96,'BD Factoraje'!$C:$C,$B$2),0)+AX96-SUMIFS('BD Factoraje'!$R:$R,'BD Factoraje'!$G:$G,'Cartera Semanal Producto'!$A96,'BD Factoraje'!$N:$N,'Cartera Semanal Producto'!AY$1,'BD Factoraje'!$C:$C,$B$2)</f>
        <v>0</v>
      </c>
      <c r="AZ96" s="11">
        <f>IF('Cartera Semanal Producto'!$A96='Cartera Semanal Producto'!AZ$1,-SUMIFS('BD Factoraje'!$Q:$Q,'BD Factoraje'!$G:$G,'Cartera Semanal Producto'!$A96,'BD Factoraje'!$C:$C,$B$2),0)+AY96-SUMIFS('BD Factoraje'!$R:$R,'BD Factoraje'!$G:$G,'Cartera Semanal Producto'!$A96,'BD Factoraje'!$N:$N,'Cartera Semanal Producto'!AZ$1,'BD Factoraje'!$C:$C,$B$2)</f>
        <v>0</v>
      </c>
      <c r="BA96" s="11">
        <f>IF('Cartera Semanal Producto'!$A96='Cartera Semanal Producto'!BA$1,-SUMIFS('BD Factoraje'!$Q:$Q,'BD Factoraje'!$G:$G,'Cartera Semanal Producto'!$A96,'BD Factoraje'!$C:$C,$B$2),0)+AZ96-SUMIFS('BD Factoraje'!$R:$R,'BD Factoraje'!$G:$G,'Cartera Semanal Producto'!$A96,'BD Factoraje'!$N:$N,'Cartera Semanal Producto'!BA$1,'BD Factoraje'!$C:$C,$B$2)</f>
        <v>0</v>
      </c>
      <c r="BB96" s="11">
        <f>IF('Cartera Semanal Producto'!$A96='Cartera Semanal Producto'!BB$1,-SUMIFS('BD Factoraje'!$Q:$Q,'BD Factoraje'!$G:$G,'Cartera Semanal Producto'!$A96,'BD Factoraje'!$C:$C,$B$2),0)+BA96-SUMIFS('BD Factoraje'!$R:$R,'BD Factoraje'!$G:$G,'Cartera Semanal Producto'!$A96,'BD Factoraje'!$N:$N,'Cartera Semanal Producto'!BB$1,'BD Factoraje'!$C:$C,$B$2)</f>
        <v>0</v>
      </c>
      <c r="BC96" s="11">
        <f>IF('Cartera Semanal Producto'!$A96='Cartera Semanal Producto'!BC$1,-SUMIFS('BD Factoraje'!$Q:$Q,'BD Factoraje'!$G:$G,'Cartera Semanal Producto'!$A96,'BD Factoraje'!$C:$C,$B$2),0)+BB96-SUMIFS('BD Factoraje'!$R:$R,'BD Factoraje'!$G:$G,'Cartera Semanal Producto'!$A96,'BD Factoraje'!$N:$N,'Cartera Semanal Producto'!BC$1,'BD Factoraje'!$C:$C,$B$2)</f>
        <v>0</v>
      </c>
      <c r="BD96" s="11">
        <f>IF('Cartera Semanal Producto'!$A96='Cartera Semanal Producto'!BD$1,-SUMIFS('BD Factoraje'!$Q:$Q,'BD Factoraje'!$G:$G,'Cartera Semanal Producto'!$A96,'BD Factoraje'!$C:$C,$B$2),0)+BC96-SUMIFS('BD Factoraje'!$R:$R,'BD Factoraje'!$G:$G,'Cartera Semanal Producto'!$A96,'BD Factoraje'!$N:$N,'Cartera Semanal Producto'!BD$1,'BD Factoraje'!$C:$C,$B$2)</f>
        <v>0</v>
      </c>
      <c r="BE96" s="11">
        <f>IF('Cartera Semanal Producto'!$A96='Cartera Semanal Producto'!BE$1,-SUMIFS('BD Factoraje'!$Q:$Q,'BD Factoraje'!$G:$G,'Cartera Semanal Producto'!$A96,'BD Factoraje'!$C:$C,$B$2),0)+BD96-SUMIFS('BD Factoraje'!$R:$R,'BD Factoraje'!$G:$G,'Cartera Semanal Producto'!$A96,'BD Factoraje'!$N:$N,'Cartera Semanal Producto'!BE$1,'BD Factoraje'!$C:$C,$B$2)</f>
        <v>0</v>
      </c>
      <c r="BF96" s="11">
        <f>IF('Cartera Semanal Producto'!$A96='Cartera Semanal Producto'!BF$1,-SUMIFS('BD Factoraje'!$Q:$Q,'BD Factoraje'!$G:$G,'Cartera Semanal Producto'!$A96,'BD Factoraje'!$C:$C,$B$2),0)+BE96-SUMIFS('BD Factoraje'!$R:$R,'BD Factoraje'!$G:$G,'Cartera Semanal Producto'!$A96,'BD Factoraje'!$N:$N,'Cartera Semanal Producto'!BF$1,'BD Factoraje'!$C:$C,$B$2)</f>
        <v>0</v>
      </c>
      <c r="BG96" s="11">
        <f>IF('Cartera Semanal Producto'!$A96='Cartera Semanal Producto'!BG$1,-SUMIFS('BD Factoraje'!$Q:$Q,'BD Factoraje'!$G:$G,'Cartera Semanal Producto'!$A96,'BD Factoraje'!$C:$C,$B$2),0)+BF96-SUMIFS('BD Factoraje'!$R:$R,'BD Factoraje'!$G:$G,'Cartera Semanal Producto'!$A96,'BD Factoraje'!$N:$N,'Cartera Semanal Producto'!BG$1,'BD Factoraje'!$C:$C,$B$2)</f>
        <v>0</v>
      </c>
      <c r="BH96" s="11">
        <f>IF('Cartera Semanal Producto'!$A96='Cartera Semanal Producto'!BH$1,-SUMIFS('BD Factoraje'!$Q:$Q,'BD Factoraje'!$G:$G,'Cartera Semanal Producto'!$A96,'BD Factoraje'!$C:$C,$B$2),0)+BG96-SUMIFS('BD Factoraje'!$R:$R,'BD Factoraje'!$G:$G,'Cartera Semanal Producto'!$A96,'BD Factoraje'!$N:$N,'Cartera Semanal Producto'!BH$1,'BD Factoraje'!$C:$C,$B$2)</f>
        <v>0</v>
      </c>
      <c r="BI96" s="11">
        <f>IF('Cartera Semanal Producto'!$A96='Cartera Semanal Producto'!BI$1,-SUMIFS('BD Factoraje'!$Q:$Q,'BD Factoraje'!$G:$G,'Cartera Semanal Producto'!$A96,'BD Factoraje'!$C:$C,$B$2),0)+BH96-SUMIFS('BD Factoraje'!$R:$R,'BD Factoraje'!$G:$G,'Cartera Semanal Producto'!$A96,'BD Factoraje'!$N:$N,'Cartera Semanal Producto'!BI$1,'BD Factoraje'!$C:$C,$B$2)</f>
        <v>0</v>
      </c>
      <c r="BJ96" s="11">
        <f>IF('Cartera Semanal Producto'!$A96='Cartera Semanal Producto'!BJ$1,-SUMIFS('BD Factoraje'!$Q:$Q,'BD Factoraje'!$G:$G,'Cartera Semanal Producto'!$A96,'BD Factoraje'!$C:$C,$B$2),0)+BI96-SUMIFS('BD Factoraje'!$R:$R,'BD Factoraje'!$G:$G,'Cartera Semanal Producto'!$A96,'BD Factoraje'!$N:$N,'Cartera Semanal Producto'!BJ$1,'BD Factoraje'!$C:$C,$B$2)</f>
        <v>0</v>
      </c>
      <c r="BK96" s="11">
        <f>IF('Cartera Semanal Producto'!$A96='Cartera Semanal Producto'!BK$1,-SUMIFS('BD Factoraje'!$Q:$Q,'BD Factoraje'!$G:$G,'Cartera Semanal Producto'!$A96,'BD Factoraje'!$C:$C,$B$2),0)+BJ96-SUMIFS('BD Factoraje'!$R:$R,'BD Factoraje'!$G:$G,'Cartera Semanal Producto'!$A96,'BD Factoraje'!$N:$N,'Cartera Semanal Producto'!BK$1,'BD Factoraje'!$C:$C,$B$2)</f>
        <v>0</v>
      </c>
      <c r="BL96" s="11">
        <f>IF('Cartera Semanal Producto'!$A96='Cartera Semanal Producto'!BL$1,-SUMIFS('BD Factoraje'!$Q:$Q,'BD Factoraje'!$G:$G,'Cartera Semanal Producto'!$A96,'BD Factoraje'!$C:$C,$B$2),0)+BK96-SUMIFS('BD Factoraje'!$R:$R,'BD Factoraje'!$G:$G,'Cartera Semanal Producto'!$A96,'BD Factoraje'!$N:$N,'Cartera Semanal Producto'!BL$1,'BD Factoraje'!$C:$C,$B$2)</f>
        <v>0</v>
      </c>
      <c r="BM96" s="11">
        <f>IF('Cartera Semanal Producto'!$A96='Cartera Semanal Producto'!BM$1,-SUMIFS('BD Factoraje'!$Q:$Q,'BD Factoraje'!$G:$G,'Cartera Semanal Producto'!$A96,'BD Factoraje'!$C:$C,$B$2),0)+BL96-SUMIFS('BD Factoraje'!$R:$R,'BD Factoraje'!$G:$G,'Cartera Semanal Producto'!$A96,'BD Factoraje'!$N:$N,'Cartera Semanal Producto'!BM$1,'BD Factoraje'!$C:$C,$B$2)</f>
        <v>0</v>
      </c>
      <c r="BN96" s="11">
        <f>IF('Cartera Semanal Producto'!$A96='Cartera Semanal Producto'!BN$1,-SUMIFS('BD Factoraje'!$Q:$Q,'BD Factoraje'!$G:$G,'Cartera Semanal Producto'!$A96,'BD Factoraje'!$C:$C,$B$2),0)+BM96-SUMIFS('BD Factoraje'!$R:$R,'BD Factoraje'!$G:$G,'Cartera Semanal Producto'!$A96,'BD Factoraje'!$N:$N,'Cartera Semanal Producto'!BN$1,'BD Factoraje'!$C:$C,$B$2)</f>
        <v>0</v>
      </c>
      <c r="BO96" s="11">
        <f>IF('Cartera Semanal Producto'!$A96='Cartera Semanal Producto'!BO$1,-SUMIFS('BD Factoraje'!$Q:$Q,'BD Factoraje'!$G:$G,'Cartera Semanal Producto'!$A96,'BD Factoraje'!$C:$C,$B$2),0)+BN96-SUMIFS('BD Factoraje'!$R:$R,'BD Factoraje'!$G:$G,'Cartera Semanal Producto'!$A96,'BD Factoraje'!$N:$N,'Cartera Semanal Producto'!BO$1,'BD Factoraje'!$C:$C,$B$2)</f>
        <v>0</v>
      </c>
      <c r="BP96" s="11">
        <f>IF('Cartera Semanal Producto'!$A96='Cartera Semanal Producto'!BP$1,-SUMIFS('BD Factoraje'!$Q:$Q,'BD Factoraje'!$G:$G,'Cartera Semanal Producto'!$A96,'BD Factoraje'!$C:$C,$B$2),0)+BO96-SUMIFS('BD Factoraje'!$R:$R,'BD Factoraje'!$G:$G,'Cartera Semanal Producto'!$A96,'BD Factoraje'!$N:$N,'Cartera Semanal Producto'!BP$1,'BD Factoraje'!$C:$C,$B$2)</f>
        <v>0</v>
      </c>
      <c r="BQ96" s="11">
        <f>IF('Cartera Semanal Producto'!$A96='Cartera Semanal Producto'!BQ$1,-SUMIFS('BD Factoraje'!$Q:$Q,'BD Factoraje'!$G:$G,'Cartera Semanal Producto'!$A96,'BD Factoraje'!$C:$C,$B$2),0)+BP96-SUMIFS('BD Factoraje'!$R:$R,'BD Factoraje'!$G:$G,'Cartera Semanal Producto'!$A96,'BD Factoraje'!$N:$N,'Cartera Semanal Producto'!BQ$1,'BD Factoraje'!$C:$C,$B$2)</f>
        <v>0</v>
      </c>
      <c r="BR96" s="11">
        <f>IF('Cartera Semanal Producto'!$A96='Cartera Semanal Producto'!BR$1,-SUMIFS('BD Factoraje'!$Q:$Q,'BD Factoraje'!$G:$G,'Cartera Semanal Producto'!$A96,'BD Factoraje'!$C:$C,$B$2),0)+BQ96-SUMIFS('BD Factoraje'!$R:$R,'BD Factoraje'!$G:$G,'Cartera Semanal Producto'!$A96,'BD Factoraje'!$N:$N,'Cartera Semanal Producto'!BR$1,'BD Factoraje'!$C:$C,$B$2)</f>
        <v>0</v>
      </c>
      <c r="BS96" s="11">
        <f>IF('Cartera Semanal Producto'!$A96='Cartera Semanal Producto'!BS$1,-SUMIFS('BD Factoraje'!$Q:$Q,'BD Factoraje'!$G:$G,'Cartera Semanal Producto'!$A96,'BD Factoraje'!$C:$C,$B$2),0)+BR96-SUMIFS('BD Factoraje'!$R:$R,'BD Factoraje'!$G:$G,'Cartera Semanal Producto'!$A96,'BD Factoraje'!$N:$N,'Cartera Semanal Producto'!BS$1,'BD Factoraje'!$C:$C,$B$2)</f>
        <v>0</v>
      </c>
      <c r="BT96" s="11">
        <f>IF('Cartera Semanal Producto'!$A96='Cartera Semanal Producto'!BT$1,-SUMIFS('BD Factoraje'!$Q:$Q,'BD Factoraje'!$G:$G,'Cartera Semanal Producto'!$A96,'BD Factoraje'!$C:$C,$B$2),0)+BS96-SUMIFS('BD Factoraje'!$R:$R,'BD Factoraje'!$G:$G,'Cartera Semanal Producto'!$A96,'BD Factoraje'!$N:$N,'Cartera Semanal Producto'!BT$1,'BD Factoraje'!$C:$C,$B$2)</f>
        <v>0</v>
      </c>
      <c r="BU96" s="11">
        <f>IF('Cartera Semanal Producto'!$A96='Cartera Semanal Producto'!BU$1,-SUMIFS('BD Factoraje'!$Q:$Q,'BD Factoraje'!$G:$G,'Cartera Semanal Producto'!$A96,'BD Factoraje'!$C:$C,$B$2),0)+BT96-SUMIFS('BD Factoraje'!$R:$R,'BD Factoraje'!$G:$G,'Cartera Semanal Producto'!$A96,'BD Factoraje'!$N:$N,'Cartera Semanal Producto'!BU$1,'BD Factoraje'!$C:$C,$B$2)</f>
        <v>0</v>
      </c>
      <c r="BV96" s="11">
        <f>IF('Cartera Semanal Producto'!$A96='Cartera Semanal Producto'!BV$1,-SUMIFS('BD Factoraje'!$Q:$Q,'BD Factoraje'!$G:$G,'Cartera Semanal Producto'!$A96,'BD Factoraje'!$C:$C,$B$2),0)+BU96-SUMIFS('BD Factoraje'!$R:$R,'BD Factoraje'!$G:$G,'Cartera Semanal Producto'!$A96,'BD Factoraje'!$N:$N,'Cartera Semanal Producto'!BV$1,'BD Factoraje'!$C:$C,$B$2)</f>
        <v>0</v>
      </c>
      <c r="BW96" s="11">
        <f>IF('Cartera Semanal Producto'!$A96='Cartera Semanal Producto'!BW$1,-SUMIFS('BD Factoraje'!$Q:$Q,'BD Factoraje'!$G:$G,'Cartera Semanal Producto'!$A96,'BD Factoraje'!$C:$C,$B$2),0)+BV96-SUMIFS('BD Factoraje'!$R:$R,'BD Factoraje'!$G:$G,'Cartera Semanal Producto'!$A96,'BD Factoraje'!$N:$N,'Cartera Semanal Producto'!BW$1,'BD Factoraje'!$C:$C,$B$2)</f>
        <v>0</v>
      </c>
      <c r="BX96" s="11">
        <f>IF('Cartera Semanal Producto'!$A96='Cartera Semanal Producto'!BX$1,-SUMIFS('BD Factoraje'!$Q:$Q,'BD Factoraje'!$G:$G,'Cartera Semanal Producto'!$A96,'BD Factoraje'!$C:$C,$B$2),0)+BW96-SUMIFS('BD Factoraje'!$R:$R,'BD Factoraje'!$G:$G,'Cartera Semanal Producto'!$A96,'BD Factoraje'!$N:$N,'Cartera Semanal Producto'!BX$1,'BD Factoraje'!$C:$C,$B$2)</f>
        <v>0</v>
      </c>
      <c r="BY96" s="11">
        <f>IF('Cartera Semanal Producto'!$A96='Cartera Semanal Producto'!BY$1,-SUMIFS('BD Factoraje'!$Q:$Q,'BD Factoraje'!$G:$G,'Cartera Semanal Producto'!$A96,'BD Factoraje'!$C:$C,$B$2),0)+BX96-SUMIFS('BD Factoraje'!$R:$R,'BD Factoraje'!$G:$G,'Cartera Semanal Producto'!$A96,'BD Factoraje'!$N:$N,'Cartera Semanal Producto'!BY$1,'BD Factoraje'!$C:$C,$B$2)</f>
        <v>0</v>
      </c>
      <c r="BZ96" s="11">
        <f>IF('Cartera Semanal Producto'!$A96='Cartera Semanal Producto'!BZ$1,-SUMIFS('BD Factoraje'!$Q:$Q,'BD Factoraje'!$G:$G,'Cartera Semanal Producto'!$A96,'BD Factoraje'!$C:$C,$B$2),0)+BY96-SUMIFS('BD Factoraje'!$R:$R,'BD Factoraje'!$G:$G,'Cartera Semanal Producto'!$A96,'BD Factoraje'!$N:$N,'Cartera Semanal Producto'!BZ$1,'BD Factoraje'!$C:$C,$B$2)</f>
        <v>0</v>
      </c>
      <c r="CA96" s="11">
        <f>IF('Cartera Semanal Producto'!$A96='Cartera Semanal Producto'!CA$1,-SUMIFS('BD Factoraje'!$Q:$Q,'BD Factoraje'!$G:$G,'Cartera Semanal Producto'!$A96,'BD Factoraje'!$C:$C,$B$2),0)+BZ96-SUMIFS('BD Factoraje'!$R:$R,'BD Factoraje'!$G:$G,'Cartera Semanal Producto'!$A96,'BD Factoraje'!$N:$N,'Cartera Semanal Producto'!CA$1,'BD Factoraje'!$C:$C,$B$2)</f>
        <v>0</v>
      </c>
      <c r="CB96" s="11">
        <f>IF('Cartera Semanal Producto'!$A96='Cartera Semanal Producto'!CB$1,-SUMIFS('BD Factoraje'!$Q:$Q,'BD Factoraje'!$G:$G,'Cartera Semanal Producto'!$A96,'BD Factoraje'!$C:$C,$B$2),0)+CA96-SUMIFS('BD Factoraje'!$R:$R,'BD Factoraje'!$G:$G,'Cartera Semanal Producto'!$A96,'BD Factoraje'!$N:$N,'Cartera Semanal Producto'!CB$1,'BD Factoraje'!$C:$C,$B$2)</f>
        <v>0</v>
      </c>
      <c r="CC96" s="11">
        <f>IF('Cartera Semanal Producto'!$A96='Cartera Semanal Producto'!CC$1,-SUMIFS('BD Factoraje'!$Q:$Q,'BD Factoraje'!$G:$G,'Cartera Semanal Producto'!$A96,'BD Factoraje'!$C:$C,$B$2),0)+CB96-SUMIFS('BD Factoraje'!$R:$R,'BD Factoraje'!$G:$G,'Cartera Semanal Producto'!$A96,'BD Factoraje'!$N:$N,'Cartera Semanal Producto'!CC$1,'BD Factoraje'!$C:$C,$B$2)</f>
        <v>0</v>
      </c>
      <c r="CD96" s="11">
        <f>IF('Cartera Semanal Producto'!$A96='Cartera Semanal Producto'!CD$1,-SUMIFS('BD Factoraje'!$Q:$Q,'BD Factoraje'!$G:$G,'Cartera Semanal Producto'!$A96,'BD Factoraje'!$C:$C,$B$2),0)+CC96-SUMIFS('BD Factoraje'!$R:$R,'BD Factoraje'!$G:$G,'Cartera Semanal Producto'!$A96,'BD Factoraje'!$N:$N,'Cartera Semanal Producto'!CD$1,'BD Factoraje'!$C:$C,$B$2)</f>
        <v>0</v>
      </c>
      <c r="CE96" s="11">
        <f>IF('Cartera Semanal Producto'!$A96='Cartera Semanal Producto'!CE$1,-SUMIFS('BD Factoraje'!$Q:$Q,'BD Factoraje'!$G:$G,'Cartera Semanal Producto'!$A96,'BD Factoraje'!$C:$C,$B$2),0)+CD96-SUMIFS('BD Factoraje'!$R:$R,'BD Factoraje'!$G:$G,'Cartera Semanal Producto'!$A96,'BD Factoraje'!$N:$N,'Cartera Semanal Producto'!CE$1,'BD Factoraje'!$C:$C,$B$2)</f>
        <v>0</v>
      </c>
      <c r="CF96" s="11">
        <f>IF('Cartera Semanal Producto'!$A96='Cartera Semanal Producto'!CF$1,-SUMIFS('BD Factoraje'!$Q:$Q,'BD Factoraje'!$G:$G,'Cartera Semanal Producto'!$A96,'BD Factoraje'!$C:$C,$B$2),0)+CE96-SUMIFS('BD Factoraje'!$R:$R,'BD Factoraje'!$G:$G,'Cartera Semanal Producto'!$A96,'BD Factoraje'!$N:$N,'Cartera Semanal Producto'!CF$1,'BD Factoraje'!$C:$C,$B$2)</f>
        <v>0</v>
      </c>
      <c r="CG96" s="11">
        <f>IF('Cartera Semanal Producto'!$A96='Cartera Semanal Producto'!CG$1,-SUMIFS('BD Factoraje'!$Q:$Q,'BD Factoraje'!$G:$G,'Cartera Semanal Producto'!$A96,'BD Factoraje'!$C:$C,$B$2),0)+CF96-SUMIFS('BD Factoraje'!$R:$R,'BD Factoraje'!$G:$G,'Cartera Semanal Producto'!$A96,'BD Factoraje'!$N:$N,'Cartera Semanal Producto'!CG$1,'BD Factoraje'!$C:$C,$B$2)</f>
        <v>0</v>
      </c>
      <c r="CH96" s="11">
        <f>IF('Cartera Semanal Producto'!$A96='Cartera Semanal Producto'!CH$1,-SUMIFS('BD Factoraje'!$Q:$Q,'BD Factoraje'!$G:$G,'Cartera Semanal Producto'!$A96,'BD Factoraje'!$C:$C,$B$2),0)+CG96-SUMIFS('BD Factoraje'!$R:$R,'BD Factoraje'!$G:$G,'Cartera Semanal Producto'!$A96,'BD Factoraje'!$N:$N,'Cartera Semanal Producto'!CH$1,'BD Factoraje'!$C:$C,$B$2)</f>
        <v>0</v>
      </c>
      <c r="CI96" s="11">
        <f>IF('Cartera Semanal Producto'!$A96='Cartera Semanal Producto'!CI$1,-SUMIFS('BD Factoraje'!$Q:$Q,'BD Factoraje'!$G:$G,'Cartera Semanal Producto'!$A96,'BD Factoraje'!$C:$C,$B$2),0)+CH96-SUMIFS('BD Factoraje'!$R:$R,'BD Factoraje'!$G:$G,'Cartera Semanal Producto'!$A96,'BD Factoraje'!$N:$N,'Cartera Semanal Producto'!CI$1,'BD Factoraje'!$C:$C,$B$2)</f>
        <v>0</v>
      </c>
      <c r="CJ96" s="11">
        <f>IF('Cartera Semanal Producto'!$A96='Cartera Semanal Producto'!CJ$1,-SUMIFS('BD Factoraje'!$Q:$Q,'BD Factoraje'!$G:$G,'Cartera Semanal Producto'!$A96,'BD Factoraje'!$C:$C,$B$2),0)+CI96-SUMIFS('BD Factoraje'!$R:$R,'BD Factoraje'!$G:$G,'Cartera Semanal Producto'!$A96,'BD Factoraje'!$N:$N,'Cartera Semanal Producto'!CJ$1,'BD Factoraje'!$C:$C,$B$2)</f>
        <v>0</v>
      </c>
      <c r="CK96" s="11">
        <f>IF('Cartera Semanal Producto'!$A96='Cartera Semanal Producto'!CK$1,-SUMIFS('BD Factoraje'!$Q:$Q,'BD Factoraje'!$G:$G,'Cartera Semanal Producto'!$A96,'BD Factoraje'!$C:$C,$B$2),0)+CJ96-SUMIFS('BD Factoraje'!$R:$R,'BD Factoraje'!$G:$G,'Cartera Semanal Producto'!$A96,'BD Factoraje'!$N:$N,'Cartera Semanal Producto'!CK$1,'BD Factoraje'!$C:$C,$B$2)</f>
        <v>0</v>
      </c>
      <c r="CL96" s="11">
        <f>IF('Cartera Semanal Producto'!$A96='Cartera Semanal Producto'!CL$1,-SUMIFS('BD Factoraje'!$Q:$Q,'BD Factoraje'!$G:$G,'Cartera Semanal Producto'!$A96,'BD Factoraje'!$C:$C,$B$2),0)+CK96-SUMIFS('BD Factoraje'!$R:$R,'BD Factoraje'!$G:$G,'Cartera Semanal Producto'!$A96,'BD Factoraje'!$N:$N,'Cartera Semanal Producto'!CL$1,'BD Factoraje'!$C:$C,$B$2)</f>
        <v>0</v>
      </c>
      <c r="CM96" s="11">
        <f>IF('Cartera Semanal Producto'!$A96='Cartera Semanal Producto'!CM$1,-SUMIFS('BD Factoraje'!$Q:$Q,'BD Factoraje'!$G:$G,'Cartera Semanal Producto'!$A96,'BD Factoraje'!$C:$C,$B$2),0)+CL96-SUMIFS('BD Factoraje'!$R:$R,'BD Factoraje'!$G:$G,'Cartera Semanal Producto'!$A96,'BD Factoraje'!$N:$N,'Cartera Semanal Producto'!CM$1,'BD Factoraje'!$C:$C,$B$2)</f>
        <v>0</v>
      </c>
      <c r="CN96" s="11">
        <f>IF('Cartera Semanal Producto'!$A96='Cartera Semanal Producto'!CN$1,-SUMIFS('BD Factoraje'!$Q:$Q,'BD Factoraje'!$G:$G,'Cartera Semanal Producto'!$A96,'BD Factoraje'!$C:$C,$B$2),0)+CM96-SUMIFS('BD Factoraje'!$R:$R,'BD Factoraje'!$G:$G,'Cartera Semanal Producto'!$A96,'BD Factoraje'!$N:$N,'Cartera Semanal Producto'!CN$1,'BD Factoraje'!$C:$C,$B$2)</f>
        <v>0</v>
      </c>
      <c r="CO96" s="11">
        <f>IF('Cartera Semanal Producto'!$A96='Cartera Semanal Producto'!CO$1,-SUMIFS('BD Factoraje'!$Q:$Q,'BD Factoraje'!$G:$G,'Cartera Semanal Producto'!$A96,'BD Factoraje'!$C:$C,$B$2),0)+CN96-SUMIFS('BD Factoraje'!$R:$R,'BD Factoraje'!$G:$G,'Cartera Semanal Producto'!$A96,'BD Factoraje'!$N:$N,'Cartera Semanal Producto'!CO$1,'BD Factoraje'!$C:$C,$B$2)</f>
        <v>0</v>
      </c>
      <c r="CP96" s="11">
        <f>IF('Cartera Semanal Producto'!$A96='Cartera Semanal Producto'!CP$1,-SUMIFS('BD Factoraje'!$Q:$Q,'BD Factoraje'!$G:$G,'Cartera Semanal Producto'!$A96,'BD Factoraje'!$C:$C,$B$2),0)+CO96-SUMIFS('BD Factoraje'!$R:$R,'BD Factoraje'!$G:$G,'Cartera Semanal Producto'!$A96,'BD Factoraje'!$N:$N,'Cartera Semanal Producto'!CP$1,'BD Factoraje'!$C:$C,$B$2)</f>
        <v>0</v>
      </c>
      <c r="CQ96" s="11">
        <f>IF('Cartera Semanal Producto'!$A96='Cartera Semanal Producto'!CQ$1,-SUMIFS('BD Factoraje'!$Q:$Q,'BD Factoraje'!$G:$G,'Cartera Semanal Producto'!$A96,'BD Factoraje'!$C:$C,$B$2),0)+CP96-SUMIFS('BD Factoraje'!$R:$R,'BD Factoraje'!$G:$G,'Cartera Semanal Producto'!$A96,'BD Factoraje'!$N:$N,'Cartera Semanal Producto'!CQ$1,'BD Factoraje'!$C:$C,$B$2)</f>
        <v>0</v>
      </c>
      <c r="CR96" s="11">
        <f>IF('Cartera Semanal Producto'!$A96='Cartera Semanal Producto'!CR$1,-SUMIFS('BD Factoraje'!$Q:$Q,'BD Factoraje'!$G:$G,'Cartera Semanal Producto'!$A96,'BD Factoraje'!$C:$C,$B$2),0)+CQ96-SUMIFS('BD Factoraje'!$R:$R,'BD Factoraje'!$G:$G,'Cartera Semanal Producto'!$A96,'BD Factoraje'!$N:$N,'Cartera Semanal Producto'!CR$1,'BD Factoraje'!$C:$C,$B$2)</f>
        <v>0</v>
      </c>
      <c r="CS96" s="11">
        <f>IF('Cartera Semanal Producto'!$A96='Cartera Semanal Producto'!CS$1,-SUMIFS('BD Factoraje'!$Q:$Q,'BD Factoraje'!$G:$G,'Cartera Semanal Producto'!$A96,'BD Factoraje'!$C:$C,$B$2),0)+CR96-SUMIFS('BD Factoraje'!$R:$R,'BD Factoraje'!$G:$G,'Cartera Semanal Producto'!$A96,'BD Factoraje'!$N:$N,'Cartera Semanal Producto'!CS$1,'BD Factoraje'!$C:$C,$B$2)</f>
        <v>0</v>
      </c>
      <c r="CT96" s="11">
        <f>IF('Cartera Semanal Producto'!$A96='Cartera Semanal Producto'!CT$1,-SUMIFS('BD Factoraje'!$Q:$Q,'BD Factoraje'!$G:$G,'Cartera Semanal Producto'!$A96,'BD Factoraje'!$C:$C,$B$2),0)+CS96-SUMIFS('BD Factoraje'!$R:$R,'BD Factoraje'!$G:$G,'Cartera Semanal Producto'!$A96,'BD Factoraje'!$N:$N,'Cartera Semanal Producto'!CT$1,'BD Factoraje'!$C:$C,$B$2)</f>
        <v>0</v>
      </c>
      <c r="CU96" s="11">
        <f>IF('Cartera Semanal Producto'!$A96='Cartera Semanal Producto'!CU$1,-SUMIFS('BD Factoraje'!$Q:$Q,'BD Factoraje'!$G:$G,'Cartera Semanal Producto'!$A96,'BD Factoraje'!$C:$C,$B$2),0)+CT96-SUMIFS('BD Factoraje'!$R:$R,'BD Factoraje'!$G:$G,'Cartera Semanal Producto'!$A96,'BD Factoraje'!$N:$N,'Cartera Semanal Producto'!CU$1,'BD Factoraje'!$C:$C,$B$2)</f>
        <v>0</v>
      </c>
      <c r="CV96" s="11">
        <f>IF('Cartera Semanal Producto'!$A96='Cartera Semanal Producto'!CV$1,-SUMIFS('BD Factoraje'!$Q:$Q,'BD Factoraje'!$G:$G,'Cartera Semanal Producto'!$A96,'BD Factoraje'!$C:$C,$B$2),0)+CU96-SUMIFS('BD Factoraje'!$R:$R,'BD Factoraje'!$G:$G,'Cartera Semanal Producto'!$A96,'BD Factoraje'!$N:$N,'Cartera Semanal Producto'!CV$1,'BD Factoraje'!$C:$C,$B$2)</f>
        <v>0</v>
      </c>
    </row>
    <row r="97" spans="1:100" x14ac:dyDescent="0.25">
      <c r="A97" s="14">
        <v>107</v>
      </c>
      <c r="B97" s="31">
        <f t="shared" si="3"/>
        <v>43114</v>
      </c>
      <c r="C97" s="11">
        <f>IF('Cartera Semanal Producto'!$A97='Cartera Semanal Producto'!C$1,-SUMIFS('BD Factoraje'!$Q:$Q,'BD Factoraje'!$G:$G,'Cartera Semanal Producto'!$A97,'BD Factoraje'!$C:$C,$B$2),0)</f>
        <v>0</v>
      </c>
      <c r="D97" s="11">
        <f>IF('Cartera Semanal Producto'!$A97='Cartera Semanal Producto'!D$1,-SUMIFS('BD Factoraje'!$Q:$Q,'BD Factoraje'!$G:$G,'Cartera Semanal Producto'!$A97,'BD Factoraje'!$C:$C,$B$2),0)+C97-SUMIFS('BD Factoraje'!$R:$R,'BD Factoraje'!$G:$G,'Cartera Semanal Producto'!$A97,'BD Factoraje'!$N:$N,'Cartera Semanal Producto'!D$1,'BD Factoraje'!$C:$C,$B$2)</f>
        <v>0</v>
      </c>
      <c r="E97" s="11">
        <f>IF('Cartera Semanal Producto'!$A97='Cartera Semanal Producto'!E$1,-SUMIFS('BD Factoraje'!$Q:$Q,'BD Factoraje'!$G:$G,'Cartera Semanal Producto'!$A97,'BD Factoraje'!$C:$C,$B$2),0)+D97-SUMIFS('BD Factoraje'!$R:$R,'BD Factoraje'!$G:$G,'Cartera Semanal Producto'!$A97,'BD Factoraje'!$N:$N,'Cartera Semanal Producto'!E$1,'BD Factoraje'!$C:$C,$B$2)</f>
        <v>0</v>
      </c>
      <c r="F97" s="11">
        <f>IF('Cartera Semanal Producto'!$A97='Cartera Semanal Producto'!F$1,-SUMIFS('BD Factoraje'!$Q:$Q,'BD Factoraje'!$G:$G,'Cartera Semanal Producto'!$A97,'BD Factoraje'!$C:$C,$B$2),0)+E97-SUMIFS('BD Factoraje'!$R:$R,'BD Factoraje'!$G:$G,'Cartera Semanal Producto'!$A97,'BD Factoraje'!$N:$N,'Cartera Semanal Producto'!F$1,'BD Factoraje'!$C:$C,$B$2)</f>
        <v>0</v>
      </c>
      <c r="G97" s="11">
        <f>IF('Cartera Semanal Producto'!$A97='Cartera Semanal Producto'!G$1,-SUMIFS('BD Factoraje'!$Q:$Q,'BD Factoraje'!$G:$G,'Cartera Semanal Producto'!$A97,'BD Factoraje'!$C:$C,$B$2),0)+F97-SUMIFS('BD Factoraje'!$R:$R,'BD Factoraje'!$G:$G,'Cartera Semanal Producto'!$A97,'BD Factoraje'!$N:$N,'Cartera Semanal Producto'!G$1,'BD Factoraje'!$C:$C,$B$2)</f>
        <v>0</v>
      </c>
      <c r="H97" s="11">
        <f>IF('Cartera Semanal Producto'!$A97='Cartera Semanal Producto'!H$1,-SUMIFS('BD Factoraje'!$Q:$Q,'BD Factoraje'!$G:$G,'Cartera Semanal Producto'!$A97,'BD Factoraje'!$C:$C,$B$2),0)+G97-SUMIFS('BD Factoraje'!$R:$R,'BD Factoraje'!$G:$G,'Cartera Semanal Producto'!$A97,'BD Factoraje'!$N:$N,'Cartera Semanal Producto'!H$1,'BD Factoraje'!$C:$C,$B$2)</f>
        <v>0</v>
      </c>
      <c r="I97" s="11">
        <f>IF('Cartera Semanal Producto'!$A97='Cartera Semanal Producto'!I$1,-SUMIFS('BD Factoraje'!$Q:$Q,'BD Factoraje'!$G:$G,'Cartera Semanal Producto'!$A97,'BD Factoraje'!$C:$C,$B$2),0)+H97-SUMIFS('BD Factoraje'!$R:$R,'BD Factoraje'!$G:$G,'Cartera Semanal Producto'!$A97,'BD Factoraje'!$N:$N,'Cartera Semanal Producto'!I$1,'BD Factoraje'!$C:$C,$B$2)</f>
        <v>0</v>
      </c>
      <c r="J97" s="11">
        <f>IF('Cartera Semanal Producto'!$A97='Cartera Semanal Producto'!J$1,-SUMIFS('BD Factoraje'!$Q:$Q,'BD Factoraje'!$G:$G,'Cartera Semanal Producto'!$A97,'BD Factoraje'!$C:$C,$B$2),0)+I97-SUMIFS('BD Factoraje'!$R:$R,'BD Factoraje'!$G:$G,'Cartera Semanal Producto'!$A97,'BD Factoraje'!$N:$N,'Cartera Semanal Producto'!J$1,'BD Factoraje'!$C:$C,$B$2)</f>
        <v>0</v>
      </c>
      <c r="K97" s="11">
        <f>IF('Cartera Semanal Producto'!$A97='Cartera Semanal Producto'!K$1,-SUMIFS('BD Factoraje'!$Q:$Q,'BD Factoraje'!$G:$G,'Cartera Semanal Producto'!$A97,'BD Factoraje'!$C:$C,$B$2),0)+J97-SUMIFS('BD Factoraje'!$R:$R,'BD Factoraje'!$G:$G,'Cartera Semanal Producto'!$A97,'BD Factoraje'!$N:$N,'Cartera Semanal Producto'!K$1,'BD Factoraje'!$C:$C,$B$2)</f>
        <v>0</v>
      </c>
      <c r="L97" s="11">
        <f>IF('Cartera Semanal Producto'!$A97='Cartera Semanal Producto'!L$1,-SUMIFS('BD Factoraje'!$Q:$Q,'BD Factoraje'!$G:$G,'Cartera Semanal Producto'!$A97,'BD Factoraje'!$C:$C,$B$2),0)+K97-SUMIFS('BD Factoraje'!$R:$R,'BD Factoraje'!$G:$G,'Cartera Semanal Producto'!$A97,'BD Factoraje'!$N:$N,'Cartera Semanal Producto'!L$1,'BD Factoraje'!$C:$C,$B$2)</f>
        <v>0</v>
      </c>
      <c r="M97" s="11">
        <f>IF('Cartera Semanal Producto'!$A97='Cartera Semanal Producto'!M$1,-SUMIFS('BD Factoraje'!$Q:$Q,'BD Factoraje'!$G:$G,'Cartera Semanal Producto'!$A97,'BD Factoraje'!$C:$C,$B$2),0)+L97-SUMIFS('BD Factoraje'!$R:$R,'BD Factoraje'!$G:$G,'Cartera Semanal Producto'!$A97,'BD Factoraje'!$N:$N,'Cartera Semanal Producto'!M$1,'BD Factoraje'!$C:$C,$B$2)</f>
        <v>0</v>
      </c>
      <c r="N97" s="11">
        <f>IF('Cartera Semanal Producto'!$A97='Cartera Semanal Producto'!N$1,-SUMIFS('BD Factoraje'!$Q:$Q,'BD Factoraje'!$G:$G,'Cartera Semanal Producto'!$A97,'BD Factoraje'!$C:$C,$B$2),0)+M97-SUMIFS('BD Factoraje'!$R:$R,'BD Factoraje'!$G:$G,'Cartera Semanal Producto'!$A97,'BD Factoraje'!$N:$N,'Cartera Semanal Producto'!N$1,'BD Factoraje'!$C:$C,$B$2)</f>
        <v>0</v>
      </c>
      <c r="O97" s="11">
        <f>IF('Cartera Semanal Producto'!$A97='Cartera Semanal Producto'!O$1,-SUMIFS('BD Factoraje'!$Q:$Q,'BD Factoraje'!$G:$G,'Cartera Semanal Producto'!$A97,'BD Factoraje'!$C:$C,$B$2),0)+N97-SUMIFS('BD Factoraje'!$R:$R,'BD Factoraje'!$G:$G,'Cartera Semanal Producto'!$A97,'BD Factoraje'!$N:$N,'Cartera Semanal Producto'!O$1,'BD Factoraje'!$C:$C,$B$2)</f>
        <v>0</v>
      </c>
      <c r="P97" s="11">
        <f>IF('Cartera Semanal Producto'!$A97='Cartera Semanal Producto'!P$1,-SUMIFS('BD Factoraje'!$Q:$Q,'BD Factoraje'!$G:$G,'Cartera Semanal Producto'!$A97,'BD Factoraje'!$C:$C,$B$2),0)+O97-SUMIFS('BD Factoraje'!$R:$R,'BD Factoraje'!$G:$G,'Cartera Semanal Producto'!$A97,'BD Factoraje'!$N:$N,'Cartera Semanal Producto'!P$1,'BD Factoraje'!$C:$C,$B$2)</f>
        <v>0</v>
      </c>
      <c r="Q97" s="11">
        <f>IF('Cartera Semanal Producto'!$A97='Cartera Semanal Producto'!Q$1,-SUMIFS('BD Factoraje'!$Q:$Q,'BD Factoraje'!$G:$G,'Cartera Semanal Producto'!$A97,'BD Factoraje'!$C:$C,$B$2),0)+P97-SUMIFS('BD Factoraje'!$R:$R,'BD Factoraje'!$G:$G,'Cartera Semanal Producto'!$A97,'BD Factoraje'!$N:$N,'Cartera Semanal Producto'!Q$1,'BD Factoraje'!$C:$C,$B$2)</f>
        <v>0</v>
      </c>
      <c r="R97" s="11">
        <f>IF('Cartera Semanal Producto'!$A97='Cartera Semanal Producto'!R$1,-SUMIFS('BD Factoraje'!$Q:$Q,'BD Factoraje'!$G:$G,'Cartera Semanal Producto'!$A97,'BD Factoraje'!$C:$C,$B$2),0)+Q97-SUMIFS('BD Factoraje'!$R:$R,'BD Factoraje'!$G:$G,'Cartera Semanal Producto'!$A97,'BD Factoraje'!$N:$N,'Cartera Semanal Producto'!R$1,'BD Factoraje'!$C:$C,$B$2)</f>
        <v>0</v>
      </c>
      <c r="S97" s="11">
        <f>IF('Cartera Semanal Producto'!$A97='Cartera Semanal Producto'!S$1,-SUMIFS('BD Factoraje'!$Q:$Q,'BD Factoraje'!$G:$G,'Cartera Semanal Producto'!$A97,'BD Factoraje'!$C:$C,$B$2),0)+R97-SUMIFS('BD Factoraje'!$R:$R,'BD Factoraje'!$G:$G,'Cartera Semanal Producto'!$A97,'BD Factoraje'!$N:$N,'Cartera Semanal Producto'!S$1,'BD Factoraje'!$C:$C,$B$2)</f>
        <v>0</v>
      </c>
      <c r="T97" s="11">
        <f>IF('Cartera Semanal Producto'!$A97='Cartera Semanal Producto'!T$1,-SUMIFS('BD Factoraje'!$Q:$Q,'BD Factoraje'!$G:$G,'Cartera Semanal Producto'!$A97,'BD Factoraje'!$C:$C,$B$2),0)+S97-SUMIFS('BD Factoraje'!$R:$R,'BD Factoraje'!$G:$G,'Cartera Semanal Producto'!$A97,'BD Factoraje'!$N:$N,'Cartera Semanal Producto'!T$1,'BD Factoraje'!$C:$C,$B$2)</f>
        <v>0</v>
      </c>
      <c r="U97" s="11">
        <f>IF('Cartera Semanal Producto'!$A97='Cartera Semanal Producto'!U$1,-SUMIFS('BD Factoraje'!$Q:$Q,'BD Factoraje'!$G:$G,'Cartera Semanal Producto'!$A97,'BD Factoraje'!$C:$C,$B$2),0)+T97-SUMIFS('BD Factoraje'!$R:$R,'BD Factoraje'!$G:$G,'Cartera Semanal Producto'!$A97,'BD Factoraje'!$N:$N,'Cartera Semanal Producto'!U$1,'BD Factoraje'!$C:$C,$B$2)</f>
        <v>0</v>
      </c>
      <c r="V97" s="11">
        <f>IF('Cartera Semanal Producto'!$A97='Cartera Semanal Producto'!V$1,-SUMIFS('BD Factoraje'!$Q:$Q,'BD Factoraje'!$G:$G,'Cartera Semanal Producto'!$A97,'BD Factoraje'!$C:$C,$B$2),0)+U97-SUMIFS('BD Factoraje'!$R:$R,'BD Factoraje'!$G:$G,'Cartera Semanal Producto'!$A97,'BD Factoraje'!$N:$N,'Cartera Semanal Producto'!V$1,'BD Factoraje'!$C:$C,$B$2)</f>
        <v>0</v>
      </c>
      <c r="W97" s="11">
        <f>IF('Cartera Semanal Producto'!$A97='Cartera Semanal Producto'!W$1,-SUMIFS('BD Factoraje'!$Q:$Q,'BD Factoraje'!$G:$G,'Cartera Semanal Producto'!$A97,'BD Factoraje'!$C:$C,$B$2),0)+V97-SUMIFS('BD Factoraje'!$R:$R,'BD Factoraje'!$G:$G,'Cartera Semanal Producto'!$A97,'BD Factoraje'!$N:$N,'Cartera Semanal Producto'!W$1,'BD Factoraje'!$C:$C,$B$2)</f>
        <v>0</v>
      </c>
      <c r="X97" s="11">
        <f>IF('Cartera Semanal Producto'!$A97='Cartera Semanal Producto'!X$1,-SUMIFS('BD Factoraje'!$Q:$Q,'BD Factoraje'!$G:$G,'Cartera Semanal Producto'!$A97,'BD Factoraje'!$C:$C,$B$2),0)+W97-SUMIFS('BD Factoraje'!$R:$R,'BD Factoraje'!$G:$G,'Cartera Semanal Producto'!$A97,'BD Factoraje'!$N:$N,'Cartera Semanal Producto'!X$1,'BD Factoraje'!$C:$C,$B$2)</f>
        <v>0</v>
      </c>
      <c r="Y97" s="11">
        <f>IF('Cartera Semanal Producto'!$A97='Cartera Semanal Producto'!Y$1,-SUMIFS('BD Factoraje'!$Q:$Q,'BD Factoraje'!$G:$G,'Cartera Semanal Producto'!$A97,'BD Factoraje'!$C:$C,$B$2),0)+X97-SUMIFS('BD Factoraje'!$R:$R,'BD Factoraje'!$G:$G,'Cartera Semanal Producto'!$A97,'BD Factoraje'!$N:$N,'Cartera Semanal Producto'!Y$1,'BD Factoraje'!$C:$C,$B$2)</f>
        <v>0</v>
      </c>
      <c r="Z97" s="11">
        <f>IF('Cartera Semanal Producto'!$A97='Cartera Semanal Producto'!Z$1,-SUMIFS('BD Factoraje'!$Q:$Q,'BD Factoraje'!$G:$G,'Cartera Semanal Producto'!$A97,'BD Factoraje'!$C:$C,$B$2),0)+Y97-SUMIFS('BD Factoraje'!$R:$R,'BD Factoraje'!$G:$G,'Cartera Semanal Producto'!$A97,'BD Factoraje'!$N:$N,'Cartera Semanal Producto'!Z$1,'BD Factoraje'!$C:$C,$B$2)</f>
        <v>0</v>
      </c>
      <c r="AA97" s="11">
        <f>IF('Cartera Semanal Producto'!$A97='Cartera Semanal Producto'!AA$1,-SUMIFS('BD Factoraje'!$Q:$Q,'BD Factoraje'!$G:$G,'Cartera Semanal Producto'!$A97,'BD Factoraje'!$C:$C,$B$2),0)+Z97-SUMIFS('BD Factoraje'!$R:$R,'BD Factoraje'!$G:$G,'Cartera Semanal Producto'!$A97,'BD Factoraje'!$N:$N,'Cartera Semanal Producto'!AA$1,'BD Factoraje'!$C:$C,$B$2)</f>
        <v>0</v>
      </c>
      <c r="AB97" s="11">
        <f>IF('Cartera Semanal Producto'!$A97='Cartera Semanal Producto'!AB$1,-SUMIFS('BD Factoraje'!$Q:$Q,'BD Factoraje'!$G:$G,'Cartera Semanal Producto'!$A97,'BD Factoraje'!$C:$C,$B$2),0)+AA97-SUMIFS('BD Factoraje'!$R:$R,'BD Factoraje'!$G:$G,'Cartera Semanal Producto'!$A97,'BD Factoraje'!$N:$N,'Cartera Semanal Producto'!AB$1,'BD Factoraje'!$C:$C,$B$2)</f>
        <v>0</v>
      </c>
      <c r="AC97" s="11">
        <f>IF('Cartera Semanal Producto'!$A97='Cartera Semanal Producto'!AC$1,-SUMIFS('BD Factoraje'!$Q:$Q,'BD Factoraje'!$G:$G,'Cartera Semanal Producto'!$A97,'BD Factoraje'!$C:$C,$B$2),0)+AB97-SUMIFS('BD Factoraje'!$R:$R,'BD Factoraje'!$G:$G,'Cartera Semanal Producto'!$A97,'BD Factoraje'!$N:$N,'Cartera Semanal Producto'!AC$1,'BD Factoraje'!$C:$C,$B$2)</f>
        <v>0</v>
      </c>
      <c r="AD97" s="11">
        <f>IF('Cartera Semanal Producto'!$A97='Cartera Semanal Producto'!AD$1,-SUMIFS('BD Factoraje'!$Q:$Q,'BD Factoraje'!$G:$G,'Cartera Semanal Producto'!$A97,'BD Factoraje'!$C:$C,$B$2),0)+AC97-SUMIFS('BD Factoraje'!$R:$R,'BD Factoraje'!$G:$G,'Cartera Semanal Producto'!$A97,'BD Factoraje'!$N:$N,'Cartera Semanal Producto'!AD$1,'BD Factoraje'!$C:$C,$B$2)</f>
        <v>0</v>
      </c>
      <c r="AE97" s="11">
        <f>IF('Cartera Semanal Producto'!$A97='Cartera Semanal Producto'!AE$1,-SUMIFS('BD Factoraje'!$Q:$Q,'BD Factoraje'!$G:$G,'Cartera Semanal Producto'!$A97,'BD Factoraje'!$C:$C,$B$2),0)+AD97-SUMIFS('BD Factoraje'!$R:$R,'BD Factoraje'!$G:$G,'Cartera Semanal Producto'!$A97,'BD Factoraje'!$N:$N,'Cartera Semanal Producto'!AE$1,'BD Factoraje'!$C:$C,$B$2)</f>
        <v>0</v>
      </c>
      <c r="AF97" s="11">
        <f>IF('Cartera Semanal Producto'!$A97='Cartera Semanal Producto'!AF$1,-SUMIFS('BD Factoraje'!$Q:$Q,'BD Factoraje'!$G:$G,'Cartera Semanal Producto'!$A97,'BD Factoraje'!$C:$C,$B$2),0)+AE97-SUMIFS('BD Factoraje'!$R:$R,'BD Factoraje'!$G:$G,'Cartera Semanal Producto'!$A97,'BD Factoraje'!$N:$N,'Cartera Semanal Producto'!AF$1,'BD Factoraje'!$C:$C,$B$2)</f>
        <v>0</v>
      </c>
      <c r="AG97" s="11">
        <f>IF('Cartera Semanal Producto'!$A97='Cartera Semanal Producto'!AG$1,-SUMIFS('BD Factoraje'!$Q:$Q,'BD Factoraje'!$G:$G,'Cartera Semanal Producto'!$A97,'BD Factoraje'!$C:$C,$B$2),0)+AF97-SUMIFS('BD Factoraje'!$R:$R,'BD Factoraje'!$G:$G,'Cartera Semanal Producto'!$A97,'BD Factoraje'!$N:$N,'Cartera Semanal Producto'!AG$1,'BD Factoraje'!$C:$C,$B$2)</f>
        <v>0</v>
      </c>
      <c r="AH97" s="11">
        <f>IF('Cartera Semanal Producto'!$A97='Cartera Semanal Producto'!AH$1,-SUMIFS('BD Factoraje'!$Q:$Q,'BD Factoraje'!$G:$G,'Cartera Semanal Producto'!$A97,'BD Factoraje'!$C:$C,$B$2),0)+AG97-SUMIFS('BD Factoraje'!$R:$R,'BD Factoraje'!$G:$G,'Cartera Semanal Producto'!$A97,'BD Factoraje'!$N:$N,'Cartera Semanal Producto'!AH$1,'BD Factoraje'!$C:$C,$B$2)</f>
        <v>0</v>
      </c>
      <c r="AI97" s="11">
        <f>IF('Cartera Semanal Producto'!$A97='Cartera Semanal Producto'!AI$1,-SUMIFS('BD Factoraje'!$Q:$Q,'BD Factoraje'!$G:$G,'Cartera Semanal Producto'!$A97,'BD Factoraje'!$C:$C,$B$2),0)+AH97-SUMIFS('BD Factoraje'!$R:$R,'BD Factoraje'!$G:$G,'Cartera Semanal Producto'!$A97,'BD Factoraje'!$N:$N,'Cartera Semanal Producto'!AI$1,'BD Factoraje'!$C:$C,$B$2)</f>
        <v>0</v>
      </c>
      <c r="AJ97" s="11">
        <f>IF('Cartera Semanal Producto'!$A97='Cartera Semanal Producto'!AJ$1,-SUMIFS('BD Factoraje'!$Q:$Q,'BD Factoraje'!$G:$G,'Cartera Semanal Producto'!$A97,'BD Factoraje'!$C:$C,$B$2),0)+AI97-SUMIFS('BD Factoraje'!$R:$R,'BD Factoraje'!$G:$G,'Cartera Semanal Producto'!$A97,'BD Factoraje'!$N:$N,'Cartera Semanal Producto'!AJ$1,'BD Factoraje'!$C:$C,$B$2)</f>
        <v>0</v>
      </c>
      <c r="AK97" s="11">
        <f>IF('Cartera Semanal Producto'!$A97='Cartera Semanal Producto'!AK$1,-SUMIFS('BD Factoraje'!$Q:$Q,'BD Factoraje'!$G:$G,'Cartera Semanal Producto'!$A97,'BD Factoraje'!$C:$C,$B$2),0)+AJ97-SUMIFS('BD Factoraje'!$R:$R,'BD Factoraje'!$G:$G,'Cartera Semanal Producto'!$A97,'BD Factoraje'!$N:$N,'Cartera Semanal Producto'!AK$1,'BD Factoraje'!$C:$C,$B$2)</f>
        <v>0</v>
      </c>
      <c r="AL97" s="11">
        <f>IF('Cartera Semanal Producto'!$A97='Cartera Semanal Producto'!AL$1,-SUMIFS('BD Factoraje'!$Q:$Q,'BD Factoraje'!$G:$G,'Cartera Semanal Producto'!$A97,'BD Factoraje'!$C:$C,$B$2),0)+AK97-SUMIFS('BD Factoraje'!$R:$R,'BD Factoraje'!$G:$G,'Cartera Semanal Producto'!$A97,'BD Factoraje'!$N:$N,'Cartera Semanal Producto'!AL$1,'BD Factoraje'!$C:$C,$B$2)</f>
        <v>0</v>
      </c>
      <c r="AM97" s="11">
        <f>IF('Cartera Semanal Producto'!$A97='Cartera Semanal Producto'!AM$1,-SUMIFS('BD Factoraje'!$Q:$Q,'BD Factoraje'!$G:$G,'Cartera Semanal Producto'!$A97,'BD Factoraje'!$C:$C,$B$2),0)+AL97-SUMIFS('BD Factoraje'!$R:$R,'BD Factoraje'!$G:$G,'Cartera Semanal Producto'!$A97,'BD Factoraje'!$N:$N,'Cartera Semanal Producto'!AM$1,'BD Factoraje'!$C:$C,$B$2)</f>
        <v>0</v>
      </c>
      <c r="AN97" s="11">
        <f>IF('Cartera Semanal Producto'!$A97='Cartera Semanal Producto'!AN$1,-SUMIFS('BD Factoraje'!$Q:$Q,'BD Factoraje'!$G:$G,'Cartera Semanal Producto'!$A97,'BD Factoraje'!$C:$C,$B$2),0)+AM97-SUMIFS('BD Factoraje'!$R:$R,'BD Factoraje'!$G:$G,'Cartera Semanal Producto'!$A97,'BD Factoraje'!$N:$N,'Cartera Semanal Producto'!AN$1,'BD Factoraje'!$C:$C,$B$2)</f>
        <v>0</v>
      </c>
      <c r="AO97" s="11">
        <f>IF('Cartera Semanal Producto'!$A97='Cartera Semanal Producto'!AO$1,-SUMIFS('BD Factoraje'!$Q:$Q,'BD Factoraje'!$G:$G,'Cartera Semanal Producto'!$A97,'BD Factoraje'!$C:$C,$B$2),0)+AN97-SUMIFS('BD Factoraje'!$R:$R,'BD Factoraje'!$G:$G,'Cartera Semanal Producto'!$A97,'BD Factoraje'!$N:$N,'Cartera Semanal Producto'!AO$1,'BD Factoraje'!$C:$C,$B$2)</f>
        <v>0</v>
      </c>
      <c r="AP97" s="11">
        <f>IF('Cartera Semanal Producto'!$A97='Cartera Semanal Producto'!AP$1,-SUMIFS('BD Factoraje'!$Q:$Q,'BD Factoraje'!$G:$G,'Cartera Semanal Producto'!$A97,'BD Factoraje'!$C:$C,$B$2),0)+AO97-SUMIFS('BD Factoraje'!$R:$R,'BD Factoraje'!$G:$G,'Cartera Semanal Producto'!$A97,'BD Factoraje'!$N:$N,'Cartera Semanal Producto'!AP$1,'BD Factoraje'!$C:$C,$B$2)</f>
        <v>0</v>
      </c>
      <c r="AQ97" s="11">
        <f>IF('Cartera Semanal Producto'!$A97='Cartera Semanal Producto'!AQ$1,-SUMIFS('BD Factoraje'!$Q:$Q,'BD Factoraje'!$G:$G,'Cartera Semanal Producto'!$A97,'BD Factoraje'!$C:$C,$B$2),0)+AP97-SUMIFS('BD Factoraje'!$R:$R,'BD Factoraje'!$G:$G,'Cartera Semanal Producto'!$A97,'BD Factoraje'!$N:$N,'Cartera Semanal Producto'!AQ$1,'BD Factoraje'!$C:$C,$B$2)</f>
        <v>0</v>
      </c>
      <c r="AR97" s="11">
        <f>IF('Cartera Semanal Producto'!$A97='Cartera Semanal Producto'!AR$1,-SUMIFS('BD Factoraje'!$Q:$Q,'BD Factoraje'!$G:$G,'Cartera Semanal Producto'!$A97,'BD Factoraje'!$C:$C,$B$2),0)+AQ97-SUMIFS('BD Factoraje'!$R:$R,'BD Factoraje'!$G:$G,'Cartera Semanal Producto'!$A97,'BD Factoraje'!$N:$N,'Cartera Semanal Producto'!AR$1,'BD Factoraje'!$C:$C,$B$2)</f>
        <v>0</v>
      </c>
      <c r="AS97" s="11">
        <f>IF('Cartera Semanal Producto'!$A97='Cartera Semanal Producto'!AS$1,-SUMIFS('BD Factoraje'!$Q:$Q,'BD Factoraje'!$G:$G,'Cartera Semanal Producto'!$A97,'BD Factoraje'!$C:$C,$B$2),0)+AR97-SUMIFS('BD Factoraje'!$R:$R,'BD Factoraje'!$G:$G,'Cartera Semanal Producto'!$A97,'BD Factoraje'!$N:$N,'Cartera Semanal Producto'!AS$1,'BD Factoraje'!$C:$C,$B$2)</f>
        <v>0</v>
      </c>
      <c r="AT97" s="11">
        <f>IF('Cartera Semanal Producto'!$A97='Cartera Semanal Producto'!AT$1,-SUMIFS('BD Factoraje'!$Q:$Q,'BD Factoraje'!$G:$G,'Cartera Semanal Producto'!$A97,'BD Factoraje'!$C:$C,$B$2),0)+AS97-SUMIFS('BD Factoraje'!$R:$R,'BD Factoraje'!$G:$G,'Cartera Semanal Producto'!$A97,'BD Factoraje'!$N:$N,'Cartera Semanal Producto'!AT$1,'BD Factoraje'!$C:$C,$B$2)</f>
        <v>0</v>
      </c>
      <c r="AU97" s="11">
        <f>IF('Cartera Semanal Producto'!$A97='Cartera Semanal Producto'!AU$1,-SUMIFS('BD Factoraje'!$Q:$Q,'BD Factoraje'!$G:$G,'Cartera Semanal Producto'!$A97,'BD Factoraje'!$C:$C,$B$2),0)+AT97-SUMIFS('BD Factoraje'!$R:$R,'BD Factoraje'!$G:$G,'Cartera Semanal Producto'!$A97,'BD Factoraje'!$N:$N,'Cartera Semanal Producto'!AU$1,'BD Factoraje'!$C:$C,$B$2)</f>
        <v>0</v>
      </c>
      <c r="AV97" s="11">
        <f>IF('Cartera Semanal Producto'!$A97='Cartera Semanal Producto'!AV$1,-SUMIFS('BD Factoraje'!$Q:$Q,'BD Factoraje'!$G:$G,'Cartera Semanal Producto'!$A97,'BD Factoraje'!$C:$C,$B$2),0)+AU97-SUMIFS('BD Factoraje'!$R:$R,'BD Factoraje'!$G:$G,'Cartera Semanal Producto'!$A97,'BD Factoraje'!$N:$N,'Cartera Semanal Producto'!AV$1,'BD Factoraje'!$C:$C,$B$2)</f>
        <v>0</v>
      </c>
      <c r="AW97" s="11">
        <f>IF('Cartera Semanal Producto'!$A97='Cartera Semanal Producto'!AW$1,-SUMIFS('BD Factoraje'!$Q:$Q,'BD Factoraje'!$G:$G,'Cartera Semanal Producto'!$A97,'BD Factoraje'!$C:$C,$B$2),0)+AV97-SUMIFS('BD Factoraje'!$R:$R,'BD Factoraje'!$G:$G,'Cartera Semanal Producto'!$A97,'BD Factoraje'!$N:$N,'Cartera Semanal Producto'!AW$1,'BD Factoraje'!$C:$C,$B$2)</f>
        <v>0</v>
      </c>
      <c r="AX97" s="11">
        <f>IF('Cartera Semanal Producto'!$A97='Cartera Semanal Producto'!AX$1,-SUMIFS('BD Factoraje'!$Q:$Q,'BD Factoraje'!$G:$G,'Cartera Semanal Producto'!$A97,'BD Factoraje'!$C:$C,$B$2),0)+AW97-SUMIFS('BD Factoraje'!$R:$R,'BD Factoraje'!$G:$G,'Cartera Semanal Producto'!$A97,'BD Factoraje'!$N:$N,'Cartera Semanal Producto'!AX$1,'BD Factoraje'!$C:$C,$B$2)</f>
        <v>0</v>
      </c>
      <c r="AY97" s="11">
        <f>IF('Cartera Semanal Producto'!$A97='Cartera Semanal Producto'!AY$1,-SUMIFS('BD Factoraje'!$Q:$Q,'BD Factoraje'!$G:$G,'Cartera Semanal Producto'!$A97,'BD Factoraje'!$C:$C,$B$2),0)+AX97-SUMIFS('BD Factoraje'!$R:$R,'BD Factoraje'!$G:$G,'Cartera Semanal Producto'!$A97,'BD Factoraje'!$N:$N,'Cartera Semanal Producto'!AY$1,'BD Factoraje'!$C:$C,$B$2)</f>
        <v>0</v>
      </c>
      <c r="AZ97" s="11">
        <f>IF('Cartera Semanal Producto'!$A97='Cartera Semanal Producto'!AZ$1,-SUMIFS('BD Factoraje'!$Q:$Q,'BD Factoraje'!$G:$G,'Cartera Semanal Producto'!$A97,'BD Factoraje'!$C:$C,$B$2),0)+AY97-SUMIFS('BD Factoraje'!$R:$R,'BD Factoraje'!$G:$G,'Cartera Semanal Producto'!$A97,'BD Factoraje'!$N:$N,'Cartera Semanal Producto'!AZ$1,'BD Factoraje'!$C:$C,$B$2)</f>
        <v>0</v>
      </c>
      <c r="BA97" s="11">
        <f>IF('Cartera Semanal Producto'!$A97='Cartera Semanal Producto'!BA$1,-SUMIFS('BD Factoraje'!$Q:$Q,'BD Factoraje'!$G:$G,'Cartera Semanal Producto'!$A97,'BD Factoraje'!$C:$C,$B$2),0)+AZ97-SUMIFS('BD Factoraje'!$R:$R,'BD Factoraje'!$G:$G,'Cartera Semanal Producto'!$A97,'BD Factoraje'!$N:$N,'Cartera Semanal Producto'!BA$1,'BD Factoraje'!$C:$C,$B$2)</f>
        <v>0</v>
      </c>
      <c r="BB97" s="11">
        <f>IF('Cartera Semanal Producto'!$A97='Cartera Semanal Producto'!BB$1,-SUMIFS('BD Factoraje'!$Q:$Q,'BD Factoraje'!$G:$G,'Cartera Semanal Producto'!$A97,'BD Factoraje'!$C:$C,$B$2),0)+BA97-SUMIFS('BD Factoraje'!$R:$R,'BD Factoraje'!$G:$G,'Cartera Semanal Producto'!$A97,'BD Factoraje'!$N:$N,'Cartera Semanal Producto'!BB$1,'BD Factoraje'!$C:$C,$B$2)</f>
        <v>0</v>
      </c>
      <c r="BC97" s="11">
        <f>IF('Cartera Semanal Producto'!$A97='Cartera Semanal Producto'!BC$1,-SUMIFS('BD Factoraje'!$Q:$Q,'BD Factoraje'!$G:$G,'Cartera Semanal Producto'!$A97,'BD Factoraje'!$C:$C,$B$2),0)+BB97-SUMIFS('BD Factoraje'!$R:$R,'BD Factoraje'!$G:$G,'Cartera Semanal Producto'!$A97,'BD Factoraje'!$N:$N,'Cartera Semanal Producto'!BC$1,'BD Factoraje'!$C:$C,$B$2)</f>
        <v>0</v>
      </c>
      <c r="BD97" s="11">
        <f>IF('Cartera Semanal Producto'!$A97='Cartera Semanal Producto'!BD$1,-SUMIFS('BD Factoraje'!$Q:$Q,'BD Factoraje'!$G:$G,'Cartera Semanal Producto'!$A97,'BD Factoraje'!$C:$C,$B$2),0)+BC97-SUMIFS('BD Factoraje'!$R:$R,'BD Factoraje'!$G:$G,'Cartera Semanal Producto'!$A97,'BD Factoraje'!$N:$N,'Cartera Semanal Producto'!BD$1,'BD Factoraje'!$C:$C,$B$2)</f>
        <v>0</v>
      </c>
      <c r="BE97" s="11">
        <f>IF('Cartera Semanal Producto'!$A97='Cartera Semanal Producto'!BE$1,-SUMIFS('BD Factoraje'!$Q:$Q,'BD Factoraje'!$G:$G,'Cartera Semanal Producto'!$A97,'BD Factoraje'!$C:$C,$B$2),0)+BD97-SUMIFS('BD Factoraje'!$R:$R,'BD Factoraje'!$G:$G,'Cartera Semanal Producto'!$A97,'BD Factoraje'!$N:$N,'Cartera Semanal Producto'!BE$1,'BD Factoraje'!$C:$C,$B$2)</f>
        <v>0</v>
      </c>
      <c r="BF97" s="11">
        <f>IF('Cartera Semanal Producto'!$A97='Cartera Semanal Producto'!BF$1,-SUMIFS('BD Factoraje'!$Q:$Q,'BD Factoraje'!$G:$G,'Cartera Semanal Producto'!$A97,'BD Factoraje'!$C:$C,$B$2),0)+BE97-SUMIFS('BD Factoraje'!$R:$R,'BD Factoraje'!$G:$G,'Cartera Semanal Producto'!$A97,'BD Factoraje'!$N:$N,'Cartera Semanal Producto'!BF$1,'BD Factoraje'!$C:$C,$B$2)</f>
        <v>0</v>
      </c>
      <c r="BG97" s="11">
        <f>IF('Cartera Semanal Producto'!$A97='Cartera Semanal Producto'!BG$1,-SUMIFS('BD Factoraje'!$Q:$Q,'BD Factoraje'!$G:$G,'Cartera Semanal Producto'!$A97,'BD Factoraje'!$C:$C,$B$2),0)+BF97-SUMIFS('BD Factoraje'!$R:$R,'BD Factoraje'!$G:$G,'Cartera Semanal Producto'!$A97,'BD Factoraje'!$N:$N,'Cartera Semanal Producto'!BG$1,'BD Factoraje'!$C:$C,$B$2)</f>
        <v>0</v>
      </c>
      <c r="BH97" s="11">
        <f>IF('Cartera Semanal Producto'!$A97='Cartera Semanal Producto'!BH$1,-SUMIFS('BD Factoraje'!$Q:$Q,'BD Factoraje'!$G:$G,'Cartera Semanal Producto'!$A97,'BD Factoraje'!$C:$C,$B$2),0)+BG97-SUMIFS('BD Factoraje'!$R:$R,'BD Factoraje'!$G:$G,'Cartera Semanal Producto'!$A97,'BD Factoraje'!$N:$N,'Cartera Semanal Producto'!BH$1,'BD Factoraje'!$C:$C,$B$2)</f>
        <v>0</v>
      </c>
      <c r="BI97" s="11">
        <f>IF('Cartera Semanal Producto'!$A97='Cartera Semanal Producto'!BI$1,-SUMIFS('BD Factoraje'!$Q:$Q,'BD Factoraje'!$G:$G,'Cartera Semanal Producto'!$A97,'BD Factoraje'!$C:$C,$B$2),0)+BH97-SUMIFS('BD Factoraje'!$R:$R,'BD Factoraje'!$G:$G,'Cartera Semanal Producto'!$A97,'BD Factoraje'!$N:$N,'Cartera Semanal Producto'!BI$1,'BD Factoraje'!$C:$C,$B$2)</f>
        <v>0</v>
      </c>
      <c r="BJ97" s="11">
        <f>IF('Cartera Semanal Producto'!$A97='Cartera Semanal Producto'!BJ$1,-SUMIFS('BD Factoraje'!$Q:$Q,'BD Factoraje'!$G:$G,'Cartera Semanal Producto'!$A97,'BD Factoraje'!$C:$C,$B$2),0)+BI97-SUMIFS('BD Factoraje'!$R:$R,'BD Factoraje'!$G:$G,'Cartera Semanal Producto'!$A97,'BD Factoraje'!$N:$N,'Cartera Semanal Producto'!BJ$1,'BD Factoraje'!$C:$C,$B$2)</f>
        <v>0</v>
      </c>
      <c r="BK97" s="11">
        <f>IF('Cartera Semanal Producto'!$A97='Cartera Semanal Producto'!BK$1,-SUMIFS('BD Factoraje'!$Q:$Q,'BD Factoraje'!$G:$G,'Cartera Semanal Producto'!$A97,'BD Factoraje'!$C:$C,$B$2),0)+BJ97-SUMIFS('BD Factoraje'!$R:$R,'BD Factoraje'!$G:$G,'Cartera Semanal Producto'!$A97,'BD Factoraje'!$N:$N,'Cartera Semanal Producto'!BK$1,'BD Factoraje'!$C:$C,$B$2)</f>
        <v>0</v>
      </c>
      <c r="BL97" s="11">
        <f>IF('Cartera Semanal Producto'!$A97='Cartera Semanal Producto'!BL$1,-SUMIFS('BD Factoraje'!$Q:$Q,'BD Factoraje'!$G:$G,'Cartera Semanal Producto'!$A97,'BD Factoraje'!$C:$C,$B$2),0)+BK97-SUMIFS('BD Factoraje'!$R:$R,'BD Factoraje'!$G:$G,'Cartera Semanal Producto'!$A97,'BD Factoraje'!$N:$N,'Cartera Semanal Producto'!BL$1,'BD Factoraje'!$C:$C,$B$2)</f>
        <v>0</v>
      </c>
      <c r="BM97" s="11">
        <f>IF('Cartera Semanal Producto'!$A97='Cartera Semanal Producto'!BM$1,-SUMIFS('BD Factoraje'!$Q:$Q,'BD Factoraje'!$G:$G,'Cartera Semanal Producto'!$A97,'BD Factoraje'!$C:$C,$B$2),0)+BL97-SUMIFS('BD Factoraje'!$R:$R,'BD Factoraje'!$G:$G,'Cartera Semanal Producto'!$A97,'BD Factoraje'!$N:$N,'Cartera Semanal Producto'!BM$1,'BD Factoraje'!$C:$C,$B$2)</f>
        <v>0</v>
      </c>
      <c r="BN97" s="11">
        <f>IF('Cartera Semanal Producto'!$A97='Cartera Semanal Producto'!BN$1,-SUMIFS('BD Factoraje'!$Q:$Q,'BD Factoraje'!$G:$G,'Cartera Semanal Producto'!$A97,'BD Factoraje'!$C:$C,$B$2),0)+BM97-SUMIFS('BD Factoraje'!$R:$R,'BD Factoraje'!$G:$G,'Cartera Semanal Producto'!$A97,'BD Factoraje'!$N:$N,'Cartera Semanal Producto'!BN$1,'BD Factoraje'!$C:$C,$B$2)</f>
        <v>0</v>
      </c>
      <c r="BO97" s="11">
        <f>IF('Cartera Semanal Producto'!$A97='Cartera Semanal Producto'!BO$1,-SUMIFS('BD Factoraje'!$Q:$Q,'BD Factoraje'!$G:$G,'Cartera Semanal Producto'!$A97,'BD Factoraje'!$C:$C,$B$2),0)+BN97-SUMIFS('BD Factoraje'!$R:$R,'BD Factoraje'!$G:$G,'Cartera Semanal Producto'!$A97,'BD Factoraje'!$N:$N,'Cartera Semanal Producto'!BO$1,'BD Factoraje'!$C:$C,$B$2)</f>
        <v>0</v>
      </c>
      <c r="BP97" s="11">
        <f>IF('Cartera Semanal Producto'!$A97='Cartera Semanal Producto'!BP$1,-SUMIFS('BD Factoraje'!$Q:$Q,'BD Factoraje'!$G:$G,'Cartera Semanal Producto'!$A97,'BD Factoraje'!$C:$C,$B$2),0)+BO97-SUMIFS('BD Factoraje'!$R:$R,'BD Factoraje'!$G:$G,'Cartera Semanal Producto'!$A97,'BD Factoraje'!$N:$N,'Cartera Semanal Producto'!BP$1,'BD Factoraje'!$C:$C,$B$2)</f>
        <v>0</v>
      </c>
      <c r="BQ97" s="11">
        <f>IF('Cartera Semanal Producto'!$A97='Cartera Semanal Producto'!BQ$1,-SUMIFS('BD Factoraje'!$Q:$Q,'BD Factoraje'!$G:$G,'Cartera Semanal Producto'!$A97,'BD Factoraje'!$C:$C,$B$2),0)+BP97-SUMIFS('BD Factoraje'!$R:$R,'BD Factoraje'!$G:$G,'Cartera Semanal Producto'!$A97,'BD Factoraje'!$N:$N,'Cartera Semanal Producto'!BQ$1,'BD Factoraje'!$C:$C,$B$2)</f>
        <v>0</v>
      </c>
      <c r="BR97" s="11">
        <f>IF('Cartera Semanal Producto'!$A97='Cartera Semanal Producto'!BR$1,-SUMIFS('BD Factoraje'!$Q:$Q,'BD Factoraje'!$G:$G,'Cartera Semanal Producto'!$A97,'BD Factoraje'!$C:$C,$B$2),0)+BQ97-SUMIFS('BD Factoraje'!$R:$R,'BD Factoraje'!$G:$G,'Cartera Semanal Producto'!$A97,'BD Factoraje'!$N:$N,'Cartera Semanal Producto'!BR$1,'BD Factoraje'!$C:$C,$B$2)</f>
        <v>0</v>
      </c>
      <c r="BS97" s="11">
        <f>IF('Cartera Semanal Producto'!$A97='Cartera Semanal Producto'!BS$1,-SUMIFS('BD Factoraje'!$Q:$Q,'BD Factoraje'!$G:$G,'Cartera Semanal Producto'!$A97,'BD Factoraje'!$C:$C,$B$2),0)+BR97-SUMIFS('BD Factoraje'!$R:$R,'BD Factoraje'!$G:$G,'Cartera Semanal Producto'!$A97,'BD Factoraje'!$N:$N,'Cartera Semanal Producto'!BS$1,'BD Factoraje'!$C:$C,$B$2)</f>
        <v>0</v>
      </c>
      <c r="BT97" s="11">
        <f>IF('Cartera Semanal Producto'!$A97='Cartera Semanal Producto'!BT$1,-SUMIFS('BD Factoraje'!$Q:$Q,'BD Factoraje'!$G:$G,'Cartera Semanal Producto'!$A97,'BD Factoraje'!$C:$C,$B$2),0)+BS97-SUMIFS('BD Factoraje'!$R:$R,'BD Factoraje'!$G:$G,'Cartera Semanal Producto'!$A97,'BD Factoraje'!$N:$N,'Cartera Semanal Producto'!BT$1,'BD Factoraje'!$C:$C,$B$2)</f>
        <v>0</v>
      </c>
      <c r="BU97" s="11">
        <f>IF('Cartera Semanal Producto'!$A97='Cartera Semanal Producto'!BU$1,-SUMIFS('BD Factoraje'!$Q:$Q,'BD Factoraje'!$G:$G,'Cartera Semanal Producto'!$A97,'BD Factoraje'!$C:$C,$B$2),0)+BT97-SUMIFS('BD Factoraje'!$R:$R,'BD Factoraje'!$G:$G,'Cartera Semanal Producto'!$A97,'BD Factoraje'!$N:$N,'Cartera Semanal Producto'!BU$1,'BD Factoraje'!$C:$C,$B$2)</f>
        <v>0</v>
      </c>
      <c r="BV97" s="11">
        <f>IF('Cartera Semanal Producto'!$A97='Cartera Semanal Producto'!BV$1,-SUMIFS('BD Factoraje'!$Q:$Q,'BD Factoraje'!$G:$G,'Cartera Semanal Producto'!$A97,'BD Factoraje'!$C:$C,$B$2),0)+BU97-SUMIFS('BD Factoraje'!$R:$R,'BD Factoraje'!$G:$G,'Cartera Semanal Producto'!$A97,'BD Factoraje'!$N:$N,'Cartera Semanal Producto'!BV$1,'BD Factoraje'!$C:$C,$B$2)</f>
        <v>0</v>
      </c>
      <c r="BW97" s="11">
        <f>IF('Cartera Semanal Producto'!$A97='Cartera Semanal Producto'!BW$1,-SUMIFS('BD Factoraje'!$Q:$Q,'BD Factoraje'!$G:$G,'Cartera Semanal Producto'!$A97,'BD Factoraje'!$C:$C,$B$2),0)+BV97-SUMIFS('BD Factoraje'!$R:$R,'BD Factoraje'!$G:$G,'Cartera Semanal Producto'!$A97,'BD Factoraje'!$N:$N,'Cartera Semanal Producto'!BW$1,'BD Factoraje'!$C:$C,$B$2)</f>
        <v>0</v>
      </c>
      <c r="BX97" s="11">
        <f>IF('Cartera Semanal Producto'!$A97='Cartera Semanal Producto'!BX$1,-SUMIFS('BD Factoraje'!$Q:$Q,'BD Factoraje'!$G:$G,'Cartera Semanal Producto'!$A97,'BD Factoraje'!$C:$C,$B$2),0)+BW97-SUMIFS('BD Factoraje'!$R:$R,'BD Factoraje'!$G:$G,'Cartera Semanal Producto'!$A97,'BD Factoraje'!$N:$N,'Cartera Semanal Producto'!BX$1,'BD Factoraje'!$C:$C,$B$2)</f>
        <v>0</v>
      </c>
      <c r="BY97" s="11">
        <f>IF('Cartera Semanal Producto'!$A97='Cartera Semanal Producto'!BY$1,-SUMIFS('BD Factoraje'!$Q:$Q,'BD Factoraje'!$G:$G,'Cartera Semanal Producto'!$A97,'BD Factoraje'!$C:$C,$B$2),0)+BX97-SUMIFS('BD Factoraje'!$R:$R,'BD Factoraje'!$G:$G,'Cartera Semanal Producto'!$A97,'BD Factoraje'!$N:$N,'Cartera Semanal Producto'!BY$1,'BD Factoraje'!$C:$C,$B$2)</f>
        <v>0</v>
      </c>
      <c r="BZ97" s="11">
        <f>IF('Cartera Semanal Producto'!$A97='Cartera Semanal Producto'!BZ$1,-SUMIFS('BD Factoraje'!$Q:$Q,'BD Factoraje'!$G:$G,'Cartera Semanal Producto'!$A97,'BD Factoraje'!$C:$C,$B$2),0)+BY97-SUMIFS('BD Factoraje'!$R:$R,'BD Factoraje'!$G:$G,'Cartera Semanal Producto'!$A97,'BD Factoraje'!$N:$N,'Cartera Semanal Producto'!BZ$1,'BD Factoraje'!$C:$C,$B$2)</f>
        <v>0</v>
      </c>
      <c r="CA97" s="11">
        <f>IF('Cartera Semanal Producto'!$A97='Cartera Semanal Producto'!CA$1,-SUMIFS('BD Factoraje'!$Q:$Q,'BD Factoraje'!$G:$G,'Cartera Semanal Producto'!$A97,'BD Factoraje'!$C:$C,$B$2),0)+BZ97-SUMIFS('BD Factoraje'!$R:$R,'BD Factoraje'!$G:$G,'Cartera Semanal Producto'!$A97,'BD Factoraje'!$N:$N,'Cartera Semanal Producto'!CA$1,'BD Factoraje'!$C:$C,$B$2)</f>
        <v>0</v>
      </c>
      <c r="CB97" s="11">
        <f>IF('Cartera Semanal Producto'!$A97='Cartera Semanal Producto'!CB$1,-SUMIFS('BD Factoraje'!$Q:$Q,'BD Factoraje'!$G:$G,'Cartera Semanal Producto'!$A97,'BD Factoraje'!$C:$C,$B$2),0)+CA97-SUMIFS('BD Factoraje'!$R:$R,'BD Factoraje'!$G:$G,'Cartera Semanal Producto'!$A97,'BD Factoraje'!$N:$N,'Cartera Semanal Producto'!CB$1,'BD Factoraje'!$C:$C,$B$2)</f>
        <v>0</v>
      </c>
      <c r="CC97" s="11">
        <f>IF('Cartera Semanal Producto'!$A97='Cartera Semanal Producto'!CC$1,-SUMIFS('BD Factoraje'!$Q:$Q,'BD Factoraje'!$G:$G,'Cartera Semanal Producto'!$A97,'BD Factoraje'!$C:$C,$B$2),0)+CB97-SUMIFS('BD Factoraje'!$R:$R,'BD Factoraje'!$G:$G,'Cartera Semanal Producto'!$A97,'BD Factoraje'!$N:$N,'Cartera Semanal Producto'!CC$1,'BD Factoraje'!$C:$C,$B$2)</f>
        <v>0</v>
      </c>
      <c r="CD97" s="11">
        <f>IF('Cartera Semanal Producto'!$A97='Cartera Semanal Producto'!CD$1,-SUMIFS('BD Factoraje'!$Q:$Q,'BD Factoraje'!$G:$G,'Cartera Semanal Producto'!$A97,'BD Factoraje'!$C:$C,$B$2),0)+CC97-SUMIFS('BD Factoraje'!$R:$R,'BD Factoraje'!$G:$G,'Cartera Semanal Producto'!$A97,'BD Factoraje'!$N:$N,'Cartera Semanal Producto'!CD$1,'BD Factoraje'!$C:$C,$B$2)</f>
        <v>0</v>
      </c>
      <c r="CE97" s="11">
        <f>IF('Cartera Semanal Producto'!$A97='Cartera Semanal Producto'!CE$1,-SUMIFS('BD Factoraje'!$Q:$Q,'BD Factoraje'!$G:$G,'Cartera Semanal Producto'!$A97,'BD Factoraje'!$C:$C,$B$2),0)+CD97-SUMIFS('BD Factoraje'!$R:$R,'BD Factoraje'!$G:$G,'Cartera Semanal Producto'!$A97,'BD Factoraje'!$N:$N,'Cartera Semanal Producto'!CE$1,'BD Factoraje'!$C:$C,$B$2)</f>
        <v>0</v>
      </c>
      <c r="CF97" s="11">
        <f>IF('Cartera Semanal Producto'!$A97='Cartera Semanal Producto'!CF$1,-SUMIFS('BD Factoraje'!$Q:$Q,'BD Factoraje'!$G:$G,'Cartera Semanal Producto'!$A97,'BD Factoraje'!$C:$C,$B$2),0)+CE97-SUMIFS('BD Factoraje'!$R:$R,'BD Factoraje'!$G:$G,'Cartera Semanal Producto'!$A97,'BD Factoraje'!$N:$N,'Cartera Semanal Producto'!CF$1,'BD Factoraje'!$C:$C,$B$2)</f>
        <v>0</v>
      </c>
      <c r="CG97" s="11">
        <f>IF('Cartera Semanal Producto'!$A97='Cartera Semanal Producto'!CG$1,-SUMIFS('BD Factoraje'!$Q:$Q,'BD Factoraje'!$G:$G,'Cartera Semanal Producto'!$A97,'BD Factoraje'!$C:$C,$B$2),0)+CF97-SUMIFS('BD Factoraje'!$R:$R,'BD Factoraje'!$G:$G,'Cartera Semanal Producto'!$A97,'BD Factoraje'!$N:$N,'Cartera Semanal Producto'!CG$1,'BD Factoraje'!$C:$C,$B$2)</f>
        <v>0</v>
      </c>
      <c r="CH97" s="11">
        <f>IF('Cartera Semanal Producto'!$A97='Cartera Semanal Producto'!CH$1,-SUMIFS('BD Factoraje'!$Q:$Q,'BD Factoraje'!$G:$G,'Cartera Semanal Producto'!$A97,'BD Factoraje'!$C:$C,$B$2),0)+CG97-SUMIFS('BD Factoraje'!$R:$R,'BD Factoraje'!$G:$G,'Cartera Semanal Producto'!$A97,'BD Factoraje'!$N:$N,'Cartera Semanal Producto'!CH$1,'BD Factoraje'!$C:$C,$B$2)</f>
        <v>0</v>
      </c>
      <c r="CI97" s="11">
        <f>IF('Cartera Semanal Producto'!$A97='Cartera Semanal Producto'!CI$1,-SUMIFS('BD Factoraje'!$Q:$Q,'BD Factoraje'!$G:$G,'Cartera Semanal Producto'!$A97,'BD Factoraje'!$C:$C,$B$2),0)+CH97-SUMIFS('BD Factoraje'!$R:$R,'BD Factoraje'!$G:$G,'Cartera Semanal Producto'!$A97,'BD Factoraje'!$N:$N,'Cartera Semanal Producto'!CI$1,'BD Factoraje'!$C:$C,$B$2)</f>
        <v>0</v>
      </c>
      <c r="CJ97" s="11">
        <f>IF('Cartera Semanal Producto'!$A97='Cartera Semanal Producto'!CJ$1,-SUMIFS('BD Factoraje'!$Q:$Q,'BD Factoraje'!$G:$G,'Cartera Semanal Producto'!$A97,'BD Factoraje'!$C:$C,$B$2),0)+CI97-SUMIFS('BD Factoraje'!$R:$R,'BD Factoraje'!$G:$G,'Cartera Semanal Producto'!$A97,'BD Factoraje'!$N:$N,'Cartera Semanal Producto'!CJ$1,'BD Factoraje'!$C:$C,$B$2)</f>
        <v>0</v>
      </c>
      <c r="CK97" s="11">
        <f>IF('Cartera Semanal Producto'!$A97='Cartera Semanal Producto'!CK$1,-SUMIFS('BD Factoraje'!$Q:$Q,'BD Factoraje'!$G:$G,'Cartera Semanal Producto'!$A97,'BD Factoraje'!$C:$C,$B$2),0)+CJ97-SUMIFS('BD Factoraje'!$R:$R,'BD Factoraje'!$G:$G,'Cartera Semanal Producto'!$A97,'BD Factoraje'!$N:$N,'Cartera Semanal Producto'!CK$1,'BD Factoraje'!$C:$C,$B$2)</f>
        <v>0</v>
      </c>
      <c r="CL97" s="11">
        <f>IF('Cartera Semanal Producto'!$A97='Cartera Semanal Producto'!CL$1,-SUMIFS('BD Factoraje'!$Q:$Q,'BD Factoraje'!$G:$G,'Cartera Semanal Producto'!$A97,'BD Factoraje'!$C:$C,$B$2),0)+CK97-SUMIFS('BD Factoraje'!$R:$R,'BD Factoraje'!$G:$G,'Cartera Semanal Producto'!$A97,'BD Factoraje'!$N:$N,'Cartera Semanal Producto'!CL$1,'BD Factoraje'!$C:$C,$B$2)</f>
        <v>0</v>
      </c>
      <c r="CM97" s="11">
        <f>IF('Cartera Semanal Producto'!$A97='Cartera Semanal Producto'!CM$1,-SUMIFS('BD Factoraje'!$Q:$Q,'BD Factoraje'!$G:$G,'Cartera Semanal Producto'!$A97,'BD Factoraje'!$C:$C,$B$2),0)+CL97-SUMIFS('BD Factoraje'!$R:$R,'BD Factoraje'!$G:$G,'Cartera Semanal Producto'!$A97,'BD Factoraje'!$N:$N,'Cartera Semanal Producto'!CM$1,'BD Factoraje'!$C:$C,$B$2)</f>
        <v>0</v>
      </c>
      <c r="CN97" s="11">
        <f>IF('Cartera Semanal Producto'!$A97='Cartera Semanal Producto'!CN$1,-SUMIFS('BD Factoraje'!$Q:$Q,'BD Factoraje'!$G:$G,'Cartera Semanal Producto'!$A97,'BD Factoraje'!$C:$C,$B$2),0)+CM97-SUMIFS('BD Factoraje'!$R:$R,'BD Factoraje'!$G:$G,'Cartera Semanal Producto'!$A97,'BD Factoraje'!$N:$N,'Cartera Semanal Producto'!CN$1,'BD Factoraje'!$C:$C,$B$2)</f>
        <v>0</v>
      </c>
      <c r="CO97" s="11">
        <f>IF('Cartera Semanal Producto'!$A97='Cartera Semanal Producto'!CO$1,-SUMIFS('BD Factoraje'!$Q:$Q,'BD Factoraje'!$G:$G,'Cartera Semanal Producto'!$A97,'BD Factoraje'!$C:$C,$B$2),0)+CN97-SUMIFS('BD Factoraje'!$R:$R,'BD Factoraje'!$G:$G,'Cartera Semanal Producto'!$A97,'BD Factoraje'!$N:$N,'Cartera Semanal Producto'!CO$1,'BD Factoraje'!$C:$C,$B$2)</f>
        <v>0</v>
      </c>
      <c r="CP97" s="11">
        <f>IF('Cartera Semanal Producto'!$A97='Cartera Semanal Producto'!CP$1,-SUMIFS('BD Factoraje'!$Q:$Q,'BD Factoraje'!$G:$G,'Cartera Semanal Producto'!$A97,'BD Factoraje'!$C:$C,$B$2),0)+CO97-SUMIFS('BD Factoraje'!$R:$R,'BD Factoraje'!$G:$G,'Cartera Semanal Producto'!$A97,'BD Factoraje'!$N:$N,'Cartera Semanal Producto'!CP$1,'BD Factoraje'!$C:$C,$B$2)</f>
        <v>0</v>
      </c>
      <c r="CQ97" s="11">
        <f>IF('Cartera Semanal Producto'!$A97='Cartera Semanal Producto'!CQ$1,-SUMIFS('BD Factoraje'!$Q:$Q,'BD Factoraje'!$G:$G,'Cartera Semanal Producto'!$A97,'BD Factoraje'!$C:$C,$B$2),0)+CP97-SUMIFS('BD Factoraje'!$R:$R,'BD Factoraje'!$G:$G,'Cartera Semanal Producto'!$A97,'BD Factoraje'!$N:$N,'Cartera Semanal Producto'!CQ$1,'BD Factoraje'!$C:$C,$B$2)</f>
        <v>0</v>
      </c>
      <c r="CR97" s="11">
        <f>IF('Cartera Semanal Producto'!$A97='Cartera Semanal Producto'!CR$1,-SUMIFS('BD Factoraje'!$Q:$Q,'BD Factoraje'!$G:$G,'Cartera Semanal Producto'!$A97,'BD Factoraje'!$C:$C,$B$2),0)+CQ97-SUMIFS('BD Factoraje'!$R:$R,'BD Factoraje'!$G:$G,'Cartera Semanal Producto'!$A97,'BD Factoraje'!$N:$N,'Cartera Semanal Producto'!CR$1,'BD Factoraje'!$C:$C,$B$2)</f>
        <v>0</v>
      </c>
      <c r="CS97" s="11">
        <f>IF('Cartera Semanal Producto'!$A97='Cartera Semanal Producto'!CS$1,-SUMIFS('BD Factoraje'!$Q:$Q,'BD Factoraje'!$G:$G,'Cartera Semanal Producto'!$A97,'BD Factoraje'!$C:$C,$B$2),0)+CR97-SUMIFS('BD Factoraje'!$R:$R,'BD Factoraje'!$G:$G,'Cartera Semanal Producto'!$A97,'BD Factoraje'!$N:$N,'Cartera Semanal Producto'!CS$1,'BD Factoraje'!$C:$C,$B$2)</f>
        <v>0</v>
      </c>
      <c r="CT97" s="11">
        <f>IF('Cartera Semanal Producto'!$A97='Cartera Semanal Producto'!CT$1,-SUMIFS('BD Factoraje'!$Q:$Q,'BD Factoraje'!$G:$G,'Cartera Semanal Producto'!$A97,'BD Factoraje'!$C:$C,$B$2),0)+CS97-SUMIFS('BD Factoraje'!$R:$R,'BD Factoraje'!$G:$G,'Cartera Semanal Producto'!$A97,'BD Factoraje'!$N:$N,'Cartera Semanal Producto'!CT$1,'BD Factoraje'!$C:$C,$B$2)</f>
        <v>0</v>
      </c>
      <c r="CU97" s="11">
        <f>IF('Cartera Semanal Producto'!$A97='Cartera Semanal Producto'!CU$1,-SUMIFS('BD Factoraje'!$Q:$Q,'BD Factoraje'!$G:$G,'Cartera Semanal Producto'!$A97,'BD Factoraje'!$C:$C,$B$2),0)+CT97-SUMIFS('BD Factoraje'!$R:$R,'BD Factoraje'!$G:$G,'Cartera Semanal Producto'!$A97,'BD Factoraje'!$N:$N,'Cartera Semanal Producto'!CU$1,'BD Factoraje'!$C:$C,$B$2)</f>
        <v>0</v>
      </c>
      <c r="CV97" s="11">
        <f>IF('Cartera Semanal Producto'!$A97='Cartera Semanal Producto'!CV$1,-SUMIFS('BD Factoraje'!$Q:$Q,'BD Factoraje'!$G:$G,'Cartera Semanal Producto'!$A97,'BD Factoraje'!$C:$C,$B$2),0)+CU97-SUMIFS('BD Factoraje'!$R:$R,'BD Factoraje'!$G:$G,'Cartera Semanal Producto'!$A97,'BD Factoraje'!$N:$N,'Cartera Semanal Producto'!CV$1,'BD Factoraje'!$C:$C,$B$2)</f>
        <v>0</v>
      </c>
    </row>
    <row r="98" spans="1:100" x14ac:dyDescent="0.25">
      <c r="A98" s="14">
        <v>108</v>
      </c>
      <c r="B98" s="31">
        <f t="shared" si="3"/>
        <v>43121</v>
      </c>
      <c r="C98" s="11">
        <f>IF('Cartera Semanal Producto'!$A98='Cartera Semanal Producto'!C$1,-SUMIFS('BD Factoraje'!$Q:$Q,'BD Factoraje'!$G:$G,'Cartera Semanal Producto'!$A98,'BD Factoraje'!$C:$C,$B$2),0)</f>
        <v>0</v>
      </c>
      <c r="D98" s="11">
        <f>IF('Cartera Semanal Producto'!$A98='Cartera Semanal Producto'!D$1,-SUMIFS('BD Factoraje'!$Q:$Q,'BD Factoraje'!$G:$G,'Cartera Semanal Producto'!$A98,'BD Factoraje'!$C:$C,$B$2),0)+C98-SUMIFS('BD Factoraje'!$R:$R,'BD Factoraje'!$G:$G,'Cartera Semanal Producto'!$A98,'BD Factoraje'!$N:$N,'Cartera Semanal Producto'!D$1,'BD Factoraje'!$C:$C,$B$2)</f>
        <v>0</v>
      </c>
      <c r="E98" s="11">
        <f>IF('Cartera Semanal Producto'!$A98='Cartera Semanal Producto'!E$1,-SUMIFS('BD Factoraje'!$Q:$Q,'BD Factoraje'!$G:$G,'Cartera Semanal Producto'!$A98,'BD Factoraje'!$C:$C,$B$2),0)+D98-SUMIFS('BD Factoraje'!$R:$R,'BD Factoraje'!$G:$G,'Cartera Semanal Producto'!$A98,'BD Factoraje'!$N:$N,'Cartera Semanal Producto'!E$1,'BD Factoraje'!$C:$C,$B$2)</f>
        <v>0</v>
      </c>
      <c r="F98" s="11">
        <f>IF('Cartera Semanal Producto'!$A98='Cartera Semanal Producto'!F$1,-SUMIFS('BD Factoraje'!$Q:$Q,'BD Factoraje'!$G:$G,'Cartera Semanal Producto'!$A98,'BD Factoraje'!$C:$C,$B$2),0)+E98-SUMIFS('BD Factoraje'!$R:$R,'BD Factoraje'!$G:$G,'Cartera Semanal Producto'!$A98,'BD Factoraje'!$N:$N,'Cartera Semanal Producto'!F$1,'BD Factoraje'!$C:$C,$B$2)</f>
        <v>0</v>
      </c>
      <c r="G98" s="11">
        <f>IF('Cartera Semanal Producto'!$A98='Cartera Semanal Producto'!G$1,-SUMIFS('BD Factoraje'!$Q:$Q,'BD Factoraje'!$G:$G,'Cartera Semanal Producto'!$A98,'BD Factoraje'!$C:$C,$B$2),0)+F98-SUMIFS('BD Factoraje'!$R:$R,'BD Factoraje'!$G:$G,'Cartera Semanal Producto'!$A98,'BD Factoraje'!$N:$N,'Cartera Semanal Producto'!G$1,'BD Factoraje'!$C:$C,$B$2)</f>
        <v>0</v>
      </c>
      <c r="H98" s="11">
        <f>IF('Cartera Semanal Producto'!$A98='Cartera Semanal Producto'!H$1,-SUMIFS('BD Factoraje'!$Q:$Q,'BD Factoraje'!$G:$G,'Cartera Semanal Producto'!$A98,'BD Factoraje'!$C:$C,$B$2),0)+G98-SUMIFS('BD Factoraje'!$R:$R,'BD Factoraje'!$G:$G,'Cartera Semanal Producto'!$A98,'BD Factoraje'!$N:$N,'Cartera Semanal Producto'!H$1,'BD Factoraje'!$C:$C,$B$2)</f>
        <v>0</v>
      </c>
      <c r="I98" s="11">
        <f>IF('Cartera Semanal Producto'!$A98='Cartera Semanal Producto'!I$1,-SUMIFS('BD Factoraje'!$Q:$Q,'BD Factoraje'!$G:$G,'Cartera Semanal Producto'!$A98,'BD Factoraje'!$C:$C,$B$2),0)+H98-SUMIFS('BD Factoraje'!$R:$R,'BD Factoraje'!$G:$G,'Cartera Semanal Producto'!$A98,'BD Factoraje'!$N:$N,'Cartera Semanal Producto'!I$1,'BD Factoraje'!$C:$C,$B$2)</f>
        <v>0</v>
      </c>
      <c r="J98" s="11">
        <f>IF('Cartera Semanal Producto'!$A98='Cartera Semanal Producto'!J$1,-SUMIFS('BD Factoraje'!$Q:$Q,'BD Factoraje'!$G:$G,'Cartera Semanal Producto'!$A98,'BD Factoraje'!$C:$C,$B$2),0)+I98-SUMIFS('BD Factoraje'!$R:$R,'BD Factoraje'!$G:$G,'Cartera Semanal Producto'!$A98,'BD Factoraje'!$N:$N,'Cartera Semanal Producto'!J$1,'BD Factoraje'!$C:$C,$B$2)</f>
        <v>0</v>
      </c>
      <c r="K98" s="11">
        <f>IF('Cartera Semanal Producto'!$A98='Cartera Semanal Producto'!K$1,-SUMIFS('BD Factoraje'!$Q:$Q,'BD Factoraje'!$G:$G,'Cartera Semanal Producto'!$A98,'BD Factoraje'!$C:$C,$B$2),0)+J98-SUMIFS('BD Factoraje'!$R:$R,'BD Factoraje'!$G:$G,'Cartera Semanal Producto'!$A98,'BD Factoraje'!$N:$N,'Cartera Semanal Producto'!K$1,'BD Factoraje'!$C:$C,$B$2)</f>
        <v>0</v>
      </c>
      <c r="L98" s="11">
        <f>IF('Cartera Semanal Producto'!$A98='Cartera Semanal Producto'!L$1,-SUMIFS('BD Factoraje'!$Q:$Q,'BD Factoraje'!$G:$G,'Cartera Semanal Producto'!$A98,'BD Factoraje'!$C:$C,$B$2),0)+K98-SUMIFS('BD Factoraje'!$R:$R,'BD Factoraje'!$G:$G,'Cartera Semanal Producto'!$A98,'BD Factoraje'!$N:$N,'Cartera Semanal Producto'!L$1,'BD Factoraje'!$C:$C,$B$2)</f>
        <v>0</v>
      </c>
      <c r="M98" s="11">
        <f>IF('Cartera Semanal Producto'!$A98='Cartera Semanal Producto'!M$1,-SUMIFS('BD Factoraje'!$Q:$Q,'BD Factoraje'!$G:$G,'Cartera Semanal Producto'!$A98,'BD Factoraje'!$C:$C,$B$2),0)+L98-SUMIFS('BD Factoraje'!$R:$R,'BD Factoraje'!$G:$G,'Cartera Semanal Producto'!$A98,'BD Factoraje'!$N:$N,'Cartera Semanal Producto'!M$1,'BD Factoraje'!$C:$C,$B$2)</f>
        <v>0</v>
      </c>
      <c r="N98" s="11">
        <f>IF('Cartera Semanal Producto'!$A98='Cartera Semanal Producto'!N$1,-SUMIFS('BD Factoraje'!$Q:$Q,'BD Factoraje'!$G:$G,'Cartera Semanal Producto'!$A98,'BD Factoraje'!$C:$C,$B$2),0)+M98-SUMIFS('BD Factoraje'!$R:$R,'BD Factoraje'!$G:$G,'Cartera Semanal Producto'!$A98,'BD Factoraje'!$N:$N,'Cartera Semanal Producto'!N$1,'BD Factoraje'!$C:$C,$B$2)</f>
        <v>0</v>
      </c>
      <c r="O98" s="11">
        <f>IF('Cartera Semanal Producto'!$A98='Cartera Semanal Producto'!O$1,-SUMIFS('BD Factoraje'!$Q:$Q,'BD Factoraje'!$G:$G,'Cartera Semanal Producto'!$A98,'BD Factoraje'!$C:$C,$B$2),0)+N98-SUMIFS('BD Factoraje'!$R:$R,'BD Factoraje'!$G:$G,'Cartera Semanal Producto'!$A98,'BD Factoraje'!$N:$N,'Cartera Semanal Producto'!O$1,'BD Factoraje'!$C:$C,$B$2)</f>
        <v>0</v>
      </c>
      <c r="P98" s="11">
        <f>IF('Cartera Semanal Producto'!$A98='Cartera Semanal Producto'!P$1,-SUMIFS('BD Factoraje'!$Q:$Q,'BD Factoraje'!$G:$G,'Cartera Semanal Producto'!$A98,'BD Factoraje'!$C:$C,$B$2),0)+O98-SUMIFS('BD Factoraje'!$R:$R,'BD Factoraje'!$G:$G,'Cartera Semanal Producto'!$A98,'BD Factoraje'!$N:$N,'Cartera Semanal Producto'!P$1,'BD Factoraje'!$C:$C,$B$2)</f>
        <v>0</v>
      </c>
      <c r="Q98" s="11">
        <f>IF('Cartera Semanal Producto'!$A98='Cartera Semanal Producto'!Q$1,-SUMIFS('BD Factoraje'!$Q:$Q,'BD Factoraje'!$G:$G,'Cartera Semanal Producto'!$A98,'BD Factoraje'!$C:$C,$B$2),0)+P98-SUMIFS('BD Factoraje'!$R:$R,'BD Factoraje'!$G:$G,'Cartera Semanal Producto'!$A98,'BD Factoraje'!$N:$N,'Cartera Semanal Producto'!Q$1,'BD Factoraje'!$C:$C,$B$2)</f>
        <v>0</v>
      </c>
      <c r="R98" s="11">
        <f>IF('Cartera Semanal Producto'!$A98='Cartera Semanal Producto'!R$1,-SUMIFS('BD Factoraje'!$Q:$Q,'BD Factoraje'!$G:$G,'Cartera Semanal Producto'!$A98,'BD Factoraje'!$C:$C,$B$2),0)+Q98-SUMIFS('BD Factoraje'!$R:$R,'BD Factoraje'!$G:$G,'Cartera Semanal Producto'!$A98,'BD Factoraje'!$N:$N,'Cartera Semanal Producto'!R$1,'BD Factoraje'!$C:$C,$B$2)</f>
        <v>0</v>
      </c>
      <c r="S98" s="11">
        <f>IF('Cartera Semanal Producto'!$A98='Cartera Semanal Producto'!S$1,-SUMIFS('BD Factoraje'!$Q:$Q,'BD Factoraje'!$G:$G,'Cartera Semanal Producto'!$A98,'BD Factoraje'!$C:$C,$B$2),0)+R98-SUMIFS('BD Factoraje'!$R:$R,'BD Factoraje'!$G:$G,'Cartera Semanal Producto'!$A98,'BD Factoraje'!$N:$N,'Cartera Semanal Producto'!S$1,'BD Factoraje'!$C:$C,$B$2)</f>
        <v>0</v>
      </c>
      <c r="T98" s="11">
        <f>IF('Cartera Semanal Producto'!$A98='Cartera Semanal Producto'!T$1,-SUMIFS('BD Factoraje'!$Q:$Q,'BD Factoraje'!$G:$G,'Cartera Semanal Producto'!$A98,'BD Factoraje'!$C:$C,$B$2),0)+S98-SUMIFS('BD Factoraje'!$R:$R,'BD Factoraje'!$G:$G,'Cartera Semanal Producto'!$A98,'BD Factoraje'!$N:$N,'Cartera Semanal Producto'!T$1,'BD Factoraje'!$C:$C,$B$2)</f>
        <v>0</v>
      </c>
      <c r="U98" s="11">
        <f>IF('Cartera Semanal Producto'!$A98='Cartera Semanal Producto'!U$1,-SUMIFS('BD Factoraje'!$Q:$Q,'BD Factoraje'!$G:$G,'Cartera Semanal Producto'!$A98,'BD Factoraje'!$C:$C,$B$2),0)+T98-SUMIFS('BD Factoraje'!$R:$R,'BD Factoraje'!$G:$G,'Cartera Semanal Producto'!$A98,'BD Factoraje'!$N:$N,'Cartera Semanal Producto'!U$1,'BD Factoraje'!$C:$C,$B$2)</f>
        <v>0</v>
      </c>
      <c r="V98" s="11">
        <f>IF('Cartera Semanal Producto'!$A98='Cartera Semanal Producto'!V$1,-SUMIFS('BD Factoraje'!$Q:$Q,'BD Factoraje'!$G:$G,'Cartera Semanal Producto'!$A98,'BD Factoraje'!$C:$C,$B$2),0)+U98-SUMIFS('BD Factoraje'!$R:$R,'BD Factoraje'!$G:$G,'Cartera Semanal Producto'!$A98,'BD Factoraje'!$N:$N,'Cartera Semanal Producto'!V$1,'BD Factoraje'!$C:$C,$B$2)</f>
        <v>0</v>
      </c>
      <c r="W98" s="11">
        <f>IF('Cartera Semanal Producto'!$A98='Cartera Semanal Producto'!W$1,-SUMIFS('BD Factoraje'!$Q:$Q,'BD Factoraje'!$G:$G,'Cartera Semanal Producto'!$A98,'BD Factoraje'!$C:$C,$B$2),0)+V98-SUMIFS('BD Factoraje'!$R:$R,'BD Factoraje'!$G:$G,'Cartera Semanal Producto'!$A98,'BD Factoraje'!$N:$N,'Cartera Semanal Producto'!W$1,'BD Factoraje'!$C:$C,$B$2)</f>
        <v>0</v>
      </c>
      <c r="X98" s="11">
        <f>IF('Cartera Semanal Producto'!$A98='Cartera Semanal Producto'!X$1,-SUMIFS('BD Factoraje'!$Q:$Q,'BD Factoraje'!$G:$G,'Cartera Semanal Producto'!$A98,'BD Factoraje'!$C:$C,$B$2),0)+W98-SUMIFS('BD Factoraje'!$R:$R,'BD Factoraje'!$G:$G,'Cartera Semanal Producto'!$A98,'BD Factoraje'!$N:$N,'Cartera Semanal Producto'!X$1,'BD Factoraje'!$C:$C,$B$2)</f>
        <v>0</v>
      </c>
      <c r="Y98" s="11">
        <f>IF('Cartera Semanal Producto'!$A98='Cartera Semanal Producto'!Y$1,-SUMIFS('BD Factoraje'!$Q:$Q,'BD Factoraje'!$G:$G,'Cartera Semanal Producto'!$A98,'BD Factoraje'!$C:$C,$B$2),0)+X98-SUMIFS('BD Factoraje'!$R:$R,'BD Factoraje'!$G:$G,'Cartera Semanal Producto'!$A98,'BD Factoraje'!$N:$N,'Cartera Semanal Producto'!Y$1,'BD Factoraje'!$C:$C,$B$2)</f>
        <v>0</v>
      </c>
      <c r="Z98" s="11">
        <f>IF('Cartera Semanal Producto'!$A98='Cartera Semanal Producto'!Z$1,-SUMIFS('BD Factoraje'!$Q:$Q,'BD Factoraje'!$G:$G,'Cartera Semanal Producto'!$A98,'BD Factoraje'!$C:$C,$B$2),0)+Y98-SUMIFS('BD Factoraje'!$R:$R,'BD Factoraje'!$G:$G,'Cartera Semanal Producto'!$A98,'BD Factoraje'!$N:$N,'Cartera Semanal Producto'!Z$1,'BD Factoraje'!$C:$C,$B$2)</f>
        <v>0</v>
      </c>
      <c r="AA98" s="11">
        <f>IF('Cartera Semanal Producto'!$A98='Cartera Semanal Producto'!AA$1,-SUMIFS('BD Factoraje'!$Q:$Q,'BD Factoraje'!$G:$G,'Cartera Semanal Producto'!$A98,'BD Factoraje'!$C:$C,$B$2),0)+Z98-SUMIFS('BD Factoraje'!$R:$R,'BD Factoraje'!$G:$G,'Cartera Semanal Producto'!$A98,'BD Factoraje'!$N:$N,'Cartera Semanal Producto'!AA$1,'BD Factoraje'!$C:$C,$B$2)</f>
        <v>0</v>
      </c>
      <c r="AB98" s="11">
        <f>IF('Cartera Semanal Producto'!$A98='Cartera Semanal Producto'!AB$1,-SUMIFS('BD Factoraje'!$Q:$Q,'BD Factoraje'!$G:$G,'Cartera Semanal Producto'!$A98,'BD Factoraje'!$C:$C,$B$2),0)+AA98-SUMIFS('BD Factoraje'!$R:$R,'BD Factoraje'!$G:$G,'Cartera Semanal Producto'!$A98,'BD Factoraje'!$N:$N,'Cartera Semanal Producto'!AB$1,'BD Factoraje'!$C:$C,$B$2)</f>
        <v>0</v>
      </c>
      <c r="AC98" s="11">
        <f>IF('Cartera Semanal Producto'!$A98='Cartera Semanal Producto'!AC$1,-SUMIFS('BD Factoraje'!$Q:$Q,'BD Factoraje'!$G:$G,'Cartera Semanal Producto'!$A98,'BD Factoraje'!$C:$C,$B$2),0)+AB98-SUMIFS('BD Factoraje'!$R:$R,'BD Factoraje'!$G:$G,'Cartera Semanal Producto'!$A98,'BD Factoraje'!$N:$N,'Cartera Semanal Producto'!AC$1,'BD Factoraje'!$C:$C,$B$2)</f>
        <v>0</v>
      </c>
      <c r="AD98" s="11">
        <f>IF('Cartera Semanal Producto'!$A98='Cartera Semanal Producto'!AD$1,-SUMIFS('BD Factoraje'!$Q:$Q,'BD Factoraje'!$G:$G,'Cartera Semanal Producto'!$A98,'BD Factoraje'!$C:$C,$B$2),0)+AC98-SUMIFS('BD Factoraje'!$R:$R,'BD Factoraje'!$G:$G,'Cartera Semanal Producto'!$A98,'BD Factoraje'!$N:$N,'Cartera Semanal Producto'!AD$1,'BD Factoraje'!$C:$C,$B$2)</f>
        <v>0</v>
      </c>
      <c r="AE98" s="11">
        <f>IF('Cartera Semanal Producto'!$A98='Cartera Semanal Producto'!AE$1,-SUMIFS('BD Factoraje'!$Q:$Q,'BD Factoraje'!$G:$G,'Cartera Semanal Producto'!$A98,'BD Factoraje'!$C:$C,$B$2),0)+AD98-SUMIFS('BD Factoraje'!$R:$R,'BD Factoraje'!$G:$G,'Cartera Semanal Producto'!$A98,'BD Factoraje'!$N:$N,'Cartera Semanal Producto'!AE$1,'BD Factoraje'!$C:$C,$B$2)</f>
        <v>0</v>
      </c>
      <c r="AF98" s="11">
        <f>IF('Cartera Semanal Producto'!$A98='Cartera Semanal Producto'!AF$1,-SUMIFS('BD Factoraje'!$Q:$Q,'BD Factoraje'!$G:$G,'Cartera Semanal Producto'!$A98,'BD Factoraje'!$C:$C,$B$2),0)+AE98-SUMIFS('BD Factoraje'!$R:$R,'BD Factoraje'!$G:$G,'Cartera Semanal Producto'!$A98,'BD Factoraje'!$N:$N,'Cartera Semanal Producto'!AF$1,'BD Factoraje'!$C:$C,$B$2)</f>
        <v>0</v>
      </c>
      <c r="AG98" s="11">
        <f>IF('Cartera Semanal Producto'!$A98='Cartera Semanal Producto'!AG$1,-SUMIFS('BD Factoraje'!$Q:$Q,'BD Factoraje'!$G:$G,'Cartera Semanal Producto'!$A98,'BD Factoraje'!$C:$C,$B$2),0)+AF98-SUMIFS('BD Factoraje'!$R:$R,'BD Factoraje'!$G:$G,'Cartera Semanal Producto'!$A98,'BD Factoraje'!$N:$N,'Cartera Semanal Producto'!AG$1,'BD Factoraje'!$C:$C,$B$2)</f>
        <v>0</v>
      </c>
      <c r="AH98" s="11">
        <f>IF('Cartera Semanal Producto'!$A98='Cartera Semanal Producto'!AH$1,-SUMIFS('BD Factoraje'!$Q:$Q,'BD Factoraje'!$G:$G,'Cartera Semanal Producto'!$A98,'BD Factoraje'!$C:$C,$B$2),0)+AG98-SUMIFS('BD Factoraje'!$R:$R,'BD Factoraje'!$G:$G,'Cartera Semanal Producto'!$A98,'BD Factoraje'!$N:$N,'Cartera Semanal Producto'!AH$1,'BD Factoraje'!$C:$C,$B$2)</f>
        <v>0</v>
      </c>
      <c r="AI98" s="11">
        <f>IF('Cartera Semanal Producto'!$A98='Cartera Semanal Producto'!AI$1,-SUMIFS('BD Factoraje'!$Q:$Q,'BD Factoraje'!$G:$G,'Cartera Semanal Producto'!$A98,'BD Factoraje'!$C:$C,$B$2),0)+AH98-SUMIFS('BD Factoraje'!$R:$R,'BD Factoraje'!$G:$G,'Cartera Semanal Producto'!$A98,'BD Factoraje'!$N:$N,'Cartera Semanal Producto'!AI$1,'BD Factoraje'!$C:$C,$B$2)</f>
        <v>0</v>
      </c>
      <c r="AJ98" s="11">
        <f>IF('Cartera Semanal Producto'!$A98='Cartera Semanal Producto'!AJ$1,-SUMIFS('BD Factoraje'!$Q:$Q,'BD Factoraje'!$G:$G,'Cartera Semanal Producto'!$A98,'BD Factoraje'!$C:$C,$B$2),0)+AI98-SUMIFS('BD Factoraje'!$R:$R,'BD Factoraje'!$G:$G,'Cartera Semanal Producto'!$A98,'BD Factoraje'!$N:$N,'Cartera Semanal Producto'!AJ$1,'BD Factoraje'!$C:$C,$B$2)</f>
        <v>0</v>
      </c>
      <c r="AK98" s="11">
        <f>IF('Cartera Semanal Producto'!$A98='Cartera Semanal Producto'!AK$1,-SUMIFS('BD Factoraje'!$Q:$Q,'BD Factoraje'!$G:$G,'Cartera Semanal Producto'!$A98,'BD Factoraje'!$C:$C,$B$2),0)+AJ98-SUMIFS('BD Factoraje'!$R:$R,'BD Factoraje'!$G:$G,'Cartera Semanal Producto'!$A98,'BD Factoraje'!$N:$N,'Cartera Semanal Producto'!AK$1,'BD Factoraje'!$C:$C,$B$2)</f>
        <v>0</v>
      </c>
      <c r="AL98" s="11">
        <f>IF('Cartera Semanal Producto'!$A98='Cartera Semanal Producto'!AL$1,-SUMIFS('BD Factoraje'!$Q:$Q,'BD Factoraje'!$G:$G,'Cartera Semanal Producto'!$A98,'BD Factoraje'!$C:$C,$B$2),0)+AK98-SUMIFS('BD Factoraje'!$R:$R,'BD Factoraje'!$G:$G,'Cartera Semanal Producto'!$A98,'BD Factoraje'!$N:$N,'Cartera Semanal Producto'!AL$1,'BD Factoraje'!$C:$C,$B$2)</f>
        <v>0</v>
      </c>
      <c r="AM98" s="11">
        <f>IF('Cartera Semanal Producto'!$A98='Cartera Semanal Producto'!AM$1,-SUMIFS('BD Factoraje'!$Q:$Q,'BD Factoraje'!$G:$G,'Cartera Semanal Producto'!$A98,'BD Factoraje'!$C:$C,$B$2),0)+AL98-SUMIFS('BD Factoraje'!$R:$R,'BD Factoraje'!$G:$G,'Cartera Semanal Producto'!$A98,'BD Factoraje'!$N:$N,'Cartera Semanal Producto'!AM$1,'BD Factoraje'!$C:$C,$B$2)</f>
        <v>0</v>
      </c>
      <c r="AN98" s="11">
        <f>IF('Cartera Semanal Producto'!$A98='Cartera Semanal Producto'!AN$1,-SUMIFS('BD Factoraje'!$Q:$Q,'BD Factoraje'!$G:$G,'Cartera Semanal Producto'!$A98,'BD Factoraje'!$C:$C,$B$2),0)+AM98-SUMIFS('BD Factoraje'!$R:$R,'BD Factoraje'!$G:$G,'Cartera Semanal Producto'!$A98,'BD Factoraje'!$N:$N,'Cartera Semanal Producto'!AN$1,'BD Factoraje'!$C:$C,$B$2)</f>
        <v>0</v>
      </c>
      <c r="AO98" s="11">
        <f>IF('Cartera Semanal Producto'!$A98='Cartera Semanal Producto'!AO$1,-SUMIFS('BD Factoraje'!$Q:$Q,'BD Factoraje'!$G:$G,'Cartera Semanal Producto'!$A98,'BD Factoraje'!$C:$C,$B$2),0)+AN98-SUMIFS('BD Factoraje'!$R:$R,'BD Factoraje'!$G:$G,'Cartera Semanal Producto'!$A98,'BD Factoraje'!$N:$N,'Cartera Semanal Producto'!AO$1,'BD Factoraje'!$C:$C,$B$2)</f>
        <v>0</v>
      </c>
      <c r="AP98" s="11">
        <f>IF('Cartera Semanal Producto'!$A98='Cartera Semanal Producto'!AP$1,-SUMIFS('BD Factoraje'!$Q:$Q,'BD Factoraje'!$G:$G,'Cartera Semanal Producto'!$A98,'BD Factoraje'!$C:$C,$B$2),0)+AO98-SUMIFS('BD Factoraje'!$R:$R,'BD Factoraje'!$G:$G,'Cartera Semanal Producto'!$A98,'BD Factoraje'!$N:$N,'Cartera Semanal Producto'!AP$1,'BD Factoraje'!$C:$C,$B$2)</f>
        <v>0</v>
      </c>
      <c r="AQ98" s="11">
        <f>IF('Cartera Semanal Producto'!$A98='Cartera Semanal Producto'!AQ$1,-SUMIFS('BD Factoraje'!$Q:$Q,'BD Factoraje'!$G:$G,'Cartera Semanal Producto'!$A98,'BD Factoraje'!$C:$C,$B$2),0)+AP98-SUMIFS('BD Factoraje'!$R:$R,'BD Factoraje'!$G:$G,'Cartera Semanal Producto'!$A98,'BD Factoraje'!$N:$N,'Cartera Semanal Producto'!AQ$1,'BD Factoraje'!$C:$C,$B$2)</f>
        <v>0</v>
      </c>
      <c r="AR98" s="11">
        <f>IF('Cartera Semanal Producto'!$A98='Cartera Semanal Producto'!AR$1,-SUMIFS('BD Factoraje'!$Q:$Q,'BD Factoraje'!$G:$G,'Cartera Semanal Producto'!$A98,'BD Factoraje'!$C:$C,$B$2),0)+AQ98-SUMIFS('BD Factoraje'!$R:$R,'BD Factoraje'!$G:$G,'Cartera Semanal Producto'!$A98,'BD Factoraje'!$N:$N,'Cartera Semanal Producto'!AR$1,'BD Factoraje'!$C:$C,$B$2)</f>
        <v>0</v>
      </c>
      <c r="AS98" s="11">
        <f>IF('Cartera Semanal Producto'!$A98='Cartera Semanal Producto'!AS$1,-SUMIFS('BD Factoraje'!$Q:$Q,'BD Factoraje'!$G:$G,'Cartera Semanal Producto'!$A98,'BD Factoraje'!$C:$C,$B$2),0)+AR98-SUMIFS('BD Factoraje'!$R:$R,'BD Factoraje'!$G:$G,'Cartera Semanal Producto'!$A98,'BD Factoraje'!$N:$N,'Cartera Semanal Producto'!AS$1,'BD Factoraje'!$C:$C,$B$2)</f>
        <v>0</v>
      </c>
      <c r="AT98" s="11">
        <f>IF('Cartera Semanal Producto'!$A98='Cartera Semanal Producto'!AT$1,-SUMIFS('BD Factoraje'!$Q:$Q,'BD Factoraje'!$G:$G,'Cartera Semanal Producto'!$A98,'BD Factoraje'!$C:$C,$B$2),0)+AS98-SUMIFS('BD Factoraje'!$R:$R,'BD Factoraje'!$G:$G,'Cartera Semanal Producto'!$A98,'BD Factoraje'!$N:$N,'Cartera Semanal Producto'!AT$1,'BD Factoraje'!$C:$C,$B$2)</f>
        <v>0</v>
      </c>
      <c r="AU98" s="11">
        <f>IF('Cartera Semanal Producto'!$A98='Cartera Semanal Producto'!AU$1,-SUMIFS('BD Factoraje'!$Q:$Q,'BD Factoraje'!$G:$G,'Cartera Semanal Producto'!$A98,'BD Factoraje'!$C:$C,$B$2),0)+AT98-SUMIFS('BD Factoraje'!$R:$R,'BD Factoraje'!$G:$G,'Cartera Semanal Producto'!$A98,'BD Factoraje'!$N:$N,'Cartera Semanal Producto'!AU$1,'BD Factoraje'!$C:$C,$B$2)</f>
        <v>0</v>
      </c>
      <c r="AV98" s="11">
        <f>IF('Cartera Semanal Producto'!$A98='Cartera Semanal Producto'!AV$1,-SUMIFS('BD Factoraje'!$Q:$Q,'BD Factoraje'!$G:$G,'Cartera Semanal Producto'!$A98,'BD Factoraje'!$C:$C,$B$2),0)+AU98-SUMIFS('BD Factoraje'!$R:$R,'BD Factoraje'!$G:$G,'Cartera Semanal Producto'!$A98,'BD Factoraje'!$N:$N,'Cartera Semanal Producto'!AV$1,'BD Factoraje'!$C:$C,$B$2)</f>
        <v>0</v>
      </c>
      <c r="AW98" s="11">
        <f>IF('Cartera Semanal Producto'!$A98='Cartera Semanal Producto'!AW$1,-SUMIFS('BD Factoraje'!$Q:$Q,'BD Factoraje'!$G:$G,'Cartera Semanal Producto'!$A98,'BD Factoraje'!$C:$C,$B$2),0)+AV98-SUMIFS('BD Factoraje'!$R:$R,'BD Factoraje'!$G:$G,'Cartera Semanal Producto'!$A98,'BD Factoraje'!$N:$N,'Cartera Semanal Producto'!AW$1,'BD Factoraje'!$C:$C,$B$2)</f>
        <v>0</v>
      </c>
      <c r="AX98" s="11">
        <f>IF('Cartera Semanal Producto'!$A98='Cartera Semanal Producto'!AX$1,-SUMIFS('BD Factoraje'!$Q:$Q,'BD Factoraje'!$G:$G,'Cartera Semanal Producto'!$A98,'BD Factoraje'!$C:$C,$B$2),0)+AW98-SUMIFS('BD Factoraje'!$R:$R,'BD Factoraje'!$G:$G,'Cartera Semanal Producto'!$A98,'BD Factoraje'!$N:$N,'Cartera Semanal Producto'!AX$1,'BD Factoraje'!$C:$C,$B$2)</f>
        <v>0</v>
      </c>
      <c r="AY98" s="11">
        <f>IF('Cartera Semanal Producto'!$A98='Cartera Semanal Producto'!AY$1,-SUMIFS('BD Factoraje'!$Q:$Q,'BD Factoraje'!$G:$G,'Cartera Semanal Producto'!$A98,'BD Factoraje'!$C:$C,$B$2),0)+AX98-SUMIFS('BD Factoraje'!$R:$R,'BD Factoraje'!$G:$G,'Cartera Semanal Producto'!$A98,'BD Factoraje'!$N:$N,'Cartera Semanal Producto'!AY$1,'BD Factoraje'!$C:$C,$B$2)</f>
        <v>0</v>
      </c>
      <c r="AZ98" s="11">
        <f>IF('Cartera Semanal Producto'!$A98='Cartera Semanal Producto'!AZ$1,-SUMIFS('BD Factoraje'!$Q:$Q,'BD Factoraje'!$G:$G,'Cartera Semanal Producto'!$A98,'BD Factoraje'!$C:$C,$B$2),0)+AY98-SUMIFS('BD Factoraje'!$R:$R,'BD Factoraje'!$G:$G,'Cartera Semanal Producto'!$A98,'BD Factoraje'!$N:$N,'Cartera Semanal Producto'!AZ$1,'BD Factoraje'!$C:$C,$B$2)</f>
        <v>0</v>
      </c>
      <c r="BA98" s="11">
        <f>IF('Cartera Semanal Producto'!$A98='Cartera Semanal Producto'!BA$1,-SUMIFS('BD Factoraje'!$Q:$Q,'BD Factoraje'!$G:$G,'Cartera Semanal Producto'!$A98,'BD Factoraje'!$C:$C,$B$2),0)+AZ98-SUMIFS('BD Factoraje'!$R:$R,'BD Factoraje'!$G:$G,'Cartera Semanal Producto'!$A98,'BD Factoraje'!$N:$N,'Cartera Semanal Producto'!BA$1,'BD Factoraje'!$C:$C,$B$2)</f>
        <v>0</v>
      </c>
      <c r="BB98" s="11">
        <f>IF('Cartera Semanal Producto'!$A98='Cartera Semanal Producto'!BB$1,-SUMIFS('BD Factoraje'!$Q:$Q,'BD Factoraje'!$G:$G,'Cartera Semanal Producto'!$A98,'BD Factoraje'!$C:$C,$B$2),0)+BA98-SUMIFS('BD Factoraje'!$R:$R,'BD Factoraje'!$G:$G,'Cartera Semanal Producto'!$A98,'BD Factoraje'!$N:$N,'Cartera Semanal Producto'!BB$1,'BD Factoraje'!$C:$C,$B$2)</f>
        <v>0</v>
      </c>
      <c r="BC98" s="11">
        <f>IF('Cartera Semanal Producto'!$A98='Cartera Semanal Producto'!BC$1,-SUMIFS('BD Factoraje'!$Q:$Q,'BD Factoraje'!$G:$G,'Cartera Semanal Producto'!$A98,'BD Factoraje'!$C:$C,$B$2),0)+BB98-SUMIFS('BD Factoraje'!$R:$R,'BD Factoraje'!$G:$G,'Cartera Semanal Producto'!$A98,'BD Factoraje'!$N:$N,'Cartera Semanal Producto'!BC$1,'BD Factoraje'!$C:$C,$B$2)</f>
        <v>0</v>
      </c>
      <c r="BD98" s="11">
        <f>IF('Cartera Semanal Producto'!$A98='Cartera Semanal Producto'!BD$1,-SUMIFS('BD Factoraje'!$Q:$Q,'BD Factoraje'!$G:$G,'Cartera Semanal Producto'!$A98,'BD Factoraje'!$C:$C,$B$2),0)+BC98-SUMIFS('BD Factoraje'!$R:$R,'BD Factoraje'!$G:$G,'Cartera Semanal Producto'!$A98,'BD Factoraje'!$N:$N,'Cartera Semanal Producto'!BD$1,'BD Factoraje'!$C:$C,$B$2)</f>
        <v>0</v>
      </c>
      <c r="BE98" s="11">
        <f>IF('Cartera Semanal Producto'!$A98='Cartera Semanal Producto'!BE$1,-SUMIFS('BD Factoraje'!$Q:$Q,'BD Factoraje'!$G:$G,'Cartera Semanal Producto'!$A98,'BD Factoraje'!$C:$C,$B$2),0)+BD98-SUMIFS('BD Factoraje'!$R:$R,'BD Factoraje'!$G:$G,'Cartera Semanal Producto'!$A98,'BD Factoraje'!$N:$N,'Cartera Semanal Producto'!BE$1,'BD Factoraje'!$C:$C,$B$2)</f>
        <v>0</v>
      </c>
      <c r="BF98" s="11">
        <f>IF('Cartera Semanal Producto'!$A98='Cartera Semanal Producto'!BF$1,-SUMIFS('BD Factoraje'!$Q:$Q,'BD Factoraje'!$G:$G,'Cartera Semanal Producto'!$A98,'BD Factoraje'!$C:$C,$B$2),0)+BE98-SUMIFS('BD Factoraje'!$R:$R,'BD Factoraje'!$G:$G,'Cartera Semanal Producto'!$A98,'BD Factoraje'!$N:$N,'Cartera Semanal Producto'!BF$1,'BD Factoraje'!$C:$C,$B$2)</f>
        <v>0</v>
      </c>
      <c r="BG98" s="11">
        <f>IF('Cartera Semanal Producto'!$A98='Cartera Semanal Producto'!BG$1,-SUMIFS('BD Factoraje'!$Q:$Q,'BD Factoraje'!$G:$G,'Cartera Semanal Producto'!$A98,'BD Factoraje'!$C:$C,$B$2),0)+BF98-SUMIFS('BD Factoraje'!$R:$R,'BD Factoraje'!$G:$G,'Cartera Semanal Producto'!$A98,'BD Factoraje'!$N:$N,'Cartera Semanal Producto'!BG$1,'BD Factoraje'!$C:$C,$B$2)</f>
        <v>0</v>
      </c>
      <c r="BH98" s="11">
        <f>IF('Cartera Semanal Producto'!$A98='Cartera Semanal Producto'!BH$1,-SUMIFS('BD Factoraje'!$Q:$Q,'BD Factoraje'!$G:$G,'Cartera Semanal Producto'!$A98,'BD Factoraje'!$C:$C,$B$2),0)+BG98-SUMIFS('BD Factoraje'!$R:$R,'BD Factoraje'!$G:$G,'Cartera Semanal Producto'!$A98,'BD Factoraje'!$N:$N,'Cartera Semanal Producto'!BH$1,'BD Factoraje'!$C:$C,$B$2)</f>
        <v>0</v>
      </c>
      <c r="BI98" s="11">
        <f>IF('Cartera Semanal Producto'!$A98='Cartera Semanal Producto'!BI$1,-SUMIFS('BD Factoraje'!$Q:$Q,'BD Factoraje'!$G:$G,'Cartera Semanal Producto'!$A98,'BD Factoraje'!$C:$C,$B$2),0)+BH98-SUMIFS('BD Factoraje'!$R:$R,'BD Factoraje'!$G:$G,'Cartera Semanal Producto'!$A98,'BD Factoraje'!$N:$N,'Cartera Semanal Producto'!BI$1,'BD Factoraje'!$C:$C,$B$2)</f>
        <v>0</v>
      </c>
      <c r="BJ98" s="11">
        <f>IF('Cartera Semanal Producto'!$A98='Cartera Semanal Producto'!BJ$1,-SUMIFS('BD Factoraje'!$Q:$Q,'BD Factoraje'!$G:$G,'Cartera Semanal Producto'!$A98,'BD Factoraje'!$C:$C,$B$2),0)+BI98-SUMIFS('BD Factoraje'!$R:$R,'BD Factoraje'!$G:$G,'Cartera Semanal Producto'!$A98,'BD Factoraje'!$N:$N,'Cartera Semanal Producto'!BJ$1,'BD Factoraje'!$C:$C,$B$2)</f>
        <v>0</v>
      </c>
      <c r="BK98" s="11">
        <f>IF('Cartera Semanal Producto'!$A98='Cartera Semanal Producto'!BK$1,-SUMIFS('BD Factoraje'!$Q:$Q,'BD Factoraje'!$G:$G,'Cartera Semanal Producto'!$A98,'BD Factoraje'!$C:$C,$B$2),0)+BJ98-SUMIFS('BD Factoraje'!$R:$R,'BD Factoraje'!$G:$G,'Cartera Semanal Producto'!$A98,'BD Factoraje'!$N:$N,'Cartera Semanal Producto'!BK$1,'BD Factoraje'!$C:$C,$B$2)</f>
        <v>0</v>
      </c>
      <c r="BL98" s="11">
        <f>IF('Cartera Semanal Producto'!$A98='Cartera Semanal Producto'!BL$1,-SUMIFS('BD Factoraje'!$Q:$Q,'BD Factoraje'!$G:$G,'Cartera Semanal Producto'!$A98,'BD Factoraje'!$C:$C,$B$2),0)+BK98-SUMIFS('BD Factoraje'!$R:$R,'BD Factoraje'!$G:$G,'Cartera Semanal Producto'!$A98,'BD Factoraje'!$N:$N,'Cartera Semanal Producto'!BL$1,'BD Factoraje'!$C:$C,$B$2)</f>
        <v>0</v>
      </c>
      <c r="BM98" s="11">
        <f>IF('Cartera Semanal Producto'!$A98='Cartera Semanal Producto'!BM$1,-SUMIFS('BD Factoraje'!$Q:$Q,'BD Factoraje'!$G:$G,'Cartera Semanal Producto'!$A98,'BD Factoraje'!$C:$C,$B$2),0)+BL98-SUMIFS('BD Factoraje'!$R:$R,'BD Factoraje'!$G:$G,'Cartera Semanal Producto'!$A98,'BD Factoraje'!$N:$N,'Cartera Semanal Producto'!BM$1,'BD Factoraje'!$C:$C,$B$2)</f>
        <v>0</v>
      </c>
      <c r="BN98" s="11">
        <f>IF('Cartera Semanal Producto'!$A98='Cartera Semanal Producto'!BN$1,-SUMIFS('BD Factoraje'!$Q:$Q,'BD Factoraje'!$G:$G,'Cartera Semanal Producto'!$A98,'BD Factoraje'!$C:$C,$B$2),0)+BM98-SUMIFS('BD Factoraje'!$R:$R,'BD Factoraje'!$G:$G,'Cartera Semanal Producto'!$A98,'BD Factoraje'!$N:$N,'Cartera Semanal Producto'!BN$1,'BD Factoraje'!$C:$C,$B$2)</f>
        <v>0</v>
      </c>
      <c r="BO98" s="11">
        <f>IF('Cartera Semanal Producto'!$A98='Cartera Semanal Producto'!BO$1,-SUMIFS('BD Factoraje'!$Q:$Q,'BD Factoraje'!$G:$G,'Cartera Semanal Producto'!$A98,'BD Factoraje'!$C:$C,$B$2),0)+BN98-SUMIFS('BD Factoraje'!$R:$R,'BD Factoraje'!$G:$G,'Cartera Semanal Producto'!$A98,'BD Factoraje'!$N:$N,'Cartera Semanal Producto'!BO$1,'BD Factoraje'!$C:$C,$B$2)</f>
        <v>0</v>
      </c>
      <c r="BP98" s="11">
        <f>IF('Cartera Semanal Producto'!$A98='Cartera Semanal Producto'!BP$1,-SUMIFS('BD Factoraje'!$Q:$Q,'BD Factoraje'!$G:$G,'Cartera Semanal Producto'!$A98,'BD Factoraje'!$C:$C,$B$2),0)+BO98-SUMIFS('BD Factoraje'!$R:$R,'BD Factoraje'!$G:$G,'Cartera Semanal Producto'!$A98,'BD Factoraje'!$N:$N,'Cartera Semanal Producto'!BP$1,'BD Factoraje'!$C:$C,$B$2)</f>
        <v>0</v>
      </c>
      <c r="BQ98" s="11">
        <f>IF('Cartera Semanal Producto'!$A98='Cartera Semanal Producto'!BQ$1,-SUMIFS('BD Factoraje'!$Q:$Q,'BD Factoraje'!$G:$G,'Cartera Semanal Producto'!$A98,'BD Factoraje'!$C:$C,$B$2),0)+BP98-SUMIFS('BD Factoraje'!$R:$R,'BD Factoraje'!$G:$G,'Cartera Semanal Producto'!$A98,'BD Factoraje'!$N:$N,'Cartera Semanal Producto'!BQ$1,'BD Factoraje'!$C:$C,$B$2)</f>
        <v>0</v>
      </c>
      <c r="BR98" s="11">
        <f>IF('Cartera Semanal Producto'!$A98='Cartera Semanal Producto'!BR$1,-SUMIFS('BD Factoraje'!$Q:$Q,'BD Factoraje'!$G:$G,'Cartera Semanal Producto'!$A98,'BD Factoraje'!$C:$C,$B$2),0)+BQ98-SUMIFS('BD Factoraje'!$R:$R,'BD Factoraje'!$G:$G,'Cartera Semanal Producto'!$A98,'BD Factoraje'!$N:$N,'Cartera Semanal Producto'!BR$1,'BD Factoraje'!$C:$C,$B$2)</f>
        <v>0</v>
      </c>
      <c r="BS98" s="11">
        <f>IF('Cartera Semanal Producto'!$A98='Cartera Semanal Producto'!BS$1,-SUMIFS('BD Factoraje'!$Q:$Q,'BD Factoraje'!$G:$G,'Cartera Semanal Producto'!$A98,'BD Factoraje'!$C:$C,$B$2),0)+BR98-SUMIFS('BD Factoraje'!$R:$R,'BD Factoraje'!$G:$G,'Cartera Semanal Producto'!$A98,'BD Factoraje'!$N:$N,'Cartera Semanal Producto'!BS$1,'BD Factoraje'!$C:$C,$B$2)</f>
        <v>0</v>
      </c>
      <c r="BT98" s="11">
        <f>IF('Cartera Semanal Producto'!$A98='Cartera Semanal Producto'!BT$1,-SUMIFS('BD Factoraje'!$Q:$Q,'BD Factoraje'!$G:$G,'Cartera Semanal Producto'!$A98,'BD Factoraje'!$C:$C,$B$2),0)+BS98-SUMIFS('BD Factoraje'!$R:$R,'BD Factoraje'!$G:$G,'Cartera Semanal Producto'!$A98,'BD Factoraje'!$N:$N,'Cartera Semanal Producto'!BT$1,'BD Factoraje'!$C:$C,$B$2)</f>
        <v>0</v>
      </c>
      <c r="BU98" s="11">
        <f>IF('Cartera Semanal Producto'!$A98='Cartera Semanal Producto'!BU$1,-SUMIFS('BD Factoraje'!$Q:$Q,'BD Factoraje'!$G:$G,'Cartera Semanal Producto'!$A98,'BD Factoraje'!$C:$C,$B$2),0)+BT98-SUMIFS('BD Factoraje'!$R:$R,'BD Factoraje'!$G:$G,'Cartera Semanal Producto'!$A98,'BD Factoraje'!$N:$N,'Cartera Semanal Producto'!BU$1,'BD Factoraje'!$C:$C,$B$2)</f>
        <v>0</v>
      </c>
      <c r="BV98" s="11">
        <f>IF('Cartera Semanal Producto'!$A98='Cartera Semanal Producto'!BV$1,-SUMIFS('BD Factoraje'!$Q:$Q,'BD Factoraje'!$G:$G,'Cartera Semanal Producto'!$A98,'BD Factoraje'!$C:$C,$B$2),0)+BU98-SUMIFS('BD Factoraje'!$R:$R,'BD Factoraje'!$G:$G,'Cartera Semanal Producto'!$A98,'BD Factoraje'!$N:$N,'Cartera Semanal Producto'!BV$1,'BD Factoraje'!$C:$C,$B$2)</f>
        <v>0</v>
      </c>
      <c r="BW98" s="11">
        <f>IF('Cartera Semanal Producto'!$A98='Cartera Semanal Producto'!BW$1,-SUMIFS('BD Factoraje'!$Q:$Q,'BD Factoraje'!$G:$G,'Cartera Semanal Producto'!$A98,'BD Factoraje'!$C:$C,$B$2),0)+BV98-SUMIFS('BD Factoraje'!$R:$R,'BD Factoraje'!$G:$G,'Cartera Semanal Producto'!$A98,'BD Factoraje'!$N:$N,'Cartera Semanal Producto'!BW$1,'BD Factoraje'!$C:$C,$B$2)</f>
        <v>0</v>
      </c>
      <c r="BX98" s="11">
        <f>IF('Cartera Semanal Producto'!$A98='Cartera Semanal Producto'!BX$1,-SUMIFS('BD Factoraje'!$Q:$Q,'BD Factoraje'!$G:$G,'Cartera Semanal Producto'!$A98,'BD Factoraje'!$C:$C,$B$2),0)+BW98-SUMIFS('BD Factoraje'!$R:$R,'BD Factoraje'!$G:$G,'Cartera Semanal Producto'!$A98,'BD Factoraje'!$N:$N,'Cartera Semanal Producto'!BX$1,'BD Factoraje'!$C:$C,$B$2)</f>
        <v>0</v>
      </c>
      <c r="BY98" s="11">
        <f>IF('Cartera Semanal Producto'!$A98='Cartera Semanal Producto'!BY$1,-SUMIFS('BD Factoraje'!$Q:$Q,'BD Factoraje'!$G:$G,'Cartera Semanal Producto'!$A98,'BD Factoraje'!$C:$C,$B$2),0)+BX98-SUMIFS('BD Factoraje'!$R:$R,'BD Factoraje'!$G:$G,'Cartera Semanal Producto'!$A98,'BD Factoraje'!$N:$N,'Cartera Semanal Producto'!BY$1,'BD Factoraje'!$C:$C,$B$2)</f>
        <v>0</v>
      </c>
      <c r="BZ98" s="11">
        <f>IF('Cartera Semanal Producto'!$A98='Cartera Semanal Producto'!BZ$1,-SUMIFS('BD Factoraje'!$Q:$Q,'BD Factoraje'!$G:$G,'Cartera Semanal Producto'!$A98,'BD Factoraje'!$C:$C,$B$2),0)+BY98-SUMIFS('BD Factoraje'!$R:$R,'BD Factoraje'!$G:$G,'Cartera Semanal Producto'!$A98,'BD Factoraje'!$N:$N,'Cartera Semanal Producto'!BZ$1,'BD Factoraje'!$C:$C,$B$2)</f>
        <v>0</v>
      </c>
      <c r="CA98" s="11">
        <f>IF('Cartera Semanal Producto'!$A98='Cartera Semanal Producto'!CA$1,-SUMIFS('BD Factoraje'!$Q:$Q,'BD Factoraje'!$G:$G,'Cartera Semanal Producto'!$A98,'BD Factoraje'!$C:$C,$B$2),0)+BZ98-SUMIFS('BD Factoraje'!$R:$R,'BD Factoraje'!$G:$G,'Cartera Semanal Producto'!$A98,'BD Factoraje'!$N:$N,'Cartera Semanal Producto'!CA$1,'BD Factoraje'!$C:$C,$B$2)</f>
        <v>0</v>
      </c>
      <c r="CB98" s="11">
        <f>IF('Cartera Semanal Producto'!$A98='Cartera Semanal Producto'!CB$1,-SUMIFS('BD Factoraje'!$Q:$Q,'BD Factoraje'!$G:$G,'Cartera Semanal Producto'!$A98,'BD Factoraje'!$C:$C,$B$2),0)+CA98-SUMIFS('BD Factoraje'!$R:$R,'BD Factoraje'!$G:$G,'Cartera Semanal Producto'!$A98,'BD Factoraje'!$N:$N,'Cartera Semanal Producto'!CB$1,'BD Factoraje'!$C:$C,$B$2)</f>
        <v>0</v>
      </c>
      <c r="CC98" s="11">
        <f>IF('Cartera Semanal Producto'!$A98='Cartera Semanal Producto'!CC$1,-SUMIFS('BD Factoraje'!$Q:$Q,'BD Factoraje'!$G:$G,'Cartera Semanal Producto'!$A98,'BD Factoraje'!$C:$C,$B$2),0)+CB98-SUMIFS('BD Factoraje'!$R:$R,'BD Factoraje'!$G:$G,'Cartera Semanal Producto'!$A98,'BD Factoraje'!$N:$N,'Cartera Semanal Producto'!CC$1,'BD Factoraje'!$C:$C,$B$2)</f>
        <v>0</v>
      </c>
      <c r="CD98" s="11">
        <f>IF('Cartera Semanal Producto'!$A98='Cartera Semanal Producto'!CD$1,-SUMIFS('BD Factoraje'!$Q:$Q,'BD Factoraje'!$G:$G,'Cartera Semanal Producto'!$A98,'BD Factoraje'!$C:$C,$B$2),0)+CC98-SUMIFS('BD Factoraje'!$R:$R,'BD Factoraje'!$G:$G,'Cartera Semanal Producto'!$A98,'BD Factoraje'!$N:$N,'Cartera Semanal Producto'!CD$1,'BD Factoraje'!$C:$C,$B$2)</f>
        <v>0</v>
      </c>
      <c r="CE98" s="11">
        <f>IF('Cartera Semanal Producto'!$A98='Cartera Semanal Producto'!CE$1,-SUMIFS('BD Factoraje'!$Q:$Q,'BD Factoraje'!$G:$G,'Cartera Semanal Producto'!$A98,'BD Factoraje'!$C:$C,$B$2),0)+CD98-SUMIFS('BD Factoraje'!$R:$R,'BD Factoraje'!$G:$G,'Cartera Semanal Producto'!$A98,'BD Factoraje'!$N:$N,'Cartera Semanal Producto'!CE$1,'BD Factoraje'!$C:$C,$B$2)</f>
        <v>0</v>
      </c>
      <c r="CF98" s="11">
        <f>IF('Cartera Semanal Producto'!$A98='Cartera Semanal Producto'!CF$1,-SUMIFS('BD Factoraje'!$Q:$Q,'BD Factoraje'!$G:$G,'Cartera Semanal Producto'!$A98,'BD Factoraje'!$C:$C,$B$2),0)+CE98-SUMIFS('BD Factoraje'!$R:$R,'BD Factoraje'!$G:$G,'Cartera Semanal Producto'!$A98,'BD Factoraje'!$N:$N,'Cartera Semanal Producto'!CF$1,'BD Factoraje'!$C:$C,$B$2)</f>
        <v>0</v>
      </c>
      <c r="CG98" s="11">
        <f>IF('Cartera Semanal Producto'!$A98='Cartera Semanal Producto'!CG$1,-SUMIFS('BD Factoraje'!$Q:$Q,'BD Factoraje'!$G:$G,'Cartera Semanal Producto'!$A98,'BD Factoraje'!$C:$C,$B$2),0)+CF98-SUMIFS('BD Factoraje'!$R:$R,'BD Factoraje'!$G:$G,'Cartera Semanal Producto'!$A98,'BD Factoraje'!$N:$N,'Cartera Semanal Producto'!CG$1,'BD Factoraje'!$C:$C,$B$2)</f>
        <v>0</v>
      </c>
      <c r="CH98" s="11">
        <f>IF('Cartera Semanal Producto'!$A98='Cartera Semanal Producto'!CH$1,-SUMIFS('BD Factoraje'!$Q:$Q,'BD Factoraje'!$G:$G,'Cartera Semanal Producto'!$A98,'BD Factoraje'!$C:$C,$B$2),0)+CG98-SUMIFS('BD Factoraje'!$R:$R,'BD Factoraje'!$G:$G,'Cartera Semanal Producto'!$A98,'BD Factoraje'!$N:$N,'Cartera Semanal Producto'!CH$1,'BD Factoraje'!$C:$C,$B$2)</f>
        <v>0</v>
      </c>
      <c r="CI98" s="11">
        <f>IF('Cartera Semanal Producto'!$A98='Cartera Semanal Producto'!CI$1,-SUMIFS('BD Factoraje'!$Q:$Q,'BD Factoraje'!$G:$G,'Cartera Semanal Producto'!$A98,'BD Factoraje'!$C:$C,$B$2),0)+CH98-SUMIFS('BD Factoraje'!$R:$R,'BD Factoraje'!$G:$G,'Cartera Semanal Producto'!$A98,'BD Factoraje'!$N:$N,'Cartera Semanal Producto'!CI$1,'BD Factoraje'!$C:$C,$B$2)</f>
        <v>0</v>
      </c>
      <c r="CJ98" s="11">
        <f>IF('Cartera Semanal Producto'!$A98='Cartera Semanal Producto'!CJ$1,-SUMIFS('BD Factoraje'!$Q:$Q,'BD Factoraje'!$G:$G,'Cartera Semanal Producto'!$A98,'BD Factoraje'!$C:$C,$B$2),0)+CI98-SUMIFS('BD Factoraje'!$R:$R,'BD Factoraje'!$G:$G,'Cartera Semanal Producto'!$A98,'BD Factoraje'!$N:$N,'Cartera Semanal Producto'!CJ$1,'BD Factoraje'!$C:$C,$B$2)</f>
        <v>0</v>
      </c>
      <c r="CK98" s="11">
        <f>IF('Cartera Semanal Producto'!$A98='Cartera Semanal Producto'!CK$1,-SUMIFS('BD Factoraje'!$Q:$Q,'BD Factoraje'!$G:$G,'Cartera Semanal Producto'!$A98,'BD Factoraje'!$C:$C,$B$2),0)+CJ98-SUMIFS('BD Factoraje'!$R:$R,'BD Factoraje'!$G:$G,'Cartera Semanal Producto'!$A98,'BD Factoraje'!$N:$N,'Cartera Semanal Producto'!CK$1,'BD Factoraje'!$C:$C,$B$2)</f>
        <v>0</v>
      </c>
      <c r="CL98" s="11">
        <f>IF('Cartera Semanal Producto'!$A98='Cartera Semanal Producto'!CL$1,-SUMIFS('BD Factoraje'!$Q:$Q,'BD Factoraje'!$G:$G,'Cartera Semanal Producto'!$A98,'BD Factoraje'!$C:$C,$B$2),0)+CK98-SUMIFS('BD Factoraje'!$R:$R,'BD Factoraje'!$G:$G,'Cartera Semanal Producto'!$A98,'BD Factoraje'!$N:$N,'Cartera Semanal Producto'!CL$1,'BD Factoraje'!$C:$C,$B$2)</f>
        <v>0</v>
      </c>
      <c r="CM98" s="11">
        <f>IF('Cartera Semanal Producto'!$A98='Cartera Semanal Producto'!CM$1,-SUMIFS('BD Factoraje'!$Q:$Q,'BD Factoraje'!$G:$G,'Cartera Semanal Producto'!$A98,'BD Factoraje'!$C:$C,$B$2),0)+CL98-SUMIFS('BD Factoraje'!$R:$R,'BD Factoraje'!$G:$G,'Cartera Semanal Producto'!$A98,'BD Factoraje'!$N:$N,'Cartera Semanal Producto'!CM$1,'BD Factoraje'!$C:$C,$B$2)</f>
        <v>0</v>
      </c>
      <c r="CN98" s="11">
        <f>IF('Cartera Semanal Producto'!$A98='Cartera Semanal Producto'!CN$1,-SUMIFS('BD Factoraje'!$Q:$Q,'BD Factoraje'!$G:$G,'Cartera Semanal Producto'!$A98,'BD Factoraje'!$C:$C,$B$2),0)+CM98-SUMIFS('BD Factoraje'!$R:$R,'BD Factoraje'!$G:$G,'Cartera Semanal Producto'!$A98,'BD Factoraje'!$N:$N,'Cartera Semanal Producto'!CN$1,'BD Factoraje'!$C:$C,$B$2)</f>
        <v>0</v>
      </c>
      <c r="CO98" s="11">
        <f>IF('Cartera Semanal Producto'!$A98='Cartera Semanal Producto'!CO$1,-SUMIFS('BD Factoraje'!$Q:$Q,'BD Factoraje'!$G:$G,'Cartera Semanal Producto'!$A98,'BD Factoraje'!$C:$C,$B$2),0)+CN98-SUMIFS('BD Factoraje'!$R:$R,'BD Factoraje'!$G:$G,'Cartera Semanal Producto'!$A98,'BD Factoraje'!$N:$N,'Cartera Semanal Producto'!CO$1,'BD Factoraje'!$C:$C,$B$2)</f>
        <v>0</v>
      </c>
      <c r="CP98" s="11">
        <f>IF('Cartera Semanal Producto'!$A98='Cartera Semanal Producto'!CP$1,-SUMIFS('BD Factoraje'!$Q:$Q,'BD Factoraje'!$G:$G,'Cartera Semanal Producto'!$A98,'BD Factoraje'!$C:$C,$B$2),0)+CO98-SUMIFS('BD Factoraje'!$R:$R,'BD Factoraje'!$G:$G,'Cartera Semanal Producto'!$A98,'BD Factoraje'!$N:$N,'Cartera Semanal Producto'!CP$1,'BD Factoraje'!$C:$C,$B$2)</f>
        <v>0</v>
      </c>
      <c r="CQ98" s="11">
        <f>IF('Cartera Semanal Producto'!$A98='Cartera Semanal Producto'!CQ$1,-SUMIFS('BD Factoraje'!$Q:$Q,'BD Factoraje'!$G:$G,'Cartera Semanal Producto'!$A98,'BD Factoraje'!$C:$C,$B$2),0)+CP98-SUMIFS('BD Factoraje'!$R:$R,'BD Factoraje'!$G:$G,'Cartera Semanal Producto'!$A98,'BD Factoraje'!$N:$N,'Cartera Semanal Producto'!CQ$1,'BD Factoraje'!$C:$C,$B$2)</f>
        <v>0</v>
      </c>
      <c r="CR98" s="11">
        <f>IF('Cartera Semanal Producto'!$A98='Cartera Semanal Producto'!CR$1,-SUMIFS('BD Factoraje'!$Q:$Q,'BD Factoraje'!$G:$G,'Cartera Semanal Producto'!$A98,'BD Factoraje'!$C:$C,$B$2),0)+CQ98-SUMIFS('BD Factoraje'!$R:$R,'BD Factoraje'!$G:$G,'Cartera Semanal Producto'!$A98,'BD Factoraje'!$N:$N,'Cartera Semanal Producto'!CR$1,'BD Factoraje'!$C:$C,$B$2)</f>
        <v>0</v>
      </c>
      <c r="CS98" s="11">
        <f>IF('Cartera Semanal Producto'!$A98='Cartera Semanal Producto'!CS$1,-SUMIFS('BD Factoraje'!$Q:$Q,'BD Factoraje'!$G:$G,'Cartera Semanal Producto'!$A98,'BD Factoraje'!$C:$C,$B$2),0)+CR98-SUMIFS('BD Factoraje'!$R:$R,'BD Factoraje'!$G:$G,'Cartera Semanal Producto'!$A98,'BD Factoraje'!$N:$N,'Cartera Semanal Producto'!CS$1,'BD Factoraje'!$C:$C,$B$2)</f>
        <v>0</v>
      </c>
      <c r="CT98" s="11">
        <f>IF('Cartera Semanal Producto'!$A98='Cartera Semanal Producto'!CT$1,-SUMIFS('BD Factoraje'!$Q:$Q,'BD Factoraje'!$G:$G,'Cartera Semanal Producto'!$A98,'BD Factoraje'!$C:$C,$B$2),0)+CS98-SUMIFS('BD Factoraje'!$R:$R,'BD Factoraje'!$G:$G,'Cartera Semanal Producto'!$A98,'BD Factoraje'!$N:$N,'Cartera Semanal Producto'!CT$1,'BD Factoraje'!$C:$C,$B$2)</f>
        <v>0</v>
      </c>
      <c r="CU98" s="11">
        <f>IF('Cartera Semanal Producto'!$A98='Cartera Semanal Producto'!CU$1,-SUMIFS('BD Factoraje'!$Q:$Q,'BD Factoraje'!$G:$G,'Cartera Semanal Producto'!$A98,'BD Factoraje'!$C:$C,$B$2),0)+CT98-SUMIFS('BD Factoraje'!$R:$R,'BD Factoraje'!$G:$G,'Cartera Semanal Producto'!$A98,'BD Factoraje'!$N:$N,'Cartera Semanal Producto'!CU$1,'BD Factoraje'!$C:$C,$B$2)</f>
        <v>0</v>
      </c>
      <c r="CV98" s="11">
        <f>IF('Cartera Semanal Producto'!$A98='Cartera Semanal Producto'!CV$1,-SUMIFS('BD Factoraje'!$Q:$Q,'BD Factoraje'!$G:$G,'Cartera Semanal Producto'!$A98,'BD Factoraje'!$C:$C,$B$2),0)+CU98-SUMIFS('BD Factoraje'!$R:$R,'BD Factoraje'!$G:$G,'Cartera Semanal Producto'!$A98,'BD Factoraje'!$N:$N,'Cartera Semanal Producto'!CV$1,'BD Factoraje'!$C:$C,$B$2)</f>
        <v>0</v>
      </c>
    </row>
    <row r="99" spans="1:100" x14ac:dyDescent="0.25">
      <c r="A99" s="14">
        <v>109</v>
      </c>
      <c r="B99" s="31">
        <f t="shared" si="3"/>
        <v>43128</v>
      </c>
      <c r="C99" s="11">
        <f>IF('Cartera Semanal Producto'!$A99='Cartera Semanal Producto'!C$1,-SUMIFS('BD Factoraje'!$Q:$Q,'BD Factoraje'!$G:$G,'Cartera Semanal Producto'!$A99,'BD Factoraje'!$C:$C,$B$2),0)</f>
        <v>0</v>
      </c>
      <c r="D99" s="11">
        <f>IF('Cartera Semanal Producto'!$A99='Cartera Semanal Producto'!D$1,-SUMIFS('BD Factoraje'!$Q:$Q,'BD Factoraje'!$G:$G,'Cartera Semanal Producto'!$A99,'BD Factoraje'!$C:$C,$B$2),0)+C99-SUMIFS('BD Factoraje'!$R:$R,'BD Factoraje'!$G:$G,'Cartera Semanal Producto'!$A99,'BD Factoraje'!$N:$N,'Cartera Semanal Producto'!D$1,'BD Factoraje'!$C:$C,$B$2)</f>
        <v>0</v>
      </c>
      <c r="E99" s="11">
        <f>IF('Cartera Semanal Producto'!$A99='Cartera Semanal Producto'!E$1,-SUMIFS('BD Factoraje'!$Q:$Q,'BD Factoraje'!$G:$G,'Cartera Semanal Producto'!$A99,'BD Factoraje'!$C:$C,$B$2),0)+D99-SUMIFS('BD Factoraje'!$R:$R,'BD Factoraje'!$G:$G,'Cartera Semanal Producto'!$A99,'BD Factoraje'!$N:$N,'Cartera Semanal Producto'!E$1,'BD Factoraje'!$C:$C,$B$2)</f>
        <v>0</v>
      </c>
      <c r="F99" s="11">
        <f>IF('Cartera Semanal Producto'!$A99='Cartera Semanal Producto'!F$1,-SUMIFS('BD Factoraje'!$Q:$Q,'BD Factoraje'!$G:$G,'Cartera Semanal Producto'!$A99,'BD Factoraje'!$C:$C,$B$2),0)+E99-SUMIFS('BD Factoraje'!$R:$R,'BD Factoraje'!$G:$G,'Cartera Semanal Producto'!$A99,'BD Factoraje'!$N:$N,'Cartera Semanal Producto'!F$1,'BD Factoraje'!$C:$C,$B$2)</f>
        <v>0</v>
      </c>
      <c r="G99" s="11">
        <f>IF('Cartera Semanal Producto'!$A99='Cartera Semanal Producto'!G$1,-SUMIFS('BD Factoraje'!$Q:$Q,'BD Factoraje'!$G:$G,'Cartera Semanal Producto'!$A99,'BD Factoraje'!$C:$C,$B$2),0)+F99-SUMIFS('BD Factoraje'!$R:$R,'BD Factoraje'!$G:$G,'Cartera Semanal Producto'!$A99,'BD Factoraje'!$N:$N,'Cartera Semanal Producto'!G$1,'BD Factoraje'!$C:$C,$B$2)</f>
        <v>0</v>
      </c>
      <c r="H99" s="11">
        <f>IF('Cartera Semanal Producto'!$A99='Cartera Semanal Producto'!H$1,-SUMIFS('BD Factoraje'!$Q:$Q,'BD Factoraje'!$G:$G,'Cartera Semanal Producto'!$A99,'BD Factoraje'!$C:$C,$B$2),0)+G99-SUMIFS('BD Factoraje'!$R:$R,'BD Factoraje'!$G:$G,'Cartera Semanal Producto'!$A99,'BD Factoraje'!$N:$N,'Cartera Semanal Producto'!H$1,'BD Factoraje'!$C:$C,$B$2)</f>
        <v>0</v>
      </c>
      <c r="I99" s="11">
        <f>IF('Cartera Semanal Producto'!$A99='Cartera Semanal Producto'!I$1,-SUMIFS('BD Factoraje'!$Q:$Q,'BD Factoraje'!$G:$G,'Cartera Semanal Producto'!$A99,'BD Factoraje'!$C:$C,$B$2),0)+H99-SUMIFS('BD Factoraje'!$R:$R,'BD Factoraje'!$G:$G,'Cartera Semanal Producto'!$A99,'BD Factoraje'!$N:$N,'Cartera Semanal Producto'!I$1,'BD Factoraje'!$C:$C,$B$2)</f>
        <v>0</v>
      </c>
      <c r="J99" s="11">
        <f>IF('Cartera Semanal Producto'!$A99='Cartera Semanal Producto'!J$1,-SUMIFS('BD Factoraje'!$Q:$Q,'BD Factoraje'!$G:$G,'Cartera Semanal Producto'!$A99,'BD Factoraje'!$C:$C,$B$2),0)+I99-SUMIFS('BD Factoraje'!$R:$R,'BD Factoraje'!$G:$G,'Cartera Semanal Producto'!$A99,'BD Factoraje'!$N:$N,'Cartera Semanal Producto'!J$1,'BD Factoraje'!$C:$C,$B$2)</f>
        <v>0</v>
      </c>
      <c r="K99" s="11">
        <f>IF('Cartera Semanal Producto'!$A99='Cartera Semanal Producto'!K$1,-SUMIFS('BD Factoraje'!$Q:$Q,'BD Factoraje'!$G:$G,'Cartera Semanal Producto'!$A99,'BD Factoraje'!$C:$C,$B$2),0)+J99-SUMIFS('BD Factoraje'!$R:$R,'BD Factoraje'!$G:$G,'Cartera Semanal Producto'!$A99,'BD Factoraje'!$N:$N,'Cartera Semanal Producto'!K$1,'BD Factoraje'!$C:$C,$B$2)</f>
        <v>0</v>
      </c>
      <c r="L99" s="11">
        <f>IF('Cartera Semanal Producto'!$A99='Cartera Semanal Producto'!L$1,-SUMIFS('BD Factoraje'!$Q:$Q,'BD Factoraje'!$G:$G,'Cartera Semanal Producto'!$A99,'BD Factoraje'!$C:$C,$B$2),0)+K99-SUMIFS('BD Factoraje'!$R:$R,'BD Factoraje'!$G:$G,'Cartera Semanal Producto'!$A99,'BD Factoraje'!$N:$N,'Cartera Semanal Producto'!L$1,'BD Factoraje'!$C:$C,$B$2)</f>
        <v>0</v>
      </c>
      <c r="M99" s="11">
        <f>IF('Cartera Semanal Producto'!$A99='Cartera Semanal Producto'!M$1,-SUMIFS('BD Factoraje'!$Q:$Q,'BD Factoraje'!$G:$G,'Cartera Semanal Producto'!$A99,'BD Factoraje'!$C:$C,$B$2),0)+L99-SUMIFS('BD Factoraje'!$R:$R,'BD Factoraje'!$G:$G,'Cartera Semanal Producto'!$A99,'BD Factoraje'!$N:$N,'Cartera Semanal Producto'!M$1,'BD Factoraje'!$C:$C,$B$2)</f>
        <v>0</v>
      </c>
      <c r="N99" s="11">
        <f>IF('Cartera Semanal Producto'!$A99='Cartera Semanal Producto'!N$1,-SUMIFS('BD Factoraje'!$Q:$Q,'BD Factoraje'!$G:$G,'Cartera Semanal Producto'!$A99,'BD Factoraje'!$C:$C,$B$2),0)+M99-SUMIFS('BD Factoraje'!$R:$R,'BD Factoraje'!$G:$G,'Cartera Semanal Producto'!$A99,'BD Factoraje'!$N:$N,'Cartera Semanal Producto'!N$1,'BD Factoraje'!$C:$C,$B$2)</f>
        <v>0</v>
      </c>
      <c r="O99" s="11">
        <f>IF('Cartera Semanal Producto'!$A99='Cartera Semanal Producto'!O$1,-SUMIFS('BD Factoraje'!$Q:$Q,'BD Factoraje'!$G:$G,'Cartera Semanal Producto'!$A99,'BD Factoraje'!$C:$C,$B$2),0)+N99-SUMIFS('BD Factoraje'!$R:$R,'BD Factoraje'!$G:$G,'Cartera Semanal Producto'!$A99,'BD Factoraje'!$N:$N,'Cartera Semanal Producto'!O$1,'BD Factoraje'!$C:$C,$B$2)</f>
        <v>0</v>
      </c>
      <c r="P99" s="11">
        <f>IF('Cartera Semanal Producto'!$A99='Cartera Semanal Producto'!P$1,-SUMIFS('BD Factoraje'!$Q:$Q,'BD Factoraje'!$G:$G,'Cartera Semanal Producto'!$A99,'BD Factoraje'!$C:$C,$B$2),0)+O99-SUMIFS('BD Factoraje'!$R:$R,'BD Factoraje'!$G:$G,'Cartera Semanal Producto'!$A99,'BD Factoraje'!$N:$N,'Cartera Semanal Producto'!P$1,'BD Factoraje'!$C:$C,$B$2)</f>
        <v>0</v>
      </c>
      <c r="Q99" s="11">
        <f>IF('Cartera Semanal Producto'!$A99='Cartera Semanal Producto'!Q$1,-SUMIFS('BD Factoraje'!$Q:$Q,'BD Factoraje'!$G:$G,'Cartera Semanal Producto'!$A99,'BD Factoraje'!$C:$C,$B$2),0)+P99-SUMIFS('BD Factoraje'!$R:$R,'BD Factoraje'!$G:$G,'Cartera Semanal Producto'!$A99,'BD Factoraje'!$N:$N,'Cartera Semanal Producto'!Q$1,'BD Factoraje'!$C:$C,$B$2)</f>
        <v>0</v>
      </c>
      <c r="R99" s="11">
        <f>IF('Cartera Semanal Producto'!$A99='Cartera Semanal Producto'!R$1,-SUMIFS('BD Factoraje'!$Q:$Q,'BD Factoraje'!$G:$G,'Cartera Semanal Producto'!$A99,'BD Factoraje'!$C:$C,$B$2),0)+Q99-SUMIFS('BD Factoraje'!$R:$R,'BD Factoraje'!$G:$G,'Cartera Semanal Producto'!$A99,'BD Factoraje'!$N:$N,'Cartera Semanal Producto'!R$1,'BD Factoraje'!$C:$C,$B$2)</f>
        <v>0</v>
      </c>
      <c r="S99" s="11">
        <f>IF('Cartera Semanal Producto'!$A99='Cartera Semanal Producto'!S$1,-SUMIFS('BD Factoraje'!$Q:$Q,'BD Factoraje'!$G:$G,'Cartera Semanal Producto'!$A99,'BD Factoraje'!$C:$C,$B$2),0)+R99-SUMIFS('BD Factoraje'!$R:$R,'BD Factoraje'!$G:$G,'Cartera Semanal Producto'!$A99,'BD Factoraje'!$N:$N,'Cartera Semanal Producto'!S$1,'BD Factoraje'!$C:$C,$B$2)</f>
        <v>0</v>
      </c>
      <c r="T99" s="11">
        <f>IF('Cartera Semanal Producto'!$A99='Cartera Semanal Producto'!T$1,-SUMIFS('BD Factoraje'!$Q:$Q,'BD Factoraje'!$G:$G,'Cartera Semanal Producto'!$A99,'BD Factoraje'!$C:$C,$B$2),0)+S99-SUMIFS('BD Factoraje'!$R:$R,'BD Factoraje'!$G:$G,'Cartera Semanal Producto'!$A99,'BD Factoraje'!$N:$N,'Cartera Semanal Producto'!T$1,'BD Factoraje'!$C:$C,$B$2)</f>
        <v>0</v>
      </c>
      <c r="U99" s="11">
        <f>IF('Cartera Semanal Producto'!$A99='Cartera Semanal Producto'!U$1,-SUMIFS('BD Factoraje'!$Q:$Q,'BD Factoraje'!$G:$G,'Cartera Semanal Producto'!$A99,'BD Factoraje'!$C:$C,$B$2),0)+T99-SUMIFS('BD Factoraje'!$R:$R,'BD Factoraje'!$G:$G,'Cartera Semanal Producto'!$A99,'BD Factoraje'!$N:$N,'Cartera Semanal Producto'!U$1,'BD Factoraje'!$C:$C,$B$2)</f>
        <v>0</v>
      </c>
      <c r="V99" s="11">
        <f>IF('Cartera Semanal Producto'!$A99='Cartera Semanal Producto'!V$1,-SUMIFS('BD Factoraje'!$Q:$Q,'BD Factoraje'!$G:$G,'Cartera Semanal Producto'!$A99,'BD Factoraje'!$C:$C,$B$2),0)+U99-SUMIFS('BD Factoraje'!$R:$R,'BD Factoraje'!$G:$G,'Cartera Semanal Producto'!$A99,'BD Factoraje'!$N:$N,'Cartera Semanal Producto'!V$1,'BD Factoraje'!$C:$C,$B$2)</f>
        <v>0</v>
      </c>
      <c r="W99" s="11">
        <f>IF('Cartera Semanal Producto'!$A99='Cartera Semanal Producto'!W$1,-SUMIFS('BD Factoraje'!$Q:$Q,'BD Factoraje'!$G:$G,'Cartera Semanal Producto'!$A99,'BD Factoraje'!$C:$C,$B$2),0)+V99-SUMIFS('BD Factoraje'!$R:$R,'BD Factoraje'!$G:$G,'Cartera Semanal Producto'!$A99,'BD Factoraje'!$N:$N,'Cartera Semanal Producto'!W$1,'BD Factoraje'!$C:$C,$B$2)</f>
        <v>0</v>
      </c>
      <c r="X99" s="11">
        <f>IF('Cartera Semanal Producto'!$A99='Cartera Semanal Producto'!X$1,-SUMIFS('BD Factoraje'!$Q:$Q,'BD Factoraje'!$G:$G,'Cartera Semanal Producto'!$A99,'BD Factoraje'!$C:$C,$B$2),0)+W99-SUMIFS('BD Factoraje'!$R:$R,'BD Factoraje'!$G:$G,'Cartera Semanal Producto'!$A99,'BD Factoraje'!$N:$N,'Cartera Semanal Producto'!X$1,'BD Factoraje'!$C:$C,$B$2)</f>
        <v>0</v>
      </c>
      <c r="Y99" s="11">
        <f>IF('Cartera Semanal Producto'!$A99='Cartera Semanal Producto'!Y$1,-SUMIFS('BD Factoraje'!$Q:$Q,'BD Factoraje'!$G:$G,'Cartera Semanal Producto'!$A99,'BD Factoraje'!$C:$C,$B$2),0)+X99-SUMIFS('BD Factoraje'!$R:$R,'BD Factoraje'!$G:$G,'Cartera Semanal Producto'!$A99,'BD Factoraje'!$N:$N,'Cartera Semanal Producto'!Y$1,'BD Factoraje'!$C:$C,$B$2)</f>
        <v>0</v>
      </c>
      <c r="Z99" s="11">
        <f>IF('Cartera Semanal Producto'!$A99='Cartera Semanal Producto'!Z$1,-SUMIFS('BD Factoraje'!$Q:$Q,'BD Factoraje'!$G:$G,'Cartera Semanal Producto'!$A99,'BD Factoraje'!$C:$C,$B$2),0)+Y99-SUMIFS('BD Factoraje'!$R:$R,'BD Factoraje'!$G:$G,'Cartera Semanal Producto'!$A99,'BD Factoraje'!$N:$N,'Cartera Semanal Producto'!Z$1,'BD Factoraje'!$C:$C,$B$2)</f>
        <v>0</v>
      </c>
      <c r="AA99" s="11">
        <f>IF('Cartera Semanal Producto'!$A99='Cartera Semanal Producto'!AA$1,-SUMIFS('BD Factoraje'!$Q:$Q,'BD Factoraje'!$G:$G,'Cartera Semanal Producto'!$A99,'BD Factoraje'!$C:$C,$B$2),0)+Z99-SUMIFS('BD Factoraje'!$R:$R,'BD Factoraje'!$G:$G,'Cartera Semanal Producto'!$A99,'BD Factoraje'!$N:$N,'Cartera Semanal Producto'!AA$1,'BD Factoraje'!$C:$C,$B$2)</f>
        <v>0</v>
      </c>
      <c r="AB99" s="11">
        <f>IF('Cartera Semanal Producto'!$A99='Cartera Semanal Producto'!AB$1,-SUMIFS('BD Factoraje'!$Q:$Q,'BD Factoraje'!$G:$G,'Cartera Semanal Producto'!$A99,'BD Factoraje'!$C:$C,$B$2),0)+AA99-SUMIFS('BD Factoraje'!$R:$R,'BD Factoraje'!$G:$G,'Cartera Semanal Producto'!$A99,'BD Factoraje'!$N:$N,'Cartera Semanal Producto'!AB$1,'BD Factoraje'!$C:$C,$B$2)</f>
        <v>0</v>
      </c>
      <c r="AC99" s="11">
        <f>IF('Cartera Semanal Producto'!$A99='Cartera Semanal Producto'!AC$1,-SUMIFS('BD Factoraje'!$Q:$Q,'BD Factoraje'!$G:$G,'Cartera Semanal Producto'!$A99,'BD Factoraje'!$C:$C,$B$2),0)+AB99-SUMIFS('BD Factoraje'!$R:$R,'BD Factoraje'!$G:$G,'Cartera Semanal Producto'!$A99,'BD Factoraje'!$N:$N,'Cartera Semanal Producto'!AC$1,'BD Factoraje'!$C:$C,$B$2)</f>
        <v>0</v>
      </c>
      <c r="AD99" s="11">
        <f>IF('Cartera Semanal Producto'!$A99='Cartera Semanal Producto'!AD$1,-SUMIFS('BD Factoraje'!$Q:$Q,'BD Factoraje'!$G:$G,'Cartera Semanal Producto'!$A99,'BD Factoraje'!$C:$C,$B$2),0)+AC99-SUMIFS('BD Factoraje'!$R:$R,'BD Factoraje'!$G:$G,'Cartera Semanal Producto'!$A99,'BD Factoraje'!$N:$N,'Cartera Semanal Producto'!AD$1,'BD Factoraje'!$C:$C,$B$2)</f>
        <v>0</v>
      </c>
      <c r="AE99" s="11">
        <f>IF('Cartera Semanal Producto'!$A99='Cartera Semanal Producto'!AE$1,-SUMIFS('BD Factoraje'!$Q:$Q,'BD Factoraje'!$G:$G,'Cartera Semanal Producto'!$A99,'BD Factoraje'!$C:$C,$B$2),0)+AD99-SUMIFS('BD Factoraje'!$R:$R,'BD Factoraje'!$G:$G,'Cartera Semanal Producto'!$A99,'BD Factoraje'!$N:$N,'Cartera Semanal Producto'!AE$1,'BD Factoraje'!$C:$C,$B$2)</f>
        <v>0</v>
      </c>
      <c r="AF99" s="11">
        <f>IF('Cartera Semanal Producto'!$A99='Cartera Semanal Producto'!AF$1,-SUMIFS('BD Factoraje'!$Q:$Q,'BD Factoraje'!$G:$G,'Cartera Semanal Producto'!$A99,'BD Factoraje'!$C:$C,$B$2),0)+AE99-SUMIFS('BD Factoraje'!$R:$R,'BD Factoraje'!$G:$G,'Cartera Semanal Producto'!$A99,'BD Factoraje'!$N:$N,'Cartera Semanal Producto'!AF$1,'BD Factoraje'!$C:$C,$B$2)</f>
        <v>0</v>
      </c>
      <c r="AG99" s="11">
        <f>IF('Cartera Semanal Producto'!$A99='Cartera Semanal Producto'!AG$1,-SUMIFS('BD Factoraje'!$Q:$Q,'BD Factoraje'!$G:$G,'Cartera Semanal Producto'!$A99,'BD Factoraje'!$C:$C,$B$2),0)+AF99-SUMIFS('BD Factoraje'!$R:$R,'BD Factoraje'!$G:$G,'Cartera Semanal Producto'!$A99,'BD Factoraje'!$N:$N,'Cartera Semanal Producto'!AG$1,'BD Factoraje'!$C:$C,$B$2)</f>
        <v>0</v>
      </c>
      <c r="AH99" s="11">
        <f>IF('Cartera Semanal Producto'!$A99='Cartera Semanal Producto'!AH$1,-SUMIFS('BD Factoraje'!$Q:$Q,'BD Factoraje'!$G:$G,'Cartera Semanal Producto'!$A99,'BD Factoraje'!$C:$C,$B$2),0)+AG99-SUMIFS('BD Factoraje'!$R:$R,'BD Factoraje'!$G:$G,'Cartera Semanal Producto'!$A99,'BD Factoraje'!$N:$N,'Cartera Semanal Producto'!AH$1,'BD Factoraje'!$C:$C,$B$2)</f>
        <v>0</v>
      </c>
      <c r="AI99" s="11">
        <f>IF('Cartera Semanal Producto'!$A99='Cartera Semanal Producto'!AI$1,-SUMIFS('BD Factoraje'!$Q:$Q,'BD Factoraje'!$G:$G,'Cartera Semanal Producto'!$A99,'BD Factoraje'!$C:$C,$B$2),0)+AH99-SUMIFS('BD Factoraje'!$R:$R,'BD Factoraje'!$G:$G,'Cartera Semanal Producto'!$A99,'BD Factoraje'!$N:$N,'Cartera Semanal Producto'!AI$1,'BD Factoraje'!$C:$C,$B$2)</f>
        <v>0</v>
      </c>
      <c r="AJ99" s="11">
        <f>IF('Cartera Semanal Producto'!$A99='Cartera Semanal Producto'!AJ$1,-SUMIFS('BD Factoraje'!$Q:$Q,'BD Factoraje'!$G:$G,'Cartera Semanal Producto'!$A99,'BD Factoraje'!$C:$C,$B$2),0)+AI99-SUMIFS('BD Factoraje'!$R:$R,'BD Factoraje'!$G:$G,'Cartera Semanal Producto'!$A99,'BD Factoraje'!$N:$N,'Cartera Semanal Producto'!AJ$1,'BD Factoraje'!$C:$C,$B$2)</f>
        <v>0</v>
      </c>
      <c r="AK99" s="11">
        <f>IF('Cartera Semanal Producto'!$A99='Cartera Semanal Producto'!AK$1,-SUMIFS('BD Factoraje'!$Q:$Q,'BD Factoraje'!$G:$G,'Cartera Semanal Producto'!$A99,'BD Factoraje'!$C:$C,$B$2),0)+AJ99-SUMIFS('BD Factoraje'!$R:$R,'BD Factoraje'!$G:$G,'Cartera Semanal Producto'!$A99,'BD Factoraje'!$N:$N,'Cartera Semanal Producto'!AK$1,'BD Factoraje'!$C:$C,$B$2)</f>
        <v>0</v>
      </c>
      <c r="AL99" s="11">
        <f>IF('Cartera Semanal Producto'!$A99='Cartera Semanal Producto'!AL$1,-SUMIFS('BD Factoraje'!$Q:$Q,'BD Factoraje'!$G:$G,'Cartera Semanal Producto'!$A99,'BD Factoraje'!$C:$C,$B$2),0)+AK99-SUMIFS('BD Factoraje'!$R:$R,'BD Factoraje'!$G:$G,'Cartera Semanal Producto'!$A99,'BD Factoraje'!$N:$N,'Cartera Semanal Producto'!AL$1,'BD Factoraje'!$C:$C,$B$2)</f>
        <v>0</v>
      </c>
      <c r="AM99" s="11">
        <f>IF('Cartera Semanal Producto'!$A99='Cartera Semanal Producto'!AM$1,-SUMIFS('BD Factoraje'!$Q:$Q,'BD Factoraje'!$G:$G,'Cartera Semanal Producto'!$A99,'BD Factoraje'!$C:$C,$B$2),0)+AL99-SUMIFS('BD Factoraje'!$R:$R,'BD Factoraje'!$G:$G,'Cartera Semanal Producto'!$A99,'BD Factoraje'!$N:$N,'Cartera Semanal Producto'!AM$1,'BD Factoraje'!$C:$C,$B$2)</f>
        <v>0</v>
      </c>
      <c r="AN99" s="11">
        <f>IF('Cartera Semanal Producto'!$A99='Cartera Semanal Producto'!AN$1,-SUMIFS('BD Factoraje'!$Q:$Q,'BD Factoraje'!$G:$G,'Cartera Semanal Producto'!$A99,'BD Factoraje'!$C:$C,$B$2),0)+AM99-SUMIFS('BD Factoraje'!$R:$R,'BD Factoraje'!$G:$G,'Cartera Semanal Producto'!$A99,'BD Factoraje'!$N:$N,'Cartera Semanal Producto'!AN$1,'BD Factoraje'!$C:$C,$B$2)</f>
        <v>0</v>
      </c>
      <c r="AO99" s="11">
        <f>IF('Cartera Semanal Producto'!$A99='Cartera Semanal Producto'!AO$1,-SUMIFS('BD Factoraje'!$Q:$Q,'BD Factoraje'!$G:$G,'Cartera Semanal Producto'!$A99,'BD Factoraje'!$C:$C,$B$2),0)+AN99-SUMIFS('BD Factoraje'!$R:$R,'BD Factoraje'!$G:$G,'Cartera Semanal Producto'!$A99,'BD Factoraje'!$N:$N,'Cartera Semanal Producto'!AO$1,'BD Factoraje'!$C:$C,$B$2)</f>
        <v>0</v>
      </c>
      <c r="AP99" s="11">
        <f>IF('Cartera Semanal Producto'!$A99='Cartera Semanal Producto'!AP$1,-SUMIFS('BD Factoraje'!$Q:$Q,'BD Factoraje'!$G:$G,'Cartera Semanal Producto'!$A99,'BD Factoraje'!$C:$C,$B$2),0)+AO99-SUMIFS('BD Factoraje'!$R:$R,'BD Factoraje'!$G:$G,'Cartera Semanal Producto'!$A99,'BD Factoraje'!$N:$N,'Cartera Semanal Producto'!AP$1,'BD Factoraje'!$C:$C,$B$2)</f>
        <v>0</v>
      </c>
      <c r="AQ99" s="11">
        <f>IF('Cartera Semanal Producto'!$A99='Cartera Semanal Producto'!AQ$1,-SUMIFS('BD Factoraje'!$Q:$Q,'BD Factoraje'!$G:$G,'Cartera Semanal Producto'!$A99,'BD Factoraje'!$C:$C,$B$2),0)+AP99-SUMIFS('BD Factoraje'!$R:$R,'BD Factoraje'!$G:$G,'Cartera Semanal Producto'!$A99,'BD Factoraje'!$N:$N,'Cartera Semanal Producto'!AQ$1,'BD Factoraje'!$C:$C,$B$2)</f>
        <v>0</v>
      </c>
      <c r="AR99" s="11">
        <f>IF('Cartera Semanal Producto'!$A99='Cartera Semanal Producto'!AR$1,-SUMIFS('BD Factoraje'!$Q:$Q,'BD Factoraje'!$G:$G,'Cartera Semanal Producto'!$A99,'BD Factoraje'!$C:$C,$B$2),0)+AQ99-SUMIFS('BD Factoraje'!$R:$R,'BD Factoraje'!$G:$G,'Cartera Semanal Producto'!$A99,'BD Factoraje'!$N:$N,'Cartera Semanal Producto'!AR$1,'BD Factoraje'!$C:$C,$B$2)</f>
        <v>0</v>
      </c>
      <c r="AS99" s="11">
        <f>IF('Cartera Semanal Producto'!$A99='Cartera Semanal Producto'!AS$1,-SUMIFS('BD Factoraje'!$Q:$Q,'BD Factoraje'!$G:$G,'Cartera Semanal Producto'!$A99,'BD Factoraje'!$C:$C,$B$2),0)+AR99-SUMIFS('BD Factoraje'!$R:$R,'BD Factoraje'!$G:$G,'Cartera Semanal Producto'!$A99,'BD Factoraje'!$N:$N,'Cartera Semanal Producto'!AS$1,'BD Factoraje'!$C:$C,$B$2)</f>
        <v>0</v>
      </c>
      <c r="AT99" s="11">
        <f>IF('Cartera Semanal Producto'!$A99='Cartera Semanal Producto'!AT$1,-SUMIFS('BD Factoraje'!$Q:$Q,'BD Factoraje'!$G:$G,'Cartera Semanal Producto'!$A99,'BD Factoraje'!$C:$C,$B$2),0)+AS99-SUMIFS('BD Factoraje'!$R:$R,'BD Factoraje'!$G:$G,'Cartera Semanal Producto'!$A99,'BD Factoraje'!$N:$N,'Cartera Semanal Producto'!AT$1,'BD Factoraje'!$C:$C,$B$2)</f>
        <v>0</v>
      </c>
      <c r="AU99" s="11">
        <f>IF('Cartera Semanal Producto'!$A99='Cartera Semanal Producto'!AU$1,-SUMIFS('BD Factoraje'!$Q:$Q,'BD Factoraje'!$G:$G,'Cartera Semanal Producto'!$A99,'BD Factoraje'!$C:$C,$B$2),0)+AT99-SUMIFS('BD Factoraje'!$R:$R,'BD Factoraje'!$G:$G,'Cartera Semanal Producto'!$A99,'BD Factoraje'!$N:$N,'Cartera Semanal Producto'!AU$1,'BD Factoraje'!$C:$C,$B$2)</f>
        <v>0</v>
      </c>
      <c r="AV99" s="11">
        <f>IF('Cartera Semanal Producto'!$A99='Cartera Semanal Producto'!AV$1,-SUMIFS('BD Factoraje'!$Q:$Q,'BD Factoraje'!$G:$G,'Cartera Semanal Producto'!$A99,'BD Factoraje'!$C:$C,$B$2),0)+AU99-SUMIFS('BD Factoraje'!$R:$R,'BD Factoraje'!$G:$G,'Cartera Semanal Producto'!$A99,'BD Factoraje'!$N:$N,'Cartera Semanal Producto'!AV$1,'BD Factoraje'!$C:$C,$B$2)</f>
        <v>0</v>
      </c>
      <c r="AW99" s="11">
        <f>IF('Cartera Semanal Producto'!$A99='Cartera Semanal Producto'!AW$1,-SUMIFS('BD Factoraje'!$Q:$Q,'BD Factoraje'!$G:$G,'Cartera Semanal Producto'!$A99,'BD Factoraje'!$C:$C,$B$2),0)+AV99-SUMIFS('BD Factoraje'!$R:$R,'BD Factoraje'!$G:$G,'Cartera Semanal Producto'!$A99,'BD Factoraje'!$N:$N,'Cartera Semanal Producto'!AW$1,'BD Factoraje'!$C:$C,$B$2)</f>
        <v>0</v>
      </c>
      <c r="AX99" s="11">
        <f>IF('Cartera Semanal Producto'!$A99='Cartera Semanal Producto'!AX$1,-SUMIFS('BD Factoraje'!$Q:$Q,'BD Factoraje'!$G:$G,'Cartera Semanal Producto'!$A99,'BD Factoraje'!$C:$C,$B$2),0)+AW99-SUMIFS('BD Factoraje'!$R:$R,'BD Factoraje'!$G:$G,'Cartera Semanal Producto'!$A99,'BD Factoraje'!$N:$N,'Cartera Semanal Producto'!AX$1,'BD Factoraje'!$C:$C,$B$2)</f>
        <v>0</v>
      </c>
      <c r="AY99" s="11">
        <f>IF('Cartera Semanal Producto'!$A99='Cartera Semanal Producto'!AY$1,-SUMIFS('BD Factoraje'!$Q:$Q,'BD Factoraje'!$G:$G,'Cartera Semanal Producto'!$A99,'BD Factoraje'!$C:$C,$B$2),0)+AX99-SUMIFS('BD Factoraje'!$R:$R,'BD Factoraje'!$G:$G,'Cartera Semanal Producto'!$A99,'BD Factoraje'!$N:$N,'Cartera Semanal Producto'!AY$1,'BD Factoraje'!$C:$C,$B$2)</f>
        <v>0</v>
      </c>
      <c r="AZ99" s="11">
        <f>IF('Cartera Semanal Producto'!$A99='Cartera Semanal Producto'!AZ$1,-SUMIFS('BD Factoraje'!$Q:$Q,'BD Factoraje'!$G:$G,'Cartera Semanal Producto'!$A99,'BD Factoraje'!$C:$C,$B$2),0)+AY99-SUMIFS('BD Factoraje'!$R:$R,'BD Factoraje'!$G:$G,'Cartera Semanal Producto'!$A99,'BD Factoraje'!$N:$N,'Cartera Semanal Producto'!AZ$1,'BD Factoraje'!$C:$C,$B$2)</f>
        <v>0</v>
      </c>
      <c r="BA99" s="11">
        <f>IF('Cartera Semanal Producto'!$A99='Cartera Semanal Producto'!BA$1,-SUMIFS('BD Factoraje'!$Q:$Q,'BD Factoraje'!$G:$G,'Cartera Semanal Producto'!$A99,'BD Factoraje'!$C:$C,$B$2),0)+AZ99-SUMIFS('BD Factoraje'!$R:$R,'BD Factoraje'!$G:$G,'Cartera Semanal Producto'!$A99,'BD Factoraje'!$N:$N,'Cartera Semanal Producto'!BA$1,'BD Factoraje'!$C:$C,$B$2)</f>
        <v>0</v>
      </c>
      <c r="BB99" s="11">
        <f>IF('Cartera Semanal Producto'!$A99='Cartera Semanal Producto'!BB$1,-SUMIFS('BD Factoraje'!$Q:$Q,'BD Factoraje'!$G:$G,'Cartera Semanal Producto'!$A99,'BD Factoraje'!$C:$C,$B$2),0)+BA99-SUMIFS('BD Factoraje'!$R:$R,'BD Factoraje'!$G:$G,'Cartera Semanal Producto'!$A99,'BD Factoraje'!$N:$N,'Cartera Semanal Producto'!BB$1,'BD Factoraje'!$C:$C,$B$2)</f>
        <v>0</v>
      </c>
      <c r="BC99" s="11">
        <f>IF('Cartera Semanal Producto'!$A99='Cartera Semanal Producto'!BC$1,-SUMIFS('BD Factoraje'!$Q:$Q,'BD Factoraje'!$G:$G,'Cartera Semanal Producto'!$A99,'BD Factoraje'!$C:$C,$B$2),0)+BB99-SUMIFS('BD Factoraje'!$R:$R,'BD Factoraje'!$G:$G,'Cartera Semanal Producto'!$A99,'BD Factoraje'!$N:$N,'Cartera Semanal Producto'!BC$1,'BD Factoraje'!$C:$C,$B$2)</f>
        <v>0</v>
      </c>
      <c r="BD99" s="11">
        <f>IF('Cartera Semanal Producto'!$A99='Cartera Semanal Producto'!BD$1,-SUMIFS('BD Factoraje'!$Q:$Q,'BD Factoraje'!$G:$G,'Cartera Semanal Producto'!$A99,'BD Factoraje'!$C:$C,$B$2),0)+BC99-SUMIFS('BD Factoraje'!$R:$R,'BD Factoraje'!$G:$G,'Cartera Semanal Producto'!$A99,'BD Factoraje'!$N:$N,'Cartera Semanal Producto'!BD$1,'BD Factoraje'!$C:$C,$B$2)</f>
        <v>0</v>
      </c>
      <c r="BE99" s="11">
        <f>IF('Cartera Semanal Producto'!$A99='Cartera Semanal Producto'!BE$1,-SUMIFS('BD Factoraje'!$Q:$Q,'BD Factoraje'!$G:$G,'Cartera Semanal Producto'!$A99,'BD Factoraje'!$C:$C,$B$2),0)+BD99-SUMIFS('BD Factoraje'!$R:$R,'BD Factoraje'!$G:$G,'Cartera Semanal Producto'!$A99,'BD Factoraje'!$N:$N,'Cartera Semanal Producto'!BE$1,'BD Factoraje'!$C:$C,$B$2)</f>
        <v>0</v>
      </c>
      <c r="BF99" s="11">
        <f>IF('Cartera Semanal Producto'!$A99='Cartera Semanal Producto'!BF$1,-SUMIFS('BD Factoraje'!$Q:$Q,'BD Factoraje'!$G:$G,'Cartera Semanal Producto'!$A99,'BD Factoraje'!$C:$C,$B$2),0)+BE99-SUMIFS('BD Factoraje'!$R:$R,'BD Factoraje'!$G:$G,'Cartera Semanal Producto'!$A99,'BD Factoraje'!$N:$N,'Cartera Semanal Producto'!BF$1,'BD Factoraje'!$C:$C,$B$2)</f>
        <v>0</v>
      </c>
      <c r="BG99" s="11">
        <f>IF('Cartera Semanal Producto'!$A99='Cartera Semanal Producto'!BG$1,-SUMIFS('BD Factoraje'!$Q:$Q,'BD Factoraje'!$G:$G,'Cartera Semanal Producto'!$A99,'BD Factoraje'!$C:$C,$B$2),0)+BF99-SUMIFS('BD Factoraje'!$R:$R,'BD Factoraje'!$G:$G,'Cartera Semanal Producto'!$A99,'BD Factoraje'!$N:$N,'Cartera Semanal Producto'!BG$1,'BD Factoraje'!$C:$C,$B$2)</f>
        <v>0</v>
      </c>
      <c r="BH99" s="11">
        <f>IF('Cartera Semanal Producto'!$A99='Cartera Semanal Producto'!BH$1,-SUMIFS('BD Factoraje'!$Q:$Q,'BD Factoraje'!$G:$G,'Cartera Semanal Producto'!$A99,'BD Factoraje'!$C:$C,$B$2),0)+BG99-SUMIFS('BD Factoraje'!$R:$R,'BD Factoraje'!$G:$G,'Cartera Semanal Producto'!$A99,'BD Factoraje'!$N:$N,'Cartera Semanal Producto'!BH$1,'BD Factoraje'!$C:$C,$B$2)</f>
        <v>0</v>
      </c>
      <c r="BI99" s="11">
        <f>IF('Cartera Semanal Producto'!$A99='Cartera Semanal Producto'!BI$1,-SUMIFS('BD Factoraje'!$Q:$Q,'BD Factoraje'!$G:$G,'Cartera Semanal Producto'!$A99,'BD Factoraje'!$C:$C,$B$2),0)+BH99-SUMIFS('BD Factoraje'!$R:$R,'BD Factoraje'!$G:$G,'Cartera Semanal Producto'!$A99,'BD Factoraje'!$N:$N,'Cartera Semanal Producto'!BI$1,'BD Factoraje'!$C:$C,$B$2)</f>
        <v>0</v>
      </c>
      <c r="BJ99" s="11">
        <f>IF('Cartera Semanal Producto'!$A99='Cartera Semanal Producto'!BJ$1,-SUMIFS('BD Factoraje'!$Q:$Q,'BD Factoraje'!$G:$G,'Cartera Semanal Producto'!$A99,'BD Factoraje'!$C:$C,$B$2),0)+BI99-SUMIFS('BD Factoraje'!$R:$R,'BD Factoraje'!$G:$G,'Cartera Semanal Producto'!$A99,'BD Factoraje'!$N:$N,'Cartera Semanal Producto'!BJ$1,'BD Factoraje'!$C:$C,$B$2)</f>
        <v>0</v>
      </c>
      <c r="BK99" s="11">
        <f>IF('Cartera Semanal Producto'!$A99='Cartera Semanal Producto'!BK$1,-SUMIFS('BD Factoraje'!$Q:$Q,'BD Factoraje'!$G:$G,'Cartera Semanal Producto'!$A99,'BD Factoraje'!$C:$C,$B$2),0)+BJ99-SUMIFS('BD Factoraje'!$R:$R,'BD Factoraje'!$G:$G,'Cartera Semanal Producto'!$A99,'BD Factoraje'!$N:$N,'Cartera Semanal Producto'!BK$1,'BD Factoraje'!$C:$C,$B$2)</f>
        <v>0</v>
      </c>
      <c r="BL99" s="11">
        <f>IF('Cartera Semanal Producto'!$A99='Cartera Semanal Producto'!BL$1,-SUMIFS('BD Factoraje'!$Q:$Q,'BD Factoraje'!$G:$G,'Cartera Semanal Producto'!$A99,'BD Factoraje'!$C:$C,$B$2),0)+BK99-SUMIFS('BD Factoraje'!$R:$R,'BD Factoraje'!$G:$G,'Cartera Semanal Producto'!$A99,'BD Factoraje'!$N:$N,'Cartera Semanal Producto'!BL$1,'BD Factoraje'!$C:$C,$B$2)</f>
        <v>0</v>
      </c>
      <c r="BM99" s="11">
        <f>IF('Cartera Semanal Producto'!$A99='Cartera Semanal Producto'!BM$1,-SUMIFS('BD Factoraje'!$Q:$Q,'BD Factoraje'!$G:$G,'Cartera Semanal Producto'!$A99,'BD Factoraje'!$C:$C,$B$2),0)+BL99-SUMIFS('BD Factoraje'!$R:$R,'BD Factoraje'!$G:$G,'Cartera Semanal Producto'!$A99,'BD Factoraje'!$N:$N,'Cartera Semanal Producto'!BM$1,'BD Factoraje'!$C:$C,$B$2)</f>
        <v>0</v>
      </c>
      <c r="BN99" s="11">
        <f>IF('Cartera Semanal Producto'!$A99='Cartera Semanal Producto'!BN$1,-SUMIFS('BD Factoraje'!$Q:$Q,'BD Factoraje'!$G:$G,'Cartera Semanal Producto'!$A99,'BD Factoraje'!$C:$C,$B$2),0)+BM99-SUMIFS('BD Factoraje'!$R:$R,'BD Factoraje'!$G:$G,'Cartera Semanal Producto'!$A99,'BD Factoraje'!$N:$N,'Cartera Semanal Producto'!BN$1,'BD Factoraje'!$C:$C,$B$2)</f>
        <v>0</v>
      </c>
      <c r="BO99" s="11">
        <f>IF('Cartera Semanal Producto'!$A99='Cartera Semanal Producto'!BO$1,-SUMIFS('BD Factoraje'!$Q:$Q,'BD Factoraje'!$G:$G,'Cartera Semanal Producto'!$A99,'BD Factoraje'!$C:$C,$B$2),0)+BN99-SUMIFS('BD Factoraje'!$R:$R,'BD Factoraje'!$G:$G,'Cartera Semanal Producto'!$A99,'BD Factoraje'!$N:$N,'Cartera Semanal Producto'!BO$1,'BD Factoraje'!$C:$C,$B$2)</f>
        <v>0</v>
      </c>
      <c r="BP99" s="11">
        <f>IF('Cartera Semanal Producto'!$A99='Cartera Semanal Producto'!BP$1,-SUMIFS('BD Factoraje'!$Q:$Q,'BD Factoraje'!$G:$G,'Cartera Semanal Producto'!$A99,'BD Factoraje'!$C:$C,$B$2),0)+BO99-SUMIFS('BD Factoraje'!$R:$R,'BD Factoraje'!$G:$G,'Cartera Semanal Producto'!$A99,'BD Factoraje'!$N:$N,'Cartera Semanal Producto'!BP$1,'BD Factoraje'!$C:$C,$B$2)</f>
        <v>0</v>
      </c>
      <c r="BQ99" s="11">
        <f>IF('Cartera Semanal Producto'!$A99='Cartera Semanal Producto'!BQ$1,-SUMIFS('BD Factoraje'!$Q:$Q,'BD Factoraje'!$G:$G,'Cartera Semanal Producto'!$A99,'BD Factoraje'!$C:$C,$B$2),0)+BP99-SUMIFS('BD Factoraje'!$R:$R,'BD Factoraje'!$G:$G,'Cartera Semanal Producto'!$A99,'BD Factoraje'!$N:$N,'Cartera Semanal Producto'!BQ$1,'BD Factoraje'!$C:$C,$B$2)</f>
        <v>0</v>
      </c>
      <c r="BR99" s="11">
        <f>IF('Cartera Semanal Producto'!$A99='Cartera Semanal Producto'!BR$1,-SUMIFS('BD Factoraje'!$Q:$Q,'BD Factoraje'!$G:$G,'Cartera Semanal Producto'!$A99,'BD Factoraje'!$C:$C,$B$2),0)+BQ99-SUMIFS('BD Factoraje'!$R:$R,'BD Factoraje'!$G:$G,'Cartera Semanal Producto'!$A99,'BD Factoraje'!$N:$N,'Cartera Semanal Producto'!BR$1,'BD Factoraje'!$C:$C,$B$2)</f>
        <v>0</v>
      </c>
      <c r="BS99" s="11">
        <f>IF('Cartera Semanal Producto'!$A99='Cartera Semanal Producto'!BS$1,-SUMIFS('BD Factoraje'!$Q:$Q,'BD Factoraje'!$G:$G,'Cartera Semanal Producto'!$A99,'BD Factoraje'!$C:$C,$B$2),0)+BR99-SUMIFS('BD Factoraje'!$R:$R,'BD Factoraje'!$G:$G,'Cartera Semanal Producto'!$A99,'BD Factoraje'!$N:$N,'Cartera Semanal Producto'!BS$1,'BD Factoraje'!$C:$C,$B$2)</f>
        <v>0</v>
      </c>
      <c r="BT99" s="11">
        <f>IF('Cartera Semanal Producto'!$A99='Cartera Semanal Producto'!BT$1,-SUMIFS('BD Factoraje'!$Q:$Q,'BD Factoraje'!$G:$G,'Cartera Semanal Producto'!$A99,'BD Factoraje'!$C:$C,$B$2),0)+BS99-SUMIFS('BD Factoraje'!$R:$R,'BD Factoraje'!$G:$G,'Cartera Semanal Producto'!$A99,'BD Factoraje'!$N:$N,'Cartera Semanal Producto'!BT$1,'BD Factoraje'!$C:$C,$B$2)</f>
        <v>0</v>
      </c>
      <c r="BU99" s="11">
        <f>IF('Cartera Semanal Producto'!$A99='Cartera Semanal Producto'!BU$1,-SUMIFS('BD Factoraje'!$Q:$Q,'BD Factoraje'!$G:$G,'Cartera Semanal Producto'!$A99,'BD Factoraje'!$C:$C,$B$2),0)+BT99-SUMIFS('BD Factoraje'!$R:$R,'BD Factoraje'!$G:$G,'Cartera Semanal Producto'!$A99,'BD Factoraje'!$N:$N,'Cartera Semanal Producto'!BU$1,'BD Factoraje'!$C:$C,$B$2)</f>
        <v>0</v>
      </c>
      <c r="BV99" s="11">
        <f>IF('Cartera Semanal Producto'!$A99='Cartera Semanal Producto'!BV$1,-SUMIFS('BD Factoraje'!$Q:$Q,'BD Factoraje'!$G:$G,'Cartera Semanal Producto'!$A99,'BD Factoraje'!$C:$C,$B$2),0)+BU99-SUMIFS('BD Factoraje'!$R:$R,'BD Factoraje'!$G:$G,'Cartera Semanal Producto'!$A99,'BD Factoraje'!$N:$N,'Cartera Semanal Producto'!BV$1,'BD Factoraje'!$C:$C,$B$2)</f>
        <v>0</v>
      </c>
      <c r="BW99" s="11">
        <f>IF('Cartera Semanal Producto'!$A99='Cartera Semanal Producto'!BW$1,-SUMIFS('BD Factoraje'!$Q:$Q,'BD Factoraje'!$G:$G,'Cartera Semanal Producto'!$A99,'BD Factoraje'!$C:$C,$B$2),0)+BV99-SUMIFS('BD Factoraje'!$R:$R,'BD Factoraje'!$G:$G,'Cartera Semanal Producto'!$A99,'BD Factoraje'!$N:$N,'Cartera Semanal Producto'!BW$1,'BD Factoraje'!$C:$C,$B$2)</f>
        <v>0</v>
      </c>
      <c r="BX99" s="11">
        <f>IF('Cartera Semanal Producto'!$A99='Cartera Semanal Producto'!BX$1,-SUMIFS('BD Factoraje'!$Q:$Q,'BD Factoraje'!$G:$G,'Cartera Semanal Producto'!$A99,'BD Factoraje'!$C:$C,$B$2),0)+BW99-SUMIFS('BD Factoraje'!$R:$R,'BD Factoraje'!$G:$G,'Cartera Semanal Producto'!$A99,'BD Factoraje'!$N:$N,'Cartera Semanal Producto'!BX$1,'BD Factoraje'!$C:$C,$B$2)</f>
        <v>0</v>
      </c>
      <c r="BY99" s="11">
        <f>IF('Cartera Semanal Producto'!$A99='Cartera Semanal Producto'!BY$1,-SUMIFS('BD Factoraje'!$Q:$Q,'BD Factoraje'!$G:$G,'Cartera Semanal Producto'!$A99,'BD Factoraje'!$C:$C,$B$2),0)+BX99-SUMIFS('BD Factoraje'!$R:$R,'BD Factoraje'!$G:$G,'Cartera Semanal Producto'!$A99,'BD Factoraje'!$N:$N,'Cartera Semanal Producto'!BY$1,'BD Factoraje'!$C:$C,$B$2)</f>
        <v>0</v>
      </c>
      <c r="BZ99" s="11">
        <f>IF('Cartera Semanal Producto'!$A99='Cartera Semanal Producto'!BZ$1,-SUMIFS('BD Factoraje'!$Q:$Q,'BD Factoraje'!$G:$G,'Cartera Semanal Producto'!$A99,'BD Factoraje'!$C:$C,$B$2),0)+BY99-SUMIFS('BD Factoraje'!$R:$R,'BD Factoraje'!$G:$G,'Cartera Semanal Producto'!$A99,'BD Factoraje'!$N:$N,'Cartera Semanal Producto'!BZ$1,'BD Factoraje'!$C:$C,$B$2)</f>
        <v>0</v>
      </c>
      <c r="CA99" s="11">
        <f>IF('Cartera Semanal Producto'!$A99='Cartera Semanal Producto'!CA$1,-SUMIFS('BD Factoraje'!$Q:$Q,'BD Factoraje'!$G:$G,'Cartera Semanal Producto'!$A99,'BD Factoraje'!$C:$C,$B$2),0)+BZ99-SUMIFS('BD Factoraje'!$R:$R,'BD Factoraje'!$G:$G,'Cartera Semanal Producto'!$A99,'BD Factoraje'!$N:$N,'Cartera Semanal Producto'!CA$1,'BD Factoraje'!$C:$C,$B$2)</f>
        <v>0</v>
      </c>
      <c r="CB99" s="11">
        <f>IF('Cartera Semanal Producto'!$A99='Cartera Semanal Producto'!CB$1,-SUMIFS('BD Factoraje'!$Q:$Q,'BD Factoraje'!$G:$G,'Cartera Semanal Producto'!$A99,'BD Factoraje'!$C:$C,$B$2),0)+CA99-SUMIFS('BD Factoraje'!$R:$R,'BD Factoraje'!$G:$G,'Cartera Semanal Producto'!$A99,'BD Factoraje'!$N:$N,'Cartera Semanal Producto'!CB$1,'BD Factoraje'!$C:$C,$B$2)</f>
        <v>0</v>
      </c>
      <c r="CC99" s="11">
        <f>IF('Cartera Semanal Producto'!$A99='Cartera Semanal Producto'!CC$1,-SUMIFS('BD Factoraje'!$Q:$Q,'BD Factoraje'!$G:$G,'Cartera Semanal Producto'!$A99,'BD Factoraje'!$C:$C,$B$2),0)+CB99-SUMIFS('BD Factoraje'!$R:$R,'BD Factoraje'!$G:$G,'Cartera Semanal Producto'!$A99,'BD Factoraje'!$N:$N,'Cartera Semanal Producto'!CC$1,'BD Factoraje'!$C:$C,$B$2)</f>
        <v>0</v>
      </c>
      <c r="CD99" s="11">
        <f>IF('Cartera Semanal Producto'!$A99='Cartera Semanal Producto'!CD$1,-SUMIFS('BD Factoraje'!$Q:$Q,'BD Factoraje'!$G:$G,'Cartera Semanal Producto'!$A99,'BD Factoraje'!$C:$C,$B$2),0)+CC99-SUMIFS('BD Factoraje'!$R:$R,'BD Factoraje'!$G:$G,'Cartera Semanal Producto'!$A99,'BD Factoraje'!$N:$N,'Cartera Semanal Producto'!CD$1,'BD Factoraje'!$C:$C,$B$2)</f>
        <v>0</v>
      </c>
      <c r="CE99" s="11">
        <f>IF('Cartera Semanal Producto'!$A99='Cartera Semanal Producto'!CE$1,-SUMIFS('BD Factoraje'!$Q:$Q,'BD Factoraje'!$G:$G,'Cartera Semanal Producto'!$A99,'BD Factoraje'!$C:$C,$B$2),0)+CD99-SUMIFS('BD Factoraje'!$R:$R,'BD Factoraje'!$G:$G,'Cartera Semanal Producto'!$A99,'BD Factoraje'!$N:$N,'Cartera Semanal Producto'!CE$1,'BD Factoraje'!$C:$C,$B$2)</f>
        <v>0</v>
      </c>
      <c r="CF99" s="11">
        <f>IF('Cartera Semanal Producto'!$A99='Cartera Semanal Producto'!CF$1,-SUMIFS('BD Factoraje'!$Q:$Q,'BD Factoraje'!$G:$G,'Cartera Semanal Producto'!$A99,'BD Factoraje'!$C:$C,$B$2),0)+CE99-SUMIFS('BD Factoraje'!$R:$R,'BD Factoraje'!$G:$G,'Cartera Semanal Producto'!$A99,'BD Factoraje'!$N:$N,'Cartera Semanal Producto'!CF$1,'BD Factoraje'!$C:$C,$B$2)</f>
        <v>0</v>
      </c>
      <c r="CG99" s="11">
        <f>IF('Cartera Semanal Producto'!$A99='Cartera Semanal Producto'!CG$1,-SUMIFS('BD Factoraje'!$Q:$Q,'BD Factoraje'!$G:$G,'Cartera Semanal Producto'!$A99,'BD Factoraje'!$C:$C,$B$2),0)+CF99-SUMIFS('BD Factoraje'!$R:$R,'BD Factoraje'!$G:$G,'Cartera Semanal Producto'!$A99,'BD Factoraje'!$N:$N,'Cartera Semanal Producto'!CG$1,'BD Factoraje'!$C:$C,$B$2)</f>
        <v>0</v>
      </c>
      <c r="CH99" s="11">
        <f>IF('Cartera Semanal Producto'!$A99='Cartera Semanal Producto'!CH$1,-SUMIFS('BD Factoraje'!$Q:$Q,'BD Factoraje'!$G:$G,'Cartera Semanal Producto'!$A99,'BD Factoraje'!$C:$C,$B$2),0)+CG99-SUMIFS('BD Factoraje'!$R:$R,'BD Factoraje'!$G:$G,'Cartera Semanal Producto'!$A99,'BD Factoraje'!$N:$N,'Cartera Semanal Producto'!CH$1,'BD Factoraje'!$C:$C,$B$2)</f>
        <v>0</v>
      </c>
      <c r="CI99" s="11">
        <f>IF('Cartera Semanal Producto'!$A99='Cartera Semanal Producto'!CI$1,-SUMIFS('BD Factoraje'!$Q:$Q,'BD Factoraje'!$G:$G,'Cartera Semanal Producto'!$A99,'BD Factoraje'!$C:$C,$B$2),0)+CH99-SUMIFS('BD Factoraje'!$R:$R,'BD Factoraje'!$G:$G,'Cartera Semanal Producto'!$A99,'BD Factoraje'!$N:$N,'Cartera Semanal Producto'!CI$1,'BD Factoraje'!$C:$C,$B$2)</f>
        <v>0</v>
      </c>
      <c r="CJ99" s="11">
        <f>IF('Cartera Semanal Producto'!$A99='Cartera Semanal Producto'!CJ$1,-SUMIFS('BD Factoraje'!$Q:$Q,'BD Factoraje'!$G:$G,'Cartera Semanal Producto'!$A99,'BD Factoraje'!$C:$C,$B$2),0)+CI99-SUMIFS('BD Factoraje'!$R:$R,'BD Factoraje'!$G:$G,'Cartera Semanal Producto'!$A99,'BD Factoraje'!$N:$N,'Cartera Semanal Producto'!CJ$1,'BD Factoraje'!$C:$C,$B$2)</f>
        <v>0</v>
      </c>
      <c r="CK99" s="11">
        <f>IF('Cartera Semanal Producto'!$A99='Cartera Semanal Producto'!CK$1,-SUMIFS('BD Factoraje'!$Q:$Q,'BD Factoraje'!$G:$G,'Cartera Semanal Producto'!$A99,'BD Factoraje'!$C:$C,$B$2),0)+CJ99-SUMIFS('BD Factoraje'!$R:$R,'BD Factoraje'!$G:$G,'Cartera Semanal Producto'!$A99,'BD Factoraje'!$N:$N,'Cartera Semanal Producto'!CK$1,'BD Factoraje'!$C:$C,$B$2)</f>
        <v>0</v>
      </c>
      <c r="CL99" s="11">
        <f>IF('Cartera Semanal Producto'!$A99='Cartera Semanal Producto'!CL$1,-SUMIFS('BD Factoraje'!$Q:$Q,'BD Factoraje'!$G:$G,'Cartera Semanal Producto'!$A99,'BD Factoraje'!$C:$C,$B$2),0)+CK99-SUMIFS('BD Factoraje'!$R:$R,'BD Factoraje'!$G:$G,'Cartera Semanal Producto'!$A99,'BD Factoraje'!$N:$N,'Cartera Semanal Producto'!CL$1,'BD Factoraje'!$C:$C,$B$2)</f>
        <v>0</v>
      </c>
      <c r="CM99" s="11">
        <f>IF('Cartera Semanal Producto'!$A99='Cartera Semanal Producto'!CM$1,-SUMIFS('BD Factoraje'!$Q:$Q,'BD Factoraje'!$G:$G,'Cartera Semanal Producto'!$A99,'BD Factoraje'!$C:$C,$B$2),0)+CL99-SUMIFS('BD Factoraje'!$R:$R,'BD Factoraje'!$G:$G,'Cartera Semanal Producto'!$A99,'BD Factoraje'!$N:$N,'Cartera Semanal Producto'!CM$1,'BD Factoraje'!$C:$C,$B$2)</f>
        <v>0</v>
      </c>
      <c r="CN99" s="11">
        <f>IF('Cartera Semanal Producto'!$A99='Cartera Semanal Producto'!CN$1,-SUMIFS('BD Factoraje'!$Q:$Q,'BD Factoraje'!$G:$G,'Cartera Semanal Producto'!$A99,'BD Factoraje'!$C:$C,$B$2),0)+CM99-SUMIFS('BD Factoraje'!$R:$R,'BD Factoraje'!$G:$G,'Cartera Semanal Producto'!$A99,'BD Factoraje'!$N:$N,'Cartera Semanal Producto'!CN$1,'BD Factoraje'!$C:$C,$B$2)</f>
        <v>0</v>
      </c>
      <c r="CO99" s="11">
        <f>IF('Cartera Semanal Producto'!$A99='Cartera Semanal Producto'!CO$1,-SUMIFS('BD Factoraje'!$Q:$Q,'BD Factoraje'!$G:$G,'Cartera Semanal Producto'!$A99,'BD Factoraje'!$C:$C,$B$2),0)+CN99-SUMIFS('BD Factoraje'!$R:$R,'BD Factoraje'!$G:$G,'Cartera Semanal Producto'!$A99,'BD Factoraje'!$N:$N,'Cartera Semanal Producto'!CO$1,'BD Factoraje'!$C:$C,$B$2)</f>
        <v>0</v>
      </c>
      <c r="CP99" s="11">
        <f>IF('Cartera Semanal Producto'!$A99='Cartera Semanal Producto'!CP$1,-SUMIFS('BD Factoraje'!$Q:$Q,'BD Factoraje'!$G:$G,'Cartera Semanal Producto'!$A99,'BD Factoraje'!$C:$C,$B$2),0)+CO99-SUMIFS('BD Factoraje'!$R:$R,'BD Factoraje'!$G:$G,'Cartera Semanal Producto'!$A99,'BD Factoraje'!$N:$N,'Cartera Semanal Producto'!CP$1,'BD Factoraje'!$C:$C,$B$2)</f>
        <v>0</v>
      </c>
      <c r="CQ99" s="11">
        <f>IF('Cartera Semanal Producto'!$A99='Cartera Semanal Producto'!CQ$1,-SUMIFS('BD Factoraje'!$Q:$Q,'BD Factoraje'!$G:$G,'Cartera Semanal Producto'!$A99,'BD Factoraje'!$C:$C,$B$2),0)+CP99-SUMIFS('BD Factoraje'!$R:$R,'BD Factoraje'!$G:$G,'Cartera Semanal Producto'!$A99,'BD Factoraje'!$N:$N,'Cartera Semanal Producto'!CQ$1,'BD Factoraje'!$C:$C,$B$2)</f>
        <v>0</v>
      </c>
      <c r="CR99" s="11">
        <f>IF('Cartera Semanal Producto'!$A99='Cartera Semanal Producto'!CR$1,-SUMIFS('BD Factoraje'!$Q:$Q,'BD Factoraje'!$G:$G,'Cartera Semanal Producto'!$A99,'BD Factoraje'!$C:$C,$B$2),0)+CQ99-SUMIFS('BD Factoraje'!$R:$R,'BD Factoraje'!$G:$G,'Cartera Semanal Producto'!$A99,'BD Factoraje'!$N:$N,'Cartera Semanal Producto'!CR$1,'BD Factoraje'!$C:$C,$B$2)</f>
        <v>0</v>
      </c>
      <c r="CS99" s="11">
        <f>IF('Cartera Semanal Producto'!$A99='Cartera Semanal Producto'!CS$1,-SUMIFS('BD Factoraje'!$Q:$Q,'BD Factoraje'!$G:$G,'Cartera Semanal Producto'!$A99,'BD Factoraje'!$C:$C,$B$2),0)+CR99-SUMIFS('BD Factoraje'!$R:$R,'BD Factoraje'!$G:$G,'Cartera Semanal Producto'!$A99,'BD Factoraje'!$N:$N,'Cartera Semanal Producto'!CS$1,'BD Factoraje'!$C:$C,$B$2)</f>
        <v>0</v>
      </c>
      <c r="CT99" s="11">
        <f>IF('Cartera Semanal Producto'!$A99='Cartera Semanal Producto'!CT$1,-SUMIFS('BD Factoraje'!$Q:$Q,'BD Factoraje'!$G:$G,'Cartera Semanal Producto'!$A99,'BD Factoraje'!$C:$C,$B$2),0)+CS99-SUMIFS('BD Factoraje'!$R:$R,'BD Factoraje'!$G:$G,'Cartera Semanal Producto'!$A99,'BD Factoraje'!$N:$N,'Cartera Semanal Producto'!CT$1,'BD Factoraje'!$C:$C,$B$2)</f>
        <v>0</v>
      </c>
      <c r="CU99" s="11">
        <f>IF('Cartera Semanal Producto'!$A99='Cartera Semanal Producto'!CU$1,-SUMIFS('BD Factoraje'!$Q:$Q,'BD Factoraje'!$G:$G,'Cartera Semanal Producto'!$A99,'BD Factoraje'!$C:$C,$B$2),0)+CT99-SUMIFS('BD Factoraje'!$R:$R,'BD Factoraje'!$G:$G,'Cartera Semanal Producto'!$A99,'BD Factoraje'!$N:$N,'Cartera Semanal Producto'!CU$1,'BD Factoraje'!$C:$C,$B$2)</f>
        <v>0</v>
      </c>
      <c r="CV99" s="11">
        <f>IF('Cartera Semanal Producto'!$A99='Cartera Semanal Producto'!CV$1,-SUMIFS('BD Factoraje'!$Q:$Q,'BD Factoraje'!$G:$G,'Cartera Semanal Producto'!$A99,'BD Factoraje'!$C:$C,$B$2),0)+CU99-SUMIFS('BD Factoraje'!$R:$R,'BD Factoraje'!$G:$G,'Cartera Semanal Producto'!$A99,'BD Factoraje'!$N:$N,'Cartera Semanal Producto'!CV$1,'BD Factoraje'!$C:$C,$B$2)</f>
        <v>0</v>
      </c>
    </row>
    <row r="100" spans="1:100" x14ac:dyDescent="0.25">
      <c r="A100" s="14">
        <v>110</v>
      </c>
      <c r="B100" s="31">
        <f t="shared" si="3"/>
        <v>43135</v>
      </c>
      <c r="C100" s="11">
        <f>IF('Cartera Semanal Producto'!$A100='Cartera Semanal Producto'!C$1,-SUMIFS('BD Factoraje'!$Q:$Q,'BD Factoraje'!$G:$G,'Cartera Semanal Producto'!$A100,'BD Factoraje'!$C:$C,$B$2),0)</f>
        <v>0</v>
      </c>
      <c r="D100" s="11">
        <f>IF('Cartera Semanal Producto'!$A100='Cartera Semanal Producto'!D$1,-SUMIFS('BD Factoraje'!$Q:$Q,'BD Factoraje'!$G:$G,'Cartera Semanal Producto'!$A100,'BD Factoraje'!$C:$C,$B$2),0)+C100-SUMIFS('BD Factoraje'!$R:$R,'BD Factoraje'!$G:$G,'Cartera Semanal Producto'!$A100,'BD Factoraje'!$N:$N,'Cartera Semanal Producto'!D$1,'BD Factoraje'!$C:$C,$B$2)</f>
        <v>0</v>
      </c>
      <c r="E100" s="11">
        <f>IF('Cartera Semanal Producto'!$A100='Cartera Semanal Producto'!E$1,-SUMIFS('BD Factoraje'!$Q:$Q,'BD Factoraje'!$G:$G,'Cartera Semanal Producto'!$A100,'BD Factoraje'!$C:$C,$B$2),0)+D100-SUMIFS('BD Factoraje'!$R:$R,'BD Factoraje'!$G:$G,'Cartera Semanal Producto'!$A100,'BD Factoraje'!$N:$N,'Cartera Semanal Producto'!E$1,'BD Factoraje'!$C:$C,$B$2)</f>
        <v>0</v>
      </c>
      <c r="F100" s="11">
        <f>IF('Cartera Semanal Producto'!$A100='Cartera Semanal Producto'!F$1,-SUMIFS('BD Factoraje'!$Q:$Q,'BD Factoraje'!$G:$G,'Cartera Semanal Producto'!$A100,'BD Factoraje'!$C:$C,$B$2),0)+E100-SUMIFS('BD Factoraje'!$R:$R,'BD Factoraje'!$G:$G,'Cartera Semanal Producto'!$A100,'BD Factoraje'!$N:$N,'Cartera Semanal Producto'!F$1,'BD Factoraje'!$C:$C,$B$2)</f>
        <v>0</v>
      </c>
      <c r="G100" s="11">
        <f>IF('Cartera Semanal Producto'!$A100='Cartera Semanal Producto'!G$1,-SUMIFS('BD Factoraje'!$Q:$Q,'BD Factoraje'!$G:$G,'Cartera Semanal Producto'!$A100,'BD Factoraje'!$C:$C,$B$2),0)+F100-SUMIFS('BD Factoraje'!$R:$R,'BD Factoraje'!$G:$G,'Cartera Semanal Producto'!$A100,'BD Factoraje'!$N:$N,'Cartera Semanal Producto'!G$1,'BD Factoraje'!$C:$C,$B$2)</f>
        <v>0</v>
      </c>
      <c r="H100" s="11">
        <f>IF('Cartera Semanal Producto'!$A100='Cartera Semanal Producto'!H$1,-SUMIFS('BD Factoraje'!$Q:$Q,'BD Factoraje'!$G:$G,'Cartera Semanal Producto'!$A100,'BD Factoraje'!$C:$C,$B$2),0)+G100-SUMIFS('BD Factoraje'!$R:$R,'BD Factoraje'!$G:$G,'Cartera Semanal Producto'!$A100,'BD Factoraje'!$N:$N,'Cartera Semanal Producto'!H$1,'BD Factoraje'!$C:$C,$B$2)</f>
        <v>0</v>
      </c>
      <c r="I100" s="11">
        <f>IF('Cartera Semanal Producto'!$A100='Cartera Semanal Producto'!I$1,-SUMIFS('BD Factoraje'!$Q:$Q,'BD Factoraje'!$G:$G,'Cartera Semanal Producto'!$A100,'BD Factoraje'!$C:$C,$B$2),0)+H100-SUMIFS('BD Factoraje'!$R:$R,'BD Factoraje'!$G:$G,'Cartera Semanal Producto'!$A100,'BD Factoraje'!$N:$N,'Cartera Semanal Producto'!I$1,'BD Factoraje'!$C:$C,$B$2)</f>
        <v>0</v>
      </c>
      <c r="J100" s="11">
        <f>IF('Cartera Semanal Producto'!$A100='Cartera Semanal Producto'!J$1,-SUMIFS('BD Factoraje'!$Q:$Q,'BD Factoraje'!$G:$G,'Cartera Semanal Producto'!$A100,'BD Factoraje'!$C:$C,$B$2),0)+I100-SUMIFS('BD Factoraje'!$R:$R,'BD Factoraje'!$G:$G,'Cartera Semanal Producto'!$A100,'BD Factoraje'!$N:$N,'Cartera Semanal Producto'!J$1,'BD Factoraje'!$C:$C,$B$2)</f>
        <v>0</v>
      </c>
      <c r="K100" s="11">
        <f>IF('Cartera Semanal Producto'!$A100='Cartera Semanal Producto'!K$1,-SUMIFS('BD Factoraje'!$Q:$Q,'BD Factoraje'!$G:$G,'Cartera Semanal Producto'!$A100,'BD Factoraje'!$C:$C,$B$2),0)+J100-SUMIFS('BD Factoraje'!$R:$R,'BD Factoraje'!$G:$G,'Cartera Semanal Producto'!$A100,'BD Factoraje'!$N:$N,'Cartera Semanal Producto'!K$1,'BD Factoraje'!$C:$C,$B$2)</f>
        <v>0</v>
      </c>
      <c r="L100" s="11">
        <f>IF('Cartera Semanal Producto'!$A100='Cartera Semanal Producto'!L$1,-SUMIFS('BD Factoraje'!$Q:$Q,'BD Factoraje'!$G:$G,'Cartera Semanal Producto'!$A100,'BD Factoraje'!$C:$C,$B$2),0)+K100-SUMIFS('BD Factoraje'!$R:$R,'BD Factoraje'!$G:$G,'Cartera Semanal Producto'!$A100,'BD Factoraje'!$N:$N,'Cartera Semanal Producto'!L$1,'BD Factoraje'!$C:$C,$B$2)</f>
        <v>0</v>
      </c>
      <c r="M100" s="11">
        <f>IF('Cartera Semanal Producto'!$A100='Cartera Semanal Producto'!M$1,-SUMIFS('BD Factoraje'!$Q:$Q,'BD Factoraje'!$G:$G,'Cartera Semanal Producto'!$A100,'BD Factoraje'!$C:$C,$B$2),0)+L100-SUMIFS('BD Factoraje'!$R:$R,'BD Factoraje'!$G:$G,'Cartera Semanal Producto'!$A100,'BD Factoraje'!$N:$N,'Cartera Semanal Producto'!M$1,'BD Factoraje'!$C:$C,$B$2)</f>
        <v>0</v>
      </c>
      <c r="N100" s="11">
        <f>IF('Cartera Semanal Producto'!$A100='Cartera Semanal Producto'!N$1,-SUMIFS('BD Factoraje'!$Q:$Q,'BD Factoraje'!$G:$G,'Cartera Semanal Producto'!$A100,'BD Factoraje'!$C:$C,$B$2),0)+M100-SUMIFS('BD Factoraje'!$R:$R,'BD Factoraje'!$G:$G,'Cartera Semanal Producto'!$A100,'BD Factoraje'!$N:$N,'Cartera Semanal Producto'!N$1,'BD Factoraje'!$C:$C,$B$2)</f>
        <v>0</v>
      </c>
      <c r="O100" s="11">
        <f>IF('Cartera Semanal Producto'!$A100='Cartera Semanal Producto'!O$1,-SUMIFS('BD Factoraje'!$Q:$Q,'BD Factoraje'!$G:$G,'Cartera Semanal Producto'!$A100,'BD Factoraje'!$C:$C,$B$2),0)+N100-SUMIFS('BD Factoraje'!$R:$R,'BD Factoraje'!$G:$G,'Cartera Semanal Producto'!$A100,'BD Factoraje'!$N:$N,'Cartera Semanal Producto'!O$1,'BD Factoraje'!$C:$C,$B$2)</f>
        <v>0</v>
      </c>
      <c r="P100" s="11">
        <f>IF('Cartera Semanal Producto'!$A100='Cartera Semanal Producto'!P$1,-SUMIFS('BD Factoraje'!$Q:$Q,'BD Factoraje'!$G:$G,'Cartera Semanal Producto'!$A100,'BD Factoraje'!$C:$C,$B$2),0)+O100-SUMIFS('BD Factoraje'!$R:$R,'BD Factoraje'!$G:$G,'Cartera Semanal Producto'!$A100,'BD Factoraje'!$N:$N,'Cartera Semanal Producto'!P$1,'BD Factoraje'!$C:$C,$B$2)</f>
        <v>0</v>
      </c>
      <c r="Q100" s="11">
        <f>IF('Cartera Semanal Producto'!$A100='Cartera Semanal Producto'!Q$1,-SUMIFS('BD Factoraje'!$Q:$Q,'BD Factoraje'!$G:$G,'Cartera Semanal Producto'!$A100,'BD Factoraje'!$C:$C,$B$2),0)+P100-SUMIFS('BD Factoraje'!$R:$R,'BD Factoraje'!$G:$G,'Cartera Semanal Producto'!$A100,'BD Factoraje'!$N:$N,'Cartera Semanal Producto'!Q$1,'BD Factoraje'!$C:$C,$B$2)</f>
        <v>0</v>
      </c>
      <c r="R100" s="11">
        <f>IF('Cartera Semanal Producto'!$A100='Cartera Semanal Producto'!R$1,-SUMIFS('BD Factoraje'!$Q:$Q,'BD Factoraje'!$G:$G,'Cartera Semanal Producto'!$A100,'BD Factoraje'!$C:$C,$B$2),0)+Q100-SUMIFS('BD Factoraje'!$R:$R,'BD Factoraje'!$G:$G,'Cartera Semanal Producto'!$A100,'BD Factoraje'!$N:$N,'Cartera Semanal Producto'!R$1,'BD Factoraje'!$C:$C,$B$2)</f>
        <v>0</v>
      </c>
      <c r="S100" s="11">
        <f>IF('Cartera Semanal Producto'!$A100='Cartera Semanal Producto'!S$1,-SUMIFS('BD Factoraje'!$Q:$Q,'BD Factoraje'!$G:$G,'Cartera Semanal Producto'!$A100,'BD Factoraje'!$C:$C,$B$2),0)+R100-SUMIFS('BD Factoraje'!$R:$R,'BD Factoraje'!$G:$G,'Cartera Semanal Producto'!$A100,'BD Factoraje'!$N:$N,'Cartera Semanal Producto'!S$1,'BD Factoraje'!$C:$C,$B$2)</f>
        <v>0</v>
      </c>
      <c r="T100" s="11">
        <f>IF('Cartera Semanal Producto'!$A100='Cartera Semanal Producto'!T$1,-SUMIFS('BD Factoraje'!$Q:$Q,'BD Factoraje'!$G:$G,'Cartera Semanal Producto'!$A100,'BD Factoraje'!$C:$C,$B$2),0)+S100-SUMIFS('BD Factoraje'!$R:$R,'BD Factoraje'!$G:$G,'Cartera Semanal Producto'!$A100,'BD Factoraje'!$N:$N,'Cartera Semanal Producto'!T$1,'BD Factoraje'!$C:$C,$B$2)</f>
        <v>0</v>
      </c>
      <c r="U100" s="11">
        <f>IF('Cartera Semanal Producto'!$A100='Cartera Semanal Producto'!U$1,-SUMIFS('BD Factoraje'!$Q:$Q,'BD Factoraje'!$G:$G,'Cartera Semanal Producto'!$A100,'BD Factoraje'!$C:$C,$B$2),0)+T100-SUMIFS('BD Factoraje'!$R:$R,'BD Factoraje'!$G:$G,'Cartera Semanal Producto'!$A100,'BD Factoraje'!$N:$N,'Cartera Semanal Producto'!U$1,'BD Factoraje'!$C:$C,$B$2)</f>
        <v>0</v>
      </c>
      <c r="V100" s="11">
        <f>IF('Cartera Semanal Producto'!$A100='Cartera Semanal Producto'!V$1,-SUMIFS('BD Factoraje'!$Q:$Q,'BD Factoraje'!$G:$G,'Cartera Semanal Producto'!$A100,'BD Factoraje'!$C:$C,$B$2),0)+U100-SUMIFS('BD Factoraje'!$R:$R,'BD Factoraje'!$G:$G,'Cartera Semanal Producto'!$A100,'BD Factoraje'!$N:$N,'Cartera Semanal Producto'!V$1,'BD Factoraje'!$C:$C,$B$2)</f>
        <v>0</v>
      </c>
      <c r="W100" s="11">
        <f>IF('Cartera Semanal Producto'!$A100='Cartera Semanal Producto'!W$1,-SUMIFS('BD Factoraje'!$Q:$Q,'BD Factoraje'!$G:$G,'Cartera Semanal Producto'!$A100,'BD Factoraje'!$C:$C,$B$2),0)+V100-SUMIFS('BD Factoraje'!$R:$R,'BD Factoraje'!$G:$G,'Cartera Semanal Producto'!$A100,'BD Factoraje'!$N:$N,'Cartera Semanal Producto'!W$1,'BD Factoraje'!$C:$C,$B$2)</f>
        <v>0</v>
      </c>
      <c r="X100" s="11">
        <f>IF('Cartera Semanal Producto'!$A100='Cartera Semanal Producto'!X$1,-SUMIFS('BD Factoraje'!$Q:$Q,'BD Factoraje'!$G:$G,'Cartera Semanal Producto'!$A100,'BD Factoraje'!$C:$C,$B$2),0)+W100-SUMIFS('BD Factoraje'!$R:$R,'BD Factoraje'!$G:$G,'Cartera Semanal Producto'!$A100,'BD Factoraje'!$N:$N,'Cartera Semanal Producto'!X$1,'BD Factoraje'!$C:$C,$B$2)</f>
        <v>0</v>
      </c>
      <c r="Y100" s="11">
        <f>IF('Cartera Semanal Producto'!$A100='Cartera Semanal Producto'!Y$1,-SUMIFS('BD Factoraje'!$Q:$Q,'BD Factoraje'!$G:$G,'Cartera Semanal Producto'!$A100,'BD Factoraje'!$C:$C,$B$2),0)+X100-SUMIFS('BD Factoraje'!$R:$R,'BD Factoraje'!$G:$G,'Cartera Semanal Producto'!$A100,'BD Factoraje'!$N:$N,'Cartera Semanal Producto'!Y$1,'BD Factoraje'!$C:$C,$B$2)</f>
        <v>0</v>
      </c>
      <c r="Z100" s="11">
        <f>IF('Cartera Semanal Producto'!$A100='Cartera Semanal Producto'!Z$1,-SUMIFS('BD Factoraje'!$Q:$Q,'BD Factoraje'!$G:$G,'Cartera Semanal Producto'!$A100,'BD Factoraje'!$C:$C,$B$2),0)+Y100-SUMIFS('BD Factoraje'!$R:$R,'BD Factoraje'!$G:$G,'Cartera Semanal Producto'!$A100,'BD Factoraje'!$N:$N,'Cartera Semanal Producto'!Z$1,'BD Factoraje'!$C:$C,$B$2)</f>
        <v>0</v>
      </c>
      <c r="AA100" s="11">
        <f>IF('Cartera Semanal Producto'!$A100='Cartera Semanal Producto'!AA$1,-SUMIFS('BD Factoraje'!$Q:$Q,'BD Factoraje'!$G:$G,'Cartera Semanal Producto'!$A100,'BD Factoraje'!$C:$C,$B$2),0)+Z100-SUMIFS('BD Factoraje'!$R:$R,'BD Factoraje'!$G:$G,'Cartera Semanal Producto'!$A100,'BD Factoraje'!$N:$N,'Cartera Semanal Producto'!AA$1,'BD Factoraje'!$C:$C,$B$2)</f>
        <v>0</v>
      </c>
      <c r="AB100" s="11">
        <f>IF('Cartera Semanal Producto'!$A100='Cartera Semanal Producto'!AB$1,-SUMIFS('BD Factoraje'!$Q:$Q,'BD Factoraje'!$G:$G,'Cartera Semanal Producto'!$A100,'BD Factoraje'!$C:$C,$B$2),0)+AA100-SUMIFS('BD Factoraje'!$R:$R,'BD Factoraje'!$G:$G,'Cartera Semanal Producto'!$A100,'BD Factoraje'!$N:$N,'Cartera Semanal Producto'!AB$1,'BD Factoraje'!$C:$C,$B$2)</f>
        <v>0</v>
      </c>
      <c r="AC100" s="11">
        <f>IF('Cartera Semanal Producto'!$A100='Cartera Semanal Producto'!AC$1,-SUMIFS('BD Factoraje'!$Q:$Q,'BD Factoraje'!$G:$G,'Cartera Semanal Producto'!$A100,'BD Factoraje'!$C:$C,$B$2),0)+AB100-SUMIFS('BD Factoraje'!$R:$R,'BD Factoraje'!$G:$G,'Cartera Semanal Producto'!$A100,'BD Factoraje'!$N:$N,'Cartera Semanal Producto'!AC$1,'BD Factoraje'!$C:$C,$B$2)</f>
        <v>0</v>
      </c>
      <c r="AD100" s="11">
        <f>IF('Cartera Semanal Producto'!$A100='Cartera Semanal Producto'!AD$1,-SUMIFS('BD Factoraje'!$Q:$Q,'BD Factoraje'!$G:$G,'Cartera Semanal Producto'!$A100,'BD Factoraje'!$C:$C,$B$2),0)+AC100-SUMIFS('BD Factoraje'!$R:$R,'BD Factoraje'!$G:$G,'Cartera Semanal Producto'!$A100,'BD Factoraje'!$N:$N,'Cartera Semanal Producto'!AD$1,'BD Factoraje'!$C:$C,$B$2)</f>
        <v>0</v>
      </c>
      <c r="AE100" s="11">
        <f>IF('Cartera Semanal Producto'!$A100='Cartera Semanal Producto'!AE$1,-SUMIFS('BD Factoraje'!$Q:$Q,'BD Factoraje'!$G:$G,'Cartera Semanal Producto'!$A100,'BD Factoraje'!$C:$C,$B$2),0)+AD100-SUMIFS('BD Factoraje'!$R:$R,'BD Factoraje'!$G:$G,'Cartera Semanal Producto'!$A100,'BD Factoraje'!$N:$N,'Cartera Semanal Producto'!AE$1,'BD Factoraje'!$C:$C,$B$2)</f>
        <v>0</v>
      </c>
      <c r="AF100" s="11">
        <f>IF('Cartera Semanal Producto'!$A100='Cartera Semanal Producto'!AF$1,-SUMIFS('BD Factoraje'!$Q:$Q,'BD Factoraje'!$G:$G,'Cartera Semanal Producto'!$A100,'BD Factoraje'!$C:$C,$B$2),0)+AE100-SUMIFS('BD Factoraje'!$R:$R,'BD Factoraje'!$G:$G,'Cartera Semanal Producto'!$A100,'BD Factoraje'!$N:$N,'Cartera Semanal Producto'!AF$1,'BD Factoraje'!$C:$C,$B$2)</f>
        <v>0</v>
      </c>
      <c r="AG100" s="11">
        <f>IF('Cartera Semanal Producto'!$A100='Cartera Semanal Producto'!AG$1,-SUMIFS('BD Factoraje'!$Q:$Q,'BD Factoraje'!$G:$G,'Cartera Semanal Producto'!$A100,'BD Factoraje'!$C:$C,$B$2),0)+AF100-SUMIFS('BD Factoraje'!$R:$R,'BD Factoraje'!$G:$G,'Cartera Semanal Producto'!$A100,'BD Factoraje'!$N:$N,'Cartera Semanal Producto'!AG$1,'BD Factoraje'!$C:$C,$B$2)</f>
        <v>0</v>
      </c>
      <c r="AH100" s="11">
        <f>IF('Cartera Semanal Producto'!$A100='Cartera Semanal Producto'!AH$1,-SUMIFS('BD Factoraje'!$Q:$Q,'BD Factoraje'!$G:$G,'Cartera Semanal Producto'!$A100,'BD Factoraje'!$C:$C,$B$2),0)+AG100-SUMIFS('BD Factoraje'!$R:$R,'BD Factoraje'!$G:$G,'Cartera Semanal Producto'!$A100,'BD Factoraje'!$N:$N,'Cartera Semanal Producto'!AH$1,'BD Factoraje'!$C:$C,$B$2)</f>
        <v>0</v>
      </c>
      <c r="AI100" s="11">
        <f>IF('Cartera Semanal Producto'!$A100='Cartera Semanal Producto'!AI$1,-SUMIFS('BD Factoraje'!$Q:$Q,'BD Factoraje'!$G:$G,'Cartera Semanal Producto'!$A100,'BD Factoraje'!$C:$C,$B$2),0)+AH100-SUMIFS('BD Factoraje'!$R:$R,'BD Factoraje'!$G:$G,'Cartera Semanal Producto'!$A100,'BD Factoraje'!$N:$N,'Cartera Semanal Producto'!AI$1,'BD Factoraje'!$C:$C,$B$2)</f>
        <v>0</v>
      </c>
      <c r="AJ100" s="11">
        <f>IF('Cartera Semanal Producto'!$A100='Cartera Semanal Producto'!AJ$1,-SUMIFS('BD Factoraje'!$Q:$Q,'BD Factoraje'!$G:$G,'Cartera Semanal Producto'!$A100,'BD Factoraje'!$C:$C,$B$2),0)+AI100-SUMIFS('BD Factoraje'!$R:$R,'BD Factoraje'!$G:$G,'Cartera Semanal Producto'!$A100,'BD Factoraje'!$N:$N,'Cartera Semanal Producto'!AJ$1,'BD Factoraje'!$C:$C,$B$2)</f>
        <v>0</v>
      </c>
      <c r="AK100" s="11">
        <f>IF('Cartera Semanal Producto'!$A100='Cartera Semanal Producto'!AK$1,-SUMIFS('BD Factoraje'!$Q:$Q,'BD Factoraje'!$G:$G,'Cartera Semanal Producto'!$A100,'BD Factoraje'!$C:$C,$B$2),0)+AJ100-SUMIFS('BD Factoraje'!$R:$R,'BD Factoraje'!$G:$G,'Cartera Semanal Producto'!$A100,'BD Factoraje'!$N:$N,'Cartera Semanal Producto'!AK$1,'BD Factoraje'!$C:$C,$B$2)</f>
        <v>0</v>
      </c>
      <c r="AL100" s="11">
        <f>IF('Cartera Semanal Producto'!$A100='Cartera Semanal Producto'!AL$1,-SUMIFS('BD Factoraje'!$Q:$Q,'BD Factoraje'!$G:$G,'Cartera Semanal Producto'!$A100,'BD Factoraje'!$C:$C,$B$2),0)+AK100-SUMIFS('BD Factoraje'!$R:$R,'BD Factoraje'!$G:$G,'Cartera Semanal Producto'!$A100,'BD Factoraje'!$N:$N,'Cartera Semanal Producto'!AL$1,'BD Factoraje'!$C:$C,$B$2)</f>
        <v>0</v>
      </c>
      <c r="AM100" s="11">
        <f>IF('Cartera Semanal Producto'!$A100='Cartera Semanal Producto'!AM$1,-SUMIFS('BD Factoraje'!$Q:$Q,'BD Factoraje'!$G:$G,'Cartera Semanal Producto'!$A100,'BD Factoraje'!$C:$C,$B$2),0)+AL100-SUMIFS('BD Factoraje'!$R:$R,'BD Factoraje'!$G:$G,'Cartera Semanal Producto'!$A100,'BD Factoraje'!$N:$N,'Cartera Semanal Producto'!AM$1,'BD Factoraje'!$C:$C,$B$2)</f>
        <v>0</v>
      </c>
      <c r="AN100" s="11">
        <f>IF('Cartera Semanal Producto'!$A100='Cartera Semanal Producto'!AN$1,-SUMIFS('BD Factoraje'!$Q:$Q,'BD Factoraje'!$G:$G,'Cartera Semanal Producto'!$A100,'BD Factoraje'!$C:$C,$B$2),0)+AM100-SUMIFS('BD Factoraje'!$R:$R,'BD Factoraje'!$G:$G,'Cartera Semanal Producto'!$A100,'BD Factoraje'!$N:$N,'Cartera Semanal Producto'!AN$1,'BD Factoraje'!$C:$C,$B$2)</f>
        <v>0</v>
      </c>
      <c r="AO100" s="11">
        <f>IF('Cartera Semanal Producto'!$A100='Cartera Semanal Producto'!AO$1,-SUMIFS('BD Factoraje'!$Q:$Q,'BD Factoraje'!$G:$G,'Cartera Semanal Producto'!$A100,'BD Factoraje'!$C:$C,$B$2),0)+AN100-SUMIFS('BD Factoraje'!$R:$R,'BD Factoraje'!$G:$G,'Cartera Semanal Producto'!$A100,'BD Factoraje'!$N:$N,'Cartera Semanal Producto'!AO$1,'BD Factoraje'!$C:$C,$B$2)</f>
        <v>0</v>
      </c>
      <c r="AP100" s="11">
        <f>IF('Cartera Semanal Producto'!$A100='Cartera Semanal Producto'!AP$1,-SUMIFS('BD Factoraje'!$Q:$Q,'BD Factoraje'!$G:$G,'Cartera Semanal Producto'!$A100,'BD Factoraje'!$C:$C,$B$2),0)+AO100-SUMIFS('BD Factoraje'!$R:$R,'BD Factoraje'!$G:$G,'Cartera Semanal Producto'!$A100,'BD Factoraje'!$N:$N,'Cartera Semanal Producto'!AP$1,'BD Factoraje'!$C:$C,$B$2)</f>
        <v>0</v>
      </c>
      <c r="AQ100" s="11">
        <f>IF('Cartera Semanal Producto'!$A100='Cartera Semanal Producto'!AQ$1,-SUMIFS('BD Factoraje'!$Q:$Q,'BD Factoraje'!$G:$G,'Cartera Semanal Producto'!$A100,'BD Factoraje'!$C:$C,$B$2),0)+AP100-SUMIFS('BD Factoraje'!$R:$R,'BD Factoraje'!$G:$G,'Cartera Semanal Producto'!$A100,'BD Factoraje'!$N:$N,'Cartera Semanal Producto'!AQ$1,'BD Factoraje'!$C:$C,$B$2)</f>
        <v>0</v>
      </c>
      <c r="AR100" s="11">
        <f>IF('Cartera Semanal Producto'!$A100='Cartera Semanal Producto'!AR$1,-SUMIFS('BD Factoraje'!$Q:$Q,'BD Factoraje'!$G:$G,'Cartera Semanal Producto'!$A100,'BD Factoraje'!$C:$C,$B$2),0)+AQ100-SUMIFS('BD Factoraje'!$R:$R,'BD Factoraje'!$G:$G,'Cartera Semanal Producto'!$A100,'BD Factoraje'!$N:$N,'Cartera Semanal Producto'!AR$1,'BD Factoraje'!$C:$C,$B$2)</f>
        <v>0</v>
      </c>
      <c r="AS100" s="11">
        <f>IF('Cartera Semanal Producto'!$A100='Cartera Semanal Producto'!AS$1,-SUMIFS('BD Factoraje'!$Q:$Q,'BD Factoraje'!$G:$G,'Cartera Semanal Producto'!$A100,'BD Factoraje'!$C:$C,$B$2),0)+AR100-SUMIFS('BD Factoraje'!$R:$R,'BD Factoraje'!$G:$G,'Cartera Semanal Producto'!$A100,'BD Factoraje'!$N:$N,'Cartera Semanal Producto'!AS$1,'BD Factoraje'!$C:$C,$B$2)</f>
        <v>0</v>
      </c>
      <c r="AT100" s="11">
        <f>IF('Cartera Semanal Producto'!$A100='Cartera Semanal Producto'!AT$1,-SUMIFS('BD Factoraje'!$Q:$Q,'BD Factoraje'!$G:$G,'Cartera Semanal Producto'!$A100,'BD Factoraje'!$C:$C,$B$2),0)+AS100-SUMIFS('BD Factoraje'!$R:$R,'BD Factoraje'!$G:$G,'Cartera Semanal Producto'!$A100,'BD Factoraje'!$N:$N,'Cartera Semanal Producto'!AT$1,'BD Factoraje'!$C:$C,$B$2)</f>
        <v>0</v>
      </c>
      <c r="AU100" s="11">
        <f>IF('Cartera Semanal Producto'!$A100='Cartera Semanal Producto'!AU$1,-SUMIFS('BD Factoraje'!$Q:$Q,'BD Factoraje'!$G:$G,'Cartera Semanal Producto'!$A100,'BD Factoraje'!$C:$C,$B$2),0)+AT100-SUMIFS('BD Factoraje'!$R:$R,'BD Factoraje'!$G:$G,'Cartera Semanal Producto'!$A100,'BD Factoraje'!$N:$N,'Cartera Semanal Producto'!AU$1,'BD Factoraje'!$C:$C,$B$2)</f>
        <v>0</v>
      </c>
      <c r="AV100" s="11">
        <f>IF('Cartera Semanal Producto'!$A100='Cartera Semanal Producto'!AV$1,-SUMIFS('BD Factoraje'!$Q:$Q,'BD Factoraje'!$G:$G,'Cartera Semanal Producto'!$A100,'BD Factoraje'!$C:$C,$B$2),0)+AU100-SUMIFS('BD Factoraje'!$R:$R,'BD Factoraje'!$G:$G,'Cartera Semanal Producto'!$A100,'BD Factoraje'!$N:$N,'Cartera Semanal Producto'!AV$1,'BD Factoraje'!$C:$C,$B$2)</f>
        <v>0</v>
      </c>
      <c r="AW100" s="11">
        <f>IF('Cartera Semanal Producto'!$A100='Cartera Semanal Producto'!AW$1,-SUMIFS('BD Factoraje'!$Q:$Q,'BD Factoraje'!$G:$G,'Cartera Semanal Producto'!$A100,'BD Factoraje'!$C:$C,$B$2),0)+AV100-SUMIFS('BD Factoraje'!$R:$R,'BD Factoraje'!$G:$G,'Cartera Semanal Producto'!$A100,'BD Factoraje'!$N:$N,'Cartera Semanal Producto'!AW$1,'BD Factoraje'!$C:$C,$B$2)</f>
        <v>0</v>
      </c>
      <c r="AX100" s="11">
        <f>IF('Cartera Semanal Producto'!$A100='Cartera Semanal Producto'!AX$1,-SUMIFS('BD Factoraje'!$Q:$Q,'BD Factoraje'!$G:$G,'Cartera Semanal Producto'!$A100,'BD Factoraje'!$C:$C,$B$2),0)+AW100-SUMIFS('BD Factoraje'!$R:$R,'BD Factoraje'!$G:$G,'Cartera Semanal Producto'!$A100,'BD Factoraje'!$N:$N,'Cartera Semanal Producto'!AX$1,'BD Factoraje'!$C:$C,$B$2)</f>
        <v>0</v>
      </c>
      <c r="AY100" s="11">
        <f>IF('Cartera Semanal Producto'!$A100='Cartera Semanal Producto'!AY$1,-SUMIFS('BD Factoraje'!$Q:$Q,'BD Factoraje'!$G:$G,'Cartera Semanal Producto'!$A100,'BD Factoraje'!$C:$C,$B$2),0)+AX100-SUMIFS('BD Factoraje'!$R:$R,'BD Factoraje'!$G:$G,'Cartera Semanal Producto'!$A100,'BD Factoraje'!$N:$N,'Cartera Semanal Producto'!AY$1,'BD Factoraje'!$C:$C,$B$2)</f>
        <v>0</v>
      </c>
      <c r="AZ100" s="11">
        <f>IF('Cartera Semanal Producto'!$A100='Cartera Semanal Producto'!AZ$1,-SUMIFS('BD Factoraje'!$Q:$Q,'BD Factoraje'!$G:$G,'Cartera Semanal Producto'!$A100,'BD Factoraje'!$C:$C,$B$2),0)+AY100-SUMIFS('BD Factoraje'!$R:$R,'BD Factoraje'!$G:$G,'Cartera Semanal Producto'!$A100,'BD Factoraje'!$N:$N,'Cartera Semanal Producto'!AZ$1,'BD Factoraje'!$C:$C,$B$2)</f>
        <v>0</v>
      </c>
      <c r="BA100" s="11">
        <f>IF('Cartera Semanal Producto'!$A100='Cartera Semanal Producto'!BA$1,-SUMIFS('BD Factoraje'!$Q:$Q,'BD Factoraje'!$G:$G,'Cartera Semanal Producto'!$A100,'BD Factoraje'!$C:$C,$B$2),0)+AZ100-SUMIFS('BD Factoraje'!$R:$R,'BD Factoraje'!$G:$G,'Cartera Semanal Producto'!$A100,'BD Factoraje'!$N:$N,'Cartera Semanal Producto'!BA$1,'BD Factoraje'!$C:$C,$B$2)</f>
        <v>0</v>
      </c>
      <c r="BB100" s="11">
        <f>IF('Cartera Semanal Producto'!$A100='Cartera Semanal Producto'!BB$1,-SUMIFS('BD Factoraje'!$Q:$Q,'BD Factoraje'!$G:$G,'Cartera Semanal Producto'!$A100,'BD Factoraje'!$C:$C,$B$2),0)+BA100-SUMIFS('BD Factoraje'!$R:$R,'BD Factoraje'!$G:$G,'Cartera Semanal Producto'!$A100,'BD Factoraje'!$N:$N,'Cartera Semanal Producto'!BB$1,'BD Factoraje'!$C:$C,$B$2)</f>
        <v>0</v>
      </c>
      <c r="BC100" s="11">
        <f>IF('Cartera Semanal Producto'!$A100='Cartera Semanal Producto'!BC$1,-SUMIFS('BD Factoraje'!$Q:$Q,'BD Factoraje'!$G:$G,'Cartera Semanal Producto'!$A100,'BD Factoraje'!$C:$C,$B$2),0)+BB100-SUMIFS('BD Factoraje'!$R:$R,'BD Factoraje'!$G:$G,'Cartera Semanal Producto'!$A100,'BD Factoraje'!$N:$N,'Cartera Semanal Producto'!BC$1,'BD Factoraje'!$C:$C,$B$2)</f>
        <v>0</v>
      </c>
      <c r="BD100" s="11">
        <f>IF('Cartera Semanal Producto'!$A100='Cartera Semanal Producto'!BD$1,-SUMIFS('BD Factoraje'!$Q:$Q,'BD Factoraje'!$G:$G,'Cartera Semanal Producto'!$A100,'BD Factoraje'!$C:$C,$B$2),0)+BC100-SUMIFS('BD Factoraje'!$R:$R,'BD Factoraje'!$G:$G,'Cartera Semanal Producto'!$A100,'BD Factoraje'!$N:$N,'Cartera Semanal Producto'!BD$1,'BD Factoraje'!$C:$C,$B$2)</f>
        <v>0</v>
      </c>
      <c r="BE100" s="11">
        <f>IF('Cartera Semanal Producto'!$A100='Cartera Semanal Producto'!BE$1,-SUMIFS('BD Factoraje'!$Q:$Q,'BD Factoraje'!$G:$G,'Cartera Semanal Producto'!$A100,'BD Factoraje'!$C:$C,$B$2),0)+BD100-SUMIFS('BD Factoraje'!$R:$R,'BD Factoraje'!$G:$G,'Cartera Semanal Producto'!$A100,'BD Factoraje'!$N:$N,'Cartera Semanal Producto'!BE$1,'BD Factoraje'!$C:$C,$B$2)</f>
        <v>0</v>
      </c>
      <c r="BF100" s="11">
        <f>IF('Cartera Semanal Producto'!$A100='Cartera Semanal Producto'!BF$1,-SUMIFS('BD Factoraje'!$Q:$Q,'BD Factoraje'!$G:$G,'Cartera Semanal Producto'!$A100,'BD Factoraje'!$C:$C,$B$2),0)+BE100-SUMIFS('BD Factoraje'!$R:$R,'BD Factoraje'!$G:$G,'Cartera Semanal Producto'!$A100,'BD Factoraje'!$N:$N,'Cartera Semanal Producto'!BF$1,'BD Factoraje'!$C:$C,$B$2)</f>
        <v>0</v>
      </c>
      <c r="BG100" s="11">
        <f>IF('Cartera Semanal Producto'!$A100='Cartera Semanal Producto'!BG$1,-SUMIFS('BD Factoraje'!$Q:$Q,'BD Factoraje'!$G:$G,'Cartera Semanal Producto'!$A100,'BD Factoraje'!$C:$C,$B$2),0)+BF100-SUMIFS('BD Factoraje'!$R:$R,'BD Factoraje'!$G:$G,'Cartera Semanal Producto'!$A100,'BD Factoraje'!$N:$N,'Cartera Semanal Producto'!BG$1,'BD Factoraje'!$C:$C,$B$2)</f>
        <v>0</v>
      </c>
      <c r="BH100" s="11">
        <f>IF('Cartera Semanal Producto'!$A100='Cartera Semanal Producto'!BH$1,-SUMIFS('BD Factoraje'!$Q:$Q,'BD Factoraje'!$G:$G,'Cartera Semanal Producto'!$A100,'BD Factoraje'!$C:$C,$B$2),0)+BG100-SUMIFS('BD Factoraje'!$R:$R,'BD Factoraje'!$G:$G,'Cartera Semanal Producto'!$A100,'BD Factoraje'!$N:$N,'Cartera Semanal Producto'!BH$1,'BD Factoraje'!$C:$C,$B$2)</f>
        <v>0</v>
      </c>
      <c r="BI100" s="11">
        <f>IF('Cartera Semanal Producto'!$A100='Cartera Semanal Producto'!BI$1,-SUMIFS('BD Factoraje'!$Q:$Q,'BD Factoraje'!$G:$G,'Cartera Semanal Producto'!$A100,'BD Factoraje'!$C:$C,$B$2),0)+BH100-SUMIFS('BD Factoraje'!$R:$R,'BD Factoraje'!$G:$G,'Cartera Semanal Producto'!$A100,'BD Factoraje'!$N:$N,'Cartera Semanal Producto'!BI$1,'BD Factoraje'!$C:$C,$B$2)</f>
        <v>0</v>
      </c>
      <c r="BJ100" s="11">
        <f>IF('Cartera Semanal Producto'!$A100='Cartera Semanal Producto'!BJ$1,-SUMIFS('BD Factoraje'!$Q:$Q,'BD Factoraje'!$G:$G,'Cartera Semanal Producto'!$A100,'BD Factoraje'!$C:$C,$B$2),0)+BI100-SUMIFS('BD Factoraje'!$R:$R,'BD Factoraje'!$G:$G,'Cartera Semanal Producto'!$A100,'BD Factoraje'!$N:$N,'Cartera Semanal Producto'!BJ$1,'BD Factoraje'!$C:$C,$B$2)</f>
        <v>0</v>
      </c>
      <c r="BK100" s="11">
        <f>IF('Cartera Semanal Producto'!$A100='Cartera Semanal Producto'!BK$1,-SUMIFS('BD Factoraje'!$Q:$Q,'BD Factoraje'!$G:$G,'Cartera Semanal Producto'!$A100,'BD Factoraje'!$C:$C,$B$2),0)+BJ100-SUMIFS('BD Factoraje'!$R:$R,'BD Factoraje'!$G:$G,'Cartera Semanal Producto'!$A100,'BD Factoraje'!$N:$N,'Cartera Semanal Producto'!BK$1,'BD Factoraje'!$C:$C,$B$2)</f>
        <v>0</v>
      </c>
      <c r="BL100" s="11">
        <f>IF('Cartera Semanal Producto'!$A100='Cartera Semanal Producto'!BL$1,-SUMIFS('BD Factoraje'!$Q:$Q,'BD Factoraje'!$G:$G,'Cartera Semanal Producto'!$A100,'BD Factoraje'!$C:$C,$B$2),0)+BK100-SUMIFS('BD Factoraje'!$R:$R,'BD Factoraje'!$G:$G,'Cartera Semanal Producto'!$A100,'BD Factoraje'!$N:$N,'Cartera Semanal Producto'!BL$1,'BD Factoraje'!$C:$C,$B$2)</f>
        <v>0</v>
      </c>
      <c r="BM100" s="11">
        <f>IF('Cartera Semanal Producto'!$A100='Cartera Semanal Producto'!BM$1,-SUMIFS('BD Factoraje'!$Q:$Q,'BD Factoraje'!$G:$G,'Cartera Semanal Producto'!$A100,'BD Factoraje'!$C:$C,$B$2),0)+BL100-SUMIFS('BD Factoraje'!$R:$R,'BD Factoraje'!$G:$G,'Cartera Semanal Producto'!$A100,'BD Factoraje'!$N:$N,'Cartera Semanal Producto'!BM$1,'BD Factoraje'!$C:$C,$B$2)</f>
        <v>0</v>
      </c>
      <c r="BN100" s="11">
        <f>IF('Cartera Semanal Producto'!$A100='Cartera Semanal Producto'!BN$1,-SUMIFS('BD Factoraje'!$Q:$Q,'BD Factoraje'!$G:$G,'Cartera Semanal Producto'!$A100,'BD Factoraje'!$C:$C,$B$2),0)+BM100-SUMIFS('BD Factoraje'!$R:$R,'BD Factoraje'!$G:$G,'Cartera Semanal Producto'!$A100,'BD Factoraje'!$N:$N,'Cartera Semanal Producto'!BN$1,'BD Factoraje'!$C:$C,$B$2)</f>
        <v>0</v>
      </c>
      <c r="BO100" s="11">
        <f>IF('Cartera Semanal Producto'!$A100='Cartera Semanal Producto'!BO$1,-SUMIFS('BD Factoraje'!$Q:$Q,'BD Factoraje'!$G:$G,'Cartera Semanal Producto'!$A100,'BD Factoraje'!$C:$C,$B$2),0)+BN100-SUMIFS('BD Factoraje'!$R:$R,'BD Factoraje'!$G:$G,'Cartera Semanal Producto'!$A100,'BD Factoraje'!$N:$N,'Cartera Semanal Producto'!BO$1,'BD Factoraje'!$C:$C,$B$2)</f>
        <v>0</v>
      </c>
      <c r="BP100" s="11">
        <f>IF('Cartera Semanal Producto'!$A100='Cartera Semanal Producto'!BP$1,-SUMIFS('BD Factoraje'!$Q:$Q,'BD Factoraje'!$G:$G,'Cartera Semanal Producto'!$A100,'BD Factoraje'!$C:$C,$B$2),0)+BO100-SUMIFS('BD Factoraje'!$R:$R,'BD Factoraje'!$G:$G,'Cartera Semanal Producto'!$A100,'BD Factoraje'!$N:$N,'Cartera Semanal Producto'!BP$1,'BD Factoraje'!$C:$C,$B$2)</f>
        <v>0</v>
      </c>
      <c r="BQ100" s="11">
        <f>IF('Cartera Semanal Producto'!$A100='Cartera Semanal Producto'!BQ$1,-SUMIFS('BD Factoraje'!$Q:$Q,'BD Factoraje'!$G:$G,'Cartera Semanal Producto'!$A100,'BD Factoraje'!$C:$C,$B$2),0)+BP100-SUMIFS('BD Factoraje'!$R:$R,'BD Factoraje'!$G:$G,'Cartera Semanal Producto'!$A100,'BD Factoraje'!$N:$N,'Cartera Semanal Producto'!BQ$1,'BD Factoraje'!$C:$C,$B$2)</f>
        <v>0</v>
      </c>
      <c r="BR100" s="11">
        <f>IF('Cartera Semanal Producto'!$A100='Cartera Semanal Producto'!BR$1,-SUMIFS('BD Factoraje'!$Q:$Q,'BD Factoraje'!$G:$G,'Cartera Semanal Producto'!$A100,'BD Factoraje'!$C:$C,$B$2),0)+BQ100-SUMIFS('BD Factoraje'!$R:$R,'BD Factoraje'!$G:$G,'Cartera Semanal Producto'!$A100,'BD Factoraje'!$N:$N,'Cartera Semanal Producto'!BR$1,'BD Factoraje'!$C:$C,$B$2)</f>
        <v>0</v>
      </c>
      <c r="BS100" s="11">
        <f>IF('Cartera Semanal Producto'!$A100='Cartera Semanal Producto'!BS$1,-SUMIFS('BD Factoraje'!$Q:$Q,'BD Factoraje'!$G:$G,'Cartera Semanal Producto'!$A100,'BD Factoraje'!$C:$C,$B$2),0)+BR100-SUMIFS('BD Factoraje'!$R:$R,'BD Factoraje'!$G:$G,'Cartera Semanal Producto'!$A100,'BD Factoraje'!$N:$N,'Cartera Semanal Producto'!BS$1,'BD Factoraje'!$C:$C,$B$2)</f>
        <v>0</v>
      </c>
      <c r="BT100" s="11">
        <f>IF('Cartera Semanal Producto'!$A100='Cartera Semanal Producto'!BT$1,-SUMIFS('BD Factoraje'!$Q:$Q,'BD Factoraje'!$G:$G,'Cartera Semanal Producto'!$A100,'BD Factoraje'!$C:$C,$B$2),0)+BS100-SUMIFS('BD Factoraje'!$R:$R,'BD Factoraje'!$G:$G,'Cartera Semanal Producto'!$A100,'BD Factoraje'!$N:$N,'Cartera Semanal Producto'!BT$1,'BD Factoraje'!$C:$C,$B$2)</f>
        <v>0</v>
      </c>
      <c r="BU100" s="11">
        <f>IF('Cartera Semanal Producto'!$A100='Cartera Semanal Producto'!BU$1,-SUMIFS('BD Factoraje'!$Q:$Q,'BD Factoraje'!$G:$G,'Cartera Semanal Producto'!$A100,'BD Factoraje'!$C:$C,$B$2),0)+BT100-SUMIFS('BD Factoraje'!$R:$R,'BD Factoraje'!$G:$G,'Cartera Semanal Producto'!$A100,'BD Factoraje'!$N:$N,'Cartera Semanal Producto'!BU$1,'BD Factoraje'!$C:$C,$B$2)</f>
        <v>0</v>
      </c>
      <c r="BV100" s="11">
        <f>IF('Cartera Semanal Producto'!$A100='Cartera Semanal Producto'!BV$1,-SUMIFS('BD Factoraje'!$Q:$Q,'BD Factoraje'!$G:$G,'Cartera Semanal Producto'!$A100,'BD Factoraje'!$C:$C,$B$2),0)+BU100-SUMIFS('BD Factoraje'!$R:$R,'BD Factoraje'!$G:$G,'Cartera Semanal Producto'!$A100,'BD Factoraje'!$N:$N,'Cartera Semanal Producto'!BV$1,'BD Factoraje'!$C:$C,$B$2)</f>
        <v>0</v>
      </c>
      <c r="BW100" s="11">
        <f>IF('Cartera Semanal Producto'!$A100='Cartera Semanal Producto'!BW$1,-SUMIFS('BD Factoraje'!$Q:$Q,'BD Factoraje'!$G:$G,'Cartera Semanal Producto'!$A100,'BD Factoraje'!$C:$C,$B$2),0)+BV100-SUMIFS('BD Factoraje'!$R:$R,'BD Factoraje'!$G:$G,'Cartera Semanal Producto'!$A100,'BD Factoraje'!$N:$N,'Cartera Semanal Producto'!BW$1,'BD Factoraje'!$C:$C,$B$2)</f>
        <v>0</v>
      </c>
      <c r="BX100" s="11">
        <f>IF('Cartera Semanal Producto'!$A100='Cartera Semanal Producto'!BX$1,-SUMIFS('BD Factoraje'!$Q:$Q,'BD Factoraje'!$G:$G,'Cartera Semanal Producto'!$A100,'BD Factoraje'!$C:$C,$B$2),0)+BW100-SUMIFS('BD Factoraje'!$R:$R,'BD Factoraje'!$G:$G,'Cartera Semanal Producto'!$A100,'BD Factoraje'!$N:$N,'Cartera Semanal Producto'!BX$1,'BD Factoraje'!$C:$C,$B$2)</f>
        <v>0</v>
      </c>
      <c r="BY100" s="11">
        <f>IF('Cartera Semanal Producto'!$A100='Cartera Semanal Producto'!BY$1,-SUMIFS('BD Factoraje'!$Q:$Q,'BD Factoraje'!$G:$G,'Cartera Semanal Producto'!$A100,'BD Factoraje'!$C:$C,$B$2),0)+BX100-SUMIFS('BD Factoraje'!$R:$R,'BD Factoraje'!$G:$G,'Cartera Semanal Producto'!$A100,'BD Factoraje'!$N:$N,'Cartera Semanal Producto'!BY$1,'BD Factoraje'!$C:$C,$B$2)</f>
        <v>0</v>
      </c>
      <c r="BZ100" s="11">
        <f>IF('Cartera Semanal Producto'!$A100='Cartera Semanal Producto'!BZ$1,-SUMIFS('BD Factoraje'!$Q:$Q,'BD Factoraje'!$G:$G,'Cartera Semanal Producto'!$A100,'BD Factoraje'!$C:$C,$B$2),0)+BY100-SUMIFS('BD Factoraje'!$R:$R,'BD Factoraje'!$G:$G,'Cartera Semanal Producto'!$A100,'BD Factoraje'!$N:$N,'Cartera Semanal Producto'!BZ$1,'BD Factoraje'!$C:$C,$B$2)</f>
        <v>0</v>
      </c>
      <c r="CA100" s="11">
        <f>IF('Cartera Semanal Producto'!$A100='Cartera Semanal Producto'!CA$1,-SUMIFS('BD Factoraje'!$Q:$Q,'BD Factoraje'!$G:$G,'Cartera Semanal Producto'!$A100,'BD Factoraje'!$C:$C,$B$2),0)+BZ100-SUMIFS('BD Factoraje'!$R:$R,'BD Factoraje'!$G:$G,'Cartera Semanal Producto'!$A100,'BD Factoraje'!$N:$N,'Cartera Semanal Producto'!CA$1,'BD Factoraje'!$C:$C,$B$2)</f>
        <v>0</v>
      </c>
      <c r="CB100" s="11">
        <f>IF('Cartera Semanal Producto'!$A100='Cartera Semanal Producto'!CB$1,-SUMIFS('BD Factoraje'!$Q:$Q,'BD Factoraje'!$G:$G,'Cartera Semanal Producto'!$A100,'BD Factoraje'!$C:$C,$B$2),0)+CA100-SUMIFS('BD Factoraje'!$R:$R,'BD Factoraje'!$G:$G,'Cartera Semanal Producto'!$A100,'BD Factoraje'!$N:$N,'Cartera Semanal Producto'!CB$1,'BD Factoraje'!$C:$C,$B$2)</f>
        <v>0</v>
      </c>
      <c r="CC100" s="11">
        <f>IF('Cartera Semanal Producto'!$A100='Cartera Semanal Producto'!CC$1,-SUMIFS('BD Factoraje'!$Q:$Q,'BD Factoraje'!$G:$G,'Cartera Semanal Producto'!$A100,'BD Factoraje'!$C:$C,$B$2),0)+CB100-SUMIFS('BD Factoraje'!$R:$R,'BD Factoraje'!$G:$G,'Cartera Semanal Producto'!$A100,'BD Factoraje'!$N:$N,'Cartera Semanal Producto'!CC$1,'BD Factoraje'!$C:$C,$B$2)</f>
        <v>0</v>
      </c>
      <c r="CD100" s="11">
        <f>IF('Cartera Semanal Producto'!$A100='Cartera Semanal Producto'!CD$1,-SUMIFS('BD Factoraje'!$Q:$Q,'BD Factoraje'!$G:$G,'Cartera Semanal Producto'!$A100,'BD Factoraje'!$C:$C,$B$2),0)+CC100-SUMIFS('BD Factoraje'!$R:$R,'BD Factoraje'!$G:$G,'Cartera Semanal Producto'!$A100,'BD Factoraje'!$N:$N,'Cartera Semanal Producto'!CD$1,'BD Factoraje'!$C:$C,$B$2)</f>
        <v>0</v>
      </c>
      <c r="CE100" s="11">
        <f>IF('Cartera Semanal Producto'!$A100='Cartera Semanal Producto'!CE$1,-SUMIFS('BD Factoraje'!$Q:$Q,'BD Factoraje'!$G:$G,'Cartera Semanal Producto'!$A100,'BD Factoraje'!$C:$C,$B$2),0)+CD100-SUMIFS('BD Factoraje'!$R:$R,'BD Factoraje'!$G:$G,'Cartera Semanal Producto'!$A100,'BD Factoraje'!$N:$N,'Cartera Semanal Producto'!CE$1,'BD Factoraje'!$C:$C,$B$2)</f>
        <v>0</v>
      </c>
      <c r="CF100" s="11">
        <f>IF('Cartera Semanal Producto'!$A100='Cartera Semanal Producto'!CF$1,-SUMIFS('BD Factoraje'!$Q:$Q,'BD Factoraje'!$G:$G,'Cartera Semanal Producto'!$A100,'BD Factoraje'!$C:$C,$B$2),0)+CE100-SUMIFS('BD Factoraje'!$R:$R,'BD Factoraje'!$G:$G,'Cartera Semanal Producto'!$A100,'BD Factoraje'!$N:$N,'Cartera Semanal Producto'!CF$1,'BD Factoraje'!$C:$C,$B$2)</f>
        <v>0</v>
      </c>
      <c r="CG100" s="11">
        <f>IF('Cartera Semanal Producto'!$A100='Cartera Semanal Producto'!CG$1,-SUMIFS('BD Factoraje'!$Q:$Q,'BD Factoraje'!$G:$G,'Cartera Semanal Producto'!$A100,'BD Factoraje'!$C:$C,$B$2),0)+CF100-SUMIFS('BD Factoraje'!$R:$R,'BD Factoraje'!$G:$G,'Cartera Semanal Producto'!$A100,'BD Factoraje'!$N:$N,'Cartera Semanal Producto'!CG$1,'BD Factoraje'!$C:$C,$B$2)</f>
        <v>0</v>
      </c>
      <c r="CH100" s="11">
        <f>IF('Cartera Semanal Producto'!$A100='Cartera Semanal Producto'!CH$1,-SUMIFS('BD Factoraje'!$Q:$Q,'BD Factoraje'!$G:$G,'Cartera Semanal Producto'!$A100,'BD Factoraje'!$C:$C,$B$2),0)+CG100-SUMIFS('BD Factoraje'!$R:$R,'BD Factoraje'!$G:$G,'Cartera Semanal Producto'!$A100,'BD Factoraje'!$N:$N,'Cartera Semanal Producto'!CH$1,'BD Factoraje'!$C:$C,$B$2)</f>
        <v>0</v>
      </c>
      <c r="CI100" s="11">
        <f>IF('Cartera Semanal Producto'!$A100='Cartera Semanal Producto'!CI$1,-SUMIFS('BD Factoraje'!$Q:$Q,'BD Factoraje'!$G:$G,'Cartera Semanal Producto'!$A100,'BD Factoraje'!$C:$C,$B$2),0)+CH100-SUMIFS('BD Factoraje'!$R:$R,'BD Factoraje'!$G:$G,'Cartera Semanal Producto'!$A100,'BD Factoraje'!$N:$N,'Cartera Semanal Producto'!CI$1,'BD Factoraje'!$C:$C,$B$2)</f>
        <v>0</v>
      </c>
      <c r="CJ100" s="11">
        <f>IF('Cartera Semanal Producto'!$A100='Cartera Semanal Producto'!CJ$1,-SUMIFS('BD Factoraje'!$Q:$Q,'BD Factoraje'!$G:$G,'Cartera Semanal Producto'!$A100,'BD Factoraje'!$C:$C,$B$2),0)+CI100-SUMIFS('BD Factoraje'!$R:$R,'BD Factoraje'!$G:$G,'Cartera Semanal Producto'!$A100,'BD Factoraje'!$N:$N,'Cartera Semanal Producto'!CJ$1,'BD Factoraje'!$C:$C,$B$2)</f>
        <v>0</v>
      </c>
      <c r="CK100" s="11">
        <f>IF('Cartera Semanal Producto'!$A100='Cartera Semanal Producto'!CK$1,-SUMIFS('BD Factoraje'!$Q:$Q,'BD Factoraje'!$G:$G,'Cartera Semanal Producto'!$A100,'BD Factoraje'!$C:$C,$B$2),0)+CJ100-SUMIFS('BD Factoraje'!$R:$R,'BD Factoraje'!$G:$G,'Cartera Semanal Producto'!$A100,'BD Factoraje'!$N:$N,'Cartera Semanal Producto'!CK$1,'BD Factoraje'!$C:$C,$B$2)</f>
        <v>0</v>
      </c>
      <c r="CL100" s="11">
        <f>IF('Cartera Semanal Producto'!$A100='Cartera Semanal Producto'!CL$1,-SUMIFS('BD Factoraje'!$Q:$Q,'BD Factoraje'!$G:$G,'Cartera Semanal Producto'!$A100,'BD Factoraje'!$C:$C,$B$2),0)+CK100-SUMIFS('BD Factoraje'!$R:$R,'BD Factoraje'!$G:$G,'Cartera Semanal Producto'!$A100,'BD Factoraje'!$N:$N,'Cartera Semanal Producto'!CL$1,'BD Factoraje'!$C:$C,$B$2)</f>
        <v>0</v>
      </c>
      <c r="CM100" s="11">
        <f>IF('Cartera Semanal Producto'!$A100='Cartera Semanal Producto'!CM$1,-SUMIFS('BD Factoraje'!$Q:$Q,'BD Factoraje'!$G:$G,'Cartera Semanal Producto'!$A100,'BD Factoraje'!$C:$C,$B$2),0)+CL100-SUMIFS('BD Factoraje'!$R:$R,'BD Factoraje'!$G:$G,'Cartera Semanal Producto'!$A100,'BD Factoraje'!$N:$N,'Cartera Semanal Producto'!CM$1,'BD Factoraje'!$C:$C,$B$2)</f>
        <v>0</v>
      </c>
      <c r="CN100" s="11">
        <f>IF('Cartera Semanal Producto'!$A100='Cartera Semanal Producto'!CN$1,-SUMIFS('BD Factoraje'!$Q:$Q,'BD Factoraje'!$G:$G,'Cartera Semanal Producto'!$A100,'BD Factoraje'!$C:$C,$B$2),0)+CM100-SUMIFS('BD Factoraje'!$R:$R,'BD Factoraje'!$G:$G,'Cartera Semanal Producto'!$A100,'BD Factoraje'!$N:$N,'Cartera Semanal Producto'!CN$1,'BD Factoraje'!$C:$C,$B$2)</f>
        <v>0</v>
      </c>
      <c r="CO100" s="11">
        <f>IF('Cartera Semanal Producto'!$A100='Cartera Semanal Producto'!CO$1,-SUMIFS('BD Factoraje'!$Q:$Q,'BD Factoraje'!$G:$G,'Cartera Semanal Producto'!$A100,'BD Factoraje'!$C:$C,$B$2),0)+CN100-SUMIFS('BD Factoraje'!$R:$R,'BD Factoraje'!$G:$G,'Cartera Semanal Producto'!$A100,'BD Factoraje'!$N:$N,'Cartera Semanal Producto'!CO$1,'BD Factoraje'!$C:$C,$B$2)</f>
        <v>0</v>
      </c>
      <c r="CP100" s="11">
        <f>IF('Cartera Semanal Producto'!$A100='Cartera Semanal Producto'!CP$1,-SUMIFS('BD Factoraje'!$Q:$Q,'BD Factoraje'!$G:$G,'Cartera Semanal Producto'!$A100,'BD Factoraje'!$C:$C,$B$2),0)+CO100-SUMIFS('BD Factoraje'!$R:$R,'BD Factoraje'!$G:$G,'Cartera Semanal Producto'!$A100,'BD Factoraje'!$N:$N,'Cartera Semanal Producto'!CP$1,'BD Factoraje'!$C:$C,$B$2)</f>
        <v>0</v>
      </c>
      <c r="CQ100" s="11">
        <f>IF('Cartera Semanal Producto'!$A100='Cartera Semanal Producto'!CQ$1,-SUMIFS('BD Factoraje'!$Q:$Q,'BD Factoraje'!$G:$G,'Cartera Semanal Producto'!$A100,'BD Factoraje'!$C:$C,$B$2),0)+CP100-SUMIFS('BD Factoraje'!$R:$R,'BD Factoraje'!$G:$G,'Cartera Semanal Producto'!$A100,'BD Factoraje'!$N:$N,'Cartera Semanal Producto'!CQ$1,'BD Factoraje'!$C:$C,$B$2)</f>
        <v>0</v>
      </c>
      <c r="CR100" s="11">
        <f>IF('Cartera Semanal Producto'!$A100='Cartera Semanal Producto'!CR$1,-SUMIFS('BD Factoraje'!$Q:$Q,'BD Factoraje'!$G:$G,'Cartera Semanal Producto'!$A100,'BD Factoraje'!$C:$C,$B$2),0)+CQ100-SUMIFS('BD Factoraje'!$R:$R,'BD Factoraje'!$G:$G,'Cartera Semanal Producto'!$A100,'BD Factoraje'!$N:$N,'Cartera Semanal Producto'!CR$1,'BD Factoraje'!$C:$C,$B$2)</f>
        <v>0</v>
      </c>
      <c r="CS100" s="11">
        <f>IF('Cartera Semanal Producto'!$A100='Cartera Semanal Producto'!CS$1,-SUMIFS('BD Factoraje'!$Q:$Q,'BD Factoraje'!$G:$G,'Cartera Semanal Producto'!$A100,'BD Factoraje'!$C:$C,$B$2),0)+CR100-SUMIFS('BD Factoraje'!$R:$R,'BD Factoraje'!$G:$G,'Cartera Semanal Producto'!$A100,'BD Factoraje'!$N:$N,'Cartera Semanal Producto'!CS$1,'BD Factoraje'!$C:$C,$B$2)</f>
        <v>0</v>
      </c>
      <c r="CT100" s="11">
        <f>IF('Cartera Semanal Producto'!$A100='Cartera Semanal Producto'!CT$1,-SUMIFS('BD Factoraje'!$Q:$Q,'BD Factoraje'!$G:$G,'Cartera Semanal Producto'!$A100,'BD Factoraje'!$C:$C,$B$2),0)+CS100-SUMIFS('BD Factoraje'!$R:$R,'BD Factoraje'!$G:$G,'Cartera Semanal Producto'!$A100,'BD Factoraje'!$N:$N,'Cartera Semanal Producto'!CT$1,'BD Factoraje'!$C:$C,$B$2)</f>
        <v>0</v>
      </c>
      <c r="CU100" s="11">
        <f>IF('Cartera Semanal Producto'!$A100='Cartera Semanal Producto'!CU$1,-SUMIFS('BD Factoraje'!$Q:$Q,'BD Factoraje'!$G:$G,'Cartera Semanal Producto'!$A100,'BD Factoraje'!$C:$C,$B$2),0)+CT100-SUMIFS('BD Factoraje'!$R:$R,'BD Factoraje'!$G:$G,'Cartera Semanal Producto'!$A100,'BD Factoraje'!$N:$N,'Cartera Semanal Producto'!CU$1,'BD Factoraje'!$C:$C,$B$2)</f>
        <v>0</v>
      </c>
      <c r="CV100" s="11">
        <f>IF('Cartera Semanal Producto'!$A100='Cartera Semanal Producto'!CV$1,-SUMIFS('BD Factoraje'!$Q:$Q,'BD Factoraje'!$G:$G,'Cartera Semanal Producto'!$A100,'BD Factoraje'!$C:$C,$B$2),0)+CU100-SUMIFS('BD Factoraje'!$R:$R,'BD Factoraje'!$G:$G,'Cartera Semanal Producto'!$A100,'BD Factoraje'!$N:$N,'Cartera Semanal Producto'!CV$1,'BD Factoraje'!$C:$C,$B$2)</f>
        <v>0</v>
      </c>
    </row>
    <row r="101" spans="1:100" s="12" customFormat="1" x14ac:dyDescent="0.25">
      <c r="A101" s="13"/>
      <c r="B101" s="32"/>
    </row>
    <row r="102" spans="1:100" s="12" customFormat="1" x14ac:dyDescent="0.25">
      <c r="A102" s="13"/>
      <c r="B102" s="8" t="s">
        <v>124</v>
      </c>
      <c r="C102" s="11">
        <f>SUMIFS('BD Factoraje'!$R:$R,'BD Factoraje'!$N:$N,'Cartera Semanal Producto'!C1,'BD Factoraje'!$C:$C,$B$2)</f>
        <v>0</v>
      </c>
      <c r="D102" s="11">
        <f>SUMIFS('BD Factoraje'!$R:$R,'BD Factoraje'!$N:$N,'Cartera Semanal Producto'!D1,'BD Factoraje'!$C:$C,$B$2)</f>
        <v>0</v>
      </c>
      <c r="E102" s="11">
        <f>SUMIFS('BD Factoraje'!$R:$R,'BD Factoraje'!$N:$N,'Cartera Semanal Producto'!E1,'BD Factoraje'!$C:$C,$B$2)</f>
        <v>0</v>
      </c>
      <c r="F102" s="11">
        <f>SUMIFS('BD Factoraje'!$R:$R,'BD Factoraje'!$N:$N,'Cartera Semanal Producto'!F1,'BD Factoraje'!$C:$C,$B$2)</f>
        <v>0</v>
      </c>
      <c r="G102" s="11">
        <f>SUMIFS('BD Factoraje'!$R:$R,'BD Factoraje'!$N:$N,'Cartera Semanal Producto'!G1,'BD Factoraje'!$C:$C,$B$2)</f>
        <v>0</v>
      </c>
      <c r="H102" s="11">
        <f>SUMIFS('BD Factoraje'!$R:$R,'BD Factoraje'!$N:$N,'Cartera Semanal Producto'!H1,'BD Factoraje'!$C:$C,$B$2)</f>
        <v>0</v>
      </c>
      <c r="I102" s="11">
        <f>SUMIFS('BD Factoraje'!$R:$R,'BD Factoraje'!$N:$N,'Cartera Semanal Producto'!I1,'BD Factoraje'!$C:$C,$B$2)</f>
        <v>0</v>
      </c>
      <c r="J102" s="11">
        <f>SUMIFS('BD Factoraje'!$R:$R,'BD Factoraje'!$N:$N,'Cartera Semanal Producto'!J1,'BD Factoraje'!$C:$C,$B$2)</f>
        <v>0</v>
      </c>
      <c r="K102" s="11">
        <f>SUMIFS('BD Factoraje'!$R:$R,'BD Factoraje'!$N:$N,'Cartera Semanal Producto'!K1,'BD Factoraje'!$C:$C,$B$2)</f>
        <v>0</v>
      </c>
      <c r="L102" s="11">
        <f>SUMIFS('BD Factoraje'!$R:$R,'BD Factoraje'!$N:$N,'Cartera Semanal Producto'!L1,'BD Factoraje'!$C:$C,$B$2)</f>
        <v>0</v>
      </c>
      <c r="M102" s="11">
        <f>SUMIFS('BD Factoraje'!$R:$R,'BD Factoraje'!$N:$N,'Cartera Semanal Producto'!M1,'BD Factoraje'!$C:$C,$B$2)</f>
        <v>0</v>
      </c>
      <c r="N102" s="11">
        <f>SUMIFS('BD Factoraje'!$R:$R,'BD Factoraje'!$N:$N,'Cartera Semanal Producto'!N1,'BD Factoraje'!$C:$C,$B$2)</f>
        <v>0</v>
      </c>
      <c r="O102" s="11">
        <f>SUMIFS('BD Factoraje'!$R:$R,'BD Factoraje'!$N:$N,'Cartera Semanal Producto'!O1,'BD Factoraje'!$C:$C,$B$2)</f>
        <v>0</v>
      </c>
      <c r="P102" s="11">
        <f>SUMIFS('BD Factoraje'!$R:$R,'BD Factoraje'!$N:$N,'Cartera Semanal Producto'!P1,'BD Factoraje'!$C:$C,$B$2)</f>
        <v>0</v>
      </c>
      <c r="Q102" s="11">
        <f>SUMIFS('BD Factoraje'!$R:$R,'BD Factoraje'!$N:$N,'Cartera Semanal Producto'!Q1,'BD Factoraje'!$C:$C,$B$2)</f>
        <v>0</v>
      </c>
      <c r="R102" s="11">
        <f>SUMIFS('BD Factoraje'!$R:$R,'BD Factoraje'!$N:$N,'Cartera Semanal Producto'!R1,'BD Factoraje'!$C:$C,$B$2)</f>
        <v>0</v>
      </c>
      <c r="S102" s="11">
        <f>SUMIFS('BD Factoraje'!$R:$R,'BD Factoraje'!$N:$N,'Cartera Semanal Producto'!S1,'BD Factoraje'!$C:$C,$B$2)</f>
        <v>0</v>
      </c>
      <c r="T102" s="11">
        <f>SUMIFS('BD Factoraje'!$R:$R,'BD Factoraje'!$N:$N,'Cartera Semanal Producto'!T1,'BD Factoraje'!$C:$C,$B$2)</f>
        <v>0</v>
      </c>
      <c r="U102" s="11">
        <f>SUMIFS('BD Factoraje'!$R:$R,'BD Factoraje'!$N:$N,'Cartera Semanal Producto'!U1,'BD Factoraje'!$C:$C,$B$2)</f>
        <v>0</v>
      </c>
      <c r="V102" s="11">
        <f>SUMIFS('BD Factoraje'!$R:$R,'BD Factoraje'!$N:$N,'Cartera Semanal Producto'!V1,'BD Factoraje'!$C:$C,$B$2)</f>
        <v>0</v>
      </c>
      <c r="W102" s="11">
        <f>SUMIFS('BD Factoraje'!$R:$R,'BD Factoraje'!$N:$N,'Cartera Semanal Producto'!W1,'BD Factoraje'!$C:$C,$B$2)</f>
        <v>0</v>
      </c>
      <c r="X102" s="11">
        <f>SUMIFS('BD Factoraje'!$R:$R,'BD Factoraje'!$N:$N,'Cartera Semanal Producto'!X1,'BD Factoraje'!$C:$C,$B$2)</f>
        <v>0</v>
      </c>
      <c r="Y102" s="11">
        <f>SUMIFS('BD Factoraje'!$R:$R,'BD Factoraje'!$N:$N,'Cartera Semanal Producto'!Y1,'BD Factoraje'!$C:$C,$B$2)</f>
        <v>0</v>
      </c>
      <c r="Z102" s="11">
        <f>SUMIFS('BD Factoraje'!$R:$R,'BD Factoraje'!$N:$N,'Cartera Semanal Producto'!Z1,'BD Factoraje'!$C:$C,$B$2)</f>
        <v>200000</v>
      </c>
      <c r="AA102" s="11">
        <f>SUMIFS('BD Factoraje'!$R:$R,'BD Factoraje'!$N:$N,'Cartera Semanal Producto'!AA1,'BD Factoraje'!$C:$C,$B$2)</f>
        <v>0</v>
      </c>
      <c r="AB102" s="11">
        <f>SUMIFS('BD Factoraje'!$R:$R,'BD Factoraje'!$N:$N,'Cartera Semanal Producto'!AB1,'BD Factoraje'!$C:$C,$B$2)</f>
        <v>300000</v>
      </c>
      <c r="AC102" s="11">
        <f>SUMIFS('BD Factoraje'!$R:$R,'BD Factoraje'!$N:$N,'Cartera Semanal Producto'!AC1,'BD Factoraje'!$C:$C,$B$2)</f>
        <v>0</v>
      </c>
      <c r="AD102" s="11">
        <f>SUMIFS('BD Factoraje'!$R:$R,'BD Factoraje'!$N:$N,'Cartera Semanal Producto'!AD1,'BD Factoraje'!$C:$C,$B$2)</f>
        <v>0</v>
      </c>
      <c r="AE102" s="11">
        <f>SUMIFS('BD Factoraje'!$R:$R,'BD Factoraje'!$N:$N,'Cartera Semanal Producto'!AE1,'BD Factoraje'!$C:$C,$B$2)</f>
        <v>0</v>
      </c>
      <c r="AF102" s="11">
        <f>SUMIFS('BD Factoraje'!$R:$R,'BD Factoraje'!$N:$N,'Cartera Semanal Producto'!AF1,'BD Factoraje'!$C:$C,$B$2)</f>
        <v>0</v>
      </c>
      <c r="AG102" s="11">
        <f>SUMIFS('BD Factoraje'!$R:$R,'BD Factoraje'!$N:$N,'Cartera Semanal Producto'!AG1,'BD Factoraje'!$C:$C,$B$2)</f>
        <v>300000</v>
      </c>
      <c r="AH102" s="11">
        <f>SUMIFS('BD Factoraje'!$R:$R,'BD Factoraje'!$N:$N,'Cartera Semanal Producto'!AH1,'BD Factoraje'!$C:$C,$B$2)</f>
        <v>0</v>
      </c>
      <c r="AI102" s="11">
        <f>SUMIFS('BD Factoraje'!$R:$R,'BD Factoraje'!$N:$N,'Cartera Semanal Producto'!AI1,'BD Factoraje'!$C:$C,$B$2)</f>
        <v>0</v>
      </c>
      <c r="AJ102" s="11">
        <f>SUMIFS('BD Factoraje'!$R:$R,'BD Factoraje'!$N:$N,'Cartera Semanal Producto'!AJ1,'BD Factoraje'!$C:$C,$B$2)</f>
        <v>98000</v>
      </c>
      <c r="AK102" s="11">
        <f>SUMIFS('BD Factoraje'!$R:$R,'BD Factoraje'!$N:$N,'Cartera Semanal Producto'!AK1,'BD Factoraje'!$C:$C,$B$2)</f>
        <v>200000</v>
      </c>
      <c r="AL102" s="11">
        <f>SUMIFS('BD Factoraje'!$R:$R,'BD Factoraje'!$N:$N,'Cartera Semanal Producto'!AL1,'BD Factoraje'!$C:$C,$B$2)</f>
        <v>13706.830000000002</v>
      </c>
      <c r="AM102" s="11">
        <f>SUMIFS('BD Factoraje'!$R:$R,'BD Factoraje'!$N:$N,'Cartera Semanal Producto'!AM1,'BD Factoraje'!$C:$C,$B$2)</f>
        <v>150000</v>
      </c>
      <c r="AN102" s="11">
        <f>SUMIFS('BD Factoraje'!$R:$R,'BD Factoraje'!$N:$N,'Cartera Semanal Producto'!AN1,'BD Factoraje'!$C:$C,$B$2)</f>
        <v>1249043.46</v>
      </c>
      <c r="AO102" s="11">
        <f>SUMIFS('BD Factoraje'!$R:$R,'BD Factoraje'!$N:$N,'Cartera Semanal Producto'!AO1,'BD Factoraje'!$C:$C,$B$2)</f>
        <v>0</v>
      </c>
      <c r="AP102" s="11">
        <f>SUMIFS('BD Factoraje'!$R:$R,'BD Factoraje'!$N:$N,'Cartera Semanal Producto'!AP1,'BD Factoraje'!$C:$C,$B$2)</f>
        <v>409459.38</v>
      </c>
      <c r="AQ102" s="11">
        <f>SUMIFS('BD Factoraje'!$R:$R,'BD Factoraje'!$N:$N,'Cartera Semanal Producto'!AQ1,'BD Factoraje'!$C:$C,$B$2)</f>
        <v>0</v>
      </c>
      <c r="AR102" s="11">
        <f>SUMIFS('BD Factoraje'!$R:$R,'BD Factoraje'!$N:$N,'Cartera Semanal Producto'!AR1,'BD Factoraje'!$C:$C,$B$2)</f>
        <v>0</v>
      </c>
      <c r="AS102" s="11">
        <f>SUMIFS('BD Factoraje'!$R:$R,'BD Factoraje'!$N:$N,'Cartera Semanal Producto'!AS1,'BD Factoraje'!$C:$C,$B$2)</f>
        <v>245604.19999999998</v>
      </c>
      <c r="AT102" s="11">
        <f>SUMIFS('BD Factoraje'!$R:$R,'BD Factoraje'!$N:$N,'Cartera Semanal Producto'!AT1,'BD Factoraje'!$C:$C,$B$2)</f>
        <v>0</v>
      </c>
      <c r="AU102" s="11">
        <f>SUMIFS('BD Factoraje'!$R:$R,'BD Factoraje'!$N:$N,'Cartera Semanal Producto'!AU1,'BD Factoraje'!$C:$C,$B$2)</f>
        <v>0</v>
      </c>
      <c r="AV102" s="11">
        <f>SUMIFS('BD Factoraje'!$R:$R,'BD Factoraje'!$N:$N,'Cartera Semanal Producto'!AV1,'BD Factoraje'!$C:$C,$B$2)</f>
        <v>0</v>
      </c>
      <c r="AW102" s="11">
        <f>SUMIFS('BD Factoraje'!$R:$R,'BD Factoraje'!$N:$N,'Cartera Semanal Producto'!AW1,'BD Factoraje'!$C:$C,$B$2)</f>
        <v>73307.64</v>
      </c>
      <c r="AX102" s="11">
        <f>SUMIFS('BD Factoraje'!$R:$R,'BD Factoraje'!$N:$N,'Cartera Semanal Producto'!AX1,'BD Factoraje'!$C:$C,$B$2)</f>
        <v>107073.76</v>
      </c>
      <c r="AY102" s="11">
        <f>SUMIFS('BD Factoraje'!$R:$R,'BD Factoraje'!$N:$N,'Cartera Semanal Producto'!AY1,'BD Factoraje'!$C:$C,$B$2)</f>
        <v>38418.22</v>
      </c>
      <c r="AZ102" s="11">
        <f>SUMIFS('BD Factoraje'!$R:$R,'BD Factoraje'!$N:$N,'Cartera Semanal Producto'!AZ1,'BD Factoraje'!$C:$C,$B$2)</f>
        <v>0</v>
      </c>
      <c r="BA102" s="11">
        <f>SUMIFS('BD Factoraje'!$R:$R,'BD Factoraje'!$N:$N,'Cartera Semanal Producto'!BA1,'BD Factoraje'!$C:$C,$B$2)</f>
        <v>338097.03</v>
      </c>
      <c r="BB102" s="11">
        <f>SUMIFS('BD Factoraje'!$R:$R,'BD Factoraje'!$N:$N,'Cartera Semanal Producto'!BB1,'BD Factoraje'!$C:$C,$B$2)</f>
        <v>552275.1</v>
      </c>
      <c r="BC102" s="11">
        <f>SUMIFS('BD Factoraje'!$R:$R,'BD Factoraje'!$N:$N,'Cartera Semanal Producto'!BC1,'BD Factoraje'!$C:$C,$B$2)</f>
        <v>31872</v>
      </c>
      <c r="BD102" s="11">
        <f>SUMIFS('BD Factoraje'!$R:$R,'BD Factoraje'!$N:$N,'Cartera Semanal Producto'!BD1,'BD Factoraje'!$C:$C,$B$2)</f>
        <v>32414.36</v>
      </c>
      <c r="BE102" s="11">
        <f>SUMIFS('BD Factoraje'!$R:$R,'BD Factoraje'!$N:$N,'Cartera Semanal Producto'!BE1,'BD Factoraje'!$C:$C,$B$2)</f>
        <v>89315.45</v>
      </c>
      <c r="BF102" s="11">
        <f>SUMIFS('BD Factoraje'!$R:$R,'BD Factoraje'!$N:$N,'Cartera Semanal Producto'!BF1,'BD Factoraje'!$C:$C,$B$2)</f>
        <v>38691.43</v>
      </c>
      <c r="BG102" s="11">
        <f>SUMIFS('BD Factoraje'!$R:$R,'BD Factoraje'!$N:$N,'Cartera Semanal Producto'!BG1,'BD Factoraje'!$C:$C,$B$2)</f>
        <v>0</v>
      </c>
      <c r="BH102" s="11">
        <f>SUMIFS('BD Factoraje'!$R:$R,'BD Factoraje'!$N:$N,'Cartera Semanal Producto'!BH1,'BD Factoraje'!$C:$C,$B$2)</f>
        <v>0</v>
      </c>
      <c r="BI102" s="11">
        <f>SUMIFS('BD Factoraje'!$R:$R,'BD Factoraje'!$N:$N,'Cartera Semanal Producto'!BI1,'BD Factoraje'!$C:$C,$B$2)</f>
        <v>63385.94</v>
      </c>
      <c r="BJ102" s="11">
        <f>SUMIFS('BD Factoraje'!$R:$R,'BD Factoraje'!$N:$N,'Cartera Semanal Producto'!BJ1,'BD Factoraje'!$C:$C,$B$2)</f>
        <v>75190.8</v>
      </c>
      <c r="BK102" s="11">
        <f>SUMIFS('BD Factoraje'!$R:$R,'BD Factoraje'!$N:$N,'Cartera Semanal Producto'!BK1,'BD Factoraje'!$C:$C,$B$2)</f>
        <v>195.02</v>
      </c>
      <c r="BL102" s="11">
        <f>SUMIFS('BD Factoraje'!$R:$R,'BD Factoraje'!$N:$N,'Cartera Semanal Producto'!BL1,'BD Factoraje'!$C:$C,$B$2)</f>
        <v>99334.68</v>
      </c>
      <c r="BM102" s="11">
        <f>SUMIFS('BD Factoraje'!$R:$R,'BD Factoraje'!$N:$N,'Cartera Semanal Producto'!BM1,'BD Factoraje'!$C:$C,$B$2)</f>
        <v>8295.4599999999991</v>
      </c>
      <c r="BN102" s="11">
        <f>SUMIFS('BD Factoraje'!$R:$R,'BD Factoraje'!$N:$N,'Cartera Semanal Producto'!BN1,'BD Factoraje'!$C:$C,$B$2)</f>
        <v>0</v>
      </c>
      <c r="BO102" s="11">
        <f>SUMIFS('BD Factoraje'!$R:$R,'BD Factoraje'!$N:$N,'Cartera Semanal Producto'!BO1,'BD Factoraje'!$C:$C,$B$2)</f>
        <v>0</v>
      </c>
      <c r="BP102" s="11">
        <f>SUMIFS('BD Factoraje'!$R:$R,'BD Factoraje'!$N:$N,'Cartera Semanal Producto'!BP1,'BD Factoraje'!$C:$C,$B$2)</f>
        <v>9773.9911278749987</v>
      </c>
      <c r="BQ102" s="11">
        <f>SUMIFS('BD Factoraje'!$R:$R,'BD Factoraje'!$N:$N,'Cartera Semanal Producto'!BQ1,'BD Factoraje'!$C:$C,$B$2)</f>
        <v>301546.62875574001</v>
      </c>
      <c r="BR102" s="11">
        <f>SUMIFS('BD Factoraje'!$R:$R,'BD Factoraje'!$N:$N,'Cartera Semanal Producto'!BR1,'BD Factoraje'!$C:$C,$B$2)</f>
        <v>613495.00665592495</v>
      </c>
      <c r="BS102" s="11">
        <f>SUMIFS('BD Factoraje'!$R:$R,'BD Factoraje'!$N:$N,'Cartera Semanal Producto'!BS1,'BD Factoraje'!$C:$C,$B$2)</f>
        <v>36040.381437500997</v>
      </c>
      <c r="BT102" s="11">
        <f>SUMIFS('BD Factoraje'!$R:$R,'BD Factoraje'!$N:$N,'Cartera Semanal Producto'!BT1,'BD Factoraje'!$C:$C,$B$2)</f>
        <v>95701.895519525991</v>
      </c>
      <c r="BU102" s="11">
        <f>SUMIFS('BD Factoraje'!$R:$R,'BD Factoraje'!$N:$N,'Cartera Semanal Producto'!BU1,'BD Factoraje'!$C:$C,$B$2)</f>
        <v>18112.099106191999</v>
      </c>
      <c r="BV102" s="11">
        <f>SUMIFS('BD Factoraje'!$R:$R,'BD Factoraje'!$N:$N,'Cartera Semanal Producto'!BV1,'BD Factoraje'!$C:$C,$B$2)</f>
        <v>27163.032577017002</v>
      </c>
      <c r="BW102" s="11">
        <f>SUMIFS('BD Factoraje'!$R:$R,'BD Factoraje'!$N:$N,'Cartera Semanal Producto'!BW1,'BD Factoraje'!$C:$C,$B$2)</f>
        <v>101366.21871090001</v>
      </c>
      <c r="BX102" s="11">
        <f>SUMIFS('BD Factoraje'!$R:$R,'BD Factoraje'!$N:$N,'Cartera Semanal Producto'!BX1,'BD Factoraje'!$C:$C,$B$2)</f>
        <v>1161865.1997034252</v>
      </c>
      <c r="BY102" s="11">
        <f>SUMIFS('BD Factoraje'!$R:$R,'BD Factoraje'!$N:$N,'Cartera Semanal Producto'!BY1,'BD Factoraje'!$C:$C,$B$2)</f>
        <v>0</v>
      </c>
      <c r="BZ102" s="11">
        <f>SUMIFS('BD Factoraje'!$R:$R,'BD Factoraje'!$N:$N,'Cartera Semanal Producto'!BZ1,'BD Factoraje'!$C:$C,$B$2)</f>
        <v>282995.88</v>
      </c>
      <c r="CA102" s="11">
        <f>SUMIFS('BD Factoraje'!$R:$R,'BD Factoraje'!$N:$N,'Cartera Semanal Producto'!CA1,'BD Factoraje'!$C:$C,$B$2)</f>
        <v>132411.00655402799</v>
      </c>
      <c r="CB102" s="11">
        <f>SUMIFS('BD Factoraje'!$R:$R,'BD Factoraje'!$N:$N,'Cartera Semanal Producto'!CB1,'BD Factoraje'!$C:$C,$B$2)</f>
        <v>287043.6192293911</v>
      </c>
      <c r="CC102" s="11">
        <f>SUMIFS('BD Factoraje'!$R:$R,'BD Factoraje'!$N:$N,'Cartera Semanal Producto'!CC1,'BD Factoraje'!$C:$C,$B$2)</f>
        <v>0</v>
      </c>
      <c r="CD102" s="11">
        <f>SUMIFS('BD Factoraje'!$R:$R,'BD Factoraje'!$N:$N,'Cartera Semanal Producto'!CD1,'BD Factoraje'!$C:$C,$B$2)</f>
        <v>93863.725551718642</v>
      </c>
      <c r="CE102" s="11">
        <f>SUMIFS('BD Factoraje'!$R:$R,'BD Factoraje'!$N:$N,'Cartera Semanal Producto'!CE1,'BD Factoraje'!$C:$C,$B$2)</f>
        <v>273113.58860045997</v>
      </c>
      <c r="CF102" s="11">
        <f>SUMIFS('BD Factoraje'!$R:$R,'BD Factoraje'!$N:$N,'Cartera Semanal Producto'!CF1,'BD Factoraje'!$C:$C,$B$2)</f>
        <v>745516.40868160001</v>
      </c>
      <c r="CG102" s="11">
        <f>SUMIFS('BD Factoraje'!$R:$R,'BD Factoraje'!$N:$N,'Cartera Semanal Producto'!CG1,'BD Factoraje'!$C:$C,$B$2)</f>
        <v>388091.75000000006</v>
      </c>
      <c r="CH102" s="11">
        <f>SUMIFS('BD Factoraje'!$R:$R,'BD Factoraje'!$N:$N,'Cartera Semanal Producto'!CH1,'BD Factoraje'!$C:$C,$B$2)</f>
        <v>60046.502875182923</v>
      </c>
      <c r="CI102" s="11">
        <f>SUMIFS('BD Factoraje'!$R:$R,'BD Factoraje'!$N:$N,'Cartera Semanal Producto'!CI1,'BD Factoraje'!$C:$C,$B$2)</f>
        <v>136987.51836618604</v>
      </c>
      <c r="CJ102" s="11">
        <f>SUMIFS('BD Factoraje'!$R:$R,'BD Factoraje'!$N:$N,'Cartera Semanal Producto'!CJ1,'BD Factoraje'!$C:$C,$B$2)</f>
        <v>0</v>
      </c>
      <c r="CK102" s="11">
        <f>SUMIFS('BD Factoraje'!$R:$R,'BD Factoraje'!$N:$N,'Cartera Semanal Producto'!CK1,'BD Factoraje'!$C:$C,$B$2)</f>
        <v>0</v>
      </c>
      <c r="CL102" s="11">
        <f>SUMIFS('BD Factoraje'!$R:$R,'BD Factoraje'!$N:$N,'Cartera Semanal Producto'!CL1,'BD Factoraje'!$C:$C,$B$2)</f>
        <v>0</v>
      </c>
      <c r="CM102" s="11">
        <f>SUMIFS('BD Factoraje'!$R:$R,'BD Factoraje'!$N:$N,'Cartera Semanal Producto'!CM1,'BD Factoraje'!$C:$C,$B$2)</f>
        <v>0</v>
      </c>
      <c r="CN102" s="11">
        <f>SUMIFS('BD Factoraje'!$R:$R,'BD Factoraje'!$N:$N,'Cartera Semanal Producto'!CN1,'BD Factoraje'!$C:$C,$B$2)</f>
        <v>0</v>
      </c>
      <c r="CO102" s="11">
        <f>SUMIFS('BD Factoraje'!$R:$R,'BD Factoraje'!$N:$N,'Cartera Semanal Producto'!CO1,'BD Factoraje'!$C:$C,$B$2)</f>
        <v>0</v>
      </c>
      <c r="CP102" s="11">
        <f>SUMIFS('BD Factoraje'!$R:$R,'BD Factoraje'!$N:$N,'Cartera Semanal Producto'!CP1,'BD Factoraje'!$C:$C,$B$2)</f>
        <v>0</v>
      </c>
      <c r="CQ102" s="11">
        <f>SUMIFS('BD Factoraje'!$R:$R,'BD Factoraje'!$N:$N,'Cartera Semanal Producto'!CQ1,'BD Factoraje'!$C:$C,$B$2)</f>
        <v>0</v>
      </c>
      <c r="CR102" s="11">
        <f>SUMIFS('BD Factoraje'!$R:$R,'BD Factoraje'!$N:$N,'Cartera Semanal Producto'!CR1,'BD Factoraje'!$C:$C,$B$2)</f>
        <v>0</v>
      </c>
      <c r="CS102" s="11">
        <f>SUMIFS('BD Factoraje'!$R:$R,'BD Factoraje'!$N:$N,'Cartera Semanal Producto'!CS1,'BD Factoraje'!$C:$C,$B$2)</f>
        <v>0</v>
      </c>
      <c r="CT102" s="11">
        <f>SUMIFS('BD Factoraje'!$R:$R,'BD Factoraje'!$N:$N,'Cartera Semanal Producto'!CT1,'BD Factoraje'!$C:$C,$B$2)</f>
        <v>0</v>
      </c>
      <c r="CU102" s="11">
        <f>SUMIFS('BD Factoraje'!$R:$R,'BD Factoraje'!$N:$N,'Cartera Semanal Producto'!CU1,'BD Factoraje'!$C:$C,$B$2)</f>
        <v>0</v>
      </c>
      <c r="CV102" s="11">
        <f>SUMIFS('BD Factoraje'!$R:$R,'BD Factoraje'!$N:$N,'Cartera Semanal Producto'!CV1,'BD Factoraje'!$C:$C,$B$2)</f>
        <v>0</v>
      </c>
    </row>
    <row r="103" spans="1:100" s="12" customFormat="1" x14ac:dyDescent="0.25">
      <c r="A103" s="13"/>
      <c r="B103" s="8" t="s">
        <v>139</v>
      </c>
      <c r="C103" s="11">
        <f>SUMIFS('BD Factoraje'!$R:$R,'BD Factoraje'!$K:$K,'Cartera Semanal Producto'!C1,'BD Factoraje'!$C:$C,$B$2)</f>
        <v>0</v>
      </c>
      <c r="D103" s="11">
        <f>SUMIFS('BD Factoraje'!$R:$R,'BD Factoraje'!$K:$K,'Cartera Semanal Producto'!D1,'BD Factoraje'!$C:$C,$B$2)</f>
        <v>0</v>
      </c>
      <c r="E103" s="11">
        <f>SUMIFS('BD Factoraje'!$R:$R,'BD Factoraje'!$K:$K,'Cartera Semanal Producto'!E1,'BD Factoraje'!$C:$C,$B$2)</f>
        <v>0</v>
      </c>
      <c r="F103" s="11">
        <f>SUMIFS('BD Factoraje'!$R:$R,'BD Factoraje'!$K:$K,'Cartera Semanal Producto'!F1,'BD Factoraje'!$C:$C,$B$2)</f>
        <v>0</v>
      </c>
      <c r="G103" s="11">
        <f>SUMIFS('BD Factoraje'!$R:$R,'BD Factoraje'!$K:$K,'Cartera Semanal Producto'!G1,'BD Factoraje'!$C:$C,$B$2)</f>
        <v>0</v>
      </c>
      <c r="H103" s="11">
        <f>SUMIFS('BD Factoraje'!$R:$R,'BD Factoraje'!$K:$K,'Cartera Semanal Producto'!H1,'BD Factoraje'!$C:$C,$B$2)</f>
        <v>0</v>
      </c>
      <c r="I103" s="11">
        <f>SUMIFS('BD Factoraje'!$R:$R,'BD Factoraje'!$K:$K,'Cartera Semanal Producto'!I1,'BD Factoraje'!$C:$C,$B$2)</f>
        <v>0</v>
      </c>
      <c r="J103" s="11">
        <f>SUMIFS('BD Factoraje'!$R:$R,'BD Factoraje'!$K:$K,'Cartera Semanal Producto'!J1,'BD Factoraje'!$C:$C,$B$2)</f>
        <v>0</v>
      </c>
      <c r="K103" s="11">
        <f>SUMIFS('BD Factoraje'!$R:$R,'BD Factoraje'!$K:$K,'Cartera Semanal Producto'!K1,'BD Factoraje'!$C:$C,$B$2)</f>
        <v>0</v>
      </c>
      <c r="L103" s="11">
        <f>SUMIFS('BD Factoraje'!$R:$R,'BD Factoraje'!$K:$K,'Cartera Semanal Producto'!L1,'BD Factoraje'!$C:$C,$B$2)</f>
        <v>0</v>
      </c>
      <c r="M103" s="11">
        <f>SUMIFS('BD Factoraje'!$R:$R,'BD Factoraje'!$K:$K,'Cartera Semanal Producto'!M1,'BD Factoraje'!$C:$C,$B$2)</f>
        <v>0</v>
      </c>
      <c r="N103" s="11">
        <f>SUMIFS('BD Factoraje'!$R:$R,'BD Factoraje'!$K:$K,'Cartera Semanal Producto'!N1,'BD Factoraje'!$C:$C,$B$2)</f>
        <v>0</v>
      </c>
      <c r="O103" s="11">
        <f>SUMIFS('BD Factoraje'!$R:$R,'BD Factoraje'!$K:$K,'Cartera Semanal Producto'!O1,'BD Factoraje'!$C:$C,$B$2)</f>
        <v>0</v>
      </c>
      <c r="P103" s="11">
        <f>SUMIFS('BD Factoraje'!$R:$R,'BD Factoraje'!$K:$K,'Cartera Semanal Producto'!P1,'BD Factoraje'!$C:$C,$B$2)</f>
        <v>0</v>
      </c>
      <c r="Q103" s="11">
        <f>SUMIFS('BD Factoraje'!$R:$R,'BD Factoraje'!$K:$K,'Cartera Semanal Producto'!Q1,'BD Factoraje'!$C:$C,$B$2)</f>
        <v>0</v>
      </c>
      <c r="R103" s="11">
        <f>SUMIFS('BD Factoraje'!$R:$R,'BD Factoraje'!$K:$K,'Cartera Semanal Producto'!R1,'BD Factoraje'!$C:$C,$B$2)</f>
        <v>0</v>
      </c>
      <c r="S103" s="11">
        <f>SUMIFS('BD Factoraje'!$R:$R,'BD Factoraje'!$K:$K,'Cartera Semanal Producto'!S1,'BD Factoraje'!$C:$C,$B$2)</f>
        <v>0</v>
      </c>
      <c r="T103" s="11">
        <f>SUMIFS('BD Factoraje'!$R:$R,'BD Factoraje'!$K:$K,'Cartera Semanal Producto'!T1,'BD Factoraje'!$C:$C,$B$2)</f>
        <v>0</v>
      </c>
      <c r="U103" s="11">
        <f>SUMIFS('BD Factoraje'!$R:$R,'BD Factoraje'!$K:$K,'Cartera Semanal Producto'!U1,'BD Factoraje'!$C:$C,$B$2)</f>
        <v>0</v>
      </c>
      <c r="V103" s="11">
        <f>SUMIFS('BD Factoraje'!$R:$R,'BD Factoraje'!$K:$K,'Cartera Semanal Producto'!V1,'BD Factoraje'!$C:$C,$B$2)</f>
        <v>0</v>
      </c>
      <c r="W103" s="11">
        <f>SUMIFS('BD Factoraje'!$R:$R,'BD Factoraje'!$K:$K,'Cartera Semanal Producto'!W1,'BD Factoraje'!$C:$C,$B$2)</f>
        <v>0</v>
      </c>
      <c r="X103" s="11">
        <f>SUMIFS('BD Factoraje'!$R:$R,'BD Factoraje'!$K:$K,'Cartera Semanal Producto'!X1,'BD Factoraje'!$C:$C,$B$2)</f>
        <v>0</v>
      </c>
      <c r="Y103" s="11">
        <f>SUMIFS('BD Factoraje'!$R:$R,'BD Factoraje'!$K:$K,'Cartera Semanal Producto'!Y1,'BD Factoraje'!$C:$C,$B$2)</f>
        <v>0</v>
      </c>
      <c r="Z103" s="11">
        <f>SUMIFS('BD Factoraje'!$R:$R,'BD Factoraje'!$K:$K,'Cartera Semanal Producto'!Z1,'BD Factoraje'!$C:$C,$B$2)</f>
        <v>200000</v>
      </c>
      <c r="AA103" s="11">
        <f>SUMIFS('BD Factoraje'!$R:$R,'BD Factoraje'!$K:$K,'Cartera Semanal Producto'!AA1,'BD Factoraje'!$C:$C,$B$2)</f>
        <v>0</v>
      </c>
      <c r="AB103" s="11">
        <f>SUMIFS('BD Factoraje'!$R:$R,'BD Factoraje'!$K:$K,'Cartera Semanal Producto'!AB1,'BD Factoraje'!$C:$C,$B$2)</f>
        <v>200000</v>
      </c>
      <c r="AC103" s="11">
        <f>SUMIFS('BD Factoraje'!$R:$R,'BD Factoraje'!$K:$K,'Cartera Semanal Producto'!AC1,'BD Factoraje'!$C:$C,$B$2)</f>
        <v>100000</v>
      </c>
      <c r="AD103" s="11">
        <f>SUMIFS('BD Factoraje'!$R:$R,'BD Factoraje'!$K:$K,'Cartera Semanal Producto'!AD1,'BD Factoraje'!$C:$C,$B$2)</f>
        <v>0</v>
      </c>
      <c r="AE103" s="11">
        <f>SUMIFS('BD Factoraje'!$R:$R,'BD Factoraje'!$K:$K,'Cartera Semanal Producto'!AE1,'BD Factoraje'!$C:$C,$B$2)</f>
        <v>0</v>
      </c>
      <c r="AF103" s="11">
        <f>SUMIFS('BD Factoraje'!$R:$R,'BD Factoraje'!$K:$K,'Cartera Semanal Producto'!AF1,'BD Factoraje'!$C:$C,$B$2)</f>
        <v>0</v>
      </c>
      <c r="AG103" s="11">
        <f>SUMIFS('BD Factoraje'!$R:$R,'BD Factoraje'!$K:$K,'Cartera Semanal Producto'!AG1,'BD Factoraje'!$C:$C,$B$2)</f>
        <v>300000</v>
      </c>
      <c r="AH103" s="11">
        <f>SUMIFS('BD Factoraje'!$R:$R,'BD Factoraje'!$K:$K,'Cartera Semanal Producto'!AH1,'BD Factoraje'!$C:$C,$B$2)</f>
        <v>0</v>
      </c>
      <c r="AI103" s="11">
        <f>SUMIFS('BD Factoraje'!$R:$R,'BD Factoraje'!$K:$K,'Cartera Semanal Producto'!AI1,'BD Factoraje'!$C:$C,$B$2)</f>
        <v>0</v>
      </c>
      <c r="AJ103" s="11">
        <f>SUMIFS('BD Factoraje'!$R:$R,'BD Factoraje'!$K:$K,'Cartera Semanal Producto'!AJ1,'BD Factoraje'!$C:$C,$B$2)</f>
        <v>0</v>
      </c>
      <c r="AK103" s="11">
        <f>SUMIFS('BD Factoraje'!$R:$R,'BD Factoraje'!$K:$K,'Cartera Semanal Producto'!AK1,'BD Factoraje'!$C:$C,$B$2)</f>
        <v>210308.94</v>
      </c>
      <c r="AL103" s="11">
        <f>SUMIFS('BD Factoraje'!$R:$R,'BD Factoraje'!$K:$K,'Cartera Semanal Producto'!AL1,'BD Factoraje'!$C:$C,$B$2)</f>
        <v>15601.05</v>
      </c>
      <c r="AM103" s="11">
        <f>SUMIFS('BD Factoraje'!$R:$R,'BD Factoraje'!$K:$K,'Cartera Semanal Producto'!AM1,'BD Factoraje'!$C:$C,$B$2)</f>
        <v>1600000</v>
      </c>
      <c r="AN103" s="11">
        <f>SUMIFS('BD Factoraje'!$R:$R,'BD Factoraje'!$K:$K,'Cartera Semanal Producto'!AN1,'BD Factoraje'!$C:$C,$B$2)</f>
        <v>0</v>
      </c>
      <c r="AO103" s="11">
        <f>SUMIFS('BD Factoraje'!$R:$R,'BD Factoraje'!$K:$K,'Cartera Semanal Producto'!AO1,'BD Factoraje'!$C:$C,$B$2)</f>
        <v>200000</v>
      </c>
      <c r="AP103" s="11">
        <f>SUMIFS('BD Factoraje'!$R:$R,'BD Factoraje'!$K:$K,'Cartera Semanal Producto'!AP1,'BD Factoraje'!$C:$C,$B$2)</f>
        <v>110000</v>
      </c>
      <c r="AQ103" s="11">
        <f>SUMIFS('BD Factoraje'!$R:$R,'BD Factoraje'!$K:$K,'Cartera Semanal Producto'!AQ1,'BD Factoraje'!$C:$C,$B$2)</f>
        <v>0</v>
      </c>
      <c r="AR103" s="11">
        <f>SUMIFS('BD Factoraje'!$R:$R,'BD Factoraje'!$K:$K,'Cartera Semanal Producto'!AR1,'BD Factoraje'!$C:$C,$B$2)</f>
        <v>0</v>
      </c>
      <c r="AS103" s="11">
        <f>SUMIFS('BD Factoraje'!$R:$R,'BD Factoraje'!$K:$K,'Cartera Semanal Producto'!AS1,'BD Factoraje'!$C:$C,$B$2)</f>
        <v>275604.19999999995</v>
      </c>
      <c r="AT103" s="11">
        <f>SUMIFS('BD Factoraje'!$R:$R,'BD Factoraje'!$K:$K,'Cartera Semanal Producto'!AT1,'BD Factoraje'!$C:$C,$B$2)</f>
        <v>32414.36</v>
      </c>
      <c r="AU103" s="11">
        <f>SUMIFS('BD Factoraje'!$R:$R,'BD Factoraje'!$K:$K,'Cartera Semanal Producto'!AU1,'BD Factoraje'!$C:$C,$B$2)</f>
        <v>0</v>
      </c>
      <c r="AV103" s="11">
        <f>SUMIFS('BD Factoraje'!$R:$R,'BD Factoraje'!$K:$K,'Cartera Semanal Producto'!AV1,'BD Factoraje'!$C:$C,$B$2)</f>
        <v>356995.9</v>
      </c>
      <c r="AW103" s="11">
        <f>SUMIFS('BD Factoraje'!$R:$R,'BD Factoraje'!$K:$K,'Cartera Semanal Producto'!AW1,'BD Factoraje'!$C:$C,$B$2)</f>
        <v>73307.64</v>
      </c>
      <c r="AX103" s="11">
        <f>SUMIFS('BD Factoraje'!$R:$R,'BD Factoraje'!$K:$K,'Cartera Semanal Producto'!AX1,'BD Factoraje'!$C:$C,$B$2)</f>
        <v>450000.00000000006</v>
      </c>
      <c r="AY103" s="11">
        <f>SUMIFS('BD Factoraje'!$R:$R,'BD Factoraje'!$K:$K,'Cartera Semanal Producto'!AY1,'BD Factoraje'!$C:$C,$B$2)</f>
        <v>0</v>
      </c>
      <c r="AZ103" s="11">
        <f>SUMIFS('BD Factoraje'!$R:$R,'BD Factoraje'!$K:$K,'Cartera Semanal Producto'!AZ1,'BD Factoraje'!$C:$C,$B$2)</f>
        <v>444105</v>
      </c>
      <c r="BA103" s="11">
        <f>SUMIFS('BD Factoraje'!$R:$R,'BD Factoraje'!$K:$K,'Cartera Semanal Producto'!BA1,'BD Factoraje'!$C:$C,$B$2)</f>
        <v>0</v>
      </c>
      <c r="BB103" s="11">
        <f>SUMIFS('BD Factoraje'!$R:$R,'BD Factoraje'!$K:$K,'Cartera Semanal Producto'!BB1,'BD Factoraje'!$C:$C,$B$2)</f>
        <v>0</v>
      </c>
      <c r="BC103" s="11">
        <f>SUMIFS('BD Factoraje'!$R:$R,'BD Factoraje'!$K:$K,'Cartera Semanal Producto'!BC1,'BD Factoraje'!$C:$C,$B$2)</f>
        <v>31872</v>
      </c>
      <c r="BD103" s="11">
        <f>SUMIFS('BD Factoraje'!$R:$R,'BD Factoraje'!$K:$K,'Cartera Semanal Producto'!BD1,'BD Factoraje'!$C:$C,$B$2)</f>
        <v>38691.43</v>
      </c>
      <c r="BE103" s="11">
        <f>SUMIFS('BD Factoraje'!$R:$R,'BD Factoraje'!$K:$K,'Cartera Semanal Producto'!BE1,'BD Factoraje'!$C:$C,$B$2)</f>
        <v>89315.45</v>
      </c>
      <c r="BF103" s="11">
        <f>SUMIFS('BD Factoraje'!$R:$R,'BD Factoraje'!$K:$K,'Cartera Semanal Producto'!BF1,'BD Factoraje'!$C:$C,$B$2)</f>
        <v>73083.02</v>
      </c>
      <c r="BG103" s="11">
        <f>SUMIFS('BD Factoraje'!$R:$R,'BD Factoraje'!$K:$K,'Cartera Semanal Producto'!BG1,'BD Factoraje'!$C:$C,$B$2)</f>
        <v>0</v>
      </c>
      <c r="BH103" s="11">
        <f>SUMIFS('BD Factoraje'!$R:$R,'BD Factoraje'!$K:$K,'Cartera Semanal Producto'!BH1,'BD Factoraje'!$C:$C,$B$2)</f>
        <v>89335.239999999991</v>
      </c>
      <c r="BI103" s="11">
        <f>SUMIFS('BD Factoraje'!$R:$R,'BD Factoraje'!$K:$K,'Cartera Semanal Producto'!BI1,'BD Factoraje'!$C:$C,$B$2)</f>
        <v>0</v>
      </c>
      <c r="BJ103" s="11">
        <f>SUMIFS('BD Factoraje'!$R:$R,'BD Factoraje'!$K:$K,'Cartera Semanal Producto'!BJ1,'BD Factoraje'!$C:$C,$B$2)</f>
        <v>14696.86</v>
      </c>
      <c r="BK103" s="11">
        <f>SUMIFS('BD Factoraje'!$R:$R,'BD Factoraje'!$K:$K,'Cartera Semanal Producto'!BK1,'BD Factoraje'!$C:$C,$B$2)</f>
        <v>99334.68</v>
      </c>
      <c r="BL103" s="11">
        <f>SUMIFS('BD Factoraje'!$R:$R,'BD Factoraje'!$K:$K,'Cartera Semanal Producto'!BL1,'BD Factoraje'!$C:$C,$B$2)</f>
        <v>0</v>
      </c>
      <c r="BM103" s="11">
        <f>SUMIFS('BD Factoraje'!$R:$R,'BD Factoraje'!$K:$K,'Cartera Semanal Producto'!BM1,'BD Factoraje'!$C:$C,$B$2)</f>
        <v>75190.8</v>
      </c>
      <c r="BN103" s="11">
        <f>SUMIFS('BD Factoraje'!$R:$R,'BD Factoraje'!$K:$K,'Cartera Semanal Producto'!BN1,'BD Factoraje'!$C:$C,$B$2)</f>
        <v>0</v>
      </c>
      <c r="BO103" s="11">
        <f>SUMIFS('BD Factoraje'!$R:$R,'BD Factoraje'!$K:$K,'Cartera Semanal Producto'!BO1,'BD Factoraje'!$C:$C,$B$2)</f>
        <v>63385.94</v>
      </c>
      <c r="BP103" s="11">
        <f>SUMIFS('BD Factoraje'!$R:$R,'BD Factoraje'!$K:$K,'Cartera Semanal Producto'!BP1,'BD Factoraje'!$C:$C,$B$2)</f>
        <v>294893.24112787499</v>
      </c>
      <c r="BQ103" s="11">
        <f>SUMIFS('BD Factoraje'!$R:$R,'BD Factoraje'!$K:$K,'Cartera Semanal Producto'!BQ1,'BD Factoraje'!$C:$C,$B$2)</f>
        <v>204611.79875573999</v>
      </c>
      <c r="BR103" s="11">
        <f>SUMIFS('BD Factoraje'!$R:$R,'BD Factoraje'!$K:$K,'Cartera Semanal Producto'!BR1,'BD Factoraje'!$C:$C,$B$2)</f>
        <v>412613.555046133</v>
      </c>
      <c r="BS103" s="11">
        <f>SUMIFS('BD Factoraje'!$R:$R,'BD Factoraje'!$K:$K,'Cartera Semanal Producto'!BS1,'BD Factoraje'!$C:$C,$B$2)</f>
        <v>36737.93513328</v>
      </c>
      <c r="BT103" s="11">
        <f>SUMIFS('BD Factoraje'!$R:$R,'BD Factoraje'!$K:$K,'Cartera Semanal Producto'!BT1,'BD Factoraje'!$C:$C,$B$2)</f>
        <v>28520.543433538998</v>
      </c>
      <c r="BU103" s="11">
        <f>SUMIFS('BD Factoraje'!$R:$R,'BD Factoraje'!$K:$K,'Cartera Semanal Producto'!BU1,'BD Factoraje'!$C:$C,$B$2)</f>
        <v>18112.099106191999</v>
      </c>
      <c r="BV103" s="11">
        <f>SUMIFS('BD Factoraje'!$R:$R,'BD Factoraje'!$K:$K,'Cartera Semanal Producto'!BV1,'BD Factoraje'!$C:$C,$B$2)</f>
        <v>448556.20128791698</v>
      </c>
      <c r="BW103" s="11">
        <f>SUMIFS('BD Factoraje'!$R:$R,'BD Factoraje'!$K:$K,'Cartera Semanal Producto'!BW1,'BD Factoraje'!$C:$C,$B$2)</f>
        <v>0</v>
      </c>
      <c r="BX103" s="11">
        <f>SUMIFS('BD Factoraje'!$R:$R,'BD Factoraje'!$K:$K,'Cartera Semanal Producto'!BX1,'BD Factoraje'!$C:$C,$B$2)</f>
        <v>750453.22970342496</v>
      </c>
      <c r="BY103" s="11">
        <f>SUMIFS('BD Factoraje'!$R:$R,'BD Factoraje'!$K:$K,'Cartera Semanal Producto'!BY1,'BD Factoraje'!$C:$C,$B$2)</f>
        <v>282995.88</v>
      </c>
      <c r="BZ103" s="11">
        <f>SUMIFS('BD Factoraje'!$R:$R,'BD Factoraje'!$K:$K,'Cartera Semanal Producto'!BZ1,'BD Factoraje'!$C:$C,$B$2)</f>
        <v>60977.88</v>
      </c>
      <c r="CA103" s="11">
        <f>SUMIFS('BD Factoraje'!$R:$R,'BD Factoraje'!$K:$K,'Cartera Semanal Producto'!CA1,'BD Factoraje'!$C:$C,$B$2)</f>
        <v>71433.126554028</v>
      </c>
      <c r="CB103" s="11">
        <f>SUMIFS('BD Factoraje'!$R:$R,'BD Factoraje'!$K:$K,'Cartera Semanal Producto'!CB1,'BD Factoraje'!$C:$C,$B$2)</f>
        <v>650595.81922939117</v>
      </c>
      <c r="CC103" s="11">
        <f>SUMIFS('BD Factoraje'!$R:$R,'BD Factoraje'!$K:$K,'Cartera Semanal Producto'!CC1,'BD Factoraje'!$C:$C,$B$2)</f>
        <v>177981.55</v>
      </c>
      <c r="CD103" s="11">
        <f>SUMIFS('BD Factoraje'!$R:$R,'BD Factoraje'!$K:$K,'Cartera Semanal Producto'!CD1,'BD Factoraje'!$C:$C,$B$2)</f>
        <v>53494.866689078626</v>
      </c>
      <c r="CE103" s="11">
        <f>SUMIFS('BD Factoraje'!$R:$R,'BD Factoraje'!$K:$K,'Cartera Semanal Producto'!CE1,'BD Factoraje'!$C:$C,$B$2)</f>
        <v>1052039.3592230999</v>
      </c>
      <c r="CF103" s="11">
        <f>SUMIFS('BD Factoraje'!$R:$R,'BD Factoraje'!$K:$K,'Cartera Semanal Producto'!CF1,'BD Factoraje'!$C:$C,$B$2)</f>
        <v>948852.19692160003</v>
      </c>
      <c r="CG103" s="11">
        <f>SUMIFS('BD Factoraje'!$R:$R,'BD Factoraje'!$K:$K,'Cartera Semanal Producto'!CG1,'BD Factoraje'!$C:$C,$B$2)</f>
        <v>432495.04287518293</v>
      </c>
      <c r="CH103" s="11">
        <f>SUMIFS('BD Factoraje'!$R:$R,'BD Factoraje'!$K:$K,'Cartera Semanal Producto'!CH1,'BD Factoraje'!$C:$C,$B$2)</f>
        <v>298796.7</v>
      </c>
      <c r="CI103" s="11">
        <f>SUMIFS('BD Factoraje'!$R:$R,'BD Factoraje'!$K:$K,'Cartera Semanal Producto'!CI1,'BD Factoraje'!$C:$C,$B$2)</f>
        <v>461237.51836618606</v>
      </c>
      <c r="CJ103" s="11">
        <f>SUMIFS('BD Factoraje'!$R:$R,'BD Factoraje'!$K:$K,'Cartera Semanal Producto'!CJ1,'BD Factoraje'!$C:$C,$B$2)</f>
        <v>482004.83</v>
      </c>
      <c r="CK103" s="11">
        <f>SUMIFS('BD Factoraje'!$R:$R,'BD Factoraje'!$K:$K,'Cartera Semanal Producto'!CK1,'BD Factoraje'!$C:$C,$B$2)</f>
        <v>203957.38</v>
      </c>
      <c r="CL103" s="11">
        <f>SUMIFS('BD Factoraje'!$R:$R,'BD Factoraje'!$K:$K,'Cartera Semanal Producto'!CL1,'BD Factoraje'!$C:$C,$B$2)</f>
        <v>229380.6</v>
      </c>
      <c r="CM103" s="11">
        <f>SUMIFS('BD Factoraje'!$R:$R,'BD Factoraje'!$K:$K,'Cartera Semanal Producto'!CM1,'BD Factoraje'!$C:$C,$B$2)</f>
        <v>8140.49</v>
      </c>
      <c r="CN103" s="11">
        <f>SUMIFS('BD Factoraje'!$R:$R,'BD Factoraje'!$K:$K,'Cartera Semanal Producto'!CN1,'BD Factoraje'!$C:$C,$B$2)</f>
        <v>336636.74</v>
      </c>
      <c r="CO103" s="11">
        <f>SUMIFS('BD Factoraje'!$R:$R,'BD Factoraje'!$K:$K,'Cartera Semanal Producto'!CO1,'BD Factoraje'!$C:$C,$B$2)</f>
        <v>200522.08</v>
      </c>
      <c r="CP103" s="11">
        <f>SUMIFS('BD Factoraje'!$R:$R,'BD Factoraje'!$K:$K,'Cartera Semanal Producto'!CP1,'BD Factoraje'!$C:$C,$B$2)</f>
        <v>245375.28000000003</v>
      </c>
      <c r="CQ103" s="11">
        <f>SUMIFS('BD Factoraje'!$R:$R,'BD Factoraje'!$K:$K,'Cartera Semanal Producto'!CQ1,'BD Factoraje'!$C:$C,$B$2)</f>
        <v>71540.540000000008</v>
      </c>
      <c r="CR103" s="11">
        <f>SUMIFS('BD Factoraje'!$R:$R,'BD Factoraje'!$K:$K,'Cartera Semanal Producto'!CR1,'BD Factoraje'!$C:$C,$B$2)</f>
        <v>95108.35</v>
      </c>
      <c r="CS103" s="11">
        <f>SUMIFS('BD Factoraje'!$R:$R,'BD Factoraje'!$K:$K,'Cartera Semanal Producto'!CS1,'BD Factoraje'!$C:$C,$B$2)</f>
        <v>166049.32999999999</v>
      </c>
      <c r="CT103" s="11">
        <f>SUMIFS('BD Factoraje'!$R:$R,'BD Factoraje'!$K:$K,'Cartera Semanal Producto'!CT1,'BD Factoraje'!$C:$C,$B$2)</f>
        <v>229136.35</v>
      </c>
      <c r="CU103" s="11">
        <f>SUMIFS('BD Factoraje'!$R:$R,'BD Factoraje'!$K:$K,'Cartera Semanal Producto'!CU1,'BD Factoraje'!$C:$C,$B$2)</f>
        <v>134719.01</v>
      </c>
      <c r="CV103" s="11">
        <f>SUMIFS('BD Factoraje'!$R:$R,'BD Factoraje'!$K:$K,'Cartera Semanal Producto'!CV1,'BD Factoraje'!$C:$C,$B$2)</f>
        <v>0</v>
      </c>
    </row>
    <row r="104" spans="1:100" s="12" customFormat="1" x14ac:dyDescent="0.25">
      <c r="A104" s="13"/>
      <c r="B104" s="32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</row>
    <row r="105" spans="1:100" s="12" customFormat="1" x14ac:dyDescent="0.25">
      <c r="A105" s="13"/>
      <c r="B105" s="8" t="s">
        <v>128</v>
      </c>
      <c r="C105" s="20">
        <f>SUMIFS('BD Factoraje'!$R:$R,'BD Factoraje'!$N:$N,'Cartera Semanal Producto'!C1,'BD Factoraje'!$O:$O,"&gt;"&amp;0,'BD Factoraje'!$C:$C,$B$2)</f>
        <v>0</v>
      </c>
      <c r="D105" s="20">
        <f>SUMIFS('BD Factoraje'!$R:$R,'BD Factoraje'!$N:$N,'Cartera Semanal Producto'!D1,'BD Factoraje'!$O:$O,"&gt;"&amp;0,'BD Factoraje'!$C:$C,$B$2)</f>
        <v>0</v>
      </c>
      <c r="E105" s="20">
        <f>SUMIFS('BD Factoraje'!$R:$R,'BD Factoraje'!$N:$N,'Cartera Semanal Producto'!E1,'BD Factoraje'!$O:$O,"&gt;"&amp;0,'BD Factoraje'!$C:$C,$B$2)</f>
        <v>0</v>
      </c>
      <c r="F105" s="20">
        <f>SUMIFS('BD Factoraje'!$R:$R,'BD Factoraje'!$N:$N,'Cartera Semanal Producto'!F1,'BD Factoraje'!$O:$O,"&gt;"&amp;0,'BD Factoraje'!$C:$C,$B$2)</f>
        <v>0</v>
      </c>
      <c r="G105" s="20">
        <f>SUMIFS('BD Factoraje'!$R:$R,'BD Factoraje'!$N:$N,'Cartera Semanal Producto'!G1,'BD Factoraje'!$O:$O,"&gt;"&amp;0,'BD Factoraje'!$C:$C,$B$2)</f>
        <v>0</v>
      </c>
      <c r="H105" s="20">
        <f>SUMIFS('BD Factoraje'!$R:$R,'BD Factoraje'!$N:$N,'Cartera Semanal Producto'!H1,'BD Factoraje'!$O:$O,"&gt;"&amp;0,'BD Factoraje'!$C:$C,$B$2)</f>
        <v>0</v>
      </c>
      <c r="I105" s="20">
        <f>SUMIFS('BD Factoraje'!$R:$R,'BD Factoraje'!$N:$N,'Cartera Semanal Producto'!I1,'BD Factoraje'!$O:$O,"&gt;"&amp;0,'BD Factoraje'!$C:$C,$B$2)</f>
        <v>0</v>
      </c>
      <c r="J105" s="20">
        <f>SUMIFS('BD Factoraje'!$R:$R,'BD Factoraje'!$N:$N,'Cartera Semanal Producto'!J1,'BD Factoraje'!$O:$O,"&gt;"&amp;0,'BD Factoraje'!$C:$C,$B$2)</f>
        <v>0</v>
      </c>
      <c r="K105" s="20">
        <f>SUMIFS('BD Factoraje'!$R:$R,'BD Factoraje'!$N:$N,'Cartera Semanal Producto'!K1,'BD Factoraje'!$O:$O,"&gt;"&amp;0,'BD Factoraje'!$C:$C,$B$2)</f>
        <v>0</v>
      </c>
      <c r="L105" s="20">
        <f>SUMIFS('BD Factoraje'!$R:$R,'BD Factoraje'!$N:$N,'Cartera Semanal Producto'!L1,'BD Factoraje'!$O:$O,"&gt;"&amp;0,'BD Factoraje'!$C:$C,$B$2)</f>
        <v>0</v>
      </c>
      <c r="M105" s="20">
        <f>SUMIFS('BD Factoraje'!$R:$R,'BD Factoraje'!$N:$N,'Cartera Semanal Producto'!M1,'BD Factoraje'!$O:$O,"&gt;"&amp;0,'BD Factoraje'!$C:$C,$B$2)</f>
        <v>0</v>
      </c>
      <c r="N105" s="20">
        <f>SUMIFS('BD Factoraje'!$R:$R,'BD Factoraje'!$N:$N,'Cartera Semanal Producto'!N1,'BD Factoraje'!$O:$O,"&gt;"&amp;0,'BD Factoraje'!$C:$C,$B$2)</f>
        <v>0</v>
      </c>
      <c r="O105" s="20">
        <f>SUMIFS('BD Factoraje'!$R:$R,'BD Factoraje'!$N:$N,'Cartera Semanal Producto'!O1,'BD Factoraje'!$O:$O,"&gt;"&amp;0,'BD Factoraje'!$C:$C,$B$2)</f>
        <v>0</v>
      </c>
      <c r="P105" s="20">
        <f>SUMIFS('BD Factoraje'!$R:$R,'BD Factoraje'!$N:$N,'Cartera Semanal Producto'!P1,'BD Factoraje'!$O:$O,"&gt;"&amp;0,'BD Factoraje'!$C:$C,$B$2)</f>
        <v>0</v>
      </c>
      <c r="Q105" s="20">
        <f>SUMIFS('BD Factoraje'!$R:$R,'BD Factoraje'!$N:$N,'Cartera Semanal Producto'!Q1,'BD Factoraje'!$O:$O,"&gt;"&amp;0,'BD Factoraje'!$C:$C,$B$2)</f>
        <v>0</v>
      </c>
      <c r="R105" s="20">
        <f>SUMIFS('BD Factoraje'!$R:$R,'BD Factoraje'!$N:$N,'Cartera Semanal Producto'!R1,'BD Factoraje'!$O:$O,"&gt;"&amp;0,'BD Factoraje'!$C:$C,$B$2)</f>
        <v>0</v>
      </c>
      <c r="S105" s="20">
        <f>SUMIFS('BD Factoraje'!$R:$R,'BD Factoraje'!$N:$N,'Cartera Semanal Producto'!S1,'BD Factoraje'!$O:$O,"&gt;"&amp;0,'BD Factoraje'!$C:$C,$B$2)</f>
        <v>0</v>
      </c>
      <c r="T105" s="20">
        <f>SUMIFS('BD Factoraje'!$R:$R,'BD Factoraje'!$N:$N,'Cartera Semanal Producto'!T1,'BD Factoraje'!$O:$O,"&gt;"&amp;0,'BD Factoraje'!$C:$C,$B$2)</f>
        <v>0</v>
      </c>
      <c r="U105" s="20">
        <f>SUMIFS('BD Factoraje'!$R:$R,'BD Factoraje'!$N:$N,'Cartera Semanal Producto'!U1,'BD Factoraje'!$O:$O,"&gt;"&amp;0,'BD Factoraje'!$C:$C,$B$2)</f>
        <v>0</v>
      </c>
      <c r="V105" s="20">
        <f>SUMIFS('BD Factoraje'!$R:$R,'BD Factoraje'!$N:$N,'Cartera Semanal Producto'!V1,'BD Factoraje'!$O:$O,"&gt;"&amp;0,'BD Factoraje'!$C:$C,$B$2)</f>
        <v>0</v>
      </c>
      <c r="W105" s="20">
        <f>SUMIFS('BD Factoraje'!$R:$R,'BD Factoraje'!$N:$N,'Cartera Semanal Producto'!W1,'BD Factoraje'!$O:$O,"&gt;"&amp;0,'BD Factoraje'!$C:$C,$B$2)</f>
        <v>0</v>
      </c>
      <c r="X105" s="20">
        <f>SUMIFS('BD Factoraje'!$R:$R,'BD Factoraje'!$N:$N,'Cartera Semanal Producto'!X1,'BD Factoraje'!$O:$O,"&gt;"&amp;0,'BD Factoraje'!$C:$C,$B$2)</f>
        <v>0</v>
      </c>
      <c r="Y105" s="20">
        <f>SUMIFS('BD Factoraje'!$R:$R,'BD Factoraje'!$N:$N,'Cartera Semanal Producto'!Y1,'BD Factoraje'!$O:$O,"&gt;"&amp;0,'BD Factoraje'!$C:$C,$B$2)</f>
        <v>0</v>
      </c>
      <c r="Z105" s="20">
        <f>SUMIFS('BD Factoraje'!$R:$R,'BD Factoraje'!$N:$N,'Cartera Semanal Producto'!Z1,'BD Factoraje'!$O:$O,"&gt;"&amp;0,'BD Factoraje'!$C:$C,$B$2)</f>
        <v>0</v>
      </c>
      <c r="AA105" s="20">
        <f>SUMIFS('BD Factoraje'!$R:$R,'BD Factoraje'!$N:$N,'Cartera Semanal Producto'!AA1,'BD Factoraje'!$O:$O,"&gt;"&amp;0,'BD Factoraje'!$C:$C,$B$2)</f>
        <v>0</v>
      </c>
      <c r="AB105" s="20">
        <f>SUMIFS('BD Factoraje'!$R:$R,'BD Factoraje'!$N:$N,'Cartera Semanal Producto'!AB1,'BD Factoraje'!$O:$O,"&gt;"&amp;0,'BD Factoraje'!$C:$C,$B$2)</f>
        <v>100000</v>
      </c>
      <c r="AC105" s="20">
        <f>SUMIFS('BD Factoraje'!$R:$R,'BD Factoraje'!$N:$N,'Cartera Semanal Producto'!AC1,'BD Factoraje'!$O:$O,"&gt;"&amp;0,'BD Factoraje'!$C:$C,$B$2)</f>
        <v>0</v>
      </c>
      <c r="AD105" s="20">
        <f>SUMIFS('BD Factoraje'!$R:$R,'BD Factoraje'!$N:$N,'Cartera Semanal Producto'!AD1,'BD Factoraje'!$O:$O,"&gt;"&amp;0,'BD Factoraje'!$C:$C,$B$2)</f>
        <v>0</v>
      </c>
      <c r="AE105" s="20">
        <f>SUMIFS('BD Factoraje'!$R:$R,'BD Factoraje'!$N:$N,'Cartera Semanal Producto'!AE1,'BD Factoraje'!$O:$O,"&gt;"&amp;0,'BD Factoraje'!$C:$C,$B$2)</f>
        <v>0</v>
      </c>
      <c r="AF105" s="20">
        <f>SUMIFS('BD Factoraje'!$R:$R,'BD Factoraje'!$N:$N,'Cartera Semanal Producto'!AF1,'BD Factoraje'!$O:$O,"&gt;"&amp;0,'BD Factoraje'!$C:$C,$B$2)</f>
        <v>0</v>
      </c>
      <c r="AG105" s="20">
        <f>SUMIFS('BD Factoraje'!$R:$R,'BD Factoraje'!$N:$N,'Cartera Semanal Producto'!AG1,'BD Factoraje'!$O:$O,"&gt;"&amp;0,'BD Factoraje'!$C:$C,$B$2)</f>
        <v>0</v>
      </c>
      <c r="AH105" s="20">
        <f>SUMIFS('BD Factoraje'!$R:$R,'BD Factoraje'!$N:$N,'Cartera Semanal Producto'!AH1,'BD Factoraje'!$O:$O,"&gt;"&amp;0,'BD Factoraje'!$C:$C,$B$2)</f>
        <v>0</v>
      </c>
      <c r="AI105" s="20">
        <f>SUMIFS('BD Factoraje'!$R:$R,'BD Factoraje'!$N:$N,'Cartera Semanal Producto'!AI1,'BD Factoraje'!$O:$O,"&gt;"&amp;0,'BD Factoraje'!$C:$C,$B$2)</f>
        <v>0</v>
      </c>
      <c r="AJ105" s="20">
        <f>SUMIFS('BD Factoraje'!$R:$R,'BD Factoraje'!$N:$N,'Cartera Semanal Producto'!AJ1,'BD Factoraje'!$O:$O,"&gt;"&amp;0,'BD Factoraje'!$C:$C,$B$2)</f>
        <v>98000</v>
      </c>
      <c r="AK105" s="20">
        <f>SUMIFS('BD Factoraje'!$R:$R,'BD Factoraje'!$N:$N,'Cartera Semanal Producto'!AK1,'BD Factoraje'!$O:$O,"&gt;"&amp;0,'BD Factoraje'!$C:$C,$B$2)</f>
        <v>0</v>
      </c>
      <c r="AL105" s="20">
        <f>SUMIFS('BD Factoraje'!$R:$R,'BD Factoraje'!$N:$N,'Cartera Semanal Producto'!AL1,'BD Factoraje'!$O:$O,"&gt;"&amp;0,'BD Factoraje'!$C:$C,$B$2)</f>
        <v>0</v>
      </c>
      <c r="AM105" s="20">
        <f>SUMIFS('BD Factoraje'!$R:$R,'BD Factoraje'!$N:$N,'Cartera Semanal Producto'!AM1,'BD Factoraje'!$O:$O,"&gt;"&amp;0,'BD Factoraje'!$C:$C,$B$2)</f>
        <v>0</v>
      </c>
      <c r="AN105" s="20">
        <f>SUMIFS('BD Factoraje'!$R:$R,'BD Factoraje'!$N:$N,'Cartera Semanal Producto'!AN1,'BD Factoraje'!$O:$O,"&gt;"&amp;0,'BD Factoraje'!$C:$C,$B$2)</f>
        <v>0</v>
      </c>
      <c r="AO105" s="20">
        <f>SUMIFS('BD Factoraje'!$R:$R,'BD Factoraje'!$N:$N,'Cartera Semanal Producto'!AO1,'BD Factoraje'!$O:$O,"&gt;"&amp;0,'BD Factoraje'!$C:$C,$B$2)</f>
        <v>0</v>
      </c>
      <c r="AP105" s="20">
        <f>SUMIFS('BD Factoraje'!$R:$R,'BD Factoraje'!$N:$N,'Cartera Semanal Producto'!AP1,'BD Factoraje'!$O:$O,"&gt;"&amp;0,'BD Factoraje'!$C:$C,$B$2)</f>
        <v>0</v>
      </c>
      <c r="AQ105" s="20">
        <f>SUMIFS('BD Factoraje'!$R:$R,'BD Factoraje'!$N:$N,'Cartera Semanal Producto'!AQ1,'BD Factoraje'!$O:$O,"&gt;"&amp;0,'BD Factoraje'!$C:$C,$B$2)</f>
        <v>0</v>
      </c>
      <c r="AR105" s="20">
        <f>SUMIFS('BD Factoraje'!$R:$R,'BD Factoraje'!$N:$N,'Cartera Semanal Producto'!AR1,'BD Factoraje'!$O:$O,"&gt;"&amp;0,'BD Factoraje'!$C:$C,$B$2)</f>
        <v>0</v>
      </c>
      <c r="AS105" s="20">
        <f>SUMIFS('BD Factoraje'!$R:$R,'BD Factoraje'!$N:$N,'Cartera Semanal Producto'!AS1,'BD Factoraje'!$O:$O,"&gt;"&amp;0,'BD Factoraje'!$C:$C,$B$2)</f>
        <v>245604.19999999998</v>
      </c>
      <c r="AT105" s="20">
        <f>SUMIFS('BD Factoraje'!$R:$R,'BD Factoraje'!$N:$N,'Cartera Semanal Producto'!AT1,'BD Factoraje'!$O:$O,"&gt;"&amp;0,'BD Factoraje'!$C:$C,$B$2)</f>
        <v>0</v>
      </c>
      <c r="AU105" s="20">
        <f>SUMIFS('BD Factoraje'!$R:$R,'BD Factoraje'!$N:$N,'Cartera Semanal Producto'!AU1,'BD Factoraje'!$O:$O,"&gt;"&amp;0,'BD Factoraje'!$C:$C,$B$2)</f>
        <v>0</v>
      </c>
      <c r="AV105" s="20">
        <f>SUMIFS('BD Factoraje'!$R:$R,'BD Factoraje'!$N:$N,'Cartera Semanal Producto'!AV1,'BD Factoraje'!$O:$O,"&gt;"&amp;0,'BD Factoraje'!$C:$C,$B$2)</f>
        <v>0</v>
      </c>
      <c r="AW105" s="20">
        <f>SUMIFS('BD Factoraje'!$R:$R,'BD Factoraje'!$N:$N,'Cartera Semanal Producto'!AW1,'BD Factoraje'!$O:$O,"&gt;"&amp;0,'BD Factoraje'!$C:$C,$B$2)</f>
        <v>0</v>
      </c>
      <c r="AX105" s="20">
        <f>SUMIFS('BD Factoraje'!$R:$R,'BD Factoraje'!$N:$N,'Cartera Semanal Producto'!AX1,'BD Factoraje'!$O:$O,"&gt;"&amp;0,'BD Factoraje'!$C:$C,$B$2)</f>
        <v>0</v>
      </c>
      <c r="AY105" s="20">
        <f>SUMIFS('BD Factoraje'!$R:$R,'BD Factoraje'!$N:$N,'Cartera Semanal Producto'!AY1,'BD Factoraje'!$O:$O,"&gt;"&amp;0,'BD Factoraje'!$C:$C,$B$2)</f>
        <v>0</v>
      </c>
      <c r="AZ105" s="20">
        <f>SUMIFS('BD Factoraje'!$R:$R,'BD Factoraje'!$N:$N,'Cartera Semanal Producto'!AZ1,'BD Factoraje'!$O:$O,"&gt;"&amp;0,'BD Factoraje'!$C:$C,$B$2)</f>
        <v>0</v>
      </c>
      <c r="BA105" s="20">
        <f>SUMIFS('BD Factoraje'!$R:$R,'BD Factoraje'!$N:$N,'Cartera Semanal Producto'!BA1,'BD Factoraje'!$O:$O,"&gt;"&amp;0,'BD Factoraje'!$C:$C,$B$2)</f>
        <v>0</v>
      </c>
      <c r="BB105" s="20">
        <f>SUMIFS('BD Factoraje'!$R:$R,'BD Factoraje'!$N:$N,'Cartera Semanal Producto'!BB1,'BD Factoraje'!$O:$O,"&gt;"&amp;0,'BD Factoraje'!$C:$C,$B$2)</f>
        <v>72888</v>
      </c>
      <c r="BC105" s="20">
        <f>SUMIFS('BD Factoraje'!$R:$R,'BD Factoraje'!$N:$N,'Cartera Semanal Producto'!BC1,'BD Factoraje'!$O:$O,"&gt;"&amp;0,'BD Factoraje'!$C:$C,$B$2)</f>
        <v>0</v>
      </c>
      <c r="BD105" s="20">
        <f>SUMIFS('BD Factoraje'!$R:$R,'BD Factoraje'!$N:$N,'Cartera Semanal Producto'!BD1,'BD Factoraje'!$O:$O,"&gt;"&amp;0,'BD Factoraje'!$C:$C,$B$2)</f>
        <v>0</v>
      </c>
      <c r="BE105" s="20">
        <f>SUMIFS('BD Factoraje'!$R:$R,'BD Factoraje'!$N:$N,'Cartera Semanal Producto'!BE1,'BD Factoraje'!$O:$O,"&gt;"&amp;0,'BD Factoraje'!$C:$C,$B$2)</f>
        <v>0</v>
      </c>
      <c r="BF105" s="20">
        <f>SUMIFS('BD Factoraje'!$R:$R,'BD Factoraje'!$N:$N,'Cartera Semanal Producto'!BF1,'BD Factoraje'!$O:$O,"&gt;"&amp;0,'BD Factoraje'!$C:$C,$B$2)</f>
        <v>0</v>
      </c>
      <c r="BG105" s="20">
        <f>SUMIFS('BD Factoraje'!$R:$R,'BD Factoraje'!$N:$N,'Cartera Semanal Producto'!BG1,'BD Factoraje'!$O:$O,"&gt;"&amp;0,'BD Factoraje'!$C:$C,$B$2)</f>
        <v>0</v>
      </c>
      <c r="BH105" s="20">
        <f>SUMIFS('BD Factoraje'!$R:$R,'BD Factoraje'!$N:$N,'Cartera Semanal Producto'!BH1,'BD Factoraje'!$O:$O,"&gt;"&amp;0,'BD Factoraje'!$C:$C,$B$2)</f>
        <v>0</v>
      </c>
      <c r="BI105" s="20">
        <f>SUMIFS('BD Factoraje'!$R:$R,'BD Factoraje'!$N:$N,'Cartera Semanal Producto'!BI1,'BD Factoraje'!$O:$O,"&gt;"&amp;0,'BD Factoraje'!$C:$C,$B$2)</f>
        <v>63385.94</v>
      </c>
      <c r="BJ105" s="20">
        <f>SUMIFS('BD Factoraje'!$R:$R,'BD Factoraje'!$N:$N,'Cartera Semanal Producto'!BJ1,'BD Factoraje'!$O:$O,"&gt;"&amp;0,'BD Factoraje'!$C:$C,$B$2)</f>
        <v>75190.8</v>
      </c>
      <c r="BK105" s="20">
        <f>SUMIFS('BD Factoraje'!$R:$R,'BD Factoraje'!$N:$N,'Cartera Semanal Producto'!BK1,'BD Factoraje'!$O:$O,"&gt;"&amp;0,'BD Factoraje'!$C:$C,$B$2)</f>
        <v>0</v>
      </c>
      <c r="BL105" s="20">
        <f>SUMIFS('BD Factoraje'!$R:$R,'BD Factoraje'!$N:$N,'Cartera Semanal Producto'!BL1,'BD Factoraje'!$O:$O,"&gt;"&amp;0,'BD Factoraje'!$C:$C,$B$2)</f>
        <v>0</v>
      </c>
      <c r="BM105" s="20">
        <f>SUMIFS('BD Factoraje'!$R:$R,'BD Factoraje'!$N:$N,'Cartera Semanal Producto'!BM1,'BD Factoraje'!$O:$O,"&gt;"&amp;0,'BD Factoraje'!$C:$C,$B$2)</f>
        <v>0</v>
      </c>
      <c r="BN105" s="20">
        <f>SUMIFS('BD Factoraje'!$R:$R,'BD Factoraje'!$N:$N,'Cartera Semanal Producto'!BN1,'BD Factoraje'!$O:$O,"&gt;"&amp;0,'BD Factoraje'!$C:$C,$B$2)</f>
        <v>0</v>
      </c>
      <c r="BO105" s="20">
        <f>SUMIFS('BD Factoraje'!$R:$R,'BD Factoraje'!$N:$N,'Cartera Semanal Producto'!BO1,'BD Factoraje'!$O:$O,"&gt;"&amp;0,'BD Factoraje'!$C:$C,$B$2)</f>
        <v>0</v>
      </c>
      <c r="BP105" s="20">
        <f>SUMIFS('BD Factoraje'!$R:$R,'BD Factoraje'!$N:$N,'Cartera Semanal Producto'!BP1,'BD Factoraje'!$O:$O,"&gt;"&amp;0,'BD Factoraje'!$C:$C,$B$2)</f>
        <v>0</v>
      </c>
      <c r="BQ105" s="20">
        <f>SUMIFS('BD Factoraje'!$R:$R,'BD Factoraje'!$N:$N,'Cartera Semanal Producto'!BQ1,'BD Factoraje'!$O:$O,"&gt;"&amp;0,'BD Factoraje'!$C:$C,$B$2)</f>
        <v>0</v>
      </c>
      <c r="BR105" s="20">
        <f>SUMIFS('BD Factoraje'!$R:$R,'BD Factoraje'!$N:$N,'Cartera Semanal Producto'!BR1,'BD Factoraje'!$O:$O,"&gt;"&amp;0,'BD Factoraje'!$C:$C,$B$2)</f>
        <v>27948.057565292998</v>
      </c>
      <c r="BS105" s="20">
        <f>SUMIFS('BD Factoraje'!$R:$R,'BD Factoraje'!$N:$N,'Cartera Semanal Producto'!BS1,'BD Factoraje'!$O:$O,"&gt;"&amp;0,'BD Factoraje'!$C:$C,$B$2)</f>
        <v>18300.012484545001</v>
      </c>
      <c r="BT105" s="20">
        <f>SUMIFS('BD Factoraje'!$R:$R,'BD Factoraje'!$N:$N,'Cartera Semanal Producto'!BT1,'BD Factoraje'!$O:$O,"&gt;"&amp;0,'BD Factoraje'!$C:$C,$B$2)</f>
        <v>0</v>
      </c>
      <c r="BU105" s="20">
        <f>SUMIFS('BD Factoraje'!$R:$R,'BD Factoraje'!$N:$N,'Cartera Semanal Producto'!BU1,'BD Factoraje'!$O:$O,"&gt;"&amp;0,'BD Factoraje'!$C:$C,$B$2)</f>
        <v>0</v>
      </c>
      <c r="BV105" s="20">
        <f>SUMIFS('BD Factoraje'!$R:$R,'BD Factoraje'!$N:$N,'Cartera Semanal Producto'!BV1,'BD Factoraje'!$O:$O,"&gt;"&amp;0,'BD Factoraje'!$C:$C,$B$2)</f>
        <v>0</v>
      </c>
      <c r="BW105" s="20">
        <f>SUMIFS('BD Factoraje'!$R:$R,'BD Factoraje'!$N:$N,'Cartera Semanal Producto'!BW1,'BD Factoraje'!$O:$O,"&gt;"&amp;0,'BD Factoraje'!$C:$C,$B$2)</f>
        <v>0</v>
      </c>
      <c r="BX105" s="20">
        <f>SUMIFS('BD Factoraje'!$R:$R,'BD Factoraje'!$N:$N,'Cartera Semanal Producto'!BX1,'BD Factoraje'!$O:$O,"&gt;"&amp;0,'BD Factoraje'!$C:$C,$B$2)</f>
        <v>0</v>
      </c>
      <c r="BY105" s="20">
        <f>SUMIFS('BD Factoraje'!$R:$R,'BD Factoraje'!$N:$N,'Cartera Semanal Producto'!BY1,'BD Factoraje'!$O:$O,"&gt;"&amp;0,'BD Factoraje'!$C:$C,$B$2)</f>
        <v>0</v>
      </c>
      <c r="BZ105" s="20">
        <f>SUMIFS('BD Factoraje'!$R:$R,'BD Factoraje'!$N:$N,'Cartera Semanal Producto'!BZ1,'BD Factoraje'!$O:$O,"&gt;"&amp;0,'BD Factoraje'!$C:$C,$B$2)</f>
        <v>0</v>
      </c>
      <c r="CA105" s="20">
        <f>SUMIFS('BD Factoraje'!$R:$R,'BD Factoraje'!$N:$N,'Cartera Semanal Producto'!CA1,'BD Factoraje'!$O:$O,"&gt;"&amp;0,'BD Factoraje'!$C:$C,$B$2)</f>
        <v>8654.1437060279986</v>
      </c>
      <c r="CB105" s="20">
        <f>SUMIFS('BD Factoraje'!$R:$R,'BD Factoraje'!$N:$N,'Cartera Semanal Producto'!CB1,'BD Factoraje'!$O:$O,"&gt;"&amp;0,'BD Factoraje'!$C:$C,$B$2)</f>
        <v>150000</v>
      </c>
      <c r="CC105" s="20">
        <f>SUMIFS('BD Factoraje'!$R:$R,'BD Factoraje'!$N:$N,'Cartera Semanal Producto'!CC1,'BD Factoraje'!$O:$O,"&gt;"&amp;0,'BD Factoraje'!$C:$C,$B$2)</f>
        <v>0</v>
      </c>
      <c r="CD105" s="20">
        <f>SUMIFS('BD Factoraje'!$R:$R,'BD Factoraje'!$N:$N,'Cartera Semanal Producto'!CD1,'BD Factoraje'!$O:$O,"&gt;"&amp;0,'BD Factoraje'!$C:$C,$B$2)</f>
        <v>49757.084691989636</v>
      </c>
      <c r="CE105" s="20">
        <f>SUMIFS('BD Factoraje'!$R:$R,'BD Factoraje'!$N:$N,'Cartera Semanal Producto'!CE1,'BD Factoraje'!$O:$O,"&gt;"&amp;0,'BD Factoraje'!$C:$C,$B$2)</f>
        <v>0</v>
      </c>
      <c r="CF105" s="20">
        <f>SUMIFS('BD Factoraje'!$R:$R,'BD Factoraje'!$N:$N,'Cartera Semanal Producto'!CF1,'BD Factoraje'!$O:$O,"&gt;"&amp;0,'BD Factoraje'!$C:$C,$B$2)</f>
        <v>135872.2869216</v>
      </c>
      <c r="CG105" s="20">
        <f>SUMIFS('BD Factoraje'!$R:$R,'BD Factoraje'!$N:$N,'Cartera Semanal Producto'!CG1,'BD Factoraje'!$O:$O,"&gt;"&amp;0,'BD Factoraje'!$C:$C,$B$2)</f>
        <v>298796.7</v>
      </c>
      <c r="CH105" s="20">
        <f>SUMIFS('BD Factoraje'!$R:$R,'BD Factoraje'!$N:$N,'Cartera Semanal Producto'!CH1,'BD Factoraje'!$O:$O,"&gt;"&amp;0,'BD Factoraje'!$C:$C,$B$2)</f>
        <v>0</v>
      </c>
      <c r="CI105" s="20">
        <f>SUMIFS('BD Factoraje'!$R:$R,'BD Factoraje'!$N:$N,'Cartera Semanal Producto'!CI1,'BD Factoraje'!$O:$O,"&gt;"&amp;0,'BD Factoraje'!$C:$C,$B$2)</f>
        <v>114000.00000000003</v>
      </c>
      <c r="CJ105" s="20">
        <f>SUMIFS('BD Factoraje'!$R:$R,'BD Factoraje'!$N:$N,'Cartera Semanal Producto'!CJ1,'BD Factoraje'!$O:$O,"&gt;"&amp;0,'BD Factoraje'!$C:$C,$B$2)</f>
        <v>0</v>
      </c>
      <c r="CK105" s="20">
        <f>SUMIFS('BD Factoraje'!$R:$R,'BD Factoraje'!$N:$N,'Cartera Semanal Producto'!CK1,'BD Factoraje'!$O:$O,"&gt;"&amp;0,'BD Factoraje'!$C:$C,$B$2)</f>
        <v>0</v>
      </c>
      <c r="CL105" s="20">
        <f>SUMIFS('BD Factoraje'!$R:$R,'BD Factoraje'!$N:$N,'Cartera Semanal Producto'!CL1,'BD Factoraje'!$O:$O,"&gt;"&amp;0,'BD Factoraje'!$C:$C,$B$2)</f>
        <v>0</v>
      </c>
      <c r="CM105" s="20">
        <f>SUMIFS('BD Factoraje'!$R:$R,'BD Factoraje'!$N:$N,'Cartera Semanal Producto'!CM1,'BD Factoraje'!$O:$O,"&gt;"&amp;0,'BD Factoraje'!$C:$C,$B$2)</f>
        <v>0</v>
      </c>
      <c r="CN105" s="20">
        <f>SUMIFS('BD Factoraje'!$R:$R,'BD Factoraje'!$N:$N,'Cartera Semanal Producto'!CN1,'BD Factoraje'!$O:$O,"&gt;"&amp;0,'BD Factoraje'!$C:$C,$B$2)</f>
        <v>0</v>
      </c>
      <c r="CO105" s="20">
        <f>SUMIFS('BD Factoraje'!$R:$R,'BD Factoraje'!$N:$N,'Cartera Semanal Producto'!CO1,'BD Factoraje'!$O:$O,"&gt;"&amp;0,'BD Factoraje'!$C:$C,$B$2)</f>
        <v>0</v>
      </c>
      <c r="CP105" s="20">
        <f>SUMIFS('BD Factoraje'!$R:$R,'BD Factoraje'!$N:$N,'Cartera Semanal Producto'!CP1,'BD Factoraje'!$O:$O,"&gt;"&amp;0,'BD Factoraje'!$C:$C,$B$2)</f>
        <v>0</v>
      </c>
      <c r="CQ105" s="20">
        <f>SUMIFS('BD Factoraje'!$R:$R,'BD Factoraje'!$N:$N,'Cartera Semanal Producto'!CQ1,'BD Factoraje'!$O:$O,"&gt;"&amp;0,'BD Factoraje'!$C:$C,$B$2)</f>
        <v>0</v>
      </c>
      <c r="CR105" s="20">
        <f>SUMIFS('BD Factoraje'!$R:$R,'BD Factoraje'!$N:$N,'Cartera Semanal Producto'!CR1,'BD Factoraje'!$O:$O,"&gt;"&amp;0,'BD Factoraje'!$C:$C,$B$2)</f>
        <v>0</v>
      </c>
      <c r="CS105" s="20">
        <f>SUMIFS('BD Factoraje'!$R:$R,'BD Factoraje'!$N:$N,'Cartera Semanal Producto'!CS1,'BD Factoraje'!$O:$O,"&gt;"&amp;0,'BD Factoraje'!$C:$C,$B$2)</f>
        <v>0</v>
      </c>
      <c r="CT105" s="20">
        <f>SUMIFS('BD Factoraje'!$R:$R,'BD Factoraje'!$N:$N,'Cartera Semanal Producto'!CT1,'BD Factoraje'!$O:$O,"&gt;"&amp;0,'BD Factoraje'!$C:$C,$B$2)</f>
        <v>0</v>
      </c>
      <c r="CU105" s="20">
        <f>SUMIFS('BD Factoraje'!$R:$R,'BD Factoraje'!$N:$N,'Cartera Semanal Producto'!CU1,'BD Factoraje'!$O:$O,"&gt;"&amp;0,'BD Factoraje'!$C:$C,$B$2)</f>
        <v>0</v>
      </c>
      <c r="CV105" s="20">
        <f>SUMIFS('BD Factoraje'!$R:$R,'BD Factoraje'!$N:$N,'Cartera Semanal Producto'!CV1,'BD Factoraje'!$O:$O,"&gt;"&amp;0,'BD Factoraje'!$C:$C,$B$2)</f>
        <v>0</v>
      </c>
    </row>
    <row r="106" spans="1:100" s="12" customFormat="1" x14ac:dyDescent="0.25">
      <c r="A106" s="13"/>
      <c r="B106" s="8"/>
      <c r="C106" s="22">
        <f>IFERROR(C105/C103,0)</f>
        <v>0</v>
      </c>
      <c r="D106" s="22">
        <f t="shared" ref="D106:M106" si="4">IFERROR(D105/D103,0)</f>
        <v>0</v>
      </c>
      <c r="E106" s="22">
        <f t="shared" si="4"/>
        <v>0</v>
      </c>
      <c r="F106" s="22">
        <f t="shared" si="4"/>
        <v>0</v>
      </c>
      <c r="G106" s="22">
        <f t="shared" si="4"/>
        <v>0</v>
      </c>
      <c r="H106" s="22">
        <f t="shared" si="4"/>
        <v>0</v>
      </c>
      <c r="I106" s="22">
        <f t="shared" si="4"/>
        <v>0</v>
      </c>
      <c r="J106" s="22">
        <f t="shared" si="4"/>
        <v>0</v>
      </c>
      <c r="K106" s="22">
        <f t="shared" si="4"/>
        <v>0</v>
      </c>
      <c r="L106" s="22">
        <f t="shared" si="4"/>
        <v>0</v>
      </c>
      <c r="M106" s="22">
        <f t="shared" si="4"/>
        <v>0</v>
      </c>
      <c r="N106" s="22">
        <f>IFERROR(N105/N103,0)</f>
        <v>0</v>
      </c>
      <c r="O106" s="22">
        <f t="shared" ref="O106" si="5">IFERROR(O105/O103,0)</f>
        <v>0</v>
      </c>
      <c r="P106" s="22">
        <f t="shared" ref="P106" si="6">IFERROR(P105/P103,0)</f>
        <v>0</v>
      </c>
      <c r="Q106" s="22">
        <f t="shared" ref="Q106" si="7">IFERROR(Q105/Q103,0)</f>
        <v>0</v>
      </c>
      <c r="R106" s="22">
        <f>IFERROR(R105/R103,0)</f>
        <v>0</v>
      </c>
      <c r="S106" s="22">
        <f t="shared" ref="S106" si="8">IFERROR(S105/S103,0)</f>
        <v>0</v>
      </c>
      <c r="T106" s="22">
        <f t="shared" ref="T106" si="9">IFERROR(T105/T103,0)</f>
        <v>0</v>
      </c>
      <c r="U106" s="22">
        <f t="shared" ref="U106" si="10">IFERROR(U105/U103,0)</f>
        <v>0</v>
      </c>
      <c r="V106" s="22">
        <f t="shared" ref="V106" si="11">IFERROR(V105/V103,0)</f>
        <v>0</v>
      </c>
      <c r="W106" s="22">
        <f t="shared" ref="W106" si="12">IFERROR(W105/W103,0)</f>
        <v>0</v>
      </c>
      <c r="X106" s="22">
        <f t="shared" ref="X106" si="13">IFERROR(X105/X103,0)</f>
        <v>0</v>
      </c>
      <c r="Y106" s="22">
        <f t="shared" ref="Y106" si="14">IFERROR(Y105/Y103,0)</f>
        <v>0</v>
      </c>
      <c r="Z106" s="22">
        <f t="shared" ref="Z106" si="15">IFERROR(Z105/Z103,0)</f>
        <v>0</v>
      </c>
      <c r="AA106" s="22">
        <f>IFERROR(AA105/AA103,0)</f>
        <v>0</v>
      </c>
      <c r="AB106" s="22">
        <f t="shared" ref="AB106" si="16">IFERROR(AB105/AB103,0)</f>
        <v>0.5</v>
      </c>
      <c r="AC106" s="22">
        <f t="shared" ref="AC106" si="17">IFERROR(AC105/AC103,0)</f>
        <v>0</v>
      </c>
      <c r="AD106" s="22">
        <f t="shared" ref="AD106" si="18">IFERROR(AD105/AD103,0)</f>
        <v>0</v>
      </c>
      <c r="AE106" s="22">
        <f t="shared" ref="AE106" si="19">IFERROR(AE105/AE103,0)</f>
        <v>0</v>
      </c>
      <c r="AF106" s="22">
        <f t="shared" ref="AF106" si="20">IFERROR(AF105/AF103,0)</f>
        <v>0</v>
      </c>
      <c r="AG106" s="22">
        <f t="shared" ref="AG106" si="21">IFERROR(AG105/AG103,0)</f>
        <v>0</v>
      </c>
      <c r="AH106" s="22">
        <f t="shared" ref="AH106" si="22">IFERROR(AH105/AH103,0)</f>
        <v>0</v>
      </c>
      <c r="AI106" s="22">
        <f t="shared" ref="AI106" si="23">IFERROR(AI105/AI103,0)</f>
        <v>0</v>
      </c>
      <c r="AJ106" s="22">
        <f>IFERROR(AJ105/AJ103,0)</f>
        <v>0</v>
      </c>
      <c r="AK106" s="22">
        <f t="shared" ref="AK106" si="24">IFERROR(AK105/AK103,0)</f>
        <v>0</v>
      </c>
      <c r="AL106" s="22">
        <f t="shared" ref="AL106" si="25">IFERROR(AL105/AL103,0)</f>
        <v>0</v>
      </c>
      <c r="AM106" s="22">
        <f t="shared" ref="AM106" si="26">IFERROR(AM105/AM103,0)</f>
        <v>0</v>
      </c>
      <c r="AN106" s="22">
        <f t="shared" ref="AN106" si="27">IFERROR(AN105/AN103,0)</f>
        <v>0</v>
      </c>
      <c r="AO106" s="22">
        <f t="shared" ref="AO106" si="28">IFERROR(AO105/AO103,0)</f>
        <v>0</v>
      </c>
      <c r="AP106" s="22">
        <f t="shared" ref="AP106" si="29">IFERROR(AP105/AP103,0)</f>
        <v>0</v>
      </c>
      <c r="AQ106" s="22">
        <f t="shared" ref="AQ106" si="30">IFERROR(AQ105/AQ103,0)</f>
        <v>0</v>
      </c>
      <c r="AR106" s="22">
        <f t="shared" ref="AR106" si="31">IFERROR(AR105/AR103,0)</f>
        <v>0</v>
      </c>
      <c r="AS106" s="22">
        <f>IFERROR(AS105/AS103,0)</f>
        <v>0.89114824810362114</v>
      </c>
      <c r="AT106" s="22">
        <f t="shared" ref="AT106" si="32">IFERROR(AT105/AT103,0)</f>
        <v>0</v>
      </c>
      <c r="AU106" s="22">
        <f t="shared" ref="AU106" si="33">IFERROR(AU105/AU103,0)</f>
        <v>0</v>
      </c>
      <c r="AV106" s="22">
        <f t="shared" ref="AV106" si="34">IFERROR(AV105/AV103,0)</f>
        <v>0</v>
      </c>
      <c r="AW106" s="22">
        <f t="shared" ref="AW106" si="35">IFERROR(AW105/AW103,0)</f>
        <v>0</v>
      </c>
      <c r="AX106" s="22">
        <f t="shared" ref="AX106" si="36">IFERROR(AX105/AX103,0)</f>
        <v>0</v>
      </c>
      <c r="AY106" s="22">
        <f t="shared" ref="AY106" si="37">IFERROR(AY105/AY103,0)</f>
        <v>0</v>
      </c>
      <c r="AZ106" s="22">
        <f t="shared" ref="AZ106" si="38">IFERROR(AZ105/AZ103,0)</f>
        <v>0</v>
      </c>
      <c r="BA106" s="22">
        <f t="shared" ref="BA106" si="39">IFERROR(BA105/BA103,0)</f>
        <v>0</v>
      </c>
      <c r="BB106" s="22">
        <f t="shared" ref="BB106" si="40">IFERROR(BB105/BB103,0)</f>
        <v>0</v>
      </c>
      <c r="BC106" s="22">
        <f t="shared" ref="BC106" si="41">IFERROR(BC105/BC103,0)</f>
        <v>0</v>
      </c>
      <c r="BD106" s="22">
        <f>IFERROR(BD105/BD103,0)</f>
        <v>0</v>
      </c>
      <c r="BE106" s="22">
        <f t="shared" ref="BE106" si="42">IFERROR(BE105/BE103,0)</f>
        <v>0</v>
      </c>
      <c r="BF106" s="22">
        <f>IFERROR(BF105/BF103,0)</f>
        <v>0</v>
      </c>
      <c r="BG106" s="22">
        <f t="shared" ref="BG106" si="43">IFERROR(BG105/BG103,0)</f>
        <v>0</v>
      </c>
      <c r="BH106" s="22">
        <f t="shared" ref="BH106" si="44">IFERROR(BH105/BH103,0)</f>
        <v>0</v>
      </c>
      <c r="BI106" s="22">
        <f t="shared" ref="BI106" si="45">IFERROR(BI105/BI103,0)</f>
        <v>0</v>
      </c>
      <c r="BJ106" s="22">
        <f t="shared" ref="BJ106" si="46">IFERROR(BJ105/BJ103,0)</f>
        <v>5.1161132377936509</v>
      </c>
      <c r="BK106" s="22">
        <f t="shared" ref="BK106" si="47">IFERROR(BK105/BK103,0)</f>
        <v>0</v>
      </c>
      <c r="BL106" s="22">
        <f t="shared" ref="BL106" si="48">IFERROR(BL105/BL103,0)</f>
        <v>0</v>
      </c>
      <c r="BM106" s="22">
        <f t="shared" ref="BM106" si="49">IFERROR(BM105/BM103,0)</f>
        <v>0</v>
      </c>
      <c r="BN106" s="22">
        <f t="shared" ref="BN106" si="50">IFERROR(BN105/BN103,0)</f>
        <v>0</v>
      </c>
      <c r="BO106" s="22">
        <f t="shared" ref="BO106" si="51">IFERROR(BO105/BO103,0)</f>
        <v>0</v>
      </c>
      <c r="BP106" s="22">
        <f t="shared" ref="BP106" si="52">IFERROR(BP105/BP103,0)</f>
        <v>0</v>
      </c>
      <c r="BQ106" s="22">
        <f>IFERROR(BQ105/BQ103,0)</f>
        <v>0</v>
      </c>
      <c r="BR106" s="22">
        <f t="shared" ref="BR106" si="53">IFERROR(BR105/BR103,0)</f>
        <v>6.7734220612718887E-2</v>
      </c>
      <c r="BS106" s="22">
        <f t="shared" ref="BS106" si="54">IFERROR(BS105/BS103,0)</f>
        <v>0.4981230550425646</v>
      </c>
      <c r="BT106" s="22">
        <f t="shared" ref="BT106" si="55">IFERROR(BT105/BT103,0)</f>
        <v>0</v>
      </c>
      <c r="BU106" s="22">
        <f>IFERROR(BU105/BU103,0)</f>
        <v>0</v>
      </c>
      <c r="BV106" s="22">
        <f t="shared" ref="BV106" si="56">IFERROR(BV105/BV103,0)</f>
        <v>0</v>
      </c>
      <c r="BW106" s="22">
        <f t="shared" ref="BW106" si="57">IFERROR(BW105/BW103,0)</f>
        <v>0</v>
      </c>
      <c r="BX106" s="22">
        <f t="shared" ref="BX106" si="58">IFERROR(BX105/BX103,0)</f>
        <v>0</v>
      </c>
      <c r="BY106" s="22">
        <f t="shared" ref="BY106" si="59">IFERROR(BY105/BY103,0)</f>
        <v>0</v>
      </c>
      <c r="BZ106" s="22">
        <f t="shared" ref="BZ106" si="60">IFERROR(BZ105/BZ103,0)</f>
        <v>0</v>
      </c>
      <c r="CA106" s="22">
        <f t="shared" ref="CA106" si="61">IFERROR(CA105/CA103,0)</f>
        <v>0.12115028591787161</v>
      </c>
      <c r="CB106" s="22">
        <f t="shared" ref="CB106" si="62">IFERROR(CB105/CB103,0)</f>
        <v>0.23055789103850982</v>
      </c>
      <c r="CC106" s="22">
        <f t="shared" ref="CC106" si="63">IFERROR(CC105/CC103,0)</f>
        <v>0</v>
      </c>
      <c r="CD106" s="22">
        <f>IFERROR(CD105/CD103,0)</f>
        <v>0.93012821176256733</v>
      </c>
      <c r="CE106" s="22">
        <f t="shared" ref="CE106" si="64">IFERROR(CE105/CE103,0)</f>
        <v>0</v>
      </c>
      <c r="CF106" s="22">
        <f t="shared" ref="CF106" si="65">IFERROR(CF105/CF103,0)</f>
        <v>0.14319647186613049</v>
      </c>
      <c r="CG106" s="22">
        <f t="shared" ref="CG106" si="66">IFERROR(CG105/CG103,0)</f>
        <v>0.69086734038297881</v>
      </c>
      <c r="CH106" s="22">
        <f t="shared" ref="CH106" si="67">IFERROR(CH105/CH103,0)</f>
        <v>0</v>
      </c>
      <c r="CI106" s="22">
        <f t="shared" ref="CI106" si="68">IFERROR(CI105/CI103,0)</f>
        <v>0.24716115983759382</v>
      </c>
      <c r="CJ106" s="22">
        <f t="shared" ref="CJ106" si="69">IFERROR(CJ105/CJ103,0)</f>
        <v>0</v>
      </c>
      <c r="CK106" s="22">
        <f t="shared" ref="CK106" si="70">IFERROR(CK105/CK103,0)</f>
        <v>0</v>
      </c>
      <c r="CL106" s="22">
        <f t="shared" ref="CL106" si="71">IFERROR(CL105/CL103,0)</f>
        <v>0</v>
      </c>
      <c r="CM106" s="22">
        <f>IFERROR(CM105/CM103,0)</f>
        <v>0</v>
      </c>
      <c r="CN106" s="22">
        <f t="shared" ref="CN106" si="72">IFERROR(CN105/CN103,0)</f>
        <v>0</v>
      </c>
      <c r="CO106" s="22">
        <f t="shared" ref="CO106" si="73">IFERROR(CO105/CO103,0)</f>
        <v>0</v>
      </c>
      <c r="CP106" s="22">
        <f t="shared" ref="CP106" si="74">IFERROR(CP105/CP103,0)</f>
        <v>0</v>
      </c>
      <c r="CQ106" s="22">
        <f t="shared" ref="CQ106" si="75">IFERROR(CQ105/CQ103,0)</f>
        <v>0</v>
      </c>
      <c r="CR106" s="22">
        <f t="shared" ref="CR106" si="76">IFERROR(CR105/CR103,0)</f>
        <v>0</v>
      </c>
      <c r="CS106" s="22">
        <f t="shared" ref="CS106" si="77">IFERROR(CS105/CS103,0)</f>
        <v>0</v>
      </c>
      <c r="CT106" s="22">
        <f t="shared" ref="CT106" si="78">IFERROR(CT105/CT103,0)</f>
        <v>0</v>
      </c>
      <c r="CU106" s="22">
        <f t="shared" ref="CU106" si="79">IFERROR(CU105/CU103,0)</f>
        <v>0</v>
      </c>
      <c r="CV106" s="22">
        <f>IFERROR(CV105/CV103,0)</f>
        <v>0</v>
      </c>
    </row>
    <row r="107" spans="1:100" s="12" customFormat="1" x14ac:dyDescent="0.25">
      <c r="A107" s="13"/>
      <c r="B107" s="32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</row>
    <row r="108" spans="1:100" s="12" customFormat="1" x14ac:dyDescent="0.25">
      <c r="A108" s="13"/>
      <c r="B108" s="21" t="s">
        <v>126</v>
      </c>
      <c r="C108" s="22">
        <f>IFERROR(SUM(C109:C111)/C103,0)</f>
        <v>0</v>
      </c>
      <c r="D108" s="22">
        <f t="shared" ref="D108:M108" si="80">IFERROR(SUM(D109:D111)/D103,0)</f>
        <v>0</v>
      </c>
      <c r="E108" s="22">
        <f t="shared" si="80"/>
        <v>0</v>
      </c>
      <c r="F108" s="22">
        <f t="shared" si="80"/>
        <v>0</v>
      </c>
      <c r="G108" s="22">
        <f t="shared" si="80"/>
        <v>0</v>
      </c>
      <c r="H108" s="22">
        <f t="shared" si="80"/>
        <v>0</v>
      </c>
      <c r="I108" s="22">
        <f t="shared" si="80"/>
        <v>0</v>
      </c>
      <c r="J108" s="22">
        <f t="shared" si="80"/>
        <v>0</v>
      </c>
      <c r="K108" s="22">
        <f t="shared" si="80"/>
        <v>0</v>
      </c>
      <c r="L108" s="22">
        <f t="shared" si="80"/>
        <v>0</v>
      </c>
      <c r="M108" s="22">
        <f t="shared" si="80"/>
        <v>0</v>
      </c>
      <c r="N108" s="22">
        <f>IFERROR(SUM(N109:N111)/N103,0)</f>
        <v>0</v>
      </c>
      <c r="O108" s="22">
        <f t="shared" ref="O108" si="81">IFERROR(SUM(O109:O111)/O103,0)</f>
        <v>0</v>
      </c>
      <c r="P108" s="22">
        <f t="shared" ref="P108" si="82">IFERROR(SUM(P109:P111)/P103,0)</f>
        <v>0</v>
      </c>
      <c r="Q108" s="22">
        <f t="shared" ref="Q108" si="83">IFERROR(SUM(Q109:Q111)/Q103,0)</f>
        <v>0</v>
      </c>
      <c r="R108" s="22">
        <f>IFERROR(SUM(R109:R111)/R103,0)</f>
        <v>0</v>
      </c>
      <c r="S108" s="22">
        <f t="shared" ref="S108" si="84">IFERROR(SUM(S109:S111)/S103,0)</f>
        <v>0</v>
      </c>
      <c r="T108" s="22">
        <f t="shared" ref="T108" si="85">IFERROR(SUM(T109:T111)/T103,0)</f>
        <v>0</v>
      </c>
      <c r="U108" s="22">
        <f t="shared" ref="U108" si="86">IFERROR(SUM(U109:U111)/U103,0)</f>
        <v>0</v>
      </c>
      <c r="V108" s="22">
        <f t="shared" ref="V108" si="87">IFERROR(SUM(V109:V111)/V103,0)</f>
        <v>0</v>
      </c>
      <c r="W108" s="22">
        <f t="shared" ref="W108" si="88">IFERROR(SUM(W109:W111)/W103,0)</f>
        <v>0</v>
      </c>
      <c r="X108" s="22">
        <f t="shared" ref="X108" si="89">IFERROR(SUM(X109:X111)/X103,0)</f>
        <v>0</v>
      </c>
      <c r="Y108" s="22">
        <f t="shared" ref="Y108" si="90">IFERROR(SUM(Y109:Y111)/Y103,0)</f>
        <v>0</v>
      </c>
      <c r="Z108" s="22">
        <f t="shared" ref="Z108" si="91">IFERROR(SUM(Z109:Z111)/Z103,0)</f>
        <v>0</v>
      </c>
      <c r="AA108" s="22">
        <f>IFERROR(SUM(AA109:AA111)/AA103,0)</f>
        <v>0</v>
      </c>
      <c r="AB108" s="22">
        <f t="shared" ref="AB108" si="92">IFERROR(SUM(AB109:AB111)/AB103,0)</f>
        <v>0</v>
      </c>
      <c r="AC108" s="22">
        <f t="shared" ref="AC108" si="93">IFERROR(SUM(AC109:AC111)/AC103,0)</f>
        <v>0</v>
      </c>
      <c r="AD108" s="22">
        <f t="shared" ref="AD108" si="94">IFERROR(SUM(AD109:AD111)/AD103,0)</f>
        <v>0</v>
      </c>
      <c r="AE108" s="22">
        <f t="shared" ref="AE108" si="95">IFERROR(SUM(AE109:AE111)/AE103,0)</f>
        <v>0</v>
      </c>
      <c r="AF108" s="22">
        <f t="shared" ref="AF108" si="96">IFERROR(SUM(AF109:AF111)/AF103,0)</f>
        <v>0</v>
      </c>
      <c r="AG108" s="22">
        <f t="shared" ref="AG108" si="97">IFERROR(SUM(AG109:AG111)/AG103,0)</f>
        <v>0</v>
      </c>
      <c r="AH108" s="22">
        <f t="shared" ref="AH108" si="98">IFERROR(SUM(AH109:AH111)/AH103,0)</f>
        <v>0</v>
      </c>
      <c r="AI108" s="22">
        <f t="shared" ref="AI108" si="99">IFERROR(SUM(AI109:AI111)/AI103,0)</f>
        <v>0</v>
      </c>
      <c r="AJ108" s="22">
        <f>IFERROR(SUM(AJ109:AJ111)/AJ103,0)</f>
        <v>0</v>
      </c>
      <c r="AK108" s="22">
        <f t="shared" ref="AK108" si="100">IFERROR(SUM(AK109:AK111)/AK103,0)</f>
        <v>0</v>
      </c>
      <c r="AL108" s="22">
        <f t="shared" ref="AL108" si="101">IFERROR(SUM(AL109:AL111)/AL103,0)</f>
        <v>0</v>
      </c>
      <c r="AM108" s="22">
        <f t="shared" ref="AM108" si="102">IFERROR(SUM(AM109:AM111)/AM103,0)</f>
        <v>5.978375E-4</v>
      </c>
      <c r="AN108" s="22">
        <f t="shared" ref="AN108" si="103">IFERROR(SUM(AN109:AN111)/AN103,0)</f>
        <v>0</v>
      </c>
      <c r="AO108" s="22">
        <f t="shared" ref="AO108" si="104">IFERROR(SUM(AO109:AO111)/AO103,0)</f>
        <v>1.3718899999999999E-2</v>
      </c>
      <c r="AP108" s="22">
        <f t="shared" ref="AP108" si="105">IFERROR(SUM(AP109:AP111)/AP103,0)</f>
        <v>1</v>
      </c>
      <c r="AQ108" s="22">
        <f t="shared" ref="AQ108" si="106">IFERROR(SUM(AQ109:AQ111)/AQ103,0)</f>
        <v>0</v>
      </c>
      <c r="AR108" s="22">
        <f t="shared" ref="AR108" si="107">IFERROR(SUM(AR109:AR111)/AR103,0)</f>
        <v>0</v>
      </c>
      <c r="AS108" s="22">
        <f>IFERROR(SUM(AS109:AS111)/AS103,0)</f>
        <v>0.10885175189637895</v>
      </c>
      <c r="AT108" s="22">
        <f t="shared" ref="AT108" si="108">IFERROR(SUM(AT109:AT111)/AT103,0)</f>
        <v>0</v>
      </c>
      <c r="AU108" s="22">
        <f t="shared" ref="AU108" si="109">IFERROR(SUM(AU109:AU111)/AU103,0)</f>
        <v>0</v>
      </c>
      <c r="AV108" s="22">
        <f t="shared" ref="AV108" si="110">IFERROR(SUM(AV109:AV111)/AV103,0)</f>
        <v>0</v>
      </c>
      <c r="AW108" s="22">
        <f t="shared" ref="AW108" si="111">IFERROR(SUM(AW109:AW111)/AW103,0)</f>
        <v>0</v>
      </c>
      <c r="AX108" s="22">
        <f t="shared" ref="AX108" si="112">IFERROR(SUM(AX109:AX111)/AX103,0)</f>
        <v>1.0731577777777777E-2</v>
      </c>
      <c r="AY108" s="22">
        <f t="shared" ref="AY108" si="113">IFERROR(SUM(AY109:AY111)/AY103,0)</f>
        <v>0</v>
      </c>
      <c r="AZ108" s="22">
        <f t="shared" ref="AZ108" si="114">IFERROR(SUM(AZ109:AZ111)/AZ103,0)</f>
        <v>0</v>
      </c>
      <c r="BA108" s="22">
        <f t="shared" ref="BA108" si="115">IFERROR(SUM(BA109:BA111)/BA103,0)</f>
        <v>0</v>
      </c>
      <c r="BB108" s="22">
        <f t="shared" ref="BB108" si="116">IFERROR(SUM(BB109:BB111)/BB103,0)</f>
        <v>0</v>
      </c>
      <c r="BC108" s="22">
        <f t="shared" ref="BC108" si="117">IFERROR(SUM(BC109:BC111)/BC103,0)</f>
        <v>0</v>
      </c>
      <c r="BD108" s="22">
        <f>IFERROR(SUM(BD109:BD111)/BD103,0)</f>
        <v>0</v>
      </c>
      <c r="BE108" s="22">
        <f t="shared" ref="BE108" si="118">IFERROR(SUM(BE109:BE111)/BE103,0)</f>
        <v>0</v>
      </c>
      <c r="BF108" s="22">
        <f>IFERROR(SUM(BF109:BF111)/BF103,0)</f>
        <v>2.6684721020012584E-3</v>
      </c>
      <c r="BG108" s="22">
        <f t="shared" ref="BG108" si="119">IFERROR(SUM(BG109:BG111)/BG103,0)</f>
        <v>0</v>
      </c>
      <c r="BH108" s="22">
        <f t="shared" ref="BH108" si="120">IFERROR(SUM(BH109:BH111)/BH103,0)</f>
        <v>1</v>
      </c>
      <c r="BI108" s="22">
        <f t="shared" ref="BI108" si="121">IFERROR(SUM(BI109:BI111)/BI103,0)</f>
        <v>0</v>
      </c>
      <c r="BJ108" s="22">
        <f t="shared" ref="BJ108" si="122">IFERROR(SUM(BJ109:BJ111)/BJ103,0)</f>
        <v>1</v>
      </c>
      <c r="BK108" s="22">
        <f t="shared" ref="BK108" si="123">IFERROR(SUM(BK109:BK111)/BK103,0)</f>
        <v>0</v>
      </c>
      <c r="BL108" s="22">
        <f t="shared" ref="BL108" si="124">IFERROR(SUM(BL109:BL111)/BL103,0)</f>
        <v>0</v>
      </c>
      <c r="BM108" s="22">
        <f t="shared" ref="BM108" si="125">IFERROR(SUM(BM109:BM111)/BM103,0)</f>
        <v>0</v>
      </c>
      <c r="BN108" s="22">
        <f t="shared" ref="BN108" si="126">IFERROR(SUM(BN109:BN111)/BN103,0)</f>
        <v>0</v>
      </c>
      <c r="BO108" s="22">
        <f t="shared" ref="BO108" si="127">IFERROR(SUM(BO109:BO111)/BO103,0)</f>
        <v>0</v>
      </c>
      <c r="BP108" s="22">
        <f t="shared" ref="BP108" si="128">IFERROR(SUM(BP109:BP111)/BP103,0)</f>
        <v>0</v>
      </c>
      <c r="BQ108" s="22">
        <f>IFERROR(SUM(BQ109:BQ111)/BQ103,0)</f>
        <v>0.42302452999461665</v>
      </c>
      <c r="BR108" s="22">
        <f t="shared" ref="BR108" si="129">IFERROR(SUM(BR109:BR111)/BR103,0)</f>
        <v>0</v>
      </c>
      <c r="BS108" s="22">
        <f t="shared" ref="BS108" si="130">IFERROR(SUM(BS109:BS111)/BS103,0)</f>
        <v>0</v>
      </c>
      <c r="BT108" s="22">
        <f t="shared" ref="BT108" si="131">IFERROR(SUM(BT109:BT111)/BT103,0)</f>
        <v>0</v>
      </c>
      <c r="BU108" s="22">
        <f>IFERROR(SUM(BU109:BU111)/BU103,0)</f>
        <v>0</v>
      </c>
      <c r="BV108" s="22">
        <f t="shared" ref="BV108" si="132">IFERROR(SUM(BV109:BV111)/BV103,0)</f>
        <v>0</v>
      </c>
      <c r="BW108" s="22">
        <f t="shared" ref="BW108" si="133">IFERROR(SUM(BW109:BW111)/BW103,0)</f>
        <v>0</v>
      </c>
      <c r="BX108" s="22">
        <f t="shared" ref="BX108" si="134">IFERROR(SUM(BX109:BX111)/BX103,0)</f>
        <v>0</v>
      </c>
      <c r="BY108" s="22">
        <f t="shared" ref="BY108" si="135">IFERROR(SUM(BY109:BY111)/BY103,0)</f>
        <v>0</v>
      </c>
      <c r="BZ108" s="22">
        <f t="shared" ref="BZ108" si="136">IFERROR(SUM(BZ109:BZ111)/BZ103,0)</f>
        <v>0</v>
      </c>
      <c r="CA108" s="22">
        <f t="shared" ref="CA108" si="137">IFERROR(SUM(CA109:CA111)/CA103,0)</f>
        <v>0</v>
      </c>
      <c r="CB108" s="22">
        <f t="shared" ref="CB108" si="138">IFERROR(SUM(CB109:CB111)/CB103,0)</f>
        <v>0.50743046641620049</v>
      </c>
      <c r="CC108" s="22">
        <f t="shared" ref="CC108" si="139">IFERROR(SUM(CC109:CC111)/CC103,0)</f>
        <v>0</v>
      </c>
      <c r="CD108" s="22">
        <f>IFERROR(SUM(CD109:CD111)/CD103,0)</f>
        <v>0</v>
      </c>
      <c r="CE108" s="22">
        <f t="shared" ref="CE108" si="140">IFERROR(SUM(CE109:CE111)/CE103,0)</f>
        <v>0.32348067305325173</v>
      </c>
      <c r="CF108" s="22">
        <f t="shared" ref="CF108" si="141">IFERROR(SUM(CF109:CF111)/CF103,0)</f>
        <v>0.85680352813386951</v>
      </c>
      <c r="CG108" s="22">
        <f t="shared" ref="CG108" si="142">IFERROR(SUM(CG109:CG111)/CG103,0)</f>
        <v>0.65469765414563941</v>
      </c>
      <c r="CH108" s="22">
        <f t="shared" ref="CH108" si="143">IFERROR(SUM(CH109:CH111)/CH103,0)</f>
        <v>0</v>
      </c>
      <c r="CI108" s="22">
        <f t="shared" ref="CI108" si="144">IFERROR(SUM(CI109:CI111)/CI103,0)</f>
        <v>0</v>
      </c>
      <c r="CJ108" s="22">
        <f t="shared" ref="CJ108" si="145">IFERROR(SUM(CJ109:CJ111)/CJ103,0)</f>
        <v>0</v>
      </c>
      <c r="CK108" s="22">
        <f t="shared" ref="CK108" si="146">IFERROR(SUM(CK109:CK111)/CK103,0)</f>
        <v>0</v>
      </c>
      <c r="CL108" s="22">
        <f t="shared" ref="CL108" si="147">IFERROR(SUM(CL109:CL111)/CL103,0)</f>
        <v>0</v>
      </c>
      <c r="CM108" s="22">
        <f>IFERROR(SUM(CM109:CM111)/CM103,0)</f>
        <v>0</v>
      </c>
      <c r="CN108" s="22">
        <f t="shared" ref="CN108" si="148">IFERROR(SUM(CN109:CN111)/CN103,0)</f>
        <v>0</v>
      </c>
      <c r="CO108" s="22">
        <f t="shared" ref="CO108" si="149">IFERROR(SUM(CO109:CO111)/CO103,0)</f>
        <v>0</v>
      </c>
      <c r="CP108" s="22">
        <f t="shared" ref="CP108" si="150">IFERROR(SUM(CP109:CP111)/CP103,0)</f>
        <v>0</v>
      </c>
      <c r="CQ108" s="22">
        <f t="shared" ref="CQ108" si="151">IFERROR(SUM(CQ109:CQ111)/CQ103,0)</f>
        <v>0</v>
      </c>
      <c r="CR108" s="22">
        <f t="shared" ref="CR108" si="152">IFERROR(SUM(CR109:CR111)/CR103,0)</f>
        <v>0</v>
      </c>
      <c r="CS108" s="22">
        <f t="shared" ref="CS108" si="153">IFERROR(SUM(CS109:CS111)/CS103,0)</f>
        <v>0</v>
      </c>
      <c r="CT108" s="22">
        <f t="shared" ref="CT108" si="154">IFERROR(SUM(CT109:CT111)/CT103,0)</f>
        <v>0</v>
      </c>
      <c r="CU108" s="22">
        <f t="shared" ref="CU108" si="155">IFERROR(SUM(CU109:CU111)/CU103,0)</f>
        <v>0</v>
      </c>
      <c r="CV108" s="22">
        <f>IFERROR(SUM(CV109:CV111)/CV103,0)</f>
        <v>0</v>
      </c>
    </row>
    <row r="109" spans="1:100" s="12" customFormat="1" x14ac:dyDescent="0.25">
      <c r="A109" s="13"/>
      <c r="B109" s="8" t="s">
        <v>130</v>
      </c>
      <c r="C109" s="11">
        <f>SUMIFS('BD Factoraje'!$R:$R,'BD Factoraje'!$K:$K,'Cartera Semanal Producto'!C1,'BD Factoraje'!$O:$O,"&gt;=-"&amp;60,'BD Factoraje'!$O:$O,"&lt;-"&amp;30,'BD Factoraje'!$C:$C,$B$2)</f>
        <v>0</v>
      </c>
      <c r="D109" s="11">
        <f>SUMIFS('BD Factoraje'!$R:$R,'BD Factoraje'!$K:$K,'Cartera Semanal Producto'!D1,'BD Factoraje'!$O:$O,"&gt;=-"&amp;60,'BD Factoraje'!$O:$O,"&lt;-"&amp;30,'BD Factoraje'!$C:$C,$B$2)</f>
        <v>0</v>
      </c>
      <c r="E109" s="11">
        <f>SUMIFS('BD Factoraje'!$R:$R,'BD Factoraje'!$K:$K,'Cartera Semanal Producto'!E1,'BD Factoraje'!$O:$O,"&gt;=-"&amp;60,'BD Factoraje'!$O:$O,"&lt;-"&amp;30,'BD Factoraje'!$C:$C,$B$2)</f>
        <v>0</v>
      </c>
      <c r="F109" s="11">
        <f>SUMIFS('BD Factoraje'!$R:$R,'BD Factoraje'!$K:$K,'Cartera Semanal Producto'!F1,'BD Factoraje'!$O:$O,"&gt;=-"&amp;60,'BD Factoraje'!$O:$O,"&lt;-"&amp;30,'BD Factoraje'!$C:$C,$B$2)</f>
        <v>0</v>
      </c>
      <c r="G109" s="11">
        <f>SUMIFS('BD Factoraje'!$R:$R,'BD Factoraje'!$K:$K,'Cartera Semanal Producto'!G1,'BD Factoraje'!$O:$O,"&gt;=-"&amp;60,'BD Factoraje'!$O:$O,"&lt;-"&amp;30,'BD Factoraje'!$C:$C,$B$2)</f>
        <v>0</v>
      </c>
      <c r="H109" s="11">
        <f>SUMIFS('BD Factoraje'!$R:$R,'BD Factoraje'!$K:$K,'Cartera Semanal Producto'!H1,'BD Factoraje'!$O:$O,"&gt;=-"&amp;60,'BD Factoraje'!$O:$O,"&lt;-"&amp;30,'BD Factoraje'!$C:$C,$B$2)</f>
        <v>0</v>
      </c>
      <c r="I109" s="11">
        <f>SUMIFS('BD Factoraje'!$R:$R,'BD Factoraje'!$K:$K,'Cartera Semanal Producto'!I1,'BD Factoraje'!$O:$O,"&gt;=-"&amp;60,'BD Factoraje'!$O:$O,"&lt;-"&amp;30,'BD Factoraje'!$C:$C,$B$2)</f>
        <v>0</v>
      </c>
      <c r="J109" s="11">
        <f>SUMIFS('BD Factoraje'!$R:$R,'BD Factoraje'!$K:$K,'Cartera Semanal Producto'!J1,'BD Factoraje'!$O:$O,"&gt;=-"&amp;60,'BD Factoraje'!$O:$O,"&lt;-"&amp;30,'BD Factoraje'!$C:$C,$B$2)</f>
        <v>0</v>
      </c>
      <c r="K109" s="11">
        <f>SUMIFS('BD Factoraje'!$R:$R,'BD Factoraje'!$K:$K,'Cartera Semanal Producto'!K1,'BD Factoraje'!$O:$O,"&gt;=-"&amp;60,'BD Factoraje'!$O:$O,"&lt;-"&amp;30,'BD Factoraje'!$C:$C,$B$2)</f>
        <v>0</v>
      </c>
      <c r="L109" s="11">
        <f>SUMIFS('BD Factoraje'!$R:$R,'BD Factoraje'!$K:$K,'Cartera Semanal Producto'!L1,'BD Factoraje'!$O:$O,"&gt;=-"&amp;60,'BD Factoraje'!$O:$O,"&lt;-"&amp;30,'BD Factoraje'!$C:$C,$B$2)</f>
        <v>0</v>
      </c>
      <c r="M109" s="11">
        <f>SUMIFS('BD Factoraje'!$R:$R,'BD Factoraje'!$K:$K,'Cartera Semanal Producto'!M1,'BD Factoraje'!$O:$O,"&gt;=-"&amp;60,'BD Factoraje'!$O:$O,"&lt;-"&amp;30,'BD Factoraje'!$C:$C,$B$2)</f>
        <v>0</v>
      </c>
      <c r="N109" s="11">
        <f>SUMIFS('BD Factoraje'!$R:$R,'BD Factoraje'!$K:$K,'Cartera Semanal Producto'!N1,'BD Factoraje'!$O:$O,"&gt;=-"&amp;60,'BD Factoraje'!$O:$O,"&lt;-"&amp;30,'BD Factoraje'!$C:$C,$B$2)</f>
        <v>0</v>
      </c>
      <c r="O109" s="11">
        <f>SUMIFS('BD Factoraje'!$R:$R,'BD Factoraje'!$K:$K,'Cartera Semanal Producto'!O1,'BD Factoraje'!$O:$O,"&gt;=-"&amp;60,'BD Factoraje'!$O:$O,"&lt;-"&amp;30,'BD Factoraje'!$C:$C,$B$2)</f>
        <v>0</v>
      </c>
      <c r="P109" s="11">
        <f>SUMIFS('BD Factoraje'!$R:$R,'BD Factoraje'!$K:$K,'Cartera Semanal Producto'!P1,'BD Factoraje'!$O:$O,"&gt;=-"&amp;60,'BD Factoraje'!$O:$O,"&lt;-"&amp;30,'BD Factoraje'!$C:$C,$B$2)</f>
        <v>0</v>
      </c>
      <c r="Q109" s="11">
        <f>SUMIFS('BD Factoraje'!$R:$R,'BD Factoraje'!$K:$K,'Cartera Semanal Producto'!Q1,'BD Factoraje'!$O:$O,"&gt;=-"&amp;60,'BD Factoraje'!$O:$O,"&lt;-"&amp;30,'BD Factoraje'!$C:$C,$B$2)</f>
        <v>0</v>
      </c>
      <c r="R109" s="11">
        <f>SUMIFS('BD Factoraje'!$R:$R,'BD Factoraje'!$K:$K,'Cartera Semanal Producto'!R1,'BD Factoraje'!$O:$O,"&gt;=-"&amp;60,'BD Factoraje'!$O:$O,"&lt;-"&amp;30,'BD Factoraje'!$C:$C,$B$2)</f>
        <v>0</v>
      </c>
      <c r="S109" s="11">
        <f>SUMIFS('BD Factoraje'!$R:$R,'BD Factoraje'!$K:$K,'Cartera Semanal Producto'!S1,'BD Factoraje'!$O:$O,"&gt;=-"&amp;60,'BD Factoraje'!$O:$O,"&lt;-"&amp;30,'BD Factoraje'!$C:$C,$B$2)</f>
        <v>0</v>
      </c>
      <c r="T109" s="11">
        <f>SUMIFS('BD Factoraje'!$R:$R,'BD Factoraje'!$K:$K,'Cartera Semanal Producto'!T1,'BD Factoraje'!$O:$O,"&gt;=-"&amp;60,'BD Factoraje'!$O:$O,"&lt;-"&amp;30,'BD Factoraje'!$C:$C,$B$2)</f>
        <v>0</v>
      </c>
      <c r="U109" s="11">
        <f>SUMIFS('BD Factoraje'!$R:$R,'BD Factoraje'!$K:$K,'Cartera Semanal Producto'!U1,'BD Factoraje'!$O:$O,"&gt;=-"&amp;60,'BD Factoraje'!$O:$O,"&lt;-"&amp;30,'BD Factoraje'!$C:$C,$B$2)</f>
        <v>0</v>
      </c>
      <c r="V109" s="11">
        <f>SUMIFS('BD Factoraje'!$R:$R,'BD Factoraje'!$K:$K,'Cartera Semanal Producto'!V1,'BD Factoraje'!$O:$O,"&gt;=-"&amp;60,'BD Factoraje'!$O:$O,"&lt;-"&amp;30,'BD Factoraje'!$C:$C,$B$2)</f>
        <v>0</v>
      </c>
      <c r="W109" s="11">
        <f>SUMIFS('BD Factoraje'!$R:$R,'BD Factoraje'!$K:$K,'Cartera Semanal Producto'!W1,'BD Factoraje'!$O:$O,"&gt;=-"&amp;60,'BD Factoraje'!$O:$O,"&lt;-"&amp;30,'BD Factoraje'!$C:$C,$B$2)</f>
        <v>0</v>
      </c>
      <c r="X109" s="11">
        <f>SUMIFS('BD Factoraje'!$R:$R,'BD Factoraje'!$K:$K,'Cartera Semanal Producto'!X1,'BD Factoraje'!$O:$O,"&gt;=-"&amp;60,'BD Factoraje'!$O:$O,"&lt;-"&amp;30,'BD Factoraje'!$C:$C,$B$2)</f>
        <v>0</v>
      </c>
      <c r="Y109" s="11">
        <f>SUMIFS('BD Factoraje'!$R:$R,'BD Factoraje'!$K:$K,'Cartera Semanal Producto'!Y1,'BD Factoraje'!$O:$O,"&gt;=-"&amp;60,'BD Factoraje'!$O:$O,"&lt;-"&amp;30,'BD Factoraje'!$C:$C,$B$2)</f>
        <v>0</v>
      </c>
      <c r="Z109" s="11">
        <f>SUMIFS('BD Factoraje'!$R:$R,'BD Factoraje'!$K:$K,'Cartera Semanal Producto'!Z1,'BD Factoraje'!$O:$O,"&gt;=-"&amp;60,'BD Factoraje'!$O:$O,"&lt;-"&amp;30,'BD Factoraje'!$C:$C,$B$2)</f>
        <v>0</v>
      </c>
      <c r="AA109" s="11">
        <f>SUMIFS('BD Factoraje'!$R:$R,'BD Factoraje'!$K:$K,'Cartera Semanal Producto'!AA1,'BD Factoraje'!$O:$O,"&gt;=-"&amp;60,'BD Factoraje'!$O:$O,"&lt;-"&amp;30,'BD Factoraje'!$C:$C,$B$2)</f>
        <v>0</v>
      </c>
      <c r="AB109" s="11">
        <f>SUMIFS('BD Factoraje'!$R:$R,'BD Factoraje'!$K:$K,'Cartera Semanal Producto'!AB1,'BD Factoraje'!$O:$O,"&gt;=-"&amp;60,'BD Factoraje'!$O:$O,"&lt;-"&amp;30,'BD Factoraje'!$C:$C,$B$2)</f>
        <v>0</v>
      </c>
      <c r="AC109" s="11">
        <f>SUMIFS('BD Factoraje'!$R:$R,'BD Factoraje'!$K:$K,'Cartera Semanal Producto'!AC1,'BD Factoraje'!$O:$O,"&gt;=-"&amp;60,'BD Factoraje'!$O:$O,"&lt;-"&amp;30,'BD Factoraje'!$C:$C,$B$2)</f>
        <v>0</v>
      </c>
      <c r="AD109" s="11">
        <f>SUMIFS('BD Factoraje'!$R:$R,'BD Factoraje'!$K:$K,'Cartera Semanal Producto'!AD1,'BD Factoraje'!$O:$O,"&gt;=-"&amp;60,'BD Factoraje'!$O:$O,"&lt;-"&amp;30,'BD Factoraje'!$C:$C,$B$2)</f>
        <v>0</v>
      </c>
      <c r="AE109" s="11">
        <f>SUMIFS('BD Factoraje'!$R:$R,'BD Factoraje'!$K:$K,'Cartera Semanal Producto'!AE1,'BD Factoraje'!$O:$O,"&gt;=-"&amp;60,'BD Factoraje'!$O:$O,"&lt;-"&amp;30,'BD Factoraje'!$C:$C,$B$2)</f>
        <v>0</v>
      </c>
      <c r="AF109" s="11">
        <f>SUMIFS('BD Factoraje'!$R:$R,'BD Factoraje'!$K:$K,'Cartera Semanal Producto'!AF1,'BD Factoraje'!$O:$O,"&gt;=-"&amp;60,'BD Factoraje'!$O:$O,"&lt;-"&amp;30,'BD Factoraje'!$C:$C,$B$2)</f>
        <v>0</v>
      </c>
      <c r="AG109" s="11">
        <f>SUMIFS('BD Factoraje'!$R:$R,'BD Factoraje'!$K:$K,'Cartera Semanal Producto'!AG1,'BD Factoraje'!$O:$O,"&gt;=-"&amp;60,'BD Factoraje'!$O:$O,"&lt;-"&amp;30,'BD Factoraje'!$C:$C,$B$2)</f>
        <v>0</v>
      </c>
      <c r="AH109" s="11">
        <f>SUMIFS('BD Factoraje'!$R:$R,'BD Factoraje'!$K:$K,'Cartera Semanal Producto'!AH1,'BD Factoraje'!$O:$O,"&gt;=-"&amp;60,'BD Factoraje'!$O:$O,"&lt;-"&amp;30,'BD Factoraje'!$C:$C,$B$2)</f>
        <v>0</v>
      </c>
      <c r="AI109" s="11">
        <f>SUMIFS('BD Factoraje'!$R:$R,'BD Factoraje'!$K:$K,'Cartera Semanal Producto'!AI1,'BD Factoraje'!$O:$O,"&gt;=-"&amp;60,'BD Factoraje'!$O:$O,"&lt;-"&amp;30,'BD Factoraje'!$C:$C,$B$2)</f>
        <v>0</v>
      </c>
      <c r="AJ109" s="11">
        <f>SUMIFS('BD Factoraje'!$R:$R,'BD Factoraje'!$K:$K,'Cartera Semanal Producto'!AJ1,'BD Factoraje'!$O:$O,"&gt;=-"&amp;60,'BD Factoraje'!$O:$O,"&lt;-"&amp;30,'BD Factoraje'!$C:$C,$B$2)</f>
        <v>0</v>
      </c>
      <c r="AK109" s="11">
        <f>SUMIFS('BD Factoraje'!$R:$R,'BD Factoraje'!$K:$K,'Cartera Semanal Producto'!AK1,'BD Factoraje'!$O:$O,"&gt;=-"&amp;60,'BD Factoraje'!$O:$O,"&lt;-"&amp;30,'BD Factoraje'!$C:$C,$B$2)</f>
        <v>0</v>
      </c>
      <c r="AL109" s="11">
        <f>SUMIFS('BD Factoraje'!$R:$R,'BD Factoraje'!$K:$K,'Cartera Semanal Producto'!AL1,'BD Factoraje'!$O:$O,"&gt;=-"&amp;60,'BD Factoraje'!$O:$O,"&lt;-"&amp;30,'BD Factoraje'!$C:$C,$B$2)</f>
        <v>0</v>
      </c>
      <c r="AM109" s="11">
        <f>SUMIFS('BD Factoraje'!$R:$R,'BD Factoraje'!$K:$K,'Cartera Semanal Producto'!AM1,'BD Factoraje'!$O:$O,"&gt;=-"&amp;60,'BD Factoraje'!$O:$O,"&lt;-"&amp;30,'BD Factoraje'!$C:$C,$B$2)</f>
        <v>0</v>
      </c>
      <c r="AN109" s="11">
        <f>SUMIFS('BD Factoraje'!$R:$R,'BD Factoraje'!$K:$K,'Cartera Semanal Producto'!AN1,'BD Factoraje'!$O:$O,"&gt;=-"&amp;60,'BD Factoraje'!$O:$O,"&lt;-"&amp;30,'BD Factoraje'!$C:$C,$B$2)</f>
        <v>0</v>
      </c>
      <c r="AO109" s="11">
        <f>SUMIFS('BD Factoraje'!$R:$R,'BD Factoraje'!$K:$K,'Cartera Semanal Producto'!AO1,'BD Factoraje'!$O:$O,"&gt;=-"&amp;60,'BD Factoraje'!$O:$O,"&lt;-"&amp;30,'BD Factoraje'!$C:$C,$B$2)</f>
        <v>0</v>
      </c>
      <c r="AP109" s="11">
        <f>SUMIFS('BD Factoraje'!$R:$R,'BD Factoraje'!$K:$K,'Cartera Semanal Producto'!AP1,'BD Factoraje'!$O:$O,"&gt;=-"&amp;60,'BD Factoraje'!$O:$O,"&lt;-"&amp;30,'BD Factoraje'!$C:$C,$B$2)</f>
        <v>0</v>
      </c>
      <c r="AQ109" s="11">
        <f>SUMIFS('BD Factoraje'!$R:$R,'BD Factoraje'!$K:$K,'Cartera Semanal Producto'!AQ1,'BD Factoraje'!$O:$O,"&gt;=-"&amp;60,'BD Factoraje'!$O:$O,"&lt;-"&amp;30,'BD Factoraje'!$C:$C,$B$2)</f>
        <v>0</v>
      </c>
      <c r="AR109" s="11">
        <f>SUMIFS('BD Factoraje'!$R:$R,'BD Factoraje'!$K:$K,'Cartera Semanal Producto'!AR1,'BD Factoraje'!$O:$O,"&gt;=-"&amp;60,'BD Factoraje'!$O:$O,"&lt;-"&amp;30,'BD Factoraje'!$C:$C,$B$2)</f>
        <v>0</v>
      </c>
      <c r="AS109" s="11">
        <f>SUMIFS('BD Factoraje'!$R:$R,'BD Factoraje'!$K:$K,'Cartera Semanal Producto'!AS1,'BD Factoraje'!$O:$O,"&gt;=-"&amp;60,'BD Factoraje'!$O:$O,"&lt;-"&amp;30,'BD Factoraje'!$C:$C,$B$2)</f>
        <v>0</v>
      </c>
      <c r="AT109" s="11">
        <f>SUMIFS('BD Factoraje'!$R:$R,'BD Factoraje'!$K:$K,'Cartera Semanal Producto'!AT1,'BD Factoraje'!$O:$O,"&gt;=-"&amp;60,'BD Factoraje'!$O:$O,"&lt;-"&amp;30,'BD Factoraje'!$C:$C,$B$2)</f>
        <v>0</v>
      </c>
      <c r="AU109" s="11">
        <f>SUMIFS('BD Factoraje'!$R:$R,'BD Factoraje'!$K:$K,'Cartera Semanal Producto'!AU1,'BD Factoraje'!$O:$O,"&gt;=-"&amp;60,'BD Factoraje'!$O:$O,"&lt;-"&amp;30,'BD Factoraje'!$C:$C,$B$2)</f>
        <v>0</v>
      </c>
      <c r="AV109" s="11">
        <f>SUMIFS('BD Factoraje'!$R:$R,'BD Factoraje'!$K:$K,'Cartera Semanal Producto'!AV1,'BD Factoraje'!$O:$O,"&gt;=-"&amp;60,'BD Factoraje'!$O:$O,"&lt;-"&amp;30,'BD Factoraje'!$C:$C,$B$2)</f>
        <v>0</v>
      </c>
      <c r="AW109" s="11">
        <f>SUMIFS('BD Factoraje'!$R:$R,'BD Factoraje'!$K:$K,'Cartera Semanal Producto'!AW1,'BD Factoraje'!$O:$O,"&gt;=-"&amp;60,'BD Factoraje'!$O:$O,"&lt;-"&amp;30,'BD Factoraje'!$C:$C,$B$2)</f>
        <v>0</v>
      </c>
      <c r="AX109" s="11">
        <f>SUMIFS('BD Factoraje'!$R:$R,'BD Factoraje'!$K:$K,'Cartera Semanal Producto'!AX1,'BD Factoraje'!$O:$O,"&gt;=-"&amp;60,'BD Factoraje'!$O:$O,"&lt;-"&amp;30,'BD Factoraje'!$C:$C,$B$2)</f>
        <v>0</v>
      </c>
      <c r="AY109" s="11">
        <f>SUMIFS('BD Factoraje'!$R:$R,'BD Factoraje'!$K:$K,'Cartera Semanal Producto'!AY1,'BD Factoraje'!$O:$O,"&gt;=-"&amp;60,'BD Factoraje'!$O:$O,"&lt;-"&amp;30,'BD Factoraje'!$C:$C,$B$2)</f>
        <v>0</v>
      </c>
      <c r="AZ109" s="11">
        <f>SUMIFS('BD Factoraje'!$R:$R,'BD Factoraje'!$K:$K,'Cartera Semanal Producto'!AZ1,'BD Factoraje'!$O:$O,"&gt;=-"&amp;60,'BD Factoraje'!$O:$O,"&lt;-"&amp;30,'BD Factoraje'!$C:$C,$B$2)</f>
        <v>0</v>
      </c>
      <c r="BA109" s="11">
        <f>SUMIFS('BD Factoraje'!$R:$R,'BD Factoraje'!$K:$K,'Cartera Semanal Producto'!BA1,'BD Factoraje'!$O:$O,"&gt;=-"&amp;60,'BD Factoraje'!$O:$O,"&lt;-"&amp;30,'BD Factoraje'!$C:$C,$B$2)</f>
        <v>0</v>
      </c>
      <c r="BB109" s="11">
        <f>SUMIFS('BD Factoraje'!$R:$R,'BD Factoraje'!$K:$K,'Cartera Semanal Producto'!BB1,'BD Factoraje'!$O:$O,"&gt;=-"&amp;60,'BD Factoraje'!$O:$O,"&lt;-"&amp;30,'BD Factoraje'!$C:$C,$B$2)</f>
        <v>0</v>
      </c>
      <c r="BC109" s="11">
        <f>SUMIFS('BD Factoraje'!$R:$R,'BD Factoraje'!$K:$K,'Cartera Semanal Producto'!BC1,'BD Factoraje'!$O:$O,"&gt;=-"&amp;60,'BD Factoraje'!$O:$O,"&lt;-"&amp;30,'BD Factoraje'!$C:$C,$B$2)</f>
        <v>0</v>
      </c>
      <c r="BD109" s="11">
        <f>SUMIFS('BD Factoraje'!$R:$R,'BD Factoraje'!$K:$K,'Cartera Semanal Producto'!BD1,'BD Factoraje'!$O:$O,"&gt;=-"&amp;60,'BD Factoraje'!$O:$O,"&lt;-"&amp;30,'BD Factoraje'!$C:$C,$B$2)</f>
        <v>0</v>
      </c>
      <c r="BE109" s="11">
        <f>SUMIFS('BD Factoraje'!$R:$R,'BD Factoraje'!$K:$K,'Cartera Semanal Producto'!BE1,'BD Factoraje'!$O:$O,"&gt;=-"&amp;60,'BD Factoraje'!$O:$O,"&lt;-"&amp;30,'BD Factoraje'!$C:$C,$B$2)</f>
        <v>0</v>
      </c>
      <c r="BF109" s="11">
        <f>SUMIFS('BD Factoraje'!$R:$R,'BD Factoraje'!$K:$K,'Cartera Semanal Producto'!BF1,'BD Factoraje'!$O:$O,"&gt;=-"&amp;60,'BD Factoraje'!$O:$O,"&lt;-"&amp;30,'BD Factoraje'!$C:$C,$B$2)</f>
        <v>195.02</v>
      </c>
      <c r="BG109" s="11">
        <f>SUMIFS('BD Factoraje'!$R:$R,'BD Factoraje'!$K:$K,'Cartera Semanal Producto'!BG1,'BD Factoraje'!$O:$O,"&gt;=-"&amp;60,'BD Factoraje'!$O:$O,"&lt;-"&amp;30,'BD Factoraje'!$C:$C,$B$2)</f>
        <v>0</v>
      </c>
      <c r="BH109" s="11">
        <f>SUMIFS('BD Factoraje'!$R:$R,'BD Factoraje'!$K:$K,'Cartera Semanal Producto'!BH1,'BD Factoraje'!$O:$O,"&gt;=-"&amp;60,'BD Factoraje'!$O:$O,"&lt;-"&amp;30,'BD Factoraje'!$C:$C,$B$2)</f>
        <v>8295.4599999999991</v>
      </c>
      <c r="BI109" s="11">
        <f>SUMIFS('BD Factoraje'!$R:$R,'BD Factoraje'!$K:$K,'Cartera Semanal Producto'!BI1,'BD Factoraje'!$O:$O,"&gt;=-"&amp;60,'BD Factoraje'!$O:$O,"&lt;-"&amp;30,'BD Factoraje'!$C:$C,$B$2)</f>
        <v>0</v>
      </c>
      <c r="BJ109" s="11">
        <f>SUMIFS('BD Factoraje'!$R:$R,'BD Factoraje'!$K:$K,'Cartera Semanal Producto'!BJ1,'BD Factoraje'!$O:$O,"&gt;=-"&amp;60,'BD Factoraje'!$O:$O,"&lt;-"&amp;30,'BD Factoraje'!$C:$C,$B$2)</f>
        <v>14696.86</v>
      </c>
      <c r="BK109" s="11">
        <f>SUMIFS('BD Factoraje'!$R:$R,'BD Factoraje'!$K:$K,'Cartera Semanal Producto'!BK1,'BD Factoraje'!$O:$O,"&gt;=-"&amp;60,'BD Factoraje'!$O:$O,"&lt;-"&amp;30,'BD Factoraje'!$C:$C,$B$2)</f>
        <v>0</v>
      </c>
      <c r="BL109" s="11">
        <f>SUMIFS('BD Factoraje'!$R:$R,'BD Factoraje'!$K:$K,'Cartera Semanal Producto'!BL1,'BD Factoraje'!$O:$O,"&gt;=-"&amp;60,'BD Factoraje'!$O:$O,"&lt;-"&amp;30,'BD Factoraje'!$C:$C,$B$2)</f>
        <v>0</v>
      </c>
      <c r="BM109" s="11">
        <f>SUMIFS('BD Factoraje'!$R:$R,'BD Factoraje'!$K:$K,'Cartera Semanal Producto'!BM1,'BD Factoraje'!$O:$O,"&gt;=-"&amp;60,'BD Factoraje'!$O:$O,"&lt;-"&amp;30,'BD Factoraje'!$C:$C,$B$2)</f>
        <v>0</v>
      </c>
      <c r="BN109" s="11">
        <f>SUMIFS('BD Factoraje'!$R:$R,'BD Factoraje'!$K:$K,'Cartera Semanal Producto'!BN1,'BD Factoraje'!$O:$O,"&gt;=-"&amp;60,'BD Factoraje'!$O:$O,"&lt;-"&amp;30,'BD Factoraje'!$C:$C,$B$2)</f>
        <v>0</v>
      </c>
      <c r="BO109" s="11">
        <f>SUMIFS('BD Factoraje'!$R:$R,'BD Factoraje'!$K:$K,'Cartera Semanal Producto'!BO1,'BD Factoraje'!$O:$O,"&gt;=-"&amp;60,'BD Factoraje'!$O:$O,"&lt;-"&amp;30,'BD Factoraje'!$C:$C,$B$2)</f>
        <v>0</v>
      </c>
      <c r="BP109" s="11">
        <f>SUMIFS('BD Factoraje'!$R:$R,'BD Factoraje'!$K:$K,'Cartera Semanal Producto'!BP1,'BD Factoraje'!$O:$O,"&gt;=-"&amp;60,'BD Factoraje'!$O:$O,"&lt;-"&amp;30,'BD Factoraje'!$C:$C,$B$2)</f>
        <v>0</v>
      </c>
      <c r="BQ109" s="11">
        <f>SUMIFS('BD Factoraje'!$R:$R,'BD Factoraje'!$K:$K,'Cartera Semanal Producto'!BQ1,'BD Factoraje'!$O:$O,"&gt;=-"&amp;60,'BD Factoraje'!$O:$O,"&lt;-"&amp;30,'BD Factoraje'!$C:$C,$B$2)</f>
        <v>86555.81</v>
      </c>
      <c r="BR109" s="11">
        <f>SUMIFS('BD Factoraje'!$R:$R,'BD Factoraje'!$K:$K,'Cartera Semanal Producto'!BR1,'BD Factoraje'!$O:$O,"&gt;=-"&amp;60,'BD Factoraje'!$O:$O,"&lt;-"&amp;30,'BD Factoraje'!$C:$C,$B$2)</f>
        <v>0</v>
      </c>
      <c r="BS109" s="11">
        <f>SUMIFS('BD Factoraje'!$R:$R,'BD Factoraje'!$K:$K,'Cartera Semanal Producto'!BS1,'BD Factoraje'!$O:$O,"&gt;=-"&amp;60,'BD Factoraje'!$O:$O,"&lt;-"&amp;30,'BD Factoraje'!$C:$C,$B$2)</f>
        <v>0</v>
      </c>
      <c r="BT109" s="11">
        <f>SUMIFS('BD Factoraje'!$R:$R,'BD Factoraje'!$K:$K,'Cartera Semanal Producto'!BT1,'BD Factoraje'!$O:$O,"&gt;=-"&amp;60,'BD Factoraje'!$O:$O,"&lt;-"&amp;30,'BD Factoraje'!$C:$C,$B$2)</f>
        <v>0</v>
      </c>
      <c r="BU109" s="11">
        <f>SUMIFS('BD Factoraje'!$R:$R,'BD Factoraje'!$K:$K,'Cartera Semanal Producto'!BU1,'BD Factoraje'!$O:$O,"&gt;=-"&amp;60,'BD Factoraje'!$O:$O,"&lt;-"&amp;30,'BD Factoraje'!$C:$C,$B$2)</f>
        <v>0</v>
      </c>
      <c r="BV109" s="11">
        <f>SUMIFS('BD Factoraje'!$R:$R,'BD Factoraje'!$K:$K,'Cartera Semanal Producto'!BV1,'BD Factoraje'!$O:$O,"&gt;=-"&amp;60,'BD Factoraje'!$O:$O,"&lt;-"&amp;30,'BD Factoraje'!$C:$C,$B$2)</f>
        <v>0</v>
      </c>
      <c r="BW109" s="11">
        <f>SUMIFS('BD Factoraje'!$R:$R,'BD Factoraje'!$K:$K,'Cartera Semanal Producto'!BW1,'BD Factoraje'!$O:$O,"&gt;=-"&amp;60,'BD Factoraje'!$O:$O,"&lt;-"&amp;30,'BD Factoraje'!$C:$C,$B$2)</f>
        <v>0</v>
      </c>
      <c r="BX109" s="11">
        <f>SUMIFS('BD Factoraje'!$R:$R,'BD Factoraje'!$K:$K,'Cartera Semanal Producto'!BX1,'BD Factoraje'!$O:$O,"&gt;=-"&amp;60,'BD Factoraje'!$O:$O,"&lt;-"&amp;30,'BD Factoraje'!$C:$C,$B$2)</f>
        <v>0</v>
      </c>
      <c r="BY109" s="11">
        <f>SUMIFS('BD Factoraje'!$R:$R,'BD Factoraje'!$K:$K,'Cartera Semanal Producto'!BY1,'BD Factoraje'!$O:$O,"&gt;=-"&amp;60,'BD Factoraje'!$O:$O,"&lt;-"&amp;30,'BD Factoraje'!$C:$C,$B$2)</f>
        <v>0</v>
      </c>
      <c r="BZ109" s="11">
        <f>SUMIFS('BD Factoraje'!$R:$R,'BD Factoraje'!$K:$K,'Cartera Semanal Producto'!BZ1,'BD Factoraje'!$O:$O,"&gt;=-"&amp;60,'BD Factoraje'!$O:$O,"&lt;-"&amp;30,'BD Factoraje'!$C:$C,$B$2)</f>
        <v>0</v>
      </c>
      <c r="CA109" s="11">
        <f>SUMIFS('BD Factoraje'!$R:$R,'BD Factoraje'!$K:$K,'Cartera Semanal Producto'!CA1,'BD Factoraje'!$O:$O,"&gt;=-"&amp;60,'BD Factoraje'!$O:$O,"&lt;-"&amp;30,'BD Factoraje'!$C:$C,$B$2)</f>
        <v>0</v>
      </c>
      <c r="CB109" s="11">
        <f>SUMIFS('BD Factoraje'!$R:$R,'BD Factoraje'!$K:$K,'Cartera Semanal Producto'!CB1,'BD Factoraje'!$O:$O,"&gt;=-"&amp;60,'BD Factoraje'!$O:$O,"&lt;-"&amp;30,'BD Factoraje'!$C:$C,$B$2)</f>
        <v>0</v>
      </c>
      <c r="CC109" s="11">
        <f>SUMIFS('BD Factoraje'!$R:$R,'BD Factoraje'!$K:$K,'Cartera Semanal Producto'!CC1,'BD Factoraje'!$O:$O,"&gt;=-"&amp;60,'BD Factoraje'!$O:$O,"&lt;-"&amp;30,'BD Factoraje'!$C:$C,$B$2)</f>
        <v>0</v>
      </c>
      <c r="CD109" s="11">
        <f>SUMIFS('BD Factoraje'!$R:$R,'BD Factoraje'!$K:$K,'Cartera Semanal Producto'!CD1,'BD Factoraje'!$O:$O,"&gt;=-"&amp;60,'BD Factoraje'!$O:$O,"&lt;-"&amp;30,'BD Factoraje'!$C:$C,$B$2)</f>
        <v>0</v>
      </c>
      <c r="CE109" s="11">
        <f>SUMIFS('BD Factoraje'!$R:$R,'BD Factoraje'!$K:$K,'Cartera Semanal Producto'!CE1,'BD Factoraje'!$O:$O,"&gt;=-"&amp;60,'BD Factoraje'!$O:$O,"&lt;-"&amp;30,'BD Factoraje'!$C:$C,$B$2)</f>
        <v>340314.4</v>
      </c>
      <c r="CF109" s="11">
        <f>SUMIFS('BD Factoraje'!$R:$R,'BD Factoraje'!$K:$K,'Cartera Semanal Producto'!CF1,'BD Factoraje'!$O:$O,"&gt;=-"&amp;60,'BD Factoraje'!$O:$O,"&lt;-"&amp;30,'BD Factoraje'!$C:$C,$B$2)</f>
        <v>812979.91</v>
      </c>
      <c r="CG109" s="11">
        <f>SUMIFS('BD Factoraje'!$R:$R,'BD Factoraje'!$K:$K,'Cartera Semanal Producto'!CG1,'BD Factoraje'!$O:$O,"&gt;=-"&amp;60,'BD Factoraje'!$O:$O,"&lt;-"&amp;30,'BD Factoraje'!$C:$C,$B$2)</f>
        <v>283153.49</v>
      </c>
      <c r="CH109" s="11">
        <f>SUMIFS('BD Factoraje'!$R:$R,'BD Factoraje'!$K:$K,'Cartera Semanal Producto'!CH1,'BD Factoraje'!$O:$O,"&gt;=-"&amp;60,'BD Factoraje'!$O:$O,"&lt;-"&amp;30,'BD Factoraje'!$C:$C,$B$2)</f>
        <v>0</v>
      </c>
      <c r="CI109" s="11">
        <f>SUMIFS('BD Factoraje'!$R:$R,'BD Factoraje'!$K:$K,'Cartera Semanal Producto'!CI1,'BD Factoraje'!$O:$O,"&gt;=-"&amp;60,'BD Factoraje'!$O:$O,"&lt;-"&amp;30,'BD Factoraje'!$C:$C,$B$2)</f>
        <v>0</v>
      </c>
      <c r="CJ109" s="11">
        <f>SUMIFS('BD Factoraje'!$R:$R,'BD Factoraje'!$K:$K,'Cartera Semanal Producto'!CJ1,'BD Factoraje'!$O:$O,"&gt;=-"&amp;60,'BD Factoraje'!$O:$O,"&lt;-"&amp;30,'BD Factoraje'!$C:$C,$B$2)</f>
        <v>0</v>
      </c>
      <c r="CK109" s="11">
        <f>SUMIFS('BD Factoraje'!$R:$R,'BD Factoraje'!$K:$K,'Cartera Semanal Producto'!CK1,'BD Factoraje'!$O:$O,"&gt;=-"&amp;60,'BD Factoraje'!$O:$O,"&lt;-"&amp;30,'BD Factoraje'!$C:$C,$B$2)</f>
        <v>0</v>
      </c>
      <c r="CL109" s="11">
        <f>SUMIFS('BD Factoraje'!$R:$R,'BD Factoraje'!$K:$K,'Cartera Semanal Producto'!CL1,'BD Factoraje'!$O:$O,"&gt;=-"&amp;60,'BD Factoraje'!$O:$O,"&lt;-"&amp;30,'BD Factoraje'!$C:$C,$B$2)</f>
        <v>0</v>
      </c>
      <c r="CM109" s="11">
        <f>SUMIFS('BD Factoraje'!$R:$R,'BD Factoraje'!$K:$K,'Cartera Semanal Producto'!CM1,'BD Factoraje'!$O:$O,"&gt;=-"&amp;60,'BD Factoraje'!$O:$O,"&lt;-"&amp;30,'BD Factoraje'!$C:$C,$B$2)</f>
        <v>0</v>
      </c>
      <c r="CN109" s="11">
        <f>SUMIFS('BD Factoraje'!$R:$R,'BD Factoraje'!$K:$K,'Cartera Semanal Producto'!CN1,'BD Factoraje'!$O:$O,"&gt;=-"&amp;60,'BD Factoraje'!$O:$O,"&lt;-"&amp;30,'BD Factoraje'!$C:$C,$B$2)</f>
        <v>0</v>
      </c>
      <c r="CO109" s="11">
        <f>SUMIFS('BD Factoraje'!$R:$R,'BD Factoraje'!$K:$K,'Cartera Semanal Producto'!CO1,'BD Factoraje'!$O:$O,"&gt;=-"&amp;60,'BD Factoraje'!$O:$O,"&lt;-"&amp;30,'BD Factoraje'!$C:$C,$B$2)</f>
        <v>0</v>
      </c>
      <c r="CP109" s="11">
        <f>SUMIFS('BD Factoraje'!$R:$R,'BD Factoraje'!$K:$K,'Cartera Semanal Producto'!CP1,'BD Factoraje'!$O:$O,"&gt;=-"&amp;60,'BD Factoraje'!$O:$O,"&lt;-"&amp;30,'BD Factoraje'!$C:$C,$B$2)</f>
        <v>0</v>
      </c>
      <c r="CQ109" s="11">
        <f>SUMIFS('BD Factoraje'!$R:$R,'BD Factoraje'!$K:$K,'Cartera Semanal Producto'!CQ1,'BD Factoraje'!$O:$O,"&gt;=-"&amp;60,'BD Factoraje'!$O:$O,"&lt;-"&amp;30,'BD Factoraje'!$C:$C,$B$2)</f>
        <v>0</v>
      </c>
      <c r="CR109" s="11">
        <f>SUMIFS('BD Factoraje'!$R:$R,'BD Factoraje'!$K:$K,'Cartera Semanal Producto'!CR1,'BD Factoraje'!$O:$O,"&gt;=-"&amp;60,'BD Factoraje'!$O:$O,"&lt;-"&amp;30,'BD Factoraje'!$C:$C,$B$2)</f>
        <v>0</v>
      </c>
      <c r="CS109" s="11">
        <f>SUMIFS('BD Factoraje'!$R:$R,'BD Factoraje'!$K:$K,'Cartera Semanal Producto'!CS1,'BD Factoraje'!$O:$O,"&gt;=-"&amp;60,'BD Factoraje'!$O:$O,"&lt;-"&amp;30,'BD Factoraje'!$C:$C,$B$2)</f>
        <v>0</v>
      </c>
      <c r="CT109" s="11">
        <f>SUMIFS('BD Factoraje'!$R:$R,'BD Factoraje'!$K:$K,'Cartera Semanal Producto'!CT1,'BD Factoraje'!$O:$O,"&gt;=-"&amp;60,'BD Factoraje'!$O:$O,"&lt;-"&amp;30,'BD Factoraje'!$C:$C,$B$2)</f>
        <v>0</v>
      </c>
      <c r="CU109" s="11">
        <f>SUMIFS('BD Factoraje'!$R:$R,'BD Factoraje'!$K:$K,'Cartera Semanal Producto'!CU1,'BD Factoraje'!$O:$O,"&gt;=-"&amp;60,'BD Factoraje'!$O:$O,"&lt;-"&amp;30,'BD Factoraje'!$C:$C,$B$2)</f>
        <v>0</v>
      </c>
      <c r="CV109" s="11">
        <f>SUMIFS('BD Factoraje'!$R:$R,'BD Factoraje'!$K:$K,'Cartera Semanal Producto'!CV1,'BD Factoraje'!$O:$O,"&gt;=-"&amp;60,'BD Factoraje'!$O:$O,"&lt;-"&amp;30,'BD Factoraje'!$C:$C,$B$2)</f>
        <v>0</v>
      </c>
    </row>
    <row r="110" spans="1:100" s="12" customFormat="1" x14ac:dyDescent="0.25">
      <c r="A110" s="13"/>
      <c r="B110" s="8" t="s">
        <v>131</v>
      </c>
      <c r="C110" s="11">
        <f>SUMIFS('BD Factoraje'!$R:$R,'BD Factoraje'!$K:$K,'Cartera Semanal Producto'!C1,'BD Factoraje'!$O:$O,"&gt;=-"&amp;90,'BD Factoraje'!$O:$O,"&lt;-"&amp;60,'BD Factoraje'!$C:$C,$B$2)</f>
        <v>0</v>
      </c>
      <c r="D110" s="11">
        <f>SUMIFS('BD Factoraje'!$R:$R,'BD Factoraje'!$K:$K,'Cartera Semanal Producto'!D1,'BD Factoraje'!$O:$O,"&gt;=-"&amp;90,'BD Factoraje'!$O:$O,"&lt;-"&amp;60,'BD Factoraje'!$C:$C,$B$2)</f>
        <v>0</v>
      </c>
      <c r="E110" s="11">
        <f>SUMIFS('BD Factoraje'!$R:$R,'BD Factoraje'!$K:$K,'Cartera Semanal Producto'!E1,'BD Factoraje'!$O:$O,"&gt;=-"&amp;90,'BD Factoraje'!$O:$O,"&lt;-"&amp;60,'BD Factoraje'!$C:$C,$B$2)</f>
        <v>0</v>
      </c>
      <c r="F110" s="11">
        <f>SUMIFS('BD Factoraje'!$R:$R,'BD Factoraje'!$K:$K,'Cartera Semanal Producto'!F1,'BD Factoraje'!$O:$O,"&gt;=-"&amp;90,'BD Factoraje'!$O:$O,"&lt;-"&amp;60,'BD Factoraje'!$C:$C,$B$2)</f>
        <v>0</v>
      </c>
      <c r="G110" s="11">
        <f>SUMIFS('BD Factoraje'!$R:$R,'BD Factoraje'!$K:$K,'Cartera Semanal Producto'!G1,'BD Factoraje'!$O:$O,"&gt;=-"&amp;90,'BD Factoraje'!$O:$O,"&lt;-"&amp;60,'BD Factoraje'!$C:$C,$B$2)</f>
        <v>0</v>
      </c>
      <c r="H110" s="11">
        <f>SUMIFS('BD Factoraje'!$R:$R,'BD Factoraje'!$K:$K,'Cartera Semanal Producto'!H1,'BD Factoraje'!$O:$O,"&gt;=-"&amp;90,'BD Factoraje'!$O:$O,"&lt;-"&amp;60,'BD Factoraje'!$C:$C,$B$2)</f>
        <v>0</v>
      </c>
      <c r="I110" s="11">
        <f>SUMIFS('BD Factoraje'!$R:$R,'BD Factoraje'!$K:$K,'Cartera Semanal Producto'!I1,'BD Factoraje'!$O:$O,"&gt;=-"&amp;90,'BD Factoraje'!$O:$O,"&lt;-"&amp;60,'BD Factoraje'!$C:$C,$B$2)</f>
        <v>0</v>
      </c>
      <c r="J110" s="11">
        <f>SUMIFS('BD Factoraje'!$R:$R,'BD Factoraje'!$K:$K,'Cartera Semanal Producto'!J1,'BD Factoraje'!$O:$O,"&gt;=-"&amp;90,'BD Factoraje'!$O:$O,"&lt;-"&amp;60,'BD Factoraje'!$C:$C,$B$2)</f>
        <v>0</v>
      </c>
      <c r="K110" s="11">
        <f>SUMIFS('BD Factoraje'!$R:$R,'BD Factoraje'!$K:$K,'Cartera Semanal Producto'!K1,'BD Factoraje'!$O:$O,"&gt;=-"&amp;90,'BD Factoraje'!$O:$O,"&lt;-"&amp;60,'BD Factoraje'!$C:$C,$B$2)</f>
        <v>0</v>
      </c>
      <c r="L110" s="11">
        <f>SUMIFS('BD Factoraje'!$R:$R,'BD Factoraje'!$K:$K,'Cartera Semanal Producto'!L1,'BD Factoraje'!$O:$O,"&gt;=-"&amp;90,'BD Factoraje'!$O:$O,"&lt;-"&amp;60,'BD Factoraje'!$C:$C,$B$2)</f>
        <v>0</v>
      </c>
      <c r="M110" s="11">
        <f>SUMIFS('BD Factoraje'!$R:$R,'BD Factoraje'!$K:$K,'Cartera Semanal Producto'!M1,'BD Factoraje'!$O:$O,"&gt;=-"&amp;90,'BD Factoraje'!$O:$O,"&lt;-"&amp;60,'BD Factoraje'!$C:$C,$B$2)</f>
        <v>0</v>
      </c>
      <c r="N110" s="11">
        <f>SUMIFS('BD Factoraje'!$R:$R,'BD Factoraje'!$K:$K,'Cartera Semanal Producto'!N1,'BD Factoraje'!$O:$O,"&gt;=-"&amp;90,'BD Factoraje'!$O:$O,"&lt;-"&amp;60,'BD Factoraje'!$C:$C,$B$2)</f>
        <v>0</v>
      </c>
      <c r="O110" s="11">
        <f>SUMIFS('BD Factoraje'!$R:$R,'BD Factoraje'!$K:$K,'Cartera Semanal Producto'!O1,'BD Factoraje'!$O:$O,"&gt;=-"&amp;90,'BD Factoraje'!$O:$O,"&lt;-"&amp;60,'BD Factoraje'!$C:$C,$B$2)</f>
        <v>0</v>
      </c>
      <c r="P110" s="11">
        <f>SUMIFS('BD Factoraje'!$R:$R,'BD Factoraje'!$K:$K,'Cartera Semanal Producto'!P1,'BD Factoraje'!$O:$O,"&gt;=-"&amp;90,'BD Factoraje'!$O:$O,"&lt;-"&amp;60,'BD Factoraje'!$C:$C,$B$2)</f>
        <v>0</v>
      </c>
      <c r="Q110" s="11">
        <f>SUMIFS('BD Factoraje'!$R:$R,'BD Factoraje'!$K:$K,'Cartera Semanal Producto'!Q1,'BD Factoraje'!$O:$O,"&gt;=-"&amp;90,'BD Factoraje'!$O:$O,"&lt;-"&amp;60,'BD Factoraje'!$C:$C,$B$2)</f>
        <v>0</v>
      </c>
      <c r="R110" s="11">
        <f>SUMIFS('BD Factoraje'!$R:$R,'BD Factoraje'!$K:$K,'Cartera Semanal Producto'!R1,'BD Factoraje'!$O:$O,"&gt;=-"&amp;90,'BD Factoraje'!$O:$O,"&lt;-"&amp;60,'BD Factoraje'!$C:$C,$B$2)</f>
        <v>0</v>
      </c>
      <c r="S110" s="11">
        <f>SUMIFS('BD Factoraje'!$R:$R,'BD Factoraje'!$K:$K,'Cartera Semanal Producto'!S1,'BD Factoraje'!$O:$O,"&gt;=-"&amp;90,'BD Factoraje'!$O:$O,"&lt;-"&amp;60,'BD Factoraje'!$C:$C,$B$2)</f>
        <v>0</v>
      </c>
      <c r="T110" s="11">
        <f>SUMIFS('BD Factoraje'!$R:$R,'BD Factoraje'!$K:$K,'Cartera Semanal Producto'!T1,'BD Factoraje'!$O:$O,"&gt;=-"&amp;90,'BD Factoraje'!$O:$O,"&lt;-"&amp;60,'BD Factoraje'!$C:$C,$B$2)</f>
        <v>0</v>
      </c>
      <c r="U110" s="11">
        <f>SUMIFS('BD Factoraje'!$R:$R,'BD Factoraje'!$K:$K,'Cartera Semanal Producto'!U1,'BD Factoraje'!$O:$O,"&gt;=-"&amp;90,'BD Factoraje'!$O:$O,"&lt;-"&amp;60,'BD Factoraje'!$C:$C,$B$2)</f>
        <v>0</v>
      </c>
      <c r="V110" s="11">
        <f>SUMIFS('BD Factoraje'!$R:$R,'BD Factoraje'!$K:$K,'Cartera Semanal Producto'!V1,'BD Factoraje'!$O:$O,"&gt;=-"&amp;90,'BD Factoraje'!$O:$O,"&lt;-"&amp;60,'BD Factoraje'!$C:$C,$B$2)</f>
        <v>0</v>
      </c>
      <c r="W110" s="11">
        <f>SUMIFS('BD Factoraje'!$R:$R,'BD Factoraje'!$K:$K,'Cartera Semanal Producto'!W1,'BD Factoraje'!$O:$O,"&gt;=-"&amp;90,'BD Factoraje'!$O:$O,"&lt;-"&amp;60,'BD Factoraje'!$C:$C,$B$2)</f>
        <v>0</v>
      </c>
      <c r="X110" s="11">
        <f>SUMIFS('BD Factoraje'!$R:$R,'BD Factoraje'!$K:$K,'Cartera Semanal Producto'!X1,'BD Factoraje'!$O:$O,"&gt;=-"&amp;90,'BD Factoraje'!$O:$O,"&lt;-"&amp;60,'BD Factoraje'!$C:$C,$B$2)</f>
        <v>0</v>
      </c>
      <c r="Y110" s="11">
        <f>SUMIFS('BD Factoraje'!$R:$R,'BD Factoraje'!$K:$K,'Cartera Semanal Producto'!Y1,'BD Factoraje'!$O:$O,"&gt;=-"&amp;90,'BD Factoraje'!$O:$O,"&lt;-"&amp;60,'BD Factoraje'!$C:$C,$B$2)</f>
        <v>0</v>
      </c>
      <c r="Z110" s="11">
        <f>SUMIFS('BD Factoraje'!$R:$R,'BD Factoraje'!$K:$K,'Cartera Semanal Producto'!Z1,'BD Factoraje'!$O:$O,"&gt;=-"&amp;90,'BD Factoraje'!$O:$O,"&lt;-"&amp;60,'BD Factoraje'!$C:$C,$B$2)</f>
        <v>0</v>
      </c>
      <c r="AA110" s="11">
        <f>SUMIFS('BD Factoraje'!$R:$R,'BD Factoraje'!$K:$K,'Cartera Semanal Producto'!AA1,'BD Factoraje'!$O:$O,"&gt;=-"&amp;90,'BD Factoraje'!$O:$O,"&lt;-"&amp;60,'BD Factoraje'!$C:$C,$B$2)</f>
        <v>0</v>
      </c>
      <c r="AB110" s="11">
        <f>SUMIFS('BD Factoraje'!$R:$R,'BD Factoraje'!$K:$K,'Cartera Semanal Producto'!AB1,'BD Factoraje'!$O:$O,"&gt;=-"&amp;90,'BD Factoraje'!$O:$O,"&lt;-"&amp;60,'BD Factoraje'!$C:$C,$B$2)</f>
        <v>0</v>
      </c>
      <c r="AC110" s="11">
        <f>SUMIFS('BD Factoraje'!$R:$R,'BD Factoraje'!$K:$K,'Cartera Semanal Producto'!AC1,'BD Factoraje'!$O:$O,"&gt;=-"&amp;90,'BD Factoraje'!$O:$O,"&lt;-"&amp;60,'BD Factoraje'!$C:$C,$B$2)</f>
        <v>0</v>
      </c>
      <c r="AD110" s="11">
        <f>SUMIFS('BD Factoraje'!$R:$R,'BD Factoraje'!$K:$K,'Cartera Semanal Producto'!AD1,'BD Factoraje'!$O:$O,"&gt;=-"&amp;90,'BD Factoraje'!$O:$O,"&lt;-"&amp;60,'BD Factoraje'!$C:$C,$B$2)</f>
        <v>0</v>
      </c>
      <c r="AE110" s="11">
        <f>SUMIFS('BD Factoraje'!$R:$R,'BD Factoraje'!$K:$K,'Cartera Semanal Producto'!AE1,'BD Factoraje'!$O:$O,"&gt;=-"&amp;90,'BD Factoraje'!$O:$O,"&lt;-"&amp;60,'BD Factoraje'!$C:$C,$B$2)</f>
        <v>0</v>
      </c>
      <c r="AF110" s="11">
        <f>SUMIFS('BD Factoraje'!$R:$R,'BD Factoraje'!$K:$K,'Cartera Semanal Producto'!AF1,'BD Factoraje'!$O:$O,"&gt;=-"&amp;90,'BD Factoraje'!$O:$O,"&lt;-"&amp;60,'BD Factoraje'!$C:$C,$B$2)</f>
        <v>0</v>
      </c>
      <c r="AG110" s="11">
        <f>SUMIFS('BD Factoraje'!$R:$R,'BD Factoraje'!$K:$K,'Cartera Semanal Producto'!AG1,'BD Factoraje'!$O:$O,"&gt;=-"&amp;90,'BD Factoraje'!$O:$O,"&lt;-"&amp;60,'BD Factoraje'!$C:$C,$B$2)</f>
        <v>0</v>
      </c>
      <c r="AH110" s="11">
        <f>SUMIFS('BD Factoraje'!$R:$R,'BD Factoraje'!$K:$K,'Cartera Semanal Producto'!AH1,'BD Factoraje'!$O:$O,"&gt;=-"&amp;90,'BD Factoraje'!$O:$O,"&lt;-"&amp;60,'BD Factoraje'!$C:$C,$B$2)</f>
        <v>0</v>
      </c>
      <c r="AI110" s="11">
        <f>SUMIFS('BD Factoraje'!$R:$R,'BD Factoraje'!$K:$K,'Cartera Semanal Producto'!AI1,'BD Factoraje'!$O:$O,"&gt;=-"&amp;90,'BD Factoraje'!$O:$O,"&lt;-"&amp;60,'BD Factoraje'!$C:$C,$B$2)</f>
        <v>0</v>
      </c>
      <c r="AJ110" s="11">
        <f>SUMIFS('BD Factoraje'!$R:$R,'BD Factoraje'!$K:$K,'Cartera Semanal Producto'!AJ1,'BD Factoraje'!$O:$O,"&gt;=-"&amp;90,'BD Factoraje'!$O:$O,"&lt;-"&amp;60,'BD Factoraje'!$C:$C,$B$2)</f>
        <v>0</v>
      </c>
      <c r="AK110" s="11">
        <f>SUMIFS('BD Factoraje'!$R:$R,'BD Factoraje'!$K:$K,'Cartera Semanal Producto'!AK1,'BD Factoraje'!$O:$O,"&gt;=-"&amp;90,'BD Factoraje'!$O:$O,"&lt;-"&amp;60,'BD Factoraje'!$C:$C,$B$2)</f>
        <v>0</v>
      </c>
      <c r="AL110" s="11">
        <f>SUMIFS('BD Factoraje'!$R:$R,'BD Factoraje'!$K:$K,'Cartera Semanal Producto'!AL1,'BD Factoraje'!$O:$O,"&gt;=-"&amp;90,'BD Factoraje'!$O:$O,"&lt;-"&amp;60,'BD Factoraje'!$C:$C,$B$2)</f>
        <v>0</v>
      </c>
      <c r="AM110" s="11">
        <f>SUMIFS('BD Factoraje'!$R:$R,'BD Factoraje'!$K:$K,'Cartera Semanal Producto'!AM1,'BD Factoraje'!$O:$O,"&gt;=-"&amp;90,'BD Factoraje'!$O:$O,"&lt;-"&amp;60,'BD Factoraje'!$C:$C,$B$2)</f>
        <v>956.54</v>
      </c>
      <c r="AN110" s="11">
        <f>SUMIFS('BD Factoraje'!$R:$R,'BD Factoraje'!$K:$K,'Cartera Semanal Producto'!AN1,'BD Factoraje'!$O:$O,"&gt;=-"&amp;90,'BD Factoraje'!$O:$O,"&lt;-"&amp;60,'BD Factoraje'!$C:$C,$B$2)</f>
        <v>0</v>
      </c>
      <c r="AO110" s="11">
        <f>SUMIFS('BD Factoraje'!$R:$R,'BD Factoraje'!$K:$K,'Cartera Semanal Producto'!AO1,'BD Factoraje'!$O:$O,"&gt;=-"&amp;90,'BD Factoraje'!$O:$O,"&lt;-"&amp;60,'BD Factoraje'!$C:$C,$B$2)</f>
        <v>2461.6799999999998</v>
      </c>
      <c r="AP110" s="11">
        <f>SUMIFS('BD Factoraje'!$R:$R,'BD Factoraje'!$K:$K,'Cartera Semanal Producto'!AP1,'BD Factoraje'!$O:$O,"&gt;=-"&amp;90,'BD Factoraje'!$O:$O,"&lt;-"&amp;60,'BD Factoraje'!$C:$C,$B$2)</f>
        <v>70000</v>
      </c>
      <c r="AQ110" s="11">
        <f>SUMIFS('BD Factoraje'!$R:$R,'BD Factoraje'!$K:$K,'Cartera Semanal Producto'!AQ1,'BD Factoraje'!$O:$O,"&gt;=-"&amp;90,'BD Factoraje'!$O:$O,"&lt;-"&amp;60,'BD Factoraje'!$C:$C,$B$2)</f>
        <v>0</v>
      </c>
      <c r="AR110" s="11">
        <f>SUMIFS('BD Factoraje'!$R:$R,'BD Factoraje'!$K:$K,'Cartera Semanal Producto'!AR1,'BD Factoraje'!$O:$O,"&gt;=-"&amp;90,'BD Factoraje'!$O:$O,"&lt;-"&amp;60,'BD Factoraje'!$C:$C,$B$2)</f>
        <v>0</v>
      </c>
      <c r="AS110" s="11">
        <f>SUMIFS('BD Factoraje'!$R:$R,'BD Factoraje'!$K:$K,'Cartera Semanal Producto'!AS1,'BD Factoraje'!$O:$O,"&gt;=-"&amp;90,'BD Factoraje'!$O:$O,"&lt;-"&amp;60,'BD Factoraje'!$C:$C,$B$2)</f>
        <v>0</v>
      </c>
      <c r="AT110" s="11">
        <f>SUMIFS('BD Factoraje'!$R:$R,'BD Factoraje'!$K:$K,'Cartera Semanal Producto'!AT1,'BD Factoraje'!$O:$O,"&gt;=-"&amp;90,'BD Factoraje'!$O:$O,"&lt;-"&amp;60,'BD Factoraje'!$C:$C,$B$2)</f>
        <v>0</v>
      </c>
      <c r="AU110" s="11">
        <f>SUMIFS('BD Factoraje'!$R:$R,'BD Factoraje'!$K:$K,'Cartera Semanal Producto'!AU1,'BD Factoraje'!$O:$O,"&gt;=-"&amp;90,'BD Factoraje'!$O:$O,"&lt;-"&amp;60,'BD Factoraje'!$C:$C,$B$2)</f>
        <v>0</v>
      </c>
      <c r="AV110" s="11">
        <f>SUMIFS('BD Factoraje'!$R:$R,'BD Factoraje'!$K:$K,'Cartera Semanal Producto'!AV1,'BD Factoraje'!$O:$O,"&gt;=-"&amp;90,'BD Factoraje'!$O:$O,"&lt;-"&amp;60,'BD Factoraje'!$C:$C,$B$2)</f>
        <v>0</v>
      </c>
      <c r="AW110" s="11">
        <f>SUMIFS('BD Factoraje'!$R:$R,'BD Factoraje'!$K:$K,'Cartera Semanal Producto'!AW1,'BD Factoraje'!$O:$O,"&gt;=-"&amp;90,'BD Factoraje'!$O:$O,"&lt;-"&amp;60,'BD Factoraje'!$C:$C,$B$2)</f>
        <v>0</v>
      </c>
      <c r="AX110" s="11">
        <f>SUMIFS('BD Factoraje'!$R:$R,'BD Factoraje'!$K:$K,'Cartera Semanal Producto'!AX1,'BD Factoraje'!$O:$O,"&gt;=-"&amp;90,'BD Factoraje'!$O:$O,"&lt;-"&amp;60,'BD Factoraje'!$C:$C,$B$2)</f>
        <v>0</v>
      </c>
      <c r="AY110" s="11">
        <f>SUMIFS('BD Factoraje'!$R:$R,'BD Factoraje'!$K:$K,'Cartera Semanal Producto'!AY1,'BD Factoraje'!$O:$O,"&gt;=-"&amp;90,'BD Factoraje'!$O:$O,"&lt;-"&amp;60,'BD Factoraje'!$C:$C,$B$2)</f>
        <v>0</v>
      </c>
      <c r="AZ110" s="11">
        <f>SUMIFS('BD Factoraje'!$R:$R,'BD Factoraje'!$K:$K,'Cartera Semanal Producto'!AZ1,'BD Factoraje'!$O:$O,"&gt;=-"&amp;90,'BD Factoraje'!$O:$O,"&lt;-"&amp;60,'BD Factoraje'!$C:$C,$B$2)</f>
        <v>0</v>
      </c>
      <c r="BA110" s="11">
        <f>SUMIFS('BD Factoraje'!$R:$R,'BD Factoraje'!$K:$K,'Cartera Semanal Producto'!BA1,'BD Factoraje'!$O:$O,"&gt;=-"&amp;90,'BD Factoraje'!$O:$O,"&lt;-"&amp;60,'BD Factoraje'!$C:$C,$B$2)</f>
        <v>0</v>
      </c>
      <c r="BB110" s="11">
        <f>SUMIFS('BD Factoraje'!$R:$R,'BD Factoraje'!$K:$K,'Cartera Semanal Producto'!BB1,'BD Factoraje'!$O:$O,"&gt;=-"&amp;90,'BD Factoraje'!$O:$O,"&lt;-"&amp;60,'BD Factoraje'!$C:$C,$B$2)</f>
        <v>0</v>
      </c>
      <c r="BC110" s="11">
        <f>SUMIFS('BD Factoraje'!$R:$R,'BD Factoraje'!$K:$K,'Cartera Semanal Producto'!BC1,'BD Factoraje'!$O:$O,"&gt;=-"&amp;90,'BD Factoraje'!$O:$O,"&lt;-"&amp;60,'BD Factoraje'!$C:$C,$B$2)</f>
        <v>0</v>
      </c>
      <c r="BD110" s="11">
        <f>SUMIFS('BD Factoraje'!$R:$R,'BD Factoraje'!$K:$K,'Cartera Semanal Producto'!BD1,'BD Factoraje'!$O:$O,"&gt;=-"&amp;90,'BD Factoraje'!$O:$O,"&lt;-"&amp;60,'BD Factoraje'!$C:$C,$B$2)</f>
        <v>0</v>
      </c>
      <c r="BE110" s="11">
        <f>SUMIFS('BD Factoraje'!$R:$R,'BD Factoraje'!$K:$K,'Cartera Semanal Producto'!BE1,'BD Factoraje'!$O:$O,"&gt;=-"&amp;90,'BD Factoraje'!$O:$O,"&lt;-"&amp;60,'BD Factoraje'!$C:$C,$B$2)</f>
        <v>0</v>
      </c>
      <c r="BF110" s="11">
        <f>SUMIFS('BD Factoraje'!$R:$R,'BD Factoraje'!$K:$K,'Cartera Semanal Producto'!BF1,'BD Factoraje'!$O:$O,"&gt;=-"&amp;90,'BD Factoraje'!$O:$O,"&lt;-"&amp;60,'BD Factoraje'!$C:$C,$B$2)</f>
        <v>0</v>
      </c>
      <c r="BG110" s="11">
        <f>SUMIFS('BD Factoraje'!$R:$R,'BD Factoraje'!$K:$K,'Cartera Semanal Producto'!BG1,'BD Factoraje'!$O:$O,"&gt;=-"&amp;90,'BD Factoraje'!$O:$O,"&lt;-"&amp;60,'BD Factoraje'!$C:$C,$B$2)</f>
        <v>0</v>
      </c>
      <c r="BH110" s="11">
        <f>SUMIFS('BD Factoraje'!$R:$R,'BD Factoraje'!$K:$K,'Cartera Semanal Producto'!BH1,'BD Factoraje'!$O:$O,"&gt;=-"&amp;90,'BD Factoraje'!$O:$O,"&lt;-"&amp;60,'BD Factoraje'!$C:$C,$B$2)</f>
        <v>81039.78</v>
      </c>
      <c r="BI110" s="11">
        <f>SUMIFS('BD Factoraje'!$R:$R,'BD Factoraje'!$K:$K,'Cartera Semanal Producto'!BI1,'BD Factoraje'!$O:$O,"&gt;=-"&amp;90,'BD Factoraje'!$O:$O,"&lt;-"&amp;60,'BD Factoraje'!$C:$C,$B$2)</f>
        <v>0</v>
      </c>
      <c r="BJ110" s="11">
        <f>SUMIFS('BD Factoraje'!$R:$R,'BD Factoraje'!$K:$K,'Cartera Semanal Producto'!BJ1,'BD Factoraje'!$O:$O,"&gt;=-"&amp;90,'BD Factoraje'!$O:$O,"&lt;-"&amp;60,'BD Factoraje'!$C:$C,$B$2)</f>
        <v>0</v>
      </c>
      <c r="BK110" s="11">
        <f>SUMIFS('BD Factoraje'!$R:$R,'BD Factoraje'!$K:$K,'Cartera Semanal Producto'!BK1,'BD Factoraje'!$O:$O,"&gt;=-"&amp;90,'BD Factoraje'!$O:$O,"&lt;-"&amp;60,'BD Factoraje'!$C:$C,$B$2)</f>
        <v>0</v>
      </c>
      <c r="BL110" s="11">
        <f>SUMIFS('BD Factoraje'!$R:$R,'BD Factoraje'!$K:$K,'Cartera Semanal Producto'!BL1,'BD Factoraje'!$O:$O,"&gt;=-"&amp;90,'BD Factoraje'!$O:$O,"&lt;-"&amp;60,'BD Factoraje'!$C:$C,$B$2)</f>
        <v>0</v>
      </c>
      <c r="BM110" s="11">
        <f>SUMIFS('BD Factoraje'!$R:$R,'BD Factoraje'!$K:$K,'Cartera Semanal Producto'!BM1,'BD Factoraje'!$O:$O,"&gt;=-"&amp;90,'BD Factoraje'!$O:$O,"&lt;-"&amp;60,'BD Factoraje'!$C:$C,$B$2)</f>
        <v>0</v>
      </c>
      <c r="BN110" s="11">
        <f>SUMIFS('BD Factoraje'!$R:$R,'BD Factoraje'!$K:$K,'Cartera Semanal Producto'!BN1,'BD Factoraje'!$O:$O,"&gt;=-"&amp;90,'BD Factoraje'!$O:$O,"&lt;-"&amp;60,'BD Factoraje'!$C:$C,$B$2)</f>
        <v>0</v>
      </c>
      <c r="BO110" s="11">
        <f>SUMIFS('BD Factoraje'!$R:$R,'BD Factoraje'!$K:$K,'Cartera Semanal Producto'!BO1,'BD Factoraje'!$O:$O,"&gt;=-"&amp;90,'BD Factoraje'!$O:$O,"&lt;-"&amp;60,'BD Factoraje'!$C:$C,$B$2)</f>
        <v>0</v>
      </c>
      <c r="BP110" s="11">
        <f>SUMIFS('BD Factoraje'!$R:$R,'BD Factoraje'!$K:$K,'Cartera Semanal Producto'!BP1,'BD Factoraje'!$O:$O,"&gt;=-"&amp;90,'BD Factoraje'!$O:$O,"&lt;-"&amp;60,'BD Factoraje'!$C:$C,$B$2)</f>
        <v>0</v>
      </c>
      <c r="BQ110" s="11">
        <f>SUMIFS('BD Factoraje'!$R:$R,'BD Factoraje'!$K:$K,'Cartera Semanal Producto'!BQ1,'BD Factoraje'!$O:$O,"&gt;=-"&amp;90,'BD Factoraje'!$O:$O,"&lt;-"&amp;60,'BD Factoraje'!$C:$C,$B$2)</f>
        <v>0</v>
      </c>
      <c r="BR110" s="11">
        <f>SUMIFS('BD Factoraje'!$R:$R,'BD Factoraje'!$K:$K,'Cartera Semanal Producto'!BR1,'BD Factoraje'!$O:$O,"&gt;=-"&amp;90,'BD Factoraje'!$O:$O,"&lt;-"&amp;60,'BD Factoraje'!$C:$C,$B$2)</f>
        <v>0</v>
      </c>
      <c r="BS110" s="11">
        <f>SUMIFS('BD Factoraje'!$R:$R,'BD Factoraje'!$K:$K,'Cartera Semanal Producto'!BS1,'BD Factoraje'!$O:$O,"&gt;=-"&amp;90,'BD Factoraje'!$O:$O,"&lt;-"&amp;60,'BD Factoraje'!$C:$C,$B$2)</f>
        <v>0</v>
      </c>
      <c r="BT110" s="11">
        <f>SUMIFS('BD Factoraje'!$R:$R,'BD Factoraje'!$K:$K,'Cartera Semanal Producto'!BT1,'BD Factoraje'!$O:$O,"&gt;=-"&amp;90,'BD Factoraje'!$O:$O,"&lt;-"&amp;60,'BD Factoraje'!$C:$C,$B$2)</f>
        <v>0</v>
      </c>
      <c r="BU110" s="11">
        <f>SUMIFS('BD Factoraje'!$R:$R,'BD Factoraje'!$K:$K,'Cartera Semanal Producto'!BU1,'BD Factoraje'!$O:$O,"&gt;=-"&amp;90,'BD Factoraje'!$O:$O,"&lt;-"&amp;60,'BD Factoraje'!$C:$C,$B$2)</f>
        <v>0</v>
      </c>
      <c r="BV110" s="11">
        <f>SUMIFS('BD Factoraje'!$R:$R,'BD Factoraje'!$K:$K,'Cartera Semanal Producto'!BV1,'BD Factoraje'!$O:$O,"&gt;=-"&amp;90,'BD Factoraje'!$O:$O,"&lt;-"&amp;60,'BD Factoraje'!$C:$C,$B$2)</f>
        <v>0</v>
      </c>
      <c r="BW110" s="11">
        <f>SUMIFS('BD Factoraje'!$R:$R,'BD Factoraje'!$K:$K,'Cartera Semanal Producto'!BW1,'BD Factoraje'!$O:$O,"&gt;=-"&amp;90,'BD Factoraje'!$O:$O,"&lt;-"&amp;60,'BD Factoraje'!$C:$C,$B$2)</f>
        <v>0</v>
      </c>
      <c r="BX110" s="11">
        <f>SUMIFS('BD Factoraje'!$R:$R,'BD Factoraje'!$K:$K,'Cartera Semanal Producto'!BX1,'BD Factoraje'!$O:$O,"&gt;=-"&amp;90,'BD Factoraje'!$O:$O,"&lt;-"&amp;60,'BD Factoraje'!$C:$C,$B$2)</f>
        <v>0</v>
      </c>
      <c r="BY110" s="11">
        <f>SUMIFS('BD Factoraje'!$R:$R,'BD Factoraje'!$K:$K,'Cartera Semanal Producto'!BY1,'BD Factoraje'!$O:$O,"&gt;=-"&amp;90,'BD Factoraje'!$O:$O,"&lt;-"&amp;60,'BD Factoraje'!$C:$C,$B$2)</f>
        <v>0</v>
      </c>
      <c r="BZ110" s="11">
        <f>SUMIFS('BD Factoraje'!$R:$R,'BD Factoraje'!$K:$K,'Cartera Semanal Producto'!BZ1,'BD Factoraje'!$O:$O,"&gt;=-"&amp;90,'BD Factoraje'!$O:$O,"&lt;-"&amp;60,'BD Factoraje'!$C:$C,$B$2)</f>
        <v>0</v>
      </c>
      <c r="CA110" s="11">
        <f>SUMIFS('BD Factoraje'!$R:$R,'BD Factoraje'!$K:$K,'Cartera Semanal Producto'!CA1,'BD Factoraje'!$O:$O,"&gt;=-"&amp;90,'BD Factoraje'!$O:$O,"&lt;-"&amp;60,'BD Factoraje'!$C:$C,$B$2)</f>
        <v>0</v>
      </c>
      <c r="CB110" s="11">
        <f>SUMIFS('BD Factoraje'!$R:$R,'BD Factoraje'!$K:$K,'Cartera Semanal Producto'!CB1,'BD Factoraje'!$O:$O,"&gt;=-"&amp;90,'BD Factoraje'!$O:$O,"&lt;-"&amp;60,'BD Factoraje'!$C:$C,$B$2)</f>
        <v>330132.14</v>
      </c>
      <c r="CC110" s="11">
        <f>SUMIFS('BD Factoraje'!$R:$R,'BD Factoraje'!$K:$K,'Cartera Semanal Producto'!CC1,'BD Factoraje'!$O:$O,"&gt;=-"&amp;90,'BD Factoraje'!$O:$O,"&lt;-"&amp;60,'BD Factoraje'!$C:$C,$B$2)</f>
        <v>0</v>
      </c>
      <c r="CD110" s="11">
        <f>SUMIFS('BD Factoraje'!$R:$R,'BD Factoraje'!$K:$K,'Cartera Semanal Producto'!CD1,'BD Factoraje'!$O:$O,"&gt;=-"&amp;90,'BD Factoraje'!$O:$O,"&lt;-"&amp;60,'BD Factoraje'!$C:$C,$B$2)</f>
        <v>0</v>
      </c>
      <c r="CE110" s="11">
        <f>SUMIFS('BD Factoraje'!$R:$R,'BD Factoraje'!$K:$K,'Cartera Semanal Producto'!CE1,'BD Factoraje'!$O:$O,"&gt;=-"&amp;90,'BD Factoraje'!$O:$O,"&lt;-"&amp;60,'BD Factoraje'!$C:$C,$B$2)</f>
        <v>0</v>
      </c>
      <c r="CF110" s="11">
        <f>SUMIFS('BD Factoraje'!$R:$R,'BD Factoraje'!$K:$K,'Cartera Semanal Producto'!CF1,'BD Factoraje'!$O:$O,"&gt;=-"&amp;90,'BD Factoraje'!$O:$O,"&lt;-"&amp;60,'BD Factoraje'!$C:$C,$B$2)</f>
        <v>0</v>
      </c>
      <c r="CG110" s="11">
        <f>SUMIFS('BD Factoraje'!$R:$R,'BD Factoraje'!$K:$K,'Cartera Semanal Producto'!CG1,'BD Factoraje'!$O:$O,"&gt;=-"&amp;90,'BD Factoraje'!$O:$O,"&lt;-"&amp;60,'BD Factoraje'!$C:$C,$B$2)</f>
        <v>0</v>
      </c>
      <c r="CH110" s="11">
        <f>SUMIFS('BD Factoraje'!$R:$R,'BD Factoraje'!$K:$K,'Cartera Semanal Producto'!CH1,'BD Factoraje'!$O:$O,"&gt;=-"&amp;90,'BD Factoraje'!$O:$O,"&lt;-"&amp;60,'BD Factoraje'!$C:$C,$B$2)</f>
        <v>0</v>
      </c>
      <c r="CI110" s="11">
        <f>SUMIFS('BD Factoraje'!$R:$R,'BD Factoraje'!$K:$K,'Cartera Semanal Producto'!CI1,'BD Factoraje'!$O:$O,"&gt;=-"&amp;90,'BD Factoraje'!$O:$O,"&lt;-"&amp;60,'BD Factoraje'!$C:$C,$B$2)</f>
        <v>0</v>
      </c>
      <c r="CJ110" s="11">
        <f>SUMIFS('BD Factoraje'!$R:$R,'BD Factoraje'!$K:$K,'Cartera Semanal Producto'!CJ1,'BD Factoraje'!$O:$O,"&gt;=-"&amp;90,'BD Factoraje'!$O:$O,"&lt;-"&amp;60,'BD Factoraje'!$C:$C,$B$2)</f>
        <v>0</v>
      </c>
      <c r="CK110" s="11">
        <f>SUMIFS('BD Factoraje'!$R:$R,'BD Factoraje'!$K:$K,'Cartera Semanal Producto'!CK1,'BD Factoraje'!$O:$O,"&gt;=-"&amp;90,'BD Factoraje'!$O:$O,"&lt;-"&amp;60,'BD Factoraje'!$C:$C,$B$2)</f>
        <v>0</v>
      </c>
      <c r="CL110" s="11">
        <f>SUMIFS('BD Factoraje'!$R:$R,'BD Factoraje'!$K:$K,'Cartera Semanal Producto'!CL1,'BD Factoraje'!$O:$O,"&gt;=-"&amp;90,'BD Factoraje'!$O:$O,"&lt;-"&amp;60,'BD Factoraje'!$C:$C,$B$2)</f>
        <v>0</v>
      </c>
      <c r="CM110" s="11">
        <f>SUMIFS('BD Factoraje'!$R:$R,'BD Factoraje'!$K:$K,'Cartera Semanal Producto'!CM1,'BD Factoraje'!$O:$O,"&gt;=-"&amp;90,'BD Factoraje'!$O:$O,"&lt;-"&amp;60,'BD Factoraje'!$C:$C,$B$2)</f>
        <v>0</v>
      </c>
      <c r="CN110" s="11">
        <f>SUMIFS('BD Factoraje'!$R:$R,'BD Factoraje'!$K:$K,'Cartera Semanal Producto'!CN1,'BD Factoraje'!$O:$O,"&gt;=-"&amp;90,'BD Factoraje'!$O:$O,"&lt;-"&amp;60,'BD Factoraje'!$C:$C,$B$2)</f>
        <v>0</v>
      </c>
      <c r="CO110" s="11">
        <f>SUMIFS('BD Factoraje'!$R:$R,'BD Factoraje'!$K:$K,'Cartera Semanal Producto'!CO1,'BD Factoraje'!$O:$O,"&gt;=-"&amp;90,'BD Factoraje'!$O:$O,"&lt;-"&amp;60,'BD Factoraje'!$C:$C,$B$2)</f>
        <v>0</v>
      </c>
      <c r="CP110" s="11">
        <f>SUMIFS('BD Factoraje'!$R:$R,'BD Factoraje'!$K:$K,'Cartera Semanal Producto'!CP1,'BD Factoraje'!$O:$O,"&gt;=-"&amp;90,'BD Factoraje'!$O:$O,"&lt;-"&amp;60,'BD Factoraje'!$C:$C,$B$2)</f>
        <v>0</v>
      </c>
      <c r="CQ110" s="11">
        <f>SUMIFS('BD Factoraje'!$R:$R,'BD Factoraje'!$K:$K,'Cartera Semanal Producto'!CQ1,'BD Factoraje'!$O:$O,"&gt;=-"&amp;90,'BD Factoraje'!$O:$O,"&lt;-"&amp;60,'BD Factoraje'!$C:$C,$B$2)</f>
        <v>0</v>
      </c>
      <c r="CR110" s="11">
        <f>SUMIFS('BD Factoraje'!$R:$R,'BD Factoraje'!$K:$K,'Cartera Semanal Producto'!CR1,'BD Factoraje'!$O:$O,"&gt;=-"&amp;90,'BD Factoraje'!$O:$O,"&lt;-"&amp;60,'BD Factoraje'!$C:$C,$B$2)</f>
        <v>0</v>
      </c>
      <c r="CS110" s="11">
        <f>SUMIFS('BD Factoraje'!$R:$R,'BD Factoraje'!$K:$K,'Cartera Semanal Producto'!CS1,'BD Factoraje'!$O:$O,"&gt;=-"&amp;90,'BD Factoraje'!$O:$O,"&lt;-"&amp;60,'BD Factoraje'!$C:$C,$B$2)</f>
        <v>0</v>
      </c>
      <c r="CT110" s="11">
        <f>SUMIFS('BD Factoraje'!$R:$R,'BD Factoraje'!$K:$K,'Cartera Semanal Producto'!CT1,'BD Factoraje'!$O:$O,"&gt;=-"&amp;90,'BD Factoraje'!$O:$O,"&lt;-"&amp;60,'BD Factoraje'!$C:$C,$B$2)</f>
        <v>0</v>
      </c>
      <c r="CU110" s="11">
        <f>SUMIFS('BD Factoraje'!$R:$R,'BD Factoraje'!$K:$K,'Cartera Semanal Producto'!CU1,'BD Factoraje'!$O:$O,"&gt;=-"&amp;90,'BD Factoraje'!$O:$O,"&lt;-"&amp;60,'BD Factoraje'!$C:$C,$B$2)</f>
        <v>0</v>
      </c>
      <c r="CV110" s="11">
        <f>SUMIFS('BD Factoraje'!$R:$R,'BD Factoraje'!$K:$K,'Cartera Semanal Producto'!CV1,'BD Factoraje'!$O:$O,"&gt;=-"&amp;90,'BD Factoraje'!$O:$O,"&lt;-"&amp;60,'BD Factoraje'!$C:$C,$B$2)</f>
        <v>0</v>
      </c>
    </row>
    <row r="111" spans="1:100" s="12" customFormat="1" x14ac:dyDescent="0.25">
      <c r="A111" s="13"/>
      <c r="B111" s="8" t="s">
        <v>132</v>
      </c>
      <c r="C111" s="11">
        <f>SUMIFS('BD Factoraje'!$R:$R,'BD Factoraje'!$K:$K,'Cartera Semanal Producto'!C1,'BD Factoraje'!$O:$O,"&lt;"&amp;-90,'BD Factoraje'!$C:$C,$B$2)</f>
        <v>0</v>
      </c>
      <c r="D111" s="11">
        <f>SUMIFS('BD Factoraje'!$R:$R,'BD Factoraje'!$K:$K,'Cartera Semanal Producto'!D1,'BD Factoraje'!$O:$O,"&lt;"&amp;-90,'BD Factoraje'!$C:$C,$B$2)</f>
        <v>0</v>
      </c>
      <c r="E111" s="11">
        <f>SUMIFS('BD Factoraje'!$R:$R,'BD Factoraje'!$K:$K,'Cartera Semanal Producto'!E1,'BD Factoraje'!$O:$O,"&lt;"&amp;-90,'BD Factoraje'!$C:$C,$B$2)</f>
        <v>0</v>
      </c>
      <c r="F111" s="11">
        <f>SUMIFS('BD Factoraje'!$R:$R,'BD Factoraje'!$K:$K,'Cartera Semanal Producto'!F1,'BD Factoraje'!$O:$O,"&lt;"&amp;-90,'BD Factoraje'!$C:$C,$B$2)</f>
        <v>0</v>
      </c>
      <c r="G111" s="11">
        <f>SUMIFS('BD Factoraje'!$R:$R,'BD Factoraje'!$K:$K,'Cartera Semanal Producto'!G1,'BD Factoraje'!$O:$O,"&lt;"&amp;-90,'BD Factoraje'!$C:$C,$B$2)</f>
        <v>0</v>
      </c>
      <c r="H111" s="11">
        <f>SUMIFS('BD Factoraje'!$R:$R,'BD Factoraje'!$K:$K,'Cartera Semanal Producto'!H1,'BD Factoraje'!$O:$O,"&lt;"&amp;-90,'BD Factoraje'!$C:$C,$B$2)</f>
        <v>0</v>
      </c>
      <c r="I111" s="11">
        <f>SUMIFS('BD Factoraje'!$R:$R,'BD Factoraje'!$K:$K,'Cartera Semanal Producto'!I1,'BD Factoraje'!$O:$O,"&lt;"&amp;-90,'BD Factoraje'!$C:$C,$B$2)</f>
        <v>0</v>
      </c>
      <c r="J111" s="11">
        <f>SUMIFS('BD Factoraje'!$R:$R,'BD Factoraje'!$K:$K,'Cartera Semanal Producto'!J1,'BD Factoraje'!$O:$O,"&lt;"&amp;-90,'BD Factoraje'!$C:$C,$B$2)</f>
        <v>0</v>
      </c>
      <c r="K111" s="11">
        <f>SUMIFS('BD Factoraje'!$R:$R,'BD Factoraje'!$K:$K,'Cartera Semanal Producto'!K1,'BD Factoraje'!$O:$O,"&lt;"&amp;-90,'BD Factoraje'!$C:$C,$B$2)</f>
        <v>0</v>
      </c>
      <c r="L111" s="11">
        <f>SUMIFS('BD Factoraje'!$R:$R,'BD Factoraje'!$K:$K,'Cartera Semanal Producto'!L1,'BD Factoraje'!$O:$O,"&lt;"&amp;-90,'BD Factoraje'!$C:$C,$B$2)</f>
        <v>0</v>
      </c>
      <c r="M111" s="11">
        <f>SUMIFS('BD Factoraje'!$R:$R,'BD Factoraje'!$K:$K,'Cartera Semanal Producto'!M1,'BD Factoraje'!$O:$O,"&lt;"&amp;-90,'BD Factoraje'!$C:$C,$B$2)</f>
        <v>0</v>
      </c>
      <c r="N111" s="11">
        <f>SUMIFS('BD Factoraje'!$R:$R,'BD Factoraje'!$K:$K,'Cartera Semanal Producto'!N1,'BD Factoraje'!$O:$O,"&lt;"&amp;-90,'BD Factoraje'!$C:$C,$B$2)</f>
        <v>0</v>
      </c>
      <c r="O111" s="11">
        <f>SUMIFS('BD Factoraje'!$R:$R,'BD Factoraje'!$K:$K,'Cartera Semanal Producto'!O1,'BD Factoraje'!$O:$O,"&lt;"&amp;-90,'BD Factoraje'!$C:$C,$B$2)</f>
        <v>0</v>
      </c>
      <c r="P111" s="11">
        <f>SUMIFS('BD Factoraje'!$R:$R,'BD Factoraje'!$K:$K,'Cartera Semanal Producto'!P1,'BD Factoraje'!$O:$O,"&lt;"&amp;-90,'BD Factoraje'!$C:$C,$B$2)</f>
        <v>0</v>
      </c>
      <c r="Q111" s="11">
        <f>SUMIFS('BD Factoraje'!$R:$R,'BD Factoraje'!$K:$K,'Cartera Semanal Producto'!Q1,'BD Factoraje'!$O:$O,"&lt;"&amp;-90,'BD Factoraje'!$C:$C,$B$2)</f>
        <v>0</v>
      </c>
      <c r="R111" s="11">
        <f>SUMIFS('BD Factoraje'!$R:$R,'BD Factoraje'!$K:$K,'Cartera Semanal Producto'!R1,'BD Factoraje'!$O:$O,"&lt;"&amp;-90,'BD Factoraje'!$C:$C,$B$2)</f>
        <v>0</v>
      </c>
      <c r="S111" s="11">
        <f>SUMIFS('BD Factoraje'!$R:$R,'BD Factoraje'!$K:$K,'Cartera Semanal Producto'!S1,'BD Factoraje'!$O:$O,"&lt;"&amp;-90,'BD Factoraje'!$C:$C,$B$2)</f>
        <v>0</v>
      </c>
      <c r="T111" s="11">
        <f>SUMIFS('BD Factoraje'!$R:$R,'BD Factoraje'!$K:$K,'Cartera Semanal Producto'!T1,'BD Factoraje'!$O:$O,"&lt;"&amp;-90,'BD Factoraje'!$C:$C,$B$2)</f>
        <v>0</v>
      </c>
      <c r="U111" s="11">
        <f>SUMIFS('BD Factoraje'!$R:$R,'BD Factoraje'!$K:$K,'Cartera Semanal Producto'!U1,'BD Factoraje'!$O:$O,"&lt;"&amp;-90,'BD Factoraje'!$C:$C,$B$2)</f>
        <v>0</v>
      </c>
      <c r="V111" s="11">
        <f>SUMIFS('BD Factoraje'!$R:$R,'BD Factoraje'!$K:$K,'Cartera Semanal Producto'!V1,'BD Factoraje'!$O:$O,"&lt;"&amp;-90,'BD Factoraje'!$C:$C,$B$2)</f>
        <v>0</v>
      </c>
      <c r="W111" s="11">
        <f>SUMIFS('BD Factoraje'!$R:$R,'BD Factoraje'!$K:$K,'Cartera Semanal Producto'!W1,'BD Factoraje'!$O:$O,"&lt;"&amp;-90,'BD Factoraje'!$C:$C,$B$2)</f>
        <v>0</v>
      </c>
      <c r="X111" s="11">
        <f>SUMIFS('BD Factoraje'!$R:$R,'BD Factoraje'!$K:$K,'Cartera Semanal Producto'!X1,'BD Factoraje'!$O:$O,"&lt;"&amp;-90,'BD Factoraje'!$C:$C,$B$2)</f>
        <v>0</v>
      </c>
      <c r="Y111" s="11">
        <f>SUMIFS('BD Factoraje'!$R:$R,'BD Factoraje'!$K:$K,'Cartera Semanal Producto'!Y1,'BD Factoraje'!$O:$O,"&lt;"&amp;-90,'BD Factoraje'!$C:$C,$B$2)</f>
        <v>0</v>
      </c>
      <c r="Z111" s="11">
        <f>SUMIFS('BD Factoraje'!$R:$R,'BD Factoraje'!$K:$K,'Cartera Semanal Producto'!Z1,'BD Factoraje'!$O:$O,"&lt;"&amp;-90,'BD Factoraje'!$C:$C,$B$2)</f>
        <v>0</v>
      </c>
      <c r="AA111" s="11">
        <f>SUMIFS('BD Factoraje'!$R:$R,'BD Factoraje'!$K:$K,'Cartera Semanal Producto'!AA1,'BD Factoraje'!$O:$O,"&lt;"&amp;-90,'BD Factoraje'!$C:$C,$B$2)</f>
        <v>0</v>
      </c>
      <c r="AB111" s="11">
        <f>SUMIFS('BD Factoraje'!$R:$R,'BD Factoraje'!$K:$K,'Cartera Semanal Producto'!AB1,'BD Factoraje'!$O:$O,"&lt;"&amp;-90,'BD Factoraje'!$C:$C,$B$2)</f>
        <v>0</v>
      </c>
      <c r="AC111" s="11">
        <f>SUMIFS('BD Factoraje'!$R:$R,'BD Factoraje'!$K:$K,'Cartera Semanal Producto'!AC1,'BD Factoraje'!$O:$O,"&lt;"&amp;-90,'BD Factoraje'!$C:$C,$B$2)</f>
        <v>0</v>
      </c>
      <c r="AD111" s="11">
        <f>SUMIFS('BD Factoraje'!$R:$R,'BD Factoraje'!$K:$K,'Cartera Semanal Producto'!AD1,'BD Factoraje'!$O:$O,"&lt;"&amp;-90,'BD Factoraje'!$C:$C,$B$2)</f>
        <v>0</v>
      </c>
      <c r="AE111" s="11">
        <f>SUMIFS('BD Factoraje'!$R:$R,'BD Factoraje'!$K:$K,'Cartera Semanal Producto'!AE1,'BD Factoraje'!$O:$O,"&lt;"&amp;-90,'BD Factoraje'!$C:$C,$B$2)</f>
        <v>0</v>
      </c>
      <c r="AF111" s="11">
        <f>SUMIFS('BD Factoraje'!$R:$R,'BD Factoraje'!$K:$K,'Cartera Semanal Producto'!AF1,'BD Factoraje'!$O:$O,"&lt;"&amp;-90,'BD Factoraje'!$C:$C,$B$2)</f>
        <v>0</v>
      </c>
      <c r="AG111" s="11">
        <f>SUMIFS('BD Factoraje'!$R:$R,'BD Factoraje'!$K:$K,'Cartera Semanal Producto'!AG1,'BD Factoraje'!$O:$O,"&lt;"&amp;-90,'BD Factoraje'!$C:$C,$B$2)</f>
        <v>0</v>
      </c>
      <c r="AH111" s="11">
        <f>SUMIFS('BD Factoraje'!$R:$R,'BD Factoraje'!$K:$K,'Cartera Semanal Producto'!AH1,'BD Factoraje'!$O:$O,"&lt;"&amp;-90,'BD Factoraje'!$C:$C,$B$2)</f>
        <v>0</v>
      </c>
      <c r="AI111" s="11">
        <f>SUMIFS('BD Factoraje'!$R:$R,'BD Factoraje'!$K:$K,'Cartera Semanal Producto'!AI1,'BD Factoraje'!$O:$O,"&lt;"&amp;-90,'BD Factoraje'!$C:$C,$B$2)</f>
        <v>0</v>
      </c>
      <c r="AJ111" s="11">
        <f>SUMIFS('BD Factoraje'!$R:$R,'BD Factoraje'!$K:$K,'Cartera Semanal Producto'!AJ1,'BD Factoraje'!$O:$O,"&lt;"&amp;-90,'BD Factoraje'!$C:$C,$B$2)</f>
        <v>0</v>
      </c>
      <c r="AK111" s="11">
        <f>SUMIFS('BD Factoraje'!$R:$R,'BD Factoraje'!$K:$K,'Cartera Semanal Producto'!AK1,'BD Factoraje'!$O:$O,"&lt;"&amp;-90,'BD Factoraje'!$C:$C,$B$2)</f>
        <v>0</v>
      </c>
      <c r="AL111" s="11">
        <f>SUMIFS('BD Factoraje'!$R:$R,'BD Factoraje'!$K:$K,'Cartera Semanal Producto'!AL1,'BD Factoraje'!$O:$O,"&lt;"&amp;-90,'BD Factoraje'!$C:$C,$B$2)</f>
        <v>0</v>
      </c>
      <c r="AM111" s="11">
        <f>SUMIFS('BD Factoraje'!$R:$R,'BD Factoraje'!$K:$K,'Cartera Semanal Producto'!AM1,'BD Factoraje'!$O:$O,"&lt;"&amp;-90,'BD Factoraje'!$C:$C,$B$2)</f>
        <v>0</v>
      </c>
      <c r="AN111" s="11">
        <f>SUMIFS('BD Factoraje'!$R:$R,'BD Factoraje'!$K:$K,'Cartera Semanal Producto'!AN1,'BD Factoraje'!$O:$O,"&lt;"&amp;-90,'BD Factoraje'!$C:$C,$B$2)</f>
        <v>0</v>
      </c>
      <c r="AO111" s="11">
        <f>SUMIFS('BD Factoraje'!$R:$R,'BD Factoraje'!$K:$K,'Cartera Semanal Producto'!AO1,'BD Factoraje'!$O:$O,"&lt;"&amp;-90,'BD Factoraje'!$C:$C,$B$2)</f>
        <v>282.10000000000002</v>
      </c>
      <c r="AP111" s="11">
        <f>SUMIFS('BD Factoraje'!$R:$R,'BD Factoraje'!$K:$K,'Cartera Semanal Producto'!AP1,'BD Factoraje'!$O:$O,"&lt;"&amp;-90,'BD Factoraje'!$C:$C,$B$2)</f>
        <v>40000</v>
      </c>
      <c r="AQ111" s="11">
        <f>SUMIFS('BD Factoraje'!$R:$R,'BD Factoraje'!$K:$K,'Cartera Semanal Producto'!AQ1,'BD Factoraje'!$O:$O,"&lt;"&amp;-90,'BD Factoraje'!$C:$C,$B$2)</f>
        <v>0</v>
      </c>
      <c r="AR111" s="11">
        <f>SUMIFS('BD Factoraje'!$R:$R,'BD Factoraje'!$K:$K,'Cartera Semanal Producto'!AR1,'BD Factoraje'!$O:$O,"&lt;"&amp;-90,'BD Factoraje'!$C:$C,$B$2)</f>
        <v>0</v>
      </c>
      <c r="AS111" s="11">
        <f>SUMIFS('BD Factoraje'!$R:$R,'BD Factoraje'!$K:$K,'Cartera Semanal Producto'!AS1,'BD Factoraje'!$O:$O,"&lt;"&amp;-90,'BD Factoraje'!$C:$C,$B$2)</f>
        <v>30000</v>
      </c>
      <c r="AT111" s="11">
        <f>SUMIFS('BD Factoraje'!$R:$R,'BD Factoraje'!$K:$K,'Cartera Semanal Producto'!AT1,'BD Factoraje'!$O:$O,"&lt;"&amp;-90,'BD Factoraje'!$C:$C,$B$2)</f>
        <v>0</v>
      </c>
      <c r="AU111" s="11">
        <f>SUMIFS('BD Factoraje'!$R:$R,'BD Factoraje'!$K:$K,'Cartera Semanal Producto'!AU1,'BD Factoraje'!$O:$O,"&lt;"&amp;-90,'BD Factoraje'!$C:$C,$B$2)</f>
        <v>0</v>
      </c>
      <c r="AV111" s="11">
        <f>SUMIFS('BD Factoraje'!$R:$R,'BD Factoraje'!$K:$K,'Cartera Semanal Producto'!AV1,'BD Factoraje'!$O:$O,"&lt;"&amp;-90,'BD Factoraje'!$C:$C,$B$2)</f>
        <v>0</v>
      </c>
      <c r="AW111" s="11">
        <f>SUMIFS('BD Factoraje'!$R:$R,'BD Factoraje'!$K:$K,'Cartera Semanal Producto'!AW1,'BD Factoraje'!$O:$O,"&lt;"&amp;-90,'BD Factoraje'!$C:$C,$B$2)</f>
        <v>0</v>
      </c>
      <c r="AX111" s="11">
        <f>SUMIFS('BD Factoraje'!$R:$R,'BD Factoraje'!$K:$K,'Cartera Semanal Producto'!AX1,'BD Factoraje'!$O:$O,"&lt;"&amp;-90,'BD Factoraje'!$C:$C,$B$2)</f>
        <v>4829.21</v>
      </c>
      <c r="AY111" s="11">
        <f>SUMIFS('BD Factoraje'!$R:$R,'BD Factoraje'!$K:$K,'Cartera Semanal Producto'!AY1,'BD Factoraje'!$O:$O,"&lt;"&amp;-90,'BD Factoraje'!$C:$C,$B$2)</f>
        <v>0</v>
      </c>
      <c r="AZ111" s="11">
        <f>SUMIFS('BD Factoraje'!$R:$R,'BD Factoraje'!$K:$K,'Cartera Semanal Producto'!AZ1,'BD Factoraje'!$O:$O,"&lt;"&amp;-90,'BD Factoraje'!$C:$C,$B$2)</f>
        <v>0</v>
      </c>
      <c r="BA111" s="11">
        <f>SUMIFS('BD Factoraje'!$R:$R,'BD Factoraje'!$K:$K,'Cartera Semanal Producto'!BA1,'BD Factoraje'!$O:$O,"&lt;"&amp;-90,'BD Factoraje'!$C:$C,$B$2)</f>
        <v>0</v>
      </c>
      <c r="BB111" s="11">
        <f>SUMIFS('BD Factoraje'!$R:$R,'BD Factoraje'!$K:$K,'Cartera Semanal Producto'!BB1,'BD Factoraje'!$O:$O,"&lt;"&amp;-90,'BD Factoraje'!$C:$C,$B$2)</f>
        <v>0</v>
      </c>
      <c r="BC111" s="11">
        <f>SUMIFS('BD Factoraje'!$R:$R,'BD Factoraje'!$K:$K,'Cartera Semanal Producto'!BC1,'BD Factoraje'!$O:$O,"&lt;"&amp;-90,'BD Factoraje'!$C:$C,$B$2)</f>
        <v>0</v>
      </c>
      <c r="BD111" s="11">
        <f>SUMIFS('BD Factoraje'!$R:$R,'BD Factoraje'!$K:$K,'Cartera Semanal Producto'!BD1,'BD Factoraje'!$O:$O,"&lt;"&amp;-90,'BD Factoraje'!$C:$C,$B$2)</f>
        <v>0</v>
      </c>
      <c r="BE111" s="11">
        <f>SUMIFS('BD Factoraje'!$R:$R,'BD Factoraje'!$K:$K,'Cartera Semanal Producto'!BE1,'BD Factoraje'!$O:$O,"&lt;"&amp;-90,'BD Factoraje'!$C:$C,$B$2)</f>
        <v>0</v>
      </c>
      <c r="BF111" s="11">
        <f>SUMIFS('BD Factoraje'!$R:$R,'BD Factoraje'!$K:$K,'Cartera Semanal Producto'!BF1,'BD Factoraje'!$O:$O,"&lt;"&amp;-90,'BD Factoraje'!$C:$C,$B$2)</f>
        <v>0</v>
      </c>
      <c r="BG111" s="11">
        <f>SUMIFS('BD Factoraje'!$R:$R,'BD Factoraje'!$K:$K,'Cartera Semanal Producto'!BG1,'BD Factoraje'!$O:$O,"&lt;"&amp;-90,'BD Factoraje'!$C:$C,$B$2)</f>
        <v>0</v>
      </c>
      <c r="BH111" s="11">
        <f>SUMIFS('BD Factoraje'!$R:$R,'BD Factoraje'!$K:$K,'Cartera Semanal Producto'!BH1,'BD Factoraje'!$O:$O,"&lt;"&amp;-90,'BD Factoraje'!$C:$C,$B$2)</f>
        <v>0</v>
      </c>
      <c r="BI111" s="11">
        <f>SUMIFS('BD Factoraje'!$R:$R,'BD Factoraje'!$K:$K,'Cartera Semanal Producto'!BI1,'BD Factoraje'!$O:$O,"&lt;"&amp;-90,'BD Factoraje'!$C:$C,$B$2)</f>
        <v>0</v>
      </c>
      <c r="BJ111" s="11">
        <f>SUMIFS('BD Factoraje'!$R:$R,'BD Factoraje'!$K:$K,'Cartera Semanal Producto'!BJ1,'BD Factoraje'!$O:$O,"&lt;"&amp;-90,'BD Factoraje'!$C:$C,$B$2)</f>
        <v>0</v>
      </c>
      <c r="BK111" s="11">
        <f>SUMIFS('BD Factoraje'!$R:$R,'BD Factoraje'!$K:$K,'Cartera Semanal Producto'!BK1,'BD Factoraje'!$O:$O,"&lt;"&amp;-90,'BD Factoraje'!$C:$C,$B$2)</f>
        <v>0</v>
      </c>
      <c r="BL111" s="11">
        <f>SUMIFS('BD Factoraje'!$R:$R,'BD Factoraje'!$K:$K,'Cartera Semanal Producto'!BL1,'BD Factoraje'!$O:$O,"&lt;"&amp;-90,'BD Factoraje'!$C:$C,$B$2)</f>
        <v>0</v>
      </c>
      <c r="BM111" s="11">
        <f>SUMIFS('BD Factoraje'!$R:$R,'BD Factoraje'!$K:$K,'Cartera Semanal Producto'!BM1,'BD Factoraje'!$O:$O,"&lt;"&amp;-90,'BD Factoraje'!$C:$C,$B$2)</f>
        <v>0</v>
      </c>
      <c r="BN111" s="11">
        <f>SUMIFS('BD Factoraje'!$R:$R,'BD Factoraje'!$K:$K,'Cartera Semanal Producto'!BN1,'BD Factoraje'!$O:$O,"&lt;"&amp;-90,'BD Factoraje'!$C:$C,$B$2)</f>
        <v>0</v>
      </c>
      <c r="BO111" s="11">
        <f>SUMIFS('BD Factoraje'!$R:$R,'BD Factoraje'!$K:$K,'Cartera Semanal Producto'!BO1,'BD Factoraje'!$O:$O,"&lt;"&amp;-90,'BD Factoraje'!$C:$C,$B$2)</f>
        <v>0</v>
      </c>
      <c r="BP111" s="11">
        <f>SUMIFS('BD Factoraje'!$R:$R,'BD Factoraje'!$K:$K,'Cartera Semanal Producto'!BP1,'BD Factoraje'!$O:$O,"&lt;"&amp;-90,'BD Factoraje'!$C:$C,$B$2)</f>
        <v>0</v>
      </c>
      <c r="BQ111" s="11">
        <f>SUMIFS('BD Factoraje'!$R:$R,'BD Factoraje'!$K:$K,'Cartera Semanal Producto'!BQ1,'BD Factoraje'!$O:$O,"&lt;"&amp;-90,'BD Factoraje'!$C:$C,$B$2)</f>
        <v>0</v>
      </c>
      <c r="BR111" s="11">
        <f>SUMIFS('BD Factoraje'!$R:$R,'BD Factoraje'!$K:$K,'Cartera Semanal Producto'!BR1,'BD Factoraje'!$O:$O,"&lt;"&amp;-90,'BD Factoraje'!$C:$C,$B$2)</f>
        <v>0</v>
      </c>
      <c r="BS111" s="11">
        <f>SUMIFS('BD Factoraje'!$R:$R,'BD Factoraje'!$K:$K,'Cartera Semanal Producto'!BS1,'BD Factoraje'!$O:$O,"&lt;"&amp;-90,'BD Factoraje'!$C:$C,$B$2)</f>
        <v>0</v>
      </c>
      <c r="BT111" s="11">
        <f>SUMIFS('BD Factoraje'!$R:$R,'BD Factoraje'!$K:$K,'Cartera Semanal Producto'!BT1,'BD Factoraje'!$O:$O,"&lt;"&amp;-90,'BD Factoraje'!$C:$C,$B$2)</f>
        <v>0</v>
      </c>
      <c r="BU111" s="11">
        <f>SUMIFS('BD Factoraje'!$R:$R,'BD Factoraje'!$K:$K,'Cartera Semanal Producto'!BU1,'BD Factoraje'!$O:$O,"&lt;"&amp;-90,'BD Factoraje'!$C:$C,$B$2)</f>
        <v>0</v>
      </c>
      <c r="BV111" s="11">
        <f>SUMIFS('BD Factoraje'!$R:$R,'BD Factoraje'!$K:$K,'Cartera Semanal Producto'!BV1,'BD Factoraje'!$O:$O,"&lt;"&amp;-90,'BD Factoraje'!$C:$C,$B$2)</f>
        <v>0</v>
      </c>
      <c r="BW111" s="11">
        <f>SUMIFS('BD Factoraje'!$R:$R,'BD Factoraje'!$K:$K,'Cartera Semanal Producto'!BW1,'BD Factoraje'!$O:$O,"&lt;"&amp;-90,'BD Factoraje'!$C:$C,$B$2)</f>
        <v>0</v>
      </c>
      <c r="BX111" s="11">
        <f>SUMIFS('BD Factoraje'!$R:$R,'BD Factoraje'!$K:$K,'Cartera Semanal Producto'!BX1,'BD Factoraje'!$O:$O,"&lt;"&amp;-90,'BD Factoraje'!$C:$C,$B$2)</f>
        <v>0</v>
      </c>
      <c r="BY111" s="11">
        <f>SUMIFS('BD Factoraje'!$R:$R,'BD Factoraje'!$K:$K,'Cartera Semanal Producto'!BY1,'BD Factoraje'!$O:$O,"&lt;"&amp;-90,'BD Factoraje'!$C:$C,$B$2)</f>
        <v>0</v>
      </c>
      <c r="BZ111" s="11">
        <f>SUMIFS('BD Factoraje'!$R:$R,'BD Factoraje'!$K:$K,'Cartera Semanal Producto'!BZ1,'BD Factoraje'!$O:$O,"&lt;"&amp;-90,'BD Factoraje'!$C:$C,$B$2)</f>
        <v>0</v>
      </c>
      <c r="CA111" s="11">
        <f>SUMIFS('BD Factoraje'!$R:$R,'BD Factoraje'!$K:$K,'Cartera Semanal Producto'!CA1,'BD Factoraje'!$O:$O,"&lt;"&amp;-90,'BD Factoraje'!$C:$C,$B$2)</f>
        <v>0</v>
      </c>
      <c r="CB111" s="11">
        <f>SUMIFS('BD Factoraje'!$R:$R,'BD Factoraje'!$K:$K,'Cartera Semanal Producto'!CB1,'BD Factoraje'!$O:$O,"&lt;"&amp;-90,'BD Factoraje'!$C:$C,$B$2)</f>
        <v>0</v>
      </c>
      <c r="CC111" s="11">
        <f>SUMIFS('BD Factoraje'!$R:$R,'BD Factoraje'!$K:$K,'Cartera Semanal Producto'!CC1,'BD Factoraje'!$O:$O,"&lt;"&amp;-90,'BD Factoraje'!$C:$C,$B$2)</f>
        <v>0</v>
      </c>
      <c r="CD111" s="11">
        <f>SUMIFS('BD Factoraje'!$R:$R,'BD Factoraje'!$K:$K,'Cartera Semanal Producto'!CD1,'BD Factoraje'!$O:$O,"&lt;"&amp;-90,'BD Factoraje'!$C:$C,$B$2)</f>
        <v>0</v>
      </c>
      <c r="CE111" s="11">
        <f>SUMIFS('BD Factoraje'!$R:$R,'BD Factoraje'!$K:$K,'Cartera Semanal Producto'!CE1,'BD Factoraje'!$O:$O,"&lt;"&amp;-90,'BD Factoraje'!$C:$C,$B$2)</f>
        <v>0</v>
      </c>
      <c r="CF111" s="11">
        <f>SUMIFS('BD Factoraje'!$R:$R,'BD Factoraje'!$K:$K,'Cartera Semanal Producto'!CF1,'BD Factoraje'!$O:$O,"&lt;"&amp;-90,'BD Factoraje'!$C:$C,$B$2)</f>
        <v>0</v>
      </c>
      <c r="CG111" s="11">
        <f>SUMIFS('BD Factoraje'!$R:$R,'BD Factoraje'!$K:$K,'Cartera Semanal Producto'!CG1,'BD Factoraje'!$O:$O,"&lt;"&amp;-90,'BD Factoraje'!$C:$C,$B$2)</f>
        <v>0</v>
      </c>
      <c r="CH111" s="11">
        <f>SUMIFS('BD Factoraje'!$R:$R,'BD Factoraje'!$K:$K,'Cartera Semanal Producto'!CH1,'BD Factoraje'!$O:$O,"&lt;"&amp;-90,'BD Factoraje'!$C:$C,$B$2)</f>
        <v>0</v>
      </c>
      <c r="CI111" s="11">
        <f>SUMIFS('BD Factoraje'!$R:$R,'BD Factoraje'!$K:$K,'Cartera Semanal Producto'!CI1,'BD Factoraje'!$O:$O,"&lt;"&amp;-90,'BD Factoraje'!$C:$C,$B$2)</f>
        <v>0</v>
      </c>
      <c r="CJ111" s="11">
        <f>SUMIFS('BD Factoraje'!$R:$R,'BD Factoraje'!$K:$K,'Cartera Semanal Producto'!CJ1,'BD Factoraje'!$O:$O,"&lt;"&amp;-90,'BD Factoraje'!$C:$C,$B$2)</f>
        <v>0</v>
      </c>
      <c r="CK111" s="11">
        <f>SUMIFS('BD Factoraje'!$R:$R,'BD Factoraje'!$K:$K,'Cartera Semanal Producto'!CK1,'BD Factoraje'!$O:$O,"&lt;"&amp;-90,'BD Factoraje'!$C:$C,$B$2)</f>
        <v>0</v>
      </c>
      <c r="CL111" s="11">
        <f>SUMIFS('BD Factoraje'!$R:$R,'BD Factoraje'!$K:$K,'Cartera Semanal Producto'!CL1,'BD Factoraje'!$O:$O,"&lt;"&amp;-90,'BD Factoraje'!$C:$C,$B$2)</f>
        <v>0</v>
      </c>
      <c r="CM111" s="11">
        <f>SUMIFS('BD Factoraje'!$R:$R,'BD Factoraje'!$K:$K,'Cartera Semanal Producto'!CM1,'BD Factoraje'!$O:$O,"&lt;"&amp;-90,'BD Factoraje'!$C:$C,$B$2)</f>
        <v>0</v>
      </c>
      <c r="CN111" s="11">
        <f>SUMIFS('BD Factoraje'!$R:$R,'BD Factoraje'!$K:$K,'Cartera Semanal Producto'!CN1,'BD Factoraje'!$O:$O,"&lt;"&amp;-90,'BD Factoraje'!$C:$C,$B$2)</f>
        <v>0</v>
      </c>
      <c r="CO111" s="11">
        <f>SUMIFS('BD Factoraje'!$R:$R,'BD Factoraje'!$K:$K,'Cartera Semanal Producto'!CO1,'BD Factoraje'!$O:$O,"&lt;"&amp;-90,'BD Factoraje'!$C:$C,$B$2)</f>
        <v>0</v>
      </c>
      <c r="CP111" s="11">
        <f>SUMIFS('BD Factoraje'!$R:$R,'BD Factoraje'!$K:$K,'Cartera Semanal Producto'!CP1,'BD Factoraje'!$O:$O,"&lt;"&amp;-90,'BD Factoraje'!$C:$C,$B$2)</f>
        <v>0</v>
      </c>
      <c r="CQ111" s="11">
        <f>SUMIFS('BD Factoraje'!$R:$R,'BD Factoraje'!$K:$K,'Cartera Semanal Producto'!CQ1,'BD Factoraje'!$O:$O,"&lt;"&amp;-90,'BD Factoraje'!$C:$C,$B$2)</f>
        <v>0</v>
      </c>
      <c r="CR111" s="11">
        <f>SUMIFS('BD Factoraje'!$R:$R,'BD Factoraje'!$K:$K,'Cartera Semanal Producto'!CR1,'BD Factoraje'!$O:$O,"&lt;"&amp;-90,'BD Factoraje'!$C:$C,$B$2)</f>
        <v>0</v>
      </c>
      <c r="CS111" s="11">
        <f>SUMIFS('BD Factoraje'!$R:$R,'BD Factoraje'!$K:$K,'Cartera Semanal Producto'!CS1,'BD Factoraje'!$O:$O,"&lt;"&amp;-90,'BD Factoraje'!$C:$C,$B$2)</f>
        <v>0</v>
      </c>
      <c r="CT111" s="11">
        <f>SUMIFS('BD Factoraje'!$R:$R,'BD Factoraje'!$K:$K,'Cartera Semanal Producto'!CT1,'BD Factoraje'!$O:$O,"&lt;"&amp;-90,'BD Factoraje'!$C:$C,$B$2)</f>
        <v>0</v>
      </c>
      <c r="CU111" s="11">
        <f>SUMIFS('BD Factoraje'!$R:$R,'BD Factoraje'!$K:$K,'Cartera Semanal Producto'!CU1,'BD Factoraje'!$O:$O,"&lt;"&amp;-90,'BD Factoraje'!$C:$C,$B$2)</f>
        <v>0</v>
      </c>
      <c r="CV111" s="11">
        <f>SUMIFS('BD Factoraje'!$R:$R,'BD Factoraje'!$K:$K,'Cartera Semanal Producto'!CV1,'BD Factoraje'!$O:$O,"&lt;"&amp;-90,'BD Factoraje'!$C:$C,$B$2)</f>
        <v>0</v>
      </c>
    </row>
    <row r="112" spans="1:100" s="12" customFormat="1" x14ac:dyDescent="0.25">
      <c r="A112" s="13"/>
      <c r="B112" s="32"/>
    </row>
    <row r="113" spans="1:100" s="12" customFormat="1" ht="45" x14ac:dyDescent="0.25">
      <c r="A113" s="13"/>
      <c r="B113" s="23" t="s">
        <v>127</v>
      </c>
      <c r="C113" s="22">
        <f>IFERROR(SUM(C114:C116)/C103,0)</f>
        <v>0</v>
      </c>
      <c r="D113" s="22">
        <f t="shared" ref="D113:M113" si="156">IFERROR(SUM(D114:D116)/D103,0)</f>
        <v>0</v>
      </c>
      <c r="E113" s="22">
        <f t="shared" si="156"/>
        <v>0</v>
      </c>
      <c r="F113" s="22">
        <f t="shared" si="156"/>
        <v>0</v>
      </c>
      <c r="G113" s="22">
        <f t="shared" si="156"/>
        <v>0</v>
      </c>
      <c r="H113" s="22">
        <f t="shared" si="156"/>
        <v>0</v>
      </c>
      <c r="I113" s="22">
        <f t="shared" si="156"/>
        <v>0</v>
      </c>
      <c r="J113" s="22">
        <f t="shared" si="156"/>
        <v>0</v>
      </c>
      <c r="K113" s="22">
        <f t="shared" si="156"/>
        <v>0</v>
      </c>
      <c r="L113" s="22">
        <f t="shared" si="156"/>
        <v>0</v>
      </c>
      <c r="M113" s="22">
        <f t="shared" si="156"/>
        <v>0</v>
      </c>
      <c r="N113" s="22">
        <f>IFERROR(SUM(N114:N116)/N103,0)</f>
        <v>0</v>
      </c>
      <c r="O113" s="22">
        <f t="shared" ref="O113" si="157">IFERROR(SUM(O114:O116)/O103,0)</f>
        <v>0</v>
      </c>
      <c r="P113" s="22">
        <f t="shared" ref="P113" si="158">IFERROR(SUM(P114:P116)/P103,0)</f>
        <v>0</v>
      </c>
      <c r="Q113" s="22">
        <f t="shared" ref="Q113" si="159">IFERROR(SUM(Q114:Q116)/Q103,0)</f>
        <v>0</v>
      </c>
      <c r="R113" s="22">
        <f>IFERROR(SUM(R114:R116)/R103,0)</f>
        <v>0</v>
      </c>
      <c r="S113" s="22">
        <f t="shared" ref="S113" si="160">IFERROR(SUM(S114:S116)/S103,0)</f>
        <v>0</v>
      </c>
      <c r="T113" s="22">
        <f t="shared" ref="T113" si="161">IFERROR(SUM(T114:T116)/T103,0)</f>
        <v>0</v>
      </c>
      <c r="U113" s="22">
        <f t="shared" ref="U113" si="162">IFERROR(SUM(U114:U116)/U103,0)</f>
        <v>0</v>
      </c>
      <c r="V113" s="22">
        <f t="shared" ref="V113" si="163">IFERROR(SUM(V114:V116)/V103,0)</f>
        <v>0</v>
      </c>
      <c r="W113" s="22">
        <f t="shared" ref="W113" si="164">IFERROR(SUM(W114:W116)/W103,0)</f>
        <v>0</v>
      </c>
      <c r="X113" s="22">
        <f t="shared" ref="X113" si="165">IFERROR(SUM(X114:X116)/X103,0)</f>
        <v>0</v>
      </c>
      <c r="Y113" s="22">
        <f t="shared" ref="Y113" si="166">IFERROR(SUM(Y114:Y116)/Y103,0)</f>
        <v>0</v>
      </c>
      <c r="Z113" s="22">
        <f t="shared" ref="Z113" si="167">IFERROR(SUM(Z114:Z116)/Z103,0)</f>
        <v>0</v>
      </c>
      <c r="AA113" s="22">
        <f>IFERROR(SUM(AA114:AA116)/AA103,0)</f>
        <v>0</v>
      </c>
      <c r="AB113" s="22">
        <f t="shared" ref="AB113" si="168">IFERROR(SUM(AB114:AB116)/AB103,0)</f>
        <v>0</v>
      </c>
      <c r="AC113" s="22">
        <f t="shared" ref="AC113" si="169">IFERROR(SUM(AC114:AC116)/AC103,0)</f>
        <v>0</v>
      </c>
      <c r="AD113" s="22">
        <f t="shared" ref="AD113" si="170">IFERROR(SUM(AD114:AD116)/AD103,0)</f>
        <v>0</v>
      </c>
      <c r="AE113" s="22">
        <f t="shared" ref="AE113" si="171">IFERROR(SUM(AE114:AE116)/AE103,0)</f>
        <v>0</v>
      </c>
      <c r="AF113" s="22">
        <f t="shared" ref="AF113" si="172">IFERROR(SUM(AF114:AF116)/AF103,0)</f>
        <v>0</v>
      </c>
      <c r="AG113" s="22">
        <f t="shared" ref="AG113" si="173">IFERROR(SUM(AG114:AG116)/AG103,0)</f>
        <v>0</v>
      </c>
      <c r="AH113" s="22">
        <f t="shared" ref="AH113" si="174">IFERROR(SUM(AH114:AH116)/AH103,0)</f>
        <v>0</v>
      </c>
      <c r="AI113" s="22">
        <f t="shared" ref="AI113" si="175">IFERROR(SUM(AI114:AI116)/AI103,0)</f>
        <v>0</v>
      </c>
      <c r="AJ113" s="22">
        <f>IFERROR(SUM(AJ114:AJ116)/AJ103,0)</f>
        <v>0</v>
      </c>
      <c r="AK113" s="22">
        <f t="shared" ref="AK113" si="176">IFERROR(SUM(AK114:AK116)/AK103,0)</f>
        <v>0</v>
      </c>
      <c r="AL113" s="22">
        <f t="shared" ref="AL113" si="177">IFERROR(SUM(AL114:AL116)/AL103,0)</f>
        <v>0</v>
      </c>
      <c r="AM113" s="22">
        <f t="shared" ref="AM113" si="178">IFERROR(SUM(AM114:AM116)/AM103,0)</f>
        <v>0</v>
      </c>
      <c r="AN113" s="22">
        <f t="shared" ref="AN113" si="179">IFERROR(SUM(AN114:AN116)/AN103,0)</f>
        <v>0</v>
      </c>
      <c r="AO113" s="22">
        <f t="shared" ref="AO113" si="180">IFERROR(SUM(AO114:AO116)/AO103,0)</f>
        <v>1.3718899999999999E-2</v>
      </c>
      <c r="AP113" s="22">
        <f t="shared" ref="AP113" si="181">IFERROR(SUM(AP114:AP116)/AP103,0)</f>
        <v>0.31818181818181818</v>
      </c>
      <c r="AQ113" s="22">
        <f t="shared" ref="AQ113" si="182">IFERROR(SUM(AQ114:AQ116)/AQ103,0)</f>
        <v>0</v>
      </c>
      <c r="AR113" s="22">
        <f t="shared" ref="AR113" si="183">IFERROR(SUM(AR114:AR116)/AR103,0)</f>
        <v>0</v>
      </c>
      <c r="AS113" s="22">
        <f>IFERROR(SUM(AS114:AS116)/AS103,0)</f>
        <v>0</v>
      </c>
      <c r="AT113" s="22">
        <f t="shared" ref="AT113" si="184">IFERROR(SUM(AT114:AT116)/AT103,0)</f>
        <v>0</v>
      </c>
      <c r="AU113" s="22">
        <f t="shared" ref="AU113" si="185">IFERROR(SUM(AU114:AU116)/AU103,0)</f>
        <v>0</v>
      </c>
      <c r="AV113" s="22">
        <f t="shared" ref="AV113" si="186">IFERROR(SUM(AV114:AV116)/AV103,0)</f>
        <v>0</v>
      </c>
      <c r="AW113" s="22">
        <f t="shared" ref="AW113" si="187">IFERROR(SUM(AW114:AW116)/AW103,0)</f>
        <v>0</v>
      </c>
      <c r="AX113" s="22">
        <f t="shared" ref="AX113" si="188">IFERROR(SUM(AX114:AX116)/AX103,0)</f>
        <v>1.0731577777777777E-2</v>
      </c>
      <c r="AY113" s="22">
        <f t="shared" ref="AY113" si="189">IFERROR(SUM(AY114:AY116)/AY103,0)</f>
        <v>0</v>
      </c>
      <c r="AZ113" s="22">
        <f t="shared" ref="AZ113" si="190">IFERROR(SUM(AZ114:AZ116)/AZ103,0)</f>
        <v>0</v>
      </c>
      <c r="BA113" s="22">
        <f t="shared" ref="BA113" si="191">IFERROR(SUM(BA114:BA116)/BA103,0)</f>
        <v>0</v>
      </c>
      <c r="BB113" s="22">
        <f t="shared" ref="BB113" si="192">IFERROR(SUM(BB114:BB116)/BB103,0)</f>
        <v>0</v>
      </c>
      <c r="BC113" s="22">
        <f t="shared" ref="BC113" si="193">IFERROR(SUM(BC114:BC116)/BC103,0)</f>
        <v>0</v>
      </c>
      <c r="BD113" s="22">
        <f>IFERROR(SUM(BD114:BD116)/BD103,0)</f>
        <v>0</v>
      </c>
      <c r="BE113" s="22">
        <f t="shared" ref="BE113" si="194">IFERROR(SUM(BE114:BE116)/BE103,0)</f>
        <v>0</v>
      </c>
      <c r="BF113" s="22">
        <f>IFERROR(SUM(BF114:BF116)/BF103,0)</f>
        <v>2.6684721020012584E-3</v>
      </c>
      <c r="BG113" s="22">
        <f t="shared" ref="BG113" si="195">IFERROR(SUM(BG114:BG116)/BG103,0)</f>
        <v>0</v>
      </c>
      <c r="BH113" s="22">
        <f t="shared" ref="BH113" si="196">IFERROR(SUM(BH114:BH116)/BH103,0)</f>
        <v>0.90714235502137797</v>
      </c>
      <c r="BI113" s="22">
        <f t="shared" ref="BI113" si="197">IFERROR(SUM(BI114:BI116)/BI103,0)</f>
        <v>0</v>
      </c>
      <c r="BJ113" s="22">
        <f t="shared" ref="BJ113" si="198">IFERROR(SUM(BJ114:BJ116)/BJ103,0)</f>
        <v>1</v>
      </c>
      <c r="BK113" s="22">
        <f t="shared" ref="BK113" si="199">IFERROR(SUM(BK114:BK116)/BK103,0)</f>
        <v>0</v>
      </c>
      <c r="BL113" s="22">
        <f t="shared" ref="BL113" si="200">IFERROR(SUM(BL114:BL116)/BL103,0)</f>
        <v>0</v>
      </c>
      <c r="BM113" s="22">
        <f t="shared" ref="BM113" si="201">IFERROR(SUM(BM114:BM116)/BM103,0)</f>
        <v>0</v>
      </c>
      <c r="BN113" s="22">
        <f t="shared" ref="BN113" si="202">IFERROR(SUM(BN114:BN116)/BN103,0)</f>
        <v>0</v>
      </c>
      <c r="BO113" s="22">
        <f t="shared" ref="BO113" si="203">IFERROR(SUM(BO114:BO116)/BO103,0)</f>
        <v>0</v>
      </c>
      <c r="BP113" s="22">
        <f t="shared" ref="BP113" si="204">IFERROR(SUM(BP114:BP116)/BP103,0)</f>
        <v>0</v>
      </c>
      <c r="BQ113" s="22">
        <f>IFERROR(SUM(BQ114:BQ116)/BQ103,0)</f>
        <v>0.42302452999461665</v>
      </c>
      <c r="BR113" s="22">
        <f t="shared" ref="BR113" si="205">IFERROR(SUM(BR114:BR116)/BR103,0)</f>
        <v>0</v>
      </c>
      <c r="BS113" s="22">
        <f t="shared" ref="BS113" si="206">IFERROR(SUM(BS114:BS116)/BS103,0)</f>
        <v>0</v>
      </c>
      <c r="BT113" s="22">
        <f t="shared" ref="BT113" si="207">IFERROR(SUM(BT114:BT116)/BT103,0)</f>
        <v>0</v>
      </c>
      <c r="BU113" s="22">
        <f>IFERROR(SUM(BU114:BU116)/BU103,0)</f>
        <v>0</v>
      </c>
      <c r="BV113" s="22">
        <f t="shared" ref="BV113" si="208">IFERROR(SUM(BV114:BV116)/BV103,0)</f>
        <v>0</v>
      </c>
      <c r="BW113" s="22">
        <f t="shared" ref="BW113" si="209">IFERROR(SUM(BW114:BW116)/BW103,0)</f>
        <v>0</v>
      </c>
      <c r="BX113" s="22">
        <f t="shared" ref="BX113" si="210">IFERROR(SUM(BX114:BX116)/BX103,0)</f>
        <v>0</v>
      </c>
      <c r="BY113" s="22">
        <f t="shared" ref="BY113" si="211">IFERROR(SUM(BY114:BY116)/BY103,0)</f>
        <v>0</v>
      </c>
      <c r="BZ113" s="22">
        <f t="shared" ref="BZ113" si="212">IFERROR(SUM(BZ114:BZ116)/BZ103,0)</f>
        <v>0</v>
      </c>
      <c r="CA113" s="22">
        <f t="shared" ref="CA113" si="213">IFERROR(SUM(CA114:CA116)/CA103,0)</f>
        <v>0</v>
      </c>
      <c r="CB113" s="22">
        <f t="shared" ref="CB113" si="214">IFERROR(SUM(CB114:CB116)/CB103,0)</f>
        <v>0</v>
      </c>
      <c r="CC113" s="22">
        <f t="shared" ref="CC113" si="215">IFERROR(SUM(CC114:CC116)/CC103,0)</f>
        <v>0</v>
      </c>
      <c r="CD113" s="22">
        <f>IFERROR(SUM(CD114:CD116)/CD103,0)</f>
        <v>0</v>
      </c>
      <c r="CE113" s="22">
        <f t="shared" ref="CE113" si="216">IFERROR(SUM(CE114:CE116)/CE103,0)</f>
        <v>0</v>
      </c>
      <c r="CF113" s="22">
        <f t="shared" ref="CF113" si="217">IFERROR(SUM(CF114:CF116)/CF103,0)</f>
        <v>0.51985020596496156</v>
      </c>
      <c r="CG113" s="22">
        <f t="shared" ref="CG113" si="218">IFERROR(SUM(CG114:CG116)/CG103,0)</f>
        <v>0</v>
      </c>
      <c r="CH113" s="22">
        <f t="shared" ref="CH113" si="219">IFERROR(SUM(CH114:CH116)/CH103,0)</f>
        <v>0</v>
      </c>
      <c r="CI113" s="22">
        <f t="shared" ref="CI113" si="220">IFERROR(SUM(CI114:CI116)/CI103,0)</f>
        <v>0</v>
      </c>
      <c r="CJ113" s="22">
        <f t="shared" ref="CJ113" si="221">IFERROR(SUM(CJ114:CJ116)/CJ103,0)</f>
        <v>0</v>
      </c>
      <c r="CK113" s="22">
        <f t="shared" ref="CK113" si="222">IFERROR(SUM(CK114:CK116)/CK103,0)</f>
        <v>0</v>
      </c>
      <c r="CL113" s="22">
        <f t="shared" ref="CL113" si="223">IFERROR(SUM(CL114:CL116)/CL103,0)</f>
        <v>0</v>
      </c>
      <c r="CM113" s="22">
        <f>IFERROR(SUM(CM114:CM116)/CM103,0)</f>
        <v>0</v>
      </c>
      <c r="CN113" s="22">
        <f t="shared" ref="CN113" si="224">IFERROR(SUM(CN114:CN116)/CN103,0)</f>
        <v>0</v>
      </c>
      <c r="CO113" s="22">
        <f t="shared" ref="CO113" si="225">IFERROR(SUM(CO114:CO116)/CO103,0)</f>
        <v>0</v>
      </c>
      <c r="CP113" s="22">
        <f t="shared" ref="CP113" si="226">IFERROR(SUM(CP114:CP116)/CP103,0)</f>
        <v>0</v>
      </c>
      <c r="CQ113" s="22">
        <f t="shared" ref="CQ113" si="227">IFERROR(SUM(CQ114:CQ116)/CQ103,0)</f>
        <v>0</v>
      </c>
      <c r="CR113" s="22">
        <f t="shared" ref="CR113" si="228">IFERROR(SUM(CR114:CR116)/CR103,0)</f>
        <v>0</v>
      </c>
      <c r="CS113" s="22">
        <f t="shared" ref="CS113" si="229">IFERROR(SUM(CS114:CS116)/CS103,0)</f>
        <v>0</v>
      </c>
      <c r="CT113" s="22">
        <f t="shared" ref="CT113" si="230">IFERROR(SUM(CT114:CT116)/CT103,0)</f>
        <v>0</v>
      </c>
      <c r="CU113" s="22">
        <f t="shared" ref="CU113" si="231">IFERROR(SUM(CU114:CU116)/CU103,0)</f>
        <v>0</v>
      </c>
      <c r="CV113" s="22">
        <f>IFERROR(SUM(CV114:CV116)/CV103,0)</f>
        <v>0</v>
      </c>
    </row>
    <row r="114" spans="1:100" s="12" customFormat="1" x14ac:dyDescent="0.25">
      <c r="A114" s="13"/>
      <c r="B114" s="8" t="s">
        <v>130</v>
      </c>
      <c r="C114" s="11">
        <f>SUMIFS('BD Factoraje'!$R:$R,'BD Factoraje'!$K:$K,'Cartera Semanal Producto'!C1,'BD Factoraje'!$O:$O,"&gt;=-"&amp;60,'BD Factoraje'!$O:$O,"&lt;-"&amp;30,'BD Factoraje'!$P:$P,1,'BD Factoraje'!$C:$C,$B$2)</f>
        <v>0</v>
      </c>
      <c r="D114" s="11">
        <f>SUMIFS('BD Factoraje'!$R:$R,'BD Factoraje'!$K:$K,'Cartera Semanal Producto'!D1,'BD Factoraje'!$O:$O,"&gt;=-"&amp;60,'BD Factoraje'!$O:$O,"&lt;-"&amp;30,'BD Factoraje'!$P:$P,1,'BD Factoraje'!$C:$C,$B$2)</f>
        <v>0</v>
      </c>
      <c r="E114" s="11">
        <f>SUMIFS('BD Factoraje'!$R:$R,'BD Factoraje'!$K:$K,'Cartera Semanal Producto'!E1,'BD Factoraje'!$O:$O,"&gt;=-"&amp;60,'BD Factoraje'!$O:$O,"&lt;-"&amp;30,'BD Factoraje'!$P:$P,1,'BD Factoraje'!$C:$C,$B$2)</f>
        <v>0</v>
      </c>
      <c r="F114" s="11">
        <f>SUMIFS('BD Factoraje'!$R:$R,'BD Factoraje'!$K:$K,'Cartera Semanal Producto'!F1,'BD Factoraje'!$O:$O,"&gt;=-"&amp;60,'BD Factoraje'!$O:$O,"&lt;-"&amp;30,'BD Factoraje'!$P:$P,1,'BD Factoraje'!$C:$C,$B$2)</f>
        <v>0</v>
      </c>
      <c r="G114" s="11">
        <f>SUMIFS('BD Factoraje'!$R:$R,'BD Factoraje'!$K:$K,'Cartera Semanal Producto'!G1,'BD Factoraje'!$O:$O,"&gt;=-"&amp;60,'BD Factoraje'!$O:$O,"&lt;-"&amp;30,'BD Factoraje'!$P:$P,1,'BD Factoraje'!$C:$C,$B$2)</f>
        <v>0</v>
      </c>
      <c r="H114" s="11">
        <f>SUMIFS('BD Factoraje'!$R:$R,'BD Factoraje'!$K:$K,'Cartera Semanal Producto'!H1,'BD Factoraje'!$O:$O,"&gt;=-"&amp;60,'BD Factoraje'!$O:$O,"&lt;-"&amp;30,'BD Factoraje'!$P:$P,1,'BD Factoraje'!$C:$C,$B$2)</f>
        <v>0</v>
      </c>
      <c r="I114" s="11">
        <f>SUMIFS('BD Factoraje'!$R:$R,'BD Factoraje'!$K:$K,'Cartera Semanal Producto'!I1,'BD Factoraje'!$O:$O,"&gt;=-"&amp;60,'BD Factoraje'!$O:$O,"&lt;-"&amp;30,'BD Factoraje'!$P:$P,1,'BD Factoraje'!$C:$C,$B$2)</f>
        <v>0</v>
      </c>
      <c r="J114" s="11">
        <f>SUMIFS('BD Factoraje'!$R:$R,'BD Factoraje'!$K:$K,'Cartera Semanal Producto'!J1,'BD Factoraje'!$O:$O,"&gt;=-"&amp;60,'BD Factoraje'!$O:$O,"&lt;-"&amp;30,'BD Factoraje'!$P:$P,1,'BD Factoraje'!$C:$C,$B$2)</f>
        <v>0</v>
      </c>
      <c r="K114" s="11">
        <f>SUMIFS('BD Factoraje'!$R:$R,'BD Factoraje'!$K:$K,'Cartera Semanal Producto'!K1,'BD Factoraje'!$O:$O,"&gt;=-"&amp;60,'BD Factoraje'!$O:$O,"&lt;-"&amp;30,'BD Factoraje'!$P:$P,1,'BD Factoraje'!$C:$C,$B$2)</f>
        <v>0</v>
      </c>
      <c r="L114" s="11">
        <f>SUMIFS('BD Factoraje'!$R:$R,'BD Factoraje'!$K:$K,'Cartera Semanal Producto'!L1,'BD Factoraje'!$O:$O,"&gt;=-"&amp;60,'BD Factoraje'!$O:$O,"&lt;-"&amp;30,'BD Factoraje'!$P:$P,1,'BD Factoraje'!$C:$C,$B$2)</f>
        <v>0</v>
      </c>
      <c r="M114" s="11">
        <f>SUMIFS('BD Factoraje'!$R:$R,'BD Factoraje'!$K:$K,'Cartera Semanal Producto'!M1,'BD Factoraje'!$O:$O,"&gt;=-"&amp;60,'BD Factoraje'!$O:$O,"&lt;-"&amp;30,'BD Factoraje'!$P:$P,1,'BD Factoraje'!$C:$C,$B$2)</f>
        <v>0</v>
      </c>
      <c r="N114" s="11">
        <f>SUMIFS('BD Factoraje'!$R:$R,'BD Factoraje'!$K:$K,'Cartera Semanal Producto'!N1,'BD Factoraje'!$O:$O,"&gt;=-"&amp;60,'BD Factoraje'!$O:$O,"&lt;-"&amp;30,'BD Factoraje'!$P:$P,1,'BD Factoraje'!$C:$C,$B$2)</f>
        <v>0</v>
      </c>
      <c r="O114" s="11">
        <f>SUMIFS('BD Factoraje'!$R:$R,'BD Factoraje'!$K:$K,'Cartera Semanal Producto'!O1,'BD Factoraje'!$O:$O,"&gt;=-"&amp;60,'BD Factoraje'!$O:$O,"&lt;-"&amp;30,'BD Factoraje'!$P:$P,1,'BD Factoraje'!$C:$C,$B$2)</f>
        <v>0</v>
      </c>
      <c r="P114" s="11">
        <f>SUMIFS('BD Factoraje'!$R:$R,'BD Factoraje'!$K:$K,'Cartera Semanal Producto'!P1,'BD Factoraje'!$O:$O,"&gt;=-"&amp;60,'BD Factoraje'!$O:$O,"&lt;-"&amp;30,'BD Factoraje'!$P:$P,1,'BD Factoraje'!$C:$C,$B$2)</f>
        <v>0</v>
      </c>
      <c r="Q114" s="11">
        <f>SUMIFS('BD Factoraje'!$R:$R,'BD Factoraje'!$K:$K,'Cartera Semanal Producto'!Q1,'BD Factoraje'!$O:$O,"&gt;=-"&amp;60,'BD Factoraje'!$O:$O,"&lt;-"&amp;30,'BD Factoraje'!$P:$P,1,'BD Factoraje'!$C:$C,$B$2)</f>
        <v>0</v>
      </c>
      <c r="R114" s="11">
        <f>SUMIFS('BD Factoraje'!$R:$R,'BD Factoraje'!$K:$K,'Cartera Semanal Producto'!R1,'BD Factoraje'!$O:$O,"&gt;=-"&amp;60,'BD Factoraje'!$O:$O,"&lt;-"&amp;30,'BD Factoraje'!$P:$P,1,'BD Factoraje'!$C:$C,$B$2)</f>
        <v>0</v>
      </c>
      <c r="S114" s="11">
        <f>SUMIFS('BD Factoraje'!$R:$R,'BD Factoraje'!$K:$K,'Cartera Semanal Producto'!S1,'BD Factoraje'!$O:$O,"&gt;=-"&amp;60,'BD Factoraje'!$O:$O,"&lt;-"&amp;30,'BD Factoraje'!$P:$P,1,'BD Factoraje'!$C:$C,$B$2)</f>
        <v>0</v>
      </c>
      <c r="T114" s="11">
        <f>SUMIFS('BD Factoraje'!$R:$R,'BD Factoraje'!$K:$K,'Cartera Semanal Producto'!T1,'BD Factoraje'!$O:$O,"&gt;=-"&amp;60,'BD Factoraje'!$O:$O,"&lt;-"&amp;30,'BD Factoraje'!$P:$P,1,'BD Factoraje'!$C:$C,$B$2)</f>
        <v>0</v>
      </c>
      <c r="U114" s="11">
        <f>SUMIFS('BD Factoraje'!$R:$R,'BD Factoraje'!$K:$K,'Cartera Semanal Producto'!U1,'BD Factoraje'!$O:$O,"&gt;=-"&amp;60,'BD Factoraje'!$O:$O,"&lt;-"&amp;30,'BD Factoraje'!$P:$P,1,'BD Factoraje'!$C:$C,$B$2)</f>
        <v>0</v>
      </c>
      <c r="V114" s="11">
        <f>SUMIFS('BD Factoraje'!$R:$R,'BD Factoraje'!$K:$K,'Cartera Semanal Producto'!V1,'BD Factoraje'!$O:$O,"&gt;=-"&amp;60,'BD Factoraje'!$O:$O,"&lt;-"&amp;30,'BD Factoraje'!$P:$P,1,'BD Factoraje'!$C:$C,$B$2)</f>
        <v>0</v>
      </c>
      <c r="W114" s="11">
        <f>SUMIFS('BD Factoraje'!$R:$R,'BD Factoraje'!$K:$K,'Cartera Semanal Producto'!W1,'BD Factoraje'!$O:$O,"&gt;=-"&amp;60,'BD Factoraje'!$O:$O,"&lt;-"&amp;30,'BD Factoraje'!$P:$P,1,'BD Factoraje'!$C:$C,$B$2)</f>
        <v>0</v>
      </c>
      <c r="X114" s="11">
        <f>SUMIFS('BD Factoraje'!$R:$R,'BD Factoraje'!$K:$K,'Cartera Semanal Producto'!X1,'BD Factoraje'!$O:$O,"&gt;=-"&amp;60,'BD Factoraje'!$O:$O,"&lt;-"&amp;30,'BD Factoraje'!$P:$P,1,'BD Factoraje'!$C:$C,$B$2)</f>
        <v>0</v>
      </c>
      <c r="Y114" s="11">
        <f>SUMIFS('BD Factoraje'!$R:$R,'BD Factoraje'!$K:$K,'Cartera Semanal Producto'!Y1,'BD Factoraje'!$O:$O,"&gt;=-"&amp;60,'BD Factoraje'!$O:$O,"&lt;-"&amp;30,'BD Factoraje'!$P:$P,1,'BD Factoraje'!$C:$C,$B$2)</f>
        <v>0</v>
      </c>
      <c r="Z114" s="11">
        <f>SUMIFS('BD Factoraje'!$R:$R,'BD Factoraje'!$K:$K,'Cartera Semanal Producto'!Z1,'BD Factoraje'!$O:$O,"&gt;=-"&amp;60,'BD Factoraje'!$O:$O,"&lt;-"&amp;30,'BD Factoraje'!$P:$P,1,'BD Factoraje'!$C:$C,$B$2)</f>
        <v>0</v>
      </c>
      <c r="AA114" s="11">
        <f>SUMIFS('BD Factoraje'!$R:$R,'BD Factoraje'!$K:$K,'Cartera Semanal Producto'!AA1,'BD Factoraje'!$O:$O,"&gt;=-"&amp;60,'BD Factoraje'!$O:$O,"&lt;-"&amp;30,'BD Factoraje'!$P:$P,1,'BD Factoraje'!$C:$C,$B$2)</f>
        <v>0</v>
      </c>
      <c r="AB114" s="11">
        <f>SUMIFS('BD Factoraje'!$R:$R,'BD Factoraje'!$K:$K,'Cartera Semanal Producto'!AB1,'BD Factoraje'!$O:$O,"&gt;=-"&amp;60,'BD Factoraje'!$O:$O,"&lt;-"&amp;30,'BD Factoraje'!$P:$P,1,'BD Factoraje'!$C:$C,$B$2)</f>
        <v>0</v>
      </c>
      <c r="AC114" s="11">
        <f>SUMIFS('BD Factoraje'!$R:$R,'BD Factoraje'!$K:$K,'Cartera Semanal Producto'!AC1,'BD Factoraje'!$O:$O,"&gt;=-"&amp;60,'BD Factoraje'!$O:$O,"&lt;-"&amp;30,'BD Factoraje'!$P:$P,1,'BD Factoraje'!$C:$C,$B$2)</f>
        <v>0</v>
      </c>
      <c r="AD114" s="11">
        <f>SUMIFS('BD Factoraje'!$R:$R,'BD Factoraje'!$K:$K,'Cartera Semanal Producto'!AD1,'BD Factoraje'!$O:$O,"&gt;=-"&amp;60,'BD Factoraje'!$O:$O,"&lt;-"&amp;30,'BD Factoraje'!$P:$P,1,'BD Factoraje'!$C:$C,$B$2)</f>
        <v>0</v>
      </c>
      <c r="AE114" s="11">
        <f>SUMIFS('BD Factoraje'!$R:$R,'BD Factoraje'!$K:$K,'Cartera Semanal Producto'!AE1,'BD Factoraje'!$O:$O,"&gt;=-"&amp;60,'BD Factoraje'!$O:$O,"&lt;-"&amp;30,'BD Factoraje'!$P:$P,1,'BD Factoraje'!$C:$C,$B$2)</f>
        <v>0</v>
      </c>
      <c r="AF114" s="11">
        <f>SUMIFS('BD Factoraje'!$R:$R,'BD Factoraje'!$K:$K,'Cartera Semanal Producto'!AF1,'BD Factoraje'!$O:$O,"&gt;=-"&amp;60,'BD Factoraje'!$O:$O,"&lt;-"&amp;30,'BD Factoraje'!$P:$P,1,'BD Factoraje'!$C:$C,$B$2)</f>
        <v>0</v>
      </c>
      <c r="AG114" s="11">
        <f>SUMIFS('BD Factoraje'!$R:$R,'BD Factoraje'!$K:$K,'Cartera Semanal Producto'!AG1,'BD Factoraje'!$O:$O,"&gt;=-"&amp;60,'BD Factoraje'!$O:$O,"&lt;-"&amp;30,'BD Factoraje'!$P:$P,1,'BD Factoraje'!$C:$C,$B$2)</f>
        <v>0</v>
      </c>
      <c r="AH114" s="11">
        <f>SUMIFS('BD Factoraje'!$R:$R,'BD Factoraje'!$K:$K,'Cartera Semanal Producto'!AH1,'BD Factoraje'!$O:$O,"&gt;=-"&amp;60,'BD Factoraje'!$O:$O,"&lt;-"&amp;30,'BD Factoraje'!$P:$P,1,'BD Factoraje'!$C:$C,$B$2)</f>
        <v>0</v>
      </c>
      <c r="AI114" s="11">
        <f>SUMIFS('BD Factoraje'!$R:$R,'BD Factoraje'!$K:$K,'Cartera Semanal Producto'!AI1,'BD Factoraje'!$O:$O,"&gt;=-"&amp;60,'BD Factoraje'!$O:$O,"&lt;-"&amp;30,'BD Factoraje'!$P:$P,1,'BD Factoraje'!$C:$C,$B$2)</f>
        <v>0</v>
      </c>
      <c r="AJ114" s="11">
        <f>SUMIFS('BD Factoraje'!$R:$R,'BD Factoraje'!$K:$K,'Cartera Semanal Producto'!AJ1,'BD Factoraje'!$O:$O,"&gt;=-"&amp;60,'BD Factoraje'!$O:$O,"&lt;-"&amp;30,'BD Factoraje'!$P:$P,1,'BD Factoraje'!$C:$C,$B$2)</f>
        <v>0</v>
      </c>
      <c r="AK114" s="11">
        <f>SUMIFS('BD Factoraje'!$R:$R,'BD Factoraje'!$K:$K,'Cartera Semanal Producto'!AK1,'BD Factoraje'!$O:$O,"&gt;=-"&amp;60,'BD Factoraje'!$O:$O,"&lt;-"&amp;30,'BD Factoraje'!$P:$P,1,'BD Factoraje'!$C:$C,$B$2)</f>
        <v>0</v>
      </c>
      <c r="AL114" s="11">
        <f>SUMIFS('BD Factoraje'!$R:$R,'BD Factoraje'!$K:$K,'Cartera Semanal Producto'!AL1,'BD Factoraje'!$O:$O,"&gt;=-"&amp;60,'BD Factoraje'!$O:$O,"&lt;-"&amp;30,'BD Factoraje'!$P:$P,1,'BD Factoraje'!$C:$C,$B$2)</f>
        <v>0</v>
      </c>
      <c r="AM114" s="11">
        <f>SUMIFS('BD Factoraje'!$R:$R,'BD Factoraje'!$K:$K,'Cartera Semanal Producto'!AM1,'BD Factoraje'!$O:$O,"&gt;=-"&amp;60,'BD Factoraje'!$O:$O,"&lt;-"&amp;30,'BD Factoraje'!$P:$P,1,'BD Factoraje'!$C:$C,$B$2)</f>
        <v>0</v>
      </c>
      <c r="AN114" s="11">
        <f>SUMIFS('BD Factoraje'!$R:$R,'BD Factoraje'!$K:$K,'Cartera Semanal Producto'!AN1,'BD Factoraje'!$O:$O,"&gt;=-"&amp;60,'BD Factoraje'!$O:$O,"&lt;-"&amp;30,'BD Factoraje'!$P:$P,1,'BD Factoraje'!$C:$C,$B$2)</f>
        <v>0</v>
      </c>
      <c r="AO114" s="11">
        <f>SUMIFS('BD Factoraje'!$R:$R,'BD Factoraje'!$K:$K,'Cartera Semanal Producto'!AO1,'BD Factoraje'!$O:$O,"&gt;=-"&amp;60,'BD Factoraje'!$O:$O,"&lt;-"&amp;30,'BD Factoraje'!$P:$P,1,'BD Factoraje'!$C:$C,$B$2)</f>
        <v>0</v>
      </c>
      <c r="AP114" s="11">
        <f>SUMIFS('BD Factoraje'!$R:$R,'BD Factoraje'!$K:$K,'Cartera Semanal Producto'!AP1,'BD Factoraje'!$O:$O,"&gt;=-"&amp;60,'BD Factoraje'!$O:$O,"&lt;-"&amp;30,'BD Factoraje'!$P:$P,1,'BD Factoraje'!$C:$C,$B$2)</f>
        <v>0</v>
      </c>
      <c r="AQ114" s="11">
        <f>SUMIFS('BD Factoraje'!$R:$R,'BD Factoraje'!$K:$K,'Cartera Semanal Producto'!AQ1,'BD Factoraje'!$O:$O,"&gt;=-"&amp;60,'BD Factoraje'!$O:$O,"&lt;-"&amp;30,'BD Factoraje'!$P:$P,1,'BD Factoraje'!$C:$C,$B$2)</f>
        <v>0</v>
      </c>
      <c r="AR114" s="11">
        <f>SUMIFS('BD Factoraje'!$R:$R,'BD Factoraje'!$K:$K,'Cartera Semanal Producto'!AR1,'BD Factoraje'!$O:$O,"&gt;=-"&amp;60,'BD Factoraje'!$O:$O,"&lt;-"&amp;30,'BD Factoraje'!$P:$P,1,'BD Factoraje'!$C:$C,$B$2)</f>
        <v>0</v>
      </c>
      <c r="AS114" s="11">
        <f>SUMIFS('BD Factoraje'!$R:$R,'BD Factoraje'!$K:$K,'Cartera Semanal Producto'!AS1,'BD Factoraje'!$O:$O,"&gt;=-"&amp;60,'BD Factoraje'!$O:$O,"&lt;-"&amp;30,'BD Factoraje'!$P:$P,1,'BD Factoraje'!$C:$C,$B$2)</f>
        <v>0</v>
      </c>
      <c r="AT114" s="11">
        <f>SUMIFS('BD Factoraje'!$R:$R,'BD Factoraje'!$K:$K,'Cartera Semanal Producto'!AT1,'BD Factoraje'!$O:$O,"&gt;=-"&amp;60,'BD Factoraje'!$O:$O,"&lt;-"&amp;30,'BD Factoraje'!$P:$P,1,'BD Factoraje'!$C:$C,$B$2)</f>
        <v>0</v>
      </c>
      <c r="AU114" s="11">
        <f>SUMIFS('BD Factoraje'!$R:$R,'BD Factoraje'!$K:$K,'Cartera Semanal Producto'!AU1,'BD Factoraje'!$O:$O,"&gt;=-"&amp;60,'BD Factoraje'!$O:$O,"&lt;-"&amp;30,'BD Factoraje'!$P:$P,1,'BD Factoraje'!$C:$C,$B$2)</f>
        <v>0</v>
      </c>
      <c r="AV114" s="11">
        <f>SUMIFS('BD Factoraje'!$R:$R,'BD Factoraje'!$K:$K,'Cartera Semanal Producto'!AV1,'BD Factoraje'!$O:$O,"&gt;=-"&amp;60,'BD Factoraje'!$O:$O,"&lt;-"&amp;30,'BD Factoraje'!$P:$P,1,'BD Factoraje'!$C:$C,$B$2)</f>
        <v>0</v>
      </c>
      <c r="AW114" s="11">
        <f>SUMIFS('BD Factoraje'!$R:$R,'BD Factoraje'!$K:$K,'Cartera Semanal Producto'!AW1,'BD Factoraje'!$O:$O,"&gt;=-"&amp;60,'BD Factoraje'!$O:$O,"&lt;-"&amp;30,'BD Factoraje'!$P:$P,1,'BD Factoraje'!$C:$C,$B$2)</f>
        <v>0</v>
      </c>
      <c r="AX114" s="11">
        <f>SUMIFS('BD Factoraje'!$R:$R,'BD Factoraje'!$K:$K,'Cartera Semanal Producto'!AX1,'BD Factoraje'!$O:$O,"&gt;=-"&amp;60,'BD Factoraje'!$O:$O,"&lt;-"&amp;30,'BD Factoraje'!$P:$P,1,'BD Factoraje'!$C:$C,$B$2)</f>
        <v>0</v>
      </c>
      <c r="AY114" s="11">
        <f>SUMIFS('BD Factoraje'!$R:$R,'BD Factoraje'!$K:$K,'Cartera Semanal Producto'!AY1,'BD Factoraje'!$O:$O,"&gt;=-"&amp;60,'BD Factoraje'!$O:$O,"&lt;-"&amp;30,'BD Factoraje'!$P:$P,1,'BD Factoraje'!$C:$C,$B$2)</f>
        <v>0</v>
      </c>
      <c r="AZ114" s="11">
        <f>SUMIFS('BD Factoraje'!$R:$R,'BD Factoraje'!$K:$K,'Cartera Semanal Producto'!AZ1,'BD Factoraje'!$O:$O,"&gt;=-"&amp;60,'BD Factoraje'!$O:$O,"&lt;-"&amp;30,'BD Factoraje'!$P:$P,1,'BD Factoraje'!$C:$C,$B$2)</f>
        <v>0</v>
      </c>
      <c r="BA114" s="11">
        <f>SUMIFS('BD Factoraje'!$R:$R,'BD Factoraje'!$K:$K,'Cartera Semanal Producto'!BA1,'BD Factoraje'!$O:$O,"&gt;=-"&amp;60,'BD Factoraje'!$O:$O,"&lt;-"&amp;30,'BD Factoraje'!$P:$P,1,'BD Factoraje'!$C:$C,$B$2)</f>
        <v>0</v>
      </c>
      <c r="BB114" s="11">
        <f>SUMIFS('BD Factoraje'!$R:$R,'BD Factoraje'!$K:$K,'Cartera Semanal Producto'!BB1,'BD Factoraje'!$O:$O,"&gt;=-"&amp;60,'BD Factoraje'!$O:$O,"&lt;-"&amp;30,'BD Factoraje'!$P:$P,1,'BD Factoraje'!$C:$C,$B$2)</f>
        <v>0</v>
      </c>
      <c r="BC114" s="11">
        <f>SUMIFS('BD Factoraje'!$R:$R,'BD Factoraje'!$K:$K,'Cartera Semanal Producto'!BC1,'BD Factoraje'!$O:$O,"&gt;=-"&amp;60,'BD Factoraje'!$O:$O,"&lt;-"&amp;30,'BD Factoraje'!$P:$P,1,'BD Factoraje'!$C:$C,$B$2)</f>
        <v>0</v>
      </c>
      <c r="BD114" s="11">
        <f>SUMIFS('BD Factoraje'!$R:$R,'BD Factoraje'!$K:$K,'Cartera Semanal Producto'!BD1,'BD Factoraje'!$O:$O,"&gt;=-"&amp;60,'BD Factoraje'!$O:$O,"&lt;-"&amp;30,'BD Factoraje'!$P:$P,1,'BD Factoraje'!$C:$C,$B$2)</f>
        <v>0</v>
      </c>
      <c r="BE114" s="11">
        <f>SUMIFS('BD Factoraje'!$R:$R,'BD Factoraje'!$K:$K,'Cartera Semanal Producto'!BE1,'BD Factoraje'!$O:$O,"&gt;=-"&amp;60,'BD Factoraje'!$O:$O,"&lt;-"&amp;30,'BD Factoraje'!$P:$P,1,'BD Factoraje'!$C:$C,$B$2)</f>
        <v>0</v>
      </c>
      <c r="BF114" s="11">
        <f>SUMIFS('BD Factoraje'!$R:$R,'BD Factoraje'!$K:$K,'Cartera Semanal Producto'!BF1,'BD Factoraje'!$O:$O,"&gt;=-"&amp;60,'BD Factoraje'!$O:$O,"&lt;-"&amp;30,'BD Factoraje'!$P:$P,1,'BD Factoraje'!$C:$C,$B$2)</f>
        <v>195.02</v>
      </c>
      <c r="BG114" s="11">
        <f>SUMIFS('BD Factoraje'!$R:$R,'BD Factoraje'!$K:$K,'Cartera Semanal Producto'!BG1,'BD Factoraje'!$O:$O,"&gt;=-"&amp;60,'BD Factoraje'!$O:$O,"&lt;-"&amp;30,'BD Factoraje'!$P:$P,1,'BD Factoraje'!$C:$C,$B$2)</f>
        <v>0</v>
      </c>
      <c r="BH114" s="11">
        <f>SUMIFS('BD Factoraje'!$R:$R,'BD Factoraje'!$K:$K,'Cartera Semanal Producto'!BH1,'BD Factoraje'!$O:$O,"&gt;=-"&amp;60,'BD Factoraje'!$O:$O,"&lt;-"&amp;30,'BD Factoraje'!$P:$P,1,'BD Factoraje'!$C:$C,$B$2)</f>
        <v>0</v>
      </c>
      <c r="BI114" s="11">
        <f>SUMIFS('BD Factoraje'!$R:$R,'BD Factoraje'!$K:$K,'Cartera Semanal Producto'!BI1,'BD Factoraje'!$O:$O,"&gt;=-"&amp;60,'BD Factoraje'!$O:$O,"&lt;-"&amp;30,'BD Factoraje'!$P:$P,1,'BD Factoraje'!$C:$C,$B$2)</f>
        <v>0</v>
      </c>
      <c r="BJ114" s="11">
        <f>SUMIFS('BD Factoraje'!$R:$R,'BD Factoraje'!$K:$K,'Cartera Semanal Producto'!BJ1,'BD Factoraje'!$O:$O,"&gt;=-"&amp;60,'BD Factoraje'!$O:$O,"&lt;-"&amp;30,'BD Factoraje'!$P:$P,1,'BD Factoraje'!$C:$C,$B$2)</f>
        <v>14696.86</v>
      </c>
      <c r="BK114" s="11">
        <f>SUMIFS('BD Factoraje'!$R:$R,'BD Factoraje'!$K:$K,'Cartera Semanal Producto'!BK1,'BD Factoraje'!$O:$O,"&gt;=-"&amp;60,'BD Factoraje'!$O:$O,"&lt;-"&amp;30,'BD Factoraje'!$P:$P,1,'BD Factoraje'!$C:$C,$B$2)</f>
        <v>0</v>
      </c>
      <c r="BL114" s="11">
        <f>SUMIFS('BD Factoraje'!$R:$R,'BD Factoraje'!$K:$K,'Cartera Semanal Producto'!BL1,'BD Factoraje'!$O:$O,"&gt;=-"&amp;60,'BD Factoraje'!$O:$O,"&lt;-"&amp;30,'BD Factoraje'!$P:$P,1,'BD Factoraje'!$C:$C,$B$2)</f>
        <v>0</v>
      </c>
      <c r="BM114" s="11">
        <f>SUMIFS('BD Factoraje'!$R:$R,'BD Factoraje'!$K:$K,'Cartera Semanal Producto'!BM1,'BD Factoraje'!$O:$O,"&gt;=-"&amp;60,'BD Factoraje'!$O:$O,"&lt;-"&amp;30,'BD Factoraje'!$P:$P,1,'BD Factoraje'!$C:$C,$B$2)</f>
        <v>0</v>
      </c>
      <c r="BN114" s="11">
        <f>SUMIFS('BD Factoraje'!$R:$R,'BD Factoraje'!$K:$K,'Cartera Semanal Producto'!BN1,'BD Factoraje'!$O:$O,"&gt;=-"&amp;60,'BD Factoraje'!$O:$O,"&lt;-"&amp;30,'BD Factoraje'!$P:$P,1,'BD Factoraje'!$C:$C,$B$2)</f>
        <v>0</v>
      </c>
      <c r="BO114" s="11">
        <f>SUMIFS('BD Factoraje'!$R:$R,'BD Factoraje'!$K:$K,'Cartera Semanal Producto'!BO1,'BD Factoraje'!$O:$O,"&gt;=-"&amp;60,'BD Factoraje'!$O:$O,"&lt;-"&amp;30,'BD Factoraje'!$P:$P,1,'BD Factoraje'!$C:$C,$B$2)</f>
        <v>0</v>
      </c>
      <c r="BP114" s="11">
        <f>SUMIFS('BD Factoraje'!$R:$R,'BD Factoraje'!$K:$K,'Cartera Semanal Producto'!BP1,'BD Factoraje'!$O:$O,"&gt;=-"&amp;60,'BD Factoraje'!$O:$O,"&lt;-"&amp;30,'BD Factoraje'!$P:$P,1,'BD Factoraje'!$C:$C,$B$2)</f>
        <v>0</v>
      </c>
      <c r="BQ114" s="11">
        <f>SUMIFS('BD Factoraje'!$R:$R,'BD Factoraje'!$K:$K,'Cartera Semanal Producto'!BQ1,'BD Factoraje'!$O:$O,"&gt;=-"&amp;60,'BD Factoraje'!$O:$O,"&lt;-"&amp;30,'BD Factoraje'!$P:$P,1,'BD Factoraje'!$C:$C,$B$2)</f>
        <v>86555.81</v>
      </c>
      <c r="BR114" s="11">
        <f>SUMIFS('BD Factoraje'!$R:$R,'BD Factoraje'!$K:$K,'Cartera Semanal Producto'!BR1,'BD Factoraje'!$O:$O,"&gt;=-"&amp;60,'BD Factoraje'!$O:$O,"&lt;-"&amp;30,'BD Factoraje'!$P:$P,1,'BD Factoraje'!$C:$C,$B$2)</f>
        <v>0</v>
      </c>
      <c r="BS114" s="11">
        <f>SUMIFS('BD Factoraje'!$R:$R,'BD Factoraje'!$K:$K,'Cartera Semanal Producto'!BS1,'BD Factoraje'!$O:$O,"&gt;=-"&amp;60,'BD Factoraje'!$O:$O,"&lt;-"&amp;30,'BD Factoraje'!$P:$P,1,'BD Factoraje'!$C:$C,$B$2)</f>
        <v>0</v>
      </c>
      <c r="BT114" s="11">
        <f>SUMIFS('BD Factoraje'!$R:$R,'BD Factoraje'!$K:$K,'Cartera Semanal Producto'!BT1,'BD Factoraje'!$O:$O,"&gt;=-"&amp;60,'BD Factoraje'!$O:$O,"&lt;-"&amp;30,'BD Factoraje'!$P:$P,1,'BD Factoraje'!$C:$C,$B$2)</f>
        <v>0</v>
      </c>
      <c r="BU114" s="11">
        <f>SUMIFS('BD Factoraje'!$R:$R,'BD Factoraje'!$K:$K,'Cartera Semanal Producto'!BU1,'BD Factoraje'!$O:$O,"&gt;=-"&amp;60,'BD Factoraje'!$O:$O,"&lt;-"&amp;30,'BD Factoraje'!$P:$P,1,'BD Factoraje'!$C:$C,$B$2)</f>
        <v>0</v>
      </c>
      <c r="BV114" s="11">
        <f>SUMIFS('BD Factoraje'!$R:$R,'BD Factoraje'!$K:$K,'Cartera Semanal Producto'!BV1,'BD Factoraje'!$O:$O,"&gt;=-"&amp;60,'BD Factoraje'!$O:$O,"&lt;-"&amp;30,'BD Factoraje'!$P:$P,1,'BD Factoraje'!$C:$C,$B$2)</f>
        <v>0</v>
      </c>
      <c r="BW114" s="11">
        <f>SUMIFS('BD Factoraje'!$R:$R,'BD Factoraje'!$K:$K,'Cartera Semanal Producto'!BW1,'BD Factoraje'!$O:$O,"&gt;=-"&amp;60,'BD Factoraje'!$O:$O,"&lt;-"&amp;30,'BD Factoraje'!$P:$P,1,'BD Factoraje'!$C:$C,$B$2)</f>
        <v>0</v>
      </c>
      <c r="BX114" s="11">
        <f>SUMIFS('BD Factoraje'!$R:$R,'BD Factoraje'!$K:$K,'Cartera Semanal Producto'!BX1,'BD Factoraje'!$O:$O,"&gt;=-"&amp;60,'BD Factoraje'!$O:$O,"&lt;-"&amp;30,'BD Factoraje'!$P:$P,1,'BD Factoraje'!$C:$C,$B$2)</f>
        <v>0</v>
      </c>
      <c r="BY114" s="11">
        <f>SUMIFS('BD Factoraje'!$R:$R,'BD Factoraje'!$K:$K,'Cartera Semanal Producto'!BY1,'BD Factoraje'!$O:$O,"&gt;=-"&amp;60,'BD Factoraje'!$O:$O,"&lt;-"&amp;30,'BD Factoraje'!$P:$P,1,'BD Factoraje'!$C:$C,$B$2)</f>
        <v>0</v>
      </c>
      <c r="BZ114" s="11">
        <f>SUMIFS('BD Factoraje'!$R:$R,'BD Factoraje'!$K:$K,'Cartera Semanal Producto'!BZ1,'BD Factoraje'!$O:$O,"&gt;=-"&amp;60,'BD Factoraje'!$O:$O,"&lt;-"&amp;30,'BD Factoraje'!$P:$P,1,'BD Factoraje'!$C:$C,$B$2)</f>
        <v>0</v>
      </c>
      <c r="CA114" s="11">
        <f>SUMIFS('BD Factoraje'!$R:$R,'BD Factoraje'!$K:$K,'Cartera Semanal Producto'!CA1,'BD Factoraje'!$O:$O,"&gt;=-"&amp;60,'BD Factoraje'!$O:$O,"&lt;-"&amp;30,'BD Factoraje'!$P:$P,1,'BD Factoraje'!$C:$C,$B$2)</f>
        <v>0</v>
      </c>
      <c r="CB114" s="11">
        <f>SUMIFS('BD Factoraje'!$R:$R,'BD Factoraje'!$K:$K,'Cartera Semanal Producto'!CB1,'BD Factoraje'!$O:$O,"&gt;=-"&amp;60,'BD Factoraje'!$O:$O,"&lt;-"&amp;30,'BD Factoraje'!$P:$P,1,'BD Factoraje'!$C:$C,$B$2)</f>
        <v>0</v>
      </c>
      <c r="CC114" s="11">
        <f>SUMIFS('BD Factoraje'!$R:$R,'BD Factoraje'!$K:$K,'Cartera Semanal Producto'!CC1,'BD Factoraje'!$O:$O,"&gt;=-"&amp;60,'BD Factoraje'!$O:$O,"&lt;-"&amp;30,'BD Factoraje'!$P:$P,1,'BD Factoraje'!$C:$C,$B$2)</f>
        <v>0</v>
      </c>
      <c r="CD114" s="11">
        <f>SUMIFS('BD Factoraje'!$R:$R,'BD Factoraje'!$K:$K,'Cartera Semanal Producto'!CD1,'BD Factoraje'!$O:$O,"&gt;=-"&amp;60,'BD Factoraje'!$O:$O,"&lt;-"&amp;30,'BD Factoraje'!$P:$P,1,'BD Factoraje'!$C:$C,$B$2)</f>
        <v>0</v>
      </c>
      <c r="CE114" s="11">
        <f>SUMIFS('BD Factoraje'!$R:$R,'BD Factoraje'!$K:$K,'Cartera Semanal Producto'!CE1,'BD Factoraje'!$O:$O,"&gt;=-"&amp;60,'BD Factoraje'!$O:$O,"&lt;-"&amp;30,'BD Factoraje'!$P:$P,1,'BD Factoraje'!$C:$C,$B$2)</f>
        <v>0</v>
      </c>
      <c r="CF114" s="11">
        <f>SUMIFS('BD Factoraje'!$R:$R,'BD Factoraje'!$K:$K,'Cartera Semanal Producto'!CF1,'BD Factoraje'!$O:$O,"&gt;=-"&amp;60,'BD Factoraje'!$O:$O,"&lt;-"&amp;30,'BD Factoraje'!$P:$P,1,'BD Factoraje'!$C:$C,$B$2)</f>
        <v>493261.01</v>
      </c>
      <c r="CG114" s="11">
        <f>SUMIFS('BD Factoraje'!$R:$R,'BD Factoraje'!$K:$K,'Cartera Semanal Producto'!CG1,'BD Factoraje'!$O:$O,"&gt;=-"&amp;60,'BD Factoraje'!$O:$O,"&lt;-"&amp;30,'BD Factoraje'!$P:$P,1,'BD Factoraje'!$C:$C,$B$2)</f>
        <v>0</v>
      </c>
      <c r="CH114" s="11">
        <f>SUMIFS('BD Factoraje'!$R:$R,'BD Factoraje'!$K:$K,'Cartera Semanal Producto'!CH1,'BD Factoraje'!$O:$O,"&gt;=-"&amp;60,'BD Factoraje'!$O:$O,"&lt;-"&amp;30,'BD Factoraje'!$P:$P,1,'BD Factoraje'!$C:$C,$B$2)</f>
        <v>0</v>
      </c>
      <c r="CI114" s="11">
        <f>SUMIFS('BD Factoraje'!$R:$R,'BD Factoraje'!$K:$K,'Cartera Semanal Producto'!CI1,'BD Factoraje'!$O:$O,"&gt;=-"&amp;60,'BD Factoraje'!$O:$O,"&lt;-"&amp;30,'BD Factoraje'!$P:$P,1,'BD Factoraje'!$C:$C,$B$2)</f>
        <v>0</v>
      </c>
      <c r="CJ114" s="11">
        <f>SUMIFS('BD Factoraje'!$R:$R,'BD Factoraje'!$K:$K,'Cartera Semanal Producto'!CJ1,'BD Factoraje'!$O:$O,"&gt;=-"&amp;60,'BD Factoraje'!$O:$O,"&lt;-"&amp;30,'BD Factoraje'!$P:$P,1,'BD Factoraje'!$C:$C,$B$2)</f>
        <v>0</v>
      </c>
      <c r="CK114" s="11">
        <f>SUMIFS('BD Factoraje'!$R:$R,'BD Factoraje'!$K:$K,'Cartera Semanal Producto'!CK1,'BD Factoraje'!$O:$O,"&gt;=-"&amp;60,'BD Factoraje'!$O:$O,"&lt;-"&amp;30,'BD Factoraje'!$P:$P,1,'BD Factoraje'!$C:$C,$B$2)</f>
        <v>0</v>
      </c>
      <c r="CL114" s="11">
        <f>SUMIFS('BD Factoraje'!$R:$R,'BD Factoraje'!$K:$K,'Cartera Semanal Producto'!CL1,'BD Factoraje'!$O:$O,"&gt;=-"&amp;60,'BD Factoraje'!$O:$O,"&lt;-"&amp;30,'BD Factoraje'!$P:$P,1,'BD Factoraje'!$C:$C,$B$2)</f>
        <v>0</v>
      </c>
      <c r="CM114" s="11">
        <f>SUMIFS('BD Factoraje'!$R:$R,'BD Factoraje'!$K:$K,'Cartera Semanal Producto'!CM1,'BD Factoraje'!$O:$O,"&gt;=-"&amp;60,'BD Factoraje'!$O:$O,"&lt;-"&amp;30,'BD Factoraje'!$P:$P,1,'BD Factoraje'!$C:$C,$B$2)</f>
        <v>0</v>
      </c>
      <c r="CN114" s="11">
        <f>SUMIFS('BD Factoraje'!$R:$R,'BD Factoraje'!$K:$K,'Cartera Semanal Producto'!CN1,'BD Factoraje'!$O:$O,"&gt;=-"&amp;60,'BD Factoraje'!$O:$O,"&lt;-"&amp;30,'BD Factoraje'!$P:$P,1,'BD Factoraje'!$C:$C,$B$2)</f>
        <v>0</v>
      </c>
      <c r="CO114" s="11">
        <f>SUMIFS('BD Factoraje'!$R:$R,'BD Factoraje'!$K:$K,'Cartera Semanal Producto'!CO1,'BD Factoraje'!$O:$O,"&gt;=-"&amp;60,'BD Factoraje'!$O:$O,"&lt;-"&amp;30,'BD Factoraje'!$P:$P,1,'BD Factoraje'!$C:$C,$B$2)</f>
        <v>0</v>
      </c>
      <c r="CP114" s="11">
        <f>SUMIFS('BD Factoraje'!$R:$R,'BD Factoraje'!$K:$K,'Cartera Semanal Producto'!CP1,'BD Factoraje'!$O:$O,"&gt;=-"&amp;60,'BD Factoraje'!$O:$O,"&lt;-"&amp;30,'BD Factoraje'!$P:$P,1,'BD Factoraje'!$C:$C,$B$2)</f>
        <v>0</v>
      </c>
      <c r="CQ114" s="11">
        <f>SUMIFS('BD Factoraje'!$R:$R,'BD Factoraje'!$K:$K,'Cartera Semanal Producto'!CQ1,'BD Factoraje'!$O:$O,"&gt;=-"&amp;60,'BD Factoraje'!$O:$O,"&lt;-"&amp;30,'BD Factoraje'!$P:$P,1,'BD Factoraje'!$C:$C,$B$2)</f>
        <v>0</v>
      </c>
      <c r="CR114" s="11">
        <f>SUMIFS('BD Factoraje'!$R:$R,'BD Factoraje'!$K:$K,'Cartera Semanal Producto'!CR1,'BD Factoraje'!$O:$O,"&gt;=-"&amp;60,'BD Factoraje'!$O:$O,"&lt;-"&amp;30,'BD Factoraje'!$P:$P,1,'BD Factoraje'!$C:$C,$B$2)</f>
        <v>0</v>
      </c>
      <c r="CS114" s="11">
        <f>SUMIFS('BD Factoraje'!$R:$R,'BD Factoraje'!$K:$K,'Cartera Semanal Producto'!CS1,'BD Factoraje'!$O:$O,"&gt;=-"&amp;60,'BD Factoraje'!$O:$O,"&lt;-"&amp;30,'BD Factoraje'!$P:$P,1,'BD Factoraje'!$C:$C,$B$2)</f>
        <v>0</v>
      </c>
      <c r="CT114" s="11">
        <f>SUMIFS('BD Factoraje'!$R:$R,'BD Factoraje'!$K:$K,'Cartera Semanal Producto'!CT1,'BD Factoraje'!$O:$O,"&gt;=-"&amp;60,'BD Factoraje'!$O:$O,"&lt;-"&amp;30,'BD Factoraje'!$P:$P,1,'BD Factoraje'!$C:$C,$B$2)</f>
        <v>0</v>
      </c>
      <c r="CU114" s="11">
        <f>SUMIFS('BD Factoraje'!$R:$R,'BD Factoraje'!$K:$K,'Cartera Semanal Producto'!CU1,'BD Factoraje'!$O:$O,"&gt;=-"&amp;60,'BD Factoraje'!$O:$O,"&lt;-"&amp;30,'BD Factoraje'!$P:$P,1,'BD Factoraje'!$C:$C,$B$2)</f>
        <v>0</v>
      </c>
      <c r="CV114" s="11">
        <f>SUMIFS('BD Factoraje'!$R:$R,'BD Factoraje'!$K:$K,'Cartera Semanal Producto'!CV1,'BD Factoraje'!$O:$O,"&gt;=-"&amp;60,'BD Factoraje'!$O:$O,"&lt;-"&amp;30,'BD Factoraje'!$P:$P,1,'BD Factoraje'!$C:$C,$B$2)</f>
        <v>0</v>
      </c>
    </row>
    <row r="115" spans="1:100" s="12" customFormat="1" x14ac:dyDescent="0.25">
      <c r="A115" s="13"/>
      <c r="B115" s="8" t="s">
        <v>131</v>
      </c>
      <c r="C115" s="11">
        <f>SUMIFS('BD Factoraje'!$R:$R,'BD Factoraje'!$K:$K,'Cartera Semanal Producto'!C1,'BD Factoraje'!$O:$O,"&gt;=-"&amp;90,'BD Factoraje'!$O:$O,"&lt;-"&amp;60,'BD Factoraje'!$P:$P,1,'BD Factoraje'!$C:$C,$B$2)</f>
        <v>0</v>
      </c>
      <c r="D115" s="11">
        <f>SUMIFS('BD Factoraje'!$R:$R,'BD Factoraje'!$K:$K,'Cartera Semanal Producto'!D1,'BD Factoraje'!$O:$O,"&gt;=-"&amp;90,'BD Factoraje'!$O:$O,"&lt;-"&amp;60,'BD Factoraje'!$P:$P,1,'BD Factoraje'!$C:$C,$B$2)</f>
        <v>0</v>
      </c>
      <c r="E115" s="11">
        <f>SUMIFS('BD Factoraje'!$R:$R,'BD Factoraje'!$K:$K,'Cartera Semanal Producto'!E1,'BD Factoraje'!$O:$O,"&gt;=-"&amp;90,'BD Factoraje'!$O:$O,"&lt;-"&amp;60,'BD Factoraje'!$P:$P,1,'BD Factoraje'!$C:$C,$B$2)</f>
        <v>0</v>
      </c>
      <c r="F115" s="11">
        <f>SUMIFS('BD Factoraje'!$R:$R,'BD Factoraje'!$K:$K,'Cartera Semanal Producto'!F1,'BD Factoraje'!$O:$O,"&gt;=-"&amp;90,'BD Factoraje'!$O:$O,"&lt;-"&amp;60,'BD Factoraje'!$P:$P,1,'BD Factoraje'!$C:$C,$B$2)</f>
        <v>0</v>
      </c>
      <c r="G115" s="11">
        <f>SUMIFS('BD Factoraje'!$R:$R,'BD Factoraje'!$K:$K,'Cartera Semanal Producto'!G1,'BD Factoraje'!$O:$O,"&gt;=-"&amp;90,'BD Factoraje'!$O:$O,"&lt;-"&amp;60,'BD Factoraje'!$P:$P,1,'BD Factoraje'!$C:$C,$B$2)</f>
        <v>0</v>
      </c>
      <c r="H115" s="11">
        <f>SUMIFS('BD Factoraje'!$R:$R,'BD Factoraje'!$K:$K,'Cartera Semanal Producto'!H1,'BD Factoraje'!$O:$O,"&gt;=-"&amp;90,'BD Factoraje'!$O:$O,"&lt;-"&amp;60,'BD Factoraje'!$P:$P,1,'BD Factoraje'!$C:$C,$B$2)</f>
        <v>0</v>
      </c>
      <c r="I115" s="11">
        <f>SUMIFS('BD Factoraje'!$R:$R,'BD Factoraje'!$K:$K,'Cartera Semanal Producto'!I1,'BD Factoraje'!$O:$O,"&gt;=-"&amp;90,'BD Factoraje'!$O:$O,"&lt;-"&amp;60,'BD Factoraje'!$P:$P,1,'BD Factoraje'!$C:$C,$B$2)</f>
        <v>0</v>
      </c>
      <c r="J115" s="11">
        <f>SUMIFS('BD Factoraje'!$R:$R,'BD Factoraje'!$K:$K,'Cartera Semanal Producto'!J1,'BD Factoraje'!$O:$O,"&gt;=-"&amp;90,'BD Factoraje'!$O:$O,"&lt;-"&amp;60,'BD Factoraje'!$P:$P,1,'BD Factoraje'!$C:$C,$B$2)</f>
        <v>0</v>
      </c>
      <c r="K115" s="11">
        <f>SUMIFS('BD Factoraje'!$R:$R,'BD Factoraje'!$K:$K,'Cartera Semanal Producto'!K1,'BD Factoraje'!$O:$O,"&gt;=-"&amp;90,'BD Factoraje'!$O:$O,"&lt;-"&amp;60,'BD Factoraje'!$P:$P,1,'BD Factoraje'!$C:$C,$B$2)</f>
        <v>0</v>
      </c>
      <c r="L115" s="11">
        <f>SUMIFS('BD Factoraje'!$R:$R,'BD Factoraje'!$K:$K,'Cartera Semanal Producto'!L1,'BD Factoraje'!$O:$O,"&gt;=-"&amp;90,'BD Factoraje'!$O:$O,"&lt;-"&amp;60,'BD Factoraje'!$P:$P,1,'BD Factoraje'!$C:$C,$B$2)</f>
        <v>0</v>
      </c>
      <c r="M115" s="11">
        <f>SUMIFS('BD Factoraje'!$R:$R,'BD Factoraje'!$K:$K,'Cartera Semanal Producto'!M1,'BD Factoraje'!$O:$O,"&gt;=-"&amp;90,'BD Factoraje'!$O:$O,"&lt;-"&amp;60,'BD Factoraje'!$P:$P,1,'BD Factoraje'!$C:$C,$B$2)</f>
        <v>0</v>
      </c>
      <c r="N115" s="11">
        <f>SUMIFS('BD Factoraje'!$R:$R,'BD Factoraje'!$K:$K,'Cartera Semanal Producto'!N1,'BD Factoraje'!$O:$O,"&gt;=-"&amp;90,'BD Factoraje'!$O:$O,"&lt;-"&amp;60,'BD Factoraje'!$P:$P,1,'BD Factoraje'!$C:$C,$B$2)</f>
        <v>0</v>
      </c>
      <c r="O115" s="11">
        <f>SUMIFS('BD Factoraje'!$R:$R,'BD Factoraje'!$K:$K,'Cartera Semanal Producto'!O1,'BD Factoraje'!$O:$O,"&gt;=-"&amp;90,'BD Factoraje'!$O:$O,"&lt;-"&amp;60,'BD Factoraje'!$P:$P,1,'BD Factoraje'!$C:$C,$B$2)</f>
        <v>0</v>
      </c>
      <c r="P115" s="11">
        <f>SUMIFS('BD Factoraje'!$R:$R,'BD Factoraje'!$K:$K,'Cartera Semanal Producto'!P1,'BD Factoraje'!$O:$O,"&gt;=-"&amp;90,'BD Factoraje'!$O:$O,"&lt;-"&amp;60,'BD Factoraje'!$P:$P,1,'BD Factoraje'!$C:$C,$B$2)</f>
        <v>0</v>
      </c>
      <c r="Q115" s="11">
        <f>SUMIFS('BD Factoraje'!$R:$R,'BD Factoraje'!$K:$K,'Cartera Semanal Producto'!Q1,'BD Factoraje'!$O:$O,"&gt;=-"&amp;90,'BD Factoraje'!$O:$O,"&lt;-"&amp;60,'BD Factoraje'!$P:$P,1,'BD Factoraje'!$C:$C,$B$2)</f>
        <v>0</v>
      </c>
      <c r="R115" s="11">
        <f>SUMIFS('BD Factoraje'!$R:$R,'BD Factoraje'!$K:$K,'Cartera Semanal Producto'!R1,'BD Factoraje'!$O:$O,"&gt;=-"&amp;90,'BD Factoraje'!$O:$O,"&lt;-"&amp;60,'BD Factoraje'!$P:$P,1,'BD Factoraje'!$C:$C,$B$2)</f>
        <v>0</v>
      </c>
      <c r="S115" s="11">
        <f>SUMIFS('BD Factoraje'!$R:$R,'BD Factoraje'!$K:$K,'Cartera Semanal Producto'!S1,'BD Factoraje'!$O:$O,"&gt;=-"&amp;90,'BD Factoraje'!$O:$O,"&lt;-"&amp;60,'BD Factoraje'!$P:$P,1,'BD Factoraje'!$C:$C,$B$2)</f>
        <v>0</v>
      </c>
      <c r="T115" s="11">
        <f>SUMIFS('BD Factoraje'!$R:$R,'BD Factoraje'!$K:$K,'Cartera Semanal Producto'!T1,'BD Factoraje'!$O:$O,"&gt;=-"&amp;90,'BD Factoraje'!$O:$O,"&lt;-"&amp;60,'BD Factoraje'!$P:$P,1,'BD Factoraje'!$C:$C,$B$2)</f>
        <v>0</v>
      </c>
      <c r="U115" s="11">
        <f>SUMIFS('BD Factoraje'!$R:$R,'BD Factoraje'!$K:$K,'Cartera Semanal Producto'!U1,'BD Factoraje'!$O:$O,"&gt;=-"&amp;90,'BD Factoraje'!$O:$O,"&lt;-"&amp;60,'BD Factoraje'!$P:$P,1,'BD Factoraje'!$C:$C,$B$2)</f>
        <v>0</v>
      </c>
      <c r="V115" s="11">
        <f>SUMIFS('BD Factoraje'!$R:$R,'BD Factoraje'!$K:$K,'Cartera Semanal Producto'!V1,'BD Factoraje'!$O:$O,"&gt;=-"&amp;90,'BD Factoraje'!$O:$O,"&lt;-"&amp;60,'BD Factoraje'!$P:$P,1,'BD Factoraje'!$C:$C,$B$2)</f>
        <v>0</v>
      </c>
      <c r="W115" s="11">
        <f>SUMIFS('BD Factoraje'!$R:$R,'BD Factoraje'!$K:$K,'Cartera Semanal Producto'!W1,'BD Factoraje'!$O:$O,"&gt;=-"&amp;90,'BD Factoraje'!$O:$O,"&lt;-"&amp;60,'BD Factoraje'!$P:$P,1,'BD Factoraje'!$C:$C,$B$2)</f>
        <v>0</v>
      </c>
      <c r="X115" s="11">
        <f>SUMIFS('BD Factoraje'!$R:$R,'BD Factoraje'!$K:$K,'Cartera Semanal Producto'!X1,'BD Factoraje'!$O:$O,"&gt;=-"&amp;90,'BD Factoraje'!$O:$O,"&lt;-"&amp;60,'BD Factoraje'!$P:$P,1,'BD Factoraje'!$C:$C,$B$2)</f>
        <v>0</v>
      </c>
      <c r="Y115" s="11">
        <f>SUMIFS('BD Factoraje'!$R:$R,'BD Factoraje'!$K:$K,'Cartera Semanal Producto'!Y1,'BD Factoraje'!$O:$O,"&gt;=-"&amp;90,'BD Factoraje'!$O:$O,"&lt;-"&amp;60,'BD Factoraje'!$P:$P,1,'BD Factoraje'!$C:$C,$B$2)</f>
        <v>0</v>
      </c>
      <c r="Z115" s="11">
        <f>SUMIFS('BD Factoraje'!$R:$R,'BD Factoraje'!$K:$K,'Cartera Semanal Producto'!Z1,'BD Factoraje'!$O:$O,"&gt;=-"&amp;90,'BD Factoraje'!$O:$O,"&lt;-"&amp;60,'BD Factoraje'!$P:$P,1,'BD Factoraje'!$C:$C,$B$2)</f>
        <v>0</v>
      </c>
      <c r="AA115" s="11">
        <f>SUMIFS('BD Factoraje'!$R:$R,'BD Factoraje'!$K:$K,'Cartera Semanal Producto'!AA1,'BD Factoraje'!$O:$O,"&gt;=-"&amp;90,'BD Factoraje'!$O:$O,"&lt;-"&amp;60,'BD Factoraje'!$P:$P,1,'BD Factoraje'!$C:$C,$B$2)</f>
        <v>0</v>
      </c>
      <c r="AB115" s="11">
        <f>SUMIFS('BD Factoraje'!$R:$R,'BD Factoraje'!$K:$K,'Cartera Semanal Producto'!AB1,'BD Factoraje'!$O:$O,"&gt;=-"&amp;90,'BD Factoraje'!$O:$O,"&lt;-"&amp;60,'BD Factoraje'!$P:$P,1,'BD Factoraje'!$C:$C,$B$2)</f>
        <v>0</v>
      </c>
      <c r="AC115" s="11">
        <f>SUMIFS('BD Factoraje'!$R:$R,'BD Factoraje'!$K:$K,'Cartera Semanal Producto'!AC1,'BD Factoraje'!$O:$O,"&gt;=-"&amp;90,'BD Factoraje'!$O:$O,"&lt;-"&amp;60,'BD Factoraje'!$P:$P,1,'BD Factoraje'!$C:$C,$B$2)</f>
        <v>0</v>
      </c>
      <c r="AD115" s="11">
        <f>SUMIFS('BD Factoraje'!$R:$R,'BD Factoraje'!$K:$K,'Cartera Semanal Producto'!AD1,'BD Factoraje'!$O:$O,"&gt;=-"&amp;90,'BD Factoraje'!$O:$O,"&lt;-"&amp;60,'BD Factoraje'!$P:$P,1,'BD Factoraje'!$C:$C,$B$2)</f>
        <v>0</v>
      </c>
      <c r="AE115" s="11">
        <f>SUMIFS('BD Factoraje'!$R:$R,'BD Factoraje'!$K:$K,'Cartera Semanal Producto'!AE1,'BD Factoraje'!$O:$O,"&gt;=-"&amp;90,'BD Factoraje'!$O:$O,"&lt;-"&amp;60,'BD Factoraje'!$P:$P,1,'BD Factoraje'!$C:$C,$B$2)</f>
        <v>0</v>
      </c>
      <c r="AF115" s="11">
        <f>SUMIFS('BD Factoraje'!$R:$R,'BD Factoraje'!$K:$K,'Cartera Semanal Producto'!AF1,'BD Factoraje'!$O:$O,"&gt;=-"&amp;90,'BD Factoraje'!$O:$O,"&lt;-"&amp;60,'BD Factoraje'!$P:$P,1,'BD Factoraje'!$C:$C,$B$2)</f>
        <v>0</v>
      </c>
      <c r="AG115" s="11">
        <f>SUMIFS('BD Factoraje'!$R:$R,'BD Factoraje'!$K:$K,'Cartera Semanal Producto'!AG1,'BD Factoraje'!$O:$O,"&gt;=-"&amp;90,'BD Factoraje'!$O:$O,"&lt;-"&amp;60,'BD Factoraje'!$P:$P,1,'BD Factoraje'!$C:$C,$B$2)</f>
        <v>0</v>
      </c>
      <c r="AH115" s="11">
        <f>SUMIFS('BD Factoraje'!$R:$R,'BD Factoraje'!$K:$K,'Cartera Semanal Producto'!AH1,'BD Factoraje'!$O:$O,"&gt;=-"&amp;90,'BD Factoraje'!$O:$O,"&lt;-"&amp;60,'BD Factoraje'!$P:$P,1,'BD Factoraje'!$C:$C,$B$2)</f>
        <v>0</v>
      </c>
      <c r="AI115" s="11">
        <f>SUMIFS('BD Factoraje'!$R:$R,'BD Factoraje'!$K:$K,'Cartera Semanal Producto'!AI1,'BD Factoraje'!$O:$O,"&gt;=-"&amp;90,'BD Factoraje'!$O:$O,"&lt;-"&amp;60,'BD Factoraje'!$P:$P,1,'BD Factoraje'!$C:$C,$B$2)</f>
        <v>0</v>
      </c>
      <c r="AJ115" s="11">
        <f>SUMIFS('BD Factoraje'!$R:$R,'BD Factoraje'!$K:$K,'Cartera Semanal Producto'!AJ1,'BD Factoraje'!$O:$O,"&gt;=-"&amp;90,'BD Factoraje'!$O:$O,"&lt;-"&amp;60,'BD Factoraje'!$P:$P,1,'BD Factoraje'!$C:$C,$B$2)</f>
        <v>0</v>
      </c>
      <c r="AK115" s="11">
        <f>SUMIFS('BD Factoraje'!$R:$R,'BD Factoraje'!$K:$K,'Cartera Semanal Producto'!AK1,'BD Factoraje'!$O:$O,"&gt;=-"&amp;90,'BD Factoraje'!$O:$O,"&lt;-"&amp;60,'BD Factoraje'!$P:$P,1,'BD Factoraje'!$C:$C,$B$2)</f>
        <v>0</v>
      </c>
      <c r="AL115" s="11">
        <f>SUMIFS('BD Factoraje'!$R:$R,'BD Factoraje'!$K:$K,'Cartera Semanal Producto'!AL1,'BD Factoraje'!$O:$O,"&gt;=-"&amp;90,'BD Factoraje'!$O:$O,"&lt;-"&amp;60,'BD Factoraje'!$P:$P,1,'BD Factoraje'!$C:$C,$B$2)</f>
        <v>0</v>
      </c>
      <c r="AM115" s="11">
        <f>SUMIFS('BD Factoraje'!$R:$R,'BD Factoraje'!$K:$K,'Cartera Semanal Producto'!AM1,'BD Factoraje'!$O:$O,"&gt;=-"&amp;90,'BD Factoraje'!$O:$O,"&lt;-"&amp;60,'BD Factoraje'!$P:$P,1,'BD Factoraje'!$C:$C,$B$2)</f>
        <v>0</v>
      </c>
      <c r="AN115" s="11">
        <f>SUMIFS('BD Factoraje'!$R:$R,'BD Factoraje'!$K:$K,'Cartera Semanal Producto'!AN1,'BD Factoraje'!$O:$O,"&gt;=-"&amp;90,'BD Factoraje'!$O:$O,"&lt;-"&amp;60,'BD Factoraje'!$P:$P,1,'BD Factoraje'!$C:$C,$B$2)</f>
        <v>0</v>
      </c>
      <c r="AO115" s="11">
        <f>SUMIFS('BD Factoraje'!$R:$R,'BD Factoraje'!$K:$K,'Cartera Semanal Producto'!AO1,'BD Factoraje'!$O:$O,"&gt;=-"&amp;90,'BD Factoraje'!$O:$O,"&lt;-"&amp;60,'BD Factoraje'!$P:$P,1,'BD Factoraje'!$C:$C,$B$2)</f>
        <v>2461.6799999999998</v>
      </c>
      <c r="AP115" s="11">
        <f>SUMIFS('BD Factoraje'!$R:$R,'BD Factoraje'!$K:$K,'Cartera Semanal Producto'!AP1,'BD Factoraje'!$O:$O,"&gt;=-"&amp;90,'BD Factoraje'!$O:$O,"&lt;-"&amp;60,'BD Factoraje'!$P:$P,1,'BD Factoraje'!$C:$C,$B$2)</f>
        <v>35000</v>
      </c>
      <c r="AQ115" s="11">
        <f>SUMIFS('BD Factoraje'!$R:$R,'BD Factoraje'!$K:$K,'Cartera Semanal Producto'!AQ1,'BD Factoraje'!$O:$O,"&gt;=-"&amp;90,'BD Factoraje'!$O:$O,"&lt;-"&amp;60,'BD Factoraje'!$P:$P,1,'BD Factoraje'!$C:$C,$B$2)</f>
        <v>0</v>
      </c>
      <c r="AR115" s="11">
        <f>SUMIFS('BD Factoraje'!$R:$R,'BD Factoraje'!$K:$K,'Cartera Semanal Producto'!AR1,'BD Factoraje'!$O:$O,"&gt;=-"&amp;90,'BD Factoraje'!$O:$O,"&lt;-"&amp;60,'BD Factoraje'!$P:$P,1,'BD Factoraje'!$C:$C,$B$2)</f>
        <v>0</v>
      </c>
      <c r="AS115" s="11">
        <f>SUMIFS('BD Factoraje'!$R:$R,'BD Factoraje'!$K:$K,'Cartera Semanal Producto'!AS1,'BD Factoraje'!$O:$O,"&gt;=-"&amp;90,'BD Factoraje'!$O:$O,"&lt;-"&amp;60,'BD Factoraje'!$P:$P,1,'BD Factoraje'!$C:$C,$B$2)</f>
        <v>0</v>
      </c>
      <c r="AT115" s="11">
        <f>SUMIFS('BD Factoraje'!$R:$R,'BD Factoraje'!$K:$K,'Cartera Semanal Producto'!AT1,'BD Factoraje'!$O:$O,"&gt;=-"&amp;90,'BD Factoraje'!$O:$O,"&lt;-"&amp;60,'BD Factoraje'!$P:$P,1,'BD Factoraje'!$C:$C,$B$2)</f>
        <v>0</v>
      </c>
      <c r="AU115" s="11">
        <f>SUMIFS('BD Factoraje'!$R:$R,'BD Factoraje'!$K:$K,'Cartera Semanal Producto'!AU1,'BD Factoraje'!$O:$O,"&gt;=-"&amp;90,'BD Factoraje'!$O:$O,"&lt;-"&amp;60,'BD Factoraje'!$P:$P,1,'BD Factoraje'!$C:$C,$B$2)</f>
        <v>0</v>
      </c>
      <c r="AV115" s="11">
        <f>SUMIFS('BD Factoraje'!$R:$R,'BD Factoraje'!$K:$K,'Cartera Semanal Producto'!AV1,'BD Factoraje'!$O:$O,"&gt;=-"&amp;90,'BD Factoraje'!$O:$O,"&lt;-"&amp;60,'BD Factoraje'!$P:$P,1,'BD Factoraje'!$C:$C,$B$2)</f>
        <v>0</v>
      </c>
      <c r="AW115" s="11">
        <f>SUMIFS('BD Factoraje'!$R:$R,'BD Factoraje'!$K:$K,'Cartera Semanal Producto'!AW1,'BD Factoraje'!$O:$O,"&gt;=-"&amp;90,'BD Factoraje'!$O:$O,"&lt;-"&amp;60,'BD Factoraje'!$P:$P,1,'BD Factoraje'!$C:$C,$B$2)</f>
        <v>0</v>
      </c>
      <c r="AX115" s="11">
        <f>SUMIFS('BD Factoraje'!$R:$R,'BD Factoraje'!$K:$K,'Cartera Semanal Producto'!AX1,'BD Factoraje'!$O:$O,"&gt;=-"&amp;90,'BD Factoraje'!$O:$O,"&lt;-"&amp;60,'BD Factoraje'!$P:$P,1,'BD Factoraje'!$C:$C,$B$2)</f>
        <v>0</v>
      </c>
      <c r="AY115" s="11">
        <f>SUMIFS('BD Factoraje'!$R:$R,'BD Factoraje'!$K:$K,'Cartera Semanal Producto'!AY1,'BD Factoraje'!$O:$O,"&gt;=-"&amp;90,'BD Factoraje'!$O:$O,"&lt;-"&amp;60,'BD Factoraje'!$P:$P,1,'BD Factoraje'!$C:$C,$B$2)</f>
        <v>0</v>
      </c>
      <c r="AZ115" s="11">
        <f>SUMIFS('BD Factoraje'!$R:$R,'BD Factoraje'!$K:$K,'Cartera Semanal Producto'!AZ1,'BD Factoraje'!$O:$O,"&gt;=-"&amp;90,'BD Factoraje'!$O:$O,"&lt;-"&amp;60,'BD Factoraje'!$P:$P,1,'BD Factoraje'!$C:$C,$B$2)</f>
        <v>0</v>
      </c>
      <c r="BA115" s="11">
        <f>SUMIFS('BD Factoraje'!$R:$R,'BD Factoraje'!$K:$K,'Cartera Semanal Producto'!BA1,'BD Factoraje'!$O:$O,"&gt;=-"&amp;90,'BD Factoraje'!$O:$O,"&lt;-"&amp;60,'BD Factoraje'!$P:$P,1,'BD Factoraje'!$C:$C,$B$2)</f>
        <v>0</v>
      </c>
      <c r="BB115" s="11">
        <f>SUMIFS('BD Factoraje'!$R:$R,'BD Factoraje'!$K:$K,'Cartera Semanal Producto'!BB1,'BD Factoraje'!$O:$O,"&gt;=-"&amp;90,'BD Factoraje'!$O:$O,"&lt;-"&amp;60,'BD Factoraje'!$P:$P,1,'BD Factoraje'!$C:$C,$B$2)</f>
        <v>0</v>
      </c>
      <c r="BC115" s="11">
        <f>SUMIFS('BD Factoraje'!$R:$R,'BD Factoraje'!$K:$K,'Cartera Semanal Producto'!BC1,'BD Factoraje'!$O:$O,"&gt;=-"&amp;90,'BD Factoraje'!$O:$O,"&lt;-"&amp;60,'BD Factoraje'!$P:$P,1,'BD Factoraje'!$C:$C,$B$2)</f>
        <v>0</v>
      </c>
      <c r="BD115" s="11">
        <f>SUMIFS('BD Factoraje'!$R:$R,'BD Factoraje'!$K:$K,'Cartera Semanal Producto'!BD1,'BD Factoraje'!$O:$O,"&gt;=-"&amp;90,'BD Factoraje'!$O:$O,"&lt;-"&amp;60,'BD Factoraje'!$P:$P,1,'BD Factoraje'!$C:$C,$B$2)</f>
        <v>0</v>
      </c>
      <c r="BE115" s="11">
        <f>SUMIFS('BD Factoraje'!$R:$R,'BD Factoraje'!$K:$K,'Cartera Semanal Producto'!BE1,'BD Factoraje'!$O:$O,"&gt;=-"&amp;90,'BD Factoraje'!$O:$O,"&lt;-"&amp;60,'BD Factoraje'!$P:$P,1,'BD Factoraje'!$C:$C,$B$2)</f>
        <v>0</v>
      </c>
      <c r="BF115" s="11">
        <f>SUMIFS('BD Factoraje'!$R:$R,'BD Factoraje'!$K:$K,'Cartera Semanal Producto'!BF1,'BD Factoraje'!$O:$O,"&gt;=-"&amp;90,'BD Factoraje'!$O:$O,"&lt;-"&amp;60,'BD Factoraje'!$P:$P,1,'BD Factoraje'!$C:$C,$B$2)</f>
        <v>0</v>
      </c>
      <c r="BG115" s="11">
        <f>SUMIFS('BD Factoraje'!$R:$R,'BD Factoraje'!$K:$K,'Cartera Semanal Producto'!BG1,'BD Factoraje'!$O:$O,"&gt;=-"&amp;90,'BD Factoraje'!$O:$O,"&lt;-"&amp;60,'BD Factoraje'!$P:$P,1,'BD Factoraje'!$C:$C,$B$2)</f>
        <v>0</v>
      </c>
      <c r="BH115" s="11">
        <f>SUMIFS('BD Factoraje'!$R:$R,'BD Factoraje'!$K:$K,'Cartera Semanal Producto'!BH1,'BD Factoraje'!$O:$O,"&gt;=-"&amp;90,'BD Factoraje'!$O:$O,"&lt;-"&amp;60,'BD Factoraje'!$P:$P,1,'BD Factoraje'!$C:$C,$B$2)</f>
        <v>81039.78</v>
      </c>
      <c r="BI115" s="11">
        <f>SUMIFS('BD Factoraje'!$R:$R,'BD Factoraje'!$K:$K,'Cartera Semanal Producto'!BI1,'BD Factoraje'!$O:$O,"&gt;=-"&amp;90,'BD Factoraje'!$O:$O,"&lt;-"&amp;60,'BD Factoraje'!$P:$P,1,'BD Factoraje'!$C:$C,$B$2)</f>
        <v>0</v>
      </c>
      <c r="BJ115" s="11">
        <f>SUMIFS('BD Factoraje'!$R:$R,'BD Factoraje'!$K:$K,'Cartera Semanal Producto'!BJ1,'BD Factoraje'!$O:$O,"&gt;=-"&amp;90,'BD Factoraje'!$O:$O,"&lt;-"&amp;60,'BD Factoraje'!$P:$P,1,'BD Factoraje'!$C:$C,$B$2)</f>
        <v>0</v>
      </c>
      <c r="BK115" s="11">
        <f>SUMIFS('BD Factoraje'!$R:$R,'BD Factoraje'!$K:$K,'Cartera Semanal Producto'!BK1,'BD Factoraje'!$O:$O,"&gt;=-"&amp;90,'BD Factoraje'!$O:$O,"&lt;-"&amp;60,'BD Factoraje'!$P:$P,1,'BD Factoraje'!$C:$C,$B$2)</f>
        <v>0</v>
      </c>
      <c r="BL115" s="11">
        <f>SUMIFS('BD Factoraje'!$R:$R,'BD Factoraje'!$K:$K,'Cartera Semanal Producto'!BL1,'BD Factoraje'!$O:$O,"&gt;=-"&amp;90,'BD Factoraje'!$O:$O,"&lt;-"&amp;60,'BD Factoraje'!$P:$P,1,'BD Factoraje'!$C:$C,$B$2)</f>
        <v>0</v>
      </c>
      <c r="BM115" s="11">
        <f>SUMIFS('BD Factoraje'!$R:$R,'BD Factoraje'!$K:$K,'Cartera Semanal Producto'!BM1,'BD Factoraje'!$O:$O,"&gt;=-"&amp;90,'BD Factoraje'!$O:$O,"&lt;-"&amp;60,'BD Factoraje'!$P:$P,1,'BD Factoraje'!$C:$C,$B$2)</f>
        <v>0</v>
      </c>
      <c r="BN115" s="11">
        <f>SUMIFS('BD Factoraje'!$R:$R,'BD Factoraje'!$K:$K,'Cartera Semanal Producto'!BN1,'BD Factoraje'!$O:$O,"&gt;=-"&amp;90,'BD Factoraje'!$O:$O,"&lt;-"&amp;60,'BD Factoraje'!$P:$P,1,'BD Factoraje'!$C:$C,$B$2)</f>
        <v>0</v>
      </c>
      <c r="BO115" s="11">
        <f>SUMIFS('BD Factoraje'!$R:$R,'BD Factoraje'!$K:$K,'Cartera Semanal Producto'!BO1,'BD Factoraje'!$O:$O,"&gt;=-"&amp;90,'BD Factoraje'!$O:$O,"&lt;-"&amp;60,'BD Factoraje'!$P:$P,1,'BD Factoraje'!$C:$C,$B$2)</f>
        <v>0</v>
      </c>
      <c r="BP115" s="11">
        <f>SUMIFS('BD Factoraje'!$R:$R,'BD Factoraje'!$K:$K,'Cartera Semanal Producto'!BP1,'BD Factoraje'!$O:$O,"&gt;=-"&amp;90,'BD Factoraje'!$O:$O,"&lt;-"&amp;60,'BD Factoraje'!$P:$P,1,'BD Factoraje'!$C:$C,$B$2)</f>
        <v>0</v>
      </c>
      <c r="BQ115" s="11">
        <f>SUMIFS('BD Factoraje'!$R:$R,'BD Factoraje'!$K:$K,'Cartera Semanal Producto'!BQ1,'BD Factoraje'!$O:$O,"&gt;=-"&amp;90,'BD Factoraje'!$O:$O,"&lt;-"&amp;60,'BD Factoraje'!$P:$P,1,'BD Factoraje'!$C:$C,$B$2)</f>
        <v>0</v>
      </c>
      <c r="BR115" s="11">
        <f>SUMIFS('BD Factoraje'!$R:$R,'BD Factoraje'!$K:$K,'Cartera Semanal Producto'!BR1,'BD Factoraje'!$O:$O,"&gt;=-"&amp;90,'BD Factoraje'!$O:$O,"&lt;-"&amp;60,'BD Factoraje'!$P:$P,1,'BD Factoraje'!$C:$C,$B$2)</f>
        <v>0</v>
      </c>
      <c r="BS115" s="11">
        <f>SUMIFS('BD Factoraje'!$R:$R,'BD Factoraje'!$K:$K,'Cartera Semanal Producto'!BS1,'BD Factoraje'!$O:$O,"&gt;=-"&amp;90,'BD Factoraje'!$O:$O,"&lt;-"&amp;60,'BD Factoraje'!$P:$P,1,'BD Factoraje'!$C:$C,$B$2)</f>
        <v>0</v>
      </c>
      <c r="BT115" s="11">
        <f>SUMIFS('BD Factoraje'!$R:$R,'BD Factoraje'!$K:$K,'Cartera Semanal Producto'!BT1,'BD Factoraje'!$O:$O,"&gt;=-"&amp;90,'BD Factoraje'!$O:$O,"&lt;-"&amp;60,'BD Factoraje'!$P:$P,1,'BD Factoraje'!$C:$C,$B$2)</f>
        <v>0</v>
      </c>
      <c r="BU115" s="11">
        <f>SUMIFS('BD Factoraje'!$R:$R,'BD Factoraje'!$K:$K,'Cartera Semanal Producto'!BU1,'BD Factoraje'!$O:$O,"&gt;=-"&amp;90,'BD Factoraje'!$O:$O,"&lt;-"&amp;60,'BD Factoraje'!$P:$P,1,'BD Factoraje'!$C:$C,$B$2)</f>
        <v>0</v>
      </c>
      <c r="BV115" s="11">
        <f>SUMIFS('BD Factoraje'!$R:$R,'BD Factoraje'!$K:$K,'Cartera Semanal Producto'!BV1,'BD Factoraje'!$O:$O,"&gt;=-"&amp;90,'BD Factoraje'!$O:$O,"&lt;-"&amp;60,'BD Factoraje'!$P:$P,1,'BD Factoraje'!$C:$C,$B$2)</f>
        <v>0</v>
      </c>
      <c r="BW115" s="11">
        <f>SUMIFS('BD Factoraje'!$R:$R,'BD Factoraje'!$K:$K,'Cartera Semanal Producto'!BW1,'BD Factoraje'!$O:$O,"&gt;=-"&amp;90,'BD Factoraje'!$O:$O,"&lt;-"&amp;60,'BD Factoraje'!$P:$P,1,'BD Factoraje'!$C:$C,$B$2)</f>
        <v>0</v>
      </c>
      <c r="BX115" s="11">
        <f>SUMIFS('BD Factoraje'!$R:$R,'BD Factoraje'!$K:$K,'Cartera Semanal Producto'!BX1,'BD Factoraje'!$O:$O,"&gt;=-"&amp;90,'BD Factoraje'!$O:$O,"&lt;-"&amp;60,'BD Factoraje'!$P:$P,1,'BD Factoraje'!$C:$C,$B$2)</f>
        <v>0</v>
      </c>
      <c r="BY115" s="11">
        <f>SUMIFS('BD Factoraje'!$R:$R,'BD Factoraje'!$K:$K,'Cartera Semanal Producto'!BY1,'BD Factoraje'!$O:$O,"&gt;=-"&amp;90,'BD Factoraje'!$O:$O,"&lt;-"&amp;60,'BD Factoraje'!$P:$P,1,'BD Factoraje'!$C:$C,$B$2)</f>
        <v>0</v>
      </c>
      <c r="BZ115" s="11">
        <f>SUMIFS('BD Factoraje'!$R:$R,'BD Factoraje'!$K:$K,'Cartera Semanal Producto'!BZ1,'BD Factoraje'!$O:$O,"&gt;=-"&amp;90,'BD Factoraje'!$O:$O,"&lt;-"&amp;60,'BD Factoraje'!$P:$P,1,'BD Factoraje'!$C:$C,$B$2)</f>
        <v>0</v>
      </c>
      <c r="CA115" s="11">
        <f>SUMIFS('BD Factoraje'!$R:$R,'BD Factoraje'!$K:$K,'Cartera Semanal Producto'!CA1,'BD Factoraje'!$O:$O,"&gt;=-"&amp;90,'BD Factoraje'!$O:$O,"&lt;-"&amp;60,'BD Factoraje'!$P:$P,1,'BD Factoraje'!$C:$C,$B$2)</f>
        <v>0</v>
      </c>
      <c r="CB115" s="11">
        <f>SUMIFS('BD Factoraje'!$R:$R,'BD Factoraje'!$K:$K,'Cartera Semanal Producto'!CB1,'BD Factoraje'!$O:$O,"&gt;=-"&amp;90,'BD Factoraje'!$O:$O,"&lt;-"&amp;60,'BD Factoraje'!$P:$P,1,'BD Factoraje'!$C:$C,$B$2)</f>
        <v>0</v>
      </c>
      <c r="CC115" s="11">
        <f>SUMIFS('BD Factoraje'!$R:$R,'BD Factoraje'!$K:$K,'Cartera Semanal Producto'!CC1,'BD Factoraje'!$O:$O,"&gt;=-"&amp;90,'BD Factoraje'!$O:$O,"&lt;-"&amp;60,'BD Factoraje'!$P:$P,1,'BD Factoraje'!$C:$C,$B$2)</f>
        <v>0</v>
      </c>
      <c r="CD115" s="11">
        <f>SUMIFS('BD Factoraje'!$R:$R,'BD Factoraje'!$K:$K,'Cartera Semanal Producto'!CD1,'BD Factoraje'!$O:$O,"&gt;=-"&amp;90,'BD Factoraje'!$O:$O,"&lt;-"&amp;60,'BD Factoraje'!$P:$P,1,'BD Factoraje'!$C:$C,$B$2)</f>
        <v>0</v>
      </c>
      <c r="CE115" s="11">
        <f>SUMIFS('BD Factoraje'!$R:$R,'BD Factoraje'!$K:$K,'Cartera Semanal Producto'!CE1,'BD Factoraje'!$O:$O,"&gt;=-"&amp;90,'BD Factoraje'!$O:$O,"&lt;-"&amp;60,'BD Factoraje'!$P:$P,1,'BD Factoraje'!$C:$C,$B$2)</f>
        <v>0</v>
      </c>
      <c r="CF115" s="11">
        <f>SUMIFS('BD Factoraje'!$R:$R,'BD Factoraje'!$K:$K,'Cartera Semanal Producto'!CF1,'BD Factoraje'!$O:$O,"&gt;=-"&amp;90,'BD Factoraje'!$O:$O,"&lt;-"&amp;60,'BD Factoraje'!$P:$P,1,'BD Factoraje'!$C:$C,$B$2)</f>
        <v>0</v>
      </c>
      <c r="CG115" s="11">
        <f>SUMIFS('BD Factoraje'!$R:$R,'BD Factoraje'!$K:$K,'Cartera Semanal Producto'!CG1,'BD Factoraje'!$O:$O,"&gt;=-"&amp;90,'BD Factoraje'!$O:$O,"&lt;-"&amp;60,'BD Factoraje'!$P:$P,1,'BD Factoraje'!$C:$C,$B$2)</f>
        <v>0</v>
      </c>
      <c r="CH115" s="11">
        <f>SUMIFS('BD Factoraje'!$R:$R,'BD Factoraje'!$K:$K,'Cartera Semanal Producto'!CH1,'BD Factoraje'!$O:$O,"&gt;=-"&amp;90,'BD Factoraje'!$O:$O,"&lt;-"&amp;60,'BD Factoraje'!$P:$P,1,'BD Factoraje'!$C:$C,$B$2)</f>
        <v>0</v>
      </c>
      <c r="CI115" s="11">
        <f>SUMIFS('BD Factoraje'!$R:$R,'BD Factoraje'!$K:$K,'Cartera Semanal Producto'!CI1,'BD Factoraje'!$O:$O,"&gt;=-"&amp;90,'BD Factoraje'!$O:$O,"&lt;-"&amp;60,'BD Factoraje'!$P:$P,1,'BD Factoraje'!$C:$C,$B$2)</f>
        <v>0</v>
      </c>
      <c r="CJ115" s="11">
        <f>SUMIFS('BD Factoraje'!$R:$R,'BD Factoraje'!$K:$K,'Cartera Semanal Producto'!CJ1,'BD Factoraje'!$O:$O,"&gt;=-"&amp;90,'BD Factoraje'!$O:$O,"&lt;-"&amp;60,'BD Factoraje'!$P:$P,1,'BD Factoraje'!$C:$C,$B$2)</f>
        <v>0</v>
      </c>
      <c r="CK115" s="11">
        <f>SUMIFS('BD Factoraje'!$R:$R,'BD Factoraje'!$K:$K,'Cartera Semanal Producto'!CK1,'BD Factoraje'!$O:$O,"&gt;=-"&amp;90,'BD Factoraje'!$O:$O,"&lt;-"&amp;60,'BD Factoraje'!$P:$P,1,'BD Factoraje'!$C:$C,$B$2)</f>
        <v>0</v>
      </c>
      <c r="CL115" s="11">
        <f>SUMIFS('BD Factoraje'!$R:$R,'BD Factoraje'!$K:$K,'Cartera Semanal Producto'!CL1,'BD Factoraje'!$O:$O,"&gt;=-"&amp;90,'BD Factoraje'!$O:$O,"&lt;-"&amp;60,'BD Factoraje'!$P:$P,1,'BD Factoraje'!$C:$C,$B$2)</f>
        <v>0</v>
      </c>
      <c r="CM115" s="11">
        <f>SUMIFS('BD Factoraje'!$R:$R,'BD Factoraje'!$K:$K,'Cartera Semanal Producto'!CM1,'BD Factoraje'!$O:$O,"&gt;=-"&amp;90,'BD Factoraje'!$O:$O,"&lt;-"&amp;60,'BD Factoraje'!$P:$P,1,'BD Factoraje'!$C:$C,$B$2)</f>
        <v>0</v>
      </c>
      <c r="CN115" s="11">
        <f>SUMIFS('BD Factoraje'!$R:$R,'BD Factoraje'!$K:$K,'Cartera Semanal Producto'!CN1,'BD Factoraje'!$O:$O,"&gt;=-"&amp;90,'BD Factoraje'!$O:$O,"&lt;-"&amp;60,'BD Factoraje'!$P:$P,1,'BD Factoraje'!$C:$C,$B$2)</f>
        <v>0</v>
      </c>
      <c r="CO115" s="11">
        <f>SUMIFS('BD Factoraje'!$R:$R,'BD Factoraje'!$K:$K,'Cartera Semanal Producto'!CO1,'BD Factoraje'!$O:$O,"&gt;=-"&amp;90,'BD Factoraje'!$O:$O,"&lt;-"&amp;60,'BD Factoraje'!$P:$P,1,'BD Factoraje'!$C:$C,$B$2)</f>
        <v>0</v>
      </c>
      <c r="CP115" s="11">
        <f>SUMIFS('BD Factoraje'!$R:$R,'BD Factoraje'!$K:$K,'Cartera Semanal Producto'!CP1,'BD Factoraje'!$O:$O,"&gt;=-"&amp;90,'BD Factoraje'!$O:$O,"&lt;-"&amp;60,'BD Factoraje'!$P:$P,1,'BD Factoraje'!$C:$C,$B$2)</f>
        <v>0</v>
      </c>
      <c r="CQ115" s="11">
        <f>SUMIFS('BD Factoraje'!$R:$R,'BD Factoraje'!$K:$K,'Cartera Semanal Producto'!CQ1,'BD Factoraje'!$O:$O,"&gt;=-"&amp;90,'BD Factoraje'!$O:$O,"&lt;-"&amp;60,'BD Factoraje'!$P:$P,1,'BD Factoraje'!$C:$C,$B$2)</f>
        <v>0</v>
      </c>
      <c r="CR115" s="11">
        <f>SUMIFS('BD Factoraje'!$R:$R,'BD Factoraje'!$K:$K,'Cartera Semanal Producto'!CR1,'BD Factoraje'!$O:$O,"&gt;=-"&amp;90,'BD Factoraje'!$O:$O,"&lt;-"&amp;60,'BD Factoraje'!$P:$P,1,'BD Factoraje'!$C:$C,$B$2)</f>
        <v>0</v>
      </c>
      <c r="CS115" s="11">
        <f>SUMIFS('BD Factoraje'!$R:$R,'BD Factoraje'!$K:$K,'Cartera Semanal Producto'!CS1,'BD Factoraje'!$O:$O,"&gt;=-"&amp;90,'BD Factoraje'!$O:$O,"&lt;-"&amp;60,'BD Factoraje'!$P:$P,1,'BD Factoraje'!$C:$C,$B$2)</f>
        <v>0</v>
      </c>
      <c r="CT115" s="11">
        <f>SUMIFS('BD Factoraje'!$R:$R,'BD Factoraje'!$K:$K,'Cartera Semanal Producto'!CT1,'BD Factoraje'!$O:$O,"&gt;=-"&amp;90,'BD Factoraje'!$O:$O,"&lt;-"&amp;60,'BD Factoraje'!$P:$P,1,'BD Factoraje'!$C:$C,$B$2)</f>
        <v>0</v>
      </c>
      <c r="CU115" s="11">
        <f>SUMIFS('BD Factoraje'!$R:$R,'BD Factoraje'!$K:$K,'Cartera Semanal Producto'!CU1,'BD Factoraje'!$O:$O,"&gt;=-"&amp;90,'BD Factoraje'!$O:$O,"&lt;-"&amp;60,'BD Factoraje'!$P:$P,1,'BD Factoraje'!$C:$C,$B$2)</f>
        <v>0</v>
      </c>
      <c r="CV115" s="11">
        <f>SUMIFS('BD Factoraje'!$R:$R,'BD Factoraje'!$K:$K,'Cartera Semanal Producto'!CV1,'BD Factoraje'!$O:$O,"&gt;=-"&amp;90,'BD Factoraje'!$O:$O,"&lt;-"&amp;60,'BD Factoraje'!$P:$P,1,'BD Factoraje'!$C:$C,$B$2)</f>
        <v>0</v>
      </c>
    </row>
    <row r="116" spans="1:100" s="12" customFormat="1" x14ac:dyDescent="0.25">
      <c r="A116" s="13"/>
      <c r="B116" s="8" t="s">
        <v>132</v>
      </c>
      <c r="C116" s="11">
        <f>SUMIFS('BD Factoraje'!$R:$R,'BD Factoraje'!$K:$K,'Cartera Semanal Producto'!C1,'BD Factoraje'!$O:$O,"&lt;"&amp;-90,'BD Factoraje'!$P:$P,1,'BD Factoraje'!$C:$C,$B$2)</f>
        <v>0</v>
      </c>
      <c r="D116" s="11">
        <f>SUMIFS('BD Factoraje'!$R:$R,'BD Factoraje'!$K:$K,'Cartera Semanal Producto'!D1,'BD Factoraje'!$O:$O,"&lt;"&amp;-90,'BD Factoraje'!$P:$P,1,'BD Factoraje'!$C:$C,$B$2)</f>
        <v>0</v>
      </c>
      <c r="E116" s="11">
        <f>SUMIFS('BD Factoraje'!$R:$R,'BD Factoraje'!$K:$K,'Cartera Semanal Producto'!E1,'BD Factoraje'!$O:$O,"&lt;"&amp;-90,'BD Factoraje'!$P:$P,1,'BD Factoraje'!$C:$C,$B$2)</f>
        <v>0</v>
      </c>
      <c r="F116" s="11">
        <f>SUMIFS('BD Factoraje'!$R:$R,'BD Factoraje'!$K:$K,'Cartera Semanal Producto'!F1,'BD Factoraje'!$O:$O,"&lt;"&amp;-90,'BD Factoraje'!$P:$P,1,'BD Factoraje'!$C:$C,$B$2)</f>
        <v>0</v>
      </c>
      <c r="G116" s="11">
        <f>SUMIFS('BD Factoraje'!$R:$R,'BD Factoraje'!$K:$K,'Cartera Semanal Producto'!G1,'BD Factoraje'!$O:$O,"&lt;"&amp;-90,'BD Factoraje'!$P:$P,1,'BD Factoraje'!$C:$C,$B$2)</f>
        <v>0</v>
      </c>
      <c r="H116" s="11">
        <f>SUMIFS('BD Factoraje'!$R:$R,'BD Factoraje'!$K:$K,'Cartera Semanal Producto'!H1,'BD Factoraje'!$O:$O,"&lt;"&amp;-90,'BD Factoraje'!$P:$P,1,'BD Factoraje'!$C:$C,$B$2)</f>
        <v>0</v>
      </c>
      <c r="I116" s="11">
        <f>SUMIFS('BD Factoraje'!$R:$R,'BD Factoraje'!$K:$K,'Cartera Semanal Producto'!I1,'BD Factoraje'!$O:$O,"&lt;"&amp;-90,'BD Factoraje'!$P:$P,1,'BD Factoraje'!$C:$C,$B$2)</f>
        <v>0</v>
      </c>
      <c r="J116" s="11">
        <f>SUMIFS('BD Factoraje'!$R:$R,'BD Factoraje'!$K:$K,'Cartera Semanal Producto'!J1,'BD Factoraje'!$O:$O,"&lt;"&amp;-90,'BD Factoraje'!$P:$P,1,'BD Factoraje'!$C:$C,$B$2)</f>
        <v>0</v>
      </c>
      <c r="K116" s="11">
        <f>SUMIFS('BD Factoraje'!$R:$R,'BD Factoraje'!$K:$K,'Cartera Semanal Producto'!K1,'BD Factoraje'!$O:$O,"&lt;"&amp;-90,'BD Factoraje'!$P:$P,1,'BD Factoraje'!$C:$C,$B$2)</f>
        <v>0</v>
      </c>
      <c r="L116" s="11">
        <f>SUMIFS('BD Factoraje'!$R:$R,'BD Factoraje'!$K:$K,'Cartera Semanal Producto'!L1,'BD Factoraje'!$O:$O,"&lt;"&amp;-90,'BD Factoraje'!$P:$P,1,'BD Factoraje'!$C:$C,$B$2)</f>
        <v>0</v>
      </c>
      <c r="M116" s="11">
        <f>SUMIFS('BD Factoraje'!$R:$R,'BD Factoraje'!$K:$K,'Cartera Semanal Producto'!M1,'BD Factoraje'!$O:$O,"&lt;"&amp;-90,'BD Factoraje'!$P:$P,1,'BD Factoraje'!$C:$C,$B$2)</f>
        <v>0</v>
      </c>
      <c r="N116" s="11">
        <f>SUMIFS('BD Factoraje'!$R:$R,'BD Factoraje'!$K:$K,'Cartera Semanal Producto'!N1,'BD Factoraje'!$O:$O,"&lt;"&amp;-90,'BD Factoraje'!$P:$P,1,'BD Factoraje'!$C:$C,$B$2)</f>
        <v>0</v>
      </c>
      <c r="O116" s="11">
        <f>SUMIFS('BD Factoraje'!$R:$R,'BD Factoraje'!$K:$K,'Cartera Semanal Producto'!O1,'BD Factoraje'!$O:$O,"&lt;"&amp;-90,'BD Factoraje'!$P:$P,1,'BD Factoraje'!$C:$C,$B$2)</f>
        <v>0</v>
      </c>
      <c r="P116" s="11">
        <f>SUMIFS('BD Factoraje'!$R:$R,'BD Factoraje'!$K:$K,'Cartera Semanal Producto'!P1,'BD Factoraje'!$O:$O,"&lt;"&amp;-90,'BD Factoraje'!$P:$P,1,'BD Factoraje'!$C:$C,$B$2)</f>
        <v>0</v>
      </c>
      <c r="Q116" s="11">
        <f>SUMIFS('BD Factoraje'!$R:$R,'BD Factoraje'!$K:$K,'Cartera Semanal Producto'!Q1,'BD Factoraje'!$O:$O,"&lt;"&amp;-90,'BD Factoraje'!$P:$P,1,'BD Factoraje'!$C:$C,$B$2)</f>
        <v>0</v>
      </c>
      <c r="R116" s="11">
        <f>SUMIFS('BD Factoraje'!$R:$R,'BD Factoraje'!$K:$K,'Cartera Semanal Producto'!R1,'BD Factoraje'!$O:$O,"&lt;"&amp;-90,'BD Factoraje'!$P:$P,1,'BD Factoraje'!$C:$C,$B$2)</f>
        <v>0</v>
      </c>
      <c r="S116" s="11">
        <f>SUMIFS('BD Factoraje'!$R:$R,'BD Factoraje'!$K:$K,'Cartera Semanal Producto'!S1,'BD Factoraje'!$O:$O,"&lt;"&amp;-90,'BD Factoraje'!$P:$P,1,'BD Factoraje'!$C:$C,$B$2)</f>
        <v>0</v>
      </c>
      <c r="T116" s="11">
        <f>SUMIFS('BD Factoraje'!$R:$R,'BD Factoraje'!$K:$K,'Cartera Semanal Producto'!T1,'BD Factoraje'!$O:$O,"&lt;"&amp;-90,'BD Factoraje'!$P:$P,1,'BD Factoraje'!$C:$C,$B$2)</f>
        <v>0</v>
      </c>
      <c r="U116" s="11">
        <f>SUMIFS('BD Factoraje'!$R:$R,'BD Factoraje'!$K:$K,'Cartera Semanal Producto'!U1,'BD Factoraje'!$O:$O,"&lt;"&amp;-90,'BD Factoraje'!$P:$P,1,'BD Factoraje'!$C:$C,$B$2)</f>
        <v>0</v>
      </c>
      <c r="V116" s="11">
        <f>SUMIFS('BD Factoraje'!$R:$R,'BD Factoraje'!$K:$K,'Cartera Semanal Producto'!V1,'BD Factoraje'!$O:$O,"&lt;"&amp;-90,'BD Factoraje'!$P:$P,1,'BD Factoraje'!$C:$C,$B$2)</f>
        <v>0</v>
      </c>
      <c r="W116" s="11">
        <f>SUMIFS('BD Factoraje'!$R:$R,'BD Factoraje'!$K:$K,'Cartera Semanal Producto'!W1,'BD Factoraje'!$O:$O,"&lt;"&amp;-90,'BD Factoraje'!$P:$P,1,'BD Factoraje'!$C:$C,$B$2)</f>
        <v>0</v>
      </c>
      <c r="X116" s="11">
        <f>SUMIFS('BD Factoraje'!$R:$R,'BD Factoraje'!$K:$K,'Cartera Semanal Producto'!X1,'BD Factoraje'!$O:$O,"&lt;"&amp;-90,'BD Factoraje'!$P:$P,1,'BD Factoraje'!$C:$C,$B$2)</f>
        <v>0</v>
      </c>
      <c r="Y116" s="11">
        <f>SUMIFS('BD Factoraje'!$R:$R,'BD Factoraje'!$K:$K,'Cartera Semanal Producto'!Y1,'BD Factoraje'!$O:$O,"&lt;"&amp;-90,'BD Factoraje'!$P:$P,1,'BD Factoraje'!$C:$C,$B$2)</f>
        <v>0</v>
      </c>
      <c r="Z116" s="11">
        <f>SUMIFS('BD Factoraje'!$R:$R,'BD Factoraje'!$K:$K,'Cartera Semanal Producto'!Z1,'BD Factoraje'!$O:$O,"&lt;"&amp;-90,'BD Factoraje'!$P:$P,1,'BD Factoraje'!$C:$C,$B$2)</f>
        <v>0</v>
      </c>
      <c r="AA116" s="11">
        <f>SUMIFS('BD Factoraje'!$R:$R,'BD Factoraje'!$K:$K,'Cartera Semanal Producto'!AA1,'BD Factoraje'!$O:$O,"&lt;"&amp;-90,'BD Factoraje'!$P:$P,1,'BD Factoraje'!$C:$C,$B$2)</f>
        <v>0</v>
      </c>
      <c r="AB116" s="11">
        <f>SUMIFS('BD Factoraje'!$R:$R,'BD Factoraje'!$K:$K,'Cartera Semanal Producto'!AB1,'BD Factoraje'!$O:$O,"&lt;"&amp;-90,'BD Factoraje'!$P:$P,1,'BD Factoraje'!$C:$C,$B$2)</f>
        <v>0</v>
      </c>
      <c r="AC116" s="11">
        <f>SUMIFS('BD Factoraje'!$R:$R,'BD Factoraje'!$K:$K,'Cartera Semanal Producto'!AC1,'BD Factoraje'!$O:$O,"&lt;"&amp;-90,'BD Factoraje'!$P:$P,1,'BD Factoraje'!$C:$C,$B$2)</f>
        <v>0</v>
      </c>
      <c r="AD116" s="11">
        <f>SUMIFS('BD Factoraje'!$R:$R,'BD Factoraje'!$K:$K,'Cartera Semanal Producto'!AD1,'BD Factoraje'!$O:$O,"&lt;"&amp;-90,'BD Factoraje'!$P:$P,1,'BD Factoraje'!$C:$C,$B$2)</f>
        <v>0</v>
      </c>
      <c r="AE116" s="11">
        <f>SUMIFS('BD Factoraje'!$R:$R,'BD Factoraje'!$K:$K,'Cartera Semanal Producto'!AE1,'BD Factoraje'!$O:$O,"&lt;"&amp;-90,'BD Factoraje'!$P:$P,1,'BD Factoraje'!$C:$C,$B$2)</f>
        <v>0</v>
      </c>
      <c r="AF116" s="11">
        <f>SUMIFS('BD Factoraje'!$R:$R,'BD Factoraje'!$K:$K,'Cartera Semanal Producto'!AF1,'BD Factoraje'!$O:$O,"&lt;"&amp;-90,'BD Factoraje'!$P:$P,1,'BD Factoraje'!$C:$C,$B$2)</f>
        <v>0</v>
      </c>
      <c r="AG116" s="11">
        <f>SUMIFS('BD Factoraje'!$R:$R,'BD Factoraje'!$K:$K,'Cartera Semanal Producto'!AG1,'BD Factoraje'!$O:$O,"&lt;"&amp;-90,'BD Factoraje'!$P:$P,1,'BD Factoraje'!$C:$C,$B$2)</f>
        <v>0</v>
      </c>
      <c r="AH116" s="11">
        <f>SUMIFS('BD Factoraje'!$R:$R,'BD Factoraje'!$K:$K,'Cartera Semanal Producto'!AH1,'BD Factoraje'!$O:$O,"&lt;"&amp;-90,'BD Factoraje'!$P:$P,1,'BD Factoraje'!$C:$C,$B$2)</f>
        <v>0</v>
      </c>
      <c r="AI116" s="11">
        <f>SUMIFS('BD Factoraje'!$R:$R,'BD Factoraje'!$K:$K,'Cartera Semanal Producto'!AI1,'BD Factoraje'!$O:$O,"&lt;"&amp;-90,'BD Factoraje'!$P:$P,1,'BD Factoraje'!$C:$C,$B$2)</f>
        <v>0</v>
      </c>
      <c r="AJ116" s="11">
        <f>SUMIFS('BD Factoraje'!$R:$R,'BD Factoraje'!$K:$K,'Cartera Semanal Producto'!AJ1,'BD Factoraje'!$O:$O,"&lt;"&amp;-90,'BD Factoraje'!$P:$P,1,'BD Factoraje'!$C:$C,$B$2)</f>
        <v>0</v>
      </c>
      <c r="AK116" s="11">
        <f>SUMIFS('BD Factoraje'!$R:$R,'BD Factoraje'!$K:$K,'Cartera Semanal Producto'!AK1,'BD Factoraje'!$O:$O,"&lt;"&amp;-90,'BD Factoraje'!$P:$P,1,'BD Factoraje'!$C:$C,$B$2)</f>
        <v>0</v>
      </c>
      <c r="AL116" s="11">
        <f>SUMIFS('BD Factoraje'!$R:$R,'BD Factoraje'!$K:$K,'Cartera Semanal Producto'!AL1,'BD Factoraje'!$O:$O,"&lt;"&amp;-90,'BD Factoraje'!$P:$P,1,'BD Factoraje'!$C:$C,$B$2)</f>
        <v>0</v>
      </c>
      <c r="AM116" s="11">
        <f>SUMIFS('BD Factoraje'!$R:$R,'BD Factoraje'!$K:$K,'Cartera Semanal Producto'!AM1,'BD Factoraje'!$O:$O,"&lt;"&amp;-90,'BD Factoraje'!$P:$P,1,'BD Factoraje'!$C:$C,$B$2)</f>
        <v>0</v>
      </c>
      <c r="AN116" s="11">
        <f>SUMIFS('BD Factoraje'!$R:$R,'BD Factoraje'!$K:$K,'Cartera Semanal Producto'!AN1,'BD Factoraje'!$O:$O,"&lt;"&amp;-90,'BD Factoraje'!$P:$P,1,'BD Factoraje'!$C:$C,$B$2)</f>
        <v>0</v>
      </c>
      <c r="AO116" s="11">
        <f>SUMIFS('BD Factoraje'!$R:$R,'BD Factoraje'!$K:$K,'Cartera Semanal Producto'!AO1,'BD Factoraje'!$O:$O,"&lt;"&amp;-90,'BD Factoraje'!$P:$P,1,'BD Factoraje'!$C:$C,$B$2)</f>
        <v>282.10000000000002</v>
      </c>
      <c r="AP116" s="11">
        <f>SUMIFS('BD Factoraje'!$R:$R,'BD Factoraje'!$K:$K,'Cartera Semanal Producto'!AP1,'BD Factoraje'!$O:$O,"&lt;"&amp;-90,'BD Factoraje'!$P:$P,1,'BD Factoraje'!$C:$C,$B$2)</f>
        <v>0</v>
      </c>
      <c r="AQ116" s="11">
        <f>SUMIFS('BD Factoraje'!$R:$R,'BD Factoraje'!$K:$K,'Cartera Semanal Producto'!AQ1,'BD Factoraje'!$O:$O,"&lt;"&amp;-90,'BD Factoraje'!$P:$P,1,'BD Factoraje'!$C:$C,$B$2)</f>
        <v>0</v>
      </c>
      <c r="AR116" s="11">
        <f>SUMIFS('BD Factoraje'!$R:$R,'BD Factoraje'!$K:$K,'Cartera Semanal Producto'!AR1,'BD Factoraje'!$O:$O,"&lt;"&amp;-90,'BD Factoraje'!$P:$P,1,'BD Factoraje'!$C:$C,$B$2)</f>
        <v>0</v>
      </c>
      <c r="AS116" s="11">
        <f>SUMIFS('BD Factoraje'!$R:$R,'BD Factoraje'!$K:$K,'Cartera Semanal Producto'!AS1,'BD Factoraje'!$O:$O,"&lt;"&amp;-90,'BD Factoraje'!$P:$P,1,'BD Factoraje'!$C:$C,$B$2)</f>
        <v>0</v>
      </c>
      <c r="AT116" s="11">
        <f>SUMIFS('BD Factoraje'!$R:$R,'BD Factoraje'!$K:$K,'Cartera Semanal Producto'!AT1,'BD Factoraje'!$O:$O,"&lt;"&amp;-90,'BD Factoraje'!$P:$P,1,'BD Factoraje'!$C:$C,$B$2)</f>
        <v>0</v>
      </c>
      <c r="AU116" s="11">
        <f>SUMIFS('BD Factoraje'!$R:$R,'BD Factoraje'!$K:$K,'Cartera Semanal Producto'!AU1,'BD Factoraje'!$O:$O,"&lt;"&amp;-90,'BD Factoraje'!$P:$P,1,'BD Factoraje'!$C:$C,$B$2)</f>
        <v>0</v>
      </c>
      <c r="AV116" s="11">
        <f>SUMIFS('BD Factoraje'!$R:$R,'BD Factoraje'!$K:$K,'Cartera Semanal Producto'!AV1,'BD Factoraje'!$O:$O,"&lt;"&amp;-90,'BD Factoraje'!$P:$P,1,'BD Factoraje'!$C:$C,$B$2)</f>
        <v>0</v>
      </c>
      <c r="AW116" s="11">
        <f>SUMIFS('BD Factoraje'!$R:$R,'BD Factoraje'!$K:$K,'Cartera Semanal Producto'!AW1,'BD Factoraje'!$O:$O,"&lt;"&amp;-90,'BD Factoraje'!$P:$P,1,'BD Factoraje'!$C:$C,$B$2)</f>
        <v>0</v>
      </c>
      <c r="AX116" s="11">
        <f>SUMIFS('BD Factoraje'!$R:$R,'BD Factoraje'!$K:$K,'Cartera Semanal Producto'!AX1,'BD Factoraje'!$O:$O,"&lt;"&amp;-90,'BD Factoraje'!$P:$P,1,'BD Factoraje'!$C:$C,$B$2)</f>
        <v>4829.21</v>
      </c>
      <c r="AY116" s="11">
        <f>SUMIFS('BD Factoraje'!$R:$R,'BD Factoraje'!$K:$K,'Cartera Semanal Producto'!AY1,'BD Factoraje'!$O:$O,"&lt;"&amp;-90,'BD Factoraje'!$P:$P,1,'BD Factoraje'!$C:$C,$B$2)</f>
        <v>0</v>
      </c>
      <c r="AZ116" s="11">
        <f>SUMIFS('BD Factoraje'!$R:$R,'BD Factoraje'!$K:$K,'Cartera Semanal Producto'!AZ1,'BD Factoraje'!$O:$O,"&lt;"&amp;-90,'BD Factoraje'!$P:$P,1,'BD Factoraje'!$C:$C,$B$2)</f>
        <v>0</v>
      </c>
      <c r="BA116" s="11">
        <f>SUMIFS('BD Factoraje'!$R:$R,'BD Factoraje'!$K:$K,'Cartera Semanal Producto'!BA1,'BD Factoraje'!$O:$O,"&lt;"&amp;-90,'BD Factoraje'!$P:$P,1,'BD Factoraje'!$C:$C,$B$2)</f>
        <v>0</v>
      </c>
      <c r="BB116" s="11">
        <f>SUMIFS('BD Factoraje'!$R:$R,'BD Factoraje'!$K:$K,'Cartera Semanal Producto'!BB1,'BD Factoraje'!$O:$O,"&lt;"&amp;-90,'BD Factoraje'!$P:$P,1,'BD Factoraje'!$C:$C,$B$2)</f>
        <v>0</v>
      </c>
      <c r="BC116" s="11">
        <f>SUMIFS('BD Factoraje'!$R:$R,'BD Factoraje'!$K:$K,'Cartera Semanal Producto'!BC1,'BD Factoraje'!$O:$O,"&lt;"&amp;-90,'BD Factoraje'!$P:$P,1,'BD Factoraje'!$C:$C,$B$2)</f>
        <v>0</v>
      </c>
      <c r="BD116" s="11">
        <f>SUMIFS('BD Factoraje'!$R:$R,'BD Factoraje'!$K:$K,'Cartera Semanal Producto'!BD1,'BD Factoraje'!$O:$O,"&lt;"&amp;-90,'BD Factoraje'!$P:$P,1,'BD Factoraje'!$C:$C,$B$2)</f>
        <v>0</v>
      </c>
      <c r="BE116" s="11">
        <f>SUMIFS('BD Factoraje'!$R:$R,'BD Factoraje'!$K:$K,'Cartera Semanal Producto'!BE1,'BD Factoraje'!$O:$O,"&lt;"&amp;-90,'BD Factoraje'!$P:$P,1,'BD Factoraje'!$C:$C,$B$2)</f>
        <v>0</v>
      </c>
      <c r="BF116" s="11">
        <f>SUMIFS('BD Factoraje'!$R:$R,'BD Factoraje'!$K:$K,'Cartera Semanal Producto'!BF1,'BD Factoraje'!$O:$O,"&lt;"&amp;-90,'BD Factoraje'!$P:$P,1,'BD Factoraje'!$C:$C,$B$2)</f>
        <v>0</v>
      </c>
      <c r="BG116" s="11">
        <f>SUMIFS('BD Factoraje'!$R:$R,'BD Factoraje'!$K:$K,'Cartera Semanal Producto'!BG1,'BD Factoraje'!$O:$O,"&lt;"&amp;-90,'BD Factoraje'!$P:$P,1,'BD Factoraje'!$C:$C,$B$2)</f>
        <v>0</v>
      </c>
      <c r="BH116" s="11">
        <f>SUMIFS('BD Factoraje'!$R:$R,'BD Factoraje'!$K:$K,'Cartera Semanal Producto'!BH1,'BD Factoraje'!$O:$O,"&lt;"&amp;-90,'BD Factoraje'!$P:$P,1,'BD Factoraje'!$C:$C,$B$2)</f>
        <v>0</v>
      </c>
      <c r="BI116" s="11">
        <f>SUMIFS('BD Factoraje'!$R:$R,'BD Factoraje'!$K:$K,'Cartera Semanal Producto'!BI1,'BD Factoraje'!$O:$O,"&lt;"&amp;-90,'BD Factoraje'!$P:$P,1,'BD Factoraje'!$C:$C,$B$2)</f>
        <v>0</v>
      </c>
      <c r="BJ116" s="11">
        <f>SUMIFS('BD Factoraje'!$R:$R,'BD Factoraje'!$K:$K,'Cartera Semanal Producto'!BJ1,'BD Factoraje'!$O:$O,"&lt;"&amp;-90,'BD Factoraje'!$P:$P,1,'BD Factoraje'!$C:$C,$B$2)</f>
        <v>0</v>
      </c>
      <c r="BK116" s="11">
        <f>SUMIFS('BD Factoraje'!$R:$R,'BD Factoraje'!$K:$K,'Cartera Semanal Producto'!BK1,'BD Factoraje'!$O:$O,"&lt;"&amp;-90,'BD Factoraje'!$P:$P,1,'BD Factoraje'!$C:$C,$B$2)</f>
        <v>0</v>
      </c>
      <c r="BL116" s="11">
        <f>SUMIFS('BD Factoraje'!$R:$R,'BD Factoraje'!$K:$K,'Cartera Semanal Producto'!BL1,'BD Factoraje'!$O:$O,"&lt;"&amp;-90,'BD Factoraje'!$P:$P,1,'BD Factoraje'!$C:$C,$B$2)</f>
        <v>0</v>
      </c>
      <c r="BM116" s="11">
        <f>SUMIFS('BD Factoraje'!$R:$R,'BD Factoraje'!$K:$K,'Cartera Semanal Producto'!BM1,'BD Factoraje'!$O:$O,"&lt;"&amp;-90,'BD Factoraje'!$P:$P,1,'BD Factoraje'!$C:$C,$B$2)</f>
        <v>0</v>
      </c>
      <c r="BN116" s="11">
        <f>SUMIFS('BD Factoraje'!$R:$R,'BD Factoraje'!$K:$K,'Cartera Semanal Producto'!BN1,'BD Factoraje'!$O:$O,"&lt;"&amp;-90,'BD Factoraje'!$P:$P,1,'BD Factoraje'!$C:$C,$B$2)</f>
        <v>0</v>
      </c>
      <c r="BO116" s="11">
        <f>SUMIFS('BD Factoraje'!$R:$R,'BD Factoraje'!$K:$K,'Cartera Semanal Producto'!BO1,'BD Factoraje'!$O:$O,"&lt;"&amp;-90,'BD Factoraje'!$P:$P,1,'BD Factoraje'!$C:$C,$B$2)</f>
        <v>0</v>
      </c>
      <c r="BP116" s="11">
        <f>SUMIFS('BD Factoraje'!$R:$R,'BD Factoraje'!$K:$K,'Cartera Semanal Producto'!BP1,'BD Factoraje'!$O:$O,"&lt;"&amp;-90,'BD Factoraje'!$P:$P,1,'BD Factoraje'!$C:$C,$B$2)</f>
        <v>0</v>
      </c>
      <c r="BQ116" s="11">
        <f>SUMIFS('BD Factoraje'!$R:$R,'BD Factoraje'!$K:$K,'Cartera Semanal Producto'!BQ1,'BD Factoraje'!$O:$O,"&lt;"&amp;-90,'BD Factoraje'!$P:$P,1,'BD Factoraje'!$C:$C,$B$2)</f>
        <v>0</v>
      </c>
      <c r="BR116" s="11">
        <f>SUMIFS('BD Factoraje'!$R:$R,'BD Factoraje'!$K:$K,'Cartera Semanal Producto'!BR1,'BD Factoraje'!$O:$O,"&lt;"&amp;-90,'BD Factoraje'!$P:$P,1,'BD Factoraje'!$C:$C,$B$2)</f>
        <v>0</v>
      </c>
      <c r="BS116" s="11">
        <f>SUMIFS('BD Factoraje'!$R:$R,'BD Factoraje'!$K:$K,'Cartera Semanal Producto'!BS1,'BD Factoraje'!$O:$O,"&lt;"&amp;-90,'BD Factoraje'!$P:$P,1,'BD Factoraje'!$C:$C,$B$2)</f>
        <v>0</v>
      </c>
      <c r="BT116" s="11">
        <f>SUMIFS('BD Factoraje'!$R:$R,'BD Factoraje'!$K:$K,'Cartera Semanal Producto'!BT1,'BD Factoraje'!$O:$O,"&lt;"&amp;-90,'BD Factoraje'!$P:$P,1,'BD Factoraje'!$C:$C,$B$2)</f>
        <v>0</v>
      </c>
      <c r="BU116" s="11">
        <f>SUMIFS('BD Factoraje'!$R:$R,'BD Factoraje'!$K:$K,'Cartera Semanal Producto'!BU1,'BD Factoraje'!$O:$O,"&lt;"&amp;-90,'BD Factoraje'!$P:$P,1,'BD Factoraje'!$C:$C,$B$2)</f>
        <v>0</v>
      </c>
      <c r="BV116" s="11">
        <f>SUMIFS('BD Factoraje'!$R:$R,'BD Factoraje'!$K:$K,'Cartera Semanal Producto'!BV1,'BD Factoraje'!$O:$O,"&lt;"&amp;-90,'BD Factoraje'!$P:$P,1,'BD Factoraje'!$C:$C,$B$2)</f>
        <v>0</v>
      </c>
      <c r="BW116" s="11">
        <f>SUMIFS('BD Factoraje'!$R:$R,'BD Factoraje'!$K:$K,'Cartera Semanal Producto'!BW1,'BD Factoraje'!$O:$O,"&lt;"&amp;-90,'BD Factoraje'!$P:$P,1,'BD Factoraje'!$C:$C,$B$2)</f>
        <v>0</v>
      </c>
      <c r="BX116" s="11">
        <f>SUMIFS('BD Factoraje'!$R:$R,'BD Factoraje'!$K:$K,'Cartera Semanal Producto'!BX1,'BD Factoraje'!$O:$O,"&lt;"&amp;-90,'BD Factoraje'!$P:$P,1,'BD Factoraje'!$C:$C,$B$2)</f>
        <v>0</v>
      </c>
      <c r="BY116" s="11">
        <f>SUMIFS('BD Factoraje'!$R:$R,'BD Factoraje'!$K:$K,'Cartera Semanal Producto'!BY1,'BD Factoraje'!$O:$O,"&lt;"&amp;-90,'BD Factoraje'!$P:$P,1,'BD Factoraje'!$C:$C,$B$2)</f>
        <v>0</v>
      </c>
      <c r="BZ116" s="11">
        <f>SUMIFS('BD Factoraje'!$R:$R,'BD Factoraje'!$K:$K,'Cartera Semanal Producto'!BZ1,'BD Factoraje'!$O:$O,"&lt;"&amp;-90,'BD Factoraje'!$P:$P,1,'BD Factoraje'!$C:$C,$B$2)</f>
        <v>0</v>
      </c>
      <c r="CA116" s="11">
        <f>SUMIFS('BD Factoraje'!$R:$R,'BD Factoraje'!$K:$K,'Cartera Semanal Producto'!CA1,'BD Factoraje'!$O:$O,"&lt;"&amp;-90,'BD Factoraje'!$P:$P,1,'BD Factoraje'!$C:$C,$B$2)</f>
        <v>0</v>
      </c>
      <c r="CB116" s="11">
        <f>SUMIFS('BD Factoraje'!$R:$R,'BD Factoraje'!$K:$K,'Cartera Semanal Producto'!CB1,'BD Factoraje'!$O:$O,"&lt;"&amp;-90,'BD Factoraje'!$P:$P,1,'BD Factoraje'!$C:$C,$B$2)</f>
        <v>0</v>
      </c>
      <c r="CC116" s="11">
        <f>SUMIFS('BD Factoraje'!$R:$R,'BD Factoraje'!$K:$K,'Cartera Semanal Producto'!CC1,'BD Factoraje'!$O:$O,"&lt;"&amp;-90,'BD Factoraje'!$P:$P,1,'BD Factoraje'!$C:$C,$B$2)</f>
        <v>0</v>
      </c>
      <c r="CD116" s="11">
        <f>SUMIFS('BD Factoraje'!$R:$R,'BD Factoraje'!$K:$K,'Cartera Semanal Producto'!CD1,'BD Factoraje'!$O:$O,"&lt;"&amp;-90,'BD Factoraje'!$P:$P,1,'BD Factoraje'!$C:$C,$B$2)</f>
        <v>0</v>
      </c>
      <c r="CE116" s="11">
        <f>SUMIFS('BD Factoraje'!$R:$R,'BD Factoraje'!$K:$K,'Cartera Semanal Producto'!CE1,'BD Factoraje'!$O:$O,"&lt;"&amp;-90,'BD Factoraje'!$P:$P,1,'BD Factoraje'!$C:$C,$B$2)</f>
        <v>0</v>
      </c>
      <c r="CF116" s="11">
        <f>SUMIFS('BD Factoraje'!$R:$R,'BD Factoraje'!$K:$K,'Cartera Semanal Producto'!CF1,'BD Factoraje'!$O:$O,"&lt;"&amp;-90,'BD Factoraje'!$P:$P,1,'BD Factoraje'!$C:$C,$B$2)</f>
        <v>0</v>
      </c>
      <c r="CG116" s="11">
        <f>SUMIFS('BD Factoraje'!$R:$R,'BD Factoraje'!$K:$K,'Cartera Semanal Producto'!CG1,'BD Factoraje'!$O:$O,"&lt;"&amp;-90,'BD Factoraje'!$P:$P,1,'BD Factoraje'!$C:$C,$B$2)</f>
        <v>0</v>
      </c>
      <c r="CH116" s="11">
        <f>SUMIFS('BD Factoraje'!$R:$R,'BD Factoraje'!$K:$K,'Cartera Semanal Producto'!CH1,'BD Factoraje'!$O:$O,"&lt;"&amp;-90,'BD Factoraje'!$P:$P,1,'BD Factoraje'!$C:$C,$B$2)</f>
        <v>0</v>
      </c>
      <c r="CI116" s="11">
        <f>SUMIFS('BD Factoraje'!$R:$R,'BD Factoraje'!$K:$K,'Cartera Semanal Producto'!CI1,'BD Factoraje'!$O:$O,"&lt;"&amp;-90,'BD Factoraje'!$P:$P,1,'BD Factoraje'!$C:$C,$B$2)</f>
        <v>0</v>
      </c>
      <c r="CJ116" s="11">
        <f>SUMIFS('BD Factoraje'!$R:$R,'BD Factoraje'!$K:$K,'Cartera Semanal Producto'!CJ1,'BD Factoraje'!$O:$O,"&lt;"&amp;-90,'BD Factoraje'!$P:$P,1,'BD Factoraje'!$C:$C,$B$2)</f>
        <v>0</v>
      </c>
      <c r="CK116" s="11">
        <f>SUMIFS('BD Factoraje'!$R:$R,'BD Factoraje'!$K:$K,'Cartera Semanal Producto'!CK1,'BD Factoraje'!$O:$O,"&lt;"&amp;-90,'BD Factoraje'!$P:$P,1,'BD Factoraje'!$C:$C,$B$2)</f>
        <v>0</v>
      </c>
      <c r="CL116" s="11">
        <f>SUMIFS('BD Factoraje'!$R:$R,'BD Factoraje'!$K:$K,'Cartera Semanal Producto'!CL1,'BD Factoraje'!$O:$O,"&lt;"&amp;-90,'BD Factoraje'!$P:$P,1,'BD Factoraje'!$C:$C,$B$2)</f>
        <v>0</v>
      </c>
      <c r="CM116" s="11">
        <f>SUMIFS('BD Factoraje'!$R:$R,'BD Factoraje'!$K:$K,'Cartera Semanal Producto'!CM1,'BD Factoraje'!$O:$O,"&lt;"&amp;-90,'BD Factoraje'!$P:$P,1,'BD Factoraje'!$C:$C,$B$2)</f>
        <v>0</v>
      </c>
      <c r="CN116" s="11">
        <f>SUMIFS('BD Factoraje'!$R:$R,'BD Factoraje'!$K:$K,'Cartera Semanal Producto'!CN1,'BD Factoraje'!$O:$O,"&lt;"&amp;-90,'BD Factoraje'!$P:$P,1,'BD Factoraje'!$C:$C,$B$2)</f>
        <v>0</v>
      </c>
      <c r="CO116" s="11">
        <f>SUMIFS('BD Factoraje'!$R:$R,'BD Factoraje'!$K:$K,'Cartera Semanal Producto'!CO1,'BD Factoraje'!$O:$O,"&lt;"&amp;-90,'BD Factoraje'!$P:$P,1,'BD Factoraje'!$C:$C,$B$2)</f>
        <v>0</v>
      </c>
      <c r="CP116" s="11">
        <f>SUMIFS('BD Factoraje'!$R:$R,'BD Factoraje'!$K:$K,'Cartera Semanal Producto'!CP1,'BD Factoraje'!$O:$O,"&lt;"&amp;-90,'BD Factoraje'!$P:$P,1,'BD Factoraje'!$C:$C,$B$2)</f>
        <v>0</v>
      </c>
      <c r="CQ116" s="11">
        <f>SUMIFS('BD Factoraje'!$R:$R,'BD Factoraje'!$K:$K,'Cartera Semanal Producto'!CQ1,'BD Factoraje'!$O:$O,"&lt;"&amp;-90,'BD Factoraje'!$P:$P,1,'BD Factoraje'!$C:$C,$B$2)</f>
        <v>0</v>
      </c>
      <c r="CR116" s="11">
        <f>SUMIFS('BD Factoraje'!$R:$R,'BD Factoraje'!$K:$K,'Cartera Semanal Producto'!CR1,'BD Factoraje'!$O:$O,"&lt;"&amp;-90,'BD Factoraje'!$P:$P,1,'BD Factoraje'!$C:$C,$B$2)</f>
        <v>0</v>
      </c>
      <c r="CS116" s="11">
        <f>SUMIFS('BD Factoraje'!$R:$R,'BD Factoraje'!$K:$K,'Cartera Semanal Producto'!CS1,'BD Factoraje'!$O:$O,"&lt;"&amp;-90,'BD Factoraje'!$P:$P,1,'BD Factoraje'!$C:$C,$B$2)</f>
        <v>0</v>
      </c>
      <c r="CT116" s="11">
        <f>SUMIFS('BD Factoraje'!$R:$R,'BD Factoraje'!$K:$K,'Cartera Semanal Producto'!CT1,'BD Factoraje'!$O:$O,"&lt;"&amp;-90,'BD Factoraje'!$P:$P,1,'BD Factoraje'!$C:$C,$B$2)</f>
        <v>0</v>
      </c>
      <c r="CU116" s="11">
        <f>SUMIFS('BD Factoraje'!$R:$R,'BD Factoraje'!$K:$K,'Cartera Semanal Producto'!CU1,'BD Factoraje'!$O:$O,"&lt;"&amp;-90,'BD Factoraje'!$P:$P,1,'BD Factoraje'!$C:$C,$B$2)</f>
        <v>0</v>
      </c>
      <c r="CV116" s="11">
        <f>SUMIFS('BD Factoraje'!$R:$R,'BD Factoraje'!$K:$K,'Cartera Semanal Producto'!CV1,'BD Factoraje'!$O:$O,"&lt;"&amp;-90,'BD Factoraje'!$P:$P,1,'BD Factoraje'!$C:$C,$B$2)</f>
        <v>0</v>
      </c>
    </row>
    <row r="117" spans="1:100" s="12" customFormat="1" x14ac:dyDescent="0.25">
      <c r="A117" s="13"/>
      <c r="B117" s="32"/>
    </row>
    <row r="118" spans="1:100" s="12" customFormat="1" x14ac:dyDescent="0.25">
      <c r="A118" s="13"/>
      <c r="B118" s="32"/>
    </row>
    <row r="119" spans="1:100" s="12" customFormat="1" x14ac:dyDescent="0.25">
      <c r="A119" s="13"/>
      <c r="B119" s="32"/>
    </row>
    <row r="120" spans="1:100" s="12" customFormat="1" x14ac:dyDescent="0.25">
      <c r="A120" s="13"/>
      <c r="B120" s="32"/>
    </row>
    <row r="121" spans="1:100" s="12" customFormat="1" x14ac:dyDescent="0.25">
      <c r="A121" s="13"/>
      <c r="B121" s="32"/>
    </row>
    <row r="122" spans="1:100" s="12" customFormat="1" x14ac:dyDescent="0.25">
      <c r="A122" s="13"/>
      <c r="B122" s="32"/>
    </row>
    <row r="123" spans="1:100" s="12" customFormat="1" x14ac:dyDescent="0.25">
      <c r="A123" s="13"/>
      <c r="B123" s="32"/>
    </row>
    <row r="124" spans="1:100" s="12" customFormat="1" x14ac:dyDescent="0.25">
      <c r="A124" s="13"/>
      <c r="B124" s="32"/>
    </row>
    <row r="125" spans="1:100" s="12" customFormat="1" x14ac:dyDescent="0.25">
      <c r="A125" s="13"/>
      <c r="B125" s="32"/>
    </row>
    <row r="126" spans="1:100" s="12" customFormat="1" x14ac:dyDescent="0.25">
      <c r="A126" s="13"/>
      <c r="B126" s="32"/>
    </row>
    <row r="127" spans="1:100" s="12" customFormat="1" x14ac:dyDescent="0.25">
      <c r="A127" s="13"/>
      <c r="B127" s="32"/>
    </row>
    <row r="128" spans="1:100" s="12" customFormat="1" x14ac:dyDescent="0.25">
      <c r="A128" s="13"/>
      <c r="B128" s="32"/>
    </row>
    <row r="129" spans="1:2" s="12" customFormat="1" x14ac:dyDescent="0.25">
      <c r="A129" s="13"/>
      <c r="B129" s="32"/>
    </row>
    <row r="130" spans="1:2" s="12" customFormat="1" x14ac:dyDescent="0.25">
      <c r="A130" s="13"/>
      <c r="B130" s="32"/>
    </row>
    <row r="131" spans="1:2" s="12" customFormat="1" x14ac:dyDescent="0.25">
      <c r="A131" s="13"/>
      <c r="B131" s="32"/>
    </row>
    <row r="132" spans="1:2" s="12" customFormat="1" x14ac:dyDescent="0.25">
      <c r="A132" s="13"/>
      <c r="B132" s="32"/>
    </row>
    <row r="133" spans="1:2" s="12" customFormat="1" x14ac:dyDescent="0.25">
      <c r="A133" s="13"/>
      <c r="B133" s="32"/>
    </row>
    <row r="134" spans="1:2" s="12" customFormat="1" x14ac:dyDescent="0.25">
      <c r="A134" s="13"/>
      <c r="B134" s="32"/>
    </row>
    <row r="135" spans="1:2" s="12" customFormat="1" x14ac:dyDescent="0.25">
      <c r="A135" s="13"/>
      <c r="B135" s="32"/>
    </row>
    <row r="136" spans="1:2" s="12" customFormat="1" x14ac:dyDescent="0.25">
      <c r="A136" s="13"/>
      <c r="B136" s="32"/>
    </row>
    <row r="137" spans="1:2" s="12" customFormat="1" x14ac:dyDescent="0.25">
      <c r="A137" s="13"/>
      <c r="B137" s="32"/>
    </row>
    <row r="138" spans="1:2" s="12" customFormat="1" x14ac:dyDescent="0.25">
      <c r="A138" s="13"/>
      <c r="B138" s="32"/>
    </row>
    <row r="139" spans="1:2" s="12" customFormat="1" x14ac:dyDescent="0.25">
      <c r="A139" s="13"/>
      <c r="B139" s="32"/>
    </row>
    <row r="140" spans="1:2" s="12" customFormat="1" x14ac:dyDescent="0.25">
      <c r="A140" s="13"/>
      <c r="B140" s="32"/>
    </row>
    <row r="141" spans="1:2" s="12" customFormat="1" x14ac:dyDescent="0.25">
      <c r="A141" s="13"/>
      <c r="B141" s="32"/>
    </row>
    <row r="142" spans="1:2" s="12" customFormat="1" x14ac:dyDescent="0.25">
      <c r="A142" s="13"/>
      <c r="B142" s="32"/>
    </row>
    <row r="143" spans="1:2" s="12" customFormat="1" x14ac:dyDescent="0.25">
      <c r="A143" s="13"/>
      <c r="B143" s="32"/>
    </row>
  </sheetData>
  <mergeCells count="1">
    <mergeCell ref="A1:B1"/>
  </mergeCells>
  <conditionalFormatting sqref="C106:CV106">
    <cfRule type="cellIs" dxfId="8" priority="3" operator="greaterThan">
      <formula>0</formula>
    </cfRule>
  </conditionalFormatting>
  <conditionalFormatting sqref="C108:CV108">
    <cfRule type="cellIs" dxfId="7" priority="2" operator="greaterThan">
      <formula>0</formula>
    </cfRule>
  </conditionalFormatting>
  <conditionalFormatting sqref="C113:CV113">
    <cfRule type="cellIs" dxfId="6" priority="1" operator="greaterThan">
      <formula>0</formula>
    </cfRule>
  </conditionalFormatting>
  <dataValidations count="1">
    <dataValidation type="list" allowBlank="1" showInputMessage="1" showErrorMessage="1" sqref="B2">
      <formula1>TIPO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baseColWidth="10" defaultColWidth="10.85546875" defaultRowHeight="15" x14ac:dyDescent="0.25"/>
  <cols>
    <col min="1" max="1" width="3.140625" style="10" customWidth="1"/>
    <col min="2" max="2" width="20" style="1" customWidth="1"/>
    <col min="3" max="3" width="9.28515625" style="1" bestFit="1" customWidth="1"/>
    <col min="4" max="4" width="9.28515625" style="1" customWidth="1"/>
    <col min="5" max="8" width="11.42578125" style="1" bestFit="1" customWidth="1"/>
    <col min="9" max="11" width="12.85546875" style="1" bestFit="1" customWidth="1"/>
    <col min="12" max="14" width="13.85546875" style="1" bestFit="1" customWidth="1"/>
    <col min="15" max="18" width="14.7109375" style="1" bestFit="1" customWidth="1"/>
    <col min="19" max="21" width="16.140625" style="1" bestFit="1" customWidth="1"/>
    <col min="22" max="23" width="17" style="1" bestFit="1" customWidth="1"/>
    <col min="24" max="29" width="13" style="12" bestFit="1" customWidth="1"/>
    <col min="30" max="16384" width="10.85546875" style="1"/>
  </cols>
  <sheetData>
    <row r="1" spans="1:29" ht="15" customHeight="1" x14ac:dyDescent="0.25">
      <c r="A1" s="64" t="s">
        <v>137</v>
      </c>
      <c r="B1" s="64"/>
      <c r="C1" s="14">
        <f>MONTH(C2)+IF(YEAR(C2)=2017,12,IF(YEAR(C2)=2018,24,0))</f>
        <v>4</v>
      </c>
      <c r="D1" s="14">
        <f t="shared" ref="D1:AC1" si="0">MONTH(D2)+IF(YEAR(D2)=2017,12,IF(YEAR(D2)=2018,24,0))</f>
        <v>5</v>
      </c>
      <c r="E1" s="14">
        <f t="shared" si="0"/>
        <v>6</v>
      </c>
      <c r="F1" s="14">
        <f t="shared" si="0"/>
        <v>7</v>
      </c>
      <c r="G1" s="14">
        <f t="shared" si="0"/>
        <v>8</v>
      </c>
      <c r="H1" s="14">
        <f t="shared" si="0"/>
        <v>9</v>
      </c>
      <c r="I1" s="14">
        <f t="shared" si="0"/>
        <v>10</v>
      </c>
      <c r="J1" s="14">
        <f t="shared" si="0"/>
        <v>11</v>
      </c>
      <c r="K1" s="14">
        <f t="shared" si="0"/>
        <v>12</v>
      </c>
      <c r="L1" s="14">
        <f t="shared" si="0"/>
        <v>13</v>
      </c>
      <c r="M1" s="14">
        <f t="shared" si="0"/>
        <v>14</v>
      </c>
      <c r="N1" s="14">
        <f t="shared" si="0"/>
        <v>15</v>
      </c>
      <c r="O1" s="14">
        <f t="shared" si="0"/>
        <v>16</v>
      </c>
      <c r="P1" s="14">
        <f t="shared" si="0"/>
        <v>17</v>
      </c>
      <c r="Q1" s="14">
        <f t="shared" si="0"/>
        <v>18</v>
      </c>
      <c r="R1" s="14">
        <f t="shared" si="0"/>
        <v>19</v>
      </c>
      <c r="S1" s="14">
        <f t="shared" si="0"/>
        <v>20</v>
      </c>
      <c r="T1" s="14">
        <f t="shared" si="0"/>
        <v>21</v>
      </c>
      <c r="U1" s="14">
        <f t="shared" si="0"/>
        <v>22</v>
      </c>
      <c r="V1" s="14">
        <f t="shared" si="0"/>
        <v>23</v>
      </c>
      <c r="W1" s="14">
        <f t="shared" si="0"/>
        <v>24</v>
      </c>
      <c r="X1" s="14">
        <f t="shared" si="0"/>
        <v>25</v>
      </c>
      <c r="Y1" s="14">
        <f t="shared" si="0"/>
        <v>26</v>
      </c>
      <c r="Z1" s="14">
        <f t="shared" si="0"/>
        <v>27</v>
      </c>
      <c r="AA1" s="14">
        <f t="shared" si="0"/>
        <v>28</v>
      </c>
      <c r="AB1" s="14">
        <f t="shared" si="0"/>
        <v>29</v>
      </c>
      <c r="AC1" s="14">
        <f t="shared" si="0"/>
        <v>30</v>
      </c>
    </row>
    <row r="2" spans="1:29" x14ac:dyDescent="0.25">
      <c r="A2" s="35"/>
      <c r="B2" s="36" t="s">
        <v>32</v>
      </c>
      <c r="C2" s="8">
        <v>42461</v>
      </c>
      <c r="D2" s="8">
        <v>42491</v>
      </c>
      <c r="E2" s="8">
        <v>42522</v>
      </c>
      <c r="F2" s="8">
        <v>42552</v>
      </c>
      <c r="G2" s="8">
        <v>42583</v>
      </c>
      <c r="H2" s="8">
        <v>42614</v>
      </c>
      <c r="I2" s="8">
        <v>42644</v>
      </c>
      <c r="J2" s="8">
        <v>42675</v>
      </c>
      <c r="K2" s="8">
        <v>42705</v>
      </c>
      <c r="L2" s="8">
        <v>42736</v>
      </c>
      <c r="M2" s="8">
        <v>42767</v>
      </c>
      <c r="N2" s="8">
        <v>42795</v>
      </c>
      <c r="O2" s="8">
        <v>42826</v>
      </c>
      <c r="P2" s="8">
        <v>42856</v>
      </c>
      <c r="Q2" s="8">
        <v>42887</v>
      </c>
      <c r="R2" s="8">
        <v>42917</v>
      </c>
      <c r="S2" s="8">
        <v>42948</v>
      </c>
      <c r="T2" s="8">
        <v>42979</v>
      </c>
      <c r="U2" s="8">
        <v>43009</v>
      </c>
      <c r="V2" s="8">
        <v>43040</v>
      </c>
      <c r="W2" s="8">
        <v>43070</v>
      </c>
      <c r="X2" s="8">
        <v>43101</v>
      </c>
      <c r="Y2" s="8">
        <v>43132</v>
      </c>
      <c r="Z2" s="8">
        <v>43160</v>
      </c>
      <c r="AA2" s="8">
        <v>43191</v>
      </c>
      <c r="AB2" s="8">
        <v>43221</v>
      </c>
      <c r="AC2" s="8">
        <v>43252</v>
      </c>
    </row>
    <row r="3" spans="1:29" x14ac:dyDescent="0.25">
      <c r="A3" s="14">
        <f>MONTH(B3)+IF(YEAR(B3)=2017,12,IF(YEAR(B3)=2018,24,0))</f>
        <v>4</v>
      </c>
      <c r="B3" s="8">
        <v>42461</v>
      </c>
      <c r="C3" s="11">
        <f>IF($A3=C$1,-SUMIFS('BD Factoraje'!$Q:$Q,'BD Factoraje'!$C:$C,$B$2,'BD Factoraje'!$F:$F,$A3),0)</f>
        <v>0</v>
      </c>
      <c r="D3" s="11">
        <f>IF($A3=D$1,-SUMIFS('BD Factoraje'!$Q:$Q,'BD Factoraje'!$C:$C,$B$2,'BD Factoraje'!$F:$F,$A3),0)+C3-SUMIFS('BD Factoraje'!$R:$R,'BD Factoraje'!$C:$C,$B$2,'BD Factoraje'!$F:$F,$A3,'BD Factoraje'!$M:$M,D$1)</f>
        <v>0</v>
      </c>
      <c r="E3" s="11">
        <f>IF($A3=E$1,-SUMIFS('BD Factoraje'!$Q:$Q,'BD Factoraje'!$C:$C,$B$2,'BD Factoraje'!$F:$F,$A3),0)+D3-SUMIFS('BD Factoraje'!$R:$R,'BD Factoraje'!$C:$C,$B$2,'BD Factoraje'!$F:$F,$A3,'BD Factoraje'!$M:$M,E$1)</f>
        <v>0</v>
      </c>
      <c r="F3" s="11">
        <f>IF($A3=F$1,-SUMIFS('BD Factoraje'!$Q:$Q,'BD Factoraje'!$C:$C,$B$2,'BD Factoraje'!$F:$F,$A3),0)+E3-SUMIFS('BD Factoraje'!$R:$R,'BD Factoraje'!$C:$C,$B$2,'BD Factoraje'!$F:$F,$A3,'BD Factoraje'!$M:$M,F$1)</f>
        <v>0</v>
      </c>
      <c r="G3" s="11">
        <f>IF($A3=G$1,-SUMIFS('BD Factoraje'!$Q:$Q,'BD Factoraje'!$C:$C,$B$2,'BD Factoraje'!$F:$F,$A3),0)+F3-SUMIFS('BD Factoraje'!$R:$R,'BD Factoraje'!$C:$C,$B$2,'BD Factoraje'!$F:$F,$A3,'BD Factoraje'!$M:$M,G$1)</f>
        <v>0</v>
      </c>
      <c r="H3" s="11">
        <f>IF($A3=H$1,-SUMIFS('BD Factoraje'!$Q:$Q,'BD Factoraje'!$C:$C,$B$2,'BD Factoraje'!$F:$F,$A3),0)+G3-SUMIFS('BD Factoraje'!$R:$R,'BD Factoraje'!$C:$C,$B$2,'BD Factoraje'!$F:$F,$A3,'BD Factoraje'!$M:$M,H$1)</f>
        <v>0</v>
      </c>
      <c r="I3" s="11">
        <f>IF($A3=I$1,-SUMIFS('BD Factoraje'!$Q:$Q,'BD Factoraje'!$C:$C,$B$2,'BD Factoraje'!$F:$F,$A3),0)+H3-SUMIFS('BD Factoraje'!$R:$R,'BD Factoraje'!$C:$C,$B$2,'BD Factoraje'!$F:$F,$A3,'BD Factoraje'!$M:$M,I$1)</f>
        <v>0</v>
      </c>
      <c r="J3" s="11">
        <f>IF($A3=J$1,-SUMIFS('BD Factoraje'!$Q:$Q,'BD Factoraje'!$C:$C,$B$2,'BD Factoraje'!$F:$F,$A3),0)+I3-SUMIFS('BD Factoraje'!$R:$R,'BD Factoraje'!$C:$C,$B$2,'BD Factoraje'!$F:$F,$A3,'BD Factoraje'!$M:$M,J$1)</f>
        <v>0</v>
      </c>
      <c r="K3" s="11">
        <f>IF($A3=K$1,-SUMIFS('BD Factoraje'!$Q:$Q,'BD Factoraje'!$C:$C,$B$2,'BD Factoraje'!$F:$F,$A3),0)+J3-SUMIFS('BD Factoraje'!$R:$R,'BD Factoraje'!$C:$C,$B$2,'BD Factoraje'!$F:$F,$A3,'BD Factoraje'!$M:$M,K$1)</f>
        <v>0</v>
      </c>
      <c r="L3" s="11">
        <f>IF($A3=L$1,-SUMIFS('BD Factoraje'!$Q:$Q,'BD Factoraje'!$C:$C,$B$2,'BD Factoraje'!$F:$F,$A3),0)+K3-SUMIFS('BD Factoraje'!$R:$R,'BD Factoraje'!$C:$C,$B$2,'BD Factoraje'!$F:$F,$A3,'BD Factoraje'!$M:$M,L$1)</f>
        <v>0</v>
      </c>
      <c r="M3" s="11">
        <f>IF($A3=M$1,-SUMIFS('BD Factoraje'!$Q:$Q,'BD Factoraje'!$C:$C,$B$2,'BD Factoraje'!$F:$F,$A3),0)+L3-SUMIFS('BD Factoraje'!$R:$R,'BD Factoraje'!$C:$C,$B$2,'BD Factoraje'!$F:$F,$A3,'BD Factoraje'!$M:$M,M$1)</f>
        <v>0</v>
      </c>
      <c r="N3" s="11">
        <f>IF($A3=N$1,-SUMIFS('BD Factoraje'!$Q:$Q,'BD Factoraje'!$C:$C,$B$2,'BD Factoraje'!$F:$F,$A3),0)+M3-SUMIFS('BD Factoraje'!$R:$R,'BD Factoraje'!$C:$C,$B$2,'BD Factoraje'!$F:$F,$A3,'BD Factoraje'!$M:$M,N$1)</f>
        <v>0</v>
      </c>
      <c r="O3" s="11">
        <f>IF($A3=O$1,-SUMIFS('BD Factoraje'!$Q:$Q,'BD Factoraje'!$C:$C,$B$2,'BD Factoraje'!$F:$F,$A3),0)+N3-SUMIFS('BD Factoraje'!$R:$R,'BD Factoraje'!$C:$C,$B$2,'BD Factoraje'!$F:$F,$A3,'BD Factoraje'!$M:$M,O$1)</f>
        <v>0</v>
      </c>
      <c r="P3" s="11">
        <f>IF($A3=P$1,-SUMIFS('BD Factoraje'!$Q:$Q,'BD Factoraje'!$C:$C,$B$2,'BD Factoraje'!$F:$F,$A3),0)+O3-SUMIFS('BD Factoraje'!$R:$R,'BD Factoraje'!$C:$C,$B$2,'BD Factoraje'!$F:$F,$A3,'BD Factoraje'!$M:$M,P$1)</f>
        <v>0</v>
      </c>
      <c r="Q3" s="11">
        <f>IF($A3=Q$1,-SUMIFS('BD Factoraje'!$Q:$Q,'BD Factoraje'!$C:$C,$B$2,'BD Factoraje'!$F:$F,$A3),0)+P3-SUMIFS('BD Factoraje'!$R:$R,'BD Factoraje'!$C:$C,$B$2,'BD Factoraje'!$F:$F,$A3,'BD Factoraje'!$M:$M,Q$1)</f>
        <v>0</v>
      </c>
      <c r="R3" s="11">
        <f>IF($A3=R$1,-SUMIFS('BD Factoraje'!$Q:$Q,'BD Factoraje'!$C:$C,$B$2,'BD Factoraje'!$F:$F,$A3),0)+Q3-SUMIFS('BD Factoraje'!$R:$R,'BD Factoraje'!$C:$C,$B$2,'BD Factoraje'!$F:$F,$A3,'BD Factoraje'!$M:$M,R$1)</f>
        <v>0</v>
      </c>
      <c r="S3" s="11">
        <f>IF($A3=S$1,-SUMIFS('BD Factoraje'!$Q:$Q,'BD Factoraje'!$C:$C,$B$2,'BD Factoraje'!$F:$F,$A3),0)+R3-SUMIFS('BD Factoraje'!$R:$R,'BD Factoraje'!$C:$C,$B$2,'BD Factoraje'!$F:$F,$A3,'BD Factoraje'!$M:$M,S$1)</f>
        <v>0</v>
      </c>
      <c r="T3" s="11">
        <f>IF($A3=T$1,-SUMIFS('BD Factoraje'!$Q:$Q,'BD Factoraje'!$C:$C,$B$2,'BD Factoraje'!$F:$F,$A3),0)+S3-SUMIFS('BD Factoraje'!$R:$R,'BD Factoraje'!$C:$C,$B$2,'BD Factoraje'!$F:$F,$A3,'BD Factoraje'!$M:$M,T$1)</f>
        <v>0</v>
      </c>
      <c r="U3" s="11">
        <f>IF($A3=U$1,-SUMIFS('BD Factoraje'!$Q:$Q,'BD Factoraje'!$C:$C,$B$2,'BD Factoraje'!$F:$F,$A3),0)+T3-SUMIFS('BD Factoraje'!$R:$R,'BD Factoraje'!$C:$C,$B$2,'BD Factoraje'!$F:$F,$A3,'BD Factoraje'!$M:$M,U$1)</f>
        <v>0</v>
      </c>
      <c r="V3" s="11">
        <f>IF($A3=V$1,-SUMIFS('BD Factoraje'!$Q:$Q,'BD Factoraje'!$C:$C,$B$2,'BD Factoraje'!$F:$F,$A3),0)+U3-SUMIFS('BD Factoraje'!$R:$R,'BD Factoraje'!$C:$C,$B$2,'BD Factoraje'!$F:$F,$A3,'BD Factoraje'!$M:$M,V$1)</f>
        <v>0</v>
      </c>
      <c r="W3" s="11">
        <f>IF($A3=W$1,-SUMIFS('BD Factoraje'!$Q:$Q,'BD Factoraje'!$C:$C,$B$2,'BD Factoraje'!$F:$F,$A3),0)+V3-SUMIFS('BD Factoraje'!$R:$R,'BD Factoraje'!$C:$C,$B$2,'BD Factoraje'!$F:$F,$A3,'BD Factoraje'!$M:$M,W$1)</f>
        <v>0</v>
      </c>
      <c r="X3" s="11">
        <f>IF($A3=X$1,-SUMIFS('BD Factoraje'!$Q:$Q,'BD Factoraje'!$C:$C,$B$2,'BD Factoraje'!$F:$F,$A3),0)+W3-SUMIFS('BD Factoraje'!$R:$R,'BD Factoraje'!$C:$C,$B$2,'BD Factoraje'!$F:$F,$A3,'BD Factoraje'!$M:$M,X$1)</f>
        <v>0</v>
      </c>
      <c r="Y3" s="11">
        <f>IF($A3=Y$1,-SUMIFS('BD Factoraje'!$Q:$Q,'BD Factoraje'!$C:$C,$B$2,'BD Factoraje'!$F:$F,$A3),0)+X3-SUMIFS('BD Factoraje'!$R:$R,'BD Factoraje'!$C:$C,$B$2,'BD Factoraje'!$F:$F,$A3,'BD Factoraje'!$M:$M,Y$1)</f>
        <v>0</v>
      </c>
      <c r="Z3" s="11">
        <f>IF($A3=Z$1,-SUMIFS('BD Factoraje'!$Q:$Q,'BD Factoraje'!$C:$C,$B$2,'BD Factoraje'!$F:$F,$A3),0)+Y3-SUMIFS('BD Factoraje'!$R:$R,'BD Factoraje'!$C:$C,$B$2,'BD Factoraje'!$F:$F,$A3,'BD Factoraje'!$M:$M,Z$1)</f>
        <v>0</v>
      </c>
      <c r="AA3" s="11">
        <f>IF($A3=AA$1,-SUMIFS('BD Factoraje'!$Q:$Q,'BD Factoraje'!$C:$C,$B$2,'BD Factoraje'!$F:$F,$A3),0)+Z3-SUMIFS('BD Factoraje'!$R:$R,'BD Factoraje'!$C:$C,$B$2,'BD Factoraje'!$F:$F,$A3,'BD Factoraje'!$M:$M,AA$1)</f>
        <v>0</v>
      </c>
      <c r="AB3" s="11">
        <f>IF($A3=AB$1,-SUMIFS('BD Factoraje'!$Q:$Q,'BD Factoraje'!$C:$C,$B$2,'BD Factoraje'!$F:$F,$A3),0)+AA3-SUMIFS('BD Factoraje'!$R:$R,'BD Factoraje'!$C:$C,$B$2,'BD Factoraje'!$F:$F,$A3,'BD Factoraje'!$M:$M,AB$1)</f>
        <v>0</v>
      </c>
      <c r="AC3" s="11">
        <f>IF($A3=AC$1,-SUMIFS('BD Factoraje'!$Q:$Q,'BD Factoraje'!$C:$C,$B$2,'BD Factoraje'!$F:$F,$A3),0)+AB3-SUMIFS('BD Factoraje'!$R:$R,'BD Factoraje'!$C:$C,$B$2,'BD Factoraje'!$F:$F,$A3,'BD Factoraje'!$M:$M,AC$1)</f>
        <v>0</v>
      </c>
    </row>
    <row r="4" spans="1:29" x14ac:dyDescent="0.25">
      <c r="A4" s="14">
        <f t="shared" ref="A4:A29" si="1">MONTH(B4)+IF(YEAR(B4)=2017,12,IF(YEAR(B4)=2018,24,0))</f>
        <v>5</v>
      </c>
      <c r="B4" s="8">
        <v>42491</v>
      </c>
      <c r="C4" s="11">
        <f>IF($A4=C$1,-SUMIFS('BD Factoraje'!$Q:$Q,'BD Factoraje'!$C:$C,$B$2,'BD Factoraje'!$F:$F,$A4),0)</f>
        <v>0</v>
      </c>
      <c r="D4" s="11">
        <f>IF($A4=D$1,-SUMIFS('BD Factoraje'!$Q:$Q,'BD Factoraje'!$C:$C,$B$2,'BD Factoraje'!$F:$F,$A4),0)+C4-SUMIFS('BD Factoraje'!$R:$R,'BD Factoraje'!$C:$C,$B$2,'BD Factoraje'!$F:$F,$A4,'BD Factoraje'!$M:$M,D$1)</f>
        <v>0</v>
      </c>
      <c r="E4" s="11">
        <f>IF($A4=E$1,-SUMIFS('BD Factoraje'!$Q:$Q,'BD Factoraje'!$C:$C,$B$2,'BD Factoraje'!$F:$F,$A4),0)+D4-SUMIFS('BD Factoraje'!$R:$R,'BD Factoraje'!$C:$C,$B$2,'BD Factoraje'!$F:$F,$A4,'BD Factoraje'!$M:$M,E$1)</f>
        <v>0</v>
      </c>
      <c r="F4" s="11">
        <f>IF($A4=F$1,-SUMIFS('BD Factoraje'!$Q:$Q,'BD Factoraje'!$C:$C,$B$2,'BD Factoraje'!$F:$F,$A4),0)+E4-SUMIFS('BD Factoraje'!$R:$R,'BD Factoraje'!$C:$C,$B$2,'BD Factoraje'!$F:$F,$A4,'BD Factoraje'!$M:$M,F$1)</f>
        <v>0</v>
      </c>
      <c r="G4" s="11">
        <f>IF($A4=G$1,-SUMIFS('BD Factoraje'!$Q:$Q,'BD Factoraje'!$C:$C,$B$2,'BD Factoraje'!$F:$F,$A4),0)+F4-SUMIFS('BD Factoraje'!$R:$R,'BD Factoraje'!$C:$C,$B$2,'BD Factoraje'!$F:$F,$A4,'BD Factoraje'!$M:$M,G$1)</f>
        <v>0</v>
      </c>
      <c r="H4" s="11">
        <f>IF($A4=H$1,-SUMIFS('BD Factoraje'!$Q:$Q,'BD Factoraje'!$C:$C,$B$2,'BD Factoraje'!$F:$F,$A4),0)+G4-SUMIFS('BD Factoraje'!$R:$R,'BD Factoraje'!$C:$C,$B$2,'BD Factoraje'!$F:$F,$A4,'BD Factoraje'!$M:$M,H$1)</f>
        <v>0</v>
      </c>
      <c r="I4" s="11">
        <f>IF($A4=I$1,-SUMIFS('BD Factoraje'!$Q:$Q,'BD Factoraje'!$C:$C,$B$2,'BD Factoraje'!$F:$F,$A4),0)+H4-SUMIFS('BD Factoraje'!$R:$R,'BD Factoraje'!$C:$C,$B$2,'BD Factoraje'!$F:$F,$A4,'BD Factoraje'!$M:$M,I$1)</f>
        <v>0</v>
      </c>
      <c r="J4" s="11">
        <f>IF($A4=J$1,-SUMIFS('BD Factoraje'!$Q:$Q,'BD Factoraje'!$C:$C,$B$2,'BD Factoraje'!$F:$F,$A4),0)+I4-SUMIFS('BD Factoraje'!$R:$R,'BD Factoraje'!$C:$C,$B$2,'BD Factoraje'!$F:$F,$A4,'BD Factoraje'!$M:$M,J$1)</f>
        <v>0</v>
      </c>
      <c r="K4" s="11">
        <f>IF($A4=K$1,-SUMIFS('BD Factoraje'!$Q:$Q,'BD Factoraje'!$C:$C,$B$2,'BD Factoraje'!$F:$F,$A4),0)+J4-SUMIFS('BD Factoraje'!$R:$R,'BD Factoraje'!$C:$C,$B$2,'BD Factoraje'!$F:$F,$A4,'BD Factoraje'!$M:$M,K$1)</f>
        <v>0</v>
      </c>
      <c r="L4" s="11">
        <f>IF($A4=L$1,-SUMIFS('BD Factoraje'!$Q:$Q,'BD Factoraje'!$C:$C,$B$2,'BD Factoraje'!$F:$F,$A4),0)+K4-SUMIFS('BD Factoraje'!$R:$R,'BD Factoraje'!$C:$C,$B$2,'BD Factoraje'!$F:$F,$A4,'BD Factoraje'!$M:$M,L$1)</f>
        <v>0</v>
      </c>
      <c r="M4" s="11">
        <f>IF($A4=M$1,-SUMIFS('BD Factoraje'!$Q:$Q,'BD Factoraje'!$C:$C,$B$2,'BD Factoraje'!$F:$F,$A4),0)+L4-SUMIFS('BD Factoraje'!$R:$R,'BD Factoraje'!$C:$C,$B$2,'BD Factoraje'!$F:$F,$A4,'BD Factoraje'!$M:$M,M$1)</f>
        <v>0</v>
      </c>
      <c r="N4" s="11">
        <f>IF($A4=N$1,-SUMIFS('BD Factoraje'!$Q:$Q,'BD Factoraje'!$C:$C,$B$2,'BD Factoraje'!$F:$F,$A4),0)+M4-SUMIFS('BD Factoraje'!$R:$R,'BD Factoraje'!$C:$C,$B$2,'BD Factoraje'!$F:$F,$A4,'BD Factoraje'!$M:$M,N$1)</f>
        <v>0</v>
      </c>
      <c r="O4" s="11">
        <f>IF($A4=O$1,-SUMIFS('BD Factoraje'!$Q:$Q,'BD Factoraje'!$C:$C,$B$2,'BD Factoraje'!$F:$F,$A4),0)+N4-SUMIFS('BD Factoraje'!$R:$R,'BD Factoraje'!$C:$C,$B$2,'BD Factoraje'!$F:$F,$A4,'BD Factoraje'!$M:$M,O$1)</f>
        <v>0</v>
      </c>
      <c r="P4" s="11">
        <f>IF($A4=P$1,-SUMIFS('BD Factoraje'!$Q:$Q,'BD Factoraje'!$C:$C,$B$2,'BD Factoraje'!$F:$F,$A4),0)+O4-SUMIFS('BD Factoraje'!$R:$R,'BD Factoraje'!$C:$C,$B$2,'BD Factoraje'!$F:$F,$A4,'BD Factoraje'!$M:$M,P$1)</f>
        <v>0</v>
      </c>
      <c r="Q4" s="11">
        <f>IF($A4=Q$1,-SUMIFS('BD Factoraje'!$Q:$Q,'BD Factoraje'!$C:$C,$B$2,'BD Factoraje'!$F:$F,$A4),0)+P4-SUMIFS('BD Factoraje'!$R:$R,'BD Factoraje'!$C:$C,$B$2,'BD Factoraje'!$F:$F,$A4,'BD Factoraje'!$M:$M,Q$1)</f>
        <v>0</v>
      </c>
      <c r="R4" s="11">
        <f>IF($A4=R$1,-SUMIFS('BD Factoraje'!$Q:$Q,'BD Factoraje'!$C:$C,$B$2,'BD Factoraje'!$F:$F,$A4),0)+Q4-SUMIFS('BD Factoraje'!$R:$R,'BD Factoraje'!$C:$C,$B$2,'BD Factoraje'!$F:$F,$A4,'BD Factoraje'!$M:$M,R$1)</f>
        <v>0</v>
      </c>
      <c r="S4" s="11">
        <f>IF($A4=S$1,-SUMIFS('BD Factoraje'!$Q:$Q,'BD Factoraje'!$C:$C,$B$2,'BD Factoraje'!$F:$F,$A4),0)+R4-SUMIFS('BD Factoraje'!$R:$R,'BD Factoraje'!$C:$C,$B$2,'BD Factoraje'!$F:$F,$A4,'BD Factoraje'!$M:$M,S$1)</f>
        <v>0</v>
      </c>
      <c r="T4" s="11">
        <f>IF($A4=T$1,-SUMIFS('BD Factoraje'!$Q:$Q,'BD Factoraje'!$C:$C,$B$2,'BD Factoraje'!$F:$F,$A4),0)+S4-SUMIFS('BD Factoraje'!$R:$R,'BD Factoraje'!$C:$C,$B$2,'BD Factoraje'!$F:$F,$A4,'BD Factoraje'!$M:$M,T$1)</f>
        <v>0</v>
      </c>
      <c r="U4" s="11">
        <f>IF($A4=U$1,-SUMIFS('BD Factoraje'!$Q:$Q,'BD Factoraje'!$C:$C,$B$2,'BD Factoraje'!$F:$F,$A4),0)+T4-SUMIFS('BD Factoraje'!$R:$R,'BD Factoraje'!$C:$C,$B$2,'BD Factoraje'!$F:$F,$A4,'BD Factoraje'!$M:$M,U$1)</f>
        <v>0</v>
      </c>
      <c r="V4" s="11">
        <f>IF($A4=V$1,-SUMIFS('BD Factoraje'!$Q:$Q,'BD Factoraje'!$C:$C,$B$2,'BD Factoraje'!$F:$F,$A4),0)+U4-SUMIFS('BD Factoraje'!$R:$R,'BD Factoraje'!$C:$C,$B$2,'BD Factoraje'!$F:$F,$A4,'BD Factoraje'!$M:$M,V$1)</f>
        <v>0</v>
      </c>
      <c r="W4" s="11">
        <f>IF($A4=W$1,-SUMIFS('BD Factoraje'!$Q:$Q,'BD Factoraje'!$C:$C,$B$2,'BD Factoraje'!$F:$F,$A4),0)+V4-SUMIFS('BD Factoraje'!$R:$R,'BD Factoraje'!$C:$C,$B$2,'BD Factoraje'!$F:$F,$A4,'BD Factoraje'!$M:$M,W$1)</f>
        <v>0</v>
      </c>
      <c r="X4" s="11">
        <f>IF($A4=X$1,-SUMIFS('BD Factoraje'!$Q:$Q,'BD Factoraje'!$C:$C,$B$2,'BD Factoraje'!$F:$F,$A4),0)+W4-SUMIFS('BD Factoraje'!$R:$R,'BD Factoraje'!$C:$C,$B$2,'BD Factoraje'!$F:$F,$A4,'BD Factoraje'!$M:$M,X$1)</f>
        <v>0</v>
      </c>
      <c r="Y4" s="11">
        <f>IF($A4=Y$1,-SUMIFS('BD Factoraje'!$Q:$Q,'BD Factoraje'!$C:$C,$B$2,'BD Factoraje'!$F:$F,$A4),0)+X4-SUMIFS('BD Factoraje'!$R:$R,'BD Factoraje'!$C:$C,$B$2,'BD Factoraje'!$F:$F,$A4,'BD Factoraje'!$M:$M,Y$1)</f>
        <v>0</v>
      </c>
      <c r="Z4" s="11">
        <f>IF($A4=Z$1,-SUMIFS('BD Factoraje'!$Q:$Q,'BD Factoraje'!$C:$C,$B$2,'BD Factoraje'!$F:$F,$A4),0)+Y4-SUMIFS('BD Factoraje'!$R:$R,'BD Factoraje'!$C:$C,$B$2,'BD Factoraje'!$F:$F,$A4,'BD Factoraje'!$M:$M,Z$1)</f>
        <v>0</v>
      </c>
      <c r="AA4" s="11">
        <f>IF($A4=AA$1,-SUMIFS('BD Factoraje'!$Q:$Q,'BD Factoraje'!$C:$C,$B$2,'BD Factoraje'!$F:$F,$A4),0)+Z4-SUMIFS('BD Factoraje'!$R:$R,'BD Factoraje'!$C:$C,$B$2,'BD Factoraje'!$F:$F,$A4,'BD Factoraje'!$M:$M,AA$1)</f>
        <v>0</v>
      </c>
      <c r="AB4" s="11">
        <f>IF($A4=AB$1,-SUMIFS('BD Factoraje'!$Q:$Q,'BD Factoraje'!$C:$C,$B$2,'BD Factoraje'!$F:$F,$A4),0)+AA4-SUMIFS('BD Factoraje'!$R:$R,'BD Factoraje'!$C:$C,$B$2,'BD Factoraje'!$F:$F,$A4,'BD Factoraje'!$M:$M,AB$1)</f>
        <v>0</v>
      </c>
      <c r="AC4" s="11">
        <f>IF($A4=AC$1,-SUMIFS('BD Factoraje'!$Q:$Q,'BD Factoraje'!$C:$C,$B$2,'BD Factoraje'!$F:$F,$A4),0)+AB4-SUMIFS('BD Factoraje'!$R:$R,'BD Factoraje'!$C:$C,$B$2,'BD Factoraje'!$F:$F,$A4,'BD Factoraje'!$M:$M,AC$1)</f>
        <v>0</v>
      </c>
    </row>
    <row r="5" spans="1:29" x14ac:dyDescent="0.25">
      <c r="A5" s="14">
        <f t="shared" si="1"/>
        <v>6</v>
      </c>
      <c r="B5" s="8">
        <v>42522</v>
      </c>
      <c r="C5" s="11">
        <f>IF($A5=C$1,-SUMIFS('BD Factoraje'!$Q:$Q,'BD Factoraje'!$C:$C,$B$2,'BD Factoraje'!$F:$F,$A5),0)</f>
        <v>0</v>
      </c>
      <c r="D5" s="11">
        <f>IF($A5=D$1,-SUMIFS('BD Factoraje'!$Q:$Q,'BD Factoraje'!$C:$C,$B$2,'BD Factoraje'!$F:$F,$A5),0)+C5-SUMIFS('BD Factoraje'!$R:$R,'BD Factoraje'!$C:$C,$B$2,'BD Factoraje'!$F:$F,$A5,'BD Factoraje'!$M:$M,D$1)</f>
        <v>0</v>
      </c>
      <c r="E5" s="11">
        <f>IF($A5=E$1,-SUMIFS('BD Factoraje'!$Q:$Q,'BD Factoraje'!$C:$C,$B$2,'BD Factoraje'!$F:$F,$A5),0)+D5-SUMIFS('BD Factoraje'!$R:$R,'BD Factoraje'!$C:$C,$B$2,'BD Factoraje'!$F:$F,$A5,'BD Factoraje'!$M:$M,E$1)</f>
        <v>200000</v>
      </c>
      <c r="F5" s="11">
        <f>IF($A5=F$1,-SUMIFS('BD Factoraje'!$Q:$Q,'BD Factoraje'!$C:$C,$B$2,'BD Factoraje'!$F:$F,$A5),0)+E5-SUMIFS('BD Factoraje'!$R:$R,'BD Factoraje'!$C:$C,$B$2,'BD Factoraje'!$F:$F,$A5,'BD Factoraje'!$M:$M,F$1)</f>
        <v>200000</v>
      </c>
      <c r="G5" s="11">
        <f>IF($A5=G$1,-SUMIFS('BD Factoraje'!$Q:$Q,'BD Factoraje'!$C:$C,$B$2,'BD Factoraje'!$F:$F,$A5),0)+F5-SUMIFS('BD Factoraje'!$R:$R,'BD Factoraje'!$C:$C,$B$2,'BD Factoraje'!$F:$F,$A5,'BD Factoraje'!$M:$M,G$1)</f>
        <v>200000</v>
      </c>
      <c r="H5" s="11">
        <f>IF($A5=H$1,-SUMIFS('BD Factoraje'!$Q:$Q,'BD Factoraje'!$C:$C,$B$2,'BD Factoraje'!$F:$F,$A5),0)+G5-SUMIFS('BD Factoraje'!$R:$R,'BD Factoraje'!$C:$C,$B$2,'BD Factoraje'!$F:$F,$A5,'BD Factoraje'!$M:$M,H$1)</f>
        <v>0</v>
      </c>
      <c r="I5" s="11">
        <f>IF($A5=I$1,-SUMIFS('BD Factoraje'!$Q:$Q,'BD Factoraje'!$C:$C,$B$2,'BD Factoraje'!$F:$F,$A5),0)+H5-SUMIFS('BD Factoraje'!$R:$R,'BD Factoraje'!$C:$C,$B$2,'BD Factoraje'!$F:$F,$A5,'BD Factoraje'!$M:$M,I$1)</f>
        <v>0</v>
      </c>
      <c r="J5" s="11">
        <f>IF($A5=J$1,-SUMIFS('BD Factoraje'!$Q:$Q,'BD Factoraje'!$C:$C,$B$2,'BD Factoraje'!$F:$F,$A5),0)+I5-SUMIFS('BD Factoraje'!$R:$R,'BD Factoraje'!$C:$C,$B$2,'BD Factoraje'!$F:$F,$A5,'BD Factoraje'!$M:$M,J$1)</f>
        <v>0</v>
      </c>
      <c r="K5" s="11">
        <f>IF($A5=K$1,-SUMIFS('BD Factoraje'!$Q:$Q,'BD Factoraje'!$C:$C,$B$2,'BD Factoraje'!$F:$F,$A5),0)+J5-SUMIFS('BD Factoraje'!$R:$R,'BD Factoraje'!$C:$C,$B$2,'BD Factoraje'!$F:$F,$A5,'BD Factoraje'!$M:$M,K$1)</f>
        <v>0</v>
      </c>
      <c r="L5" s="11">
        <f>IF($A5=L$1,-SUMIFS('BD Factoraje'!$Q:$Q,'BD Factoraje'!$C:$C,$B$2,'BD Factoraje'!$F:$F,$A5),0)+K5-SUMIFS('BD Factoraje'!$R:$R,'BD Factoraje'!$C:$C,$B$2,'BD Factoraje'!$F:$F,$A5,'BD Factoraje'!$M:$M,L$1)</f>
        <v>0</v>
      </c>
      <c r="M5" s="11">
        <f>IF($A5=M$1,-SUMIFS('BD Factoraje'!$Q:$Q,'BD Factoraje'!$C:$C,$B$2,'BD Factoraje'!$F:$F,$A5),0)+L5-SUMIFS('BD Factoraje'!$R:$R,'BD Factoraje'!$C:$C,$B$2,'BD Factoraje'!$F:$F,$A5,'BD Factoraje'!$M:$M,M$1)</f>
        <v>0</v>
      </c>
      <c r="N5" s="11">
        <f>IF($A5=N$1,-SUMIFS('BD Factoraje'!$Q:$Q,'BD Factoraje'!$C:$C,$B$2,'BD Factoraje'!$F:$F,$A5),0)+M5-SUMIFS('BD Factoraje'!$R:$R,'BD Factoraje'!$C:$C,$B$2,'BD Factoraje'!$F:$F,$A5,'BD Factoraje'!$M:$M,N$1)</f>
        <v>0</v>
      </c>
      <c r="O5" s="11">
        <f>IF($A5=O$1,-SUMIFS('BD Factoraje'!$Q:$Q,'BD Factoraje'!$C:$C,$B$2,'BD Factoraje'!$F:$F,$A5),0)+N5-SUMIFS('BD Factoraje'!$R:$R,'BD Factoraje'!$C:$C,$B$2,'BD Factoraje'!$F:$F,$A5,'BD Factoraje'!$M:$M,O$1)</f>
        <v>0</v>
      </c>
      <c r="P5" s="11">
        <f>IF($A5=P$1,-SUMIFS('BD Factoraje'!$Q:$Q,'BD Factoraje'!$C:$C,$B$2,'BD Factoraje'!$F:$F,$A5),0)+O5-SUMIFS('BD Factoraje'!$R:$R,'BD Factoraje'!$C:$C,$B$2,'BD Factoraje'!$F:$F,$A5,'BD Factoraje'!$M:$M,P$1)</f>
        <v>0</v>
      </c>
      <c r="Q5" s="11">
        <f>IF($A5=Q$1,-SUMIFS('BD Factoraje'!$Q:$Q,'BD Factoraje'!$C:$C,$B$2,'BD Factoraje'!$F:$F,$A5),0)+P5-SUMIFS('BD Factoraje'!$R:$R,'BD Factoraje'!$C:$C,$B$2,'BD Factoraje'!$F:$F,$A5,'BD Factoraje'!$M:$M,Q$1)</f>
        <v>0</v>
      </c>
      <c r="R5" s="11">
        <f>IF($A5=R$1,-SUMIFS('BD Factoraje'!$Q:$Q,'BD Factoraje'!$C:$C,$B$2,'BD Factoraje'!$F:$F,$A5),0)+Q5-SUMIFS('BD Factoraje'!$R:$R,'BD Factoraje'!$C:$C,$B$2,'BD Factoraje'!$F:$F,$A5,'BD Factoraje'!$M:$M,R$1)</f>
        <v>0</v>
      </c>
      <c r="S5" s="11">
        <f>IF($A5=S$1,-SUMIFS('BD Factoraje'!$Q:$Q,'BD Factoraje'!$C:$C,$B$2,'BD Factoraje'!$F:$F,$A5),0)+R5-SUMIFS('BD Factoraje'!$R:$R,'BD Factoraje'!$C:$C,$B$2,'BD Factoraje'!$F:$F,$A5,'BD Factoraje'!$M:$M,S$1)</f>
        <v>0</v>
      </c>
      <c r="T5" s="11">
        <f>IF($A5=T$1,-SUMIFS('BD Factoraje'!$Q:$Q,'BD Factoraje'!$C:$C,$B$2,'BD Factoraje'!$F:$F,$A5),0)+S5-SUMIFS('BD Factoraje'!$R:$R,'BD Factoraje'!$C:$C,$B$2,'BD Factoraje'!$F:$F,$A5,'BD Factoraje'!$M:$M,T$1)</f>
        <v>0</v>
      </c>
      <c r="U5" s="11">
        <f>IF($A5=U$1,-SUMIFS('BD Factoraje'!$Q:$Q,'BD Factoraje'!$C:$C,$B$2,'BD Factoraje'!$F:$F,$A5),0)+T5-SUMIFS('BD Factoraje'!$R:$R,'BD Factoraje'!$C:$C,$B$2,'BD Factoraje'!$F:$F,$A5,'BD Factoraje'!$M:$M,U$1)</f>
        <v>0</v>
      </c>
      <c r="V5" s="11">
        <f>IF($A5=V$1,-SUMIFS('BD Factoraje'!$Q:$Q,'BD Factoraje'!$C:$C,$B$2,'BD Factoraje'!$F:$F,$A5),0)+U5-SUMIFS('BD Factoraje'!$R:$R,'BD Factoraje'!$C:$C,$B$2,'BD Factoraje'!$F:$F,$A5,'BD Factoraje'!$M:$M,V$1)</f>
        <v>0</v>
      </c>
      <c r="W5" s="11">
        <f>IF($A5=W$1,-SUMIFS('BD Factoraje'!$Q:$Q,'BD Factoraje'!$C:$C,$B$2,'BD Factoraje'!$F:$F,$A5),0)+V5-SUMIFS('BD Factoraje'!$R:$R,'BD Factoraje'!$C:$C,$B$2,'BD Factoraje'!$F:$F,$A5,'BD Factoraje'!$M:$M,W$1)</f>
        <v>0</v>
      </c>
      <c r="X5" s="11">
        <f>IF($A5=X$1,-SUMIFS('BD Factoraje'!$Q:$Q,'BD Factoraje'!$C:$C,$B$2,'BD Factoraje'!$F:$F,$A5),0)+W5-SUMIFS('BD Factoraje'!$R:$R,'BD Factoraje'!$C:$C,$B$2,'BD Factoraje'!$F:$F,$A5,'BD Factoraje'!$M:$M,X$1)</f>
        <v>0</v>
      </c>
      <c r="Y5" s="11">
        <f>IF($A5=Y$1,-SUMIFS('BD Factoraje'!$Q:$Q,'BD Factoraje'!$C:$C,$B$2,'BD Factoraje'!$F:$F,$A5),0)+X5-SUMIFS('BD Factoraje'!$R:$R,'BD Factoraje'!$C:$C,$B$2,'BD Factoraje'!$F:$F,$A5,'BD Factoraje'!$M:$M,Y$1)</f>
        <v>0</v>
      </c>
      <c r="Z5" s="11">
        <f>IF($A5=Z$1,-SUMIFS('BD Factoraje'!$Q:$Q,'BD Factoraje'!$C:$C,$B$2,'BD Factoraje'!$F:$F,$A5),0)+Y5-SUMIFS('BD Factoraje'!$R:$R,'BD Factoraje'!$C:$C,$B$2,'BD Factoraje'!$F:$F,$A5,'BD Factoraje'!$M:$M,Z$1)</f>
        <v>0</v>
      </c>
      <c r="AA5" s="11">
        <f>IF($A5=AA$1,-SUMIFS('BD Factoraje'!$Q:$Q,'BD Factoraje'!$C:$C,$B$2,'BD Factoraje'!$F:$F,$A5),0)+Z5-SUMIFS('BD Factoraje'!$R:$R,'BD Factoraje'!$C:$C,$B$2,'BD Factoraje'!$F:$F,$A5,'BD Factoraje'!$M:$M,AA$1)</f>
        <v>0</v>
      </c>
      <c r="AB5" s="11">
        <f>IF($A5=AB$1,-SUMIFS('BD Factoraje'!$Q:$Q,'BD Factoraje'!$C:$C,$B$2,'BD Factoraje'!$F:$F,$A5),0)+AA5-SUMIFS('BD Factoraje'!$R:$R,'BD Factoraje'!$C:$C,$B$2,'BD Factoraje'!$F:$F,$A5,'BD Factoraje'!$M:$M,AB$1)</f>
        <v>0</v>
      </c>
      <c r="AC5" s="11">
        <f>IF($A5=AC$1,-SUMIFS('BD Factoraje'!$Q:$Q,'BD Factoraje'!$C:$C,$B$2,'BD Factoraje'!$F:$F,$A5),0)+AB5-SUMIFS('BD Factoraje'!$R:$R,'BD Factoraje'!$C:$C,$B$2,'BD Factoraje'!$F:$F,$A5,'BD Factoraje'!$M:$M,AC$1)</f>
        <v>0</v>
      </c>
    </row>
    <row r="6" spans="1:29" x14ac:dyDescent="0.25">
      <c r="A6" s="14">
        <f t="shared" si="1"/>
        <v>7</v>
      </c>
      <c r="B6" s="8">
        <v>42552</v>
      </c>
      <c r="C6" s="11">
        <f>IF($A6=C$1,-SUMIFS('BD Factoraje'!$Q:$Q,'BD Factoraje'!$C:$C,$B$2,'BD Factoraje'!$F:$F,$A6),0)</f>
        <v>0</v>
      </c>
      <c r="D6" s="11">
        <f>IF($A6=D$1,-SUMIFS('BD Factoraje'!$Q:$Q,'BD Factoraje'!$C:$C,$B$2,'BD Factoraje'!$F:$F,$A6),0)+C6-SUMIFS('BD Factoraje'!$R:$R,'BD Factoraje'!$C:$C,$B$2,'BD Factoraje'!$F:$F,$A6,'BD Factoraje'!$M:$M,D$1)</f>
        <v>0</v>
      </c>
      <c r="E6" s="11">
        <f>IF($A6=E$1,-SUMIFS('BD Factoraje'!$Q:$Q,'BD Factoraje'!$C:$C,$B$2,'BD Factoraje'!$F:$F,$A6),0)+D6-SUMIFS('BD Factoraje'!$R:$R,'BD Factoraje'!$C:$C,$B$2,'BD Factoraje'!$F:$F,$A6,'BD Factoraje'!$M:$M,E$1)</f>
        <v>0</v>
      </c>
      <c r="F6" s="11">
        <f>IF($A6=F$1,-SUMIFS('BD Factoraje'!$Q:$Q,'BD Factoraje'!$C:$C,$B$2,'BD Factoraje'!$F:$F,$A6),0)+E6-SUMIFS('BD Factoraje'!$R:$R,'BD Factoraje'!$C:$C,$B$2,'BD Factoraje'!$F:$F,$A6,'BD Factoraje'!$M:$M,F$1)</f>
        <v>0</v>
      </c>
      <c r="G6" s="11">
        <f>IF($A6=G$1,-SUMIFS('BD Factoraje'!$Q:$Q,'BD Factoraje'!$C:$C,$B$2,'BD Factoraje'!$F:$F,$A6),0)+F6-SUMIFS('BD Factoraje'!$R:$R,'BD Factoraje'!$C:$C,$B$2,'BD Factoraje'!$F:$F,$A6,'BD Factoraje'!$M:$M,G$1)</f>
        <v>0</v>
      </c>
      <c r="H6" s="11">
        <f>IF($A6=H$1,-SUMIFS('BD Factoraje'!$Q:$Q,'BD Factoraje'!$C:$C,$B$2,'BD Factoraje'!$F:$F,$A6),0)+G6-SUMIFS('BD Factoraje'!$R:$R,'BD Factoraje'!$C:$C,$B$2,'BD Factoraje'!$F:$F,$A6,'BD Factoraje'!$M:$M,H$1)</f>
        <v>0</v>
      </c>
      <c r="I6" s="11">
        <f>IF($A6=I$1,-SUMIFS('BD Factoraje'!$Q:$Q,'BD Factoraje'!$C:$C,$B$2,'BD Factoraje'!$F:$F,$A6),0)+H6-SUMIFS('BD Factoraje'!$R:$R,'BD Factoraje'!$C:$C,$B$2,'BD Factoraje'!$F:$F,$A6,'BD Factoraje'!$M:$M,I$1)</f>
        <v>0</v>
      </c>
      <c r="J6" s="11">
        <f>IF($A6=J$1,-SUMIFS('BD Factoraje'!$Q:$Q,'BD Factoraje'!$C:$C,$B$2,'BD Factoraje'!$F:$F,$A6),0)+I6-SUMIFS('BD Factoraje'!$R:$R,'BD Factoraje'!$C:$C,$B$2,'BD Factoraje'!$F:$F,$A6,'BD Factoraje'!$M:$M,J$1)</f>
        <v>0</v>
      </c>
      <c r="K6" s="11">
        <f>IF($A6=K$1,-SUMIFS('BD Factoraje'!$Q:$Q,'BD Factoraje'!$C:$C,$B$2,'BD Factoraje'!$F:$F,$A6),0)+J6-SUMIFS('BD Factoraje'!$R:$R,'BD Factoraje'!$C:$C,$B$2,'BD Factoraje'!$F:$F,$A6,'BD Factoraje'!$M:$M,K$1)</f>
        <v>0</v>
      </c>
      <c r="L6" s="11">
        <f>IF($A6=L$1,-SUMIFS('BD Factoraje'!$Q:$Q,'BD Factoraje'!$C:$C,$B$2,'BD Factoraje'!$F:$F,$A6),0)+K6-SUMIFS('BD Factoraje'!$R:$R,'BD Factoraje'!$C:$C,$B$2,'BD Factoraje'!$F:$F,$A6,'BD Factoraje'!$M:$M,L$1)</f>
        <v>0</v>
      </c>
      <c r="M6" s="11">
        <f>IF($A6=M$1,-SUMIFS('BD Factoraje'!$Q:$Q,'BD Factoraje'!$C:$C,$B$2,'BD Factoraje'!$F:$F,$A6),0)+L6-SUMIFS('BD Factoraje'!$R:$R,'BD Factoraje'!$C:$C,$B$2,'BD Factoraje'!$F:$F,$A6,'BD Factoraje'!$M:$M,M$1)</f>
        <v>0</v>
      </c>
      <c r="N6" s="11">
        <f>IF($A6=N$1,-SUMIFS('BD Factoraje'!$Q:$Q,'BD Factoraje'!$C:$C,$B$2,'BD Factoraje'!$F:$F,$A6),0)+M6-SUMIFS('BD Factoraje'!$R:$R,'BD Factoraje'!$C:$C,$B$2,'BD Factoraje'!$F:$F,$A6,'BD Factoraje'!$M:$M,N$1)</f>
        <v>0</v>
      </c>
      <c r="O6" s="11">
        <f>IF($A6=O$1,-SUMIFS('BD Factoraje'!$Q:$Q,'BD Factoraje'!$C:$C,$B$2,'BD Factoraje'!$F:$F,$A6),0)+N6-SUMIFS('BD Factoraje'!$R:$R,'BD Factoraje'!$C:$C,$B$2,'BD Factoraje'!$F:$F,$A6,'BD Factoraje'!$M:$M,O$1)</f>
        <v>0</v>
      </c>
      <c r="P6" s="11">
        <f>IF($A6=P$1,-SUMIFS('BD Factoraje'!$Q:$Q,'BD Factoraje'!$C:$C,$B$2,'BD Factoraje'!$F:$F,$A6),0)+O6-SUMIFS('BD Factoraje'!$R:$R,'BD Factoraje'!$C:$C,$B$2,'BD Factoraje'!$F:$F,$A6,'BD Factoraje'!$M:$M,P$1)</f>
        <v>0</v>
      </c>
      <c r="Q6" s="11">
        <f>IF($A6=Q$1,-SUMIFS('BD Factoraje'!$Q:$Q,'BD Factoraje'!$C:$C,$B$2,'BD Factoraje'!$F:$F,$A6),0)+P6-SUMIFS('BD Factoraje'!$R:$R,'BD Factoraje'!$C:$C,$B$2,'BD Factoraje'!$F:$F,$A6,'BD Factoraje'!$M:$M,Q$1)</f>
        <v>0</v>
      </c>
      <c r="R6" s="11">
        <f>IF($A6=R$1,-SUMIFS('BD Factoraje'!$Q:$Q,'BD Factoraje'!$C:$C,$B$2,'BD Factoraje'!$F:$F,$A6),0)+Q6-SUMIFS('BD Factoraje'!$R:$R,'BD Factoraje'!$C:$C,$B$2,'BD Factoraje'!$F:$F,$A6,'BD Factoraje'!$M:$M,R$1)</f>
        <v>0</v>
      </c>
      <c r="S6" s="11">
        <f>IF($A6=S$1,-SUMIFS('BD Factoraje'!$Q:$Q,'BD Factoraje'!$C:$C,$B$2,'BD Factoraje'!$F:$F,$A6),0)+R6-SUMIFS('BD Factoraje'!$R:$R,'BD Factoraje'!$C:$C,$B$2,'BD Factoraje'!$F:$F,$A6,'BD Factoraje'!$M:$M,S$1)</f>
        <v>0</v>
      </c>
      <c r="T6" s="11">
        <f>IF($A6=T$1,-SUMIFS('BD Factoraje'!$Q:$Q,'BD Factoraje'!$C:$C,$B$2,'BD Factoraje'!$F:$F,$A6),0)+S6-SUMIFS('BD Factoraje'!$R:$R,'BD Factoraje'!$C:$C,$B$2,'BD Factoraje'!$F:$F,$A6,'BD Factoraje'!$M:$M,T$1)</f>
        <v>0</v>
      </c>
      <c r="U6" s="11">
        <f>IF($A6=U$1,-SUMIFS('BD Factoraje'!$Q:$Q,'BD Factoraje'!$C:$C,$B$2,'BD Factoraje'!$F:$F,$A6),0)+T6-SUMIFS('BD Factoraje'!$R:$R,'BD Factoraje'!$C:$C,$B$2,'BD Factoraje'!$F:$F,$A6,'BD Factoraje'!$M:$M,U$1)</f>
        <v>0</v>
      </c>
      <c r="V6" s="11">
        <f>IF($A6=V$1,-SUMIFS('BD Factoraje'!$Q:$Q,'BD Factoraje'!$C:$C,$B$2,'BD Factoraje'!$F:$F,$A6),0)+U6-SUMIFS('BD Factoraje'!$R:$R,'BD Factoraje'!$C:$C,$B$2,'BD Factoraje'!$F:$F,$A6,'BD Factoraje'!$M:$M,V$1)</f>
        <v>0</v>
      </c>
      <c r="W6" s="11">
        <f>IF($A6=W$1,-SUMIFS('BD Factoraje'!$Q:$Q,'BD Factoraje'!$C:$C,$B$2,'BD Factoraje'!$F:$F,$A6),0)+V6-SUMIFS('BD Factoraje'!$R:$R,'BD Factoraje'!$C:$C,$B$2,'BD Factoraje'!$F:$F,$A6,'BD Factoraje'!$M:$M,W$1)</f>
        <v>0</v>
      </c>
      <c r="X6" s="11">
        <f>IF($A6=X$1,-SUMIFS('BD Factoraje'!$Q:$Q,'BD Factoraje'!$C:$C,$B$2,'BD Factoraje'!$F:$F,$A6),0)+W6-SUMIFS('BD Factoraje'!$R:$R,'BD Factoraje'!$C:$C,$B$2,'BD Factoraje'!$F:$F,$A6,'BD Factoraje'!$M:$M,X$1)</f>
        <v>0</v>
      </c>
      <c r="Y6" s="11">
        <f>IF($A6=Y$1,-SUMIFS('BD Factoraje'!$Q:$Q,'BD Factoraje'!$C:$C,$B$2,'BD Factoraje'!$F:$F,$A6),0)+X6-SUMIFS('BD Factoraje'!$R:$R,'BD Factoraje'!$C:$C,$B$2,'BD Factoraje'!$F:$F,$A6,'BD Factoraje'!$M:$M,Y$1)</f>
        <v>0</v>
      </c>
      <c r="Z6" s="11">
        <f>IF($A6=Z$1,-SUMIFS('BD Factoraje'!$Q:$Q,'BD Factoraje'!$C:$C,$B$2,'BD Factoraje'!$F:$F,$A6),0)+Y6-SUMIFS('BD Factoraje'!$R:$R,'BD Factoraje'!$C:$C,$B$2,'BD Factoraje'!$F:$F,$A6,'BD Factoraje'!$M:$M,Z$1)</f>
        <v>0</v>
      </c>
      <c r="AA6" s="11">
        <f>IF($A6=AA$1,-SUMIFS('BD Factoraje'!$Q:$Q,'BD Factoraje'!$C:$C,$B$2,'BD Factoraje'!$F:$F,$A6),0)+Z6-SUMIFS('BD Factoraje'!$R:$R,'BD Factoraje'!$C:$C,$B$2,'BD Factoraje'!$F:$F,$A6,'BD Factoraje'!$M:$M,AA$1)</f>
        <v>0</v>
      </c>
      <c r="AB6" s="11">
        <f>IF($A6=AB$1,-SUMIFS('BD Factoraje'!$Q:$Q,'BD Factoraje'!$C:$C,$B$2,'BD Factoraje'!$F:$F,$A6),0)+AA6-SUMIFS('BD Factoraje'!$R:$R,'BD Factoraje'!$C:$C,$B$2,'BD Factoraje'!$F:$F,$A6,'BD Factoraje'!$M:$M,AB$1)</f>
        <v>0</v>
      </c>
      <c r="AC6" s="11">
        <f>IF($A6=AC$1,-SUMIFS('BD Factoraje'!$Q:$Q,'BD Factoraje'!$C:$C,$B$2,'BD Factoraje'!$F:$F,$A6),0)+AB6-SUMIFS('BD Factoraje'!$R:$R,'BD Factoraje'!$C:$C,$B$2,'BD Factoraje'!$F:$F,$A6,'BD Factoraje'!$M:$M,AC$1)</f>
        <v>0</v>
      </c>
    </row>
    <row r="7" spans="1:29" x14ac:dyDescent="0.25">
      <c r="A7" s="14">
        <f t="shared" si="1"/>
        <v>8</v>
      </c>
      <c r="B7" s="8">
        <v>42583</v>
      </c>
      <c r="C7" s="11">
        <f>IF($A7=C$1,-SUMIFS('BD Factoraje'!$Q:$Q,'BD Factoraje'!$C:$C,$B$2,'BD Factoraje'!$F:$F,$A7),0)</f>
        <v>0</v>
      </c>
      <c r="D7" s="11">
        <f>IF($A7=D$1,-SUMIFS('BD Factoraje'!$Q:$Q,'BD Factoraje'!$C:$C,$B$2,'BD Factoraje'!$F:$F,$A7),0)+C7-SUMIFS('BD Factoraje'!$R:$R,'BD Factoraje'!$C:$C,$B$2,'BD Factoraje'!$F:$F,$A7,'BD Factoraje'!$M:$M,D$1)</f>
        <v>0</v>
      </c>
      <c r="E7" s="11">
        <f>IF($A7=E$1,-SUMIFS('BD Factoraje'!$Q:$Q,'BD Factoraje'!$C:$C,$B$2,'BD Factoraje'!$F:$F,$A7),0)+D7-SUMIFS('BD Factoraje'!$R:$R,'BD Factoraje'!$C:$C,$B$2,'BD Factoraje'!$F:$F,$A7,'BD Factoraje'!$M:$M,E$1)</f>
        <v>0</v>
      </c>
      <c r="F7" s="11">
        <f>IF($A7=F$1,-SUMIFS('BD Factoraje'!$Q:$Q,'BD Factoraje'!$C:$C,$B$2,'BD Factoraje'!$F:$F,$A7),0)+E7-SUMIFS('BD Factoraje'!$R:$R,'BD Factoraje'!$C:$C,$B$2,'BD Factoraje'!$F:$F,$A7,'BD Factoraje'!$M:$M,F$1)</f>
        <v>0</v>
      </c>
      <c r="G7" s="11">
        <f>IF($A7=G$1,-SUMIFS('BD Factoraje'!$Q:$Q,'BD Factoraje'!$C:$C,$B$2,'BD Factoraje'!$F:$F,$A7),0)+F7-SUMIFS('BD Factoraje'!$R:$R,'BD Factoraje'!$C:$C,$B$2,'BD Factoraje'!$F:$F,$A7,'BD Factoraje'!$M:$M,G$1)</f>
        <v>200000</v>
      </c>
      <c r="H7" s="11">
        <f>IF($A7=H$1,-SUMIFS('BD Factoraje'!$Q:$Q,'BD Factoraje'!$C:$C,$B$2,'BD Factoraje'!$F:$F,$A7),0)+G7-SUMIFS('BD Factoraje'!$R:$R,'BD Factoraje'!$C:$C,$B$2,'BD Factoraje'!$F:$F,$A7,'BD Factoraje'!$M:$M,H$1)</f>
        <v>0</v>
      </c>
      <c r="I7" s="11">
        <f>IF($A7=I$1,-SUMIFS('BD Factoraje'!$Q:$Q,'BD Factoraje'!$C:$C,$B$2,'BD Factoraje'!$F:$F,$A7),0)+H7-SUMIFS('BD Factoraje'!$R:$R,'BD Factoraje'!$C:$C,$B$2,'BD Factoraje'!$F:$F,$A7,'BD Factoraje'!$M:$M,I$1)</f>
        <v>0</v>
      </c>
      <c r="J7" s="11">
        <f>IF($A7=J$1,-SUMIFS('BD Factoraje'!$Q:$Q,'BD Factoraje'!$C:$C,$B$2,'BD Factoraje'!$F:$F,$A7),0)+I7-SUMIFS('BD Factoraje'!$R:$R,'BD Factoraje'!$C:$C,$B$2,'BD Factoraje'!$F:$F,$A7,'BD Factoraje'!$M:$M,J$1)</f>
        <v>0</v>
      </c>
      <c r="K7" s="11">
        <f>IF($A7=K$1,-SUMIFS('BD Factoraje'!$Q:$Q,'BD Factoraje'!$C:$C,$B$2,'BD Factoraje'!$F:$F,$A7),0)+J7-SUMIFS('BD Factoraje'!$R:$R,'BD Factoraje'!$C:$C,$B$2,'BD Factoraje'!$F:$F,$A7,'BD Factoraje'!$M:$M,K$1)</f>
        <v>0</v>
      </c>
      <c r="L7" s="11">
        <f>IF($A7=L$1,-SUMIFS('BD Factoraje'!$Q:$Q,'BD Factoraje'!$C:$C,$B$2,'BD Factoraje'!$F:$F,$A7),0)+K7-SUMIFS('BD Factoraje'!$R:$R,'BD Factoraje'!$C:$C,$B$2,'BD Factoraje'!$F:$F,$A7,'BD Factoraje'!$M:$M,L$1)</f>
        <v>0</v>
      </c>
      <c r="M7" s="11">
        <f>IF($A7=M$1,-SUMIFS('BD Factoraje'!$Q:$Q,'BD Factoraje'!$C:$C,$B$2,'BD Factoraje'!$F:$F,$A7),0)+L7-SUMIFS('BD Factoraje'!$R:$R,'BD Factoraje'!$C:$C,$B$2,'BD Factoraje'!$F:$F,$A7,'BD Factoraje'!$M:$M,M$1)</f>
        <v>0</v>
      </c>
      <c r="N7" s="11">
        <f>IF($A7=N$1,-SUMIFS('BD Factoraje'!$Q:$Q,'BD Factoraje'!$C:$C,$B$2,'BD Factoraje'!$F:$F,$A7),0)+M7-SUMIFS('BD Factoraje'!$R:$R,'BD Factoraje'!$C:$C,$B$2,'BD Factoraje'!$F:$F,$A7,'BD Factoraje'!$M:$M,N$1)</f>
        <v>0</v>
      </c>
      <c r="O7" s="11">
        <f>IF($A7=O$1,-SUMIFS('BD Factoraje'!$Q:$Q,'BD Factoraje'!$C:$C,$B$2,'BD Factoraje'!$F:$F,$A7),0)+N7-SUMIFS('BD Factoraje'!$R:$R,'BD Factoraje'!$C:$C,$B$2,'BD Factoraje'!$F:$F,$A7,'BD Factoraje'!$M:$M,O$1)</f>
        <v>0</v>
      </c>
      <c r="P7" s="11">
        <f>IF($A7=P$1,-SUMIFS('BD Factoraje'!$Q:$Q,'BD Factoraje'!$C:$C,$B$2,'BD Factoraje'!$F:$F,$A7),0)+O7-SUMIFS('BD Factoraje'!$R:$R,'BD Factoraje'!$C:$C,$B$2,'BD Factoraje'!$F:$F,$A7,'BD Factoraje'!$M:$M,P$1)</f>
        <v>0</v>
      </c>
      <c r="Q7" s="11">
        <f>IF($A7=Q$1,-SUMIFS('BD Factoraje'!$Q:$Q,'BD Factoraje'!$C:$C,$B$2,'BD Factoraje'!$F:$F,$A7),0)+P7-SUMIFS('BD Factoraje'!$R:$R,'BD Factoraje'!$C:$C,$B$2,'BD Factoraje'!$F:$F,$A7,'BD Factoraje'!$M:$M,Q$1)</f>
        <v>0</v>
      </c>
      <c r="R7" s="11">
        <f>IF($A7=R$1,-SUMIFS('BD Factoraje'!$Q:$Q,'BD Factoraje'!$C:$C,$B$2,'BD Factoraje'!$F:$F,$A7),0)+Q7-SUMIFS('BD Factoraje'!$R:$R,'BD Factoraje'!$C:$C,$B$2,'BD Factoraje'!$F:$F,$A7,'BD Factoraje'!$M:$M,R$1)</f>
        <v>0</v>
      </c>
      <c r="S7" s="11">
        <f>IF($A7=S$1,-SUMIFS('BD Factoraje'!$Q:$Q,'BD Factoraje'!$C:$C,$B$2,'BD Factoraje'!$F:$F,$A7),0)+R7-SUMIFS('BD Factoraje'!$R:$R,'BD Factoraje'!$C:$C,$B$2,'BD Factoraje'!$F:$F,$A7,'BD Factoraje'!$M:$M,S$1)</f>
        <v>0</v>
      </c>
      <c r="T7" s="11">
        <f>IF($A7=T$1,-SUMIFS('BD Factoraje'!$Q:$Q,'BD Factoraje'!$C:$C,$B$2,'BD Factoraje'!$F:$F,$A7),0)+S7-SUMIFS('BD Factoraje'!$R:$R,'BD Factoraje'!$C:$C,$B$2,'BD Factoraje'!$F:$F,$A7,'BD Factoraje'!$M:$M,T$1)</f>
        <v>0</v>
      </c>
      <c r="U7" s="11">
        <f>IF($A7=U$1,-SUMIFS('BD Factoraje'!$Q:$Q,'BD Factoraje'!$C:$C,$B$2,'BD Factoraje'!$F:$F,$A7),0)+T7-SUMIFS('BD Factoraje'!$R:$R,'BD Factoraje'!$C:$C,$B$2,'BD Factoraje'!$F:$F,$A7,'BD Factoraje'!$M:$M,U$1)</f>
        <v>0</v>
      </c>
      <c r="V7" s="11">
        <f>IF($A7=V$1,-SUMIFS('BD Factoraje'!$Q:$Q,'BD Factoraje'!$C:$C,$B$2,'BD Factoraje'!$F:$F,$A7),0)+U7-SUMIFS('BD Factoraje'!$R:$R,'BD Factoraje'!$C:$C,$B$2,'BD Factoraje'!$F:$F,$A7,'BD Factoraje'!$M:$M,V$1)</f>
        <v>0</v>
      </c>
      <c r="W7" s="11">
        <f>IF($A7=W$1,-SUMIFS('BD Factoraje'!$Q:$Q,'BD Factoraje'!$C:$C,$B$2,'BD Factoraje'!$F:$F,$A7),0)+V7-SUMIFS('BD Factoraje'!$R:$R,'BD Factoraje'!$C:$C,$B$2,'BD Factoraje'!$F:$F,$A7,'BD Factoraje'!$M:$M,W$1)</f>
        <v>0</v>
      </c>
      <c r="X7" s="11">
        <f>IF($A7=X$1,-SUMIFS('BD Factoraje'!$Q:$Q,'BD Factoraje'!$C:$C,$B$2,'BD Factoraje'!$F:$F,$A7),0)+W7-SUMIFS('BD Factoraje'!$R:$R,'BD Factoraje'!$C:$C,$B$2,'BD Factoraje'!$F:$F,$A7,'BD Factoraje'!$M:$M,X$1)</f>
        <v>0</v>
      </c>
      <c r="Y7" s="11">
        <f>IF($A7=Y$1,-SUMIFS('BD Factoraje'!$Q:$Q,'BD Factoraje'!$C:$C,$B$2,'BD Factoraje'!$F:$F,$A7),0)+X7-SUMIFS('BD Factoraje'!$R:$R,'BD Factoraje'!$C:$C,$B$2,'BD Factoraje'!$F:$F,$A7,'BD Factoraje'!$M:$M,Y$1)</f>
        <v>0</v>
      </c>
      <c r="Z7" s="11">
        <f>IF($A7=Z$1,-SUMIFS('BD Factoraje'!$Q:$Q,'BD Factoraje'!$C:$C,$B$2,'BD Factoraje'!$F:$F,$A7),0)+Y7-SUMIFS('BD Factoraje'!$R:$R,'BD Factoraje'!$C:$C,$B$2,'BD Factoraje'!$F:$F,$A7,'BD Factoraje'!$M:$M,Z$1)</f>
        <v>0</v>
      </c>
      <c r="AA7" s="11">
        <f>IF($A7=AA$1,-SUMIFS('BD Factoraje'!$Q:$Q,'BD Factoraje'!$C:$C,$B$2,'BD Factoraje'!$F:$F,$A7),0)+Z7-SUMIFS('BD Factoraje'!$R:$R,'BD Factoraje'!$C:$C,$B$2,'BD Factoraje'!$F:$F,$A7,'BD Factoraje'!$M:$M,AA$1)</f>
        <v>0</v>
      </c>
      <c r="AB7" s="11">
        <f>IF($A7=AB$1,-SUMIFS('BD Factoraje'!$Q:$Q,'BD Factoraje'!$C:$C,$B$2,'BD Factoraje'!$F:$F,$A7),0)+AA7-SUMIFS('BD Factoraje'!$R:$R,'BD Factoraje'!$C:$C,$B$2,'BD Factoraje'!$F:$F,$A7,'BD Factoraje'!$M:$M,AB$1)</f>
        <v>0</v>
      </c>
      <c r="AC7" s="11">
        <f>IF($A7=AC$1,-SUMIFS('BD Factoraje'!$Q:$Q,'BD Factoraje'!$C:$C,$B$2,'BD Factoraje'!$F:$F,$A7),0)+AB7-SUMIFS('BD Factoraje'!$R:$R,'BD Factoraje'!$C:$C,$B$2,'BD Factoraje'!$F:$F,$A7,'BD Factoraje'!$M:$M,AC$1)</f>
        <v>0</v>
      </c>
    </row>
    <row r="8" spans="1:29" x14ac:dyDescent="0.25">
      <c r="A8" s="14">
        <f t="shared" si="1"/>
        <v>9</v>
      </c>
      <c r="B8" s="8">
        <v>42614</v>
      </c>
      <c r="C8" s="11">
        <f>IF($A8=C$1,-SUMIFS('BD Factoraje'!$Q:$Q,'BD Factoraje'!$C:$C,$B$2,'BD Factoraje'!$F:$F,$A8),0)</f>
        <v>0</v>
      </c>
      <c r="D8" s="11">
        <f>IF($A8=D$1,-SUMIFS('BD Factoraje'!$Q:$Q,'BD Factoraje'!$C:$C,$B$2,'BD Factoraje'!$F:$F,$A8),0)+C8-SUMIFS('BD Factoraje'!$R:$R,'BD Factoraje'!$C:$C,$B$2,'BD Factoraje'!$F:$F,$A8,'BD Factoraje'!$M:$M,D$1)</f>
        <v>0</v>
      </c>
      <c r="E8" s="11">
        <f>IF($A8=E$1,-SUMIFS('BD Factoraje'!$Q:$Q,'BD Factoraje'!$C:$C,$B$2,'BD Factoraje'!$F:$F,$A8),0)+D8-SUMIFS('BD Factoraje'!$R:$R,'BD Factoraje'!$C:$C,$B$2,'BD Factoraje'!$F:$F,$A8,'BD Factoraje'!$M:$M,E$1)</f>
        <v>0</v>
      </c>
      <c r="F8" s="11">
        <f>IF($A8=F$1,-SUMIFS('BD Factoraje'!$Q:$Q,'BD Factoraje'!$C:$C,$B$2,'BD Factoraje'!$F:$F,$A8),0)+E8-SUMIFS('BD Factoraje'!$R:$R,'BD Factoraje'!$C:$C,$B$2,'BD Factoraje'!$F:$F,$A8,'BD Factoraje'!$M:$M,F$1)</f>
        <v>0</v>
      </c>
      <c r="G8" s="11">
        <f>IF($A8=G$1,-SUMIFS('BD Factoraje'!$Q:$Q,'BD Factoraje'!$C:$C,$B$2,'BD Factoraje'!$F:$F,$A8),0)+F8-SUMIFS('BD Factoraje'!$R:$R,'BD Factoraje'!$C:$C,$B$2,'BD Factoraje'!$F:$F,$A8,'BD Factoraje'!$M:$M,G$1)</f>
        <v>0</v>
      </c>
      <c r="H8" s="11">
        <f>IF($A8=H$1,-SUMIFS('BD Factoraje'!$Q:$Q,'BD Factoraje'!$C:$C,$B$2,'BD Factoraje'!$F:$F,$A8),0)+G8-SUMIFS('BD Factoraje'!$R:$R,'BD Factoraje'!$C:$C,$B$2,'BD Factoraje'!$F:$F,$A8,'BD Factoraje'!$M:$M,H$1)</f>
        <v>500000</v>
      </c>
      <c r="I8" s="11">
        <f>IF($A8=I$1,-SUMIFS('BD Factoraje'!$Q:$Q,'BD Factoraje'!$C:$C,$B$2,'BD Factoraje'!$F:$F,$A8),0)+H8-SUMIFS('BD Factoraje'!$R:$R,'BD Factoraje'!$C:$C,$B$2,'BD Factoraje'!$F:$F,$A8,'BD Factoraje'!$M:$M,I$1)</f>
        <v>500000</v>
      </c>
      <c r="J8" s="11">
        <f>IF($A8=J$1,-SUMIFS('BD Factoraje'!$Q:$Q,'BD Factoraje'!$C:$C,$B$2,'BD Factoraje'!$F:$F,$A8),0)+I8-SUMIFS('BD Factoraje'!$R:$R,'BD Factoraje'!$C:$C,$B$2,'BD Factoraje'!$F:$F,$A8,'BD Factoraje'!$M:$M,J$1)</f>
        <v>500000</v>
      </c>
      <c r="K8" s="11">
        <f>IF($A8=K$1,-SUMIFS('BD Factoraje'!$Q:$Q,'BD Factoraje'!$C:$C,$B$2,'BD Factoraje'!$F:$F,$A8),0)+J8-SUMIFS('BD Factoraje'!$R:$R,'BD Factoraje'!$C:$C,$B$2,'BD Factoraje'!$F:$F,$A8,'BD Factoraje'!$M:$M,K$1)</f>
        <v>2743.7800000000279</v>
      </c>
      <c r="L8" s="11">
        <f>IF($A8=L$1,-SUMIFS('BD Factoraje'!$Q:$Q,'BD Factoraje'!$C:$C,$B$2,'BD Factoraje'!$F:$F,$A8),0)+K8-SUMIFS('BD Factoraje'!$R:$R,'BD Factoraje'!$C:$C,$B$2,'BD Factoraje'!$F:$F,$A8,'BD Factoraje'!$M:$M,L$1)</f>
        <v>2743.7800000000279</v>
      </c>
      <c r="M8" s="11">
        <f>IF($A8=M$1,-SUMIFS('BD Factoraje'!$Q:$Q,'BD Factoraje'!$C:$C,$B$2,'BD Factoraje'!$F:$F,$A8),0)+L8-SUMIFS('BD Factoraje'!$R:$R,'BD Factoraje'!$C:$C,$B$2,'BD Factoraje'!$F:$F,$A8,'BD Factoraje'!$M:$M,M$1)</f>
        <v>2743.7800000000279</v>
      </c>
      <c r="N8" s="11">
        <f>IF($A8=N$1,-SUMIFS('BD Factoraje'!$Q:$Q,'BD Factoraje'!$C:$C,$B$2,'BD Factoraje'!$F:$F,$A8),0)+M8-SUMIFS('BD Factoraje'!$R:$R,'BD Factoraje'!$C:$C,$B$2,'BD Factoraje'!$F:$F,$A8,'BD Factoraje'!$M:$M,N$1)</f>
        <v>2.8194335754960775E-11</v>
      </c>
      <c r="O8" s="11">
        <f>IF($A8=O$1,-SUMIFS('BD Factoraje'!$Q:$Q,'BD Factoraje'!$C:$C,$B$2,'BD Factoraje'!$F:$F,$A8),0)+N8-SUMIFS('BD Factoraje'!$R:$R,'BD Factoraje'!$C:$C,$B$2,'BD Factoraje'!$F:$F,$A8,'BD Factoraje'!$M:$M,O$1)</f>
        <v>2.8194335754960775E-11</v>
      </c>
      <c r="P8" s="11">
        <f>IF($A8=P$1,-SUMIFS('BD Factoraje'!$Q:$Q,'BD Factoraje'!$C:$C,$B$2,'BD Factoraje'!$F:$F,$A8),0)+O8-SUMIFS('BD Factoraje'!$R:$R,'BD Factoraje'!$C:$C,$B$2,'BD Factoraje'!$F:$F,$A8,'BD Factoraje'!$M:$M,P$1)</f>
        <v>2.8194335754960775E-11</v>
      </c>
      <c r="Q8" s="11">
        <f>IF($A8=Q$1,-SUMIFS('BD Factoraje'!$Q:$Q,'BD Factoraje'!$C:$C,$B$2,'BD Factoraje'!$F:$F,$A8),0)+P8-SUMIFS('BD Factoraje'!$R:$R,'BD Factoraje'!$C:$C,$B$2,'BD Factoraje'!$F:$F,$A8,'BD Factoraje'!$M:$M,Q$1)</f>
        <v>2.8194335754960775E-11</v>
      </c>
      <c r="R8" s="11">
        <f>IF($A8=R$1,-SUMIFS('BD Factoraje'!$Q:$Q,'BD Factoraje'!$C:$C,$B$2,'BD Factoraje'!$F:$F,$A8),0)+Q8-SUMIFS('BD Factoraje'!$R:$R,'BD Factoraje'!$C:$C,$B$2,'BD Factoraje'!$F:$F,$A8,'BD Factoraje'!$M:$M,R$1)</f>
        <v>2.8194335754960775E-11</v>
      </c>
      <c r="S8" s="11">
        <f>IF($A8=S$1,-SUMIFS('BD Factoraje'!$Q:$Q,'BD Factoraje'!$C:$C,$B$2,'BD Factoraje'!$F:$F,$A8),0)+R8-SUMIFS('BD Factoraje'!$R:$R,'BD Factoraje'!$C:$C,$B$2,'BD Factoraje'!$F:$F,$A8,'BD Factoraje'!$M:$M,S$1)</f>
        <v>2.8194335754960775E-11</v>
      </c>
      <c r="T8" s="11">
        <f>IF($A8=T$1,-SUMIFS('BD Factoraje'!$Q:$Q,'BD Factoraje'!$C:$C,$B$2,'BD Factoraje'!$F:$F,$A8),0)+S8-SUMIFS('BD Factoraje'!$R:$R,'BD Factoraje'!$C:$C,$B$2,'BD Factoraje'!$F:$F,$A8,'BD Factoraje'!$M:$M,T$1)</f>
        <v>2.8194335754960775E-11</v>
      </c>
      <c r="U8" s="11">
        <f>IF($A8=U$1,-SUMIFS('BD Factoraje'!$Q:$Q,'BD Factoraje'!$C:$C,$B$2,'BD Factoraje'!$F:$F,$A8),0)+T8-SUMIFS('BD Factoraje'!$R:$R,'BD Factoraje'!$C:$C,$B$2,'BD Factoraje'!$F:$F,$A8,'BD Factoraje'!$M:$M,U$1)</f>
        <v>2.8194335754960775E-11</v>
      </c>
      <c r="V8" s="11">
        <f>IF($A8=V$1,-SUMIFS('BD Factoraje'!$Q:$Q,'BD Factoraje'!$C:$C,$B$2,'BD Factoraje'!$F:$F,$A8),0)+U8-SUMIFS('BD Factoraje'!$R:$R,'BD Factoraje'!$C:$C,$B$2,'BD Factoraje'!$F:$F,$A8,'BD Factoraje'!$M:$M,V$1)</f>
        <v>2.8194335754960775E-11</v>
      </c>
      <c r="W8" s="11">
        <f>IF($A8=W$1,-SUMIFS('BD Factoraje'!$Q:$Q,'BD Factoraje'!$C:$C,$B$2,'BD Factoraje'!$F:$F,$A8),0)+V8-SUMIFS('BD Factoraje'!$R:$R,'BD Factoraje'!$C:$C,$B$2,'BD Factoraje'!$F:$F,$A8,'BD Factoraje'!$M:$M,W$1)</f>
        <v>2.8194335754960775E-11</v>
      </c>
      <c r="X8" s="11">
        <f>IF($A8=X$1,-SUMIFS('BD Factoraje'!$Q:$Q,'BD Factoraje'!$C:$C,$B$2,'BD Factoraje'!$F:$F,$A8),0)+W8-SUMIFS('BD Factoraje'!$R:$R,'BD Factoraje'!$C:$C,$B$2,'BD Factoraje'!$F:$F,$A8,'BD Factoraje'!$M:$M,X$1)</f>
        <v>2.8194335754960775E-11</v>
      </c>
      <c r="Y8" s="11">
        <f>IF($A8=Y$1,-SUMIFS('BD Factoraje'!$Q:$Q,'BD Factoraje'!$C:$C,$B$2,'BD Factoraje'!$F:$F,$A8),0)+X8-SUMIFS('BD Factoraje'!$R:$R,'BD Factoraje'!$C:$C,$B$2,'BD Factoraje'!$F:$F,$A8,'BD Factoraje'!$M:$M,Y$1)</f>
        <v>2.8194335754960775E-11</v>
      </c>
      <c r="Z8" s="11">
        <f>IF($A8=Z$1,-SUMIFS('BD Factoraje'!$Q:$Q,'BD Factoraje'!$C:$C,$B$2,'BD Factoraje'!$F:$F,$A8),0)+Y8-SUMIFS('BD Factoraje'!$R:$R,'BD Factoraje'!$C:$C,$B$2,'BD Factoraje'!$F:$F,$A8,'BD Factoraje'!$M:$M,Z$1)</f>
        <v>2.8194335754960775E-11</v>
      </c>
      <c r="AA8" s="11">
        <f>IF($A8=AA$1,-SUMIFS('BD Factoraje'!$Q:$Q,'BD Factoraje'!$C:$C,$B$2,'BD Factoraje'!$F:$F,$A8),0)+Z8-SUMIFS('BD Factoraje'!$R:$R,'BD Factoraje'!$C:$C,$B$2,'BD Factoraje'!$F:$F,$A8,'BD Factoraje'!$M:$M,AA$1)</f>
        <v>2.8194335754960775E-11</v>
      </c>
      <c r="AB8" s="11">
        <f>IF($A8=AB$1,-SUMIFS('BD Factoraje'!$Q:$Q,'BD Factoraje'!$C:$C,$B$2,'BD Factoraje'!$F:$F,$A8),0)+AA8-SUMIFS('BD Factoraje'!$R:$R,'BD Factoraje'!$C:$C,$B$2,'BD Factoraje'!$F:$F,$A8,'BD Factoraje'!$M:$M,AB$1)</f>
        <v>2.8194335754960775E-11</v>
      </c>
      <c r="AC8" s="11">
        <f>IF($A8=AC$1,-SUMIFS('BD Factoraje'!$Q:$Q,'BD Factoraje'!$C:$C,$B$2,'BD Factoraje'!$F:$F,$A8),0)+AB8-SUMIFS('BD Factoraje'!$R:$R,'BD Factoraje'!$C:$C,$B$2,'BD Factoraje'!$F:$F,$A8,'BD Factoraje'!$M:$M,AC$1)</f>
        <v>2.8194335754960775E-11</v>
      </c>
    </row>
    <row r="9" spans="1:29" x14ac:dyDescent="0.25">
      <c r="A9" s="14">
        <f t="shared" si="1"/>
        <v>10</v>
      </c>
      <c r="B9" s="8">
        <v>42644</v>
      </c>
      <c r="C9" s="11">
        <f>IF($A9=C$1,-SUMIFS('BD Factoraje'!$Q:$Q,'BD Factoraje'!$C:$C,$B$2,'BD Factoraje'!$F:$F,$A9),0)</f>
        <v>0</v>
      </c>
      <c r="D9" s="11">
        <f>IF($A9=D$1,-SUMIFS('BD Factoraje'!$Q:$Q,'BD Factoraje'!$C:$C,$B$2,'BD Factoraje'!$F:$F,$A9),0)+C9-SUMIFS('BD Factoraje'!$R:$R,'BD Factoraje'!$C:$C,$B$2,'BD Factoraje'!$F:$F,$A9,'BD Factoraje'!$M:$M,D$1)</f>
        <v>0</v>
      </c>
      <c r="E9" s="11">
        <f>IF($A9=E$1,-SUMIFS('BD Factoraje'!$Q:$Q,'BD Factoraje'!$C:$C,$B$2,'BD Factoraje'!$F:$F,$A9),0)+D9-SUMIFS('BD Factoraje'!$R:$R,'BD Factoraje'!$C:$C,$B$2,'BD Factoraje'!$F:$F,$A9,'BD Factoraje'!$M:$M,E$1)</f>
        <v>0</v>
      </c>
      <c r="F9" s="11">
        <f>IF($A9=F$1,-SUMIFS('BD Factoraje'!$Q:$Q,'BD Factoraje'!$C:$C,$B$2,'BD Factoraje'!$F:$F,$A9),0)+E9-SUMIFS('BD Factoraje'!$R:$R,'BD Factoraje'!$C:$C,$B$2,'BD Factoraje'!$F:$F,$A9,'BD Factoraje'!$M:$M,F$1)</f>
        <v>0</v>
      </c>
      <c r="G9" s="11">
        <f>IF($A9=G$1,-SUMIFS('BD Factoraje'!$Q:$Q,'BD Factoraje'!$C:$C,$B$2,'BD Factoraje'!$F:$F,$A9),0)+F9-SUMIFS('BD Factoraje'!$R:$R,'BD Factoraje'!$C:$C,$B$2,'BD Factoraje'!$F:$F,$A9,'BD Factoraje'!$M:$M,G$1)</f>
        <v>0</v>
      </c>
      <c r="H9" s="11">
        <f>IF($A9=H$1,-SUMIFS('BD Factoraje'!$Q:$Q,'BD Factoraje'!$C:$C,$B$2,'BD Factoraje'!$F:$F,$A9),0)+G9-SUMIFS('BD Factoraje'!$R:$R,'BD Factoraje'!$C:$C,$B$2,'BD Factoraje'!$F:$F,$A9,'BD Factoraje'!$M:$M,H$1)</f>
        <v>0</v>
      </c>
      <c r="I9" s="11">
        <f>IF($A9=I$1,-SUMIFS('BD Factoraje'!$Q:$Q,'BD Factoraje'!$C:$C,$B$2,'BD Factoraje'!$F:$F,$A9),0)+H9-SUMIFS('BD Factoraje'!$R:$R,'BD Factoraje'!$C:$C,$B$2,'BD Factoraje'!$F:$F,$A9,'BD Factoraje'!$M:$M,I$1)</f>
        <v>1150000</v>
      </c>
      <c r="J9" s="11">
        <f>IF($A9=J$1,-SUMIFS('BD Factoraje'!$Q:$Q,'BD Factoraje'!$C:$C,$B$2,'BD Factoraje'!$F:$F,$A9),0)+I9-SUMIFS('BD Factoraje'!$R:$R,'BD Factoraje'!$C:$C,$B$2,'BD Factoraje'!$F:$F,$A9,'BD Factoraje'!$M:$M,J$1)</f>
        <v>950000</v>
      </c>
      <c r="K9" s="11">
        <f>IF($A9=K$1,-SUMIFS('BD Factoraje'!$Q:$Q,'BD Factoraje'!$C:$C,$B$2,'BD Factoraje'!$F:$F,$A9),0)+J9-SUMIFS('BD Factoraje'!$R:$R,'BD Factoraje'!$C:$C,$B$2,'BD Factoraje'!$F:$F,$A9,'BD Factoraje'!$M:$M,K$1)</f>
        <v>100000</v>
      </c>
      <c r="L9" s="11">
        <f>IF($A9=L$1,-SUMIFS('BD Factoraje'!$Q:$Q,'BD Factoraje'!$C:$C,$B$2,'BD Factoraje'!$F:$F,$A9),0)+K9-SUMIFS('BD Factoraje'!$R:$R,'BD Factoraje'!$C:$C,$B$2,'BD Factoraje'!$F:$F,$A9,'BD Factoraje'!$M:$M,L$1)</f>
        <v>100000</v>
      </c>
      <c r="M9" s="11">
        <f>IF($A9=M$1,-SUMIFS('BD Factoraje'!$Q:$Q,'BD Factoraje'!$C:$C,$B$2,'BD Factoraje'!$F:$F,$A9),0)+L9-SUMIFS('BD Factoraje'!$R:$R,'BD Factoraje'!$C:$C,$B$2,'BD Factoraje'!$F:$F,$A9,'BD Factoraje'!$M:$M,M$1)</f>
        <v>100000</v>
      </c>
      <c r="N9" s="11">
        <f>IF($A9=N$1,-SUMIFS('BD Factoraje'!$Q:$Q,'BD Factoraje'!$C:$C,$B$2,'BD Factoraje'!$F:$F,$A9),0)+M9-SUMIFS('BD Factoraje'!$R:$R,'BD Factoraje'!$C:$C,$B$2,'BD Factoraje'!$F:$F,$A9,'BD Factoraje'!$M:$M,N$1)</f>
        <v>30000</v>
      </c>
      <c r="O9" s="11">
        <f>IF($A9=O$1,-SUMIFS('BD Factoraje'!$Q:$Q,'BD Factoraje'!$C:$C,$B$2,'BD Factoraje'!$F:$F,$A9),0)+N9-SUMIFS('BD Factoraje'!$R:$R,'BD Factoraje'!$C:$C,$B$2,'BD Factoraje'!$F:$F,$A9,'BD Factoraje'!$M:$M,O$1)</f>
        <v>30000</v>
      </c>
      <c r="P9" s="11">
        <f>IF($A9=P$1,-SUMIFS('BD Factoraje'!$Q:$Q,'BD Factoraje'!$C:$C,$B$2,'BD Factoraje'!$F:$F,$A9),0)+O9-SUMIFS('BD Factoraje'!$R:$R,'BD Factoraje'!$C:$C,$B$2,'BD Factoraje'!$F:$F,$A9,'BD Factoraje'!$M:$M,P$1)</f>
        <v>30000</v>
      </c>
      <c r="Q9" s="11">
        <f>IF($A9=Q$1,-SUMIFS('BD Factoraje'!$Q:$Q,'BD Factoraje'!$C:$C,$B$2,'BD Factoraje'!$F:$F,$A9),0)+P9-SUMIFS('BD Factoraje'!$R:$R,'BD Factoraje'!$C:$C,$B$2,'BD Factoraje'!$F:$F,$A9,'BD Factoraje'!$M:$M,Q$1)</f>
        <v>30000</v>
      </c>
      <c r="R9" s="11">
        <f>IF($A9=R$1,-SUMIFS('BD Factoraje'!$Q:$Q,'BD Factoraje'!$C:$C,$B$2,'BD Factoraje'!$F:$F,$A9),0)+Q9-SUMIFS('BD Factoraje'!$R:$R,'BD Factoraje'!$C:$C,$B$2,'BD Factoraje'!$F:$F,$A9,'BD Factoraje'!$M:$M,R$1)</f>
        <v>30000</v>
      </c>
      <c r="S9" s="11">
        <f>IF($A9=S$1,-SUMIFS('BD Factoraje'!$Q:$Q,'BD Factoraje'!$C:$C,$B$2,'BD Factoraje'!$F:$F,$A9),0)+R9-SUMIFS('BD Factoraje'!$R:$R,'BD Factoraje'!$C:$C,$B$2,'BD Factoraje'!$F:$F,$A9,'BD Factoraje'!$M:$M,S$1)</f>
        <v>0</v>
      </c>
      <c r="T9" s="11">
        <f>IF($A9=T$1,-SUMIFS('BD Factoraje'!$Q:$Q,'BD Factoraje'!$C:$C,$B$2,'BD Factoraje'!$F:$F,$A9),0)+S9-SUMIFS('BD Factoraje'!$R:$R,'BD Factoraje'!$C:$C,$B$2,'BD Factoraje'!$F:$F,$A9,'BD Factoraje'!$M:$M,T$1)</f>
        <v>0</v>
      </c>
      <c r="U9" s="11">
        <f>IF($A9=U$1,-SUMIFS('BD Factoraje'!$Q:$Q,'BD Factoraje'!$C:$C,$B$2,'BD Factoraje'!$F:$F,$A9),0)+T9-SUMIFS('BD Factoraje'!$R:$R,'BD Factoraje'!$C:$C,$B$2,'BD Factoraje'!$F:$F,$A9,'BD Factoraje'!$M:$M,U$1)</f>
        <v>0</v>
      </c>
      <c r="V9" s="11">
        <f>IF($A9=V$1,-SUMIFS('BD Factoraje'!$Q:$Q,'BD Factoraje'!$C:$C,$B$2,'BD Factoraje'!$F:$F,$A9),0)+U9-SUMIFS('BD Factoraje'!$R:$R,'BD Factoraje'!$C:$C,$B$2,'BD Factoraje'!$F:$F,$A9,'BD Factoraje'!$M:$M,V$1)</f>
        <v>0</v>
      </c>
      <c r="W9" s="11">
        <f>IF($A9=W$1,-SUMIFS('BD Factoraje'!$Q:$Q,'BD Factoraje'!$C:$C,$B$2,'BD Factoraje'!$F:$F,$A9),0)+V9-SUMIFS('BD Factoraje'!$R:$R,'BD Factoraje'!$C:$C,$B$2,'BD Factoraje'!$F:$F,$A9,'BD Factoraje'!$M:$M,W$1)</f>
        <v>0</v>
      </c>
      <c r="X9" s="11">
        <f>IF($A9=X$1,-SUMIFS('BD Factoraje'!$Q:$Q,'BD Factoraje'!$C:$C,$B$2,'BD Factoraje'!$F:$F,$A9),0)+W9-SUMIFS('BD Factoraje'!$R:$R,'BD Factoraje'!$C:$C,$B$2,'BD Factoraje'!$F:$F,$A9,'BD Factoraje'!$M:$M,X$1)</f>
        <v>0</v>
      </c>
      <c r="Y9" s="11">
        <f>IF($A9=Y$1,-SUMIFS('BD Factoraje'!$Q:$Q,'BD Factoraje'!$C:$C,$B$2,'BD Factoraje'!$F:$F,$A9),0)+X9-SUMIFS('BD Factoraje'!$R:$R,'BD Factoraje'!$C:$C,$B$2,'BD Factoraje'!$F:$F,$A9,'BD Factoraje'!$M:$M,Y$1)</f>
        <v>0</v>
      </c>
      <c r="Z9" s="11">
        <f>IF($A9=Z$1,-SUMIFS('BD Factoraje'!$Q:$Q,'BD Factoraje'!$C:$C,$B$2,'BD Factoraje'!$F:$F,$A9),0)+Y9-SUMIFS('BD Factoraje'!$R:$R,'BD Factoraje'!$C:$C,$B$2,'BD Factoraje'!$F:$F,$A9,'BD Factoraje'!$M:$M,Z$1)</f>
        <v>0</v>
      </c>
      <c r="AA9" s="11">
        <f>IF($A9=AA$1,-SUMIFS('BD Factoraje'!$Q:$Q,'BD Factoraje'!$C:$C,$B$2,'BD Factoraje'!$F:$F,$A9),0)+Z9-SUMIFS('BD Factoraje'!$R:$R,'BD Factoraje'!$C:$C,$B$2,'BD Factoraje'!$F:$F,$A9,'BD Factoraje'!$M:$M,AA$1)</f>
        <v>0</v>
      </c>
      <c r="AB9" s="11">
        <f>IF($A9=AB$1,-SUMIFS('BD Factoraje'!$Q:$Q,'BD Factoraje'!$C:$C,$B$2,'BD Factoraje'!$F:$F,$A9),0)+AA9-SUMIFS('BD Factoraje'!$R:$R,'BD Factoraje'!$C:$C,$B$2,'BD Factoraje'!$F:$F,$A9,'BD Factoraje'!$M:$M,AB$1)</f>
        <v>0</v>
      </c>
      <c r="AC9" s="11">
        <f>IF($A9=AC$1,-SUMIFS('BD Factoraje'!$Q:$Q,'BD Factoraje'!$C:$C,$B$2,'BD Factoraje'!$F:$F,$A9),0)+AB9-SUMIFS('BD Factoraje'!$R:$R,'BD Factoraje'!$C:$C,$B$2,'BD Factoraje'!$F:$F,$A9,'BD Factoraje'!$M:$M,AC$1)</f>
        <v>0</v>
      </c>
    </row>
    <row r="10" spans="1:29" x14ac:dyDescent="0.25">
      <c r="A10" s="14">
        <f t="shared" si="1"/>
        <v>11</v>
      </c>
      <c r="B10" s="8">
        <v>42675</v>
      </c>
      <c r="C10" s="11">
        <f>IF($A10=C$1,-SUMIFS('BD Factoraje'!$Q:$Q,'BD Factoraje'!$C:$C,$B$2,'BD Factoraje'!$F:$F,$A10),0)</f>
        <v>0</v>
      </c>
      <c r="D10" s="11">
        <f>IF($A10=D$1,-SUMIFS('BD Factoraje'!$Q:$Q,'BD Factoraje'!$C:$C,$B$2,'BD Factoraje'!$F:$F,$A10),0)+C10-SUMIFS('BD Factoraje'!$R:$R,'BD Factoraje'!$C:$C,$B$2,'BD Factoraje'!$F:$F,$A10,'BD Factoraje'!$M:$M,D$1)</f>
        <v>0</v>
      </c>
      <c r="E10" s="11">
        <f>IF($A10=E$1,-SUMIFS('BD Factoraje'!$Q:$Q,'BD Factoraje'!$C:$C,$B$2,'BD Factoraje'!$F:$F,$A10),0)+D10-SUMIFS('BD Factoraje'!$R:$R,'BD Factoraje'!$C:$C,$B$2,'BD Factoraje'!$F:$F,$A10,'BD Factoraje'!$M:$M,E$1)</f>
        <v>0</v>
      </c>
      <c r="F10" s="11">
        <f>IF($A10=F$1,-SUMIFS('BD Factoraje'!$Q:$Q,'BD Factoraje'!$C:$C,$B$2,'BD Factoraje'!$F:$F,$A10),0)+E10-SUMIFS('BD Factoraje'!$R:$R,'BD Factoraje'!$C:$C,$B$2,'BD Factoraje'!$F:$F,$A10,'BD Factoraje'!$M:$M,F$1)</f>
        <v>0</v>
      </c>
      <c r="G10" s="11">
        <f>IF($A10=G$1,-SUMIFS('BD Factoraje'!$Q:$Q,'BD Factoraje'!$C:$C,$B$2,'BD Factoraje'!$F:$F,$A10),0)+F10-SUMIFS('BD Factoraje'!$R:$R,'BD Factoraje'!$C:$C,$B$2,'BD Factoraje'!$F:$F,$A10,'BD Factoraje'!$M:$M,G$1)</f>
        <v>0</v>
      </c>
      <c r="H10" s="11">
        <f>IF($A10=H$1,-SUMIFS('BD Factoraje'!$Q:$Q,'BD Factoraje'!$C:$C,$B$2,'BD Factoraje'!$F:$F,$A10),0)+G10-SUMIFS('BD Factoraje'!$R:$R,'BD Factoraje'!$C:$C,$B$2,'BD Factoraje'!$F:$F,$A10,'BD Factoraje'!$M:$M,H$1)</f>
        <v>0</v>
      </c>
      <c r="I10" s="11">
        <f>IF($A10=I$1,-SUMIFS('BD Factoraje'!$Q:$Q,'BD Factoraje'!$C:$C,$B$2,'BD Factoraje'!$F:$F,$A10),0)+H10-SUMIFS('BD Factoraje'!$R:$R,'BD Factoraje'!$C:$C,$B$2,'BD Factoraje'!$F:$F,$A10,'BD Factoraje'!$M:$M,I$1)</f>
        <v>0</v>
      </c>
      <c r="J10" s="11">
        <f>IF($A10=J$1,-SUMIFS('BD Factoraje'!$Q:$Q,'BD Factoraje'!$C:$C,$B$2,'BD Factoraje'!$F:$F,$A10),0)+I10-SUMIFS('BD Factoraje'!$R:$R,'BD Factoraje'!$C:$C,$B$2,'BD Factoraje'!$F:$F,$A10,'BD Factoraje'!$M:$M,J$1)</f>
        <v>761514.19</v>
      </c>
      <c r="K10" s="11">
        <f>IF($A10=K$1,-SUMIFS('BD Factoraje'!$Q:$Q,'BD Factoraje'!$C:$C,$B$2,'BD Factoraje'!$F:$F,$A10),0)+J10-SUMIFS('BD Factoraje'!$R:$R,'BD Factoraje'!$C:$C,$B$2,'BD Factoraje'!$F:$F,$A10,'BD Factoraje'!$M:$M,K$1)</f>
        <v>286560.73999999993</v>
      </c>
      <c r="L10" s="11">
        <f>IF($A10=L$1,-SUMIFS('BD Factoraje'!$Q:$Q,'BD Factoraje'!$C:$C,$B$2,'BD Factoraje'!$F:$F,$A10),0)+K10-SUMIFS('BD Factoraje'!$R:$R,'BD Factoraje'!$C:$C,$B$2,'BD Factoraje'!$F:$F,$A10,'BD Factoraje'!$M:$M,L$1)</f>
        <v>40956.53999999995</v>
      </c>
      <c r="M10" s="11">
        <f>IF($A10=M$1,-SUMIFS('BD Factoraje'!$Q:$Q,'BD Factoraje'!$C:$C,$B$2,'BD Factoraje'!$F:$F,$A10),0)+L10-SUMIFS('BD Factoraje'!$R:$R,'BD Factoraje'!$C:$C,$B$2,'BD Factoraje'!$F:$F,$A10,'BD Factoraje'!$M:$M,M$1)</f>
        <v>40956.53999999995</v>
      </c>
      <c r="N10" s="11">
        <f>IF($A10=N$1,-SUMIFS('BD Factoraje'!$Q:$Q,'BD Factoraje'!$C:$C,$B$2,'BD Factoraje'!$F:$F,$A10),0)+M10-SUMIFS('BD Factoraje'!$R:$R,'BD Factoraje'!$C:$C,$B$2,'BD Factoraje'!$F:$F,$A10,'BD Factoraje'!$M:$M,N$1)</f>
        <v>39999.999999999949</v>
      </c>
      <c r="O10" s="11">
        <f>IF($A10=O$1,-SUMIFS('BD Factoraje'!$Q:$Q,'BD Factoraje'!$C:$C,$B$2,'BD Factoraje'!$F:$F,$A10),0)+N10-SUMIFS('BD Factoraje'!$R:$R,'BD Factoraje'!$C:$C,$B$2,'BD Factoraje'!$F:$F,$A10,'BD Factoraje'!$M:$M,O$1)</f>
        <v>39999.999999999949</v>
      </c>
      <c r="P10" s="11">
        <f>IF($A10=P$1,-SUMIFS('BD Factoraje'!$Q:$Q,'BD Factoraje'!$C:$C,$B$2,'BD Factoraje'!$F:$F,$A10),0)+O10-SUMIFS('BD Factoraje'!$R:$R,'BD Factoraje'!$C:$C,$B$2,'BD Factoraje'!$F:$F,$A10,'BD Factoraje'!$M:$M,P$1)</f>
        <v>39999.999999999949</v>
      </c>
      <c r="Q10" s="11">
        <f>IF($A10=Q$1,-SUMIFS('BD Factoraje'!$Q:$Q,'BD Factoraje'!$C:$C,$B$2,'BD Factoraje'!$F:$F,$A10),0)+P10-SUMIFS('BD Factoraje'!$R:$R,'BD Factoraje'!$C:$C,$B$2,'BD Factoraje'!$F:$F,$A10,'BD Factoraje'!$M:$M,Q$1)</f>
        <v>39999.999999999949</v>
      </c>
      <c r="R10" s="11">
        <f>IF($A10=R$1,-SUMIFS('BD Factoraje'!$Q:$Q,'BD Factoraje'!$C:$C,$B$2,'BD Factoraje'!$F:$F,$A10),0)+Q10-SUMIFS('BD Factoraje'!$R:$R,'BD Factoraje'!$C:$C,$B$2,'BD Factoraje'!$F:$F,$A10,'BD Factoraje'!$M:$M,R$1)</f>
        <v>39999.999999999949</v>
      </c>
      <c r="S10" s="11">
        <f>IF($A10=S$1,-SUMIFS('BD Factoraje'!$Q:$Q,'BD Factoraje'!$C:$C,$B$2,'BD Factoraje'!$F:$F,$A10),0)+R10-SUMIFS('BD Factoraje'!$R:$R,'BD Factoraje'!$C:$C,$B$2,'BD Factoraje'!$F:$F,$A10,'BD Factoraje'!$M:$M,S$1)</f>
        <v>0</v>
      </c>
      <c r="T10" s="11">
        <f>IF($A10=T$1,-SUMIFS('BD Factoraje'!$Q:$Q,'BD Factoraje'!$C:$C,$B$2,'BD Factoraje'!$F:$F,$A10),0)+S10-SUMIFS('BD Factoraje'!$R:$R,'BD Factoraje'!$C:$C,$B$2,'BD Factoraje'!$F:$F,$A10,'BD Factoraje'!$M:$M,T$1)</f>
        <v>0</v>
      </c>
      <c r="U10" s="11">
        <f>IF($A10=U$1,-SUMIFS('BD Factoraje'!$Q:$Q,'BD Factoraje'!$C:$C,$B$2,'BD Factoraje'!$F:$F,$A10),0)+T10-SUMIFS('BD Factoraje'!$R:$R,'BD Factoraje'!$C:$C,$B$2,'BD Factoraje'!$F:$F,$A10,'BD Factoraje'!$M:$M,U$1)</f>
        <v>0</v>
      </c>
      <c r="V10" s="11">
        <f>IF($A10=V$1,-SUMIFS('BD Factoraje'!$Q:$Q,'BD Factoraje'!$C:$C,$B$2,'BD Factoraje'!$F:$F,$A10),0)+U10-SUMIFS('BD Factoraje'!$R:$R,'BD Factoraje'!$C:$C,$B$2,'BD Factoraje'!$F:$F,$A10,'BD Factoraje'!$M:$M,V$1)</f>
        <v>0</v>
      </c>
      <c r="W10" s="11">
        <f>IF($A10=W$1,-SUMIFS('BD Factoraje'!$Q:$Q,'BD Factoraje'!$C:$C,$B$2,'BD Factoraje'!$F:$F,$A10),0)+V10-SUMIFS('BD Factoraje'!$R:$R,'BD Factoraje'!$C:$C,$B$2,'BD Factoraje'!$F:$F,$A10,'BD Factoraje'!$M:$M,W$1)</f>
        <v>0</v>
      </c>
      <c r="X10" s="11">
        <f>IF($A10=X$1,-SUMIFS('BD Factoraje'!$Q:$Q,'BD Factoraje'!$C:$C,$B$2,'BD Factoraje'!$F:$F,$A10),0)+W10-SUMIFS('BD Factoraje'!$R:$R,'BD Factoraje'!$C:$C,$B$2,'BD Factoraje'!$F:$F,$A10,'BD Factoraje'!$M:$M,X$1)</f>
        <v>0</v>
      </c>
      <c r="Y10" s="11">
        <f>IF($A10=Y$1,-SUMIFS('BD Factoraje'!$Q:$Q,'BD Factoraje'!$C:$C,$B$2,'BD Factoraje'!$F:$F,$A10),0)+X10-SUMIFS('BD Factoraje'!$R:$R,'BD Factoraje'!$C:$C,$B$2,'BD Factoraje'!$F:$F,$A10,'BD Factoraje'!$M:$M,Y$1)</f>
        <v>0</v>
      </c>
      <c r="Z10" s="11">
        <f>IF($A10=Z$1,-SUMIFS('BD Factoraje'!$Q:$Q,'BD Factoraje'!$C:$C,$B$2,'BD Factoraje'!$F:$F,$A10),0)+Y10-SUMIFS('BD Factoraje'!$R:$R,'BD Factoraje'!$C:$C,$B$2,'BD Factoraje'!$F:$F,$A10,'BD Factoraje'!$M:$M,Z$1)</f>
        <v>0</v>
      </c>
      <c r="AA10" s="11">
        <f>IF($A10=AA$1,-SUMIFS('BD Factoraje'!$Q:$Q,'BD Factoraje'!$C:$C,$B$2,'BD Factoraje'!$F:$F,$A10),0)+Z10-SUMIFS('BD Factoraje'!$R:$R,'BD Factoraje'!$C:$C,$B$2,'BD Factoraje'!$F:$F,$A10,'BD Factoraje'!$M:$M,AA$1)</f>
        <v>0</v>
      </c>
      <c r="AB10" s="11">
        <f>IF($A10=AB$1,-SUMIFS('BD Factoraje'!$Q:$Q,'BD Factoraje'!$C:$C,$B$2,'BD Factoraje'!$F:$F,$A10),0)+AA10-SUMIFS('BD Factoraje'!$R:$R,'BD Factoraje'!$C:$C,$B$2,'BD Factoraje'!$F:$F,$A10,'BD Factoraje'!$M:$M,AB$1)</f>
        <v>0</v>
      </c>
      <c r="AC10" s="11">
        <f>IF($A10=AC$1,-SUMIFS('BD Factoraje'!$Q:$Q,'BD Factoraje'!$C:$C,$B$2,'BD Factoraje'!$F:$F,$A10),0)+AB10-SUMIFS('BD Factoraje'!$R:$R,'BD Factoraje'!$C:$C,$B$2,'BD Factoraje'!$F:$F,$A10,'BD Factoraje'!$M:$M,AC$1)</f>
        <v>0</v>
      </c>
    </row>
    <row r="11" spans="1:29" x14ac:dyDescent="0.25">
      <c r="A11" s="14">
        <f t="shared" si="1"/>
        <v>12</v>
      </c>
      <c r="B11" s="8">
        <v>42705</v>
      </c>
      <c r="C11" s="11">
        <f>IF($A11=C$1,-SUMIFS('BD Factoraje'!$Q:$Q,'BD Factoraje'!$C:$C,$B$2,'BD Factoraje'!$F:$F,$A11),0)</f>
        <v>0</v>
      </c>
      <c r="D11" s="11">
        <f>IF($A11=D$1,-SUMIFS('BD Factoraje'!$Q:$Q,'BD Factoraje'!$C:$C,$B$2,'BD Factoraje'!$F:$F,$A11),0)+C11-SUMIFS('BD Factoraje'!$R:$R,'BD Factoraje'!$C:$C,$B$2,'BD Factoraje'!$F:$F,$A11,'BD Factoraje'!$M:$M,D$1)</f>
        <v>0</v>
      </c>
      <c r="E11" s="11">
        <f>IF($A11=E$1,-SUMIFS('BD Factoraje'!$Q:$Q,'BD Factoraje'!$C:$C,$B$2,'BD Factoraje'!$F:$F,$A11),0)+D11-SUMIFS('BD Factoraje'!$R:$R,'BD Factoraje'!$C:$C,$B$2,'BD Factoraje'!$F:$F,$A11,'BD Factoraje'!$M:$M,E$1)</f>
        <v>0</v>
      </c>
      <c r="F11" s="11">
        <f>IF($A11=F$1,-SUMIFS('BD Factoraje'!$Q:$Q,'BD Factoraje'!$C:$C,$B$2,'BD Factoraje'!$F:$F,$A11),0)+E11-SUMIFS('BD Factoraje'!$R:$R,'BD Factoraje'!$C:$C,$B$2,'BD Factoraje'!$F:$F,$A11,'BD Factoraje'!$M:$M,F$1)</f>
        <v>0</v>
      </c>
      <c r="G11" s="11">
        <f>IF($A11=G$1,-SUMIFS('BD Factoraje'!$Q:$Q,'BD Factoraje'!$C:$C,$B$2,'BD Factoraje'!$F:$F,$A11),0)+F11-SUMIFS('BD Factoraje'!$R:$R,'BD Factoraje'!$C:$C,$B$2,'BD Factoraje'!$F:$F,$A11,'BD Factoraje'!$M:$M,G$1)</f>
        <v>0</v>
      </c>
      <c r="H11" s="11">
        <f>IF($A11=H$1,-SUMIFS('BD Factoraje'!$Q:$Q,'BD Factoraje'!$C:$C,$B$2,'BD Factoraje'!$F:$F,$A11),0)+G11-SUMIFS('BD Factoraje'!$R:$R,'BD Factoraje'!$C:$C,$B$2,'BD Factoraje'!$F:$F,$A11,'BD Factoraje'!$M:$M,H$1)</f>
        <v>0</v>
      </c>
      <c r="I11" s="11">
        <f>IF($A11=I$1,-SUMIFS('BD Factoraje'!$Q:$Q,'BD Factoraje'!$C:$C,$B$2,'BD Factoraje'!$F:$F,$A11),0)+H11-SUMIFS('BD Factoraje'!$R:$R,'BD Factoraje'!$C:$C,$B$2,'BD Factoraje'!$F:$F,$A11,'BD Factoraje'!$M:$M,I$1)</f>
        <v>0</v>
      </c>
      <c r="J11" s="11">
        <f>IF($A11=J$1,-SUMIFS('BD Factoraje'!$Q:$Q,'BD Factoraje'!$C:$C,$B$2,'BD Factoraje'!$F:$F,$A11),0)+I11-SUMIFS('BD Factoraje'!$R:$R,'BD Factoraje'!$C:$C,$B$2,'BD Factoraje'!$F:$F,$A11,'BD Factoraje'!$M:$M,J$1)</f>
        <v>0</v>
      </c>
      <c r="K11" s="11">
        <f>IF($A11=K$1,-SUMIFS('BD Factoraje'!$Q:$Q,'BD Factoraje'!$C:$C,$B$2,'BD Factoraje'!$F:$F,$A11),0)+J11-SUMIFS('BD Factoraje'!$R:$R,'BD Factoraje'!$C:$C,$B$2,'BD Factoraje'!$F:$F,$A11,'BD Factoraje'!$M:$M,K$1)</f>
        <v>444105</v>
      </c>
      <c r="L11" s="11">
        <f>IF($A11=L$1,-SUMIFS('BD Factoraje'!$Q:$Q,'BD Factoraje'!$C:$C,$B$2,'BD Factoraje'!$F:$F,$A11),0)+K11-SUMIFS('BD Factoraje'!$R:$R,'BD Factoraje'!$C:$C,$B$2,'BD Factoraje'!$F:$F,$A11,'BD Factoraje'!$M:$M,L$1)</f>
        <v>444105</v>
      </c>
      <c r="M11" s="11">
        <f>IF($A11=M$1,-SUMIFS('BD Factoraje'!$Q:$Q,'BD Factoraje'!$C:$C,$B$2,'BD Factoraje'!$F:$F,$A11),0)+L11-SUMIFS('BD Factoraje'!$R:$R,'BD Factoraje'!$C:$C,$B$2,'BD Factoraje'!$F:$F,$A11,'BD Factoraje'!$M:$M,M$1)</f>
        <v>444105</v>
      </c>
      <c r="N11" s="11">
        <f>IF($A11=N$1,-SUMIFS('BD Factoraje'!$Q:$Q,'BD Factoraje'!$C:$C,$B$2,'BD Factoraje'!$F:$F,$A11),0)+M11-SUMIFS('BD Factoraje'!$R:$R,'BD Factoraje'!$C:$C,$B$2,'BD Factoraje'!$F:$F,$A11,'BD Factoraje'!$M:$M,N$1)</f>
        <v>0</v>
      </c>
      <c r="O11" s="11">
        <f>IF($A11=O$1,-SUMIFS('BD Factoraje'!$Q:$Q,'BD Factoraje'!$C:$C,$B$2,'BD Factoraje'!$F:$F,$A11),0)+N11-SUMIFS('BD Factoraje'!$R:$R,'BD Factoraje'!$C:$C,$B$2,'BD Factoraje'!$F:$F,$A11,'BD Factoraje'!$M:$M,O$1)</f>
        <v>0</v>
      </c>
      <c r="P11" s="11">
        <f>IF($A11=P$1,-SUMIFS('BD Factoraje'!$Q:$Q,'BD Factoraje'!$C:$C,$B$2,'BD Factoraje'!$F:$F,$A11),0)+O11-SUMIFS('BD Factoraje'!$R:$R,'BD Factoraje'!$C:$C,$B$2,'BD Factoraje'!$F:$F,$A11,'BD Factoraje'!$M:$M,P$1)</f>
        <v>0</v>
      </c>
      <c r="Q11" s="11">
        <f>IF($A11=Q$1,-SUMIFS('BD Factoraje'!$Q:$Q,'BD Factoraje'!$C:$C,$B$2,'BD Factoraje'!$F:$F,$A11),0)+P11-SUMIFS('BD Factoraje'!$R:$R,'BD Factoraje'!$C:$C,$B$2,'BD Factoraje'!$F:$F,$A11,'BD Factoraje'!$M:$M,Q$1)</f>
        <v>0</v>
      </c>
      <c r="R11" s="11">
        <f>IF($A11=R$1,-SUMIFS('BD Factoraje'!$Q:$Q,'BD Factoraje'!$C:$C,$B$2,'BD Factoraje'!$F:$F,$A11),0)+Q11-SUMIFS('BD Factoraje'!$R:$R,'BD Factoraje'!$C:$C,$B$2,'BD Factoraje'!$F:$F,$A11,'BD Factoraje'!$M:$M,R$1)</f>
        <v>0</v>
      </c>
      <c r="S11" s="11">
        <f>IF($A11=S$1,-SUMIFS('BD Factoraje'!$Q:$Q,'BD Factoraje'!$C:$C,$B$2,'BD Factoraje'!$F:$F,$A11),0)+R11-SUMIFS('BD Factoraje'!$R:$R,'BD Factoraje'!$C:$C,$B$2,'BD Factoraje'!$F:$F,$A11,'BD Factoraje'!$M:$M,S$1)</f>
        <v>0</v>
      </c>
      <c r="T11" s="11">
        <f>IF($A11=T$1,-SUMIFS('BD Factoraje'!$Q:$Q,'BD Factoraje'!$C:$C,$B$2,'BD Factoraje'!$F:$F,$A11),0)+S11-SUMIFS('BD Factoraje'!$R:$R,'BD Factoraje'!$C:$C,$B$2,'BD Factoraje'!$F:$F,$A11,'BD Factoraje'!$M:$M,T$1)</f>
        <v>0</v>
      </c>
      <c r="U11" s="11">
        <f>IF($A11=U$1,-SUMIFS('BD Factoraje'!$Q:$Q,'BD Factoraje'!$C:$C,$B$2,'BD Factoraje'!$F:$F,$A11),0)+T11-SUMIFS('BD Factoraje'!$R:$R,'BD Factoraje'!$C:$C,$B$2,'BD Factoraje'!$F:$F,$A11,'BD Factoraje'!$M:$M,U$1)</f>
        <v>0</v>
      </c>
      <c r="V11" s="11">
        <f>IF($A11=V$1,-SUMIFS('BD Factoraje'!$Q:$Q,'BD Factoraje'!$C:$C,$B$2,'BD Factoraje'!$F:$F,$A11),0)+U11-SUMIFS('BD Factoraje'!$R:$R,'BD Factoraje'!$C:$C,$B$2,'BD Factoraje'!$F:$F,$A11,'BD Factoraje'!$M:$M,V$1)</f>
        <v>0</v>
      </c>
      <c r="W11" s="11">
        <f>IF($A11=W$1,-SUMIFS('BD Factoraje'!$Q:$Q,'BD Factoraje'!$C:$C,$B$2,'BD Factoraje'!$F:$F,$A11),0)+V11-SUMIFS('BD Factoraje'!$R:$R,'BD Factoraje'!$C:$C,$B$2,'BD Factoraje'!$F:$F,$A11,'BD Factoraje'!$M:$M,W$1)</f>
        <v>0</v>
      </c>
      <c r="X11" s="11">
        <f>IF($A11=X$1,-SUMIFS('BD Factoraje'!$Q:$Q,'BD Factoraje'!$C:$C,$B$2,'BD Factoraje'!$F:$F,$A11),0)+W11-SUMIFS('BD Factoraje'!$R:$R,'BD Factoraje'!$C:$C,$B$2,'BD Factoraje'!$F:$F,$A11,'BD Factoraje'!$M:$M,X$1)</f>
        <v>0</v>
      </c>
      <c r="Y11" s="11">
        <f>IF($A11=Y$1,-SUMIFS('BD Factoraje'!$Q:$Q,'BD Factoraje'!$C:$C,$B$2,'BD Factoraje'!$F:$F,$A11),0)+X11-SUMIFS('BD Factoraje'!$R:$R,'BD Factoraje'!$C:$C,$B$2,'BD Factoraje'!$F:$F,$A11,'BD Factoraje'!$M:$M,Y$1)</f>
        <v>0</v>
      </c>
      <c r="Z11" s="11">
        <f>IF($A11=Z$1,-SUMIFS('BD Factoraje'!$Q:$Q,'BD Factoraje'!$C:$C,$B$2,'BD Factoraje'!$F:$F,$A11),0)+Y11-SUMIFS('BD Factoraje'!$R:$R,'BD Factoraje'!$C:$C,$B$2,'BD Factoraje'!$F:$F,$A11,'BD Factoraje'!$M:$M,Z$1)</f>
        <v>0</v>
      </c>
      <c r="AA11" s="11">
        <f>IF($A11=AA$1,-SUMIFS('BD Factoraje'!$Q:$Q,'BD Factoraje'!$C:$C,$B$2,'BD Factoraje'!$F:$F,$A11),0)+Z11-SUMIFS('BD Factoraje'!$R:$R,'BD Factoraje'!$C:$C,$B$2,'BD Factoraje'!$F:$F,$A11,'BD Factoraje'!$M:$M,AA$1)</f>
        <v>0</v>
      </c>
      <c r="AB11" s="11">
        <f>IF($A11=AB$1,-SUMIFS('BD Factoraje'!$Q:$Q,'BD Factoraje'!$C:$C,$B$2,'BD Factoraje'!$F:$F,$A11),0)+AA11-SUMIFS('BD Factoraje'!$R:$R,'BD Factoraje'!$C:$C,$B$2,'BD Factoraje'!$F:$F,$A11,'BD Factoraje'!$M:$M,AB$1)</f>
        <v>0</v>
      </c>
      <c r="AC11" s="11">
        <f>IF($A11=AC$1,-SUMIFS('BD Factoraje'!$Q:$Q,'BD Factoraje'!$C:$C,$B$2,'BD Factoraje'!$F:$F,$A11),0)+AB11-SUMIFS('BD Factoraje'!$R:$R,'BD Factoraje'!$C:$C,$B$2,'BD Factoraje'!$F:$F,$A11,'BD Factoraje'!$M:$M,AC$1)</f>
        <v>0</v>
      </c>
    </row>
    <row r="12" spans="1:29" x14ac:dyDescent="0.25">
      <c r="A12" s="14">
        <f t="shared" si="1"/>
        <v>13</v>
      </c>
      <c r="B12" s="8">
        <v>42736</v>
      </c>
      <c r="C12" s="11">
        <f>IF($A12=C$1,-SUMIFS('BD Factoraje'!$Q:$Q,'BD Factoraje'!$C:$C,$B$2,'BD Factoraje'!$F:$F,$A12),0)</f>
        <v>0</v>
      </c>
      <c r="D12" s="11">
        <f>IF($A12=D$1,-SUMIFS('BD Factoraje'!$Q:$Q,'BD Factoraje'!$C:$C,$B$2,'BD Factoraje'!$F:$F,$A12),0)+C12-SUMIFS('BD Factoraje'!$R:$R,'BD Factoraje'!$C:$C,$B$2,'BD Factoraje'!$F:$F,$A12,'BD Factoraje'!$M:$M,D$1)</f>
        <v>0</v>
      </c>
      <c r="E12" s="11">
        <f>IF($A12=E$1,-SUMIFS('BD Factoraje'!$Q:$Q,'BD Factoraje'!$C:$C,$B$2,'BD Factoraje'!$F:$F,$A12),0)+D12-SUMIFS('BD Factoraje'!$R:$R,'BD Factoraje'!$C:$C,$B$2,'BD Factoraje'!$F:$F,$A12,'BD Factoraje'!$M:$M,E$1)</f>
        <v>0</v>
      </c>
      <c r="F12" s="11">
        <f>IF($A12=F$1,-SUMIFS('BD Factoraje'!$Q:$Q,'BD Factoraje'!$C:$C,$B$2,'BD Factoraje'!$F:$F,$A12),0)+E12-SUMIFS('BD Factoraje'!$R:$R,'BD Factoraje'!$C:$C,$B$2,'BD Factoraje'!$F:$F,$A12,'BD Factoraje'!$M:$M,F$1)</f>
        <v>0</v>
      </c>
      <c r="G12" s="11">
        <f>IF($A12=G$1,-SUMIFS('BD Factoraje'!$Q:$Q,'BD Factoraje'!$C:$C,$B$2,'BD Factoraje'!$F:$F,$A12),0)+F12-SUMIFS('BD Factoraje'!$R:$R,'BD Factoraje'!$C:$C,$B$2,'BD Factoraje'!$F:$F,$A12,'BD Factoraje'!$M:$M,G$1)</f>
        <v>0</v>
      </c>
      <c r="H12" s="11">
        <f>IF($A12=H$1,-SUMIFS('BD Factoraje'!$Q:$Q,'BD Factoraje'!$C:$C,$B$2,'BD Factoraje'!$F:$F,$A12),0)+G12-SUMIFS('BD Factoraje'!$R:$R,'BD Factoraje'!$C:$C,$B$2,'BD Factoraje'!$F:$F,$A12,'BD Factoraje'!$M:$M,H$1)</f>
        <v>0</v>
      </c>
      <c r="I12" s="11">
        <f>IF($A12=I$1,-SUMIFS('BD Factoraje'!$Q:$Q,'BD Factoraje'!$C:$C,$B$2,'BD Factoraje'!$F:$F,$A12),0)+H12-SUMIFS('BD Factoraje'!$R:$R,'BD Factoraje'!$C:$C,$B$2,'BD Factoraje'!$F:$F,$A12,'BD Factoraje'!$M:$M,I$1)</f>
        <v>0</v>
      </c>
      <c r="J12" s="11">
        <f>IF($A12=J$1,-SUMIFS('BD Factoraje'!$Q:$Q,'BD Factoraje'!$C:$C,$B$2,'BD Factoraje'!$F:$F,$A12),0)+I12-SUMIFS('BD Factoraje'!$R:$R,'BD Factoraje'!$C:$C,$B$2,'BD Factoraje'!$F:$F,$A12,'BD Factoraje'!$M:$M,J$1)</f>
        <v>0</v>
      </c>
      <c r="K12" s="11">
        <f>IF($A12=K$1,-SUMIFS('BD Factoraje'!$Q:$Q,'BD Factoraje'!$C:$C,$B$2,'BD Factoraje'!$F:$F,$A12),0)+J12-SUMIFS('BD Factoraje'!$R:$R,'BD Factoraje'!$C:$C,$B$2,'BD Factoraje'!$F:$F,$A12,'BD Factoraje'!$M:$M,K$1)</f>
        <v>0</v>
      </c>
      <c r="L12" s="11">
        <f>IF($A12=L$1,-SUMIFS('BD Factoraje'!$Q:$Q,'BD Factoraje'!$C:$C,$B$2,'BD Factoraje'!$F:$F,$A12),0)+K12-SUMIFS('BD Factoraje'!$R:$R,'BD Factoraje'!$C:$C,$B$2,'BD Factoraje'!$F:$F,$A12,'BD Factoraje'!$M:$M,L$1)</f>
        <v>450000</v>
      </c>
      <c r="M12" s="11">
        <f>IF($A12=M$1,-SUMIFS('BD Factoraje'!$Q:$Q,'BD Factoraje'!$C:$C,$B$2,'BD Factoraje'!$F:$F,$A12),0)+L12-SUMIFS('BD Factoraje'!$R:$R,'BD Factoraje'!$C:$C,$B$2,'BD Factoraje'!$F:$F,$A12,'BD Factoraje'!$M:$M,M$1)</f>
        <v>342926.24</v>
      </c>
      <c r="N12" s="11">
        <f>IF($A12=N$1,-SUMIFS('BD Factoraje'!$Q:$Q,'BD Factoraje'!$C:$C,$B$2,'BD Factoraje'!$F:$F,$A12),0)+M12-SUMIFS('BD Factoraje'!$R:$R,'BD Factoraje'!$C:$C,$B$2,'BD Factoraje'!$F:$F,$A12,'BD Factoraje'!$M:$M,N$1)</f>
        <v>4829.2099999999627</v>
      </c>
      <c r="O12" s="11">
        <f>IF($A12=O$1,-SUMIFS('BD Factoraje'!$Q:$Q,'BD Factoraje'!$C:$C,$B$2,'BD Factoraje'!$F:$F,$A12),0)+N12-SUMIFS('BD Factoraje'!$R:$R,'BD Factoraje'!$C:$C,$B$2,'BD Factoraje'!$F:$F,$A12,'BD Factoraje'!$M:$M,O$1)</f>
        <v>4829.2099999999627</v>
      </c>
      <c r="P12" s="11">
        <f>IF($A12=P$1,-SUMIFS('BD Factoraje'!$Q:$Q,'BD Factoraje'!$C:$C,$B$2,'BD Factoraje'!$F:$F,$A12),0)+O12-SUMIFS('BD Factoraje'!$R:$R,'BD Factoraje'!$C:$C,$B$2,'BD Factoraje'!$F:$F,$A12,'BD Factoraje'!$M:$M,P$1)</f>
        <v>4829.2099999999627</v>
      </c>
      <c r="Q12" s="11">
        <f>IF($A12=Q$1,-SUMIFS('BD Factoraje'!$Q:$Q,'BD Factoraje'!$C:$C,$B$2,'BD Factoraje'!$F:$F,$A12),0)+P12-SUMIFS('BD Factoraje'!$R:$R,'BD Factoraje'!$C:$C,$B$2,'BD Factoraje'!$F:$F,$A12,'BD Factoraje'!$M:$M,Q$1)</f>
        <v>4829.2099999999627</v>
      </c>
      <c r="R12" s="11">
        <f>IF($A12=R$1,-SUMIFS('BD Factoraje'!$Q:$Q,'BD Factoraje'!$C:$C,$B$2,'BD Factoraje'!$F:$F,$A12),0)+Q12-SUMIFS('BD Factoraje'!$R:$R,'BD Factoraje'!$C:$C,$B$2,'BD Factoraje'!$F:$F,$A12,'BD Factoraje'!$M:$M,R$1)</f>
        <v>4829.2099999999627</v>
      </c>
      <c r="S12" s="11">
        <f>IF($A12=S$1,-SUMIFS('BD Factoraje'!$Q:$Q,'BD Factoraje'!$C:$C,$B$2,'BD Factoraje'!$F:$F,$A12),0)+R12-SUMIFS('BD Factoraje'!$R:$R,'BD Factoraje'!$C:$C,$B$2,'BD Factoraje'!$F:$F,$A12,'BD Factoraje'!$M:$M,S$1)</f>
        <v>-3.7289282772690058E-11</v>
      </c>
      <c r="T12" s="11">
        <f>IF($A12=T$1,-SUMIFS('BD Factoraje'!$Q:$Q,'BD Factoraje'!$C:$C,$B$2,'BD Factoraje'!$F:$F,$A12),0)+S12-SUMIFS('BD Factoraje'!$R:$R,'BD Factoraje'!$C:$C,$B$2,'BD Factoraje'!$F:$F,$A12,'BD Factoraje'!$M:$M,T$1)</f>
        <v>-3.7289282772690058E-11</v>
      </c>
      <c r="U12" s="11">
        <f>IF($A12=U$1,-SUMIFS('BD Factoraje'!$Q:$Q,'BD Factoraje'!$C:$C,$B$2,'BD Factoraje'!$F:$F,$A12),0)+T12-SUMIFS('BD Factoraje'!$R:$R,'BD Factoraje'!$C:$C,$B$2,'BD Factoraje'!$F:$F,$A12,'BD Factoraje'!$M:$M,U$1)</f>
        <v>-3.7289282772690058E-11</v>
      </c>
      <c r="V12" s="11">
        <f>IF($A12=V$1,-SUMIFS('BD Factoraje'!$Q:$Q,'BD Factoraje'!$C:$C,$B$2,'BD Factoraje'!$F:$F,$A12),0)+U12-SUMIFS('BD Factoraje'!$R:$R,'BD Factoraje'!$C:$C,$B$2,'BD Factoraje'!$F:$F,$A12,'BD Factoraje'!$M:$M,V$1)</f>
        <v>-3.7289282772690058E-11</v>
      </c>
      <c r="W12" s="11">
        <f>IF($A12=W$1,-SUMIFS('BD Factoraje'!$Q:$Q,'BD Factoraje'!$C:$C,$B$2,'BD Factoraje'!$F:$F,$A12),0)+V12-SUMIFS('BD Factoraje'!$R:$R,'BD Factoraje'!$C:$C,$B$2,'BD Factoraje'!$F:$F,$A12,'BD Factoraje'!$M:$M,W$1)</f>
        <v>-3.7289282772690058E-11</v>
      </c>
      <c r="X12" s="11">
        <f>IF($A12=X$1,-SUMIFS('BD Factoraje'!$Q:$Q,'BD Factoraje'!$C:$C,$B$2,'BD Factoraje'!$F:$F,$A12),0)+W12-SUMIFS('BD Factoraje'!$R:$R,'BD Factoraje'!$C:$C,$B$2,'BD Factoraje'!$F:$F,$A12,'BD Factoraje'!$M:$M,X$1)</f>
        <v>-3.7289282772690058E-11</v>
      </c>
      <c r="Y12" s="11">
        <f>IF($A12=Y$1,-SUMIFS('BD Factoraje'!$Q:$Q,'BD Factoraje'!$C:$C,$B$2,'BD Factoraje'!$F:$F,$A12),0)+X12-SUMIFS('BD Factoraje'!$R:$R,'BD Factoraje'!$C:$C,$B$2,'BD Factoraje'!$F:$F,$A12,'BD Factoraje'!$M:$M,Y$1)</f>
        <v>-3.7289282772690058E-11</v>
      </c>
      <c r="Z12" s="11">
        <f>IF($A12=Z$1,-SUMIFS('BD Factoraje'!$Q:$Q,'BD Factoraje'!$C:$C,$B$2,'BD Factoraje'!$F:$F,$A12),0)+Y12-SUMIFS('BD Factoraje'!$R:$R,'BD Factoraje'!$C:$C,$B$2,'BD Factoraje'!$F:$F,$A12,'BD Factoraje'!$M:$M,Z$1)</f>
        <v>-3.7289282772690058E-11</v>
      </c>
      <c r="AA12" s="11">
        <f>IF($A12=AA$1,-SUMIFS('BD Factoraje'!$Q:$Q,'BD Factoraje'!$C:$C,$B$2,'BD Factoraje'!$F:$F,$A12),0)+Z12-SUMIFS('BD Factoraje'!$R:$R,'BD Factoraje'!$C:$C,$B$2,'BD Factoraje'!$F:$F,$A12,'BD Factoraje'!$M:$M,AA$1)</f>
        <v>-3.7289282772690058E-11</v>
      </c>
      <c r="AB12" s="11">
        <f>IF($A12=AB$1,-SUMIFS('BD Factoraje'!$Q:$Q,'BD Factoraje'!$C:$C,$B$2,'BD Factoraje'!$F:$F,$A12),0)+AA12-SUMIFS('BD Factoraje'!$R:$R,'BD Factoraje'!$C:$C,$B$2,'BD Factoraje'!$F:$F,$A12,'BD Factoraje'!$M:$M,AB$1)</f>
        <v>-3.7289282772690058E-11</v>
      </c>
      <c r="AC12" s="11">
        <f>IF($A12=AC$1,-SUMIFS('BD Factoraje'!$Q:$Q,'BD Factoraje'!$C:$C,$B$2,'BD Factoraje'!$F:$F,$A12),0)+AB12-SUMIFS('BD Factoraje'!$R:$R,'BD Factoraje'!$C:$C,$B$2,'BD Factoraje'!$F:$F,$A12,'BD Factoraje'!$M:$M,AC$1)</f>
        <v>-3.7289282772690058E-11</v>
      </c>
    </row>
    <row r="13" spans="1:29" x14ac:dyDescent="0.25">
      <c r="A13" s="14">
        <f t="shared" si="1"/>
        <v>14</v>
      </c>
      <c r="B13" s="8">
        <v>42767</v>
      </c>
      <c r="C13" s="11">
        <f>IF($A13=C$1,-SUMIFS('BD Factoraje'!$Q:$Q,'BD Factoraje'!$C:$C,$B$2,'BD Factoraje'!$F:$F,$A13),0)</f>
        <v>0</v>
      </c>
      <c r="D13" s="11">
        <f>IF($A13=D$1,-SUMIFS('BD Factoraje'!$Q:$Q,'BD Factoraje'!$C:$C,$B$2,'BD Factoraje'!$F:$F,$A13),0)+C13-SUMIFS('BD Factoraje'!$R:$R,'BD Factoraje'!$C:$C,$B$2,'BD Factoraje'!$F:$F,$A13,'BD Factoraje'!$M:$M,D$1)</f>
        <v>0</v>
      </c>
      <c r="E13" s="11">
        <f>IF($A13=E$1,-SUMIFS('BD Factoraje'!$Q:$Q,'BD Factoraje'!$C:$C,$B$2,'BD Factoraje'!$F:$F,$A13),0)+D13-SUMIFS('BD Factoraje'!$R:$R,'BD Factoraje'!$C:$C,$B$2,'BD Factoraje'!$F:$F,$A13,'BD Factoraje'!$M:$M,E$1)</f>
        <v>0</v>
      </c>
      <c r="F13" s="11">
        <f>IF($A13=F$1,-SUMIFS('BD Factoraje'!$Q:$Q,'BD Factoraje'!$C:$C,$B$2,'BD Factoraje'!$F:$F,$A13),0)+E13-SUMIFS('BD Factoraje'!$R:$R,'BD Factoraje'!$C:$C,$B$2,'BD Factoraje'!$F:$F,$A13,'BD Factoraje'!$M:$M,F$1)</f>
        <v>0</v>
      </c>
      <c r="G13" s="11">
        <f>IF($A13=G$1,-SUMIFS('BD Factoraje'!$Q:$Q,'BD Factoraje'!$C:$C,$B$2,'BD Factoraje'!$F:$F,$A13),0)+F13-SUMIFS('BD Factoraje'!$R:$R,'BD Factoraje'!$C:$C,$B$2,'BD Factoraje'!$F:$F,$A13,'BD Factoraje'!$M:$M,G$1)</f>
        <v>0</v>
      </c>
      <c r="H13" s="11">
        <f>IF($A13=H$1,-SUMIFS('BD Factoraje'!$Q:$Q,'BD Factoraje'!$C:$C,$B$2,'BD Factoraje'!$F:$F,$A13),0)+G13-SUMIFS('BD Factoraje'!$R:$R,'BD Factoraje'!$C:$C,$B$2,'BD Factoraje'!$F:$F,$A13,'BD Factoraje'!$M:$M,H$1)</f>
        <v>0</v>
      </c>
      <c r="I13" s="11">
        <f>IF($A13=I$1,-SUMIFS('BD Factoraje'!$Q:$Q,'BD Factoraje'!$C:$C,$B$2,'BD Factoraje'!$F:$F,$A13),0)+H13-SUMIFS('BD Factoraje'!$R:$R,'BD Factoraje'!$C:$C,$B$2,'BD Factoraje'!$F:$F,$A13,'BD Factoraje'!$M:$M,I$1)</f>
        <v>0</v>
      </c>
      <c r="J13" s="11">
        <f>IF($A13=J$1,-SUMIFS('BD Factoraje'!$Q:$Q,'BD Factoraje'!$C:$C,$B$2,'BD Factoraje'!$F:$F,$A13),0)+I13-SUMIFS('BD Factoraje'!$R:$R,'BD Factoraje'!$C:$C,$B$2,'BD Factoraje'!$F:$F,$A13,'BD Factoraje'!$M:$M,J$1)</f>
        <v>0</v>
      </c>
      <c r="K13" s="11">
        <f>IF($A13=K$1,-SUMIFS('BD Factoraje'!$Q:$Q,'BD Factoraje'!$C:$C,$B$2,'BD Factoraje'!$F:$F,$A13),0)+J13-SUMIFS('BD Factoraje'!$R:$R,'BD Factoraje'!$C:$C,$B$2,'BD Factoraje'!$F:$F,$A13,'BD Factoraje'!$M:$M,K$1)</f>
        <v>0</v>
      </c>
      <c r="L13" s="11">
        <f>IF($A13=L$1,-SUMIFS('BD Factoraje'!$Q:$Q,'BD Factoraje'!$C:$C,$B$2,'BD Factoraje'!$F:$F,$A13),0)+K13-SUMIFS('BD Factoraje'!$R:$R,'BD Factoraje'!$C:$C,$B$2,'BD Factoraje'!$F:$F,$A13,'BD Factoraje'!$M:$M,L$1)</f>
        <v>0</v>
      </c>
      <c r="M13" s="11">
        <f>IF($A13=M$1,-SUMIFS('BD Factoraje'!$Q:$Q,'BD Factoraje'!$C:$C,$B$2,'BD Factoraje'!$F:$F,$A13),0)+L13-SUMIFS('BD Factoraje'!$R:$R,'BD Factoraje'!$C:$C,$B$2,'BD Factoraje'!$F:$F,$A13,'BD Factoraje'!$M:$M,M$1)</f>
        <v>154888</v>
      </c>
      <c r="N13" s="11">
        <f>IF($A13=N$1,-SUMIFS('BD Factoraje'!$Q:$Q,'BD Factoraje'!$C:$C,$B$2,'BD Factoraje'!$F:$F,$A13),0)+M13-SUMIFS('BD Factoraje'!$R:$R,'BD Factoraje'!$C:$C,$B$2,'BD Factoraje'!$F:$F,$A13,'BD Factoraje'!$M:$M,N$1)</f>
        <v>82000</v>
      </c>
      <c r="O13" s="11">
        <f>IF($A13=O$1,-SUMIFS('BD Factoraje'!$Q:$Q,'BD Factoraje'!$C:$C,$B$2,'BD Factoraje'!$F:$F,$A13),0)+N13-SUMIFS('BD Factoraje'!$R:$R,'BD Factoraje'!$C:$C,$B$2,'BD Factoraje'!$F:$F,$A13,'BD Factoraje'!$M:$M,O$1)</f>
        <v>10894.209999999992</v>
      </c>
      <c r="P13" s="11">
        <f>IF($A13=P$1,-SUMIFS('BD Factoraje'!$Q:$Q,'BD Factoraje'!$C:$C,$B$2,'BD Factoraje'!$F:$F,$A13),0)+O13-SUMIFS('BD Factoraje'!$R:$R,'BD Factoraje'!$C:$C,$B$2,'BD Factoraje'!$F:$F,$A13,'BD Factoraje'!$M:$M,P$1)</f>
        <v>10894.209999999992</v>
      </c>
      <c r="Q13" s="11">
        <f>IF($A13=Q$1,-SUMIFS('BD Factoraje'!$Q:$Q,'BD Factoraje'!$C:$C,$B$2,'BD Factoraje'!$F:$F,$A13),0)+P13-SUMIFS('BD Factoraje'!$R:$R,'BD Factoraje'!$C:$C,$B$2,'BD Factoraje'!$F:$F,$A13,'BD Factoraje'!$M:$M,Q$1)</f>
        <v>9.9999999911233317E-3</v>
      </c>
      <c r="R13" s="11">
        <f>IF($A13=R$1,-SUMIFS('BD Factoraje'!$Q:$Q,'BD Factoraje'!$C:$C,$B$2,'BD Factoraje'!$F:$F,$A13),0)+Q13-SUMIFS('BD Factoraje'!$R:$R,'BD Factoraje'!$C:$C,$B$2,'BD Factoraje'!$F:$F,$A13,'BD Factoraje'!$M:$M,R$1)</f>
        <v>9.9999999911233317E-3</v>
      </c>
      <c r="S13" s="11">
        <f>IF($A13=S$1,-SUMIFS('BD Factoraje'!$Q:$Q,'BD Factoraje'!$C:$C,$B$2,'BD Factoraje'!$F:$F,$A13),0)+R13-SUMIFS('BD Factoraje'!$R:$R,'BD Factoraje'!$C:$C,$B$2,'BD Factoraje'!$F:$F,$A13,'BD Factoraje'!$M:$M,S$1)</f>
        <v>9.9999999911233317E-3</v>
      </c>
      <c r="T13" s="11">
        <f>IF($A13=T$1,-SUMIFS('BD Factoraje'!$Q:$Q,'BD Factoraje'!$C:$C,$B$2,'BD Factoraje'!$F:$F,$A13),0)+S13-SUMIFS('BD Factoraje'!$R:$R,'BD Factoraje'!$C:$C,$B$2,'BD Factoraje'!$F:$F,$A13,'BD Factoraje'!$M:$M,T$1)</f>
        <v>9.9999999911233317E-3</v>
      </c>
      <c r="U13" s="11">
        <f>IF($A13=U$1,-SUMIFS('BD Factoraje'!$Q:$Q,'BD Factoraje'!$C:$C,$B$2,'BD Factoraje'!$F:$F,$A13),0)+T13-SUMIFS('BD Factoraje'!$R:$R,'BD Factoraje'!$C:$C,$B$2,'BD Factoraje'!$F:$F,$A13,'BD Factoraje'!$M:$M,U$1)</f>
        <v>9.9999999911233317E-3</v>
      </c>
      <c r="V13" s="11">
        <f>IF($A13=V$1,-SUMIFS('BD Factoraje'!$Q:$Q,'BD Factoraje'!$C:$C,$B$2,'BD Factoraje'!$F:$F,$A13),0)+U13-SUMIFS('BD Factoraje'!$R:$R,'BD Factoraje'!$C:$C,$B$2,'BD Factoraje'!$F:$F,$A13,'BD Factoraje'!$M:$M,V$1)</f>
        <v>9.9999999911233317E-3</v>
      </c>
      <c r="W13" s="11">
        <f>IF($A13=W$1,-SUMIFS('BD Factoraje'!$Q:$Q,'BD Factoraje'!$C:$C,$B$2,'BD Factoraje'!$F:$F,$A13),0)+V13-SUMIFS('BD Factoraje'!$R:$R,'BD Factoraje'!$C:$C,$B$2,'BD Factoraje'!$F:$F,$A13,'BD Factoraje'!$M:$M,W$1)</f>
        <v>9.9999999911233317E-3</v>
      </c>
      <c r="X13" s="11">
        <f>IF($A13=X$1,-SUMIFS('BD Factoraje'!$Q:$Q,'BD Factoraje'!$C:$C,$B$2,'BD Factoraje'!$F:$F,$A13),0)+W13-SUMIFS('BD Factoraje'!$R:$R,'BD Factoraje'!$C:$C,$B$2,'BD Factoraje'!$F:$F,$A13,'BD Factoraje'!$M:$M,X$1)</f>
        <v>9.9999999911233317E-3</v>
      </c>
      <c r="Y13" s="11">
        <f>IF($A13=Y$1,-SUMIFS('BD Factoraje'!$Q:$Q,'BD Factoraje'!$C:$C,$B$2,'BD Factoraje'!$F:$F,$A13),0)+X13-SUMIFS('BD Factoraje'!$R:$R,'BD Factoraje'!$C:$C,$B$2,'BD Factoraje'!$F:$F,$A13,'BD Factoraje'!$M:$M,Y$1)</f>
        <v>9.9999999911233317E-3</v>
      </c>
      <c r="Z13" s="11">
        <f>IF($A13=Z$1,-SUMIFS('BD Factoraje'!$Q:$Q,'BD Factoraje'!$C:$C,$B$2,'BD Factoraje'!$F:$F,$A13),0)+Y13-SUMIFS('BD Factoraje'!$R:$R,'BD Factoraje'!$C:$C,$B$2,'BD Factoraje'!$F:$F,$A13,'BD Factoraje'!$M:$M,Z$1)</f>
        <v>9.9999999911233317E-3</v>
      </c>
      <c r="AA13" s="11">
        <f>IF($A13=AA$1,-SUMIFS('BD Factoraje'!$Q:$Q,'BD Factoraje'!$C:$C,$B$2,'BD Factoraje'!$F:$F,$A13),0)+Z13-SUMIFS('BD Factoraje'!$R:$R,'BD Factoraje'!$C:$C,$B$2,'BD Factoraje'!$F:$F,$A13,'BD Factoraje'!$M:$M,AA$1)</f>
        <v>9.9999999911233317E-3</v>
      </c>
      <c r="AB13" s="11">
        <f>IF($A13=AB$1,-SUMIFS('BD Factoraje'!$Q:$Q,'BD Factoraje'!$C:$C,$B$2,'BD Factoraje'!$F:$F,$A13),0)+AA13-SUMIFS('BD Factoraje'!$R:$R,'BD Factoraje'!$C:$C,$B$2,'BD Factoraje'!$F:$F,$A13,'BD Factoraje'!$M:$M,AB$1)</f>
        <v>9.9999999911233317E-3</v>
      </c>
      <c r="AC13" s="11">
        <f>IF($A13=AC$1,-SUMIFS('BD Factoraje'!$Q:$Q,'BD Factoraje'!$C:$C,$B$2,'BD Factoraje'!$F:$F,$A13),0)+AB13-SUMIFS('BD Factoraje'!$R:$R,'BD Factoraje'!$C:$C,$B$2,'BD Factoraje'!$F:$F,$A13,'BD Factoraje'!$M:$M,AC$1)</f>
        <v>9.9999999911233317E-3</v>
      </c>
    </row>
    <row r="14" spans="1:29" x14ac:dyDescent="0.25">
      <c r="A14" s="14">
        <f t="shared" si="1"/>
        <v>15</v>
      </c>
      <c r="B14" s="8">
        <v>42795</v>
      </c>
      <c r="C14" s="11">
        <f>IF($A14=C$1,-SUMIFS('BD Factoraje'!$Q:$Q,'BD Factoraje'!$C:$C,$B$2,'BD Factoraje'!$F:$F,$A14),0)</f>
        <v>0</v>
      </c>
      <c r="D14" s="11">
        <f>IF($A14=D$1,-SUMIFS('BD Factoraje'!$Q:$Q,'BD Factoraje'!$C:$C,$B$2,'BD Factoraje'!$F:$F,$A14),0)+C14-SUMIFS('BD Factoraje'!$R:$R,'BD Factoraje'!$C:$C,$B$2,'BD Factoraje'!$F:$F,$A14,'BD Factoraje'!$M:$M,D$1)</f>
        <v>0</v>
      </c>
      <c r="E14" s="11">
        <f>IF($A14=E$1,-SUMIFS('BD Factoraje'!$Q:$Q,'BD Factoraje'!$C:$C,$B$2,'BD Factoraje'!$F:$F,$A14),0)+D14-SUMIFS('BD Factoraje'!$R:$R,'BD Factoraje'!$C:$C,$B$2,'BD Factoraje'!$F:$F,$A14,'BD Factoraje'!$M:$M,E$1)</f>
        <v>0</v>
      </c>
      <c r="F14" s="11">
        <f>IF($A14=F$1,-SUMIFS('BD Factoraje'!$Q:$Q,'BD Factoraje'!$C:$C,$B$2,'BD Factoraje'!$F:$F,$A14),0)+E14-SUMIFS('BD Factoraje'!$R:$R,'BD Factoraje'!$C:$C,$B$2,'BD Factoraje'!$F:$F,$A14,'BD Factoraje'!$M:$M,F$1)</f>
        <v>0</v>
      </c>
      <c r="G14" s="11">
        <f>IF($A14=G$1,-SUMIFS('BD Factoraje'!$Q:$Q,'BD Factoraje'!$C:$C,$B$2,'BD Factoraje'!$F:$F,$A14),0)+F14-SUMIFS('BD Factoraje'!$R:$R,'BD Factoraje'!$C:$C,$B$2,'BD Factoraje'!$F:$F,$A14,'BD Factoraje'!$M:$M,G$1)</f>
        <v>0</v>
      </c>
      <c r="H14" s="11">
        <f>IF($A14=H$1,-SUMIFS('BD Factoraje'!$Q:$Q,'BD Factoraje'!$C:$C,$B$2,'BD Factoraje'!$F:$F,$A14),0)+G14-SUMIFS('BD Factoraje'!$R:$R,'BD Factoraje'!$C:$C,$B$2,'BD Factoraje'!$F:$F,$A14,'BD Factoraje'!$M:$M,H$1)</f>
        <v>0</v>
      </c>
      <c r="I14" s="11">
        <f>IF($A14=I$1,-SUMIFS('BD Factoraje'!$Q:$Q,'BD Factoraje'!$C:$C,$B$2,'BD Factoraje'!$F:$F,$A14),0)+H14-SUMIFS('BD Factoraje'!$R:$R,'BD Factoraje'!$C:$C,$B$2,'BD Factoraje'!$F:$F,$A14,'BD Factoraje'!$M:$M,I$1)</f>
        <v>0</v>
      </c>
      <c r="J14" s="11">
        <f>IF($A14=J$1,-SUMIFS('BD Factoraje'!$Q:$Q,'BD Factoraje'!$C:$C,$B$2,'BD Factoraje'!$F:$F,$A14),0)+I14-SUMIFS('BD Factoraje'!$R:$R,'BD Factoraje'!$C:$C,$B$2,'BD Factoraje'!$F:$F,$A14,'BD Factoraje'!$M:$M,J$1)</f>
        <v>0</v>
      </c>
      <c r="K14" s="11">
        <f>IF($A14=K$1,-SUMIFS('BD Factoraje'!$Q:$Q,'BD Factoraje'!$C:$C,$B$2,'BD Factoraje'!$F:$F,$A14),0)+J14-SUMIFS('BD Factoraje'!$R:$R,'BD Factoraje'!$C:$C,$B$2,'BD Factoraje'!$F:$F,$A14,'BD Factoraje'!$M:$M,K$1)</f>
        <v>0</v>
      </c>
      <c r="L14" s="11">
        <f>IF($A14=L$1,-SUMIFS('BD Factoraje'!$Q:$Q,'BD Factoraje'!$C:$C,$B$2,'BD Factoraje'!$F:$F,$A14),0)+K14-SUMIFS('BD Factoraje'!$R:$R,'BD Factoraje'!$C:$C,$B$2,'BD Factoraje'!$F:$F,$A14,'BD Factoraje'!$M:$M,L$1)</f>
        <v>0</v>
      </c>
      <c r="M14" s="11">
        <f>IF($A14=M$1,-SUMIFS('BD Factoraje'!$Q:$Q,'BD Factoraje'!$C:$C,$B$2,'BD Factoraje'!$F:$F,$A14),0)+L14-SUMIFS('BD Factoraje'!$R:$R,'BD Factoraje'!$C:$C,$B$2,'BD Factoraje'!$F:$F,$A14,'BD Factoraje'!$M:$M,M$1)</f>
        <v>0</v>
      </c>
      <c r="N14" s="11">
        <f>IF($A14=N$1,-SUMIFS('BD Factoraje'!$Q:$Q,'BD Factoraje'!$C:$C,$B$2,'BD Factoraje'!$F:$F,$A14),0)+M14-SUMIFS('BD Factoraje'!$R:$R,'BD Factoraje'!$C:$C,$B$2,'BD Factoraje'!$F:$F,$A14,'BD Factoraje'!$M:$M,N$1)</f>
        <v>1350901.25</v>
      </c>
      <c r="O14" s="11">
        <f>IF($A14=O$1,-SUMIFS('BD Factoraje'!$Q:$Q,'BD Factoraje'!$C:$C,$B$2,'BD Factoraje'!$F:$F,$A14),0)+N14-SUMIFS('BD Factoraje'!$R:$R,'BD Factoraje'!$C:$C,$B$2,'BD Factoraje'!$F:$F,$A14,'BD Factoraje'!$M:$M,O$1)</f>
        <v>1229713.8</v>
      </c>
      <c r="P14" s="11">
        <f>IF($A14=P$1,-SUMIFS('BD Factoraje'!$Q:$Q,'BD Factoraje'!$C:$C,$B$2,'BD Factoraje'!$F:$F,$A14),0)+O14-SUMIFS('BD Factoraje'!$R:$R,'BD Factoraje'!$C:$C,$B$2,'BD Factoraje'!$F:$F,$A14,'BD Factoraje'!$M:$M,P$1)</f>
        <v>1229713.8</v>
      </c>
      <c r="Q14" s="11">
        <f>IF($A14=Q$1,-SUMIFS('BD Factoraje'!$Q:$Q,'BD Factoraje'!$C:$C,$B$2,'BD Factoraje'!$F:$F,$A14),0)+P14-SUMIFS('BD Factoraje'!$R:$R,'BD Factoraje'!$C:$C,$B$2,'BD Factoraje'!$F:$F,$A14,'BD Factoraje'!$M:$M,Q$1)</f>
        <v>1132782.8400000001</v>
      </c>
      <c r="R14" s="11">
        <f>IF($A14=R$1,-SUMIFS('BD Factoraje'!$Q:$Q,'BD Factoraje'!$C:$C,$B$2,'BD Factoraje'!$F:$F,$A14),0)+Q14-SUMIFS('BD Factoraje'!$R:$R,'BD Factoraje'!$C:$C,$B$2,'BD Factoraje'!$F:$F,$A14,'BD Factoraje'!$M:$M,R$1)</f>
        <v>366303.76</v>
      </c>
      <c r="S14" s="11">
        <f>IF($A14=S$1,-SUMIFS('BD Factoraje'!$Q:$Q,'BD Factoraje'!$C:$C,$B$2,'BD Factoraje'!$F:$F,$A14),0)+R14-SUMIFS('BD Factoraje'!$R:$R,'BD Factoraje'!$C:$C,$B$2,'BD Factoraje'!$F:$F,$A14,'BD Factoraje'!$M:$M,S$1)</f>
        <v>-0.2099999999627471</v>
      </c>
      <c r="T14" s="11">
        <f>IF($A14=T$1,-SUMIFS('BD Factoraje'!$Q:$Q,'BD Factoraje'!$C:$C,$B$2,'BD Factoraje'!$F:$F,$A14),0)+S14-SUMIFS('BD Factoraje'!$R:$R,'BD Factoraje'!$C:$C,$B$2,'BD Factoraje'!$F:$F,$A14,'BD Factoraje'!$M:$M,T$1)</f>
        <v>-0.2099999999627471</v>
      </c>
      <c r="U14" s="11">
        <f>IF($A14=U$1,-SUMIFS('BD Factoraje'!$Q:$Q,'BD Factoraje'!$C:$C,$B$2,'BD Factoraje'!$F:$F,$A14),0)+T14-SUMIFS('BD Factoraje'!$R:$R,'BD Factoraje'!$C:$C,$B$2,'BD Factoraje'!$F:$F,$A14,'BD Factoraje'!$M:$M,U$1)</f>
        <v>-0.2099999999627471</v>
      </c>
      <c r="V14" s="11">
        <f>IF($A14=V$1,-SUMIFS('BD Factoraje'!$Q:$Q,'BD Factoraje'!$C:$C,$B$2,'BD Factoraje'!$F:$F,$A14),0)+U14-SUMIFS('BD Factoraje'!$R:$R,'BD Factoraje'!$C:$C,$B$2,'BD Factoraje'!$F:$F,$A14,'BD Factoraje'!$M:$M,V$1)</f>
        <v>-0.2099999999627471</v>
      </c>
      <c r="W14" s="11">
        <f>IF($A14=W$1,-SUMIFS('BD Factoraje'!$Q:$Q,'BD Factoraje'!$C:$C,$B$2,'BD Factoraje'!$F:$F,$A14),0)+V14-SUMIFS('BD Factoraje'!$R:$R,'BD Factoraje'!$C:$C,$B$2,'BD Factoraje'!$F:$F,$A14,'BD Factoraje'!$M:$M,W$1)</f>
        <v>-0.2099999999627471</v>
      </c>
      <c r="X14" s="11">
        <f>IF($A14=X$1,-SUMIFS('BD Factoraje'!$Q:$Q,'BD Factoraje'!$C:$C,$B$2,'BD Factoraje'!$F:$F,$A14),0)+W14-SUMIFS('BD Factoraje'!$R:$R,'BD Factoraje'!$C:$C,$B$2,'BD Factoraje'!$F:$F,$A14,'BD Factoraje'!$M:$M,X$1)</f>
        <v>-0.2099999999627471</v>
      </c>
      <c r="Y14" s="11">
        <f>IF($A14=Y$1,-SUMIFS('BD Factoraje'!$Q:$Q,'BD Factoraje'!$C:$C,$B$2,'BD Factoraje'!$F:$F,$A14),0)+X14-SUMIFS('BD Factoraje'!$R:$R,'BD Factoraje'!$C:$C,$B$2,'BD Factoraje'!$F:$F,$A14,'BD Factoraje'!$M:$M,Y$1)</f>
        <v>-0.2099999999627471</v>
      </c>
      <c r="Z14" s="11">
        <f>IF($A14=Z$1,-SUMIFS('BD Factoraje'!$Q:$Q,'BD Factoraje'!$C:$C,$B$2,'BD Factoraje'!$F:$F,$A14),0)+Y14-SUMIFS('BD Factoraje'!$R:$R,'BD Factoraje'!$C:$C,$B$2,'BD Factoraje'!$F:$F,$A14,'BD Factoraje'!$M:$M,Z$1)</f>
        <v>-0.2099999999627471</v>
      </c>
      <c r="AA14" s="11">
        <f>IF($A14=AA$1,-SUMIFS('BD Factoraje'!$Q:$Q,'BD Factoraje'!$C:$C,$B$2,'BD Factoraje'!$F:$F,$A14),0)+Z14-SUMIFS('BD Factoraje'!$R:$R,'BD Factoraje'!$C:$C,$B$2,'BD Factoraje'!$F:$F,$A14,'BD Factoraje'!$M:$M,AA$1)</f>
        <v>-0.2099999999627471</v>
      </c>
      <c r="AB14" s="11">
        <f>IF($A14=AB$1,-SUMIFS('BD Factoraje'!$Q:$Q,'BD Factoraje'!$C:$C,$B$2,'BD Factoraje'!$F:$F,$A14),0)+AA14-SUMIFS('BD Factoraje'!$R:$R,'BD Factoraje'!$C:$C,$B$2,'BD Factoraje'!$F:$F,$A14,'BD Factoraje'!$M:$M,AB$1)</f>
        <v>-0.2099999999627471</v>
      </c>
      <c r="AC14" s="11">
        <f>IF($A14=AC$1,-SUMIFS('BD Factoraje'!$Q:$Q,'BD Factoraje'!$C:$C,$B$2,'BD Factoraje'!$F:$F,$A14),0)+AB14-SUMIFS('BD Factoraje'!$R:$R,'BD Factoraje'!$C:$C,$B$2,'BD Factoraje'!$F:$F,$A14,'BD Factoraje'!$M:$M,AC$1)</f>
        <v>-0.2099999999627471</v>
      </c>
    </row>
    <row r="15" spans="1:29" x14ac:dyDescent="0.25">
      <c r="A15" s="14">
        <f t="shared" si="1"/>
        <v>16</v>
      </c>
      <c r="B15" s="8">
        <v>42826</v>
      </c>
      <c r="C15" s="11">
        <f>IF($A15=C$1,-SUMIFS('BD Factoraje'!$Q:$Q,'BD Factoraje'!$C:$C,$B$2,'BD Factoraje'!$F:$F,$A15),0)</f>
        <v>0</v>
      </c>
      <c r="D15" s="11">
        <f>IF($A15=D$1,-SUMIFS('BD Factoraje'!$Q:$Q,'BD Factoraje'!$C:$C,$B$2,'BD Factoraje'!$F:$F,$A15),0)+C15-SUMIFS('BD Factoraje'!$R:$R,'BD Factoraje'!$C:$C,$B$2,'BD Factoraje'!$F:$F,$A15,'BD Factoraje'!$M:$M,D$1)</f>
        <v>0</v>
      </c>
      <c r="E15" s="11">
        <f>IF($A15=E$1,-SUMIFS('BD Factoraje'!$Q:$Q,'BD Factoraje'!$C:$C,$B$2,'BD Factoraje'!$F:$F,$A15),0)+D15-SUMIFS('BD Factoraje'!$R:$R,'BD Factoraje'!$C:$C,$B$2,'BD Factoraje'!$F:$F,$A15,'BD Factoraje'!$M:$M,E$1)</f>
        <v>0</v>
      </c>
      <c r="F15" s="11">
        <f>IF($A15=F$1,-SUMIFS('BD Factoraje'!$Q:$Q,'BD Factoraje'!$C:$C,$B$2,'BD Factoraje'!$F:$F,$A15),0)+E15-SUMIFS('BD Factoraje'!$R:$R,'BD Factoraje'!$C:$C,$B$2,'BD Factoraje'!$F:$F,$A15,'BD Factoraje'!$M:$M,F$1)</f>
        <v>0</v>
      </c>
      <c r="G15" s="11">
        <f>IF($A15=G$1,-SUMIFS('BD Factoraje'!$Q:$Q,'BD Factoraje'!$C:$C,$B$2,'BD Factoraje'!$F:$F,$A15),0)+F15-SUMIFS('BD Factoraje'!$R:$R,'BD Factoraje'!$C:$C,$B$2,'BD Factoraje'!$F:$F,$A15,'BD Factoraje'!$M:$M,G$1)</f>
        <v>0</v>
      </c>
      <c r="H15" s="11">
        <f>IF($A15=H$1,-SUMIFS('BD Factoraje'!$Q:$Q,'BD Factoraje'!$C:$C,$B$2,'BD Factoraje'!$F:$F,$A15),0)+G15-SUMIFS('BD Factoraje'!$R:$R,'BD Factoraje'!$C:$C,$B$2,'BD Factoraje'!$F:$F,$A15,'BD Factoraje'!$M:$M,H$1)</f>
        <v>0</v>
      </c>
      <c r="I15" s="11">
        <f>IF($A15=I$1,-SUMIFS('BD Factoraje'!$Q:$Q,'BD Factoraje'!$C:$C,$B$2,'BD Factoraje'!$F:$F,$A15),0)+H15-SUMIFS('BD Factoraje'!$R:$R,'BD Factoraje'!$C:$C,$B$2,'BD Factoraje'!$F:$F,$A15,'BD Factoraje'!$M:$M,I$1)</f>
        <v>0</v>
      </c>
      <c r="J15" s="11">
        <f>IF($A15=J$1,-SUMIFS('BD Factoraje'!$Q:$Q,'BD Factoraje'!$C:$C,$B$2,'BD Factoraje'!$F:$F,$A15),0)+I15-SUMIFS('BD Factoraje'!$R:$R,'BD Factoraje'!$C:$C,$B$2,'BD Factoraje'!$F:$F,$A15,'BD Factoraje'!$M:$M,J$1)</f>
        <v>0</v>
      </c>
      <c r="K15" s="11">
        <f>IF($A15=K$1,-SUMIFS('BD Factoraje'!$Q:$Q,'BD Factoraje'!$C:$C,$B$2,'BD Factoraje'!$F:$F,$A15),0)+J15-SUMIFS('BD Factoraje'!$R:$R,'BD Factoraje'!$C:$C,$B$2,'BD Factoraje'!$F:$F,$A15,'BD Factoraje'!$M:$M,K$1)</f>
        <v>0</v>
      </c>
      <c r="L15" s="11">
        <f>IF($A15=L$1,-SUMIFS('BD Factoraje'!$Q:$Q,'BD Factoraje'!$C:$C,$B$2,'BD Factoraje'!$F:$F,$A15),0)+K15-SUMIFS('BD Factoraje'!$R:$R,'BD Factoraje'!$C:$C,$B$2,'BD Factoraje'!$F:$F,$A15,'BD Factoraje'!$M:$M,L$1)</f>
        <v>0</v>
      </c>
      <c r="M15" s="11">
        <f>IF($A15=M$1,-SUMIFS('BD Factoraje'!$Q:$Q,'BD Factoraje'!$C:$C,$B$2,'BD Factoraje'!$F:$F,$A15),0)+L15-SUMIFS('BD Factoraje'!$R:$R,'BD Factoraje'!$C:$C,$B$2,'BD Factoraje'!$F:$F,$A15,'BD Factoraje'!$M:$M,M$1)</f>
        <v>0</v>
      </c>
      <c r="N15" s="11">
        <f>IF($A15=N$1,-SUMIFS('BD Factoraje'!$Q:$Q,'BD Factoraje'!$C:$C,$B$2,'BD Factoraje'!$F:$F,$A15),0)+M15-SUMIFS('BD Factoraje'!$R:$R,'BD Factoraje'!$C:$C,$B$2,'BD Factoraje'!$F:$F,$A15,'BD Factoraje'!$M:$M,N$1)</f>
        <v>0</v>
      </c>
      <c r="O15" s="11">
        <f>IF($A15=O$1,-SUMIFS('BD Factoraje'!$Q:$Q,'BD Factoraje'!$C:$C,$B$2,'BD Factoraje'!$F:$F,$A15),0)+N15-SUMIFS('BD Factoraje'!$R:$R,'BD Factoraje'!$C:$C,$B$2,'BD Factoraje'!$F:$F,$A15,'BD Factoraje'!$M:$M,O$1)</f>
        <v>646788.10999999987</v>
      </c>
      <c r="P15" s="11">
        <f>IF($A15=P$1,-SUMIFS('BD Factoraje'!$Q:$Q,'BD Factoraje'!$C:$C,$B$2,'BD Factoraje'!$F:$F,$A15),0)+O15-SUMIFS('BD Factoraje'!$R:$R,'BD Factoraje'!$C:$C,$B$2,'BD Factoraje'!$F:$F,$A15,'BD Factoraje'!$M:$M,P$1)</f>
        <v>508211.36999999988</v>
      </c>
      <c r="Q15" s="11">
        <f>IF($A15=Q$1,-SUMIFS('BD Factoraje'!$Q:$Q,'BD Factoraje'!$C:$C,$B$2,'BD Factoraje'!$F:$F,$A15),0)+P15-SUMIFS('BD Factoraje'!$R:$R,'BD Factoraje'!$C:$C,$B$2,'BD Factoraje'!$F:$F,$A15,'BD Factoraje'!$M:$M,Q$1)</f>
        <v>508211.36999999988</v>
      </c>
      <c r="R15" s="11">
        <f>IF($A15=R$1,-SUMIFS('BD Factoraje'!$Q:$Q,'BD Factoraje'!$C:$C,$B$2,'BD Factoraje'!$F:$F,$A15),0)+Q15-SUMIFS('BD Factoraje'!$R:$R,'BD Factoraje'!$C:$C,$B$2,'BD Factoraje'!$F:$F,$A15,'BD Factoraje'!$M:$M,R$1)</f>
        <v>406582.75999999989</v>
      </c>
      <c r="S15" s="11">
        <f>IF($A15=S$1,-SUMIFS('BD Factoraje'!$Q:$Q,'BD Factoraje'!$C:$C,$B$2,'BD Factoraje'!$F:$F,$A15),0)+R15-SUMIFS('BD Factoraje'!$R:$R,'BD Factoraje'!$C:$C,$B$2,'BD Factoraje'!$F:$F,$A15,'BD Factoraje'!$M:$M,S$1)</f>
        <v>0</v>
      </c>
      <c r="T15" s="11">
        <f>IF($A15=T$1,-SUMIFS('BD Factoraje'!$Q:$Q,'BD Factoraje'!$C:$C,$B$2,'BD Factoraje'!$F:$F,$A15),0)+S15-SUMIFS('BD Factoraje'!$R:$R,'BD Factoraje'!$C:$C,$B$2,'BD Factoraje'!$F:$F,$A15,'BD Factoraje'!$M:$M,T$1)</f>
        <v>0</v>
      </c>
      <c r="U15" s="11">
        <f>IF($A15=U$1,-SUMIFS('BD Factoraje'!$Q:$Q,'BD Factoraje'!$C:$C,$B$2,'BD Factoraje'!$F:$F,$A15),0)+T15-SUMIFS('BD Factoraje'!$R:$R,'BD Factoraje'!$C:$C,$B$2,'BD Factoraje'!$F:$F,$A15,'BD Factoraje'!$M:$M,U$1)</f>
        <v>0</v>
      </c>
      <c r="V15" s="11">
        <f>IF($A15=V$1,-SUMIFS('BD Factoraje'!$Q:$Q,'BD Factoraje'!$C:$C,$B$2,'BD Factoraje'!$F:$F,$A15),0)+U15-SUMIFS('BD Factoraje'!$R:$R,'BD Factoraje'!$C:$C,$B$2,'BD Factoraje'!$F:$F,$A15,'BD Factoraje'!$M:$M,V$1)</f>
        <v>0</v>
      </c>
      <c r="W15" s="11">
        <f>IF($A15=W$1,-SUMIFS('BD Factoraje'!$Q:$Q,'BD Factoraje'!$C:$C,$B$2,'BD Factoraje'!$F:$F,$A15),0)+V15-SUMIFS('BD Factoraje'!$R:$R,'BD Factoraje'!$C:$C,$B$2,'BD Factoraje'!$F:$F,$A15,'BD Factoraje'!$M:$M,W$1)</f>
        <v>0</v>
      </c>
      <c r="X15" s="11">
        <f>IF($A15=X$1,-SUMIFS('BD Factoraje'!$Q:$Q,'BD Factoraje'!$C:$C,$B$2,'BD Factoraje'!$F:$F,$A15),0)+W15-SUMIFS('BD Factoraje'!$R:$R,'BD Factoraje'!$C:$C,$B$2,'BD Factoraje'!$F:$F,$A15,'BD Factoraje'!$M:$M,X$1)</f>
        <v>0</v>
      </c>
      <c r="Y15" s="11">
        <f>IF($A15=Y$1,-SUMIFS('BD Factoraje'!$Q:$Q,'BD Factoraje'!$C:$C,$B$2,'BD Factoraje'!$F:$F,$A15),0)+X15-SUMIFS('BD Factoraje'!$R:$R,'BD Factoraje'!$C:$C,$B$2,'BD Factoraje'!$F:$F,$A15,'BD Factoraje'!$M:$M,Y$1)</f>
        <v>0</v>
      </c>
      <c r="Z15" s="11">
        <f>IF($A15=Z$1,-SUMIFS('BD Factoraje'!$Q:$Q,'BD Factoraje'!$C:$C,$B$2,'BD Factoraje'!$F:$F,$A15),0)+Y15-SUMIFS('BD Factoraje'!$R:$R,'BD Factoraje'!$C:$C,$B$2,'BD Factoraje'!$F:$F,$A15,'BD Factoraje'!$M:$M,Z$1)</f>
        <v>0</v>
      </c>
      <c r="AA15" s="11">
        <f>IF($A15=AA$1,-SUMIFS('BD Factoraje'!$Q:$Q,'BD Factoraje'!$C:$C,$B$2,'BD Factoraje'!$F:$F,$A15),0)+Z15-SUMIFS('BD Factoraje'!$R:$R,'BD Factoraje'!$C:$C,$B$2,'BD Factoraje'!$F:$F,$A15,'BD Factoraje'!$M:$M,AA$1)</f>
        <v>0</v>
      </c>
      <c r="AB15" s="11">
        <f>IF($A15=AB$1,-SUMIFS('BD Factoraje'!$Q:$Q,'BD Factoraje'!$C:$C,$B$2,'BD Factoraje'!$F:$F,$A15),0)+AA15-SUMIFS('BD Factoraje'!$R:$R,'BD Factoraje'!$C:$C,$B$2,'BD Factoraje'!$F:$F,$A15,'BD Factoraje'!$M:$M,AB$1)</f>
        <v>0</v>
      </c>
      <c r="AC15" s="11">
        <f>IF($A15=AC$1,-SUMIFS('BD Factoraje'!$Q:$Q,'BD Factoraje'!$C:$C,$B$2,'BD Factoraje'!$F:$F,$A15),0)+AB15-SUMIFS('BD Factoraje'!$R:$R,'BD Factoraje'!$C:$C,$B$2,'BD Factoraje'!$F:$F,$A15,'BD Factoraje'!$M:$M,AC$1)</f>
        <v>0</v>
      </c>
    </row>
    <row r="16" spans="1:29" x14ac:dyDescent="0.25">
      <c r="A16" s="14">
        <f t="shared" si="1"/>
        <v>17</v>
      </c>
      <c r="B16" s="8">
        <v>42856</v>
      </c>
      <c r="C16" s="11">
        <f>IF($A16=C$1,-SUMIFS('BD Factoraje'!$Q:$Q,'BD Factoraje'!$C:$C,$B$2,'BD Factoraje'!$F:$F,$A16),0)</f>
        <v>0</v>
      </c>
      <c r="D16" s="11">
        <f>IF($A16=D$1,-SUMIFS('BD Factoraje'!$Q:$Q,'BD Factoraje'!$C:$C,$B$2,'BD Factoraje'!$F:$F,$A16),0)+C16-SUMIFS('BD Factoraje'!$R:$R,'BD Factoraje'!$C:$C,$B$2,'BD Factoraje'!$F:$F,$A16,'BD Factoraje'!$M:$M,D$1)</f>
        <v>0</v>
      </c>
      <c r="E16" s="11">
        <f>IF($A16=E$1,-SUMIFS('BD Factoraje'!$Q:$Q,'BD Factoraje'!$C:$C,$B$2,'BD Factoraje'!$F:$F,$A16),0)+D16-SUMIFS('BD Factoraje'!$R:$R,'BD Factoraje'!$C:$C,$B$2,'BD Factoraje'!$F:$F,$A16,'BD Factoraje'!$M:$M,E$1)</f>
        <v>0</v>
      </c>
      <c r="F16" s="11">
        <f>IF($A16=F$1,-SUMIFS('BD Factoraje'!$Q:$Q,'BD Factoraje'!$C:$C,$B$2,'BD Factoraje'!$F:$F,$A16),0)+E16-SUMIFS('BD Factoraje'!$R:$R,'BD Factoraje'!$C:$C,$B$2,'BD Factoraje'!$F:$F,$A16,'BD Factoraje'!$M:$M,F$1)</f>
        <v>0</v>
      </c>
      <c r="G16" s="11">
        <f>IF($A16=G$1,-SUMIFS('BD Factoraje'!$Q:$Q,'BD Factoraje'!$C:$C,$B$2,'BD Factoraje'!$F:$F,$A16),0)+F16-SUMIFS('BD Factoraje'!$R:$R,'BD Factoraje'!$C:$C,$B$2,'BD Factoraje'!$F:$F,$A16,'BD Factoraje'!$M:$M,G$1)</f>
        <v>0</v>
      </c>
      <c r="H16" s="11">
        <f>IF($A16=H$1,-SUMIFS('BD Factoraje'!$Q:$Q,'BD Factoraje'!$C:$C,$B$2,'BD Factoraje'!$F:$F,$A16),0)+G16-SUMIFS('BD Factoraje'!$R:$R,'BD Factoraje'!$C:$C,$B$2,'BD Factoraje'!$F:$F,$A16,'BD Factoraje'!$M:$M,H$1)</f>
        <v>0</v>
      </c>
      <c r="I16" s="11">
        <f>IF($A16=I$1,-SUMIFS('BD Factoraje'!$Q:$Q,'BD Factoraje'!$C:$C,$B$2,'BD Factoraje'!$F:$F,$A16),0)+H16-SUMIFS('BD Factoraje'!$R:$R,'BD Factoraje'!$C:$C,$B$2,'BD Factoraje'!$F:$F,$A16,'BD Factoraje'!$M:$M,I$1)</f>
        <v>0</v>
      </c>
      <c r="J16" s="11">
        <f>IF($A16=J$1,-SUMIFS('BD Factoraje'!$Q:$Q,'BD Factoraje'!$C:$C,$B$2,'BD Factoraje'!$F:$F,$A16),0)+I16-SUMIFS('BD Factoraje'!$R:$R,'BD Factoraje'!$C:$C,$B$2,'BD Factoraje'!$F:$F,$A16,'BD Factoraje'!$M:$M,J$1)</f>
        <v>0</v>
      </c>
      <c r="K16" s="11">
        <f>IF($A16=K$1,-SUMIFS('BD Factoraje'!$Q:$Q,'BD Factoraje'!$C:$C,$B$2,'BD Factoraje'!$F:$F,$A16),0)+J16-SUMIFS('BD Factoraje'!$R:$R,'BD Factoraje'!$C:$C,$B$2,'BD Factoraje'!$F:$F,$A16,'BD Factoraje'!$M:$M,K$1)</f>
        <v>0</v>
      </c>
      <c r="L16" s="11">
        <f>IF($A16=L$1,-SUMIFS('BD Factoraje'!$Q:$Q,'BD Factoraje'!$C:$C,$B$2,'BD Factoraje'!$F:$F,$A16),0)+K16-SUMIFS('BD Factoraje'!$R:$R,'BD Factoraje'!$C:$C,$B$2,'BD Factoraje'!$F:$F,$A16,'BD Factoraje'!$M:$M,L$1)</f>
        <v>0</v>
      </c>
      <c r="M16" s="11">
        <f>IF($A16=M$1,-SUMIFS('BD Factoraje'!$Q:$Q,'BD Factoraje'!$C:$C,$B$2,'BD Factoraje'!$F:$F,$A16),0)+L16-SUMIFS('BD Factoraje'!$R:$R,'BD Factoraje'!$C:$C,$B$2,'BD Factoraje'!$F:$F,$A16,'BD Factoraje'!$M:$M,M$1)</f>
        <v>0</v>
      </c>
      <c r="N16" s="11">
        <f>IF($A16=N$1,-SUMIFS('BD Factoraje'!$Q:$Q,'BD Factoraje'!$C:$C,$B$2,'BD Factoraje'!$F:$F,$A16),0)+M16-SUMIFS('BD Factoraje'!$R:$R,'BD Factoraje'!$C:$C,$B$2,'BD Factoraje'!$F:$F,$A16,'BD Factoraje'!$M:$M,N$1)</f>
        <v>0</v>
      </c>
      <c r="O16" s="11">
        <f>IF($A16=O$1,-SUMIFS('BD Factoraje'!$Q:$Q,'BD Factoraje'!$C:$C,$B$2,'BD Factoraje'!$F:$F,$A16),0)+N16-SUMIFS('BD Factoraje'!$R:$R,'BD Factoraje'!$C:$C,$B$2,'BD Factoraje'!$F:$F,$A16,'BD Factoraje'!$M:$M,O$1)</f>
        <v>0</v>
      </c>
      <c r="P16" s="11">
        <f>IF($A16=P$1,-SUMIFS('BD Factoraje'!$Q:$Q,'BD Factoraje'!$C:$C,$B$2,'BD Factoraje'!$F:$F,$A16),0)+O16-SUMIFS('BD Factoraje'!$R:$R,'BD Factoraje'!$C:$C,$B$2,'BD Factoraje'!$F:$F,$A16,'BD Factoraje'!$M:$M,P$1)</f>
        <v>432995.88</v>
      </c>
      <c r="Q16" s="11">
        <f>IF($A16=Q$1,-SUMIFS('BD Factoraje'!$Q:$Q,'BD Factoraje'!$C:$C,$B$2,'BD Factoraje'!$F:$F,$A16),0)+P16-SUMIFS('BD Factoraje'!$R:$R,'BD Factoraje'!$C:$C,$B$2,'BD Factoraje'!$F:$F,$A16,'BD Factoraje'!$M:$M,Q$1)</f>
        <v>432995.88</v>
      </c>
      <c r="R16" s="11">
        <f>IF($A16=R$1,-SUMIFS('BD Factoraje'!$Q:$Q,'BD Factoraje'!$C:$C,$B$2,'BD Factoraje'!$F:$F,$A16),0)+Q16-SUMIFS('BD Factoraje'!$R:$R,'BD Factoraje'!$C:$C,$B$2,'BD Factoraje'!$F:$F,$A16,'BD Factoraje'!$M:$M,R$1)</f>
        <v>432995.88</v>
      </c>
      <c r="S16" s="11">
        <f>IF($A16=S$1,-SUMIFS('BD Factoraje'!$Q:$Q,'BD Factoraje'!$C:$C,$B$2,'BD Factoraje'!$F:$F,$A16),0)+R16-SUMIFS('BD Factoraje'!$R:$R,'BD Factoraje'!$C:$C,$B$2,'BD Factoraje'!$F:$F,$A16,'BD Factoraje'!$M:$M,S$1)</f>
        <v>282995.88</v>
      </c>
      <c r="T16" s="11">
        <f>IF($A16=T$1,-SUMIFS('BD Factoraje'!$Q:$Q,'BD Factoraje'!$C:$C,$B$2,'BD Factoraje'!$F:$F,$A16),0)+S16-SUMIFS('BD Factoraje'!$R:$R,'BD Factoraje'!$C:$C,$B$2,'BD Factoraje'!$F:$F,$A16,'BD Factoraje'!$M:$M,T$1)</f>
        <v>0</v>
      </c>
      <c r="U16" s="11">
        <f>IF($A16=U$1,-SUMIFS('BD Factoraje'!$Q:$Q,'BD Factoraje'!$C:$C,$B$2,'BD Factoraje'!$F:$F,$A16),0)+T16-SUMIFS('BD Factoraje'!$R:$R,'BD Factoraje'!$C:$C,$B$2,'BD Factoraje'!$F:$F,$A16,'BD Factoraje'!$M:$M,U$1)</f>
        <v>0</v>
      </c>
      <c r="V16" s="11">
        <f>IF($A16=V$1,-SUMIFS('BD Factoraje'!$Q:$Q,'BD Factoraje'!$C:$C,$B$2,'BD Factoraje'!$F:$F,$A16),0)+U16-SUMIFS('BD Factoraje'!$R:$R,'BD Factoraje'!$C:$C,$B$2,'BD Factoraje'!$F:$F,$A16,'BD Factoraje'!$M:$M,V$1)</f>
        <v>0</v>
      </c>
      <c r="W16" s="11">
        <f>IF($A16=W$1,-SUMIFS('BD Factoraje'!$Q:$Q,'BD Factoraje'!$C:$C,$B$2,'BD Factoraje'!$F:$F,$A16),0)+V16-SUMIFS('BD Factoraje'!$R:$R,'BD Factoraje'!$C:$C,$B$2,'BD Factoraje'!$F:$F,$A16,'BD Factoraje'!$M:$M,W$1)</f>
        <v>0</v>
      </c>
      <c r="X16" s="11">
        <f>IF($A16=X$1,-SUMIFS('BD Factoraje'!$Q:$Q,'BD Factoraje'!$C:$C,$B$2,'BD Factoraje'!$F:$F,$A16),0)+W16-SUMIFS('BD Factoraje'!$R:$R,'BD Factoraje'!$C:$C,$B$2,'BD Factoraje'!$F:$F,$A16,'BD Factoraje'!$M:$M,X$1)</f>
        <v>0</v>
      </c>
      <c r="Y16" s="11">
        <f>IF($A16=Y$1,-SUMIFS('BD Factoraje'!$Q:$Q,'BD Factoraje'!$C:$C,$B$2,'BD Factoraje'!$F:$F,$A16),0)+X16-SUMIFS('BD Factoraje'!$R:$R,'BD Factoraje'!$C:$C,$B$2,'BD Factoraje'!$F:$F,$A16,'BD Factoraje'!$M:$M,Y$1)</f>
        <v>0</v>
      </c>
      <c r="Z16" s="11">
        <f>IF($A16=Z$1,-SUMIFS('BD Factoraje'!$Q:$Q,'BD Factoraje'!$C:$C,$B$2,'BD Factoraje'!$F:$F,$A16),0)+Y16-SUMIFS('BD Factoraje'!$R:$R,'BD Factoraje'!$C:$C,$B$2,'BD Factoraje'!$F:$F,$A16,'BD Factoraje'!$M:$M,Z$1)</f>
        <v>0</v>
      </c>
      <c r="AA16" s="11">
        <f>IF($A16=AA$1,-SUMIFS('BD Factoraje'!$Q:$Q,'BD Factoraje'!$C:$C,$B$2,'BD Factoraje'!$F:$F,$A16),0)+Z16-SUMIFS('BD Factoraje'!$R:$R,'BD Factoraje'!$C:$C,$B$2,'BD Factoraje'!$F:$F,$A16,'BD Factoraje'!$M:$M,AA$1)</f>
        <v>0</v>
      </c>
      <c r="AB16" s="11">
        <f>IF($A16=AB$1,-SUMIFS('BD Factoraje'!$Q:$Q,'BD Factoraje'!$C:$C,$B$2,'BD Factoraje'!$F:$F,$A16),0)+AA16-SUMIFS('BD Factoraje'!$R:$R,'BD Factoraje'!$C:$C,$B$2,'BD Factoraje'!$F:$F,$A16,'BD Factoraje'!$M:$M,AB$1)</f>
        <v>0</v>
      </c>
      <c r="AC16" s="11">
        <f>IF($A16=AC$1,-SUMIFS('BD Factoraje'!$Q:$Q,'BD Factoraje'!$C:$C,$B$2,'BD Factoraje'!$F:$F,$A16),0)+AB16-SUMIFS('BD Factoraje'!$R:$R,'BD Factoraje'!$C:$C,$B$2,'BD Factoraje'!$F:$F,$A16,'BD Factoraje'!$M:$M,AC$1)</f>
        <v>0</v>
      </c>
    </row>
    <row r="17" spans="1:29" x14ac:dyDescent="0.25">
      <c r="A17" s="14">
        <f t="shared" si="1"/>
        <v>18</v>
      </c>
      <c r="B17" s="8">
        <v>42887</v>
      </c>
      <c r="C17" s="11">
        <f>IF($A17=C$1,-SUMIFS('BD Factoraje'!$Q:$Q,'BD Factoraje'!$C:$C,$B$2,'BD Factoraje'!$F:$F,$A17),0)</f>
        <v>0</v>
      </c>
      <c r="D17" s="11">
        <f>IF($A17=D$1,-SUMIFS('BD Factoraje'!$Q:$Q,'BD Factoraje'!$C:$C,$B$2,'BD Factoraje'!$F:$F,$A17),0)+C17-SUMIFS('BD Factoraje'!$R:$R,'BD Factoraje'!$C:$C,$B$2,'BD Factoraje'!$F:$F,$A17,'BD Factoraje'!$M:$M,D$1)</f>
        <v>0</v>
      </c>
      <c r="E17" s="11">
        <f>IF($A17=E$1,-SUMIFS('BD Factoraje'!$Q:$Q,'BD Factoraje'!$C:$C,$B$2,'BD Factoraje'!$F:$F,$A17),0)+D17-SUMIFS('BD Factoraje'!$R:$R,'BD Factoraje'!$C:$C,$B$2,'BD Factoraje'!$F:$F,$A17,'BD Factoraje'!$M:$M,E$1)</f>
        <v>0</v>
      </c>
      <c r="F17" s="11">
        <f>IF($A17=F$1,-SUMIFS('BD Factoraje'!$Q:$Q,'BD Factoraje'!$C:$C,$B$2,'BD Factoraje'!$F:$F,$A17),0)+E17-SUMIFS('BD Factoraje'!$R:$R,'BD Factoraje'!$C:$C,$B$2,'BD Factoraje'!$F:$F,$A17,'BD Factoraje'!$M:$M,F$1)</f>
        <v>0</v>
      </c>
      <c r="G17" s="11">
        <f>IF($A17=G$1,-SUMIFS('BD Factoraje'!$Q:$Q,'BD Factoraje'!$C:$C,$B$2,'BD Factoraje'!$F:$F,$A17),0)+F17-SUMIFS('BD Factoraje'!$R:$R,'BD Factoraje'!$C:$C,$B$2,'BD Factoraje'!$F:$F,$A17,'BD Factoraje'!$M:$M,G$1)</f>
        <v>0</v>
      </c>
      <c r="H17" s="11">
        <f>IF($A17=H$1,-SUMIFS('BD Factoraje'!$Q:$Q,'BD Factoraje'!$C:$C,$B$2,'BD Factoraje'!$F:$F,$A17),0)+G17-SUMIFS('BD Factoraje'!$R:$R,'BD Factoraje'!$C:$C,$B$2,'BD Factoraje'!$F:$F,$A17,'BD Factoraje'!$M:$M,H$1)</f>
        <v>0</v>
      </c>
      <c r="I17" s="11">
        <f>IF($A17=I$1,-SUMIFS('BD Factoraje'!$Q:$Q,'BD Factoraje'!$C:$C,$B$2,'BD Factoraje'!$F:$F,$A17),0)+H17-SUMIFS('BD Factoraje'!$R:$R,'BD Factoraje'!$C:$C,$B$2,'BD Factoraje'!$F:$F,$A17,'BD Factoraje'!$M:$M,I$1)</f>
        <v>0</v>
      </c>
      <c r="J17" s="11">
        <f>IF($A17=J$1,-SUMIFS('BD Factoraje'!$Q:$Q,'BD Factoraje'!$C:$C,$B$2,'BD Factoraje'!$F:$F,$A17),0)+I17-SUMIFS('BD Factoraje'!$R:$R,'BD Factoraje'!$C:$C,$B$2,'BD Factoraje'!$F:$F,$A17,'BD Factoraje'!$M:$M,J$1)</f>
        <v>0</v>
      </c>
      <c r="K17" s="11">
        <f>IF($A17=K$1,-SUMIFS('BD Factoraje'!$Q:$Q,'BD Factoraje'!$C:$C,$B$2,'BD Factoraje'!$F:$F,$A17),0)+J17-SUMIFS('BD Factoraje'!$R:$R,'BD Factoraje'!$C:$C,$B$2,'BD Factoraje'!$F:$F,$A17,'BD Factoraje'!$M:$M,K$1)</f>
        <v>0</v>
      </c>
      <c r="L17" s="11">
        <f>IF($A17=L$1,-SUMIFS('BD Factoraje'!$Q:$Q,'BD Factoraje'!$C:$C,$B$2,'BD Factoraje'!$F:$F,$A17),0)+K17-SUMIFS('BD Factoraje'!$R:$R,'BD Factoraje'!$C:$C,$B$2,'BD Factoraje'!$F:$F,$A17,'BD Factoraje'!$M:$M,L$1)</f>
        <v>0</v>
      </c>
      <c r="M17" s="11">
        <f>IF($A17=M$1,-SUMIFS('BD Factoraje'!$Q:$Q,'BD Factoraje'!$C:$C,$B$2,'BD Factoraje'!$F:$F,$A17),0)+L17-SUMIFS('BD Factoraje'!$R:$R,'BD Factoraje'!$C:$C,$B$2,'BD Factoraje'!$F:$F,$A17,'BD Factoraje'!$M:$M,M$1)</f>
        <v>0</v>
      </c>
      <c r="N17" s="11">
        <f>IF($A17=N$1,-SUMIFS('BD Factoraje'!$Q:$Q,'BD Factoraje'!$C:$C,$B$2,'BD Factoraje'!$F:$F,$A17),0)+M17-SUMIFS('BD Factoraje'!$R:$R,'BD Factoraje'!$C:$C,$B$2,'BD Factoraje'!$F:$F,$A17,'BD Factoraje'!$M:$M,N$1)</f>
        <v>0</v>
      </c>
      <c r="O17" s="11">
        <f>IF($A17=O$1,-SUMIFS('BD Factoraje'!$Q:$Q,'BD Factoraje'!$C:$C,$B$2,'BD Factoraje'!$F:$F,$A17),0)+N17-SUMIFS('BD Factoraje'!$R:$R,'BD Factoraje'!$C:$C,$B$2,'BD Factoraje'!$F:$F,$A17,'BD Factoraje'!$M:$M,O$1)</f>
        <v>0</v>
      </c>
      <c r="P17" s="11">
        <f>IF($A17=P$1,-SUMIFS('BD Factoraje'!$Q:$Q,'BD Factoraje'!$C:$C,$B$2,'BD Factoraje'!$F:$F,$A17),0)+O17-SUMIFS('BD Factoraje'!$R:$R,'BD Factoraje'!$C:$C,$B$2,'BD Factoraje'!$F:$F,$A17,'BD Factoraje'!$M:$M,P$1)</f>
        <v>0</v>
      </c>
      <c r="Q17" s="11">
        <f>IF($A17=Q$1,-SUMIFS('BD Factoraje'!$Q:$Q,'BD Factoraje'!$C:$C,$B$2,'BD Factoraje'!$F:$F,$A17),0)+P17-SUMIFS('BD Factoraje'!$R:$R,'BD Factoraje'!$C:$C,$B$2,'BD Factoraje'!$F:$F,$A17,'BD Factoraje'!$M:$M,Q$1)</f>
        <v>288288.46697856294</v>
      </c>
      <c r="R17" s="11">
        <f>IF($A17=R$1,-SUMIFS('BD Factoraje'!$Q:$Q,'BD Factoraje'!$C:$C,$B$2,'BD Factoraje'!$F:$F,$A17),0)+Q17-SUMIFS('BD Factoraje'!$R:$R,'BD Factoraje'!$C:$C,$B$2,'BD Factoraje'!$F:$F,$A17,'BD Factoraje'!$M:$M,R$1)</f>
        <v>169838.2534819959</v>
      </c>
      <c r="S17" s="11">
        <f>IF($A17=S$1,-SUMIFS('BD Factoraje'!$Q:$Q,'BD Factoraje'!$C:$C,$B$2,'BD Factoraje'!$F:$F,$A17),0)+R17-SUMIFS('BD Factoraje'!$R:$R,'BD Factoraje'!$C:$C,$B$2,'BD Factoraje'!$F:$F,$A17,'BD Factoraje'!$M:$M,S$1)</f>
        <v>23196.903087886894</v>
      </c>
      <c r="T17" s="11">
        <f>IF($A17=T$1,-SUMIFS('BD Factoraje'!$Q:$Q,'BD Factoraje'!$C:$C,$B$2,'BD Factoraje'!$F:$F,$A17),0)+S17-SUMIFS('BD Factoraje'!$R:$R,'BD Factoraje'!$C:$C,$B$2,'BD Factoraje'!$F:$F,$A17,'BD Factoraje'!$M:$M,T$1)</f>
        <v>0.45999999989726348</v>
      </c>
      <c r="U17" s="11">
        <f>IF($A17=U$1,-SUMIFS('BD Factoraje'!$Q:$Q,'BD Factoraje'!$C:$C,$B$2,'BD Factoraje'!$F:$F,$A17),0)+T17-SUMIFS('BD Factoraje'!$R:$R,'BD Factoraje'!$C:$C,$B$2,'BD Factoraje'!$F:$F,$A17,'BD Factoraje'!$M:$M,U$1)</f>
        <v>0.45999999989726348</v>
      </c>
      <c r="V17" s="11">
        <f>IF($A17=V$1,-SUMIFS('BD Factoraje'!$Q:$Q,'BD Factoraje'!$C:$C,$B$2,'BD Factoraje'!$F:$F,$A17),0)+U17-SUMIFS('BD Factoraje'!$R:$R,'BD Factoraje'!$C:$C,$B$2,'BD Factoraje'!$F:$F,$A17,'BD Factoraje'!$M:$M,V$1)</f>
        <v>0.45999999989726348</v>
      </c>
      <c r="W17" s="11">
        <f>IF($A17=W$1,-SUMIFS('BD Factoraje'!$Q:$Q,'BD Factoraje'!$C:$C,$B$2,'BD Factoraje'!$F:$F,$A17),0)+V17-SUMIFS('BD Factoraje'!$R:$R,'BD Factoraje'!$C:$C,$B$2,'BD Factoraje'!$F:$F,$A17,'BD Factoraje'!$M:$M,W$1)</f>
        <v>0.45999999989726348</v>
      </c>
      <c r="X17" s="11">
        <f>IF($A17=X$1,-SUMIFS('BD Factoraje'!$Q:$Q,'BD Factoraje'!$C:$C,$B$2,'BD Factoraje'!$F:$F,$A17),0)+W17-SUMIFS('BD Factoraje'!$R:$R,'BD Factoraje'!$C:$C,$B$2,'BD Factoraje'!$F:$F,$A17,'BD Factoraje'!$M:$M,X$1)</f>
        <v>0.45999999989726348</v>
      </c>
      <c r="Y17" s="11">
        <f>IF($A17=Y$1,-SUMIFS('BD Factoraje'!$Q:$Q,'BD Factoraje'!$C:$C,$B$2,'BD Factoraje'!$F:$F,$A17),0)+X17-SUMIFS('BD Factoraje'!$R:$R,'BD Factoraje'!$C:$C,$B$2,'BD Factoraje'!$F:$F,$A17,'BD Factoraje'!$M:$M,Y$1)</f>
        <v>0.45999999989726348</v>
      </c>
      <c r="Z17" s="11">
        <f>IF($A17=Z$1,-SUMIFS('BD Factoraje'!$Q:$Q,'BD Factoraje'!$C:$C,$B$2,'BD Factoraje'!$F:$F,$A17),0)+Y17-SUMIFS('BD Factoraje'!$R:$R,'BD Factoraje'!$C:$C,$B$2,'BD Factoraje'!$F:$F,$A17,'BD Factoraje'!$M:$M,Z$1)</f>
        <v>0.45999999989726348</v>
      </c>
      <c r="AA17" s="11">
        <f>IF($A17=AA$1,-SUMIFS('BD Factoraje'!$Q:$Q,'BD Factoraje'!$C:$C,$B$2,'BD Factoraje'!$F:$F,$A17),0)+Z17-SUMIFS('BD Factoraje'!$R:$R,'BD Factoraje'!$C:$C,$B$2,'BD Factoraje'!$F:$F,$A17,'BD Factoraje'!$M:$M,AA$1)</f>
        <v>0.45999999989726348</v>
      </c>
      <c r="AB17" s="11">
        <f>IF($A17=AB$1,-SUMIFS('BD Factoraje'!$Q:$Q,'BD Factoraje'!$C:$C,$B$2,'BD Factoraje'!$F:$F,$A17),0)+AA17-SUMIFS('BD Factoraje'!$R:$R,'BD Factoraje'!$C:$C,$B$2,'BD Factoraje'!$F:$F,$A17,'BD Factoraje'!$M:$M,AB$1)</f>
        <v>0.45999999989726348</v>
      </c>
      <c r="AC17" s="11">
        <f>IF($A17=AC$1,-SUMIFS('BD Factoraje'!$Q:$Q,'BD Factoraje'!$C:$C,$B$2,'BD Factoraje'!$F:$F,$A17),0)+AB17-SUMIFS('BD Factoraje'!$R:$R,'BD Factoraje'!$C:$C,$B$2,'BD Factoraje'!$F:$F,$A17,'BD Factoraje'!$M:$M,AC$1)</f>
        <v>0.45999999989726348</v>
      </c>
    </row>
    <row r="18" spans="1:29" x14ac:dyDescent="0.25">
      <c r="A18" s="14">
        <f t="shared" si="1"/>
        <v>19</v>
      </c>
      <c r="B18" s="8">
        <v>42917</v>
      </c>
      <c r="C18" s="11">
        <f>IF($A18=C$1,-SUMIFS('BD Factoraje'!$Q:$Q,'BD Factoraje'!$C:$C,$B$2,'BD Factoraje'!$F:$F,$A18),0)</f>
        <v>0</v>
      </c>
      <c r="D18" s="11">
        <f>IF($A18=D$1,-SUMIFS('BD Factoraje'!$Q:$Q,'BD Factoraje'!$C:$C,$B$2,'BD Factoraje'!$F:$F,$A18),0)+C18-SUMIFS('BD Factoraje'!$R:$R,'BD Factoraje'!$C:$C,$B$2,'BD Factoraje'!$F:$F,$A18,'BD Factoraje'!$M:$M,D$1)</f>
        <v>0</v>
      </c>
      <c r="E18" s="11">
        <f>IF($A18=E$1,-SUMIFS('BD Factoraje'!$Q:$Q,'BD Factoraje'!$C:$C,$B$2,'BD Factoraje'!$F:$F,$A18),0)+D18-SUMIFS('BD Factoraje'!$R:$R,'BD Factoraje'!$C:$C,$B$2,'BD Factoraje'!$F:$F,$A18,'BD Factoraje'!$M:$M,E$1)</f>
        <v>0</v>
      </c>
      <c r="F18" s="11">
        <f>IF($A18=F$1,-SUMIFS('BD Factoraje'!$Q:$Q,'BD Factoraje'!$C:$C,$B$2,'BD Factoraje'!$F:$F,$A18),0)+E18-SUMIFS('BD Factoraje'!$R:$R,'BD Factoraje'!$C:$C,$B$2,'BD Factoraje'!$F:$F,$A18,'BD Factoraje'!$M:$M,F$1)</f>
        <v>0</v>
      </c>
      <c r="G18" s="11">
        <f>IF($A18=G$1,-SUMIFS('BD Factoraje'!$Q:$Q,'BD Factoraje'!$C:$C,$B$2,'BD Factoraje'!$F:$F,$A18),0)+F18-SUMIFS('BD Factoraje'!$R:$R,'BD Factoraje'!$C:$C,$B$2,'BD Factoraje'!$F:$F,$A18,'BD Factoraje'!$M:$M,G$1)</f>
        <v>0</v>
      </c>
      <c r="H18" s="11">
        <f>IF($A18=H$1,-SUMIFS('BD Factoraje'!$Q:$Q,'BD Factoraje'!$C:$C,$B$2,'BD Factoraje'!$F:$F,$A18),0)+G18-SUMIFS('BD Factoraje'!$R:$R,'BD Factoraje'!$C:$C,$B$2,'BD Factoraje'!$F:$F,$A18,'BD Factoraje'!$M:$M,H$1)</f>
        <v>0</v>
      </c>
      <c r="I18" s="11">
        <f>IF($A18=I$1,-SUMIFS('BD Factoraje'!$Q:$Q,'BD Factoraje'!$C:$C,$B$2,'BD Factoraje'!$F:$F,$A18),0)+H18-SUMIFS('BD Factoraje'!$R:$R,'BD Factoraje'!$C:$C,$B$2,'BD Factoraje'!$F:$F,$A18,'BD Factoraje'!$M:$M,I$1)</f>
        <v>0</v>
      </c>
      <c r="J18" s="11">
        <f>IF($A18=J$1,-SUMIFS('BD Factoraje'!$Q:$Q,'BD Factoraje'!$C:$C,$B$2,'BD Factoraje'!$F:$F,$A18),0)+I18-SUMIFS('BD Factoraje'!$R:$R,'BD Factoraje'!$C:$C,$B$2,'BD Factoraje'!$F:$F,$A18,'BD Factoraje'!$M:$M,J$1)</f>
        <v>0</v>
      </c>
      <c r="K18" s="11">
        <f>IF($A18=K$1,-SUMIFS('BD Factoraje'!$Q:$Q,'BD Factoraje'!$C:$C,$B$2,'BD Factoraje'!$F:$F,$A18),0)+J18-SUMIFS('BD Factoraje'!$R:$R,'BD Factoraje'!$C:$C,$B$2,'BD Factoraje'!$F:$F,$A18,'BD Factoraje'!$M:$M,K$1)</f>
        <v>0</v>
      </c>
      <c r="L18" s="11">
        <f>IF($A18=L$1,-SUMIFS('BD Factoraje'!$Q:$Q,'BD Factoraje'!$C:$C,$B$2,'BD Factoraje'!$F:$F,$A18),0)+K18-SUMIFS('BD Factoraje'!$R:$R,'BD Factoraje'!$C:$C,$B$2,'BD Factoraje'!$F:$F,$A18,'BD Factoraje'!$M:$M,L$1)</f>
        <v>0</v>
      </c>
      <c r="M18" s="11">
        <f>IF($A18=M$1,-SUMIFS('BD Factoraje'!$Q:$Q,'BD Factoraje'!$C:$C,$B$2,'BD Factoraje'!$F:$F,$A18),0)+L18-SUMIFS('BD Factoraje'!$R:$R,'BD Factoraje'!$C:$C,$B$2,'BD Factoraje'!$F:$F,$A18,'BD Factoraje'!$M:$M,M$1)</f>
        <v>0</v>
      </c>
      <c r="N18" s="11">
        <f>IF($A18=N$1,-SUMIFS('BD Factoraje'!$Q:$Q,'BD Factoraje'!$C:$C,$B$2,'BD Factoraje'!$F:$F,$A18),0)+M18-SUMIFS('BD Factoraje'!$R:$R,'BD Factoraje'!$C:$C,$B$2,'BD Factoraje'!$F:$F,$A18,'BD Factoraje'!$M:$M,N$1)</f>
        <v>0</v>
      </c>
      <c r="O18" s="11">
        <f>IF($A18=O$1,-SUMIFS('BD Factoraje'!$Q:$Q,'BD Factoraje'!$C:$C,$B$2,'BD Factoraje'!$F:$F,$A18),0)+N18-SUMIFS('BD Factoraje'!$R:$R,'BD Factoraje'!$C:$C,$B$2,'BD Factoraje'!$F:$F,$A18,'BD Factoraje'!$M:$M,O$1)</f>
        <v>0</v>
      </c>
      <c r="P18" s="11">
        <f>IF($A18=P$1,-SUMIFS('BD Factoraje'!$Q:$Q,'BD Factoraje'!$C:$C,$B$2,'BD Factoraje'!$F:$F,$A18),0)+O18-SUMIFS('BD Factoraje'!$R:$R,'BD Factoraje'!$C:$C,$B$2,'BD Factoraje'!$F:$F,$A18,'BD Factoraje'!$M:$M,P$1)</f>
        <v>0</v>
      </c>
      <c r="Q18" s="11">
        <f>IF($A18=Q$1,-SUMIFS('BD Factoraje'!$Q:$Q,'BD Factoraje'!$C:$C,$B$2,'BD Factoraje'!$F:$F,$A18),0)+P18-SUMIFS('BD Factoraje'!$R:$R,'BD Factoraje'!$C:$C,$B$2,'BD Factoraje'!$F:$F,$A18,'BD Factoraje'!$M:$M,Q$1)</f>
        <v>0</v>
      </c>
      <c r="R18" s="11">
        <f>IF($A18=R$1,-SUMIFS('BD Factoraje'!$Q:$Q,'BD Factoraje'!$C:$C,$B$2,'BD Factoraje'!$F:$F,$A18),0)+Q18-SUMIFS('BD Factoraje'!$R:$R,'BD Factoraje'!$C:$C,$B$2,'BD Factoraje'!$F:$F,$A18,'BD Factoraje'!$M:$M,R$1)</f>
        <v>1221541.6397034251</v>
      </c>
      <c r="S18" s="11">
        <f>IF($A18=S$1,-SUMIFS('BD Factoraje'!$Q:$Q,'BD Factoraje'!$C:$C,$B$2,'BD Factoraje'!$F:$F,$A18),0)+R18-SUMIFS('BD Factoraje'!$R:$R,'BD Factoraje'!$C:$C,$B$2,'BD Factoraje'!$F:$F,$A18,'BD Factoraje'!$M:$M,S$1)</f>
        <v>987392.38000000012</v>
      </c>
      <c r="T18" s="11">
        <f>IF($A18=T$1,-SUMIFS('BD Factoraje'!$Q:$Q,'BD Factoraje'!$C:$C,$B$2,'BD Factoraje'!$F:$F,$A18),0)+S18-SUMIFS('BD Factoraje'!$R:$R,'BD Factoraje'!$C:$C,$B$2,'BD Factoraje'!$F:$F,$A18,'BD Factoraje'!$M:$M,T$1)</f>
        <v>776414.50000000012</v>
      </c>
      <c r="U18" s="11">
        <f>IF($A18=U$1,-SUMIFS('BD Factoraje'!$Q:$Q,'BD Factoraje'!$C:$C,$B$2,'BD Factoraje'!$F:$F,$A18),0)+T18-SUMIFS('BD Factoraje'!$R:$R,'BD Factoraje'!$C:$C,$B$2,'BD Factoraje'!$F:$F,$A18,'BD Factoraje'!$M:$M,U$1)</f>
        <v>776414.50000000012</v>
      </c>
      <c r="V18" s="11">
        <f>IF($A18=V$1,-SUMIFS('BD Factoraje'!$Q:$Q,'BD Factoraje'!$C:$C,$B$2,'BD Factoraje'!$F:$F,$A18),0)+U18-SUMIFS('BD Factoraje'!$R:$R,'BD Factoraje'!$C:$C,$B$2,'BD Factoraje'!$F:$F,$A18,'BD Factoraje'!$M:$M,V$1)</f>
        <v>776414.50000000012</v>
      </c>
      <c r="W18" s="11">
        <f>IF($A18=W$1,-SUMIFS('BD Factoraje'!$Q:$Q,'BD Factoraje'!$C:$C,$B$2,'BD Factoraje'!$F:$F,$A18),0)+V18-SUMIFS('BD Factoraje'!$R:$R,'BD Factoraje'!$C:$C,$B$2,'BD Factoraje'!$F:$F,$A18,'BD Factoraje'!$M:$M,W$1)</f>
        <v>776414.50000000012</v>
      </c>
      <c r="X18" s="11">
        <f>IF($A18=X$1,-SUMIFS('BD Factoraje'!$Q:$Q,'BD Factoraje'!$C:$C,$B$2,'BD Factoraje'!$F:$F,$A18),0)+W18-SUMIFS('BD Factoraje'!$R:$R,'BD Factoraje'!$C:$C,$B$2,'BD Factoraje'!$F:$F,$A18,'BD Factoraje'!$M:$M,X$1)</f>
        <v>776414.50000000012</v>
      </c>
      <c r="Y18" s="11">
        <f>IF($A18=Y$1,-SUMIFS('BD Factoraje'!$Q:$Q,'BD Factoraje'!$C:$C,$B$2,'BD Factoraje'!$F:$F,$A18),0)+X18-SUMIFS('BD Factoraje'!$R:$R,'BD Factoraje'!$C:$C,$B$2,'BD Factoraje'!$F:$F,$A18,'BD Factoraje'!$M:$M,Y$1)</f>
        <v>776414.50000000012</v>
      </c>
      <c r="Z18" s="11">
        <f>IF($A18=Z$1,-SUMIFS('BD Factoraje'!$Q:$Q,'BD Factoraje'!$C:$C,$B$2,'BD Factoraje'!$F:$F,$A18),0)+Y18-SUMIFS('BD Factoraje'!$R:$R,'BD Factoraje'!$C:$C,$B$2,'BD Factoraje'!$F:$F,$A18,'BD Factoraje'!$M:$M,Z$1)</f>
        <v>776414.50000000012</v>
      </c>
      <c r="AA18" s="11">
        <f>IF($A18=AA$1,-SUMIFS('BD Factoraje'!$Q:$Q,'BD Factoraje'!$C:$C,$B$2,'BD Factoraje'!$F:$F,$A18),0)+Z18-SUMIFS('BD Factoraje'!$R:$R,'BD Factoraje'!$C:$C,$B$2,'BD Factoraje'!$F:$F,$A18,'BD Factoraje'!$M:$M,AA$1)</f>
        <v>776414.50000000012</v>
      </c>
      <c r="AB18" s="11">
        <f>IF($A18=AB$1,-SUMIFS('BD Factoraje'!$Q:$Q,'BD Factoraje'!$C:$C,$B$2,'BD Factoraje'!$F:$F,$A18),0)+AA18-SUMIFS('BD Factoraje'!$R:$R,'BD Factoraje'!$C:$C,$B$2,'BD Factoraje'!$F:$F,$A18,'BD Factoraje'!$M:$M,AB$1)</f>
        <v>776414.50000000012</v>
      </c>
      <c r="AC18" s="11">
        <f>IF($A18=AC$1,-SUMIFS('BD Factoraje'!$Q:$Q,'BD Factoraje'!$C:$C,$B$2,'BD Factoraje'!$F:$F,$A18),0)+AB18-SUMIFS('BD Factoraje'!$R:$R,'BD Factoraje'!$C:$C,$B$2,'BD Factoraje'!$F:$F,$A18,'BD Factoraje'!$M:$M,AC$1)</f>
        <v>776414.50000000012</v>
      </c>
    </row>
    <row r="19" spans="1:29" x14ac:dyDescent="0.25">
      <c r="A19" s="14">
        <f t="shared" si="1"/>
        <v>20</v>
      </c>
      <c r="B19" s="8">
        <v>42948</v>
      </c>
      <c r="C19" s="11">
        <f>IF($A19=C$1,-SUMIFS('BD Factoraje'!$Q:$Q,'BD Factoraje'!$C:$C,$B$2,'BD Factoraje'!$F:$F,$A19),0)</f>
        <v>0</v>
      </c>
      <c r="D19" s="11">
        <f>IF($A19=D$1,-SUMIFS('BD Factoraje'!$Q:$Q,'BD Factoraje'!$C:$C,$B$2,'BD Factoraje'!$F:$F,$A19),0)+C19-SUMIFS('BD Factoraje'!$R:$R,'BD Factoraje'!$C:$C,$B$2,'BD Factoraje'!$F:$F,$A19,'BD Factoraje'!$M:$M,D$1)</f>
        <v>0</v>
      </c>
      <c r="E19" s="11">
        <f>IF($A19=E$1,-SUMIFS('BD Factoraje'!$Q:$Q,'BD Factoraje'!$C:$C,$B$2,'BD Factoraje'!$F:$F,$A19),0)+D19-SUMIFS('BD Factoraje'!$R:$R,'BD Factoraje'!$C:$C,$B$2,'BD Factoraje'!$F:$F,$A19,'BD Factoraje'!$M:$M,E$1)</f>
        <v>0</v>
      </c>
      <c r="F19" s="11">
        <f>IF($A19=F$1,-SUMIFS('BD Factoraje'!$Q:$Q,'BD Factoraje'!$C:$C,$B$2,'BD Factoraje'!$F:$F,$A19),0)+E19-SUMIFS('BD Factoraje'!$R:$R,'BD Factoraje'!$C:$C,$B$2,'BD Factoraje'!$F:$F,$A19,'BD Factoraje'!$M:$M,F$1)</f>
        <v>0</v>
      </c>
      <c r="G19" s="11">
        <f>IF($A19=G$1,-SUMIFS('BD Factoraje'!$Q:$Q,'BD Factoraje'!$C:$C,$B$2,'BD Factoraje'!$F:$F,$A19),0)+F19-SUMIFS('BD Factoraje'!$R:$R,'BD Factoraje'!$C:$C,$B$2,'BD Factoraje'!$F:$F,$A19,'BD Factoraje'!$M:$M,G$1)</f>
        <v>0</v>
      </c>
      <c r="H19" s="11">
        <f>IF($A19=H$1,-SUMIFS('BD Factoraje'!$Q:$Q,'BD Factoraje'!$C:$C,$B$2,'BD Factoraje'!$F:$F,$A19),0)+G19-SUMIFS('BD Factoraje'!$R:$R,'BD Factoraje'!$C:$C,$B$2,'BD Factoraje'!$F:$F,$A19,'BD Factoraje'!$M:$M,H$1)</f>
        <v>0</v>
      </c>
      <c r="I19" s="11">
        <f>IF($A19=I$1,-SUMIFS('BD Factoraje'!$Q:$Q,'BD Factoraje'!$C:$C,$B$2,'BD Factoraje'!$F:$F,$A19),0)+H19-SUMIFS('BD Factoraje'!$R:$R,'BD Factoraje'!$C:$C,$B$2,'BD Factoraje'!$F:$F,$A19,'BD Factoraje'!$M:$M,I$1)</f>
        <v>0</v>
      </c>
      <c r="J19" s="11">
        <f>IF($A19=J$1,-SUMIFS('BD Factoraje'!$Q:$Q,'BD Factoraje'!$C:$C,$B$2,'BD Factoraje'!$F:$F,$A19),0)+I19-SUMIFS('BD Factoraje'!$R:$R,'BD Factoraje'!$C:$C,$B$2,'BD Factoraje'!$F:$F,$A19,'BD Factoraje'!$M:$M,J$1)</f>
        <v>0</v>
      </c>
      <c r="K19" s="11">
        <f>IF($A19=K$1,-SUMIFS('BD Factoraje'!$Q:$Q,'BD Factoraje'!$C:$C,$B$2,'BD Factoraje'!$F:$F,$A19),0)+J19-SUMIFS('BD Factoraje'!$R:$R,'BD Factoraje'!$C:$C,$B$2,'BD Factoraje'!$F:$F,$A19,'BD Factoraje'!$M:$M,K$1)</f>
        <v>0</v>
      </c>
      <c r="L19" s="11">
        <f>IF($A19=L$1,-SUMIFS('BD Factoraje'!$Q:$Q,'BD Factoraje'!$C:$C,$B$2,'BD Factoraje'!$F:$F,$A19),0)+K19-SUMIFS('BD Factoraje'!$R:$R,'BD Factoraje'!$C:$C,$B$2,'BD Factoraje'!$F:$F,$A19,'BD Factoraje'!$M:$M,L$1)</f>
        <v>0</v>
      </c>
      <c r="M19" s="11">
        <f>IF($A19=M$1,-SUMIFS('BD Factoraje'!$Q:$Q,'BD Factoraje'!$C:$C,$B$2,'BD Factoraje'!$F:$F,$A19),0)+L19-SUMIFS('BD Factoraje'!$R:$R,'BD Factoraje'!$C:$C,$B$2,'BD Factoraje'!$F:$F,$A19,'BD Factoraje'!$M:$M,M$1)</f>
        <v>0</v>
      </c>
      <c r="N19" s="11">
        <f>IF($A19=N$1,-SUMIFS('BD Factoraje'!$Q:$Q,'BD Factoraje'!$C:$C,$B$2,'BD Factoraje'!$F:$F,$A19),0)+M19-SUMIFS('BD Factoraje'!$R:$R,'BD Factoraje'!$C:$C,$B$2,'BD Factoraje'!$F:$F,$A19,'BD Factoraje'!$M:$M,N$1)</f>
        <v>0</v>
      </c>
      <c r="O19" s="11">
        <f>IF($A19=O$1,-SUMIFS('BD Factoraje'!$Q:$Q,'BD Factoraje'!$C:$C,$B$2,'BD Factoraje'!$F:$F,$A19),0)+N19-SUMIFS('BD Factoraje'!$R:$R,'BD Factoraje'!$C:$C,$B$2,'BD Factoraje'!$F:$F,$A19,'BD Factoraje'!$M:$M,O$1)</f>
        <v>0</v>
      </c>
      <c r="P19" s="11">
        <f>IF($A19=P$1,-SUMIFS('BD Factoraje'!$Q:$Q,'BD Factoraje'!$C:$C,$B$2,'BD Factoraje'!$F:$F,$A19),0)+O19-SUMIFS('BD Factoraje'!$R:$R,'BD Factoraje'!$C:$C,$B$2,'BD Factoraje'!$F:$F,$A19,'BD Factoraje'!$M:$M,P$1)</f>
        <v>0</v>
      </c>
      <c r="Q19" s="11">
        <f>IF($A19=Q$1,-SUMIFS('BD Factoraje'!$Q:$Q,'BD Factoraje'!$C:$C,$B$2,'BD Factoraje'!$F:$F,$A19),0)+P19-SUMIFS('BD Factoraje'!$R:$R,'BD Factoraje'!$C:$C,$B$2,'BD Factoraje'!$F:$F,$A19,'BD Factoraje'!$M:$M,Q$1)</f>
        <v>0</v>
      </c>
      <c r="R19" s="11">
        <f>IF($A19=R$1,-SUMIFS('BD Factoraje'!$Q:$Q,'BD Factoraje'!$C:$C,$B$2,'BD Factoraje'!$F:$F,$A19),0)+Q19-SUMIFS('BD Factoraje'!$R:$R,'BD Factoraje'!$C:$C,$B$2,'BD Factoraje'!$F:$F,$A19,'BD Factoraje'!$M:$M,R$1)</f>
        <v>0</v>
      </c>
      <c r="S19" s="11">
        <f>IF($A19=S$1,-SUMIFS('BD Factoraje'!$Q:$Q,'BD Factoraje'!$C:$C,$B$2,'BD Factoraje'!$F:$F,$A19),0)+R19-SUMIFS('BD Factoraje'!$R:$R,'BD Factoraje'!$C:$C,$B$2,'BD Factoraje'!$F:$F,$A19,'BD Factoraje'!$M:$M,S$1)</f>
        <v>1887977.3809494793</v>
      </c>
      <c r="T19" s="11">
        <f>IF($A19=T$1,-SUMIFS('BD Factoraje'!$Q:$Q,'BD Factoraje'!$C:$C,$B$2,'BD Factoraje'!$F:$F,$A19),0)+S19-SUMIFS('BD Factoraje'!$R:$R,'BD Factoraje'!$C:$C,$B$2,'BD Factoraje'!$F:$F,$A19,'BD Factoraje'!$M:$M,T$1)</f>
        <v>1702697.0782539472</v>
      </c>
      <c r="U19" s="11">
        <f>IF($A19=U$1,-SUMIFS('BD Factoraje'!$Q:$Q,'BD Factoraje'!$C:$C,$B$2,'BD Factoraje'!$F:$F,$A19),0)+T19-SUMIFS('BD Factoraje'!$R:$R,'BD Factoraje'!$C:$C,$B$2,'BD Factoraje'!$F:$F,$A19,'BD Factoraje'!$M:$M,U$1)</f>
        <v>1034693.0425224782</v>
      </c>
      <c r="V19" s="11">
        <f>IF($A19=V$1,-SUMIFS('BD Factoraje'!$Q:$Q,'BD Factoraje'!$C:$C,$B$2,'BD Factoraje'!$F:$F,$A19),0)+U19-SUMIFS('BD Factoraje'!$R:$R,'BD Factoraje'!$C:$C,$B$2,'BD Factoraje'!$F:$F,$A19,'BD Factoraje'!$M:$M,V$1)</f>
        <v>863130.68964729528</v>
      </c>
      <c r="W19" s="11">
        <f>IF($A19=W$1,-SUMIFS('BD Factoraje'!$Q:$Q,'BD Factoraje'!$C:$C,$B$2,'BD Factoraje'!$F:$F,$A19),0)+V19-SUMIFS('BD Factoraje'!$R:$R,'BD Factoraje'!$C:$C,$B$2,'BD Factoraje'!$F:$F,$A19,'BD Factoraje'!$M:$M,W$1)</f>
        <v>863130.68964729528</v>
      </c>
      <c r="X19" s="11">
        <f>IF($A19=X$1,-SUMIFS('BD Factoraje'!$Q:$Q,'BD Factoraje'!$C:$C,$B$2,'BD Factoraje'!$F:$F,$A19),0)+W19-SUMIFS('BD Factoraje'!$R:$R,'BD Factoraje'!$C:$C,$B$2,'BD Factoraje'!$F:$F,$A19,'BD Factoraje'!$M:$M,X$1)</f>
        <v>863130.68964729528</v>
      </c>
      <c r="Y19" s="11">
        <f>IF($A19=Y$1,-SUMIFS('BD Factoraje'!$Q:$Q,'BD Factoraje'!$C:$C,$B$2,'BD Factoraje'!$F:$F,$A19),0)+X19-SUMIFS('BD Factoraje'!$R:$R,'BD Factoraje'!$C:$C,$B$2,'BD Factoraje'!$F:$F,$A19,'BD Factoraje'!$M:$M,Y$1)</f>
        <v>863130.68964729528</v>
      </c>
      <c r="Z19" s="11">
        <f>IF($A19=Z$1,-SUMIFS('BD Factoraje'!$Q:$Q,'BD Factoraje'!$C:$C,$B$2,'BD Factoraje'!$F:$F,$A19),0)+Y19-SUMIFS('BD Factoraje'!$R:$R,'BD Factoraje'!$C:$C,$B$2,'BD Factoraje'!$F:$F,$A19,'BD Factoraje'!$M:$M,Z$1)</f>
        <v>863130.68964729528</v>
      </c>
      <c r="AA19" s="11">
        <f>IF($A19=AA$1,-SUMIFS('BD Factoraje'!$Q:$Q,'BD Factoraje'!$C:$C,$B$2,'BD Factoraje'!$F:$F,$A19),0)+Z19-SUMIFS('BD Factoraje'!$R:$R,'BD Factoraje'!$C:$C,$B$2,'BD Factoraje'!$F:$F,$A19,'BD Factoraje'!$M:$M,AA$1)</f>
        <v>863130.68964729528</v>
      </c>
      <c r="AB19" s="11">
        <f>IF($A19=AB$1,-SUMIFS('BD Factoraje'!$Q:$Q,'BD Factoraje'!$C:$C,$B$2,'BD Factoraje'!$F:$F,$A19),0)+AA19-SUMIFS('BD Factoraje'!$R:$R,'BD Factoraje'!$C:$C,$B$2,'BD Factoraje'!$F:$F,$A19,'BD Factoraje'!$M:$M,AB$1)</f>
        <v>863130.68964729528</v>
      </c>
      <c r="AC19" s="11">
        <f>IF($A19=AC$1,-SUMIFS('BD Factoraje'!$Q:$Q,'BD Factoraje'!$C:$C,$B$2,'BD Factoraje'!$F:$F,$A19),0)+AB19-SUMIFS('BD Factoraje'!$R:$R,'BD Factoraje'!$C:$C,$B$2,'BD Factoraje'!$F:$F,$A19,'BD Factoraje'!$M:$M,AC$1)</f>
        <v>863130.68964729528</v>
      </c>
    </row>
    <row r="20" spans="1:29" x14ac:dyDescent="0.25">
      <c r="A20" s="14">
        <f t="shared" si="1"/>
        <v>21</v>
      </c>
      <c r="B20" s="8">
        <v>42979</v>
      </c>
      <c r="C20" s="11">
        <f>IF($A20=C$1,-SUMIFS('BD Factoraje'!$Q:$Q,'BD Factoraje'!$C:$C,$B$2,'BD Factoraje'!$F:$F,$A20),0)</f>
        <v>0</v>
      </c>
      <c r="D20" s="11">
        <f>IF($A20=D$1,-SUMIFS('BD Factoraje'!$Q:$Q,'BD Factoraje'!$C:$C,$B$2,'BD Factoraje'!$F:$F,$A20),0)+C20-SUMIFS('BD Factoraje'!$R:$R,'BD Factoraje'!$C:$C,$B$2,'BD Factoraje'!$F:$F,$A20,'BD Factoraje'!$M:$M,D$1)</f>
        <v>0</v>
      </c>
      <c r="E20" s="11">
        <f>IF($A20=E$1,-SUMIFS('BD Factoraje'!$Q:$Q,'BD Factoraje'!$C:$C,$B$2,'BD Factoraje'!$F:$F,$A20),0)+D20-SUMIFS('BD Factoraje'!$R:$R,'BD Factoraje'!$C:$C,$B$2,'BD Factoraje'!$F:$F,$A20,'BD Factoraje'!$M:$M,E$1)</f>
        <v>0</v>
      </c>
      <c r="F20" s="11">
        <f>IF($A20=F$1,-SUMIFS('BD Factoraje'!$Q:$Q,'BD Factoraje'!$C:$C,$B$2,'BD Factoraje'!$F:$F,$A20),0)+E20-SUMIFS('BD Factoraje'!$R:$R,'BD Factoraje'!$C:$C,$B$2,'BD Factoraje'!$F:$F,$A20,'BD Factoraje'!$M:$M,F$1)</f>
        <v>0</v>
      </c>
      <c r="G20" s="11">
        <f>IF($A20=G$1,-SUMIFS('BD Factoraje'!$Q:$Q,'BD Factoraje'!$C:$C,$B$2,'BD Factoraje'!$F:$F,$A20),0)+F20-SUMIFS('BD Factoraje'!$R:$R,'BD Factoraje'!$C:$C,$B$2,'BD Factoraje'!$F:$F,$A20,'BD Factoraje'!$M:$M,G$1)</f>
        <v>0</v>
      </c>
      <c r="H20" s="11">
        <f>IF($A20=H$1,-SUMIFS('BD Factoraje'!$Q:$Q,'BD Factoraje'!$C:$C,$B$2,'BD Factoraje'!$F:$F,$A20),0)+G20-SUMIFS('BD Factoraje'!$R:$R,'BD Factoraje'!$C:$C,$B$2,'BD Factoraje'!$F:$F,$A20,'BD Factoraje'!$M:$M,H$1)</f>
        <v>0</v>
      </c>
      <c r="I20" s="11">
        <f>IF($A20=I$1,-SUMIFS('BD Factoraje'!$Q:$Q,'BD Factoraje'!$C:$C,$B$2,'BD Factoraje'!$F:$F,$A20),0)+H20-SUMIFS('BD Factoraje'!$R:$R,'BD Factoraje'!$C:$C,$B$2,'BD Factoraje'!$F:$F,$A20,'BD Factoraje'!$M:$M,I$1)</f>
        <v>0</v>
      </c>
      <c r="J20" s="11">
        <f>IF($A20=J$1,-SUMIFS('BD Factoraje'!$Q:$Q,'BD Factoraje'!$C:$C,$B$2,'BD Factoraje'!$F:$F,$A20),0)+I20-SUMIFS('BD Factoraje'!$R:$R,'BD Factoraje'!$C:$C,$B$2,'BD Factoraje'!$F:$F,$A20,'BD Factoraje'!$M:$M,J$1)</f>
        <v>0</v>
      </c>
      <c r="K20" s="11">
        <f>IF($A20=K$1,-SUMIFS('BD Factoraje'!$Q:$Q,'BD Factoraje'!$C:$C,$B$2,'BD Factoraje'!$F:$F,$A20),0)+J20-SUMIFS('BD Factoraje'!$R:$R,'BD Factoraje'!$C:$C,$B$2,'BD Factoraje'!$F:$F,$A20,'BD Factoraje'!$M:$M,K$1)</f>
        <v>0</v>
      </c>
      <c r="L20" s="11">
        <f>IF($A20=L$1,-SUMIFS('BD Factoraje'!$Q:$Q,'BD Factoraje'!$C:$C,$B$2,'BD Factoraje'!$F:$F,$A20),0)+K20-SUMIFS('BD Factoraje'!$R:$R,'BD Factoraje'!$C:$C,$B$2,'BD Factoraje'!$F:$F,$A20,'BD Factoraje'!$M:$M,L$1)</f>
        <v>0</v>
      </c>
      <c r="M20" s="11">
        <f>IF($A20=M$1,-SUMIFS('BD Factoraje'!$Q:$Q,'BD Factoraje'!$C:$C,$B$2,'BD Factoraje'!$F:$F,$A20),0)+L20-SUMIFS('BD Factoraje'!$R:$R,'BD Factoraje'!$C:$C,$B$2,'BD Factoraje'!$F:$F,$A20,'BD Factoraje'!$M:$M,M$1)</f>
        <v>0</v>
      </c>
      <c r="N20" s="11">
        <f>IF($A20=N$1,-SUMIFS('BD Factoraje'!$Q:$Q,'BD Factoraje'!$C:$C,$B$2,'BD Factoraje'!$F:$F,$A20),0)+M20-SUMIFS('BD Factoraje'!$R:$R,'BD Factoraje'!$C:$C,$B$2,'BD Factoraje'!$F:$F,$A20,'BD Factoraje'!$M:$M,N$1)</f>
        <v>0</v>
      </c>
      <c r="O20" s="11">
        <f>IF($A20=O$1,-SUMIFS('BD Factoraje'!$Q:$Q,'BD Factoraje'!$C:$C,$B$2,'BD Factoraje'!$F:$F,$A20),0)+N20-SUMIFS('BD Factoraje'!$R:$R,'BD Factoraje'!$C:$C,$B$2,'BD Factoraje'!$F:$F,$A20,'BD Factoraje'!$M:$M,O$1)</f>
        <v>0</v>
      </c>
      <c r="P20" s="11">
        <f>IF($A20=P$1,-SUMIFS('BD Factoraje'!$Q:$Q,'BD Factoraje'!$C:$C,$B$2,'BD Factoraje'!$F:$F,$A20),0)+O20-SUMIFS('BD Factoraje'!$R:$R,'BD Factoraje'!$C:$C,$B$2,'BD Factoraje'!$F:$F,$A20,'BD Factoraje'!$M:$M,P$1)</f>
        <v>0</v>
      </c>
      <c r="Q20" s="11">
        <f>IF($A20=Q$1,-SUMIFS('BD Factoraje'!$Q:$Q,'BD Factoraje'!$C:$C,$B$2,'BD Factoraje'!$F:$F,$A20),0)+P20-SUMIFS('BD Factoraje'!$R:$R,'BD Factoraje'!$C:$C,$B$2,'BD Factoraje'!$F:$F,$A20,'BD Factoraje'!$M:$M,Q$1)</f>
        <v>0</v>
      </c>
      <c r="R20" s="11">
        <f>IF($A20=R$1,-SUMIFS('BD Factoraje'!$Q:$Q,'BD Factoraje'!$C:$C,$B$2,'BD Factoraje'!$F:$F,$A20),0)+Q20-SUMIFS('BD Factoraje'!$R:$R,'BD Factoraje'!$C:$C,$B$2,'BD Factoraje'!$F:$F,$A20,'BD Factoraje'!$M:$M,R$1)</f>
        <v>0</v>
      </c>
      <c r="S20" s="11">
        <f>IF($A20=S$1,-SUMIFS('BD Factoraje'!$Q:$Q,'BD Factoraje'!$C:$C,$B$2,'BD Factoraje'!$F:$F,$A20),0)+R20-SUMIFS('BD Factoraje'!$R:$R,'BD Factoraje'!$C:$C,$B$2,'BD Factoraje'!$F:$F,$A20,'BD Factoraje'!$M:$M,S$1)</f>
        <v>0</v>
      </c>
      <c r="T20" s="11">
        <f>IF($A20=T$1,-SUMIFS('BD Factoraje'!$Q:$Q,'BD Factoraje'!$C:$C,$B$2,'BD Factoraje'!$F:$F,$A20),0)+S20-SUMIFS('BD Factoraje'!$R:$R,'BD Factoraje'!$C:$C,$B$2,'BD Factoraje'!$F:$F,$A20,'BD Factoraje'!$M:$M,T$1)</f>
        <v>1970441.5712008979</v>
      </c>
      <c r="U20" s="11">
        <f>IF($A20=U$1,-SUMIFS('BD Factoraje'!$Q:$Q,'BD Factoraje'!$C:$C,$B$2,'BD Factoraje'!$F:$F,$A20),0)+T20-SUMIFS('BD Factoraje'!$R:$R,'BD Factoraje'!$C:$C,$B$2,'BD Factoraje'!$F:$F,$A20,'BD Factoraje'!$M:$M,U$1)</f>
        <v>1450172.6840985883</v>
      </c>
      <c r="V20" s="11">
        <f>IF($A20=V$1,-SUMIFS('BD Factoraje'!$Q:$Q,'BD Factoraje'!$C:$C,$B$2,'BD Factoraje'!$F:$F,$A20),0)+U20-SUMIFS('BD Factoraje'!$R:$R,'BD Factoraje'!$C:$C,$B$2,'BD Factoraje'!$F:$F,$A20,'BD Factoraje'!$M:$M,V$1)</f>
        <v>1313185.1657324024</v>
      </c>
      <c r="W20" s="11">
        <f>IF($A20=W$1,-SUMIFS('BD Factoraje'!$Q:$Q,'BD Factoraje'!$C:$C,$B$2,'BD Factoraje'!$F:$F,$A20),0)+V20-SUMIFS('BD Factoraje'!$R:$R,'BD Factoraje'!$C:$C,$B$2,'BD Factoraje'!$F:$F,$A20,'BD Factoraje'!$M:$M,W$1)</f>
        <v>1313185.1657324024</v>
      </c>
      <c r="X20" s="11">
        <f>IF($A20=X$1,-SUMIFS('BD Factoraje'!$Q:$Q,'BD Factoraje'!$C:$C,$B$2,'BD Factoraje'!$F:$F,$A20),0)+W20-SUMIFS('BD Factoraje'!$R:$R,'BD Factoraje'!$C:$C,$B$2,'BD Factoraje'!$F:$F,$A20,'BD Factoraje'!$M:$M,X$1)</f>
        <v>1313185.1657324024</v>
      </c>
      <c r="Y20" s="11">
        <f>IF($A20=Y$1,-SUMIFS('BD Factoraje'!$Q:$Q,'BD Factoraje'!$C:$C,$B$2,'BD Factoraje'!$F:$F,$A20),0)+X20-SUMIFS('BD Factoraje'!$R:$R,'BD Factoraje'!$C:$C,$B$2,'BD Factoraje'!$F:$F,$A20,'BD Factoraje'!$M:$M,Y$1)</f>
        <v>1313185.1657324024</v>
      </c>
      <c r="Z20" s="11">
        <f>IF($A20=Z$1,-SUMIFS('BD Factoraje'!$Q:$Q,'BD Factoraje'!$C:$C,$B$2,'BD Factoraje'!$F:$F,$A20),0)+Y20-SUMIFS('BD Factoraje'!$R:$R,'BD Factoraje'!$C:$C,$B$2,'BD Factoraje'!$F:$F,$A20,'BD Factoraje'!$M:$M,Z$1)</f>
        <v>1313185.1657324024</v>
      </c>
      <c r="AA20" s="11">
        <f>IF($A20=AA$1,-SUMIFS('BD Factoraje'!$Q:$Q,'BD Factoraje'!$C:$C,$B$2,'BD Factoraje'!$F:$F,$A20),0)+Z20-SUMIFS('BD Factoraje'!$R:$R,'BD Factoraje'!$C:$C,$B$2,'BD Factoraje'!$F:$F,$A20,'BD Factoraje'!$M:$M,AA$1)</f>
        <v>1313185.1657324024</v>
      </c>
      <c r="AB20" s="11">
        <f>IF($A20=AB$1,-SUMIFS('BD Factoraje'!$Q:$Q,'BD Factoraje'!$C:$C,$B$2,'BD Factoraje'!$F:$F,$A20),0)+AA20-SUMIFS('BD Factoraje'!$R:$R,'BD Factoraje'!$C:$C,$B$2,'BD Factoraje'!$F:$F,$A20,'BD Factoraje'!$M:$M,AB$1)</f>
        <v>1313185.1657324024</v>
      </c>
      <c r="AC20" s="11">
        <f>IF($A20=AC$1,-SUMIFS('BD Factoraje'!$Q:$Q,'BD Factoraje'!$C:$C,$B$2,'BD Factoraje'!$F:$F,$A20),0)+AB20-SUMIFS('BD Factoraje'!$R:$R,'BD Factoraje'!$C:$C,$B$2,'BD Factoraje'!$F:$F,$A20,'BD Factoraje'!$M:$M,AC$1)</f>
        <v>1313185.1657324024</v>
      </c>
    </row>
    <row r="21" spans="1:29" x14ac:dyDescent="0.25">
      <c r="A21" s="14">
        <f t="shared" si="1"/>
        <v>22</v>
      </c>
      <c r="B21" s="8">
        <v>43009</v>
      </c>
      <c r="C21" s="11">
        <f>IF($A21=C$1,-SUMIFS('BD Factoraje'!$Q:$Q,'BD Factoraje'!$C:$C,$B$2,'BD Factoraje'!$F:$F,$A21),0)</f>
        <v>0</v>
      </c>
      <c r="D21" s="11">
        <f>IF($A21=D$1,-SUMIFS('BD Factoraje'!$Q:$Q,'BD Factoraje'!$C:$C,$B$2,'BD Factoraje'!$F:$F,$A21),0)+C21-SUMIFS('BD Factoraje'!$R:$R,'BD Factoraje'!$C:$C,$B$2,'BD Factoraje'!$F:$F,$A21,'BD Factoraje'!$M:$M,D$1)</f>
        <v>0</v>
      </c>
      <c r="E21" s="11">
        <f>IF($A21=E$1,-SUMIFS('BD Factoraje'!$Q:$Q,'BD Factoraje'!$C:$C,$B$2,'BD Factoraje'!$F:$F,$A21),0)+D21-SUMIFS('BD Factoraje'!$R:$R,'BD Factoraje'!$C:$C,$B$2,'BD Factoraje'!$F:$F,$A21,'BD Factoraje'!$M:$M,E$1)</f>
        <v>0</v>
      </c>
      <c r="F21" s="11">
        <f>IF($A21=F$1,-SUMIFS('BD Factoraje'!$Q:$Q,'BD Factoraje'!$C:$C,$B$2,'BD Factoraje'!$F:$F,$A21),0)+E21-SUMIFS('BD Factoraje'!$R:$R,'BD Factoraje'!$C:$C,$B$2,'BD Factoraje'!$F:$F,$A21,'BD Factoraje'!$M:$M,F$1)</f>
        <v>0</v>
      </c>
      <c r="G21" s="11">
        <f>IF($A21=G$1,-SUMIFS('BD Factoraje'!$Q:$Q,'BD Factoraje'!$C:$C,$B$2,'BD Factoraje'!$F:$F,$A21),0)+F21-SUMIFS('BD Factoraje'!$R:$R,'BD Factoraje'!$C:$C,$B$2,'BD Factoraje'!$F:$F,$A21,'BD Factoraje'!$M:$M,G$1)</f>
        <v>0</v>
      </c>
      <c r="H21" s="11">
        <f>IF($A21=H$1,-SUMIFS('BD Factoraje'!$Q:$Q,'BD Factoraje'!$C:$C,$B$2,'BD Factoraje'!$F:$F,$A21),0)+G21-SUMIFS('BD Factoraje'!$R:$R,'BD Factoraje'!$C:$C,$B$2,'BD Factoraje'!$F:$F,$A21,'BD Factoraje'!$M:$M,H$1)</f>
        <v>0</v>
      </c>
      <c r="I21" s="11">
        <f>IF($A21=I$1,-SUMIFS('BD Factoraje'!$Q:$Q,'BD Factoraje'!$C:$C,$B$2,'BD Factoraje'!$F:$F,$A21),0)+H21-SUMIFS('BD Factoraje'!$R:$R,'BD Factoraje'!$C:$C,$B$2,'BD Factoraje'!$F:$F,$A21,'BD Factoraje'!$M:$M,I$1)</f>
        <v>0</v>
      </c>
      <c r="J21" s="11">
        <f>IF($A21=J$1,-SUMIFS('BD Factoraje'!$Q:$Q,'BD Factoraje'!$C:$C,$B$2,'BD Factoraje'!$F:$F,$A21),0)+I21-SUMIFS('BD Factoraje'!$R:$R,'BD Factoraje'!$C:$C,$B$2,'BD Factoraje'!$F:$F,$A21,'BD Factoraje'!$M:$M,J$1)</f>
        <v>0</v>
      </c>
      <c r="K21" s="11">
        <f>IF($A21=K$1,-SUMIFS('BD Factoraje'!$Q:$Q,'BD Factoraje'!$C:$C,$B$2,'BD Factoraje'!$F:$F,$A21),0)+J21-SUMIFS('BD Factoraje'!$R:$R,'BD Factoraje'!$C:$C,$B$2,'BD Factoraje'!$F:$F,$A21,'BD Factoraje'!$M:$M,K$1)</f>
        <v>0</v>
      </c>
      <c r="L21" s="11">
        <f>IF($A21=L$1,-SUMIFS('BD Factoraje'!$Q:$Q,'BD Factoraje'!$C:$C,$B$2,'BD Factoraje'!$F:$F,$A21),0)+K21-SUMIFS('BD Factoraje'!$R:$R,'BD Factoraje'!$C:$C,$B$2,'BD Factoraje'!$F:$F,$A21,'BD Factoraje'!$M:$M,L$1)</f>
        <v>0</v>
      </c>
      <c r="M21" s="11">
        <f>IF($A21=M$1,-SUMIFS('BD Factoraje'!$Q:$Q,'BD Factoraje'!$C:$C,$B$2,'BD Factoraje'!$F:$F,$A21),0)+L21-SUMIFS('BD Factoraje'!$R:$R,'BD Factoraje'!$C:$C,$B$2,'BD Factoraje'!$F:$F,$A21,'BD Factoraje'!$M:$M,M$1)</f>
        <v>0</v>
      </c>
      <c r="N21" s="11">
        <f>IF($A21=N$1,-SUMIFS('BD Factoraje'!$Q:$Q,'BD Factoraje'!$C:$C,$B$2,'BD Factoraje'!$F:$F,$A21),0)+M21-SUMIFS('BD Factoraje'!$R:$R,'BD Factoraje'!$C:$C,$B$2,'BD Factoraje'!$F:$F,$A21,'BD Factoraje'!$M:$M,N$1)</f>
        <v>0</v>
      </c>
      <c r="O21" s="11">
        <f>IF($A21=O$1,-SUMIFS('BD Factoraje'!$Q:$Q,'BD Factoraje'!$C:$C,$B$2,'BD Factoraje'!$F:$F,$A21),0)+N21-SUMIFS('BD Factoraje'!$R:$R,'BD Factoraje'!$C:$C,$B$2,'BD Factoraje'!$F:$F,$A21,'BD Factoraje'!$M:$M,O$1)</f>
        <v>0</v>
      </c>
      <c r="P21" s="11">
        <f>IF($A21=P$1,-SUMIFS('BD Factoraje'!$Q:$Q,'BD Factoraje'!$C:$C,$B$2,'BD Factoraje'!$F:$F,$A21),0)+O21-SUMIFS('BD Factoraje'!$R:$R,'BD Factoraje'!$C:$C,$B$2,'BD Factoraje'!$F:$F,$A21,'BD Factoraje'!$M:$M,P$1)</f>
        <v>0</v>
      </c>
      <c r="Q21" s="11">
        <f>IF($A21=Q$1,-SUMIFS('BD Factoraje'!$Q:$Q,'BD Factoraje'!$C:$C,$B$2,'BD Factoraje'!$F:$F,$A21),0)+P21-SUMIFS('BD Factoraje'!$R:$R,'BD Factoraje'!$C:$C,$B$2,'BD Factoraje'!$F:$F,$A21,'BD Factoraje'!$M:$M,Q$1)</f>
        <v>0</v>
      </c>
      <c r="R21" s="11">
        <f>IF($A21=R$1,-SUMIFS('BD Factoraje'!$Q:$Q,'BD Factoraje'!$C:$C,$B$2,'BD Factoraje'!$F:$F,$A21),0)+Q21-SUMIFS('BD Factoraje'!$R:$R,'BD Factoraje'!$C:$C,$B$2,'BD Factoraje'!$F:$F,$A21,'BD Factoraje'!$M:$M,R$1)</f>
        <v>0</v>
      </c>
      <c r="S21" s="11">
        <f>IF($A21=S$1,-SUMIFS('BD Factoraje'!$Q:$Q,'BD Factoraje'!$C:$C,$B$2,'BD Factoraje'!$F:$F,$A21),0)+R21-SUMIFS('BD Factoraje'!$R:$R,'BD Factoraje'!$C:$C,$B$2,'BD Factoraje'!$F:$F,$A21,'BD Factoraje'!$M:$M,S$1)</f>
        <v>0</v>
      </c>
      <c r="T21" s="11">
        <f>IF($A21=T$1,-SUMIFS('BD Factoraje'!$Q:$Q,'BD Factoraje'!$C:$C,$B$2,'BD Factoraje'!$F:$F,$A21),0)+S21-SUMIFS('BD Factoraje'!$R:$R,'BD Factoraje'!$C:$C,$B$2,'BD Factoraje'!$F:$F,$A21,'BD Factoraje'!$M:$M,T$1)</f>
        <v>0</v>
      </c>
      <c r="U21" s="11">
        <f>IF($A21=U$1,-SUMIFS('BD Factoraje'!$Q:$Q,'BD Factoraje'!$C:$C,$B$2,'BD Factoraje'!$F:$F,$A21),0)+T21-SUMIFS('BD Factoraje'!$R:$R,'BD Factoraje'!$C:$C,$B$2,'BD Factoraje'!$F:$F,$A21,'BD Factoraje'!$M:$M,U$1)</f>
        <v>1488923.8103315288</v>
      </c>
      <c r="V21" s="11">
        <f>IF($A21=V$1,-SUMIFS('BD Factoraje'!$Q:$Q,'BD Factoraje'!$C:$C,$B$2,'BD Factoraje'!$F:$F,$A21),0)+U21-SUMIFS('BD Factoraje'!$R:$R,'BD Factoraje'!$C:$C,$B$2,'BD Factoraje'!$F:$F,$A21,'BD Factoraje'!$M:$M,V$1)</f>
        <v>1190127.1103315288</v>
      </c>
      <c r="W21" s="11">
        <f>IF($A21=W$1,-SUMIFS('BD Factoraje'!$Q:$Q,'BD Factoraje'!$C:$C,$B$2,'BD Factoraje'!$F:$F,$A21),0)+V21-SUMIFS('BD Factoraje'!$R:$R,'BD Factoraje'!$C:$C,$B$2,'BD Factoraje'!$F:$F,$A21,'BD Factoraje'!$M:$M,W$1)</f>
        <v>1190127.1103315288</v>
      </c>
      <c r="X21" s="11">
        <f>IF($A21=X$1,-SUMIFS('BD Factoraje'!$Q:$Q,'BD Factoraje'!$C:$C,$B$2,'BD Factoraje'!$F:$F,$A21),0)+W21-SUMIFS('BD Factoraje'!$R:$R,'BD Factoraje'!$C:$C,$B$2,'BD Factoraje'!$F:$F,$A21,'BD Factoraje'!$M:$M,X$1)</f>
        <v>1190127.1103315288</v>
      </c>
      <c r="Y21" s="11">
        <f>IF($A21=Y$1,-SUMIFS('BD Factoraje'!$Q:$Q,'BD Factoraje'!$C:$C,$B$2,'BD Factoraje'!$F:$F,$A21),0)+X21-SUMIFS('BD Factoraje'!$R:$R,'BD Factoraje'!$C:$C,$B$2,'BD Factoraje'!$F:$F,$A21,'BD Factoraje'!$M:$M,Y$1)</f>
        <v>1190127.1103315288</v>
      </c>
      <c r="Z21" s="11">
        <f>IF($A21=Z$1,-SUMIFS('BD Factoraje'!$Q:$Q,'BD Factoraje'!$C:$C,$B$2,'BD Factoraje'!$F:$F,$A21),0)+Y21-SUMIFS('BD Factoraje'!$R:$R,'BD Factoraje'!$C:$C,$B$2,'BD Factoraje'!$F:$F,$A21,'BD Factoraje'!$M:$M,Z$1)</f>
        <v>1190127.1103315288</v>
      </c>
      <c r="AA21" s="11">
        <f>IF($A21=AA$1,-SUMIFS('BD Factoraje'!$Q:$Q,'BD Factoraje'!$C:$C,$B$2,'BD Factoraje'!$F:$F,$A21),0)+Z21-SUMIFS('BD Factoraje'!$R:$R,'BD Factoraje'!$C:$C,$B$2,'BD Factoraje'!$F:$F,$A21,'BD Factoraje'!$M:$M,AA$1)</f>
        <v>1190127.1103315288</v>
      </c>
      <c r="AB21" s="11">
        <f>IF($A21=AB$1,-SUMIFS('BD Factoraje'!$Q:$Q,'BD Factoraje'!$C:$C,$B$2,'BD Factoraje'!$F:$F,$A21),0)+AA21-SUMIFS('BD Factoraje'!$R:$R,'BD Factoraje'!$C:$C,$B$2,'BD Factoraje'!$F:$F,$A21,'BD Factoraje'!$M:$M,AB$1)</f>
        <v>1190127.1103315288</v>
      </c>
      <c r="AC21" s="11">
        <f>IF($A21=AC$1,-SUMIFS('BD Factoraje'!$Q:$Q,'BD Factoraje'!$C:$C,$B$2,'BD Factoraje'!$F:$F,$A21),0)+AB21-SUMIFS('BD Factoraje'!$R:$R,'BD Factoraje'!$C:$C,$B$2,'BD Factoraje'!$F:$F,$A21,'BD Factoraje'!$M:$M,AC$1)</f>
        <v>1190127.1103315288</v>
      </c>
    </row>
    <row r="22" spans="1:29" x14ac:dyDescent="0.25">
      <c r="A22" s="14">
        <f t="shared" si="1"/>
        <v>23</v>
      </c>
      <c r="B22" s="8">
        <v>43040</v>
      </c>
      <c r="C22" s="11">
        <f>IF($A22=C$1,-SUMIFS('BD Factoraje'!$Q:$Q,'BD Factoraje'!$C:$C,$B$2,'BD Factoraje'!$F:$F,$A22),0)</f>
        <v>0</v>
      </c>
      <c r="D22" s="11">
        <f>IF($A22=D$1,-SUMIFS('BD Factoraje'!$Q:$Q,'BD Factoraje'!$C:$C,$B$2,'BD Factoraje'!$F:$F,$A22),0)+C22-SUMIFS('BD Factoraje'!$R:$R,'BD Factoraje'!$C:$C,$B$2,'BD Factoraje'!$F:$F,$A22,'BD Factoraje'!$M:$M,D$1)</f>
        <v>0</v>
      </c>
      <c r="E22" s="11">
        <f>IF($A22=E$1,-SUMIFS('BD Factoraje'!$Q:$Q,'BD Factoraje'!$C:$C,$B$2,'BD Factoraje'!$F:$F,$A22),0)+D22-SUMIFS('BD Factoraje'!$R:$R,'BD Factoraje'!$C:$C,$B$2,'BD Factoraje'!$F:$F,$A22,'BD Factoraje'!$M:$M,E$1)</f>
        <v>0</v>
      </c>
      <c r="F22" s="11">
        <f>IF($A22=F$1,-SUMIFS('BD Factoraje'!$Q:$Q,'BD Factoraje'!$C:$C,$B$2,'BD Factoraje'!$F:$F,$A22),0)+E22-SUMIFS('BD Factoraje'!$R:$R,'BD Factoraje'!$C:$C,$B$2,'BD Factoraje'!$F:$F,$A22,'BD Factoraje'!$M:$M,F$1)</f>
        <v>0</v>
      </c>
      <c r="G22" s="11">
        <f>IF($A22=G$1,-SUMIFS('BD Factoraje'!$Q:$Q,'BD Factoraje'!$C:$C,$B$2,'BD Factoraje'!$F:$F,$A22),0)+F22-SUMIFS('BD Factoraje'!$R:$R,'BD Factoraje'!$C:$C,$B$2,'BD Factoraje'!$F:$F,$A22,'BD Factoraje'!$M:$M,G$1)</f>
        <v>0</v>
      </c>
      <c r="H22" s="11">
        <f>IF($A22=H$1,-SUMIFS('BD Factoraje'!$Q:$Q,'BD Factoraje'!$C:$C,$B$2,'BD Factoraje'!$F:$F,$A22),0)+G22-SUMIFS('BD Factoraje'!$R:$R,'BD Factoraje'!$C:$C,$B$2,'BD Factoraje'!$F:$F,$A22,'BD Factoraje'!$M:$M,H$1)</f>
        <v>0</v>
      </c>
      <c r="I22" s="11">
        <f>IF($A22=I$1,-SUMIFS('BD Factoraje'!$Q:$Q,'BD Factoraje'!$C:$C,$B$2,'BD Factoraje'!$F:$F,$A22),0)+H22-SUMIFS('BD Factoraje'!$R:$R,'BD Factoraje'!$C:$C,$B$2,'BD Factoraje'!$F:$F,$A22,'BD Factoraje'!$M:$M,I$1)</f>
        <v>0</v>
      </c>
      <c r="J22" s="11">
        <f>IF($A22=J$1,-SUMIFS('BD Factoraje'!$Q:$Q,'BD Factoraje'!$C:$C,$B$2,'BD Factoraje'!$F:$F,$A22),0)+I22-SUMIFS('BD Factoraje'!$R:$R,'BD Factoraje'!$C:$C,$B$2,'BD Factoraje'!$F:$F,$A22,'BD Factoraje'!$M:$M,J$1)</f>
        <v>0</v>
      </c>
      <c r="K22" s="11">
        <f>IF($A22=K$1,-SUMIFS('BD Factoraje'!$Q:$Q,'BD Factoraje'!$C:$C,$B$2,'BD Factoraje'!$F:$F,$A22),0)+J22-SUMIFS('BD Factoraje'!$R:$R,'BD Factoraje'!$C:$C,$B$2,'BD Factoraje'!$F:$F,$A22,'BD Factoraje'!$M:$M,K$1)</f>
        <v>0</v>
      </c>
      <c r="L22" s="11">
        <f>IF($A22=L$1,-SUMIFS('BD Factoraje'!$Q:$Q,'BD Factoraje'!$C:$C,$B$2,'BD Factoraje'!$F:$F,$A22),0)+K22-SUMIFS('BD Factoraje'!$R:$R,'BD Factoraje'!$C:$C,$B$2,'BD Factoraje'!$F:$F,$A22,'BD Factoraje'!$M:$M,L$1)</f>
        <v>0</v>
      </c>
      <c r="M22" s="11">
        <f>IF($A22=M$1,-SUMIFS('BD Factoraje'!$Q:$Q,'BD Factoraje'!$C:$C,$B$2,'BD Factoraje'!$F:$F,$A22),0)+L22-SUMIFS('BD Factoraje'!$R:$R,'BD Factoraje'!$C:$C,$B$2,'BD Factoraje'!$F:$F,$A22,'BD Factoraje'!$M:$M,M$1)</f>
        <v>0</v>
      </c>
      <c r="N22" s="11">
        <f>IF($A22=N$1,-SUMIFS('BD Factoraje'!$Q:$Q,'BD Factoraje'!$C:$C,$B$2,'BD Factoraje'!$F:$F,$A22),0)+M22-SUMIFS('BD Factoraje'!$R:$R,'BD Factoraje'!$C:$C,$B$2,'BD Factoraje'!$F:$F,$A22,'BD Factoraje'!$M:$M,N$1)</f>
        <v>0</v>
      </c>
      <c r="O22" s="11">
        <f>IF($A22=O$1,-SUMIFS('BD Factoraje'!$Q:$Q,'BD Factoraje'!$C:$C,$B$2,'BD Factoraje'!$F:$F,$A22),0)+N22-SUMIFS('BD Factoraje'!$R:$R,'BD Factoraje'!$C:$C,$B$2,'BD Factoraje'!$F:$F,$A22,'BD Factoraje'!$M:$M,O$1)</f>
        <v>0</v>
      </c>
      <c r="P22" s="11">
        <f>IF($A22=P$1,-SUMIFS('BD Factoraje'!$Q:$Q,'BD Factoraje'!$C:$C,$B$2,'BD Factoraje'!$F:$F,$A22),0)+O22-SUMIFS('BD Factoraje'!$R:$R,'BD Factoraje'!$C:$C,$B$2,'BD Factoraje'!$F:$F,$A22,'BD Factoraje'!$M:$M,P$1)</f>
        <v>0</v>
      </c>
      <c r="Q22" s="11">
        <f>IF($A22=Q$1,-SUMIFS('BD Factoraje'!$Q:$Q,'BD Factoraje'!$C:$C,$B$2,'BD Factoraje'!$F:$F,$A22),0)+P22-SUMIFS('BD Factoraje'!$R:$R,'BD Factoraje'!$C:$C,$B$2,'BD Factoraje'!$F:$F,$A22,'BD Factoraje'!$M:$M,Q$1)</f>
        <v>0</v>
      </c>
      <c r="R22" s="11">
        <f>IF($A22=R$1,-SUMIFS('BD Factoraje'!$Q:$Q,'BD Factoraje'!$C:$C,$B$2,'BD Factoraje'!$F:$F,$A22),0)+Q22-SUMIFS('BD Factoraje'!$R:$R,'BD Factoraje'!$C:$C,$B$2,'BD Factoraje'!$F:$F,$A22,'BD Factoraje'!$M:$M,R$1)</f>
        <v>0</v>
      </c>
      <c r="S22" s="11">
        <f>IF($A22=S$1,-SUMIFS('BD Factoraje'!$Q:$Q,'BD Factoraje'!$C:$C,$B$2,'BD Factoraje'!$F:$F,$A22),0)+R22-SUMIFS('BD Factoraje'!$R:$R,'BD Factoraje'!$C:$C,$B$2,'BD Factoraje'!$F:$F,$A22,'BD Factoraje'!$M:$M,S$1)</f>
        <v>0</v>
      </c>
      <c r="T22" s="11">
        <f>IF($A22=T$1,-SUMIFS('BD Factoraje'!$Q:$Q,'BD Factoraje'!$C:$C,$B$2,'BD Factoraje'!$F:$F,$A22),0)+S22-SUMIFS('BD Factoraje'!$R:$R,'BD Factoraje'!$C:$C,$B$2,'BD Factoraje'!$F:$F,$A22,'BD Factoraje'!$M:$M,T$1)</f>
        <v>0</v>
      </c>
      <c r="U22" s="11">
        <f>IF($A22=U$1,-SUMIFS('BD Factoraje'!$Q:$Q,'BD Factoraje'!$C:$C,$B$2,'BD Factoraje'!$F:$F,$A22),0)+T22-SUMIFS('BD Factoraje'!$R:$R,'BD Factoraje'!$C:$C,$B$2,'BD Factoraje'!$F:$F,$A22,'BD Factoraje'!$M:$M,U$1)</f>
        <v>0</v>
      </c>
      <c r="V22" s="11">
        <f>IF($A22=V$1,-SUMIFS('BD Factoraje'!$Q:$Q,'BD Factoraje'!$C:$C,$B$2,'BD Factoraje'!$F:$F,$A22),0)+U22-SUMIFS('BD Factoraje'!$R:$R,'BD Factoraje'!$C:$C,$B$2,'BD Factoraje'!$F:$F,$A22,'BD Factoraje'!$M:$M,V$1)</f>
        <v>1293963.8574400002</v>
      </c>
      <c r="W22" s="11">
        <f>IF($A22=W$1,-SUMIFS('BD Factoraje'!$Q:$Q,'BD Factoraje'!$C:$C,$B$2,'BD Factoraje'!$F:$F,$A22),0)+V22-SUMIFS('BD Factoraje'!$R:$R,'BD Factoraje'!$C:$C,$B$2,'BD Factoraje'!$F:$F,$A22,'BD Factoraje'!$M:$M,W$1)</f>
        <v>1293963.8574400002</v>
      </c>
      <c r="X22" s="11">
        <f>IF($A22=X$1,-SUMIFS('BD Factoraje'!$Q:$Q,'BD Factoraje'!$C:$C,$B$2,'BD Factoraje'!$F:$F,$A22),0)+W22-SUMIFS('BD Factoraje'!$R:$R,'BD Factoraje'!$C:$C,$B$2,'BD Factoraje'!$F:$F,$A22,'BD Factoraje'!$M:$M,X$1)</f>
        <v>1293963.8574400002</v>
      </c>
      <c r="Y22" s="11">
        <f>IF($A22=Y$1,-SUMIFS('BD Factoraje'!$Q:$Q,'BD Factoraje'!$C:$C,$B$2,'BD Factoraje'!$F:$F,$A22),0)+X22-SUMIFS('BD Factoraje'!$R:$R,'BD Factoraje'!$C:$C,$B$2,'BD Factoraje'!$F:$F,$A22,'BD Factoraje'!$M:$M,Y$1)</f>
        <v>1293963.8574400002</v>
      </c>
      <c r="Z22" s="11">
        <f>IF($A22=Z$1,-SUMIFS('BD Factoraje'!$Q:$Q,'BD Factoraje'!$C:$C,$B$2,'BD Factoraje'!$F:$F,$A22),0)+Y22-SUMIFS('BD Factoraje'!$R:$R,'BD Factoraje'!$C:$C,$B$2,'BD Factoraje'!$F:$F,$A22,'BD Factoraje'!$M:$M,Z$1)</f>
        <v>1293963.8574400002</v>
      </c>
      <c r="AA22" s="11">
        <f>IF($A22=AA$1,-SUMIFS('BD Factoraje'!$Q:$Q,'BD Factoraje'!$C:$C,$B$2,'BD Factoraje'!$F:$F,$A22),0)+Z22-SUMIFS('BD Factoraje'!$R:$R,'BD Factoraje'!$C:$C,$B$2,'BD Factoraje'!$F:$F,$A22,'BD Factoraje'!$M:$M,AA$1)</f>
        <v>1293963.8574400002</v>
      </c>
      <c r="AB22" s="11">
        <f>IF($A22=AB$1,-SUMIFS('BD Factoraje'!$Q:$Q,'BD Factoraje'!$C:$C,$B$2,'BD Factoraje'!$F:$F,$A22),0)+AA22-SUMIFS('BD Factoraje'!$R:$R,'BD Factoraje'!$C:$C,$B$2,'BD Factoraje'!$F:$F,$A22,'BD Factoraje'!$M:$M,AB$1)</f>
        <v>1293963.8574400002</v>
      </c>
      <c r="AC22" s="11">
        <f>IF($A22=AC$1,-SUMIFS('BD Factoraje'!$Q:$Q,'BD Factoraje'!$C:$C,$B$2,'BD Factoraje'!$F:$F,$A22),0)+AB22-SUMIFS('BD Factoraje'!$R:$R,'BD Factoraje'!$C:$C,$B$2,'BD Factoraje'!$F:$F,$A22,'BD Factoraje'!$M:$M,AC$1)</f>
        <v>1293963.8574400002</v>
      </c>
    </row>
    <row r="23" spans="1:29" x14ac:dyDescent="0.25">
      <c r="A23" s="14">
        <f t="shared" si="1"/>
        <v>24</v>
      </c>
      <c r="B23" s="8">
        <v>43070</v>
      </c>
      <c r="C23" s="11">
        <f>IF($A23=C$1,-SUMIFS('BD Factoraje'!$Q:$Q,'BD Factoraje'!$C:$C,$B$2,'BD Factoraje'!$F:$F,$A23),0)</f>
        <v>0</v>
      </c>
      <c r="D23" s="11">
        <f>IF($A23=D$1,-SUMIFS('BD Factoraje'!$Q:$Q,'BD Factoraje'!$C:$C,$B$2,'BD Factoraje'!$F:$F,$A23),0)+C23-SUMIFS('BD Factoraje'!$R:$R,'BD Factoraje'!$C:$C,$B$2,'BD Factoraje'!$F:$F,$A23,'BD Factoraje'!$M:$M,D$1)</f>
        <v>0</v>
      </c>
      <c r="E23" s="11">
        <f>IF($A23=E$1,-SUMIFS('BD Factoraje'!$Q:$Q,'BD Factoraje'!$C:$C,$B$2,'BD Factoraje'!$F:$F,$A23),0)+D23-SUMIFS('BD Factoraje'!$R:$R,'BD Factoraje'!$C:$C,$B$2,'BD Factoraje'!$F:$F,$A23,'BD Factoraje'!$M:$M,E$1)</f>
        <v>0</v>
      </c>
      <c r="F23" s="11">
        <f>IF($A23=F$1,-SUMIFS('BD Factoraje'!$Q:$Q,'BD Factoraje'!$C:$C,$B$2,'BD Factoraje'!$F:$F,$A23),0)+E23-SUMIFS('BD Factoraje'!$R:$R,'BD Factoraje'!$C:$C,$B$2,'BD Factoraje'!$F:$F,$A23,'BD Factoraje'!$M:$M,F$1)</f>
        <v>0</v>
      </c>
      <c r="G23" s="11">
        <f>IF($A23=G$1,-SUMIFS('BD Factoraje'!$Q:$Q,'BD Factoraje'!$C:$C,$B$2,'BD Factoraje'!$F:$F,$A23),0)+F23-SUMIFS('BD Factoraje'!$R:$R,'BD Factoraje'!$C:$C,$B$2,'BD Factoraje'!$F:$F,$A23,'BD Factoraje'!$M:$M,G$1)</f>
        <v>0</v>
      </c>
      <c r="H23" s="11">
        <f>IF($A23=H$1,-SUMIFS('BD Factoraje'!$Q:$Q,'BD Factoraje'!$C:$C,$B$2,'BD Factoraje'!$F:$F,$A23),0)+G23-SUMIFS('BD Factoraje'!$R:$R,'BD Factoraje'!$C:$C,$B$2,'BD Factoraje'!$F:$F,$A23,'BD Factoraje'!$M:$M,H$1)</f>
        <v>0</v>
      </c>
      <c r="I23" s="11">
        <f>IF($A23=I$1,-SUMIFS('BD Factoraje'!$Q:$Q,'BD Factoraje'!$C:$C,$B$2,'BD Factoraje'!$F:$F,$A23),0)+H23-SUMIFS('BD Factoraje'!$R:$R,'BD Factoraje'!$C:$C,$B$2,'BD Factoraje'!$F:$F,$A23,'BD Factoraje'!$M:$M,I$1)</f>
        <v>0</v>
      </c>
      <c r="J23" s="11">
        <f>IF($A23=J$1,-SUMIFS('BD Factoraje'!$Q:$Q,'BD Factoraje'!$C:$C,$B$2,'BD Factoraje'!$F:$F,$A23),0)+I23-SUMIFS('BD Factoraje'!$R:$R,'BD Factoraje'!$C:$C,$B$2,'BD Factoraje'!$F:$F,$A23,'BD Factoraje'!$M:$M,J$1)</f>
        <v>0</v>
      </c>
      <c r="K23" s="11">
        <f>IF($A23=K$1,-SUMIFS('BD Factoraje'!$Q:$Q,'BD Factoraje'!$C:$C,$B$2,'BD Factoraje'!$F:$F,$A23),0)+J23-SUMIFS('BD Factoraje'!$R:$R,'BD Factoraje'!$C:$C,$B$2,'BD Factoraje'!$F:$F,$A23,'BD Factoraje'!$M:$M,K$1)</f>
        <v>0</v>
      </c>
      <c r="L23" s="11">
        <f>IF($A23=L$1,-SUMIFS('BD Factoraje'!$Q:$Q,'BD Factoraje'!$C:$C,$B$2,'BD Factoraje'!$F:$F,$A23),0)+K23-SUMIFS('BD Factoraje'!$R:$R,'BD Factoraje'!$C:$C,$B$2,'BD Factoraje'!$F:$F,$A23,'BD Factoraje'!$M:$M,L$1)</f>
        <v>0</v>
      </c>
      <c r="M23" s="11">
        <f>IF($A23=M$1,-SUMIFS('BD Factoraje'!$Q:$Q,'BD Factoraje'!$C:$C,$B$2,'BD Factoraje'!$F:$F,$A23),0)+L23-SUMIFS('BD Factoraje'!$R:$R,'BD Factoraje'!$C:$C,$B$2,'BD Factoraje'!$F:$F,$A23,'BD Factoraje'!$M:$M,M$1)</f>
        <v>0</v>
      </c>
      <c r="N23" s="11">
        <f>IF($A23=N$1,-SUMIFS('BD Factoraje'!$Q:$Q,'BD Factoraje'!$C:$C,$B$2,'BD Factoraje'!$F:$F,$A23),0)+M23-SUMIFS('BD Factoraje'!$R:$R,'BD Factoraje'!$C:$C,$B$2,'BD Factoraje'!$F:$F,$A23,'BD Factoraje'!$M:$M,N$1)</f>
        <v>0</v>
      </c>
      <c r="O23" s="11">
        <f>IF($A23=O$1,-SUMIFS('BD Factoraje'!$Q:$Q,'BD Factoraje'!$C:$C,$B$2,'BD Factoraje'!$F:$F,$A23),0)+N23-SUMIFS('BD Factoraje'!$R:$R,'BD Factoraje'!$C:$C,$B$2,'BD Factoraje'!$F:$F,$A23,'BD Factoraje'!$M:$M,O$1)</f>
        <v>0</v>
      </c>
      <c r="P23" s="11">
        <f>IF($A23=P$1,-SUMIFS('BD Factoraje'!$Q:$Q,'BD Factoraje'!$C:$C,$B$2,'BD Factoraje'!$F:$F,$A23),0)+O23-SUMIFS('BD Factoraje'!$R:$R,'BD Factoraje'!$C:$C,$B$2,'BD Factoraje'!$F:$F,$A23,'BD Factoraje'!$M:$M,P$1)</f>
        <v>0</v>
      </c>
      <c r="Q23" s="11">
        <f>IF($A23=Q$1,-SUMIFS('BD Factoraje'!$Q:$Q,'BD Factoraje'!$C:$C,$B$2,'BD Factoraje'!$F:$F,$A23),0)+P23-SUMIFS('BD Factoraje'!$R:$R,'BD Factoraje'!$C:$C,$B$2,'BD Factoraje'!$F:$F,$A23,'BD Factoraje'!$M:$M,Q$1)</f>
        <v>0</v>
      </c>
      <c r="R23" s="11">
        <f>IF($A23=R$1,-SUMIFS('BD Factoraje'!$Q:$Q,'BD Factoraje'!$C:$C,$B$2,'BD Factoraje'!$F:$F,$A23),0)+Q23-SUMIFS('BD Factoraje'!$R:$R,'BD Factoraje'!$C:$C,$B$2,'BD Factoraje'!$F:$F,$A23,'BD Factoraje'!$M:$M,R$1)</f>
        <v>0</v>
      </c>
      <c r="S23" s="11">
        <f>IF($A23=S$1,-SUMIFS('BD Factoraje'!$Q:$Q,'BD Factoraje'!$C:$C,$B$2,'BD Factoraje'!$F:$F,$A23),0)+R23-SUMIFS('BD Factoraje'!$R:$R,'BD Factoraje'!$C:$C,$B$2,'BD Factoraje'!$F:$F,$A23,'BD Factoraje'!$M:$M,S$1)</f>
        <v>0</v>
      </c>
      <c r="T23" s="11">
        <f>IF($A23=T$1,-SUMIFS('BD Factoraje'!$Q:$Q,'BD Factoraje'!$C:$C,$B$2,'BD Factoraje'!$F:$F,$A23),0)+S23-SUMIFS('BD Factoraje'!$R:$R,'BD Factoraje'!$C:$C,$B$2,'BD Factoraje'!$F:$F,$A23,'BD Factoraje'!$M:$M,T$1)</f>
        <v>0</v>
      </c>
      <c r="U23" s="11">
        <f>IF($A23=U$1,-SUMIFS('BD Factoraje'!$Q:$Q,'BD Factoraje'!$C:$C,$B$2,'BD Factoraje'!$F:$F,$A23),0)+T23-SUMIFS('BD Factoraje'!$R:$R,'BD Factoraje'!$C:$C,$B$2,'BD Factoraje'!$F:$F,$A23,'BD Factoraje'!$M:$M,U$1)</f>
        <v>0</v>
      </c>
      <c r="V23" s="11">
        <f>IF($A23=V$1,-SUMIFS('BD Factoraje'!$Q:$Q,'BD Factoraje'!$C:$C,$B$2,'BD Factoraje'!$F:$F,$A23),0)+U23-SUMIFS('BD Factoraje'!$R:$R,'BD Factoraje'!$C:$C,$B$2,'BD Factoraje'!$F:$F,$A23,'BD Factoraje'!$M:$M,V$1)</f>
        <v>0</v>
      </c>
      <c r="W23" s="11">
        <f>IF($A23=W$1,-SUMIFS('BD Factoraje'!$Q:$Q,'BD Factoraje'!$C:$C,$B$2,'BD Factoraje'!$F:$F,$A23),0)+V23-SUMIFS('BD Factoraje'!$R:$R,'BD Factoraje'!$C:$C,$B$2,'BD Factoraje'!$F:$F,$A23,'BD Factoraje'!$M:$M,W$1)</f>
        <v>0</v>
      </c>
      <c r="X23" s="11">
        <f>IF($A23=X$1,-SUMIFS('BD Factoraje'!$Q:$Q,'BD Factoraje'!$C:$C,$B$2,'BD Factoraje'!$F:$F,$A23),0)+W23-SUMIFS('BD Factoraje'!$R:$R,'BD Factoraje'!$C:$C,$B$2,'BD Factoraje'!$F:$F,$A23,'BD Factoraje'!$M:$M,X$1)</f>
        <v>0</v>
      </c>
      <c r="Y23" s="11">
        <f>IF($A23=Y$1,-SUMIFS('BD Factoraje'!$Q:$Q,'BD Factoraje'!$C:$C,$B$2,'BD Factoraje'!$F:$F,$A23),0)+X23-SUMIFS('BD Factoraje'!$R:$R,'BD Factoraje'!$C:$C,$B$2,'BD Factoraje'!$F:$F,$A23,'BD Factoraje'!$M:$M,Y$1)</f>
        <v>0</v>
      </c>
      <c r="Z23" s="11">
        <f>IF($A23=Z$1,-SUMIFS('BD Factoraje'!$Q:$Q,'BD Factoraje'!$C:$C,$B$2,'BD Factoraje'!$F:$F,$A23),0)+Y23-SUMIFS('BD Factoraje'!$R:$R,'BD Factoraje'!$C:$C,$B$2,'BD Factoraje'!$F:$F,$A23,'BD Factoraje'!$M:$M,Z$1)</f>
        <v>0</v>
      </c>
      <c r="AA23" s="11">
        <f>IF($A23=AA$1,-SUMIFS('BD Factoraje'!$Q:$Q,'BD Factoraje'!$C:$C,$B$2,'BD Factoraje'!$F:$F,$A23),0)+Z23-SUMIFS('BD Factoraje'!$R:$R,'BD Factoraje'!$C:$C,$B$2,'BD Factoraje'!$F:$F,$A23,'BD Factoraje'!$M:$M,AA$1)</f>
        <v>0</v>
      </c>
      <c r="AB23" s="11">
        <f>IF($A23=AB$1,-SUMIFS('BD Factoraje'!$Q:$Q,'BD Factoraje'!$C:$C,$B$2,'BD Factoraje'!$F:$F,$A23),0)+AA23-SUMIFS('BD Factoraje'!$R:$R,'BD Factoraje'!$C:$C,$B$2,'BD Factoraje'!$F:$F,$A23,'BD Factoraje'!$M:$M,AB$1)</f>
        <v>0</v>
      </c>
      <c r="AC23" s="11">
        <f>IF($A23=AC$1,-SUMIFS('BD Factoraje'!$Q:$Q,'BD Factoraje'!$C:$C,$B$2,'BD Factoraje'!$F:$F,$A23),0)+AB23-SUMIFS('BD Factoraje'!$R:$R,'BD Factoraje'!$C:$C,$B$2,'BD Factoraje'!$F:$F,$A23,'BD Factoraje'!$M:$M,AC$1)</f>
        <v>0</v>
      </c>
    </row>
    <row r="24" spans="1:29" x14ac:dyDescent="0.25">
      <c r="A24" s="14">
        <f t="shared" si="1"/>
        <v>25</v>
      </c>
      <c r="B24" s="8">
        <v>43101</v>
      </c>
      <c r="C24" s="11">
        <f>IF($A24=C$1,-SUMIFS('BD Factoraje'!$Q:$Q,'BD Factoraje'!$C:$C,$B$2,'BD Factoraje'!$F:$F,$A24),0)</f>
        <v>0</v>
      </c>
      <c r="D24" s="11">
        <f>IF($A24=D$1,-SUMIFS('BD Factoraje'!$Q:$Q,'BD Factoraje'!$C:$C,$B$2,'BD Factoraje'!$F:$F,$A24),0)+C24-SUMIFS('BD Factoraje'!$R:$R,'BD Factoraje'!$C:$C,$B$2,'BD Factoraje'!$F:$F,$A24,'BD Factoraje'!$M:$M,D$1)</f>
        <v>0</v>
      </c>
      <c r="E24" s="11">
        <f>IF($A24=E$1,-SUMIFS('BD Factoraje'!$Q:$Q,'BD Factoraje'!$C:$C,$B$2,'BD Factoraje'!$F:$F,$A24),0)+D24-SUMIFS('BD Factoraje'!$R:$R,'BD Factoraje'!$C:$C,$B$2,'BD Factoraje'!$F:$F,$A24,'BD Factoraje'!$M:$M,E$1)</f>
        <v>0</v>
      </c>
      <c r="F24" s="11">
        <f>IF($A24=F$1,-SUMIFS('BD Factoraje'!$Q:$Q,'BD Factoraje'!$C:$C,$B$2,'BD Factoraje'!$F:$F,$A24),0)+E24-SUMIFS('BD Factoraje'!$R:$R,'BD Factoraje'!$C:$C,$B$2,'BD Factoraje'!$F:$F,$A24,'BD Factoraje'!$M:$M,F$1)</f>
        <v>0</v>
      </c>
      <c r="G24" s="11">
        <f>IF($A24=G$1,-SUMIFS('BD Factoraje'!$Q:$Q,'BD Factoraje'!$C:$C,$B$2,'BD Factoraje'!$F:$F,$A24),0)+F24-SUMIFS('BD Factoraje'!$R:$R,'BD Factoraje'!$C:$C,$B$2,'BD Factoraje'!$F:$F,$A24,'BD Factoraje'!$M:$M,G$1)</f>
        <v>0</v>
      </c>
      <c r="H24" s="11">
        <f>IF($A24=H$1,-SUMIFS('BD Factoraje'!$Q:$Q,'BD Factoraje'!$C:$C,$B$2,'BD Factoraje'!$F:$F,$A24),0)+G24-SUMIFS('BD Factoraje'!$R:$R,'BD Factoraje'!$C:$C,$B$2,'BD Factoraje'!$F:$F,$A24,'BD Factoraje'!$M:$M,H$1)</f>
        <v>0</v>
      </c>
      <c r="I24" s="11">
        <f>IF($A24=I$1,-SUMIFS('BD Factoraje'!$Q:$Q,'BD Factoraje'!$C:$C,$B$2,'BD Factoraje'!$F:$F,$A24),0)+H24-SUMIFS('BD Factoraje'!$R:$R,'BD Factoraje'!$C:$C,$B$2,'BD Factoraje'!$F:$F,$A24,'BD Factoraje'!$M:$M,I$1)</f>
        <v>0</v>
      </c>
      <c r="J24" s="11">
        <f>IF($A24=J$1,-SUMIFS('BD Factoraje'!$Q:$Q,'BD Factoraje'!$C:$C,$B$2,'BD Factoraje'!$F:$F,$A24),0)+I24-SUMIFS('BD Factoraje'!$R:$R,'BD Factoraje'!$C:$C,$B$2,'BD Factoraje'!$F:$F,$A24,'BD Factoraje'!$M:$M,J$1)</f>
        <v>0</v>
      </c>
      <c r="K24" s="11">
        <f>IF($A24=K$1,-SUMIFS('BD Factoraje'!$Q:$Q,'BD Factoraje'!$C:$C,$B$2,'BD Factoraje'!$F:$F,$A24),0)+J24-SUMIFS('BD Factoraje'!$R:$R,'BD Factoraje'!$C:$C,$B$2,'BD Factoraje'!$F:$F,$A24,'BD Factoraje'!$M:$M,K$1)</f>
        <v>0</v>
      </c>
      <c r="L24" s="11">
        <f>IF($A24=L$1,-SUMIFS('BD Factoraje'!$Q:$Q,'BD Factoraje'!$C:$C,$B$2,'BD Factoraje'!$F:$F,$A24),0)+K24-SUMIFS('BD Factoraje'!$R:$R,'BD Factoraje'!$C:$C,$B$2,'BD Factoraje'!$F:$F,$A24,'BD Factoraje'!$M:$M,L$1)</f>
        <v>0</v>
      </c>
      <c r="M24" s="11">
        <f>IF($A24=M$1,-SUMIFS('BD Factoraje'!$Q:$Q,'BD Factoraje'!$C:$C,$B$2,'BD Factoraje'!$F:$F,$A24),0)+L24-SUMIFS('BD Factoraje'!$R:$R,'BD Factoraje'!$C:$C,$B$2,'BD Factoraje'!$F:$F,$A24,'BD Factoraje'!$M:$M,M$1)</f>
        <v>0</v>
      </c>
      <c r="N24" s="11">
        <f>IF($A24=N$1,-SUMIFS('BD Factoraje'!$Q:$Q,'BD Factoraje'!$C:$C,$B$2,'BD Factoraje'!$F:$F,$A24),0)+M24-SUMIFS('BD Factoraje'!$R:$R,'BD Factoraje'!$C:$C,$B$2,'BD Factoraje'!$F:$F,$A24,'BD Factoraje'!$M:$M,N$1)</f>
        <v>0</v>
      </c>
      <c r="O24" s="11">
        <f>IF($A24=O$1,-SUMIFS('BD Factoraje'!$Q:$Q,'BD Factoraje'!$C:$C,$B$2,'BD Factoraje'!$F:$F,$A24),0)+N24-SUMIFS('BD Factoraje'!$R:$R,'BD Factoraje'!$C:$C,$B$2,'BD Factoraje'!$F:$F,$A24,'BD Factoraje'!$M:$M,O$1)</f>
        <v>0</v>
      </c>
      <c r="P24" s="11">
        <f>IF($A24=P$1,-SUMIFS('BD Factoraje'!$Q:$Q,'BD Factoraje'!$C:$C,$B$2,'BD Factoraje'!$F:$F,$A24),0)+O24-SUMIFS('BD Factoraje'!$R:$R,'BD Factoraje'!$C:$C,$B$2,'BD Factoraje'!$F:$F,$A24,'BD Factoraje'!$M:$M,P$1)</f>
        <v>0</v>
      </c>
      <c r="Q24" s="11">
        <f>IF($A24=Q$1,-SUMIFS('BD Factoraje'!$Q:$Q,'BD Factoraje'!$C:$C,$B$2,'BD Factoraje'!$F:$F,$A24),0)+P24-SUMIFS('BD Factoraje'!$R:$R,'BD Factoraje'!$C:$C,$B$2,'BD Factoraje'!$F:$F,$A24,'BD Factoraje'!$M:$M,Q$1)</f>
        <v>0</v>
      </c>
      <c r="R24" s="11">
        <f>IF($A24=R$1,-SUMIFS('BD Factoraje'!$Q:$Q,'BD Factoraje'!$C:$C,$B$2,'BD Factoraje'!$F:$F,$A24),0)+Q24-SUMIFS('BD Factoraje'!$R:$R,'BD Factoraje'!$C:$C,$B$2,'BD Factoraje'!$F:$F,$A24,'BD Factoraje'!$M:$M,R$1)</f>
        <v>0</v>
      </c>
      <c r="S24" s="11">
        <f>IF($A24=S$1,-SUMIFS('BD Factoraje'!$Q:$Q,'BD Factoraje'!$C:$C,$B$2,'BD Factoraje'!$F:$F,$A24),0)+R24-SUMIFS('BD Factoraje'!$R:$R,'BD Factoraje'!$C:$C,$B$2,'BD Factoraje'!$F:$F,$A24,'BD Factoraje'!$M:$M,S$1)</f>
        <v>0</v>
      </c>
      <c r="T24" s="11">
        <f>IF($A24=T$1,-SUMIFS('BD Factoraje'!$Q:$Q,'BD Factoraje'!$C:$C,$B$2,'BD Factoraje'!$F:$F,$A24),0)+S24-SUMIFS('BD Factoraje'!$R:$R,'BD Factoraje'!$C:$C,$B$2,'BD Factoraje'!$F:$F,$A24,'BD Factoraje'!$M:$M,T$1)</f>
        <v>0</v>
      </c>
      <c r="U24" s="11">
        <f>IF($A24=U$1,-SUMIFS('BD Factoraje'!$Q:$Q,'BD Factoraje'!$C:$C,$B$2,'BD Factoraje'!$F:$F,$A24),0)+T24-SUMIFS('BD Factoraje'!$R:$R,'BD Factoraje'!$C:$C,$B$2,'BD Factoraje'!$F:$F,$A24,'BD Factoraje'!$M:$M,U$1)</f>
        <v>0</v>
      </c>
      <c r="V24" s="11">
        <f>IF($A24=V$1,-SUMIFS('BD Factoraje'!$Q:$Q,'BD Factoraje'!$C:$C,$B$2,'BD Factoraje'!$F:$F,$A24),0)+U24-SUMIFS('BD Factoraje'!$R:$R,'BD Factoraje'!$C:$C,$B$2,'BD Factoraje'!$F:$F,$A24,'BD Factoraje'!$M:$M,V$1)</f>
        <v>0</v>
      </c>
      <c r="W24" s="11">
        <f>IF($A24=W$1,-SUMIFS('BD Factoraje'!$Q:$Q,'BD Factoraje'!$C:$C,$B$2,'BD Factoraje'!$F:$F,$A24),0)+V24-SUMIFS('BD Factoraje'!$R:$R,'BD Factoraje'!$C:$C,$B$2,'BD Factoraje'!$F:$F,$A24,'BD Factoraje'!$M:$M,W$1)</f>
        <v>0</v>
      </c>
      <c r="X24" s="11">
        <f>IF($A24=X$1,-SUMIFS('BD Factoraje'!$Q:$Q,'BD Factoraje'!$C:$C,$B$2,'BD Factoraje'!$F:$F,$A24),0)+W24-SUMIFS('BD Factoraje'!$R:$R,'BD Factoraje'!$C:$C,$B$2,'BD Factoraje'!$F:$F,$A24,'BD Factoraje'!$M:$M,X$1)</f>
        <v>0</v>
      </c>
      <c r="Y24" s="11">
        <f>IF($A24=Y$1,-SUMIFS('BD Factoraje'!$Q:$Q,'BD Factoraje'!$C:$C,$B$2,'BD Factoraje'!$F:$F,$A24),0)+X24-SUMIFS('BD Factoraje'!$R:$R,'BD Factoraje'!$C:$C,$B$2,'BD Factoraje'!$F:$F,$A24,'BD Factoraje'!$M:$M,Y$1)</f>
        <v>0</v>
      </c>
      <c r="Z24" s="11">
        <f>IF($A24=Z$1,-SUMIFS('BD Factoraje'!$Q:$Q,'BD Factoraje'!$C:$C,$B$2,'BD Factoraje'!$F:$F,$A24),0)+Y24-SUMIFS('BD Factoraje'!$R:$R,'BD Factoraje'!$C:$C,$B$2,'BD Factoraje'!$F:$F,$A24,'BD Factoraje'!$M:$M,Z$1)</f>
        <v>0</v>
      </c>
      <c r="AA24" s="11">
        <f>IF($A24=AA$1,-SUMIFS('BD Factoraje'!$Q:$Q,'BD Factoraje'!$C:$C,$B$2,'BD Factoraje'!$F:$F,$A24),0)+Z24-SUMIFS('BD Factoraje'!$R:$R,'BD Factoraje'!$C:$C,$B$2,'BD Factoraje'!$F:$F,$A24,'BD Factoraje'!$M:$M,AA$1)</f>
        <v>0</v>
      </c>
      <c r="AB24" s="11">
        <f>IF($A24=AB$1,-SUMIFS('BD Factoraje'!$Q:$Q,'BD Factoraje'!$C:$C,$B$2,'BD Factoraje'!$F:$F,$A24),0)+AA24-SUMIFS('BD Factoraje'!$R:$R,'BD Factoraje'!$C:$C,$B$2,'BD Factoraje'!$F:$F,$A24,'BD Factoraje'!$M:$M,AB$1)</f>
        <v>0</v>
      </c>
      <c r="AC24" s="11">
        <f>IF($A24=AC$1,-SUMIFS('BD Factoraje'!$Q:$Q,'BD Factoraje'!$C:$C,$B$2,'BD Factoraje'!$F:$F,$A24),0)+AB24-SUMIFS('BD Factoraje'!$R:$R,'BD Factoraje'!$C:$C,$B$2,'BD Factoraje'!$F:$F,$A24,'BD Factoraje'!$M:$M,AC$1)</f>
        <v>0</v>
      </c>
    </row>
    <row r="25" spans="1:29" x14ac:dyDescent="0.25">
      <c r="A25" s="14">
        <f t="shared" si="1"/>
        <v>26</v>
      </c>
      <c r="B25" s="8">
        <v>43132</v>
      </c>
      <c r="C25" s="11">
        <f>IF($A25=C$1,-SUMIFS('BD Factoraje'!$Q:$Q,'BD Factoraje'!$C:$C,$B$2,'BD Factoraje'!$F:$F,$A25),0)</f>
        <v>0</v>
      </c>
      <c r="D25" s="11">
        <f>IF($A25=D$1,-SUMIFS('BD Factoraje'!$Q:$Q,'BD Factoraje'!$C:$C,$B$2,'BD Factoraje'!$F:$F,$A25),0)+C25-SUMIFS('BD Factoraje'!$R:$R,'BD Factoraje'!$C:$C,$B$2,'BD Factoraje'!$F:$F,$A25,'BD Factoraje'!$M:$M,D$1)</f>
        <v>0</v>
      </c>
      <c r="E25" s="11">
        <f>IF($A25=E$1,-SUMIFS('BD Factoraje'!$Q:$Q,'BD Factoraje'!$C:$C,$B$2,'BD Factoraje'!$F:$F,$A25),0)+D25-SUMIFS('BD Factoraje'!$R:$R,'BD Factoraje'!$C:$C,$B$2,'BD Factoraje'!$F:$F,$A25,'BD Factoraje'!$M:$M,E$1)</f>
        <v>0</v>
      </c>
      <c r="F25" s="11">
        <f>IF($A25=F$1,-SUMIFS('BD Factoraje'!$Q:$Q,'BD Factoraje'!$C:$C,$B$2,'BD Factoraje'!$F:$F,$A25),0)+E25-SUMIFS('BD Factoraje'!$R:$R,'BD Factoraje'!$C:$C,$B$2,'BD Factoraje'!$F:$F,$A25,'BD Factoraje'!$M:$M,F$1)</f>
        <v>0</v>
      </c>
      <c r="G25" s="11">
        <f>IF($A25=G$1,-SUMIFS('BD Factoraje'!$Q:$Q,'BD Factoraje'!$C:$C,$B$2,'BD Factoraje'!$F:$F,$A25),0)+F25-SUMIFS('BD Factoraje'!$R:$R,'BD Factoraje'!$C:$C,$B$2,'BD Factoraje'!$F:$F,$A25,'BD Factoraje'!$M:$M,G$1)</f>
        <v>0</v>
      </c>
      <c r="H25" s="11">
        <f>IF($A25=H$1,-SUMIFS('BD Factoraje'!$Q:$Q,'BD Factoraje'!$C:$C,$B$2,'BD Factoraje'!$F:$F,$A25),0)+G25-SUMIFS('BD Factoraje'!$R:$R,'BD Factoraje'!$C:$C,$B$2,'BD Factoraje'!$F:$F,$A25,'BD Factoraje'!$M:$M,H$1)</f>
        <v>0</v>
      </c>
      <c r="I25" s="11">
        <f>IF($A25=I$1,-SUMIFS('BD Factoraje'!$Q:$Q,'BD Factoraje'!$C:$C,$B$2,'BD Factoraje'!$F:$F,$A25),0)+H25-SUMIFS('BD Factoraje'!$R:$R,'BD Factoraje'!$C:$C,$B$2,'BD Factoraje'!$F:$F,$A25,'BD Factoraje'!$M:$M,I$1)</f>
        <v>0</v>
      </c>
      <c r="J25" s="11">
        <f>IF($A25=J$1,-SUMIFS('BD Factoraje'!$Q:$Q,'BD Factoraje'!$C:$C,$B$2,'BD Factoraje'!$F:$F,$A25),0)+I25-SUMIFS('BD Factoraje'!$R:$R,'BD Factoraje'!$C:$C,$B$2,'BD Factoraje'!$F:$F,$A25,'BD Factoraje'!$M:$M,J$1)</f>
        <v>0</v>
      </c>
      <c r="K25" s="11">
        <f>IF($A25=K$1,-SUMIFS('BD Factoraje'!$Q:$Q,'BD Factoraje'!$C:$C,$B$2,'BD Factoraje'!$F:$F,$A25),0)+J25-SUMIFS('BD Factoraje'!$R:$R,'BD Factoraje'!$C:$C,$B$2,'BD Factoraje'!$F:$F,$A25,'BD Factoraje'!$M:$M,K$1)</f>
        <v>0</v>
      </c>
      <c r="L25" s="11">
        <f>IF($A25=L$1,-SUMIFS('BD Factoraje'!$Q:$Q,'BD Factoraje'!$C:$C,$B$2,'BD Factoraje'!$F:$F,$A25),0)+K25-SUMIFS('BD Factoraje'!$R:$R,'BD Factoraje'!$C:$C,$B$2,'BD Factoraje'!$F:$F,$A25,'BD Factoraje'!$M:$M,L$1)</f>
        <v>0</v>
      </c>
      <c r="M25" s="11">
        <f>IF($A25=M$1,-SUMIFS('BD Factoraje'!$Q:$Q,'BD Factoraje'!$C:$C,$B$2,'BD Factoraje'!$F:$F,$A25),0)+L25-SUMIFS('BD Factoraje'!$R:$R,'BD Factoraje'!$C:$C,$B$2,'BD Factoraje'!$F:$F,$A25,'BD Factoraje'!$M:$M,M$1)</f>
        <v>0</v>
      </c>
      <c r="N25" s="11">
        <f>IF($A25=N$1,-SUMIFS('BD Factoraje'!$Q:$Q,'BD Factoraje'!$C:$C,$B$2,'BD Factoraje'!$F:$F,$A25),0)+M25-SUMIFS('BD Factoraje'!$R:$R,'BD Factoraje'!$C:$C,$B$2,'BD Factoraje'!$F:$F,$A25,'BD Factoraje'!$M:$M,N$1)</f>
        <v>0</v>
      </c>
      <c r="O25" s="11">
        <f>IF($A25=O$1,-SUMIFS('BD Factoraje'!$Q:$Q,'BD Factoraje'!$C:$C,$B$2,'BD Factoraje'!$F:$F,$A25),0)+N25-SUMIFS('BD Factoraje'!$R:$R,'BD Factoraje'!$C:$C,$B$2,'BD Factoraje'!$F:$F,$A25,'BD Factoraje'!$M:$M,O$1)</f>
        <v>0</v>
      </c>
      <c r="P25" s="11">
        <f>IF($A25=P$1,-SUMIFS('BD Factoraje'!$Q:$Q,'BD Factoraje'!$C:$C,$B$2,'BD Factoraje'!$F:$F,$A25),0)+O25-SUMIFS('BD Factoraje'!$R:$R,'BD Factoraje'!$C:$C,$B$2,'BD Factoraje'!$F:$F,$A25,'BD Factoraje'!$M:$M,P$1)</f>
        <v>0</v>
      </c>
      <c r="Q25" s="11">
        <f>IF($A25=Q$1,-SUMIFS('BD Factoraje'!$Q:$Q,'BD Factoraje'!$C:$C,$B$2,'BD Factoraje'!$F:$F,$A25),0)+P25-SUMIFS('BD Factoraje'!$R:$R,'BD Factoraje'!$C:$C,$B$2,'BD Factoraje'!$F:$F,$A25,'BD Factoraje'!$M:$M,Q$1)</f>
        <v>0</v>
      </c>
      <c r="R25" s="11">
        <f>IF($A25=R$1,-SUMIFS('BD Factoraje'!$Q:$Q,'BD Factoraje'!$C:$C,$B$2,'BD Factoraje'!$F:$F,$A25),0)+Q25-SUMIFS('BD Factoraje'!$R:$R,'BD Factoraje'!$C:$C,$B$2,'BD Factoraje'!$F:$F,$A25,'BD Factoraje'!$M:$M,R$1)</f>
        <v>0</v>
      </c>
      <c r="S25" s="11">
        <f>IF($A25=S$1,-SUMIFS('BD Factoraje'!$Q:$Q,'BD Factoraje'!$C:$C,$B$2,'BD Factoraje'!$F:$F,$A25),0)+R25-SUMIFS('BD Factoraje'!$R:$R,'BD Factoraje'!$C:$C,$B$2,'BD Factoraje'!$F:$F,$A25,'BD Factoraje'!$M:$M,S$1)</f>
        <v>0</v>
      </c>
      <c r="T25" s="11">
        <f>IF($A25=T$1,-SUMIFS('BD Factoraje'!$Q:$Q,'BD Factoraje'!$C:$C,$B$2,'BD Factoraje'!$F:$F,$A25),0)+S25-SUMIFS('BD Factoraje'!$R:$R,'BD Factoraje'!$C:$C,$B$2,'BD Factoraje'!$F:$F,$A25,'BD Factoraje'!$M:$M,T$1)</f>
        <v>0</v>
      </c>
      <c r="U25" s="11">
        <f>IF($A25=U$1,-SUMIFS('BD Factoraje'!$Q:$Q,'BD Factoraje'!$C:$C,$B$2,'BD Factoraje'!$F:$F,$A25),0)+T25-SUMIFS('BD Factoraje'!$R:$R,'BD Factoraje'!$C:$C,$B$2,'BD Factoraje'!$F:$F,$A25,'BD Factoraje'!$M:$M,U$1)</f>
        <v>0</v>
      </c>
      <c r="V25" s="11">
        <f>IF($A25=V$1,-SUMIFS('BD Factoraje'!$Q:$Q,'BD Factoraje'!$C:$C,$B$2,'BD Factoraje'!$F:$F,$A25),0)+U25-SUMIFS('BD Factoraje'!$R:$R,'BD Factoraje'!$C:$C,$B$2,'BD Factoraje'!$F:$F,$A25,'BD Factoraje'!$M:$M,V$1)</f>
        <v>0</v>
      </c>
      <c r="W25" s="11">
        <f>IF($A25=W$1,-SUMIFS('BD Factoraje'!$Q:$Q,'BD Factoraje'!$C:$C,$B$2,'BD Factoraje'!$F:$F,$A25),0)+V25-SUMIFS('BD Factoraje'!$R:$R,'BD Factoraje'!$C:$C,$B$2,'BD Factoraje'!$F:$F,$A25,'BD Factoraje'!$M:$M,W$1)</f>
        <v>0</v>
      </c>
      <c r="X25" s="11">
        <f>IF($A25=X$1,-SUMIFS('BD Factoraje'!$Q:$Q,'BD Factoraje'!$C:$C,$B$2,'BD Factoraje'!$F:$F,$A25),0)+W25-SUMIFS('BD Factoraje'!$R:$R,'BD Factoraje'!$C:$C,$B$2,'BD Factoraje'!$F:$F,$A25,'BD Factoraje'!$M:$M,X$1)</f>
        <v>0</v>
      </c>
      <c r="Y25" s="11">
        <f>IF($A25=Y$1,-SUMIFS('BD Factoraje'!$Q:$Q,'BD Factoraje'!$C:$C,$B$2,'BD Factoraje'!$F:$F,$A25),0)+X25-SUMIFS('BD Factoraje'!$R:$R,'BD Factoraje'!$C:$C,$B$2,'BD Factoraje'!$F:$F,$A25,'BD Factoraje'!$M:$M,Y$1)</f>
        <v>0</v>
      </c>
      <c r="Z25" s="11">
        <f>IF($A25=Z$1,-SUMIFS('BD Factoraje'!$Q:$Q,'BD Factoraje'!$C:$C,$B$2,'BD Factoraje'!$F:$F,$A25),0)+Y25-SUMIFS('BD Factoraje'!$R:$R,'BD Factoraje'!$C:$C,$B$2,'BD Factoraje'!$F:$F,$A25,'BD Factoraje'!$M:$M,Z$1)</f>
        <v>0</v>
      </c>
      <c r="AA25" s="11">
        <f>IF($A25=AA$1,-SUMIFS('BD Factoraje'!$Q:$Q,'BD Factoraje'!$C:$C,$B$2,'BD Factoraje'!$F:$F,$A25),0)+Z25-SUMIFS('BD Factoraje'!$R:$R,'BD Factoraje'!$C:$C,$B$2,'BD Factoraje'!$F:$F,$A25,'BD Factoraje'!$M:$M,AA$1)</f>
        <v>0</v>
      </c>
      <c r="AB25" s="11">
        <f>IF($A25=AB$1,-SUMIFS('BD Factoraje'!$Q:$Q,'BD Factoraje'!$C:$C,$B$2,'BD Factoraje'!$F:$F,$A25),0)+AA25-SUMIFS('BD Factoraje'!$R:$R,'BD Factoraje'!$C:$C,$B$2,'BD Factoraje'!$F:$F,$A25,'BD Factoraje'!$M:$M,AB$1)</f>
        <v>0</v>
      </c>
      <c r="AC25" s="11">
        <f>IF($A25=AC$1,-SUMIFS('BD Factoraje'!$Q:$Q,'BD Factoraje'!$C:$C,$B$2,'BD Factoraje'!$F:$F,$A25),0)+AB25-SUMIFS('BD Factoraje'!$R:$R,'BD Factoraje'!$C:$C,$B$2,'BD Factoraje'!$F:$F,$A25,'BD Factoraje'!$M:$M,AC$1)</f>
        <v>0</v>
      </c>
    </row>
    <row r="26" spans="1:29" x14ac:dyDescent="0.25">
      <c r="A26" s="14">
        <f t="shared" si="1"/>
        <v>27</v>
      </c>
      <c r="B26" s="8">
        <v>43160</v>
      </c>
      <c r="C26" s="11">
        <f>IF($A26=C$1,-SUMIFS('BD Factoraje'!$Q:$Q,'BD Factoraje'!$C:$C,$B$2,'BD Factoraje'!$F:$F,$A26),0)</f>
        <v>0</v>
      </c>
      <c r="D26" s="11">
        <f>IF($A26=D$1,-SUMIFS('BD Factoraje'!$Q:$Q,'BD Factoraje'!$C:$C,$B$2,'BD Factoraje'!$F:$F,$A26),0)+C26-SUMIFS('BD Factoraje'!$R:$R,'BD Factoraje'!$C:$C,$B$2,'BD Factoraje'!$F:$F,$A26,'BD Factoraje'!$M:$M,D$1)</f>
        <v>0</v>
      </c>
      <c r="E26" s="11">
        <f>IF($A26=E$1,-SUMIFS('BD Factoraje'!$Q:$Q,'BD Factoraje'!$C:$C,$B$2,'BD Factoraje'!$F:$F,$A26),0)+D26-SUMIFS('BD Factoraje'!$R:$R,'BD Factoraje'!$C:$C,$B$2,'BD Factoraje'!$F:$F,$A26,'BD Factoraje'!$M:$M,E$1)</f>
        <v>0</v>
      </c>
      <c r="F26" s="11">
        <f>IF($A26=F$1,-SUMIFS('BD Factoraje'!$Q:$Q,'BD Factoraje'!$C:$C,$B$2,'BD Factoraje'!$F:$F,$A26),0)+E26-SUMIFS('BD Factoraje'!$R:$R,'BD Factoraje'!$C:$C,$B$2,'BD Factoraje'!$F:$F,$A26,'BD Factoraje'!$M:$M,F$1)</f>
        <v>0</v>
      </c>
      <c r="G26" s="11">
        <f>IF($A26=G$1,-SUMIFS('BD Factoraje'!$Q:$Q,'BD Factoraje'!$C:$C,$B$2,'BD Factoraje'!$F:$F,$A26),0)+F26-SUMIFS('BD Factoraje'!$R:$R,'BD Factoraje'!$C:$C,$B$2,'BD Factoraje'!$F:$F,$A26,'BD Factoraje'!$M:$M,G$1)</f>
        <v>0</v>
      </c>
      <c r="H26" s="11">
        <f>IF($A26=H$1,-SUMIFS('BD Factoraje'!$Q:$Q,'BD Factoraje'!$C:$C,$B$2,'BD Factoraje'!$F:$F,$A26),0)+G26-SUMIFS('BD Factoraje'!$R:$R,'BD Factoraje'!$C:$C,$B$2,'BD Factoraje'!$F:$F,$A26,'BD Factoraje'!$M:$M,H$1)</f>
        <v>0</v>
      </c>
      <c r="I26" s="11">
        <f>IF($A26=I$1,-SUMIFS('BD Factoraje'!$Q:$Q,'BD Factoraje'!$C:$C,$B$2,'BD Factoraje'!$F:$F,$A26),0)+H26-SUMIFS('BD Factoraje'!$R:$R,'BD Factoraje'!$C:$C,$B$2,'BD Factoraje'!$F:$F,$A26,'BD Factoraje'!$M:$M,I$1)</f>
        <v>0</v>
      </c>
      <c r="J26" s="11">
        <f>IF($A26=J$1,-SUMIFS('BD Factoraje'!$Q:$Q,'BD Factoraje'!$C:$C,$B$2,'BD Factoraje'!$F:$F,$A26),0)+I26-SUMIFS('BD Factoraje'!$R:$R,'BD Factoraje'!$C:$C,$B$2,'BD Factoraje'!$F:$F,$A26,'BD Factoraje'!$M:$M,J$1)</f>
        <v>0</v>
      </c>
      <c r="K26" s="11">
        <f>IF($A26=K$1,-SUMIFS('BD Factoraje'!$Q:$Q,'BD Factoraje'!$C:$C,$B$2,'BD Factoraje'!$F:$F,$A26),0)+J26-SUMIFS('BD Factoraje'!$R:$R,'BD Factoraje'!$C:$C,$B$2,'BD Factoraje'!$F:$F,$A26,'BD Factoraje'!$M:$M,K$1)</f>
        <v>0</v>
      </c>
      <c r="L26" s="11">
        <f>IF($A26=L$1,-SUMIFS('BD Factoraje'!$Q:$Q,'BD Factoraje'!$C:$C,$B$2,'BD Factoraje'!$F:$F,$A26),0)+K26-SUMIFS('BD Factoraje'!$R:$R,'BD Factoraje'!$C:$C,$B$2,'BD Factoraje'!$F:$F,$A26,'BD Factoraje'!$M:$M,L$1)</f>
        <v>0</v>
      </c>
      <c r="M26" s="11">
        <f>IF($A26=M$1,-SUMIFS('BD Factoraje'!$Q:$Q,'BD Factoraje'!$C:$C,$B$2,'BD Factoraje'!$F:$F,$A26),0)+L26-SUMIFS('BD Factoraje'!$R:$R,'BD Factoraje'!$C:$C,$B$2,'BD Factoraje'!$F:$F,$A26,'BD Factoraje'!$M:$M,M$1)</f>
        <v>0</v>
      </c>
      <c r="N26" s="11">
        <f>IF($A26=N$1,-SUMIFS('BD Factoraje'!$Q:$Q,'BD Factoraje'!$C:$C,$B$2,'BD Factoraje'!$F:$F,$A26),0)+M26-SUMIFS('BD Factoraje'!$R:$R,'BD Factoraje'!$C:$C,$B$2,'BD Factoraje'!$F:$F,$A26,'BD Factoraje'!$M:$M,N$1)</f>
        <v>0</v>
      </c>
      <c r="O26" s="11">
        <f>IF($A26=O$1,-SUMIFS('BD Factoraje'!$Q:$Q,'BD Factoraje'!$C:$C,$B$2,'BD Factoraje'!$F:$F,$A26),0)+N26-SUMIFS('BD Factoraje'!$R:$R,'BD Factoraje'!$C:$C,$B$2,'BD Factoraje'!$F:$F,$A26,'BD Factoraje'!$M:$M,O$1)</f>
        <v>0</v>
      </c>
      <c r="P26" s="11">
        <f>IF($A26=P$1,-SUMIFS('BD Factoraje'!$Q:$Q,'BD Factoraje'!$C:$C,$B$2,'BD Factoraje'!$F:$F,$A26),0)+O26-SUMIFS('BD Factoraje'!$R:$R,'BD Factoraje'!$C:$C,$B$2,'BD Factoraje'!$F:$F,$A26,'BD Factoraje'!$M:$M,P$1)</f>
        <v>0</v>
      </c>
      <c r="Q26" s="11">
        <f>IF($A26=Q$1,-SUMIFS('BD Factoraje'!$Q:$Q,'BD Factoraje'!$C:$C,$B$2,'BD Factoraje'!$F:$F,$A26),0)+P26-SUMIFS('BD Factoraje'!$R:$R,'BD Factoraje'!$C:$C,$B$2,'BD Factoraje'!$F:$F,$A26,'BD Factoraje'!$M:$M,Q$1)</f>
        <v>0</v>
      </c>
      <c r="R26" s="11">
        <f>IF($A26=R$1,-SUMIFS('BD Factoraje'!$Q:$Q,'BD Factoraje'!$C:$C,$B$2,'BD Factoraje'!$F:$F,$A26),0)+Q26-SUMIFS('BD Factoraje'!$R:$R,'BD Factoraje'!$C:$C,$B$2,'BD Factoraje'!$F:$F,$A26,'BD Factoraje'!$M:$M,R$1)</f>
        <v>0</v>
      </c>
      <c r="S26" s="11">
        <f>IF($A26=S$1,-SUMIFS('BD Factoraje'!$Q:$Q,'BD Factoraje'!$C:$C,$B$2,'BD Factoraje'!$F:$F,$A26),0)+R26-SUMIFS('BD Factoraje'!$R:$R,'BD Factoraje'!$C:$C,$B$2,'BD Factoraje'!$F:$F,$A26,'BD Factoraje'!$M:$M,S$1)</f>
        <v>0</v>
      </c>
      <c r="T26" s="11">
        <f>IF($A26=T$1,-SUMIFS('BD Factoraje'!$Q:$Q,'BD Factoraje'!$C:$C,$B$2,'BD Factoraje'!$F:$F,$A26),0)+S26-SUMIFS('BD Factoraje'!$R:$R,'BD Factoraje'!$C:$C,$B$2,'BD Factoraje'!$F:$F,$A26,'BD Factoraje'!$M:$M,T$1)</f>
        <v>0</v>
      </c>
      <c r="U26" s="11">
        <f>IF($A26=U$1,-SUMIFS('BD Factoraje'!$Q:$Q,'BD Factoraje'!$C:$C,$B$2,'BD Factoraje'!$F:$F,$A26),0)+T26-SUMIFS('BD Factoraje'!$R:$R,'BD Factoraje'!$C:$C,$B$2,'BD Factoraje'!$F:$F,$A26,'BD Factoraje'!$M:$M,U$1)</f>
        <v>0</v>
      </c>
      <c r="V26" s="11">
        <f>IF($A26=V$1,-SUMIFS('BD Factoraje'!$Q:$Q,'BD Factoraje'!$C:$C,$B$2,'BD Factoraje'!$F:$F,$A26),0)+U26-SUMIFS('BD Factoraje'!$R:$R,'BD Factoraje'!$C:$C,$B$2,'BD Factoraje'!$F:$F,$A26,'BD Factoraje'!$M:$M,V$1)</f>
        <v>0</v>
      </c>
      <c r="W26" s="11">
        <f>IF($A26=W$1,-SUMIFS('BD Factoraje'!$Q:$Q,'BD Factoraje'!$C:$C,$B$2,'BD Factoraje'!$F:$F,$A26),0)+V26-SUMIFS('BD Factoraje'!$R:$R,'BD Factoraje'!$C:$C,$B$2,'BD Factoraje'!$F:$F,$A26,'BD Factoraje'!$M:$M,W$1)</f>
        <v>0</v>
      </c>
      <c r="X26" s="11">
        <f>IF($A26=X$1,-SUMIFS('BD Factoraje'!$Q:$Q,'BD Factoraje'!$C:$C,$B$2,'BD Factoraje'!$F:$F,$A26),0)+W26-SUMIFS('BD Factoraje'!$R:$R,'BD Factoraje'!$C:$C,$B$2,'BD Factoraje'!$F:$F,$A26,'BD Factoraje'!$M:$M,X$1)</f>
        <v>0</v>
      </c>
      <c r="Y26" s="11">
        <f>IF($A26=Y$1,-SUMIFS('BD Factoraje'!$Q:$Q,'BD Factoraje'!$C:$C,$B$2,'BD Factoraje'!$F:$F,$A26),0)+X26-SUMIFS('BD Factoraje'!$R:$R,'BD Factoraje'!$C:$C,$B$2,'BD Factoraje'!$F:$F,$A26,'BD Factoraje'!$M:$M,Y$1)</f>
        <v>0</v>
      </c>
      <c r="Z26" s="11">
        <f>IF($A26=Z$1,-SUMIFS('BD Factoraje'!$Q:$Q,'BD Factoraje'!$C:$C,$B$2,'BD Factoraje'!$F:$F,$A26),0)+Y26-SUMIFS('BD Factoraje'!$R:$R,'BD Factoraje'!$C:$C,$B$2,'BD Factoraje'!$F:$F,$A26,'BD Factoraje'!$M:$M,Z$1)</f>
        <v>0</v>
      </c>
      <c r="AA26" s="11">
        <f>IF($A26=AA$1,-SUMIFS('BD Factoraje'!$Q:$Q,'BD Factoraje'!$C:$C,$B$2,'BD Factoraje'!$F:$F,$A26),0)+Z26-SUMIFS('BD Factoraje'!$R:$R,'BD Factoraje'!$C:$C,$B$2,'BD Factoraje'!$F:$F,$A26,'BD Factoraje'!$M:$M,AA$1)</f>
        <v>0</v>
      </c>
      <c r="AB26" s="11">
        <f>IF($A26=AB$1,-SUMIFS('BD Factoraje'!$Q:$Q,'BD Factoraje'!$C:$C,$B$2,'BD Factoraje'!$F:$F,$A26),0)+AA26-SUMIFS('BD Factoraje'!$R:$R,'BD Factoraje'!$C:$C,$B$2,'BD Factoraje'!$F:$F,$A26,'BD Factoraje'!$M:$M,AB$1)</f>
        <v>0</v>
      </c>
      <c r="AC26" s="11">
        <f>IF($A26=AC$1,-SUMIFS('BD Factoraje'!$Q:$Q,'BD Factoraje'!$C:$C,$B$2,'BD Factoraje'!$F:$F,$A26),0)+AB26-SUMIFS('BD Factoraje'!$R:$R,'BD Factoraje'!$C:$C,$B$2,'BD Factoraje'!$F:$F,$A26,'BD Factoraje'!$M:$M,AC$1)</f>
        <v>0</v>
      </c>
    </row>
    <row r="27" spans="1:29" x14ac:dyDescent="0.25">
      <c r="A27" s="14">
        <f t="shared" si="1"/>
        <v>28</v>
      </c>
      <c r="B27" s="8">
        <v>43191</v>
      </c>
      <c r="C27" s="11">
        <f>IF($A27=C$1,-SUMIFS('BD Factoraje'!$Q:$Q,'BD Factoraje'!$C:$C,$B$2,'BD Factoraje'!$F:$F,$A27),0)</f>
        <v>0</v>
      </c>
      <c r="D27" s="11">
        <f>IF($A27=D$1,-SUMIFS('BD Factoraje'!$Q:$Q,'BD Factoraje'!$C:$C,$B$2,'BD Factoraje'!$F:$F,$A27),0)+C27-SUMIFS('BD Factoraje'!$R:$R,'BD Factoraje'!$C:$C,$B$2,'BD Factoraje'!$F:$F,$A27,'BD Factoraje'!$M:$M,D$1)</f>
        <v>0</v>
      </c>
      <c r="E27" s="11">
        <f>IF($A27=E$1,-SUMIFS('BD Factoraje'!$Q:$Q,'BD Factoraje'!$C:$C,$B$2,'BD Factoraje'!$F:$F,$A27),0)+D27-SUMIFS('BD Factoraje'!$R:$R,'BD Factoraje'!$C:$C,$B$2,'BD Factoraje'!$F:$F,$A27,'BD Factoraje'!$M:$M,E$1)</f>
        <v>0</v>
      </c>
      <c r="F27" s="11">
        <f>IF($A27=F$1,-SUMIFS('BD Factoraje'!$Q:$Q,'BD Factoraje'!$C:$C,$B$2,'BD Factoraje'!$F:$F,$A27),0)+E27-SUMIFS('BD Factoraje'!$R:$R,'BD Factoraje'!$C:$C,$B$2,'BD Factoraje'!$F:$F,$A27,'BD Factoraje'!$M:$M,F$1)</f>
        <v>0</v>
      </c>
      <c r="G27" s="11">
        <f>IF($A27=G$1,-SUMIFS('BD Factoraje'!$Q:$Q,'BD Factoraje'!$C:$C,$B$2,'BD Factoraje'!$F:$F,$A27),0)+F27-SUMIFS('BD Factoraje'!$R:$R,'BD Factoraje'!$C:$C,$B$2,'BD Factoraje'!$F:$F,$A27,'BD Factoraje'!$M:$M,G$1)</f>
        <v>0</v>
      </c>
      <c r="H27" s="11">
        <f>IF($A27=H$1,-SUMIFS('BD Factoraje'!$Q:$Q,'BD Factoraje'!$C:$C,$B$2,'BD Factoraje'!$F:$F,$A27),0)+G27-SUMIFS('BD Factoraje'!$R:$R,'BD Factoraje'!$C:$C,$B$2,'BD Factoraje'!$F:$F,$A27,'BD Factoraje'!$M:$M,H$1)</f>
        <v>0</v>
      </c>
      <c r="I27" s="11">
        <f>IF($A27=I$1,-SUMIFS('BD Factoraje'!$Q:$Q,'BD Factoraje'!$C:$C,$B$2,'BD Factoraje'!$F:$F,$A27),0)+H27-SUMIFS('BD Factoraje'!$R:$R,'BD Factoraje'!$C:$C,$B$2,'BD Factoraje'!$F:$F,$A27,'BD Factoraje'!$M:$M,I$1)</f>
        <v>0</v>
      </c>
      <c r="J27" s="11">
        <f>IF($A27=J$1,-SUMIFS('BD Factoraje'!$Q:$Q,'BD Factoraje'!$C:$C,$B$2,'BD Factoraje'!$F:$F,$A27),0)+I27-SUMIFS('BD Factoraje'!$R:$R,'BD Factoraje'!$C:$C,$B$2,'BD Factoraje'!$F:$F,$A27,'BD Factoraje'!$M:$M,J$1)</f>
        <v>0</v>
      </c>
      <c r="K27" s="11">
        <f>IF($A27=K$1,-SUMIFS('BD Factoraje'!$Q:$Q,'BD Factoraje'!$C:$C,$B$2,'BD Factoraje'!$F:$F,$A27),0)+J27-SUMIFS('BD Factoraje'!$R:$R,'BD Factoraje'!$C:$C,$B$2,'BD Factoraje'!$F:$F,$A27,'BD Factoraje'!$M:$M,K$1)</f>
        <v>0</v>
      </c>
      <c r="L27" s="11">
        <f>IF($A27=L$1,-SUMIFS('BD Factoraje'!$Q:$Q,'BD Factoraje'!$C:$C,$B$2,'BD Factoraje'!$F:$F,$A27),0)+K27-SUMIFS('BD Factoraje'!$R:$R,'BD Factoraje'!$C:$C,$B$2,'BD Factoraje'!$F:$F,$A27,'BD Factoraje'!$M:$M,L$1)</f>
        <v>0</v>
      </c>
      <c r="M27" s="11">
        <f>IF($A27=M$1,-SUMIFS('BD Factoraje'!$Q:$Q,'BD Factoraje'!$C:$C,$B$2,'BD Factoraje'!$F:$F,$A27),0)+L27-SUMIFS('BD Factoraje'!$R:$R,'BD Factoraje'!$C:$C,$B$2,'BD Factoraje'!$F:$F,$A27,'BD Factoraje'!$M:$M,M$1)</f>
        <v>0</v>
      </c>
      <c r="N27" s="11">
        <f>IF($A27=N$1,-SUMIFS('BD Factoraje'!$Q:$Q,'BD Factoraje'!$C:$C,$B$2,'BD Factoraje'!$F:$F,$A27),0)+M27-SUMIFS('BD Factoraje'!$R:$R,'BD Factoraje'!$C:$C,$B$2,'BD Factoraje'!$F:$F,$A27,'BD Factoraje'!$M:$M,N$1)</f>
        <v>0</v>
      </c>
      <c r="O27" s="11">
        <f>IF($A27=O$1,-SUMIFS('BD Factoraje'!$Q:$Q,'BD Factoraje'!$C:$C,$B$2,'BD Factoraje'!$F:$F,$A27),0)+N27-SUMIFS('BD Factoraje'!$R:$R,'BD Factoraje'!$C:$C,$B$2,'BD Factoraje'!$F:$F,$A27,'BD Factoraje'!$M:$M,O$1)</f>
        <v>0</v>
      </c>
      <c r="P27" s="11">
        <f>IF($A27=P$1,-SUMIFS('BD Factoraje'!$Q:$Q,'BD Factoraje'!$C:$C,$B$2,'BD Factoraje'!$F:$F,$A27),0)+O27-SUMIFS('BD Factoraje'!$R:$R,'BD Factoraje'!$C:$C,$B$2,'BD Factoraje'!$F:$F,$A27,'BD Factoraje'!$M:$M,P$1)</f>
        <v>0</v>
      </c>
      <c r="Q27" s="11">
        <f>IF($A27=Q$1,-SUMIFS('BD Factoraje'!$Q:$Q,'BD Factoraje'!$C:$C,$B$2,'BD Factoraje'!$F:$F,$A27),0)+P27-SUMIFS('BD Factoraje'!$R:$R,'BD Factoraje'!$C:$C,$B$2,'BD Factoraje'!$F:$F,$A27,'BD Factoraje'!$M:$M,Q$1)</f>
        <v>0</v>
      </c>
      <c r="R27" s="11">
        <f>IF($A27=R$1,-SUMIFS('BD Factoraje'!$Q:$Q,'BD Factoraje'!$C:$C,$B$2,'BD Factoraje'!$F:$F,$A27),0)+Q27-SUMIFS('BD Factoraje'!$R:$R,'BD Factoraje'!$C:$C,$B$2,'BD Factoraje'!$F:$F,$A27,'BD Factoraje'!$M:$M,R$1)</f>
        <v>0</v>
      </c>
      <c r="S27" s="11">
        <f>IF($A27=S$1,-SUMIFS('BD Factoraje'!$Q:$Q,'BD Factoraje'!$C:$C,$B$2,'BD Factoraje'!$F:$F,$A27),0)+R27-SUMIFS('BD Factoraje'!$R:$R,'BD Factoraje'!$C:$C,$B$2,'BD Factoraje'!$F:$F,$A27,'BD Factoraje'!$M:$M,S$1)</f>
        <v>0</v>
      </c>
      <c r="T27" s="11">
        <f>IF($A27=T$1,-SUMIFS('BD Factoraje'!$Q:$Q,'BD Factoraje'!$C:$C,$B$2,'BD Factoraje'!$F:$F,$A27),0)+S27-SUMIFS('BD Factoraje'!$R:$R,'BD Factoraje'!$C:$C,$B$2,'BD Factoraje'!$F:$F,$A27,'BD Factoraje'!$M:$M,T$1)</f>
        <v>0</v>
      </c>
      <c r="U27" s="11">
        <f>IF($A27=U$1,-SUMIFS('BD Factoraje'!$Q:$Q,'BD Factoraje'!$C:$C,$B$2,'BD Factoraje'!$F:$F,$A27),0)+T27-SUMIFS('BD Factoraje'!$R:$R,'BD Factoraje'!$C:$C,$B$2,'BD Factoraje'!$F:$F,$A27,'BD Factoraje'!$M:$M,U$1)</f>
        <v>0</v>
      </c>
      <c r="V27" s="11">
        <f>IF($A27=V$1,-SUMIFS('BD Factoraje'!$Q:$Q,'BD Factoraje'!$C:$C,$B$2,'BD Factoraje'!$F:$F,$A27),0)+U27-SUMIFS('BD Factoraje'!$R:$R,'BD Factoraje'!$C:$C,$B$2,'BD Factoraje'!$F:$F,$A27,'BD Factoraje'!$M:$M,V$1)</f>
        <v>0</v>
      </c>
      <c r="W27" s="11">
        <f>IF($A27=W$1,-SUMIFS('BD Factoraje'!$Q:$Q,'BD Factoraje'!$C:$C,$B$2,'BD Factoraje'!$F:$F,$A27),0)+V27-SUMIFS('BD Factoraje'!$R:$R,'BD Factoraje'!$C:$C,$B$2,'BD Factoraje'!$F:$F,$A27,'BD Factoraje'!$M:$M,W$1)</f>
        <v>0</v>
      </c>
      <c r="X27" s="11">
        <f>IF($A27=X$1,-SUMIFS('BD Factoraje'!$Q:$Q,'BD Factoraje'!$C:$C,$B$2,'BD Factoraje'!$F:$F,$A27),0)+W27-SUMIFS('BD Factoraje'!$R:$R,'BD Factoraje'!$C:$C,$B$2,'BD Factoraje'!$F:$F,$A27,'BD Factoraje'!$M:$M,X$1)</f>
        <v>0</v>
      </c>
      <c r="Y27" s="11">
        <f>IF($A27=Y$1,-SUMIFS('BD Factoraje'!$Q:$Q,'BD Factoraje'!$C:$C,$B$2,'BD Factoraje'!$F:$F,$A27),0)+X27-SUMIFS('BD Factoraje'!$R:$R,'BD Factoraje'!$C:$C,$B$2,'BD Factoraje'!$F:$F,$A27,'BD Factoraje'!$M:$M,Y$1)</f>
        <v>0</v>
      </c>
      <c r="Z27" s="11">
        <f>IF($A27=Z$1,-SUMIFS('BD Factoraje'!$Q:$Q,'BD Factoraje'!$C:$C,$B$2,'BD Factoraje'!$F:$F,$A27),0)+Y27-SUMIFS('BD Factoraje'!$R:$R,'BD Factoraje'!$C:$C,$B$2,'BD Factoraje'!$F:$F,$A27,'BD Factoraje'!$M:$M,Z$1)</f>
        <v>0</v>
      </c>
      <c r="AA27" s="11">
        <f>IF($A27=AA$1,-SUMIFS('BD Factoraje'!$Q:$Q,'BD Factoraje'!$C:$C,$B$2,'BD Factoraje'!$F:$F,$A27),0)+Z27-SUMIFS('BD Factoraje'!$R:$R,'BD Factoraje'!$C:$C,$B$2,'BD Factoraje'!$F:$F,$A27,'BD Factoraje'!$M:$M,AA$1)</f>
        <v>0</v>
      </c>
      <c r="AB27" s="11">
        <f>IF($A27=AB$1,-SUMIFS('BD Factoraje'!$Q:$Q,'BD Factoraje'!$C:$C,$B$2,'BD Factoraje'!$F:$F,$A27),0)+AA27-SUMIFS('BD Factoraje'!$R:$R,'BD Factoraje'!$C:$C,$B$2,'BD Factoraje'!$F:$F,$A27,'BD Factoraje'!$M:$M,AB$1)</f>
        <v>0</v>
      </c>
      <c r="AC27" s="11">
        <f>IF($A27=AC$1,-SUMIFS('BD Factoraje'!$Q:$Q,'BD Factoraje'!$C:$C,$B$2,'BD Factoraje'!$F:$F,$A27),0)+AB27-SUMIFS('BD Factoraje'!$R:$R,'BD Factoraje'!$C:$C,$B$2,'BD Factoraje'!$F:$F,$A27,'BD Factoraje'!$M:$M,AC$1)</f>
        <v>0</v>
      </c>
    </row>
    <row r="28" spans="1:29" x14ac:dyDescent="0.25">
      <c r="A28" s="14">
        <f t="shared" si="1"/>
        <v>29</v>
      </c>
      <c r="B28" s="8">
        <v>43221</v>
      </c>
      <c r="C28" s="11">
        <f>IF($A28=C$1,-SUMIFS('BD Factoraje'!$Q:$Q,'BD Factoraje'!$C:$C,$B$2,'BD Factoraje'!$F:$F,$A28),0)</f>
        <v>0</v>
      </c>
      <c r="D28" s="11">
        <f>IF($A28=D$1,-SUMIFS('BD Factoraje'!$Q:$Q,'BD Factoraje'!$C:$C,$B$2,'BD Factoraje'!$F:$F,$A28),0)+C28-SUMIFS('BD Factoraje'!$R:$R,'BD Factoraje'!$C:$C,$B$2,'BD Factoraje'!$F:$F,$A28,'BD Factoraje'!$M:$M,D$1)</f>
        <v>0</v>
      </c>
      <c r="E28" s="11">
        <f>IF($A28=E$1,-SUMIFS('BD Factoraje'!$Q:$Q,'BD Factoraje'!$C:$C,$B$2,'BD Factoraje'!$F:$F,$A28),0)+D28-SUMIFS('BD Factoraje'!$R:$R,'BD Factoraje'!$C:$C,$B$2,'BD Factoraje'!$F:$F,$A28,'BD Factoraje'!$M:$M,E$1)</f>
        <v>0</v>
      </c>
      <c r="F28" s="11">
        <f>IF($A28=F$1,-SUMIFS('BD Factoraje'!$Q:$Q,'BD Factoraje'!$C:$C,$B$2,'BD Factoraje'!$F:$F,$A28),0)+E28-SUMIFS('BD Factoraje'!$R:$R,'BD Factoraje'!$C:$C,$B$2,'BD Factoraje'!$F:$F,$A28,'BD Factoraje'!$M:$M,F$1)</f>
        <v>0</v>
      </c>
      <c r="G28" s="11">
        <f>IF($A28=G$1,-SUMIFS('BD Factoraje'!$Q:$Q,'BD Factoraje'!$C:$C,$B$2,'BD Factoraje'!$F:$F,$A28),0)+F28-SUMIFS('BD Factoraje'!$R:$R,'BD Factoraje'!$C:$C,$B$2,'BD Factoraje'!$F:$F,$A28,'BD Factoraje'!$M:$M,G$1)</f>
        <v>0</v>
      </c>
      <c r="H28" s="11">
        <f>IF($A28=H$1,-SUMIFS('BD Factoraje'!$Q:$Q,'BD Factoraje'!$C:$C,$B$2,'BD Factoraje'!$F:$F,$A28),0)+G28-SUMIFS('BD Factoraje'!$R:$R,'BD Factoraje'!$C:$C,$B$2,'BD Factoraje'!$F:$F,$A28,'BD Factoraje'!$M:$M,H$1)</f>
        <v>0</v>
      </c>
      <c r="I28" s="11">
        <f>IF($A28=I$1,-SUMIFS('BD Factoraje'!$Q:$Q,'BD Factoraje'!$C:$C,$B$2,'BD Factoraje'!$F:$F,$A28),0)+H28-SUMIFS('BD Factoraje'!$R:$R,'BD Factoraje'!$C:$C,$B$2,'BD Factoraje'!$F:$F,$A28,'BD Factoraje'!$M:$M,I$1)</f>
        <v>0</v>
      </c>
      <c r="J28" s="11">
        <f>IF($A28=J$1,-SUMIFS('BD Factoraje'!$Q:$Q,'BD Factoraje'!$C:$C,$B$2,'BD Factoraje'!$F:$F,$A28),0)+I28-SUMIFS('BD Factoraje'!$R:$R,'BD Factoraje'!$C:$C,$B$2,'BD Factoraje'!$F:$F,$A28,'BD Factoraje'!$M:$M,J$1)</f>
        <v>0</v>
      </c>
      <c r="K28" s="11">
        <f>IF($A28=K$1,-SUMIFS('BD Factoraje'!$Q:$Q,'BD Factoraje'!$C:$C,$B$2,'BD Factoraje'!$F:$F,$A28),0)+J28-SUMIFS('BD Factoraje'!$R:$R,'BD Factoraje'!$C:$C,$B$2,'BD Factoraje'!$F:$F,$A28,'BD Factoraje'!$M:$M,K$1)</f>
        <v>0</v>
      </c>
      <c r="L28" s="11">
        <f>IF($A28=L$1,-SUMIFS('BD Factoraje'!$Q:$Q,'BD Factoraje'!$C:$C,$B$2,'BD Factoraje'!$F:$F,$A28),0)+K28-SUMIFS('BD Factoraje'!$R:$R,'BD Factoraje'!$C:$C,$B$2,'BD Factoraje'!$F:$F,$A28,'BD Factoraje'!$M:$M,L$1)</f>
        <v>0</v>
      </c>
      <c r="M28" s="11">
        <f>IF($A28=M$1,-SUMIFS('BD Factoraje'!$Q:$Q,'BD Factoraje'!$C:$C,$B$2,'BD Factoraje'!$F:$F,$A28),0)+L28-SUMIFS('BD Factoraje'!$R:$R,'BD Factoraje'!$C:$C,$B$2,'BD Factoraje'!$F:$F,$A28,'BD Factoraje'!$M:$M,M$1)</f>
        <v>0</v>
      </c>
      <c r="N28" s="11">
        <f>IF($A28=N$1,-SUMIFS('BD Factoraje'!$Q:$Q,'BD Factoraje'!$C:$C,$B$2,'BD Factoraje'!$F:$F,$A28),0)+M28-SUMIFS('BD Factoraje'!$R:$R,'BD Factoraje'!$C:$C,$B$2,'BD Factoraje'!$F:$F,$A28,'BD Factoraje'!$M:$M,N$1)</f>
        <v>0</v>
      </c>
      <c r="O28" s="11">
        <f>IF($A28=O$1,-SUMIFS('BD Factoraje'!$Q:$Q,'BD Factoraje'!$C:$C,$B$2,'BD Factoraje'!$F:$F,$A28),0)+N28-SUMIFS('BD Factoraje'!$R:$R,'BD Factoraje'!$C:$C,$B$2,'BD Factoraje'!$F:$F,$A28,'BD Factoraje'!$M:$M,O$1)</f>
        <v>0</v>
      </c>
      <c r="P28" s="11">
        <f>IF($A28=P$1,-SUMIFS('BD Factoraje'!$Q:$Q,'BD Factoraje'!$C:$C,$B$2,'BD Factoraje'!$F:$F,$A28),0)+O28-SUMIFS('BD Factoraje'!$R:$R,'BD Factoraje'!$C:$C,$B$2,'BD Factoraje'!$F:$F,$A28,'BD Factoraje'!$M:$M,P$1)</f>
        <v>0</v>
      </c>
      <c r="Q28" s="11">
        <f>IF($A28=Q$1,-SUMIFS('BD Factoraje'!$Q:$Q,'BD Factoraje'!$C:$C,$B$2,'BD Factoraje'!$F:$F,$A28),0)+P28-SUMIFS('BD Factoraje'!$R:$R,'BD Factoraje'!$C:$C,$B$2,'BD Factoraje'!$F:$F,$A28,'BD Factoraje'!$M:$M,Q$1)</f>
        <v>0</v>
      </c>
      <c r="R28" s="11">
        <f>IF($A28=R$1,-SUMIFS('BD Factoraje'!$Q:$Q,'BD Factoraje'!$C:$C,$B$2,'BD Factoraje'!$F:$F,$A28),0)+Q28-SUMIFS('BD Factoraje'!$R:$R,'BD Factoraje'!$C:$C,$B$2,'BD Factoraje'!$F:$F,$A28,'BD Factoraje'!$M:$M,R$1)</f>
        <v>0</v>
      </c>
      <c r="S28" s="11">
        <f>IF($A28=S$1,-SUMIFS('BD Factoraje'!$Q:$Q,'BD Factoraje'!$C:$C,$B$2,'BD Factoraje'!$F:$F,$A28),0)+R28-SUMIFS('BD Factoraje'!$R:$R,'BD Factoraje'!$C:$C,$B$2,'BD Factoraje'!$F:$F,$A28,'BD Factoraje'!$M:$M,S$1)</f>
        <v>0</v>
      </c>
      <c r="T28" s="11">
        <f>IF($A28=T$1,-SUMIFS('BD Factoraje'!$Q:$Q,'BD Factoraje'!$C:$C,$B$2,'BD Factoraje'!$F:$F,$A28),0)+S28-SUMIFS('BD Factoraje'!$R:$R,'BD Factoraje'!$C:$C,$B$2,'BD Factoraje'!$F:$F,$A28,'BD Factoraje'!$M:$M,T$1)</f>
        <v>0</v>
      </c>
      <c r="U28" s="11">
        <f>IF($A28=U$1,-SUMIFS('BD Factoraje'!$Q:$Q,'BD Factoraje'!$C:$C,$B$2,'BD Factoraje'!$F:$F,$A28),0)+T28-SUMIFS('BD Factoraje'!$R:$R,'BD Factoraje'!$C:$C,$B$2,'BD Factoraje'!$F:$F,$A28,'BD Factoraje'!$M:$M,U$1)</f>
        <v>0</v>
      </c>
      <c r="V28" s="11">
        <f>IF($A28=V$1,-SUMIFS('BD Factoraje'!$Q:$Q,'BD Factoraje'!$C:$C,$B$2,'BD Factoraje'!$F:$F,$A28),0)+U28-SUMIFS('BD Factoraje'!$R:$R,'BD Factoraje'!$C:$C,$B$2,'BD Factoraje'!$F:$F,$A28,'BD Factoraje'!$M:$M,V$1)</f>
        <v>0</v>
      </c>
      <c r="W28" s="11">
        <f>IF($A28=W$1,-SUMIFS('BD Factoraje'!$Q:$Q,'BD Factoraje'!$C:$C,$B$2,'BD Factoraje'!$F:$F,$A28),0)+V28-SUMIFS('BD Factoraje'!$R:$R,'BD Factoraje'!$C:$C,$B$2,'BD Factoraje'!$F:$F,$A28,'BD Factoraje'!$M:$M,W$1)</f>
        <v>0</v>
      </c>
      <c r="X28" s="11">
        <f>IF($A28=X$1,-SUMIFS('BD Factoraje'!$Q:$Q,'BD Factoraje'!$C:$C,$B$2,'BD Factoraje'!$F:$F,$A28),0)+W28-SUMIFS('BD Factoraje'!$R:$R,'BD Factoraje'!$C:$C,$B$2,'BD Factoraje'!$F:$F,$A28,'BD Factoraje'!$M:$M,X$1)</f>
        <v>0</v>
      </c>
      <c r="Y28" s="11">
        <f>IF($A28=Y$1,-SUMIFS('BD Factoraje'!$Q:$Q,'BD Factoraje'!$C:$C,$B$2,'BD Factoraje'!$F:$F,$A28),0)+X28-SUMIFS('BD Factoraje'!$R:$R,'BD Factoraje'!$C:$C,$B$2,'BD Factoraje'!$F:$F,$A28,'BD Factoraje'!$M:$M,Y$1)</f>
        <v>0</v>
      </c>
      <c r="Z28" s="11">
        <f>IF($A28=Z$1,-SUMIFS('BD Factoraje'!$Q:$Q,'BD Factoraje'!$C:$C,$B$2,'BD Factoraje'!$F:$F,$A28),0)+Y28-SUMIFS('BD Factoraje'!$R:$R,'BD Factoraje'!$C:$C,$B$2,'BD Factoraje'!$F:$F,$A28,'BD Factoraje'!$M:$M,Z$1)</f>
        <v>0</v>
      </c>
      <c r="AA28" s="11">
        <f>IF($A28=AA$1,-SUMIFS('BD Factoraje'!$Q:$Q,'BD Factoraje'!$C:$C,$B$2,'BD Factoraje'!$F:$F,$A28),0)+Z28-SUMIFS('BD Factoraje'!$R:$R,'BD Factoraje'!$C:$C,$B$2,'BD Factoraje'!$F:$F,$A28,'BD Factoraje'!$M:$M,AA$1)</f>
        <v>0</v>
      </c>
      <c r="AB28" s="11">
        <f>IF($A28=AB$1,-SUMIFS('BD Factoraje'!$Q:$Q,'BD Factoraje'!$C:$C,$B$2,'BD Factoraje'!$F:$F,$A28),0)+AA28-SUMIFS('BD Factoraje'!$R:$R,'BD Factoraje'!$C:$C,$B$2,'BD Factoraje'!$F:$F,$A28,'BD Factoraje'!$M:$M,AB$1)</f>
        <v>0</v>
      </c>
      <c r="AC28" s="11">
        <f>IF($A28=AC$1,-SUMIFS('BD Factoraje'!$Q:$Q,'BD Factoraje'!$C:$C,$B$2,'BD Factoraje'!$F:$F,$A28),0)+AB28-SUMIFS('BD Factoraje'!$R:$R,'BD Factoraje'!$C:$C,$B$2,'BD Factoraje'!$F:$F,$A28,'BD Factoraje'!$M:$M,AC$1)</f>
        <v>0</v>
      </c>
    </row>
    <row r="29" spans="1:29" x14ac:dyDescent="0.25">
      <c r="A29" s="14">
        <f t="shared" si="1"/>
        <v>30</v>
      </c>
      <c r="B29" s="8">
        <v>43252</v>
      </c>
      <c r="C29" s="11">
        <f>IF($A29=C$1,-SUMIFS('BD Factoraje'!$Q:$Q,'BD Factoraje'!$C:$C,$B$2,'BD Factoraje'!$F:$F,$A29),0)</f>
        <v>0</v>
      </c>
      <c r="D29" s="11">
        <f>IF($A29=D$1,-SUMIFS('BD Factoraje'!$Q:$Q,'BD Factoraje'!$C:$C,$B$2,'BD Factoraje'!$F:$F,$A29),0)+C29-SUMIFS('BD Factoraje'!$R:$R,'BD Factoraje'!$C:$C,$B$2,'BD Factoraje'!$F:$F,$A29,'BD Factoraje'!$M:$M,D$1)</f>
        <v>0</v>
      </c>
      <c r="E29" s="11">
        <f>IF($A29=E$1,-SUMIFS('BD Factoraje'!$Q:$Q,'BD Factoraje'!$C:$C,$B$2,'BD Factoraje'!$F:$F,$A29),0)+D29-SUMIFS('BD Factoraje'!$R:$R,'BD Factoraje'!$C:$C,$B$2,'BD Factoraje'!$F:$F,$A29,'BD Factoraje'!$M:$M,E$1)</f>
        <v>0</v>
      </c>
      <c r="F29" s="11">
        <f>IF($A29=F$1,-SUMIFS('BD Factoraje'!$Q:$Q,'BD Factoraje'!$C:$C,$B$2,'BD Factoraje'!$F:$F,$A29),0)+E29-SUMIFS('BD Factoraje'!$R:$R,'BD Factoraje'!$C:$C,$B$2,'BD Factoraje'!$F:$F,$A29,'BD Factoraje'!$M:$M,F$1)</f>
        <v>0</v>
      </c>
      <c r="G29" s="11">
        <f>IF($A29=G$1,-SUMIFS('BD Factoraje'!$Q:$Q,'BD Factoraje'!$C:$C,$B$2,'BD Factoraje'!$F:$F,$A29),0)+F29-SUMIFS('BD Factoraje'!$R:$R,'BD Factoraje'!$C:$C,$B$2,'BD Factoraje'!$F:$F,$A29,'BD Factoraje'!$M:$M,G$1)</f>
        <v>0</v>
      </c>
      <c r="H29" s="11">
        <f>IF($A29=H$1,-SUMIFS('BD Factoraje'!$Q:$Q,'BD Factoraje'!$C:$C,$B$2,'BD Factoraje'!$F:$F,$A29),0)+G29-SUMIFS('BD Factoraje'!$R:$R,'BD Factoraje'!$C:$C,$B$2,'BD Factoraje'!$F:$F,$A29,'BD Factoraje'!$M:$M,H$1)</f>
        <v>0</v>
      </c>
      <c r="I29" s="11">
        <f>IF($A29=I$1,-SUMIFS('BD Factoraje'!$Q:$Q,'BD Factoraje'!$C:$C,$B$2,'BD Factoraje'!$F:$F,$A29),0)+H29-SUMIFS('BD Factoraje'!$R:$R,'BD Factoraje'!$C:$C,$B$2,'BD Factoraje'!$F:$F,$A29,'BD Factoraje'!$M:$M,I$1)</f>
        <v>0</v>
      </c>
      <c r="J29" s="11">
        <f>IF($A29=J$1,-SUMIFS('BD Factoraje'!$Q:$Q,'BD Factoraje'!$C:$C,$B$2,'BD Factoraje'!$F:$F,$A29),0)+I29-SUMIFS('BD Factoraje'!$R:$R,'BD Factoraje'!$C:$C,$B$2,'BD Factoraje'!$F:$F,$A29,'BD Factoraje'!$M:$M,J$1)</f>
        <v>0</v>
      </c>
      <c r="K29" s="11">
        <f>IF($A29=K$1,-SUMIFS('BD Factoraje'!$Q:$Q,'BD Factoraje'!$C:$C,$B$2,'BD Factoraje'!$F:$F,$A29),0)+J29-SUMIFS('BD Factoraje'!$R:$R,'BD Factoraje'!$C:$C,$B$2,'BD Factoraje'!$F:$F,$A29,'BD Factoraje'!$M:$M,K$1)</f>
        <v>0</v>
      </c>
      <c r="L29" s="11">
        <f>IF($A29=L$1,-SUMIFS('BD Factoraje'!$Q:$Q,'BD Factoraje'!$C:$C,$B$2,'BD Factoraje'!$F:$F,$A29),0)+K29-SUMIFS('BD Factoraje'!$R:$R,'BD Factoraje'!$C:$C,$B$2,'BD Factoraje'!$F:$F,$A29,'BD Factoraje'!$M:$M,L$1)</f>
        <v>0</v>
      </c>
      <c r="M29" s="11">
        <f>IF($A29=M$1,-SUMIFS('BD Factoraje'!$Q:$Q,'BD Factoraje'!$C:$C,$B$2,'BD Factoraje'!$F:$F,$A29),0)+L29-SUMIFS('BD Factoraje'!$R:$R,'BD Factoraje'!$C:$C,$B$2,'BD Factoraje'!$F:$F,$A29,'BD Factoraje'!$M:$M,M$1)</f>
        <v>0</v>
      </c>
      <c r="N29" s="11">
        <f>IF($A29=N$1,-SUMIFS('BD Factoraje'!$Q:$Q,'BD Factoraje'!$C:$C,$B$2,'BD Factoraje'!$F:$F,$A29),0)+M29-SUMIFS('BD Factoraje'!$R:$R,'BD Factoraje'!$C:$C,$B$2,'BD Factoraje'!$F:$F,$A29,'BD Factoraje'!$M:$M,N$1)</f>
        <v>0</v>
      </c>
      <c r="O29" s="11">
        <f>IF($A29=O$1,-SUMIFS('BD Factoraje'!$Q:$Q,'BD Factoraje'!$C:$C,$B$2,'BD Factoraje'!$F:$F,$A29),0)+N29-SUMIFS('BD Factoraje'!$R:$R,'BD Factoraje'!$C:$C,$B$2,'BD Factoraje'!$F:$F,$A29,'BD Factoraje'!$M:$M,O$1)</f>
        <v>0</v>
      </c>
      <c r="P29" s="11">
        <f>IF($A29=P$1,-SUMIFS('BD Factoraje'!$Q:$Q,'BD Factoraje'!$C:$C,$B$2,'BD Factoraje'!$F:$F,$A29),0)+O29-SUMIFS('BD Factoraje'!$R:$R,'BD Factoraje'!$C:$C,$B$2,'BD Factoraje'!$F:$F,$A29,'BD Factoraje'!$M:$M,P$1)</f>
        <v>0</v>
      </c>
      <c r="Q29" s="11">
        <f>IF($A29=Q$1,-SUMIFS('BD Factoraje'!$Q:$Q,'BD Factoraje'!$C:$C,$B$2,'BD Factoraje'!$F:$F,$A29),0)+P29-SUMIFS('BD Factoraje'!$R:$R,'BD Factoraje'!$C:$C,$B$2,'BD Factoraje'!$F:$F,$A29,'BD Factoraje'!$M:$M,Q$1)</f>
        <v>0</v>
      </c>
      <c r="R29" s="11">
        <f>IF($A29=R$1,-SUMIFS('BD Factoraje'!$Q:$Q,'BD Factoraje'!$C:$C,$B$2,'BD Factoraje'!$F:$F,$A29),0)+Q29-SUMIFS('BD Factoraje'!$R:$R,'BD Factoraje'!$C:$C,$B$2,'BD Factoraje'!$F:$F,$A29,'BD Factoraje'!$M:$M,R$1)</f>
        <v>0</v>
      </c>
      <c r="S29" s="11">
        <f>IF($A29=S$1,-SUMIFS('BD Factoraje'!$Q:$Q,'BD Factoraje'!$C:$C,$B$2,'BD Factoraje'!$F:$F,$A29),0)+R29-SUMIFS('BD Factoraje'!$R:$R,'BD Factoraje'!$C:$C,$B$2,'BD Factoraje'!$F:$F,$A29,'BD Factoraje'!$M:$M,S$1)</f>
        <v>0</v>
      </c>
      <c r="T29" s="11">
        <f>IF($A29=T$1,-SUMIFS('BD Factoraje'!$Q:$Q,'BD Factoraje'!$C:$C,$B$2,'BD Factoraje'!$F:$F,$A29),0)+S29-SUMIFS('BD Factoraje'!$R:$R,'BD Factoraje'!$C:$C,$B$2,'BD Factoraje'!$F:$F,$A29,'BD Factoraje'!$M:$M,T$1)</f>
        <v>0</v>
      </c>
      <c r="U29" s="11">
        <f>IF($A29=U$1,-SUMIFS('BD Factoraje'!$Q:$Q,'BD Factoraje'!$C:$C,$B$2,'BD Factoraje'!$F:$F,$A29),0)+T29-SUMIFS('BD Factoraje'!$R:$R,'BD Factoraje'!$C:$C,$B$2,'BD Factoraje'!$F:$F,$A29,'BD Factoraje'!$M:$M,U$1)</f>
        <v>0</v>
      </c>
      <c r="V29" s="11">
        <f>IF($A29=V$1,-SUMIFS('BD Factoraje'!$Q:$Q,'BD Factoraje'!$C:$C,$B$2,'BD Factoraje'!$F:$F,$A29),0)+U29-SUMIFS('BD Factoraje'!$R:$R,'BD Factoraje'!$C:$C,$B$2,'BD Factoraje'!$F:$F,$A29,'BD Factoraje'!$M:$M,V$1)</f>
        <v>0</v>
      </c>
      <c r="W29" s="11">
        <f>IF($A29=W$1,-SUMIFS('BD Factoraje'!$Q:$Q,'BD Factoraje'!$C:$C,$B$2,'BD Factoraje'!$F:$F,$A29),0)+V29-SUMIFS('BD Factoraje'!$R:$R,'BD Factoraje'!$C:$C,$B$2,'BD Factoraje'!$F:$F,$A29,'BD Factoraje'!$M:$M,W$1)</f>
        <v>0</v>
      </c>
      <c r="X29" s="11">
        <f>IF($A29=X$1,-SUMIFS('BD Factoraje'!$Q:$Q,'BD Factoraje'!$C:$C,$B$2,'BD Factoraje'!$F:$F,$A29),0)+W29-SUMIFS('BD Factoraje'!$R:$R,'BD Factoraje'!$C:$C,$B$2,'BD Factoraje'!$F:$F,$A29,'BD Factoraje'!$M:$M,X$1)</f>
        <v>0</v>
      </c>
      <c r="Y29" s="11">
        <f>IF($A29=Y$1,-SUMIFS('BD Factoraje'!$Q:$Q,'BD Factoraje'!$C:$C,$B$2,'BD Factoraje'!$F:$F,$A29),0)+X29-SUMIFS('BD Factoraje'!$R:$R,'BD Factoraje'!$C:$C,$B$2,'BD Factoraje'!$F:$F,$A29,'BD Factoraje'!$M:$M,Y$1)</f>
        <v>0</v>
      </c>
      <c r="Z29" s="11">
        <f>IF($A29=Z$1,-SUMIFS('BD Factoraje'!$Q:$Q,'BD Factoraje'!$C:$C,$B$2,'BD Factoraje'!$F:$F,$A29),0)+Y29-SUMIFS('BD Factoraje'!$R:$R,'BD Factoraje'!$C:$C,$B$2,'BD Factoraje'!$F:$F,$A29,'BD Factoraje'!$M:$M,Z$1)</f>
        <v>0</v>
      </c>
      <c r="AA29" s="11">
        <f>IF($A29=AA$1,-SUMIFS('BD Factoraje'!$Q:$Q,'BD Factoraje'!$C:$C,$B$2,'BD Factoraje'!$F:$F,$A29),0)+Z29-SUMIFS('BD Factoraje'!$R:$R,'BD Factoraje'!$C:$C,$B$2,'BD Factoraje'!$F:$F,$A29,'BD Factoraje'!$M:$M,AA$1)</f>
        <v>0</v>
      </c>
      <c r="AB29" s="11">
        <f>IF($A29=AB$1,-SUMIFS('BD Factoraje'!$Q:$Q,'BD Factoraje'!$C:$C,$B$2,'BD Factoraje'!$F:$F,$A29),0)+AA29-SUMIFS('BD Factoraje'!$R:$R,'BD Factoraje'!$C:$C,$B$2,'BD Factoraje'!$F:$F,$A29,'BD Factoraje'!$M:$M,AB$1)</f>
        <v>0</v>
      </c>
      <c r="AC29" s="11">
        <f>IF($A29=AC$1,-SUMIFS('BD Factoraje'!$Q:$Q,'BD Factoraje'!$C:$C,$B$2,'BD Factoraje'!$F:$F,$A29),0)+AB29-SUMIFS('BD Factoraje'!$R:$R,'BD Factoraje'!$C:$C,$B$2,'BD Factoraje'!$F:$F,$A29,'BD Factoraje'!$M:$M,AC$1)</f>
        <v>0</v>
      </c>
    </row>
    <row r="30" spans="1:29" x14ac:dyDescent="0.25">
      <c r="A30" s="14"/>
      <c r="B30" s="8"/>
      <c r="C30" s="11">
        <f>IF($A30=C$1,-SUMIFS('BD Factoraje'!$Q:$Q,'BD Factoraje'!$B:$B,$A$2,'BD Factoraje'!$C:$C,$B$2,'BD Factoraje'!$F:$F,$A30),0)</f>
        <v>0</v>
      </c>
      <c r="D30" s="24">
        <f>SUM(D3:D29)</f>
        <v>0</v>
      </c>
      <c r="E30" s="24">
        <f t="shared" ref="E30:AC30" si="2">SUM(E3:E29)</f>
        <v>200000</v>
      </c>
      <c r="F30" s="24">
        <f t="shared" si="2"/>
        <v>200000</v>
      </c>
      <c r="G30" s="24">
        <f>SUM(G3:G29)</f>
        <v>400000</v>
      </c>
      <c r="H30" s="24">
        <f>SUM(H3:H29)</f>
        <v>500000</v>
      </c>
      <c r="I30" s="24">
        <f t="shared" si="2"/>
        <v>1650000</v>
      </c>
      <c r="J30" s="24">
        <f t="shared" si="2"/>
        <v>2211514.19</v>
      </c>
      <c r="K30" s="24">
        <f t="shared" si="2"/>
        <v>833409.52</v>
      </c>
      <c r="L30" s="24">
        <f t="shared" si="2"/>
        <v>1037805.32</v>
      </c>
      <c r="M30" s="24">
        <f t="shared" si="2"/>
        <v>1085619.56</v>
      </c>
      <c r="N30" s="24">
        <f t="shared" si="2"/>
        <v>1507730.46</v>
      </c>
      <c r="O30" s="24">
        <f t="shared" si="2"/>
        <v>1962225.3299999998</v>
      </c>
      <c r="P30" s="24">
        <f t="shared" si="2"/>
        <v>2256644.4699999997</v>
      </c>
      <c r="Q30" s="24">
        <f t="shared" si="2"/>
        <v>2437107.7769785631</v>
      </c>
      <c r="R30" s="24">
        <f t="shared" si="2"/>
        <v>2672091.5131854205</v>
      </c>
      <c r="S30" s="24">
        <f t="shared" si="2"/>
        <v>3181562.3440373661</v>
      </c>
      <c r="T30" s="24">
        <f t="shared" si="2"/>
        <v>4449553.4094548449</v>
      </c>
      <c r="U30" s="24">
        <f t="shared" si="2"/>
        <v>4750204.296952595</v>
      </c>
      <c r="V30" s="24">
        <f t="shared" si="2"/>
        <v>5436821.5831512269</v>
      </c>
      <c r="W30" s="24">
        <f t="shared" si="2"/>
        <v>5436821.5831512269</v>
      </c>
      <c r="X30" s="24">
        <f t="shared" si="2"/>
        <v>5436821.5831512269</v>
      </c>
      <c r="Y30" s="24">
        <f t="shared" si="2"/>
        <v>5436821.5831512269</v>
      </c>
      <c r="Z30" s="24">
        <f t="shared" si="2"/>
        <v>5436821.5831512269</v>
      </c>
      <c r="AA30" s="24">
        <f t="shared" si="2"/>
        <v>5436821.5831512269</v>
      </c>
      <c r="AB30" s="24">
        <f t="shared" si="2"/>
        <v>5436821.5831512269</v>
      </c>
      <c r="AC30" s="24">
        <f t="shared" si="2"/>
        <v>5436821.5831512269</v>
      </c>
    </row>
    <row r="31" spans="1:29" s="12" customFormat="1" x14ac:dyDescent="0.25">
      <c r="A31" s="13"/>
    </row>
    <row r="32" spans="1:29" s="12" customFormat="1" x14ac:dyDescent="0.25">
      <c r="A32" s="13"/>
      <c r="B32" s="8" t="s">
        <v>124</v>
      </c>
      <c r="C32" s="11">
        <f>SUMIFS('BD Factoraje'!$R:$R,'BD Factoraje'!$C:$C,$B$2,'BD Factoraje'!$M:$M,C$1)</f>
        <v>0</v>
      </c>
      <c r="D32" s="11">
        <f>SUMIFS('BD Factoraje'!$R:$R,'BD Factoraje'!$C:$C,$B$2,'BD Factoraje'!$M:$M,D$1)</f>
        <v>0</v>
      </c>
      <c r="E32" s="11">
        <f>SUMIFS('BD Factoraje'!$R:$R,'BD Factoraje'!$C:$C,$B$2,'BD Factoraje'!$M:$M,E$1)</f>
        <v>0</v>
      </c>
      <c r="F32" s="11">
        <f>SUMIFS('BD Factoraje'!$R:$R,'BD Factoraje'!$C:$C,$B$2,'BD Factoraje'!$M:$M,F$1)</f>
        <v>0</v>
      </c>
      <c r="G32" s="11">
        <f>SUMIFS('BD Factoraje'!$R:$R,'BD Factoraje'!$C:$C,$B$2,'BD Factoraje'!$M:$M,G$1)</f>
        <v>0</v>
      </c>
      <c r="H32" s="11">
        <f>SUMIFS('BD Factoraje'!$R:$R,'BD Factoraje'!$C:$C,$B$2,'BD Factoraje'!$M:$M,H$1)</f>
        <v>500000</v>
      </c>
      <c r="I32" s="11">
        <f>SUMIFS('BD Factoraje'!$R:$R,'BD Factoraje'!$C:$C,$B$2,'BD Factoraje'!$M:$M,I$1)</f>
        <v>300000</v>
      </c>
      <c r="J32" s="11">
        <f>SUMIFS('BD Factoraje'!$R:$R,'BD Factoraje'!$C:$C,$B$2,'BD Factoraje'!$M:$M,J$1)</f>
        <v>200000</v>
      </c>
      <c r="K32" s="11">
        <f>SUMIFS('BD Factoraje'!$R:$R,'BD Factoraje'!$C:$C,$B$2,'BD Factoraje'!$M:$M,K$1)</f>
        <v>1822209.67</v>
      </c>
      <c r="L32" s="11">
        <f>SUMIFS('BD Factoraje'!$R:$R,'BD Factoraje'!$C:$C,$B$2,'BD Factoraje'!$M:$M,L$1)</f>
        <v>245604.19999999998</v>
      </c>
      <c r="M32" s="11">
        <f>SUMIFS('BD Factoraje'!$R:$R,'BD Factoraje'!$C:$C,$B$2,'BD Factoraje'!$M:$M,M$1)</f>
        <v>180381.4</v>
      </c>
      <c r="N32" s="11">
        <f>SUMIFS('BD Factoraje'!$R:$R,'BD Factoraje'!$C:$C,$B$2,'BD Factoraje'!$M:$M,N$1)</f>
        <v>928790.35</v>
      </c>
      <c r="O32" s="11">
        <f>SUMIFS('BD Factoraje'!$R:$R,'BD Factoraje'!$C:$C,$B$2,'BD Factoraje'!$M:$M,O$1)</f>
        <v>192293.24</v>
      </c>
      <c r="P32" s="11">
        <f>SUMIFS('BD Factoraje'!$R:$R,'BD Factoraje'!$C:$C,$B$2,'BD Factoraje'!$M:$M,P$1)</f>
        <v>138576.74</v>
      </c>
      <c r="Q32" s="11">
        <f>SUMIFS('BD Factoraje'!$R:$R,'BD Factoraje'!$C:$C,$B$2,'BD Factoraje'!$M:$M,Q$1)</f>
        <v>107825.16</v>
      </c>
      <c r="R32" s="11">
        <f>SUMIFS('BD Factoraje'!$R:$R,'BD Factoraje'!$C:$C,$B$2,'BD Factoraje'!$M:$M,R$1)</f>
        <v>986557.90349656704</v>
      </c>
      <c r="S32" s="11">
        <f>SUMIFS('BD Factoraje'!$R:$R,'BD Factoraje'!$C:$C,$B$2,'BD Factoraje'!$M:$M,S$1)</f>
        <v>1378506.550097534</v>
      </c>
      <c r="T32" s="11">
        <f>SUMIFS('BD Factoraje'!$R:$R,'BD Factoraje'!$C:$C,$B$2,'BD Factoraje'!$M:$M,T$1)</f>
        <v>702450.50578341912</v>
      </c>
      <c r="U32" s="11">
        <f>SUMIFS('BD Factoraje'!$R:$R,'BD Factoraje'!$C:$C,$B$2,'BD Factoraje'!$M:$M,U$1)</f>
        <v>1188272.9228337787</v>
      </c>
      <c r="V32" s="11">
        <f>SUMIFS('BD Factoraje'!$R:$R,'BD Factoraje'!$C:$C,$B$2,'BD Factoraje'!$M:$M,V$1)</f>
        <v>607346.57124136889</v>
      </c>
      <c r="W32" s="11">
        <f>SUMIFS('BD Factoraje'!$R:$R,'BD Factoraje'!$C:$C,$B$2,'BD Factoraje'!$M:$M,W$1)</f>
        <v>0</v>
      </c>
      <c r="X32" s="11">
        <f>SUMIFS('BD Factoraje'!$R:$R,'BD Factoraje'!$C:$C,$B$2,'BD Factoraje'!$M:$M,X$1)</f>
        <v>0</v>
      </c>
      <c r="Y32" s="11">
        <f>SUMIFS('BD Factoraje'!$R:$R,'BD Factoraje'!$C:$C,$B$2,'BD Factoraje'!$M:$M,Y$1)</f>
        <v>0</v>
      </c>
      <c r="Z32" s="11">
        <f>SUMIFS('BD Factoraje'!$R:$R,'BD Factoraje'!$C:$C,$B$2,'BD Factoraje'!$M:$M,Z$1)</f>
        <v>0</v>
      </c>
      <c r="AA32" s="11">
        <f>SUMIFS('BD Factoraje'!$R:$R,'BD Factoraje'!$C:$C,$B$2,'BD Factoraje'!$M:$M,AA$1)</f>
        <v>0</v>
      </c>
      <c r="AB32" s="11">
        <f>SUMIFS('BD Factoraje'!$R:$R,'BD Factoraje'!$C:$C,$B$2,'BD Factoraje'!$M:$M,AB$1)</f>
        <v>0</v>
      </c>
      <c r="AC32" s="11">
        <f>SUMIFS('BD Factoraje'!$R:$R,'BD Factoraje'!$C:$C,$B$2,'BD Factoraje'!$M:$M,AC$1)</f>
        <v>0</v>
      </c>
    </row>
    <row r="33" spans="1:29" s="12" customFormat="1" x14ac:dyDescent="0.25">
      <c r="A33" s="13"/>
      <c r="B33" s="8" t="s">
        <v>125</v>
      </c>
      <c r="C33" s="11">
        <f>SUMIFS('BD Factoraje'!$R:$R,'BD Factoraje'!$C:$C,$B$2,'BD Factoraje'!$J:$J,C$1)</f>
        <v>0</v>
      </c>
      <c r="D33" s="11">
        <f>SUMIFS('BD Factoraje'!$R:$R,'BD Factoraje'!$C:$C,$B$2,'BD Factoraje'!$J:$J,D$1)</f>
        <v>0</v>
      </c>
      <c r="E33" s="11">
        <f>SUMIFS('BD Factoraje'!$R:$R,'BD Factoraje'!$C:$C,$B$2,'BD Factoraje'!$J:$J,E$1)</f>
        <v>0</v>
      </c>
      <c r="F33" s="11">
        <f>SUMIFS('BD Factoraje'!$R:$R,'BD Factoraje'!$C:$C,$B$2,'BD Factoraje'!$J:$J,F$1)</f>
        <v>0</v>
      </c>
      <c r="G33" s="11">
        <f>SUMIFS('BD Factoraje'!$R:$R,'BD Factoraje'!$C:$C,$B$2,'BD Factoraje'!$J:$J,G$1)</f>
        <v>0</v>
      </c>
      <c r="H33" s="11">
        <f>SUMIFS('BD Factoraje'!$R:$R,'BD Factoraje'!$C:$C,$B$2,'BD Factoraje'!$J:$J,H$1)</f>
        <v>500000</v>
      </c>
      <c r="I33" s="11">
        <f>SUMIFS('BD Factoraje'!$R:$R,'BD Factoraje'!$C:$C,$B$2,'BD Factoraje'!$J:$J,I$1)</f>
        <v>300000</v>
      </c>
      <c r="J33" s="11">
        <f>SUMIFS('BD Factoraje'!$R:$R,'BD Factoraje'!$C:$C,$B$2,'BD Factoraje'!$J:$J,J$1)</f>
        <v>210308.94</v>
      </c>
      <c r="K33" s="11">
        <f>SUMIFS('BD Factoraje'!$R:$R,'BD Factoraje'!$C:$C,$B$2,'BD Factoraje'!$J:$J,K$1)</f>
        <v>1815601.05</v>
      </c>
      <c r="L33" s="11">
        <f>SUMIFS('BD Factoraje'!$R:$R,'BD Factoraje'!$C:$C,$B$2,'BD Factoraje'!$J:$J,L$1)</f>
        <v>385604.19999999995</v>
      </c>
      <c r="M33" s="11">
        <f>SUMIFS('BD Factoraje'!$R:$R,'BD Factoraje'!$C:$C,$B$2,'BD Factoraje'!$J:$J,M$1)</f>
        <v>912717.9</v>
      </c>
      <c r="N33" s="11">
        <f>SUMIFS('BD Factoraje'!$R:$R,'BD Factoraje'!$C:$C,$B$2,'BD Factoraje'!$J:$J,N$1)</f>
        <v>444105</v>
      </c>
      <c r="O33" s="11">
        <f>SUMIFS('BD Factoraje'!$R:$R,'BD Factoraje'!$C:$C,$B$2,'BD Factoraje'!$J:$J,O$1)</f>
        <v>232961.89999999997</v>
      </c>
      <c r="P33" s="11">
        <f>SUMIFS('BD Factoraje'!$R:$R,'BD Factoraje'!$C:$C,$B$2,'BD Factoraje'!$J:$J,P$1)</f>
        <v>192667.59999999998</v>
      </c>
      <c r="Q33" s="11">
        <f>SUMIFS('BD Factoraje'!$R:$R,'BD Factoraje'!$C:$C,$B$2,'BD Factoraje'!$J:$J,Q$1)</f>
        <v>149275.92000000001</v>
      </c>
      <c r="R33" s="11">
        <f>SUMIFS('BD Factoraje'!$R:$R,'BD Factoraje'!$C:$C,$B$2,'BD Factoraje'!$J:$J,R$1)</f>
        <v>977377.07349656709</v>
      </c>
      <c r="S33" s="11">
        <f>SUMIFS('BD Factoraje'!$R:$R,'BD Factoraje'!$C:$C,$B$2,'BD Factoraje'!$J:$J,S$1)</f>
        <v>1217121.5300975339</v>
      </c>
      <c r="T33" s="11">
        <f>SUMIFS('BD Factoraje'!$R:$R,'BD Factoraje'!$C:$C,$B$2,'BD Factoraje'!$J:$J,T$1)</f>
        <v>1066002.7057834193</v>
      </c>
      <c r="U33" s="11">
        <f>SUMIFS('BD Factoraje'!$R:$R,'BD Factoraje'!$C:$C,$B$2,'BD Factoraje'!$J:$J,U$1)</f>
        <v>2308147.1728337784</v>
      </c>
      <c r="V33" s="11">
        <f>SUMIFS('BD Factoraje'!$R:$R,'BD Factoraje'!$C:$C,$B$2,'BD Factoraje'!$J:$J,V$1)</f>
        <v>1741634.841241369</v>
      </c>
      <c r="W33" s="11">
        <f>SUMIFS('BD Factoraje'!$R:$R,'BD Factoraje'!$C:$C,$B$2,'BD Factoraje'!$J:$J,W$1)</f>
        <v>835757.34000000008</v>
      </c>
      <c r="X33" s="11">
        <f>SUMIFS('BD Factoraje'!$R:$R,'BD Factoraje'!$C:$C,$B$2,'BD Factoraje'!$J:$J,X$1)</f>
        <v>747209.85</v>
      </c>
      <c r="Y33" s="11">
        <f>SUMIFS('BD Factoraje'!$R:$R,'BD Factoraje'!$C:$C,$B$2,'BD Factoraje'!$J:$J,Y$1)</f>
        <v>194719.01</v>
      </c>
      <c r="Z33" s="11">
        <f>SUMIFS('BD Factoraje'!$R:$R,'BD Factoraje'!$C:$C,$B$2,'BD Factoraje'!$J:$J,Z$1)</f>
        <v>0</v>
      </c>
      <c r="AA33" s="11">
        <f>SUMIFS('BD Factoraje'!$R:$R,'BD Factoraje'!$C:$C,$B$2,'BD Factoraje'!$J:$J,AA$1)</f>
        <v>0</v>
      </c>
      <c r="AB33" s="11">
        <f>SUMIFS('BD Factoraje'!$R:$R,'BD Factoraje'!$C:$C,$B$2,'BD Factoraje'!$J:$J,AB$1)</f>
        <v>0</v>
      </c>
      <c r="AC33" s="11">
        <f>SUMIFS('BD Factoraje'!$R:$R,'BD Factoraje'!$C:$C,$B$2,'BD Factoraje'!$J:$J,AC$1)</f>
        <v>0</v>
      </c>
    </row>
    <row r="34" spans="1:29" s="12" customFormat="1" x14ac:dyDescent="0.25">
      <c r="A34" s="1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s="12" customFormat="1" x14ac:dyDescent="0.25">
      <c r="A35" s="13"/>
      <c r="B35" s="8" t="s">
        <v>128</v>
      </c>
      <c r="C35" s="20">
        <f>SUMIFS('BD Factoraje'!$R:$R,'BD Factoraje'!$C:$C,$B$2,'BD Factoraje'!$M:$M,C$1,'BD Factoraje'!$O:$O,"&gt;"&amp;0)</f>
        <v>0</v>
      </c>
      <c r="D35" s="20">
        <f>SUMIFS('BD Factoraje'!$R:$R,'BD Factoraje'!$C:$C,$B$2,'BD Factoraje'!$M:$M,D$1,'BD Factoraje'!$O:$O,"&gt;"&amp;0)</f>
        <v>0</v>
      </c>
      <c r="E35" s="20">
        <f>SUMIFS('BD Factoraje'!$R:$R,'BD Factoraje'!$C:$C,$B$2,'BD Factoraje'!$M:$M,E$1,'BD Factoraje'!$O:$O,"&gt;"&amp;0)</f>
        <v>0</v>
      </c>
      <c r="F35" s="20">
        <f>SUMIFS('BD Factoraje'!$R:$R,'BD Factoraje'!$C:$C,$B$2,'BD Factoraje'!$M:$M,F$1,'BD Factoraje'!$O:$O,"&gt;"&amp;0)</f>
        <v>0</v>
      </c>
      <c r="G35" s="20">
        <f>SUMIFS('BD Factoraje'!$R:$R,'BD Factoraje'!$C:$C,$B$2,'BD Factoraje'!$M:$M,G$1,'BD Factoraje'!$O:$O,"&gt;"&amp;0)</f>
        <v>0</v>
      </c>
      <c r="H35" s="20">
        <f>SUMIFS('BD Factoraje'!$R:$R,'BD Factoraje'!$C:$C,$B$2,'BD Factoraje'!$M:$M,H$1,'BD Factoraje'!$O:$O,"&gt;"&amp;0)</f>
        <v>100000</v>
      </c>
      <c r="I35" s="20">
        <f>SUMIFS('BD Factoraje'!$R:$R,'BD Factoraje'!$C:$C,$B$2,'BD Factoraje'!$M:$M,I$1,'BD Factoraje'!$O:$O,"&gt;"&amp;0)</f>
        <v>0</v>
      </c>
      <c r="J35" s="20">
        <f>SUMIFS('BD Factoraje'!$R:$R,'BD Factoraje'!$C:$C,$B$2,'BD Factoraje'!$M:$M,J$1,'BD Factoraje'!$O:$O,"&gt;"&amp;0)</f>
        <v>0</v>
      </c>
      <c r="K35" s="20">
        <f>SUMIFS('BD Factoraje'!$R:$R,'BD Factoraje'!$C:$C,$B$2,'BD Factoraje'!$M:$M,K$1,'BD Factoraje'!$O:$O,"&gt;"&amp;0)</f>
        <v>0</v>
      </c>
      <c r="L35" s="20">
        <f>SUMIFS('BD Factoraje'!$R:$R,'BD Factoraje'!$C:$C,$B$2,'BD Factoraje'!$M:$M,L$1,'BD Factoraje'!$O:$O,"&gt;"&amp;0)</f>
        <v>245604.19999999998</v>
      </c>
      <c r="M35" s="20">
        <f>SUMIFS('BD Factoraje'!$R:$R,'BD Factoraje'!$C:$C,$B$2,'BD Factoraje'!$M:$M,M$1,'BD Factoraje'!$O:$O,"&gt;"&amp;0)</f>
        <v>0</v>
      </c>
      <c r="N35" s="20">
        <f>SUMIFS('BD Factoraje'!$R:$R,'BD Factoraje'!$C:$C,$B$2,'BD Factoraje'!$M:$M,N$1,'BD Factoraje'!$O:$O,"&gt;"&amp;0)</f>
        <v>72888</v>
      </c>
      <c r="O35" s="20">
        <f>SUMIFS('BD Factoraje'!$R:$R,'BD Factoraje'!$C:$C,$B$2,'BD Factoraje'!$M:$M,O$1,'BD Factoraje'!$O:$O,"&gt;"&amp;0)</f>
        <v>0</v>
      </c>
      <c r="P35" s="20">
        <f>SUMIFS('BD Factoraje'!$R:$R,'BD Factoraje'!$C:$C,$B$2,'BD Factoraje'!$M:$M,P$1,'BD Factoraje'!$O:$O,"&gt;"&amp;0)</f>
        <v>138576.74</v>
      </c>
      <c r="Q35" s="20">
        <f>SUMIFS('BD Factoraje'!$R:$R,'BD Factoraje'!$C:$C,$B$2,'BD Factoraje'!$M:$M,Q$1,'BD Factoraje'!$O:$O,"&gt;"&amp;0)</f>
        <v>0</v>
      </c>
      <c r="R35" s="20">
        <f>SUMIFS('BD Factoraje'!$R:$R,'BD Factoraje'!$C:$C,$B$2,'BD Factoraje'!$M:$M,R$1,'BD Factoraje'!$O:$O,"&gt;"&amp;0)</f>
        <v>46248.070049838003</v>
      </c>
      <c r="S35" s="20">
        <f>SUMIFS('BD Factoraje'!$R:$R,'BD Factoraje'!$C:$C,$B$2,'BD Factoraje'!$M:$M,S$1,'BD Factoraje'!$O:$O,"&gt;"&amp;0)</f>
        <v>0</v>
      </c>
      <c r="T35" s="20">
        <f>SUMIFS('BD Factoraje'!$R:$R,'BD Factoraje'!$C:$C,$B$2,'BD Factoraje'!$M:$M,T$1,'BD Factoraje'!$O:$O,"&gt;"&amp;0)</f>
        <v>158654.143706028</v>
      </c>
      <c r="U35" s="20">
        <f>SUMIFS('BD Factoraje'!$R:$R,'BD Factoraje'!$C:$C,$B$2,'BD Factoraje'!$M:$M,U$1,'BD Factoraje'!$O:$O,"&gt;"&amp;0)</f>
        <v>185629.37161358964</v>
      </c>
      <c r="V35" s="20">
        <f>SUMIFS('BD Factoraje'!$R:$R,'BD Factoraje'!$C:$C,$B$2,'BD Factoraje'!$M:$M,V$1,'BD Factoraje'!$O:$O,"&gt;"&amp;0)</f>
        <v>510796.7</v>
      </c>
      <c r="W35" s="20">
        <f>SUMIFS('BD Factoraje'!$R:$R,'BD Factoraje'!$C:$C,$B$2,'BD Factoraje'!$M:$M,W$1,'BD Factoraje'!$O:$O,"&gt;"&amp;0)</f>
        <v>0</v>
      </c>
      <c r="X35" s="20">
        <f>SUMIFS('BD Factoraje'!$R:$R,'BD Factoraje'!$C:$C,$B$2,'BD Factoraje'!$M:$M,X$1,'BD Factoraje'!$O:$O,"&gt;"&amp;0)</f>
        <v>0</v>
      </c>
      <c r="Y35" s="20">
        <f>SUMIFS('BD Factoraje'!$R:$R,'BD Factoraje'!$C:$C,$B$2,'BD Factoraje'!$M:$M,Y$1,'BD Factoraje'!$O:$O,"&gt;"&amp;0)</f>
        <v>0</v>
      </c>
      <c r="Z35" s="20">
        <f>SUMIFS('BD Factoraje'!$R:$R,'BD Factoraje'!$C:$C,$B$2,'BD Factoraje'!$M:$M,Z$1,'BD Factoraje'!$O:$O,"&gt;"&amp;0)</f>
        <v>0</v>
      </c>
      <c r="AA35" s="20">
        <f>SUMIFS('BD Factoraje'!$R:$R,'BD Factoraje'!$C:$C,$B$2,'BD Factoraje'!$M:$M,AA$1,'BD Factoraje'!$O:$O,"&gt;"&amp;0)</f>
        <v>0</v>
      </c>
      <c r="AB35" s="20">
        <f>SUMIFS('BD Factoraje'!$R:$R,'BD Factoraje'!$C:$C,$B$2,'BD Factoraje'!$M:$M,AB$1,'BD Factoraje'!$O:$O,"&gt;"&amp;0)</f>
        <v>0</v>
      </c>
      <c r="AC35" s="20">
        <f>SUMIFS('BD Factoraje'!$R:$R,'BD Factoraje'!$C:$C,$B$2,'BD Factoraje'!$M:$M,AC$1,'BD Factoraje'!$O:$O,"&gt;"&amp;0)</f>
        <v>0</v>
      </c>
    </row>
    <row r="36" spans="1:29" s="12" customFormat="1" x14ac:dyDescent="0.25">
      <c r="A36" s="13"/>
      <c r="B36" s="8"/>
      <c r="C36" s="22">
        <f>IFERROR(C35/C33,0)</f>
        <v>0</v>
      </c>
      <c r="D36" s="22">
        <f t="shared" ref="D36:AC36" si="3">IFERROR(D35/D33,0)</f>
        <v>0</v>
      </c>
      <c r="E36" s="22">
        <f t="shared" si="3"/>
        <v>0</v>
      </c>
      <c r="F36" s="22">
        <f t="shared" si="3"/>
        <v>0</v>
      </c>
      <c r="G36" s="22">
        <f t="shared" si="3"/>
        <v>0</v>
      </c>
      <c r="H36" s="22">
        <f t="shared" si="3"/>
        <v>0.2</v>
      </c>
      <c r="I36" s="22">
        <f t="shared" si="3"/>
        <v>0</v>
      </c>
      <c r="J36" s="22">
        <f t="shared" si="3"/>
        <v>0</v>
      </c>
      <c r="K36" s="22">
        <f t="shared" si="3"/>
        <v>0</v>
      </c>
      <c r="L36" s="22">
        <f t="shared" si="3"/>
        <v>0.6369334151443371</v>
      </c>
      <c r="M36" s="22">
        <f t="shared" si="3"/>
        <v>0</v>
      </c>
      <c r="N36" s="22">
        <f t="shared" si="3"/>
        <v>0.16412334920795757</v>
      </c>
      <c r="O36" s="22">
        <f t="shared" si="3"/>
        <v>0</v>
      </c>
      <c r="P36" s="22">
        <f t="shared" si="3"/>
        <v>0.71925295171580483</v>
      </c>
      <c r="Q36" s="22">
        <f t="shared" si="3"/>
        <v>0</v>
      </c>
      <c r="R36" s="22">
        <f t="shared" si="3"/>
        <v>4.7318554224303117E-2</v>
      </c>
      <c r="S36" s="22">
        <f t="shared" si="3"/>
        <v>0</v>
      </c>
      <c r="T36" s="22">
        <f t="shared" si="3"/>
        <v>0.14883090150266645</v>
      </c>
      <c r="U36" s="22">
        <f t="shared" si="3"/>
        <v>8.0423542223993949E-2</v>
      </c>
      <c r="V36" s="22">
        <f t="shared" si="3"/>
        <v>0.2932857611162189</v>
      </c>
      <c r="W36" s="22">
        <f t="shared" si="3"/>
        <v>0</v>
      </c>
      <c r="X36" s="22">
        <f t="shared" si="3"/>
        <v>0</v>
      </c>
      <c r="Y36" s="22">
        <f t="shared" si="3"/>
        <v>0</v>
      </c>
      <c r="Z36" s="22">
        <f t="shared" si="3"/>
        <v>0</v>
      </c>
      <c r="AA36" s="22">
        <f t="shared" si="3"/>
        <v>0</v>
      </c>
      <c r="AB36" s="22">
        <f t="shared" si="3"/>
        <v>0</v>
      </c>
      <c r="AC36" s="22">
        <f t="shared" si="3"/>
        <v>0</v>
      </c>
    </row>
    <row r="37" spans="1:29" s="12" customFormat="1" x14ac:dyDescent="0.25">
      <c r="A37" s="13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s="12" customFormat="1" x14ac:dyDescent="0.25">
      <c r="A38" s="13"/>
      <c r="B38" s="21" t="s">
        <v>126</v>
      </c>
      <c r="C38" s="22">
        <f>IFERROR(SUM(C39:C41)/C33,0)</f>
        <v>0</v>
      </c>
      <c r="D38" s="22">
        <f t="shared" ref="D38:AC38" si="4">IFERROR(SUM(D39:D41)/D33,0)</f>
        <v>0</v>
      </c>
      <c r="E38" s="22">
        <f t="shared" si="4"/>
        <v>0</v>
      </c>
      <c r="F38" s="22">
        <f t="shared" si="4"/>
        <v>0</v>
      </c>
      <c r="G38" s="22">
        <f t="shared" si="4"/>
        <v>0</v>
      </c>
      <c r="H38" s="22">
        <f t="shared" si="4"/>
        <v>0</v>
      </c>
      <c r="I38" s="22">
        <f t="shared" si="4"/>
        <v>0</v>
      </c>
      <c r="J38" s="22">
        <f t="shared" si="4"/>
        <v>0</v>
      </c>
      <c r="K38" s="22">
        <f t="shared" si="4"/>
        <v>2.0380688808259938E-3</v>
      </c>
      <c r="L38" s="22">
        <f t="shared" si="4"/>
        <v>0.3630665848556629</v>
      </c>
      <c r="M38" s="22">
        <f t="shared" si="4"/>
        <v>5.2910214645730076E-3</v>
      </c>
      <c r="N38" s="22">
        <f t="shared" si="4"/>
        <v>0</v>
      </c>
      <c r="O38" s="22">
        <f t="shared" si="4"/>
        <v>8.3713259550166803E-4</v>
      </c>
      <c r="P38" s="22">
        <f t="shared" si="4"/>
        <v>0.53995638083414144</v>
      </c>
      <c r="Q38" s="22">
        <f t="shared" si="4"/>
        <v>0</v>
      </c>
      <c r="R38" s="22">
        <f t="shared" si="4"/>
        <v>8.8559280084549691E-2</v>
      </c>
      <c r="S38" s="22">
        <f t="shared" si="4"/>
        <v>0</v>
      </c>
      <c r="T38" s="22">
        <f t="shared" si="4"/>
        <v>0.30969165294696094</v>
      </c>
      <c r="U38" s="22">
        <f t="shared" si="4"/>
        <v>0.49966238010034153</v>
      </c>
      <c r="V38" s="22">
        <f t="shared" si="4"/>
        <v>0.16257913731111356</v>
      </c>
      <c r="W38" s="22">
        <f t="shared" si="4"/>
        <v>0</v>
      </c>
      <c r="X38" s="22">
        <f t="shared" si="4"/>
        <v>0</v>
      </c>
      <c r="Y38" s="22">
        <f t="shared" si="4"/>
        <v>0</v>
      </c>
      <c r="Z38" s="22">
        <f t="shared" si="4"/>
        <v>0</v>
      </c>
      <c r="AA38" s="22">
        <f t="shared" si="4"/>
        <v>0</v>
      </c>
      <c r="AB38" s="22">
        <f t="shared" si="4"/>
        <v>0</v>
      </c>
      <c r="AC38" s="22">
        <f t="shared" si="4"/>
        <v>0</v>
      </c>
    </row>
    <row r="39" spans="1:29" s="12" customFormat="1" x14ac:dyDescent="0.25">
      <c r="A39" s="13"/>
      <c r="B39" s="8" t="s">
        <v>130</v>
      </c>
      <c r="C39" s="11">
        <f>SUMIFS('BD Factoraje'!$R:$R,'BD Factoraje'!$C:$C,$B$2,'BD Factoraje'!$J:$J,C$1,'BD Factoraje'!$O:$O,"&gt;=-"&amp;60,'BD Factoraje'!$O:$O,"&lt;-"&amp;30)</f>
        <v>0</v>
      </c>
      <c r="D39" s="11">
        <f>SUMIFS('BD Factoraje'!$R:$R,'BD Factoraje'!$C:$C,$B$2,'BD Factoraje'!$J:$J,D$1,'BD Factoraje'!$O:$O,"&gt;=-"&amp;60,'BD Factoraje'!$O:$O,"&lt;-"&amp;30)</f>
        <v>0</v>
      </c>
      <c r="E39" s="11">
        <f>SUMIFS('BD Factoraje'!$R:$R,'BD Factoraje'!$C:$C,$B$2,'BD Factoraje'!$J:$J,E$1,'BD Factoraje'!$O:$O,"&gt;=-"&amp;60,'BD Factoraje'!$O:$O,"&lt;-"&amp;30)</f>
        <v>0</v>
      </c>
      <c r="F39" s="11">
        <f>SUMIFS('BD Factoraje'!$R:$R,'BD Factoraje'!$C:$C,$B$2,'BD Factoraje'!$J:$J,F$1,'BD Factoraje'!$O:$O,"&gt;=-"&amp;60,'BD Factoraje'!$O:$O,"&lt;-"&amp;30)</f>
        <v>0</v>
      </c>
      <c r="G39" s="11">
        <f>SUMIFS('BD Factoraje'!$R:$R,'BD Factoraje'!$C:$C,$B$2,'BD Factoraje'!$J:$J,G$1,'BD Factoraje'!$O:$O,"&gt;=-"&amp;60,'BD Factoraje'!$O:$O,"&lt;-"&amp;30)</f>
        <v>0</v>
      </c>
      <c r="H39" s="11">
        <f>SUMIFS('BD Factoraje'!$R:$R,'BD Factoraje'!$C:$C,$B$2,'BD Factoraje'!$J:$J,H$1,'BD Factoraje'!$O:$O,"&gt;=-"&amp;60,'BD Factoraje'!$O:$O,"&lt;-"&amp;30)</f>
        <v>0</v>
      </c>
      <c r="I39" s="11">
        <f>SUMIFS('BD Factoraje'!$R:$R,'BD Factoraje'!$C:$C,$B$2,'BD Factoraje'!$J:$J,I$1,'BD Factoraje'!$O:$O,"&gt;=-"&amp;60,'BD Factoraje'!$O:$O,"&lt;-"&amp;30)</f>
        <v>0</v>
      </c>
      <c r="J39" s="11">
        <f>SUMIFS('BD Factoraje'!$R:$R,'BD Factoraje'!$C:$C,$B$2,'BD Factoraje'!$J:$J,J$1,'BD Factoraje'!$O:$O,"&gt;=-"&amp;60,'BD Factoraje'!$O:$O,"&lt;-"&amp;30)</f>
        <v>0</v>
      </c>
      <c r="K39" s="11">
        <f>SUMIFS('BD Factoraje'!$R:$R,'BD Factoraje'!$C:$C,$B$2,'BD Factoraje'!$J:$J,K$1,'BD Factoraje'!$O:$O,"&gt;=-"&amp;60,'BD Factoraje'!$O:$O,"&lt;-"&amp;30)</f>
        <v>0</v>
      </c>
      <c r="L39" s="11">
        <f>SUMIFS('BD Factoraje'!$R:$R,'BD Factoraje'!$C:$C,$B$2,'BD Factoraje'!$J:$J,L$1,'BD Factoraje'!$O:$O,"&gt;=-"&amp;60,'BD Factoraje'!$O:$O,"&lt;-"&amp;30)</f>
        <v>0</v>
      </c>
      <c r="M39" s="11">
        <f>SUMIFS('BD Factoraje'!$R:$R,'BD Factoraje'!$C:$C,$B$2,'BD Factoraje'!$J:$J,M$1,'BD Factoraje'!$O:$O,"&gt;=-"&amp;60,'BD Factoraje'!$O:$O,"&lt;-"&amp;30)</f>
        <v>0</v>
      </c>
      <c r="N39" s="11">
        <f>SUMIFS('BD Factoraje'!$R:$R,'BD Factoraje'!$C:$C,$B$2,'BD Factoraje'!$J:$J,N$1,'BD Factoraje'!$O:$O,"&gt;=-"&amp;60,'BD Factoraje'!$O:$O,"&lt;-"&amp;30)</f>
        <v>0</v>
      </c>
      <c r="O39" s="11">
        <f>SUMIFS('BD Factoraje'!$R:$R,'BD Factoraje'!$C:$C,$B$2,'BD Factoraje'!$J:$J,O$1,'BD Factoraje'!$O:$O,"&gt;=-"&amp;60,'BD Factoraje'!$O:$O,"&lt;-"&amp;30)</f>
        <v>195.02</v>
      </c>
      <c r="P39" s="11">
        <f>SUMIFS('BD Factoraje'!$R:$R,'BD Factoraje'!$C:$C,$B$2,'BD Factoraje'!$J:$J,P$1,'BD Factoraje'!$O:$O,"&gt;=-"&amp;60,'BD Factoraje'!$O:$O,"&lt;-"&amp;30)</f>
        <v>22992.32</v>
      </c>
      <c r="Q39" s="11">
        <f>SUMIFS('BD Factoraje'!$R:$R,'BD Factoraje'!$C:$C,$B$2,'BD Factoraje'!$J:$J,Q$1,'BD Factoraje'!$O:$O,"&gt;=-"&amp;60,'BD Factoraje'!$O:$O,"&lt;-"&amp;30)</f>
        <v>0</v>
      </c>
      <c r="R39" s="11">
        <f>SUMIFS('BD Factoraje'!$R:$R,'BD Factoraje'!$C:$C,$B$2,'BD Factoraje'!$J:$J,R$1,'BD Factoraje'!$O:$O,"&gt;=-"&amp;60,'BD Factoraje'!$O:$O,"&lt;-"&amp;30)</f>
        <v>86555.81</v>
      </c>
      <c r="S39" s="11">
        <f>SUMIFS('BD Factoraje'!$R:$R,'BD Factoraje'!$C:$C,$B$2,'BD Factoraje'!$J:$J,S$1,'BD Factoraje'!$O:$O,"&gt;=-"&amp;60,'BD Factoraje'!$O:$O,"&lt;-"&amp;30)</f>
        <v>0</v>
      </c>
      <c r="T39" s="11">
        <f>SUMIFS('BD Factoraje'!$R:$R,'BD Factoraje'!$C:$C,$B$2,'BD Factoraje'!$J:$J,T$1,'BD Factoraje'!$O:$O,"&gt;=-"&amp;60,'BD Factoraje'!$O:$O,"&lt;-"&amp;30)</f>
        <v>0</v>
      </c>
      <c r="U39" s="11">
        <f>SUMIFS('BD Factoraje'!$R:$R,'BD Factoraje'!$C:$C,$B$2,'BD Factoraje'!$J:$J,U$1,'BD Factoraje'!$O:$O,"&gt;=-"&amp;60,'BD Factoraje'!$O:$O,"&lt;-"&amp;30)</f>
        <v>1153294.31</v>
      </c>
      <c r="V39" s="11">
        <f>SUMIFS('BD Factoraje'!$R:$R,'BD Factoraje'!$C:$C,$B$2,'BD Factoraje'!$J:$J,V$1,'BD Factoraje'!$O:$O,"&gt;=-"&amp;60,'BD Factoraje'!$O:$O,"&lt;-"&amp;30)</f>
        <v>283153.49</v>
      </c>
      <c r="W39" s="11">
        <f>SUMIFS('BD Factoraje'!$R:$R,'BD Factoraje'!$C:$C,$B$2,'BD Factoraje'!$J:$J,W$1,'BD Factoraje'!$O:$O,"&gt;=-"&amp;60,'BD Factoraje'!$O:$O,"&lt;-"&amp;30)</f>
        <v>0</v>
      </c>
      <c r="X39" s="11">
        <f>SUMIFS('BD Factoraje'!$R:$R,'BD Factoraje'!$C:$C,$B$2,'BD Factoraje'!$J:$J,X$1,'BD Factoraje'!$O:$O,"&gt;=-"&amp;60,'BD Factoraje'!$O:$O,"&lt;-"&amp;30)</f>
        <v>0</v>
      </c>
      <c r="Y39" s="11">
        <f>SUMIFS('BD Factoraje'!$R:$R,'BD Factoraje'!$C:$C,$B$2,'BD Factoraje'!$J:$J,Y$1,'BD Factoraje'!$O:$O,"&gt;=-"&amp;60,'BD Factoraje'!$O:$O,"&lt;-"&amp;30)</f>
        <v>0</v>
      </c>
      <c r="Z39" s="11">
        <f>SUMIFS('BD Factoraje'!$R:$R,'BD Factoraje'!$C:$C,$B$2,'BD Factoraje'!$J:$J,Z$1,'BD Factoraje'!$O:$O,"&gt;=-"&amp;60,'BD Factoraje'!$O:$O,"&lt;-"&amp;30)</f>
        <v>0</v>
      </c>
      <c r="AA39" s="11">
        <f>SUMIFS('BD Factoraje'!$R:$R,'BD Factoraje'!$C:$C,$B$2,'BD Factoraje'!$J:$J,AA$1,'BD Factoraje'!$O:$O,"&gt;=-"&amp;60,'BD Factoraje'!$O:$O,"&lt;-"&amp;30)</f>
        <v>0</v>
      </c>
      <c r="AB39" s="11">
        <f>SUMIFS('BD Factoraje'!$R:$R,'BD Factoraje'!$C:$C,$B$2,'BD Factoraje'!$J:$J,AB$1,'BD Factoraje'!$O:$O,"&gt;=-"&amp;60,'BD Factoraje'!$O:$O,"&lt;-"&amp;30)</f>
        <v>0</v>
      </c>
      <c r="AC39" s="11">
        <f>SUMIFS('BD Factoraje'!$R:$R,'BD Factoraje'!$C:$C,$B$2,'BD Factoraje'!$J:$J,AC$1,'BD Factoraje'!$O:$O,"&gt;=-"&amp;60,'BD Factoraje'!$O:$O,"&lt;-"&amp;30)</f>
        <v>0</v>
      </c>
    </row>
    <row r="40" spans="1:29" s="12" customFormat="1" x14ac:dyDescent="0.25">
      <c r="A40" s="13"/>
      <c r="B40" s="8" t="s">
        <v>131</v>
      </c>
      <c r="C40" s="11">
        <f>SUMIFS('BD Factoraje'!$R:$R,'BD Factoraje'!$C:$C,$B$2,'BD Factoraje'!$J:$J,'Cartera Mensual Producto'!C1,'BD Factoraje'!$O:$O,"&gt;=-"&amp;90,'BD Factoraje'!$O:$O,"&lt;-"&amp;60)</f>
        <v>0</v>
      </c>
      <c r="D40" s="11">
        <f>SUMIFS('BD Factoraje'!$R:$R,'BD Factoraje'!$C:$C,$B$2,'BD Factoraje'!$J:$J,'Cartera Mensual Producto'!D1,'BD Factoraje'!$O:$O,"&gt;=-"&amp;90,'BD Factoraje'!$O:$O,"&lt;-"&amp;60)</f>
        <v>0</v>
      </c>
      <c r="E40" s="11">
        <f>SUMIFS('BD Factoraje'!$R:$R,'BD Factoraje'!$C:$C,$B$2,'BD Factoraje'!$J:$J,'Cartera Mensual Producto'!E1,'BD Factoraje'!$O:$O,"&gt;=-"&amp;90,'BD Factoraje'!$O:$O,"&lt;-"&amp;60)</f>
        <v>0</v>
      </c>
      <c r="F40" s="11">
        <f>SUMIFS('BD Factoraje'!$R:$R,'BD Factoraje'!$C:$C,$B$2,'BD Factoraje'!$J:$J,'Cartera Mensual Producto'!F1,'BD Factoraje'!$O:$O,"&gt;=-"&amp;90,'BD Factoraje'!$O:$O,"&lt;-"&amp;60)</f>
        <v>0</v>
      </c>
      <c r="G40" s="11">
        <f>SUMIFS('BD Factoraje'!$R:$R,'BD Factoraje'!$C:$C,$B$2,'BD Factoraje'!$J:$J,'Cartera Mensual Producto'!G1,'BD Factoraje'!$O:$O,"&gt;=-"&amp;90,'BD Factoraje'!$O:$O,"&lt;-"&amp;60)</f>
        <v>0</v>
      </c>
      <c r="H40" s="11">
        <f>SUMIFS('BD Factoraje'!$R:$R,'BD Factoraje'!$C:$C,$B$2,'BD Factoraje'!$J:$J,'Cartera Mensual Producto'!H1,'BD Factoraje'!$O:$O,"&gt;=-"&amp;90,'BD Factoraje'!$O:$O,"&lt;-"&amp;60)</f>
        <v>0</v>
      </c>
      <c r="I40" s="11">
        <f>SUMIFS('BD Factoraje'!$R:$R,'BD Factoraje'!$C:$C,$B$2,'BD Factoraje'!$J:$J,'Cartera Mensual Producto'!I1,'BD Factoraje'!$O:$O,"&gt;=-"&amp;90,'BD Factoraje'!$O:$O,"&lt;-"&amp;60)</f>
        <v>0</v>
      </c>
      <c r="J40" s="11">
        <f>SUMIFS('BD Factoraje'!$R:$R,'BD Factoraje'!$C:$C,$B$2,'BD Factoraje'!$J:$J,'Cartera Mensual Producto'!J1,'BD Factoraje'!$O:$O,"&gt;=-"&amp;90,'BD Factoraje'!$O:$O,"&lt;-"&amp;60)</f>
        <v>0</v>
      </c>
      <c r="K40" s="11">
        <f>SUMIFS('BD Factoraje'!$R:$R,'BD Factoraje'!$C:$C,$B$2,'BD Factoraje'!$J:$J,'Cartera Mensual Producto'!K1,'BD Factoraje'!$O:$O,"&gt;=-"&amp;90,'BD Factoraje'!$O:$O,"&lt;-"&amp;60)</f>
        <v>3418.22</v>
      </c>
      <c r="L40" s="11">
        <f>SUMIFS('BD Factoraje'!$R:$R,'BD Factoraje'!$C:$C,$B$2,'BD Factoraje'!$J:$J,'Cartera Mensual Producto'!L1,'BD Factoraje'!$O:$O,"&gt;=-"&amp;90,'BD Factoraje'!$O:$O,"&lt;-"&amp;60)</f>
        <v>70000</v>
      </c>
      <c r="M40" s="11">
        <f>SUMIFS('BD Factoraje'!$R:$R,'BD Factoraje'!$C:$C,$B$2,'BD Factoraje'!$J:$J,'Cartera Mensual Producto'!M1,'BD Factoraje'!$O:$O,"&gt;=-"&amp;90,'BD Factoraje'!$O:$O,"&lt;-"&amp;60)</f>
        <v>0</v>
      </c>
      <c r="N40" s="11">
        <f>SUMIFS('BD Factoraje'!$R:$R,'BD Factoraje'!$C:$C,$B$2,'BD Factoraje'!$J:$J,'Cartera Mensual Producto'!N1,'BD Factoraje'!$O:$O,"&gt;=-"&amp;90,'BD Factoraje'!$O:$O,"&lt;-"&amp;60)</f>
        <v>0</v>
      </c>
      <c r="O40" s="11">
        <f>SUMIFS('BD Factoraje'!$R:$R,'BD Factoraje'!$C:$C,$B$2,'BD Factoraje'!$J:$J,'Cartera Mensual Producto'!O1,'BD Factoraje'!$O:$O,"&gt;=-"&amp;90,'BD Factoraje'!$O:$O,"&lt;-"&amp;60)</f>
        <v>0</v>
      </c>
      <c r="P40" s="11">
        <f>SUMIFS('BD Factoraje'!$R:$R,'BD Factoraje'!$C:$C,$B$2,'BD Factoraje'!$J:$J,'Cartera Mensual Producto'!P1,'BD Factoraje'!$O:$O,"&gt;=-"&amp;90,'BD Factoraje'!$O:$O,"&lt;-"&amp;60)</f>
        <v>81039.78</v>
      </c>
      <c r="Q40" s="11">
        <f>SUMIFS('BD Factoraje'!$R:$R,'BD Factoraje'!$C:$C,$B$2,'BD Factoraje'!$J:$J,'Cartera Mensual Producto'!Q1,'BD Factoraje'!$O:$O,"&gt;=-"&amp;90,'BD Factoraje'!$O:$O,"&lt;-"&amp;60)</f>
        <v>0</v>
      </c>
      <c r="R40" s="11">
        <f>SUMIFS('BD Factoraje'!$R:$R,'BD Factoraje'!$C:$C,$B$2,'BD Factoraje'!$J:$J,'Cartera Mensual Producto'!R1,'BD Factoraje'!$O:$O,"&gt;=-"&amp;90,'BD Factoraje'!$O:$O,"&lt;-"&amp;60)</f>
        <v>0</v>
      </c>
      <c r="S40" s="11">
        <f>SUMIFS('BD Factoraje'!$R:$R,'BD Factoraje'!$C:$C,$B$2,'BD Factoraje'!$J:$J,'Cartera Mensual Producto'!S1,'BD Factoraje'!$O:$O,"&gt;=-"&amp;90,'BD Factoraje'!$O:$O,"&lt;-"&amp;60)</f>
        <v>0</v>
      </c>
      <c r="T40" s="11">
        <f>SUMIFS('BD Factoraje'!$R:$R,'BD Factoraje'!$C:$C,$B$2,'BD Factoraje'!$J:$J,'Cartera Mensual Producto'!T1,'BD Factoraje'!$O:$O,"&gt;=-"&amp;90,'BD Factoraje'!$O:$O,"&lt;-"&amp;60)</f>
        <v>330132.14</v>
      </c>
      <c r="U40" s="11">
        <f>SUMIFS('BD Factoraje'!$R:$R,'BD Factoraje'!$C:$C,$B$2,'BD Factoraje'!$J:$J,'Cartera Mensual Producto'!U1,'BD Factoraje'!$O:$O,"&gt;=-"&amp;90,'BD Factoraje'!$O:$O,"&lt;-"&amp;60)</f>
        <v>0</v>
      </c>
      <c r="V40" s="11">
        <f>SUMIFS('BD Factoraje'!$R:$R,'BD Factoraje'!$C:$C,$B$2,'BD Factoraje'!$J:$J,'Cartera Mensual Producto'!V1,'BD Factoraje'!$O:$O,"&gt;=-"&amp;90,'BD Factoraje'!$O:$O,"&lt;-"&amp;60)</f>
        <v>0</v>
      </c>
      <c r="W40" s="11">
        <f>SUMIFS('BD Factoraje'!$R:$R,'BD Factoraje'!$C:$C,$B$2,'BD Factoraje'!$J:$J,'Cartera Mensual Producto'!W1,'BD Factoraje'!$O:$O,"&gt;=-"&amp;90,'BD Factoraje'!$O:$O,"&lt;-"&amp;60)</f>
        <v>0</v>
      </c>
      <c r="X40" s="11">
        <f>SUMIFS('BD Factoraje'!$R:$R,'BD Factoraje'!$C:$C,$B$2,'BD Factoraje'!$J:$J,'Cartera Mensual Producto'!X1,'BD Factoraje'!$O:$O,"&gt;=-"&amp;90,'BD Factoraje'!$O:$O,"&lt;-"&amp;60)</f>
        <v>0</v>
      </c>
      <c r="Y40" s="11">
        <f>SUMIFS('BD Factoraje'!$R:$R,'BD Factoraje'!$C:$C,$B$2,'BD Factoraje'!$J:$J,'Cartera Mensual Producto'!Y1,'BD Factoraje'!$O:$O,"&gt;=-"&amp;90,'BD Factoraje'!$O:$O,"&lt;-"&amp;60)</f>
        <v>0</v>
      </c>
      <c r="Z40" s="11">
        <f>SUMIFS('BD Factoraje'!$R:$R,'BD Factoraje'!$C:$C,$B$2,'BD Factoraje'!$J:$J,'Cartera Mensual Producto'!Z1,'BD Factoraje'!$O:$O,"&gt;=-"&amp;90,'BD Factoraje'!$O:$O,"&lt;-"&amp;60)</f>
        <v>0</v>
      </c>
      <c r="AA40" s="11">
        <f>SUMIFS('BD Factoraje'!$R:$R,'BD Factoraje'!$C:$C,$B$2,'BD Factoraje'!$J:$J,'Cartera Mensual Producto'!AA1,'BD Factoraje'!$O:$O,"&gt;=-"&amp;90,'BD Factoraje'!$O:$O,"&lt;-"&amp;60)</f>
        <v>0</v>
      </c>
      <c r="AB40" s="11">
        <f>SUMIFS('BD Factoraje'!$R:$R,'BD Factoraje'!$C:$C,$B$2,'BD Factoraje'!$J:$J,'Cartera Mensual Producto'!AB1,'BD Factoraje'!$O:$O,"&gt;=-"&amp;90,'BD Factoraje'!$O:$O,"&lt;-"&amp;60)</f>
        <v>0</v>
      </c>
      <c r="AC40" s="11">
        <f>SUMIFS('BD Factoraje'!$R:$R,'BD Factoraje'!$C:$C,$B$2,'BD Factoraje'!$J:$J,'Cartera Mensual Producto'!AC1,'BD Factoraje'!$O:$O,"&gt;=-"&amp;90,'BD Factoraje'!$O:$O,"&lt;-"&amp;60)</f>
        <v>0</v>
      </c>
    </row>
    <row r="41" spans="1:29" s="12" customFormat="1" x14ac:dyDescent="0.25">
      <c r="A41" s="13"/>
      <c r="B41" s="8" t="s">
        <v>132</v>
      </c>
      <c r="C41" s="11">
        <f>SUMIFS('BD Factoraje'!$R:$R,'BD Factoraje'!$C:$C,$B$2,'BD Factoraje'!$J:$J,'Cartera Mensual Producto'!C1,'BD Factoraje'!$O:$O,"&lt;"&amp;-90)</f>
        <v>0</v>
      </c>
      <c r="D41" s="11">
        <f>SUMIFS('BD Factoraje'!$R:$R,'BD Factoraje'!$C:$C,$B$2,'BD Factoraje'!$J:$J,'Cartera Mensual Producto'!D1,'BD Factoraje'!$O:$O,"&lt;"&amp;-90)</f>
        <v>0</v>
      </c>
      <c r="E41" s="11">
        <f>SUMIFS('BD Factoraje'!$R:$R,'BD Factoraje'!$C:$C,$B$2,'BD Factoraje'!$J:$J,'Cartera Mensual Producto'!E1,'BD Factoraje'!$O:$O,"&lt;"&amp;-90)</f>
        <v>0</v>
      </c>
      <c r="F41" s="11">
        <f>SUMIFS('BD Factoraje'!$R:$R,'BD Factoraje'!$C:$C,$B$2,'BD Factoraje'!$J:$J,'Cartera Mensual Producto'!F1,'BD Factoraje'!$O:$O,"&lt;"&amp;-90)</f>
        <v>0</v>
      </c>
      <c r="G41" s="11">
        <f>SUMIFS('BD Factoraje'!$R:$R,'BD Factoraje'!$C:$C,$B$2,'BD Factoraje'!$J:$J,'Cartera Mensual Producto'!G1,'BD Factoraje'!$O:$O,"&lt;"&amp;-90)</f>
        <v>0</v>
      </c>
      <c r="H41" s="11">
        <f>SUMIFS('BD Factoraje'!$R:$R,'BD Factoraje'!$C:$C,$B$2,'BD Factoraje'!$J:$J,'Cartera Mensual Producto'!H1,'BD Factoraje'!$O:$O,"&lt;"&amp;-90)</f>
        <v>0</v>
      </c>
      <c r="I41" s="11">
        <f>SUMIFS('BD Factoraje'!$R:$R,'BD Factoraje'!$C:$C,$B$2,'BD Factoraje'!$J:$J,'Cartera Mensual Producto'!I1,'BD Factoraje'!$O:$O,"&lt;"&amp;-90)</f>
        <v>0</v>
      </c>
      <c r="J41" s="11">
        <f>SUMIFS('BD Factoraje'!$R:$R,'BD Factoraje'!$C:$C,$B$2,'BD Factoraje'!$J:$J,'Cartera Mensual Producto'!J1,'BD Factoraje'!$O:$O,"&lt;"&amp;-90)</f>
        <v>0</v>
      </c>
      <c r="K41" s="11">
        <f>SUMIFS('BD Factoraje'!$R:$R,'BD Factoraje'!$C:$C,$B$2,'BD Factoraje'!$J:$J,'Cartera Mensual Producto'!K1,'BD Factoraje'!$O:$O,"&lt;"&amp;-90)</f>
        <v>282.10000000000002</v>
      </c>
      <c r="L41" s="11">
        <f>SUMIFS('BD Factoraje'!$R:$R,'BD Factoraje'!$C:$C,$B$2,'BD Factoraje'!$J:$J,'Cartera Mensual Producto'!L1,'BD Factoraje'!$O:$O,"&lt;"&amp;-90)</f>
        <v>70000</v>
      </c>
      <c r="M41" s="11">
        <f>SUMIFS('BD Factoraje'!$R:$R,'BD Factoraje'!$C:$C,$B$2,'BD Factoraje'!$J:$J,'Cartera Mensual Producto'!M1,'BD Factoraje'!$O:$O,"&lt;"&amp;-90)</f>
        <v>4829.21</v>
      </c>
      <c r="N41" s="11">
        <f>SUMIFS('BD Factoraje'!$R:$R,'BD Factoraje'!$C:$C,$B$2,'BD Factoraje'!$J:$J,'Cartera Mensual Producto'!N1,'BD Factoraje'!$O:$O,"&lt;"&amp;-90)</f>
        <v>0</v>
      </c>
      <c r="O41" s="11">
        <f>SUMIFS('BD Factoraje'!$R:$R,'BD Factoraje'!$C:$C,$B$2,'BD Factoraje'!$J:$J,'Cartera Mensual Producto'!O1,'BD Factoraje'!$O:$O,"&lt;"&amp;-90)</f>
        <v>0</v>
      </c>
      <c r="P41" s="11">
        <f>SUMIFS('BD Factoraje'!$R:$R,'BD Factoraje'!$C:$C,$B$2,'BD Factoraje'!$J:$J,'Cartera Mensual Producto'!P1,'BD Factoraje'!$O:$O,"&lt;"&amp;-90)</f>
        <v>0</v>
      </c>
      <c r="Q41" s="11">
        <f>SUMIFS('BD Factoraje'!$R:$R,'BD Factoraje'!$C:$C,$B$2,'BD Factoraje'!$J:$J,'Cartera Mensual Producto'!Q1,'BD Factoraje'!$O:$O,"&lt;"&amp;-90)</f>
        <v>0</v>
      </c>
      <c r="R41" s="11">
        <f>SUMIFS('BD Factoraje'!$R:$R,'BD Factoraje'!$C:$C,$B$2,'BD Factoraje'!$J:$J,'Cartera Mensual Producto'!R1,'BD Factoraje'!$O:$O,"&lt;"&amp;-90)</f>
        <v>0</v>
      </c>
      <c r="S41" s="11">
        <f>SUMIFS('BD Factoraje'!$R:$R,'BD Factoraje'!$C:$C,$B$2,'BD Factoraje'!$J:$J,'Cartera Mensual Producto'!S1,'BD Factoraje'!$O:$O,"&lt;"&amp;-90)</f>
        <v>0</v>
      </c>
      <c r="T41" s="11">
        <f>SUMIFS('BD Factoraje'!$R:$R,'BD Factoraje'!$C:$C,$B$2,'BD Factoraje'!$J:$J,'Cartera Mensual Producto'!T1,'BD Factoraje'!$O:$O,"&lt;"&amp;-90)</f>
        <v>0</v>
      </c>
      <c r="U41" s="11">
        <f>SUMIFS('BD Factoraje'!$R:$R,'BD Factoraje'!$C:$C,$B$2,'BD Factoraje'!$J:$J,'Cartera Mensual Producto'!U1,'BD Factoraje'!$O:$O,"&lt;"&amp;-90)</f>
        <v>0</v>
      </c>
      <c r="V41" s="11">
        <f>SUMIFS('BD Factoraje'!$R:$R,'BD Factoraje'!$C:$C,$B$2,'BD Factoraje'!$J:$J,'Cartera Mensual Producto'!V1,'BD Factoraje'!$O:$O,"&lt;"&amp;-90)</f>
        <v>0</v>
      </c>
      <c r="W41" s="11">
        <f>SUMIFS('BD Factoraje'!$R:$R,'BD Factoraje'!$C:$C,$B$2,'BD Factoraje'!$J:$J,'Cartera Mensual Producto'!W1,'BD Factoraje'!$O:$O,"&lt;"&amp;-90)</f>
        <v>0</v>
      </c>
      <c r="X41" s="11">
        <f>SUMIFS('BD Factoraje'!$R:$R,'BD Factoraje'!$C:$C,$B$2,'BD Factoraje'!$J:$J,'Cartera Mensual Producto'!X1,'BD Factoraje'!$O:$O,"&lt;"&amp;-90)</f>
        <v>0</v>
      </c>
      <c r="Y41" s="11">
        <f>SUMIFS('BD Factoraje'!$R:$R,'BD Factoraje'!$C:$C,$B$2,'BD Factoraje'!$J:$J,'Cartera Mensual Producto'!Y1,'BD Factoraje'!$O:$O,"&lt;"&amp;-90)</f>
        <v>0</v>
      </c>
      <c r="Z41" s="11">
        <f>SUMIFS('BD Factoraje'!$R:$R,'BD Factoraje'!$C:$C,$B$2,'BD Factoraje'!$J:$J,'Cartera Mensual Producto'!Z1,'BD Factoraje'!$O:$O,"&lt;"&amp;-90)</f>
        <v>0</v>
      </c>
      <c r="AA41" s="11">
        <f>SUMIFS('BD Factoraje'!$R:$R,'BD Factoraje'!$C:$C,$B$2,'BD Factoraje'!$J:$J,'Cartera Mensual Producto'!AA1,'BD Factoraje'!$O:$O,"&lt;"&amp;-90)</f>
        <v>0</v>
      </c>
      <c r="AB41" s="11">
        <f>SUMIFS('BD Factoraje'!$R:$R,'BD Factoraje'!$C:$C,$B$2,'BD Factoraje'!$J:$J,'Cartera Mensual Producto'!AB1,'BD Factoraje'!$O:$O,"&lt;"&amp;-90)</f>
        <v>0</v>
      </c>
      <c r="AC41" s="11">
        <f>SUMIFS('BD Factoraje'!$R:$R,'BD Factoraje'!$C:$C,$B$2,'BD Factoraje'!$J:$J,'Cartera Mensual Producto'!AC1,'BD Factoraje'!$O:$O,"&lt;"&amp;-90)</f>
        <v>0</v>
      </c>
    </row>
    <row r="42" spans="1:29" s="12" customFormat="1" x14ac:dyDescent="0.25">
      <c r="A42" s="13"/>
    </row>
    <row r="43" spans="1:29" s="12" customFormat="1" ht="30" x14ac:dyDescent="0.25">
      <c r="A43" s="13"/>
      <c r="B43" s="23" t="s">
        <v>127</v>
      </c>
      <c r="C43" s="22">
        <f>IFERROR(SUM(C44:C46)/C33,0)</f>
        <v>0</v>
      </c>
      <c r="D43" s="22">
        <f t="shared" ref="D43:AC43" si="5">IFERROR(SUM(D44:D46)/D33,0)</f>
        <v>0</v>
      </c>
      <c r="E43" s="22">
        <f t="shared" si="5"/>
        <v>0</v>
      </c>
      <c r="F43" s="22">
        <f t="shared" si="5"/>
        <v>0</v>
      </c>
      <c r="G43" s="22">
        <f t="shared" si="5"/>
        <v>0</v>
      </c>
      <c r="H43" s="22">
        <f t="shared" si="5"/>
        <v>0</v>
      </c>
      <c r="I43" s="22">
        <f t="shared" si="5"/>
        <v>0</v>
      </c>
      <c r="J43" s="22">
        <f t="shared" si="5"/>
        <v>0</v>
      </c>
      <c r="K43" s="22">
        <f t="shared" si="5"/>
        <v>1.5112240654410283E-3</v>
      </c>
      <c r="L43" s="22">
        <f t="shared" si="5"/>
        <v>9.0766646213915725E-2</v>
      </c>
      <c r="M43" s="22">
        <f t="shared" si="5"/>
        <v>5.2910214645730076E-3</v>
      </c>
      <c r="N43" s="22">
        <f t="shared" si="5"/>
        <v>0</v>
      </c>
      <c r="O43" s="22">
        <f t="shared" si="5"/>
        <v>8.3713259550166803E-4</v>
      </c>
      <c r="P43" s="22">
        <f t="shared" si="5"/>
        <v>0.49690056864776438</v>
      </c>
      <c r="Q43" s="22">
        <f t="shared" si="5"/>
        <v>0</v>
      </c>
      <c r="R43" s="22">
        <f t="shared" si="5"/>
        <v>8.8559280084549691E-2</v>
      </c>
      <c r="S43" s="22">
        <f t="shared" si="5"/>
        <v>0</v>
      </c>
      <c r="T43" s="22">
        <f t="shared" si="5"/>
        <v>0</v>
      </c>
      <c r="U43" s="22">
        <f t="shared" si="5"/>
        <v>0.21370431478786914</v>
      </c>
      <c r="V43" s="22">
        <f t="shared" si="5"/>
        <v>0</v>
      </c>
      <c r="W43" s="22">
        <f t="shared" si="5"/>
        <v>0</v>
      </c>
      <c r="X43" s="22">
        <f t="shared" si="5"/>
        <v>0</v>
      </c>
      <c r="Y43" s="22">
        <f t="shared" si="5"/>
        <v>0</v>
      </c>
      <c r="Z43" s="22">
        <f t="shared" si="5"/>
        <v>0</v>
      </c>
      <c r="AA43" s="22">
        <f t="shared" si="5"/>
        <v>0</v>
      </c>
      <c r="AB43" s="22">
        <f t="shared" si="5"/>
        <v>0</v>
      </c>
      <c r="AC43" s="22">
        <f t="shared" si="5"/>
        <v>0</v>
      </c>
    </row>
    <row r="44" spans="1:29" s="12" customFormat="1" x14ac:dyDescent="0.25">
      <c r="A44" s="13"/>
      <c r="B44" s="8" t="s">
        <v>130</v>
      </c>
      <c r="C44" s="11">
        <f>SUMIFS('BD Factoraje'!$R:$R,'BD Factoraje'!$C:$C,$B$2,'BD Factoraje'!$J:$J,'Cartera Mensual Producto'!C1,'BD Factoraje'!$O:$O,"&gt;=-"&amp;60,'BD Factoraje'!$O:$O,"&lt;-"&amp;30,'BD Factoraje'!$P:$P,1)</f>
        <v>0</v>
      </c>
      <c r="D44" s="11">
        <f>SUMIFS('BD Factoraje'!$R:$R,'BD Factoraje'!$C:$C,$B$2,'BD Factoraje'!$J:$J,'Cartera Mensual Producto'!D1,'BD Factoraje'!$O:$O,"&gt;=-"&amp;60,'BD Factoraje'!$O:$O,"&lt;-"&amp;30,'BD Factoraje'!$P:$P,1)</f>
        <v>0</v>
      </c>
      <c r="E44" s="11">
        <f>SUMIFS('BD Factoraje'!$R:$R,'BD Factoraje'!$C:$C,$B$2,'BD Factoraje'!$J:$J,'Cartera Mensual Producto'!E1,'BD Factoraje'!$O:$O,"&gt;=-"&amp;60,'BD Factoraje'!$O:$O,"&lt;-"&amp;30,'BD Factoraje'!$P:$P,1)</f>
        <v>0</v>
      </c>
      <c r="F44" s="11">
        <f>SUMIFS('BD Factoraje'!$R:$R,'BD Factoraje'!$C:$C,$B$2,'BD Factoraje'!$J:$J,'Cartera Mensual Producto'!F1,'BD Factoraje'!$O:$O,"&gt;=-"&amp;60,'BD Factoraje'!$O:$O,"&lt;-"&amp;30,'BD Factoraje'!$P:$P,1)</f>
        <v>0</v>
      </c>
      <c r="G44" s="11">
        <f>SUMIFS('BD Factoraje'!$R:$R,'BD Factoraje'!$C:$C,$B$2,'BD Factoraje'!$J:$J,'Cartera Mensual Producto'!G1,'BD Factoraje'!$O:$O,"&gt;=-"&amp;60,'BD Factoraje'!$O:$O,"&lt;-"&amp;30,'BD Factoraje'!$P:$P,1)</f>
        <v>0</v>
      </c>
      <c r="H44" s="11">
        <f>SUMIFS('BD Factoraje'!$R:$R,'BD Factoraje'!$C:$C,$B$2,'BD Factoraje'!$J:$J,'Cartera Mensual Producto'!H1,'BD Factoraje'!$O:$O,"&gt;=-"&amp;60,'BD Factoraje'!$O:$O,"&lt;-"&amp;30,'BD Factoraje'!$P:$P,1)</f>
        <v>0</v>
      </c>
      <c r="I44" s="11">
        <f>SUMIFS('BD Factoraje'!$R:$R,'BD Factoraje'!$C:$C,$B$2,'BD Factoraje'!$J:$J,'Cartera Mensual Producto'!I1,'BD Factoraje'!$O:$O,"&gt;=-"&amp;60,'BD Factoraje'!$O:$O,"&lt;-"&amp;30,'BD Factoraje'!$P:$P,1)</f>
        <v>0</v>
      </c>
      <c r="J44" s="11">
        <f>SUMIFS('BD Factoraje'!$R:$R,'BD Factoraje'!$C:$C,$B$2,'BD Factoraje'!$J:$J,'Cartera Mensual Producto'!J1,'BD Factoraje'!$O:$O,"&gt;=-"&amp;60,'BD Factoraje'!$O:$O,"&lt;-"&amp;30,'BD Factoraje'!$P:$P,1)</f>
        <v>0</v>
      </c>
      <c r="K44" s="11">
        <f>SUMIFS('BD Factoraje'!$R:$R,'BD Factoraje'!$C:$C,$B$2,'BD Factoraje'!$J:$J,'Cartera Mensual Producto'!K1,'BD Factoraje'!$O:$O,"&gt;=-"&amp;60,'BD Factoraje'!$O:$O,"&lt;-"&amp;30,'BD Factoraje'!$P:$P,1)</f>
        <v>0</v>
      </c>
      <c r="L44" s="11">
        <f>SUMIFS('BD Factoraje'!$R:$R,'BD Factoraje'!$C:$C,$B$2,'BD Factoraje'!$J:$J,'Cartera Mensual Producto'!L1,'BD Factoraje'!$O:$O,"&gt;=-"&amp;60,'BD Factoraje'!$O:$O,"&lt;-"&amp;30,'BD Factoraje'!$P:$P,1)</f>
        <v>0</v>
      </c>
      <c r="M44" s="11">
        <f>SUMIFS('BD Factoraje'!$R:$R,'BD Factoraje'!$C:$C,$B$2,'BD Factoraje'!$J:$J,'Cartera Mensual Producto'!M1,'BD Factoraje'!$O:$O,"&gt;=-"&amp;60,'BD Factoraje'!$O:$O,"&lt;-"&amp;30,'BD Factoraje'!$P:$P,1)</f>
        <v>0</v>
      </c>
      <c r="N44" s="11">
        <f>SUMIFS('BD Factoraje'!$R:$R,'BD Factoraje'!$C:$C,$B$2,'BD Factoraje'!$J:$J,'Cartera Mensual Producto'!N1,'BD Factoraje'!$O:$O,"&gt;=-"&amp;60,'BD Factoraje'!$O:$O,"&lt;-"&amp;30,'BD Factoraje'!$P:$P,1)</f>
        <v>0</v>
      </c>
      <c r="O44" s="11">
        <f>SUMIFS('BD Factoraje'!$R:$R,'BD Factoraje'!$C:$C,$B$2,'BD Factoraje'!$J:$J,'Cartera Mensual Producto'!O1,'BD Factoraje'!$O:$O,"&gt;=-"&amp;60,'BD Factoraje'!$O:$O,"&lt;-"&amp;30,'BD Factoraje'!$P:$P,1)</f>
        <v>195.02</v>
      </c>
      <c r="P44" s="11">
        <f>SUMIFS('BD Factoraje'!$R:$R,'BD Factoraje'!$C:$C,$B$2,'BD Factoraje'!$J:$J,'Cartera Mensual Producto'!P1,'BD Factoraje'!$O:$O,"&gt;=-"&amp;60,'BD Factoraje'!$O:$O,"&lt;-"&amp;30,'BD Factoraje'!$P:$P,1)</f>
        <v>14696.86</v>
      </c>
      <c r="Q44" s="11">
        <f>SUMIFS('BD Factoraje'!$R:$R,'BD Factoraje'!$C:$C,$B$2,'BD Factoraje'!$J:$J,'Cartera Mensual Producto'!Q1,'BD Factoraje'!$O:$O,"&gt;=-"&amp;60,'BD Factoraje'!$O:$O,"&lt;-"&amp;30,'BD Factoraje'!$P:$P,1)</f>
        <v>0</v>
      </c>
      <c r="R44" s="11">
        <f>SUMIFS('BD Factoraje'!$R:$R,'BD Factoraje'!$C:$C,$B$2,'BD Factoraje'!$J:$J,'Cartera Mensual Producto'!R1,'BD Factoraje'!$O:$O,"&gt;=-"&amp;60,'BD Factoraje'!$O:$O,"&lt;-"&amp;30,'BD Factoraje'!$P:$P,1)</f>
        <v>86555.81</v>
      </c>
      <c r="S44" s="11">
        <f>SUMIFS('BD Factoraje'!$R:$R,'BD Factoraje'!$C:$C,$B$2,'BD Factoraje'!$J:$J,'Cartera Mensual Producto'!S1,'BD Factoraje'!$O:$O,"&gt;=-"&amp;60,'BD Factoraje'!$O:$O,"&lt;-"&amp;30,'BD Factoraje'!$P:$P,1)</f>
        <v>0</v>
      </c>
      <c r="T44" s="11">
        <f>SUMIFS('BD Factoraje'!$R:$R,'BD Factoraje'!$C:$C,$B$2,'BD Factoraje'!$J:$J,'Cartera Mensual Producto'!T1,'BD Factoraje'!$O:$O,"&gt;=-"&amp;60,'BD Factoraje'!$O:$O,"&lt;-"&amp;30,'BD Factoraje'!$P:$P,1)</f>
        <v>0</v>
      </c>
      <c r="U44" s="11">
        <f>SUMIFS('BD Factoraje'!$R:$R,'BD Factoraje'!$C:$C,$B$2,'BD Factoraje'!$J:$J,'Cartera Mensual Producto'!U1,'BD Factoraje'!$O:$O,"&gt;=-"&amp;60,'BD Factoraje'!$O:$O,"&lt;-"&amp;30,'BD Factoraje'!$P:$P,1)</f>
        <v>493261.01</v>
      </c>
      <c r="V44" s="11">
        <f>SUMIFS('BD Factoraje'!$R:$R,'BD Factoraje'!$C:$C,$B$2,'BD Factoraje'!$J:$J,'Cartera Mensual Producto'!V1,'BD Factoraje'!$O:$O,"&gt;=-"&amp;60,'BD Factoraje'!$O:$O,"&lt;-"&amp;30,'BD Factoraje'!$P:$P,1)</f>
        <v>0</v>
      </c>
      <c r="W44" s="11">
        <f>SUMIFS('BD Factoraje'!$R:$R,'BD Factoraje'!$C:$C,$B$2,'BD Factoraje'!$J:$J,'Cartera Mensual Producto'!W1,'BD Factoraje'!$O:$O,"&gt;=-"&amp;60,'BD Factoraje'!$O:$O,"&lt;-"&amp;30,'BD Factoraje'!$P:$P,1)</f>
        <v>0</v>
      </c>
      <c r="X44" s="11">
        <f>SUMIFS('BD Factoraje'!$R:$R,'BD Factoraje'!$C:$C,$B$2,'BD Factoraje'!$J:$J,'Cartera Mensual Producto'!X1,'BD Factoraje'!$O:$O,"&gt;=-"&amp;60,'BD Factoraje'!$O:$O,"&lt;-"&amp;30,'BD Factoraje'!$P:$P,1)</f>
        <v>0</v>
      </c>
      <c r="Y44" s="11">
        <f>SUMIFS('BD Factoraje'!$R:$R,'BD Factoraje'!$C:$C,$B$2,'BD Factoraje'!$J:$J,'Cartera Mensual Producto'!Y1,'BD Factoraje'!$O:$O,"&gt;=-"&amp;60,'BD Factoraje'!$O:$O,"&lt;-"&amp;30,'BD Factoraje'!$P:$P,1)</f>
        <v>0</v>
      </c>
      <c r="Z44" s="11">
        <f>SUMIFS('BD Factoraje'!$R:$R,'BD Factoraje'!$C:$C,$B$2,'BD Factoraje'!$J:$J,'Cartera Mensual Producto'!Z1,'BD Factoraje'!$O:$O,"&gt;=-"&amp;60,'BD Factoraje'!$O:$O,"&lt;-"&amp;30,'BD Factoraje'!$P:$P,1)</f>
        <v>0</v>
      </c>
      <c r="AA44" s="11">
        <f>SUMIFS('BD Factoraje'!$R:$R,'BD Factoraje'!$C:$C,$B$2,'BD Factoraje'!$J:$J,'Cartera Mensual Producto'!AA1,'BD Factoraje'!$O:$O,"&gt;=-"&amp;60,'BD Factoraje'!$O:$O,"&lt;-"&amp;30,'BD Factoraje'!$P:$P,1)</f>
        <v>0</v>
      </c>
      <c r="AB44" s="11">
        <f>SUMIFS('BD Factoraje'!$R:$R,'BD Factoraje'!$C:$C,$B$2,'BD Factoraje'!$J:$J,'Cartera Mensual Producto'!AB1,'BD Factoraje'!$O:$O,"&gt;=-"&amp;60,'BD Factoraje'!$O:$O,"&lt;-"&amp;30,'BD Factoraje'!$P:$P,1)</f>
        <v>0</v>
      </c>
      <c r="AC44" s="11">
        <f>SUMIFS('BD Factoraje'!$R:$R,'BD Factoraje'!$C:$C,$B$2,'BD Factoraje'!$J:$J,'Cartera Mensual Producto'!AC1,'BD Factoraje'!$O:$O,"&gt;=-"&amp;60,'BD Factoraje'!$O:$O,"&lt;-"&amp;30,'BD Factoraje'!$P:$P,1)</f>
        <v>0</v>
      </c>
    </row>
    <row r="45" spans="1:29" s="12" customFormat="1" x14ac:dyDescent="0.25">
      <c r="A45" s="13"/>
      <c r="B45" s="8" t="s">
        <v>131</v>
      </c>
      <c r="C45" s="11">
        <f>SUMIFS('BD Factoraje'!$R:$R,'BD Factoraje'!$C:$C,$B$2,'BD Factoraje'!$J:$J,'Cartera Mensual Producto'!C1,'BD Factoraje'!$O:$O,"&gt;=-"&amp;90,'BD Factoraje'!$O:$O,"&lt;-"&amp;60,'BD Factoraje'!$P:$P,1)</f>
        <v>0</v>
      </c>
      <c r="D45" s="11">
        <f>SUMIFS('BD Factoraje'!$R:$R,'BD Factoraje'!$C:$C,$B$2,'BD Factoraje'!$J:$J,'Cartera Mensual Producto'!D1,'BD Factoraje'!$O:$O,"&gt;=-"&amp;90,'BD Factoraje'!$O:$O,"&lt;-"&amp;60,'BD Factoraje'!$P:$P,1)</f>
        <v>0</v>
      </c>
      <c r="E45" s="11">
        <f>SUMIFS('BD Factoraje'!$R:$R,'BD Factoraje'!$C:$C,$B$2,'BD Factoraje'!$J:$J,'Cartera Mensual Producto'!E1,'BD Factoraje'!$O:$O,"&gt;=-"&amp;90,'BD Factoraje'!$O:$O,"&lt;-"&amp;60,'BD Factoraje'!$P:$P,1)</f>
        <v>0</v>
      </c>
      <c r="F45" s="11">
        <f>SUMIFS('BD Factoraje'!$R:$R,'BD Factoraje'!$C:$C,$B$2,'BD Factoraje'!$J:$J,'Cartera Mensual Producto'!F1,'BD Factoraje'!$O:$O,"&gt;=-"&amp;90,'BD Factoraje'!$O:$O,"&lt;-"&amp;60,'BD Factoraje'!$P:$P,1)</f>
        <v>0</v>
      </c>
      <c r="G45" s="11">
        <f>SUMIFS('BD Factoraje'!$R:$R,'BD Factoraje'!$C:$C,$B$2,'BD Factoraje'!$J:$J,'Cartera Mensual Producto'!G1,'BD Factoraje'!$O:$O,"&gt;=-"&amp;90,'BD Factoraje'!$O:$O,"&lt;-"&amp;60,'BD Factoraje'!$P:$P,1)</f>
        <v>0</v>
      </c>
      <c r="H45" s="11">
        <f>SUMIFS('BD Factoraje'!$R:$R,'BD Factoraje'!$C:$C,$B$2,'BD Factoraje'!$J:$J,'Cartera Mensual Producto'!H1,'BD Factoraje'!$O:$O,"&gt;=-"&amp;90,'BD Factoraje'!$O:$O,"&lt;-"&amp;60,'BD Factoraje'!$P:$P,1)</f>
        <v>0</v>
      </c>
      <c r="I45" s="11">
        <f>SUMIFS('BD Factoraje'!$R:$R,'BD Factoraje'!$C:$C,$B$2,'BD Factoraje'!$J:$J,'Cartera Mensual Producto'!I1,'BD Factoraje'!$O:$O,"&gt;=-"&amp;90,'BD Factoraje'!$O:$O,"&lt;-"&amp;60,'BD Factoraje'!$P:$P,1)</f>
        <v>0</v>
      </c>
      <c r="J45" s="11">
        <f>SUMIFS('BD Factoraje'!$R:$R,'BD Factoraje'!$C:$C,$B$2,'BD Factoraje'!$J:$J,'Cartera Mensual Producto'!J1,'BD Factoraje'!$O:$O,"&gt;=-"&amp;90,'BD Factoraje'!$O:$O,"&lt;-"&amp;60,'BD Factoraje'!$P:$P,1)</f>
        <v>0</v>
      </c>
      <c r="K45" s="11">
        <f>SUMIFS('BD Factoraje'!$R:$R,'BD Factoraje'!$C:$C,$B$2,'BD Factoraje'!$J:$J,'Cartera Mensual Producto'!K1,'BD Factoraje'!$O:$O,"&gt;=-"&amp;90,'BD Factoraje'!$O:$O,"&lt;-"&amp;60,'BD Factoraje'!$P:$P,1)</f>
        <v>2461.6799999999998</v>
      </c>
      <c r="L45" s="11">
        <f>SUMIFS('BD Factoraje'!$R:$R,'BD Factoraje'!$C:$C,$B$2,'BD Factoraje'!$J:$J,'Cartera Mensual Producto'!L1,'BD Factoraje'!$O:$O,"&gt;=-"&amp;90,'BD Factoraje'!$O:$O,"&lt;-"&amp;60,'BD Factoraje'!$P:$P,1)</f>
        <v>35000</v>
      </c>
      <c r="M45" s="11">
        <f>SUMIFS('BD Factoraje'!$R:$R,'BD Factoraje'!$C:$C,$B$2,'BD Factoraje'!$J:$J,'Cartera Mensual Producto'!M1,'BD Factoraje'!$O:$O,"&gt;=-"&amp;90,'BD Factoraje'!$O:$O,"&lt;-"&amp;60,'BD Factoraje'!$P:$P,1)</f>
        <v>0</v>
      </c>
      <c r="N45" s="11">
        <f>SUMIFS('BD Factoraje'!$R:$R,'BD Factoraje'!$C:$C,$B$2,'BD Factoraje'!$J:$J,'Cartera Mensual Producto'!N1,'BD Factoraje'!$O:$O,"&gt;=-"&amp;90,'BD Factoraje'!$O:$O,"&lt;-"&amp;60,'BD Factoraje'!$P:$P,1)</f>
        <v>0</v>
      </c>
      <c r="O45" s="11">
        <f>SUMIFS('BD Factoraje'!$R:$R,'BD Factoraje'!$C:$C,$B$2,'BD Factoraje'!$J:$J,'Cartera Mensual Producto'!O1,'BD Factoraje'!$O:$O,"&gt;=-"&amp;90,'BD Factoraje'!$O:$O,"&lt;-"&amp;60,'BD Factoraje'!$P:$P,1)</f>
        <v>0</v>
      </c>
      <c r="P45" s="11">
        <f>SUMIFS('BD Factoraje'!$R:$R,'BD Factoraje'!$C:$C,$B$2,'BD Factoraje'!$J:$J,'Cartera Mensual Producto'!P1,'BD Factoraje'!$O:$O,"&gt;=-"&amp;90,'BD Factoraje'!$O:$O,"&lt;-"&amp;60,'BD Factoraje'!$P:$P,1)</f>
        <v>81039.78</v>
      </c>
      <c r="Q45" s="11">
        <f>SUMIFS('BD Factoraje'!$R:$R,'BD Factoraje'!$C:$C,$B$2,'BD Factoraje'!$J:$J,'Cartera Mensual Producto'!Q1,'BD Factoraje'!$O:$O,"&gt;=-"&amp;90,'BD Factoraje'!$O:$O,"&lt;-"&amp;60,'BD Factoraje'!$P:$P,1)</f>
        <v>0</v>
      </c>
      <c r="R45" s="11">
        <f>SUMIFS('BD Factoraje'!$R:$R,'BD Factoraje'!$C:$C,$B$2,'BD Factoraje'!$J:$J,'Cartera Mensual Producto'!R1,'BD Factoraje'!$O:$O,"&gt;=-"&amp;90,'BD Factoraje'!$O:$O,"&lt;-"&amp;60,'BD Factoraje'!$P:$P,1)</f>
        <v>0</v>
      </c>
      <c r="S45" s="11">
        <f>SUMIFS('BD Factoraje'!$R:$R,'BD Factoraje'!$C:$C,$B$2,'BD Factoraje'!$J:$J,'Cartera Mensual Producto'!S1,'BD Factoraje'!$O:$O,"&gt;=-"&amp;90,'BD Factoraje'!$O:$O,"&lt;-"&amp;60,'BD Factoraje'!$P:$P,1)</f>
        <v>0</v>
      </c>
      <c r="T45" s="11">
        <f>SUMIFS('BD Factoraje'!$R:$R,'BD Factoraje'!$C:$C,$B$2,'BD Factoraje'!$J:$J,'Cartera Mensual Producto'!T1,'BD Factoraje'!$O:$O,"&gt;=-"&amp;90,'BD Factoraje'!$O:$O,"&lt;-"&amp;60,'BD Factoraje'!$P:$P,1)</f>
        <v>0</v>
      </c>
      <c r="U45" s="11">
        <f>SUMIFS('BD Factoraje'!$R:$R,'BD Factoraje'!$C:$C,$B$2,'BD Factoraje'!$J:$J,'Cartera Mensual Producto'!U1,'BD Factoraje'!$O:$O,"&gt;=-"&amp;90,'BD Factoraje'!$O:$O,"&lt;-"&amp;60,'BD Factoraje'!$P:$P,1)</f>
        <v>0</v>
      </c>
      <c r="V45" s="11">
        <f>SUMIFS('BD Factoraje'!$R:$R,'BD Factoraje'!$C:$C,$B$2,'BD Factoraje'!$J:$J,'Cartera Mensual Producto'!V1,'BD Factoraje'!$O:$O,"&gt;=-"&amp;90,'BD Factoraje'!$O:$O,"&lt;-"&amp;60,'BD Factoraje'!$P:$P,1)</f>
        <v>0</v>
      </c>
      <c r="W45" s="11">
        <f>SUMIFS('BD Factoraje'!$R:$R,'BD Factoraje'!$C:$C,$B$2,'BD Factoraje'!$J:$J,'Cartera Mensual Producto'!W1,'BD Factoraje'!$O:$O,"&gt;=-"&amp;90,'BD Factoraje'!$O:$O,"&lt;-"&amp;60,'BD Factoraje'!$P:$P,1)</f>
        <v>0</v>
      </c>
      <c r="X45" s="11">
        <f>SUMIFS('BD Factoraje'!$R:$R,'BD Factoraje'!$C:$C,$B$2,'BD Factoraje'!$J:$J,'Cartera Mensual Producto'!X1,'BD Factoraje'!$O:$O,"&gt;=-"&amp;90,'BD Factoraje'!$O:$O,"&lt;-"&amp;60,'BD Factoraje'!$P:$P,1)</f>
        <v>0</v>
      </c>
      <c r="Y45" s="11">
        <f>SUMIFS('BD Factoraje'!$R:$R,'BD Factoraje'!$C:$C,$B$2,'BD Factoraje'!$J:$J,'Cartera Mensual Producto'!Y1,'BD Factoraje'!$O:$O,"&gt;=-"&amp;90,'BD Factoraje'!$O:$O,"&lt;-"&amp;60,'BD Factoraje'!$P:$P,1)</f>
        <v>0</v>
      </c>
      <c r="Z45" s="11">
        <f>SUMIFS('BD Factoraje'!$R:$R,'BD Factoraje'!$C:$C,$B$2,'BD Factoraje'!$J:$J,'Cartera Mensual Producto'!Z1,'BD Factoraje'!$O:$O,"&gt;=-"&amp;90,'BD Factoraje'!$O:$O,"&lt;-"&amp;60,'BD Factoraje'!$P:$P,1)</f>
        <v>0</v>
      </c>
      <c r="AA45" s="11">
        <f>SUMIFS('BD Factoraje'!$R:$R,'BD Factoraje'!$C:$C,$B$2,'BD Factoraje'!$J:$J,'Cartera Mensual Producto'!AA1,'BD Factoraje'!$O:$O,"&gt;=-"&amp;90,'BD Factoraje'!$O:$O,"&lt;-"&amp;60,'BD Factoraje'!$P:$P,1)</f>
        <v>0</v>
      </c>
      <c r="AB45" s="11">
        <f>SUMIFS('BD Factoraje'!$R:$R,'BD Factoraje'!$C:$C,$B$2,'BD Factoraje'!$J:$J,'Cartera Mensual Producto'!AB1,'BD Factoraje'!$O:$O,"&gt;=-"&amp;90,'BD Factoraje'!$O:$O,"&lt;-"&amp;60,'BD Factoraje'!$P:$P,1)</f>
        <v>0</v>
      </c>
      <c r="AC45" s="11">
        <f>SUMIFS('BD Factoraje'!$R:$R,'BD Factoraje'!$C:$C,$B$2,'BD Factoraje'!$J:$J,'Cartera Mensual Producto'!AC1,'BD Factoraje'!$O:$O,"&gt;=-"&amp;90,'BD Factoraje'!$O:$O,"&lt;-"&amp;60,'BD Factoraje'!$P:$P,1)</f>
        <v>0</v>
      </c>
    </row>
    <row r="46" spans="1:29" s="12" customFormat="1" x14ac:dyDescent="0.25">
      <c r="A46" s="13"/>
      <c r="B46" s="8" t="s">
        <v>132</v>
      </c>
      <c r="C46" s="11">
        <f>SUMIFS('BD Factoraje'!$R:$R,'BD Factoraje'!$C:$C,$B$2,'BD Factoraje'!$J:$J,'Cartera Mensual Producto'!C1,'BD Factoraje'!$O:$O,"&lt;"&amp;-90,'BD Factoraje'!$P:$P,1)</f>
        <v>0</v>
      </c>
      <c r="D46" s="11">
        <f>SUMIFS('BD Factoraje'!$R:$R,'BD Factoraje'!$C:$C,$B$2,'BD Factoraje'!$J:$J,'Cartera Mensual Producto'!D1,'BD Factoraje'!$O:$O,"&lt;"&amp;-90,'BD Factoraje'!$P:$P,1)</f>
        <v>0</v>
      </c>
      <c r="E46" s="11">
        <f>SUMIFS('BD Factoraje'!$R:$R,'BD Factoraje'!$C:$C,$B$2,'BD Factoraje'!$J:$J,'Cartera Mensual Producto'!E1,'BD Factoraje'!$O:$O,"&lt;"&amp;-90,'BD Factoraje'!$P:$P,1)</f>
        <v>0</v>
      </c>
      <c r="F46" s="11">
        <f>SUMIFS('BD Factoraje'!$R:$R,'BD Factoraje'!$C:$C,$B$2,'BD Factoraje'!$J:$J,'Cartera Mensual Producto'!F1,'BD Factoraje'!$O:$O,"&lt;"&amp;-90,'BD Factoraje'!$P:$P,1)</f>
        <v>0</v>
      </c>
      <c r="G46" s="11">
        <f>SUMIFS('BD Factoraje'!$R:$R,'BD Factoraje'!$C:$C,$B$2,'BD Factoraje'!$J:$J,'Cartera Mensual Producto'!G1,'BD Factoraje'!$O:$O,"&lt;"&amp;-90,'BD Factoraje'!$P:$P,1)</f>
        <v>0</v>
      </c>
      <c r="H46" s="11">
        <f>SUMIFS('BD Factoraje'!$R:$R,'BD Factoraje'!$C:$C,$B$2,'BD Factoraje'!$J:$J,'Cartera Mensual Producto'!H1,'BD Factoraje'!$O:$O,"&lt;"&amp;-90,'BD Factoraje'!$P:$P,1)</f>
        <v>0</v>
      </c>
      <c r="I46" s="11">
        <f>SUMIFS('BD Factoraje'!$R:$R,'BD Factoraje'!$C:$C,$B$2,'BD Factoraje'!$J:$J,'Cartera Mensual Producto'!I1,'BD Factoraje'!$O:$O,"&lt;"&amp;-90,'BD Factoraje'!$P:$P,1)</f>
        <v>0</v>
      </c>
      <c r="J46" s="11">
        <f>SUMIFS('BD Factoraje'!$R:$R,'BD Factoraje'!$C:$C,$B$2,'BD Factoraje'!$J:$J,'Cartera Mensual Producto'!J1,'BD Factoraje'!$O:$O,"&lt;"&amp;-90,'BD Factoraje'!$P:$P,1)</f>
        <v>0</v>
      </c>
      <c r="K46" s="11">
        <f>SUMIFS('BD Factoraje'!$R:$R,'BD Factoraje'!$C:$C,$B$2,'BD Factoraje'!$J:$J,'Cartera Mensual Producto'!K1,'BD Factoraje'!$O:$O,"&lt;"&amp;-90,'BD Factoraje'!$P:$P,1)</f>
        <v>282.10000000000002</v>
      </c>
      <c r="L46" s="11">
        <f>SUMIFS('BD Factoraje'!$R:$R,'BD Factoraje'!$C:$C,$B$2,'BD Factoraje'!$J:$J,'Cartera Mensual Producto'!L1,'BD Factoraje'!$O:$O,"&lt;"&amp;-90,'BD Factoraje'!$P:$P,1)</f>
        <v>0</v>
      </c>
      <c r="M46" s="11">
        <f>SUMIFS('BD Factoraje'!$R:$R,'BD Factoraje'!$C:$C,$B$2,'BD Factoraje'!$J:$J,'Cartera Mensual Producto'!M1,'BD Factoraje'!$O:$O,"&lt;"&amp;-90,'BD Factoraje'!$P:$P,1)</f>
        <v>4829.21</v>
      </c>
      <c r="N46" s="11">
        <f>SUMIFS('BD Factoraje'!$R:$R,'BD Factoraje'!$C:$C,$B$2,'BD Factoraje'!$J:$J,'Cartera Mensual Producto'!N1,'BD Factoraje'!$O:$O,"&lt;"&amp;-90,'BD Factoraje'!$P:$P,1)</f>
        <v>0</v>
      </c>
      <c r="O46" s="11">
        <f>SUMIFS('BD Factoraje'!$R:$R,'BD Factoraje'!$C:$C,$B$2,'BD Factoraje'!$J:$J,'Cartera Mensual Producto'!O1,'BD Factoraje'!$O:$O,"&lt;"&amp;-90,'BD Factoraje'!$P:$P,1)</f>
        <v>0</v>
      </c>
      <c r="P46" s="11">
        <f>SUMIFS('BD Factoraje'!$R:$R,'BD Factoraje'!$C:$C,$B$2,'BD Factoraje'!$J:$J,'Cartera Mensual Producto'!P1,'BD Factoraje'!$O:$O,"&lt;"&amp;-90,'BD Factoraje'!$P:$P,1)</f>
        <v>0</v>
      </c>
      <c r="Q46" s="11">
        <f>SUMIFS('BD Factoraje'!$R:$R,'BD Factoraje'!$C:$C,$B$2,'BD Factoraje'!$J:$J,'Cartera Mensual Producto'!Q1,'BD Factoraje'!$O:$O,"&lt;"&amp;-90,'BD Factoraje'!$P:$P,1)</f>
        <v>0</v>
      </c>
      <c r="R46" s="11">
        <f>SUMIFS('BD Factoraje'!$R:$R,'BD Factoraje'!$C:$C,$B$2,'BD Factoraje'!$J:$J,'Cartera Mensual Producto'!R1,'BD Factoraje'!$O:$O,"&lt;"&amp;-90,'BD Factoraje'!$P:$P,1)</f>
        <v>0</v>
      </c>
      <c r="S46" s="11">
        <f>SUMIFS('BD Factoraje'!$R:$R,'BD Factoraje'!$C:$C,$B$2,'BD Factoraje'!$J:$J,'Cartera Mensual Producto'!S1,'BD Factoraje'!$O:$O,"&lt;"&amp;-90,'BD Factoraje'!$P:$P,1)</f>
        <v>0</v>
      </c>
      <c r="T46" s="11">
        <f>SUMIFS('BD Factoraje'!$R:$R,'BD Factoraje'!$C:$C,$B$2,'BD Factoraje'!$J:$J,'Cartera Mensual Producto'!T1,'BD Factoraje'!$O:$O,"&lt;"&amp;-90,'BD Factoraje'!$P:$P,1)</f>
        <v>0</v>
      </c>
      <c r="U46" s="11">
        <f>SUMIFS('BD Factoraje'!$R:$R,'BD Factoraje'!$C:$C,$B$2,'BD Factoraje'!$J:$J,'Cartera Mensual Producto'!U1,'BD Factoraje'!$O:$O,"&lt;"&amp;-90,'BD Factoraje'!$P:$P,1)</f>
        <v>0</v>
      </c>
      <c r="V46" s="11">
        <f>SUMIFS('BD Factoraje'!$R:$R,'BD Factoraje'!$C:$C,$B$2,'BD Factoraje'!$J:$J,'Cartera Mensual Producto'!V1,'BD Factoraje'!$O:$O,"&lt;"&amp;-90,'BD Factoraje'!$P:$P,1)</f>
        <v>0</v>
      </c>
      <c r="W46" s="11">
        <f>SUMIFS('BD Factoraje'!$R:$R,'BD Factoraje'!$C:$C,$B$2,'BD Factoraje'!$J:$J,'Cartera Mensual Producto'!W1,'BD Factoraje'!$O:$O,"&lt;"&amp;-90,'BD Factoraje'!$P:$P,1)</f>
        <v>0</v>
      </c>
      <c r="X46" s="11">
        <f>SUMIFS('BD Factoraje'!$R:$R,'BD Factoraje'!$C:$C,$B$2,'BD Factoraje'!$J:$J,'Cartera Mensual Producto'!X1,'BD Factoraje'!$O:$O,"&lt;"&amp;-90,'BD Factoraje'!$P:$P,1)</f>
        <v>0</v>
      </c>
      <c r="Y46" s="11">
        <f>SUMIFS('BD Factoraje'!$R:$R,'BD Factoraje'!$C:$C,$B$2,'BD Factoraje'!$J:$J,'Cartera Mensual Producto'!Y1,'BD Factoraje'!$O:$O,"&lt;"&amp;-90,'BD Factoraje'!$P:$P,1)</f>
        <v>0</v>
      </c>
      <c r="Z46" s="11">
        <f>SUMIFS('BD Factoraje'!$R:$R,'BD Factoraje'!$C:$C,$B$2,'BD Factoraje'!$J:$J,'Cartera Mensual Producto'!Z1,'BD Factoraje'!$O:$O,"&lt;"&amp;-90,'BD Factoraje'!$P:$P,1)</f>
        <v>0</v>
      </c>
      <c r="AA46" s="11">
        <f>SUMIFS('BD Factoraje'!$R:$R,'BD Factoraje'!$C:$C,$B$2,'BD Factoraje'!$J:$J,'Cartera Mensual Producto'!AA1,'BD Factoraje'!$O:$O,"&lt;"&amp;-90,'BD Factoraje'!$P:$P,1)</f>
        <v>0</v>
      </c>
      <c r="AB46" s="11">
        <f>SUMIFS('BD Factoraje'!$R:$R,'BD Factoraje'!$C:$C,$B$2,'BD Factoraje'!$J:$J,'Cartera Mensual Producto'!AB1,'BD Factoraje'!$O:$O,"&lt;"&amp;-90,'BD Factoraje'!$P:$P,1)</f>
        <v>0</v>
      </c>
      <c r="AC46" s="11">
        <f>SUMIFS('BD Factoraje'!$R:$R,'BD Factoraje'!$C:$C,$B$2,'BD Factoraje'!$J:$J,'Cartera Mensual Producto'!AC1,'BD Factoraje'!$O:$O,"&lt;"&amp;-90,'BD Factoraje'!$P:$P,1)</f>
        <v>0</v>
      </c>
    </row>
    <row r="47" spans="1:29" s="12" customFormat="1" x14ac:dyDescent="0.25">
      <c r="A47" s="13"/>
    </row>
    <row r="48" spans="1:29" s="12" customFormat="1" x14ac:dyDescent="0.25">
      <c r="A48" s="13"/>
    </row>
    <row r="49" spans="1:1" s="12" customFormat="1" x14ac:dyDescent="0.25">
      <c r="A49" s="13"/>
    </row>
    <row r="50" spans="1:1" s="12" customFormat="1" x14ac:dyDescent="0.25">
      <c r="A50" s="13"/>
    </row>
    <row r="51" spans="1:1" s="12" customFormat="1" x14ac:dyDescent="0.25">
      <c r="A51" s="13"/>
    </row>
    <row r="52" spans="1:1" s="12" customFormat="1" x14ac:dyDescent="0.25">
      <c r="A52" s="13"/>
    </row>
    <row r="53" spans="1:1" s="12" customFormat="1" x14ac:dyDescent="0.25">
      <c r="A53" s="13"/>
    </row>
    <row r="54" spans="1:1" s="12" customFormat="1" x14ac:dyDescent="0.25">
      <c r="A54" s="13"/>
    </row>
    <row r="55" spans="1:1" s="12" customFormat="1" x14ac:dyDescent="0.25">
      <c r="A55" s="13"/>
    </row>
    <row r="56" spans="1:1" s="12" customFormat="1" x14ac:dyDescent="0.25">
      <c r="A56" s="13"/>
    </row>
    <row r="57" spans="1:1" s="12" customFormat="1" x14ac:dyDescent="0.25">
      <c r="A57" s="13"/>
    </row>
    <row r="58" spans="1:1" s="12" customFormat="1" x14ac:dyDescent="0.25">
      <c r="A58" s="13"/>
    </row>
    <row r="59" spans="1:1" s="12" customFormat="1" x14ac:dyDescent="0.25">
      <c r="A59" s="13"/>
    </row>
    <row r="60" spans="1:1" s="12" customFormat="1" x14ac:dyDescent="0.25">
      <c r="A60" s="13"/>
    </row>
    <row r="61" spans="1:1" s="12" customFormat="1" x14ac:dyDescent="0.25">
      <c r="A61" s="13"/>
    </row>
    <row r="62" spans="1:1" s="12" customFormat="1" x14ac:dyDescent="0.25">
      <c r="A62" s="13"/>
    </row>
    <row r="63" spans="1:1" s="12" customFormat="1" x14ac:dyDescent="0.25">
      <c r="A63" s="13"/>
    </row>
    <row r="64" spans="1:1" s="12" customFormat="1" x14ac:dyDescent="0.25">
      <c r="A64" s="13"/>
    </row>
    <row r="65" spans="1:1" s="12" customFormat="1" x14ac:dyDescent="0.25">
      <c r="A65" s="13"/>
    </row>
    <row r="66" spans="1:1" s="12" customFormat="1" x14ac:dyDescent="0.25">
      <c r="A66" s="13"/>
    </row>
    <row r="67" spans="1:1" s="12" customFormat="1" x14ac:dyDescent="0.25">
      <c r="A67" s="13"/>
    </row>
    <row r="68" spans="1:1" s="12" customFormat="1" x14ac:dyDescent="0.25">
      <c r="A68" s="13"/>
    </row>
    <row r="69" spans="1:1" s="12" customFormat="1" x14ac:dyDescent="0.25">
      <c r="A69" s="13"/>
    </row>
    <row r="70" spans="1:1" s="12" customFormat="1" x14ac:dyDescent="0.25">
      <c r="A70" s="13"/>
    </row>
    <row r="71" spans="1:1" s="12" customFormat="1" x14ac:dyDescent="0.25">
      <c r="A71" s="13"/>
    </row>
    <row r="72" spans="1:1" s="12" customFormat="1" x14ac:dyDescent="0.25">
      <c r="A72" s="13"/>
    </row>
    <row r="73" spans="1:1" s="12" customFormat="1" x14ac:dyDescent="0.25">
      <c r="A73" s="13"/>
    </row>
    <row r="74" spans="1:1" s="12" customFormat="1" x14ac:dyDescent="0.25">
      <c r="A74" s="13"/>
    </row>
    <row r="75" spans="1:1" s="12" customFormat="1" x14ac:dyDescent="0.25">
      <c r="A75" s="13"/>
    </row>
    <row r="76" spans="1:1" s="12" customFormat="1" x14ac:dyDescent="0.25">
      <c r="A76" s="13"/>
    </row>
    <row r="77" spans="1:1" s="12" customFormat="1" x14ac:dyDescent="0.25">
      <c r="A77" s="13"/>
    </row>
    <row r="78" spans="1:1" s="12" customFormat="1" x14ac:dyDescent="0.25">
      <c r="A78" s="13"/>
    </row>
    <row r="79" spans="1:1" s="12" customFormat="1" x14ac:dyDescent="0.25">
      <c r="A79" s="13"/>
    </row>
    <row r="80" spans="1:1" s="12" customFormat="1" x14ac:dyDescent="0.25">
      <c r="A80" s="13"/>
    </row>
    <row r="81" spans="1:1" s="12" customFormat="1" x14ac:dyDescent="0.25">
      <c r="A81" s="13"/>
    </row>
    <row r="82" spans="1:1" s="12" customFormat="1" x14ac:dyDescent="0.25">
      <c r="A82" s="13"/>
    </row>
    <row r="83" spans="1:1" s="12" customFormat="1" x14ac:dyDescent="0.25">
      <c r="A83" s="13"/>
    </row>
    <row r="84" spans="1:1" s="12" customFormat="1" x14ac:dyDescent="0.25">
      <c r="A84" s="13"/>
    </row>
    <row r="85" spans="1:1" s="12" customFormat="1" x14ac:dyDescent="0.25">
      <c r="A85" s="13"/>
    </row>
    <row r="86" spans="1:1" s="12" customFormat="1" x14ac:dyDescent="0.25">
      <c r="A86" s="13"/>
    </row>
    <row r="87" spans="1:1" s="12" customFormat="1" x14ac:dyDescent="0.25">
      <c r="A87" s="13"/>
    </row>
    <row r="88" spans="1:1" s="12" customFormat="1" x14ac:dyDescent="0.25">
      <c r="A88" s="13"/>
    </row>
    <row r="89" spans="1:1" s="12" customFormat="1" x14ac:dyDescent="0.25">
      <c r="A89" s="13"/>
    </row>
    <row r="90" spans="1:1" s="12" customFormat="1" x14ac:dyDescent="0.25">
      <c r="A90" s="13"/>
    </row>
  </sheetData>
  <mergeCells count="1">
    <mergeCell ref="A1:B1"/>
  </mergeCells>
  <conditionalFormatting sqref="C36:AC36">
    <cfRule type="cellIs" dxfId="5" priority="3" operator="greaterThan">
      <formula>0</formula>
    </cfRule>
  </conditionalFormatting>
  <conditionalFormatting sqref="C38:AC38">
    <cfRule type="cellIs" dxfId="4" priority="2" operator="greaterThan">
      <formula>0</formula>
    </cfRule>
  </conditionalFormatting>
  <conditionalFormatting sqref="C43:AC43">
    <cfRule type="cellIs" dxfId="3" priority="1" operator="greaterThan">
      <formula>0</formula>
    </cfRule>
  </conditionalFormatting>
  <dataValidations count="1">
    <dataValidation type="list" allowBlank="1" showInputMessage="1" showErrorMessage="1" sqref="B2">
      <formula1>TIPO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workbookViewId="0">
      <pane xSplit="2" ySplit="3" topLeftCell="O15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3.140625" style="10" customWidth="1"/>
    <col min="2" max="2" width="23" customWidth="1"/>
    <col min="3" max="4" width="9.28515625" bestFit="1" customWidth="1"/>
    <col min="5" max="8" width="11.42578125" bestFit="1" customWidth="1"/>
    <col min="9" max="11" width="12.85546875" bestFit="1" customWidth="1"/>
    <col min="12" max="14" width="13.85546875" bestFit="1" customWidth="1"/>
    <col min="15" max="18" width="14.7109375" bestFit="1" customWidth="1"/>
    <col min="19" max="21" width="16.140625" bestFit="1" customWidth="1"/>
    <col min="22" max="23" width="17" bestFit="1" customWidth="1"/>
    <col min="24" max="29" width="13" style="12" bestFit="1" customWidth="1"/>
    <col min="30" max="33" width="10.85546875" style="12"/>
  </cols>
  <sheetData>
    <row r="1" spans="1:33" s="1" customFormat="1" x14ac:dyDescent="0.25">
      <c r="A1" s="65" t="s">
        <v>137</v>
      </c>
      <c r="B1" s="65"/>
      <c r="C1" s="14">
        <f>MONTH(C3)+IF(YEAR(C3)=2017,12,IF(YEAR(C3)=2018,24,0))</f>
        <v>4</v>
      </c>
      <c r="D1" s="14">
        <f t="shared" ref="D1:P1" si="0">MONTH(D3)+IF(YEAR(D3)=2017,12,IF(YEAR(D3)=2018,24,0))</f>
        <v>5</v>
      </c>
      <c r="E1" s="14">
        <f t="shared" si="0"/>
        <v>6</v>
      </c>
      <c r="F1" s="14">
        <f t="shared" si="0"/>
        <v>7</v>
      </c>
      <c r="G1" s="14">
        <f t="shared" si="0"/>
        <v>8</v>
      </c>
      <c r="H1" s="14">
        <f t="shared" si="0"/>
        <v>9</v>
      </c>
      <c r="I1" s="14">
        <f t="shared" si="0"/>
        <v>10</v>
      </c>
      <c r="J1" s="14">
        <f t="shared" si="0"/>
        <v>11</v>
      </c>
      <c r="K1" s="14">
        <f t="shared" si="0"/>
        <v>12</v>
      </c>
      <c r="L1" s="14">
        <f t="shared" si="0"/>
        <v>13</v>
      </c>
      <c r="M1" s="14">
        <f t="shared" si="0"/>
        <v>14</v>
      </c>
      <c r="N1" s="14">
        <f t="shared" si="0"/>
        <v>15</v>
      </c>
      <c r="O1" s="14">
        <f t="shared" si="0"/>
        <v>16</v>
      </c>
      <c r="P1" s="14">
        <f t="shared" si="0"/>
        <v>17</v>
      </c>
      <c r="Q1" s="14">
        <f t="shared" ref="Q1" si="1">MONTH(Q3)+IF(YEAR(Q3)=2017,12,IF(YEAR(Q3)=2018,24,0))</f>
        <v>18</v>
      </c>
      <c r="R1" s="14">
        <f t="shared" ref="R1" si="2">MONTH(R3)+IF(YEAR(R3)=2017,12,IF(YEAR(R3)=2018,24,0))</f>
        <v>19</v>
      </c>
      <c r="S1" s="14">
        <f t="shared" ref="S1" si="3">MONTH(S3)+IF(YEAR(S3)=2017,12,IF(YEAR(S3)=2018,24,0))</f>
        <v>20</v>
      </c>
      <c r="T1" s="14">
        <f t="shared" ref="T1" si="4">MONTH(T3)+IF(YEAR(T3)=2017,12,IF(YEAR(T3)=2018,24,0))</f>
        <v>21</v>
      </c>
      <c r="U1" s="14">
        <f t="shared" ref="U1" si="5">MONTH(U3)+IF(YEAR(U3)=2017,12,IF(YEAR(U3)=2018,24,0))</f>
        <v>22</v>
      </c>
      <c r="V1" s="14">
        <f t="shared" ref="V1" si="6">MONTH(V3)+IF(YEAR(V3)=2017,12,IF(YEAR(V3)=2018,24,0))</f>
        <v>23</v>
      </c>
      <c r="W1" s="14">
        <f t="shared" ref="W1" si="7">MONTH(W3)+IF(YEAR(W3)=2017,12,IF(YEAR(W3)=2018,24,0))</f>
        <v>24</v>
      </c>
      <c r="X1" s="14">
        <f t="shared" ref="X1" si="8">MONTH(X3)+IF(YEAR(X3)=2017,12,IF(YEAR(X3)=2018,24,0))</f>
        <v>25</v>
      </c>
      <c r="Y1" s="14">
        <f t="shared" ref="Y1" si="9">MONTH(Y3)+IF(YEAR(Y3)=2017,12,IF(YEAR(Y3)=2018,24,0))</f>
        <v>26</v>
      </c>
      <c r="Z1" s="14">
        <f t="shared" ref="Z1" si="10">MONTH(Z3)+IF(YEAR(Z3)=2017,12,IF(YEAR(Z3)=2018,24,0))</f>
        <v>27</v>
      </c>
      <c r="AA1" s="14">
        <f t="shared" ref="AA1" si="11">MONTH(AA3)+IF(YEAR(AA3)=2017,12,IF(YEAR(AA3)=2018,24,0))</f>
        <v>28</v>
      </c>
      <c r="AB1" s="14">
        <f t="shared" ref="AB1" si="12">MONTH(AB3)+IF(YEAR(AB3)=2017,12,IF(YEAR(AB3)=2018,24,0))</f>
        <v>29</v>
      </c>
      <c r="AC1" s="14">
        <f t="shared" ref="AC1" si="13">MONTH(AC3)+IF(YEAR(AC3)=2017,12,IF(YEAR(AC3)=2018,24,0))</f>
        <v>30</v>
      </c>
      <c r="AD1" s="12"/>
      <c r="AE1" s="12"/>
      <c r="AF1" s="12"/>
      <c r="AG1" s="12"/>
    </row>
    <row r="2" spans="1:33" s="1" customFormat="1" x14ac:dyDescent="0.25">
      <c r="A2" s="41"/>
      <c r="B2" s="42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2"/>
      <c r="AE2" s="12"/>
      <c r="AF2" s="12"/>
      <c r="AG2" s="12"/>
    </row>
    <row r="3" spans="1:33" x14ac:dyDescent="0.25">
      <c r="A3" s="43"/>
      <c r="B3" s="42" t="s">
        <v>64</v>
      </c>
      <c r="C3" s="8">
        <v>42461</v>
      </c>
      <c r="D3" s="8">
        <v>42491</v>
      </c>
      <c r="E3" s="8">
        <v>42522</v>
      </c>
      <c r="F3" s="8">
        <v>42552</v>
      </c>
      <c r="G3" s="8">
        <v>42583</v>
      </c>
      <c r="H3" s="8">
        <v>42614</v>
      </c>
      <c r="I3" s="8">
        <v>42644</v>
      </c>
      <c r="J3" s="8">
        <v>42675</v>
      </c>
      <c r="K3" s="8">
        <v>42705</v>
      </c>
      <c r="L3" s="8">
        <v>42736</v>
      </c>
      <c r="M3" s="8">
        <v>42767</v>
      </c>
      <c r="N3" s="8">
        <v>42795</v>
      </c>
      <c r="O3" s="8">
        <v>42826</v>
      </c>
      <c r="P3" s="8">
        <v>42856</v>
      </c>
      <c r="Q3" s="8">
        <v>42887</v>
      </c>
      <c r="R3" s="8">
        <v>42917</v>
      </c>
      <c r="S3" s="8">
        <v>42948</v>
      </c>
      <c r="T3" s="8">
        <v>42979</v>
      </c>
      <c r="U3" s="8">
        <v>43009</v>
      </c>
      <c r="V3" s="8">
        <v>43040</v>
      </c>
      <c r="W3" s="8">
        <v>43070</v>
      </c>
      <c r="X3" s="8">
        <v>43101</v>
      </c>
      <c r="Y3" s="8">
        <v>43132</v>
      </c>
      <c r="Z3" s="8">
        <v>43160</v>
      </c>
      <c r="AA3" s="8">
        <v>43191</v>
      </c>
      <c r="AB3" s="8">
        <v>43221</v>
      </c>
      <c r="AC3" s="8">
        <v>43252</v>
      </c>
    </row>
    <row r="4" spans="1:33" x14ac:dyDescent="0.25">
      <c r="A4" s="14">
        <f>MONTH(B4)+IF(YEAR(B4)=2017,12,IF(YEAR(B4)=2018,24,0))</f>
        <v>4</v>
      </c>
      <c r="B4" s="8">
        <v>42461</v>
      </c>
      <c r="C4" s="11">
        <f>IF($A4=C$1,-SUMIFS('BD Factoraje'!$Q:$Q,'BD Factoraje'!$B:$B,$B$3,'BD Factoraje'!$C:$C,$B$2,'BD Factoraje'!$F:$F,$A4),0)</f>
        <v>0</v>
      </c>
      <c r="D4" s="11">
        <f>IF($A4=D$1,-SUMIFS('BD Factoraje'!$Q:$Q,'BD Factoraje'!$B:$B,$B$3,'BD Factoraje'!$C:$C,$B$2,'BD Factoraje'!$F:$F,$A4),0)+C4-SUMIFS('BD Factoraje'!$R:$R,'BD Factoraje'!$B:$B,$B$3,'BD Factoraje'!$C:$C,$B$2,'BD Factoraje'!$F:$F,$A4,'BD Factoraje'!$M:$M,D$1)</f>
        <v>0</v>
      </c>
      <c r="E4" s="11">
        <f>IF($A4=E$1,-SUMIFS('BD Factoraje'!$Q:$Q,'BD Factoraje'!$B:$B,$B$3,'BD Factoraje'!$C:$C,$B$2,'BD Factoraje'!$F:$F,$A4),0)+D4-SUMIFS('BD Factoraje'!$R:$R,'BD Factoraje'!$B:$B,$B$3,'BD Factoraje'!$C:$C,$B$2,'BD Factoraje'!$F:$F,$A4,'BD Factoraje'!$M:$M,E$1)</f>
        <v>0</v>
      </c>
      <c r="F4" s="11">
        <f>IF($A4=F$1,-SUMIFS('BD Factoraje'!$Q:$Q,'BD Factoraje'!$B:$B,$B$3,'BD Factoraje'!$C:$C,$B$2,'BD Factoraje'!$F:$F,$A4),0)+E4-SUMIFS('BD Factoraje'!$R:$R,'BD Factoraje'!$B:$B,$B$3,'BD Factoraje'!$C:$C,$B$2,'BD Factoraje'!$F:$F,$A4,'BD Factoraje'!$M:$M,F$1)</f>
        <v>0</v>
      </c>
      <c r="G4" s="11">
        <f>IF($A4=G$1,-SUMIFS('BD Factoraje'!$Q:$Q,'BD Factoraje'!$B:$B,$B$3,'BD Factoraje'!$C:$C,$B$2,'BD Factoraje'!$F:$F,$A4),0)+F4-SUMIFS('BD Factoraje'!$R:$R,'BD Factoraje'!$B:$B,$B$3,'BD Factoraje'!$C:$C,$B$2,'BD Factoraje'!$F:$F,$A4,'BD Factoraje'!$M:$M,G$1)</f>
        <v>0</v>
      </c>
      <c r="H4" s="11">
        <f>IF($A4=H$1,-SUMIFS('BD Factoraje'!$Q:$Q,'BD Factoraje'!$B:$B,$B$3,'BD Factoraje'!$C:$C,$B$2,'BD Factoraje'!$F:$F,$A4),0)+G4-SUMIFS('BD Factoraje'!$R:$R,'BD Factoraje'!$B:$B,$B$3,'BD Factoraje'!$C:$C,$B$2,'BD Factoraje'!$F:$F,$A4,'BD Factoraje'!$M:$M,H$1)</f>
        <v>0</v>
      </c>
      <c r="I4" s="11">
        <f>IF($A4=I$1,-SUMIFS('BD Factoraje'!$Q:$Q,'BD Factoraje'!$B:$B,$B$3,'BD Factoraje'!$C:$C,$B$2,'BD Factoraje'!$F:$F,$A4),0)+H4-SUMIFS('BD Factoraje'!$R:$R,'BD Factoraje'!$B:$B,$B$3,'BD Factoraje'!$C:$C,$B$2,'BD Factoraje'!$F:$F,$A4,'BD Factoraje'!$M:$M,I$1)</f>
        <v>0</v>
      </c>
      <c r="J4" s="11">
        <f>IF($A4=J$1,-SUMIFS('BD Factoraje'!$Q:$Q,'BD Factoraje'!$B:$B,$B$3,'BD Factoraje'!$C:$C,$B$2,'BD Factoraje'!$F:$F,$A4),0)+I4-SUMIFS('BD Factoraje'!$R:$R,'BD Factoraje'!$B:$B,$B$3,'BD Factoraje'!$C:$C,$B$2,'BD Factoraje'!$F:$F,$A4,'BD Factoraje'!$M:$M,J$1)</f>
        <v>0</v>
      </c>
      <c r="K4" s="11">
        <f>IF($A4=K$1,-SUMIFS('BD Factoraje'!$Q:$Q,'BD Factoraje'!$B:$B,$B$3,'BD Factoraje'!$C:$C,$B$2,'BD Factoraje'!$F:$F,$A4),0)+J4-SUMIFS('BD Factoraje'!$R:$R,'BD Factoraje'!$B:$B,$B$3,'BD Factoraje'!$C:$C,$B$2,'BD Factoraje'!$F:$F,$A4,'BD Factoraje'!$M:$M,K$1)</f>
        <v>0</v>
      </c>
      <c r="L4" s="11">
        <f>IF($A4=L$1,-SUMIFS('BD Factoraje'!$Q:$Q,'BD Factoraje'!$B:$B,$B$3,'BD Factoraje'!$C:$C,$B$2,'BD Factoraje'!$F:$F,$A4),0)+K4-SUMIFS('BD Factoraje'!$R:$R,'BD Factoraje'!$B:$B,$B$3,'BD Factoraje'!$C:$C,$B$2,'BD Factoraje'!$F:$F,$A4,'BD Factoraje'!$M:$M,L$1)</f>
        <v>0</v>
      </c>
      <c r="M4" s="11">
        <f>IF($A4=M$1,-SUMIFS('BD Factoraje'!$Q:$Q,'BD Factoraje'!$B:$B,$B$3,'BD Factoraje'!$C:$C,$B$2,'BD Factoraje'!$F:$F,$A4),0)+L4-SUMIFS('BD Factoraje'!$R:$R,'BD Factoraje'!$B:$B,$B$3,'BD Factoraje'!$C:$C,$B$2,'BD Factoraje'!$F:$F,$A4,'BD Factoraje'!$M:$M,M$1)</f>
        <v>0</v>
      </c>
      <c r="N4" s="11">
        <f>IF($A4=N$1,-SUMIFS('BD Factoraje'!$Q:$Q,'BD Factoraje'!$B:$B,$B$3,'BD Factoraje'!$C:$C,$B$2,'BD Factoraje'!$F:$F,$A4),0)+M4-SUMIFS('BD Factoraje'!$R:$R,'BD Factoraje'!$B:$B,$B$3,'BD Factoraje'!$C:$C,$B$2,'BD Factoraje'!$F:$F,$A4,'BD Factoraje'!$M:$M,N$1)</f>
        <v>0</v>
      </c>
      <c r="O4" s="11">
        <f>IF($A4=O$1,-SUMIFS('BD Factoraje'!$Q:$Q,'BD Factoraje'!$B:$B,$B$3,'BD Factoraje'!$C:$C,$B$2,'BD Factoraje'!$F:$F,$A4),0)+N4-SUMIFS('BD Factoraje'!$R:$R,'BD Factoraje'!$B:$B,$B$3,'BD Factoraje'!$C:$C,$B$2,'BD Factoraje'!$F:$F,$A4,'BD Factoraje'!$M:$M,O$1)</f>
        <v>0</v>
      </c>
      <c r="P4" s="11">
        <f>IF($A4=P$1,-SUMIFS('BD Factoraje'!$Q:$Q,'BD Factoraje'!$B:$B,$B$3,'BD Factoraje'!$C:$C,$B$2,'BD Factoraje'!$F:$F,$A4),0)+O4-SUMIFS('BD Factoraje'!$R:$R,'BD Factoraje'!$B:$B,$B$3,'BD Factoraje'!$C:$C,$B$2,'BD Factoraje'!$F:$F,$A4,'BD Factoraje'!$M:$M,P$1)</f>
        <v>0</v>
      </c>
      <c r="Q4" s="11">
        <f>IF($A4=Q$1,-SUMIFS('BD Factoraje'!$Q:$Q,'BD Factoraje'!$B:$B,$B$3,'BD Factoraje'!$C:$C,$B$2,'BD Factoraje'!$F:$F,$A4),0)+P4-SUMIFS('BD Factoraje'!$R:$R,'BD Factoraje'!$B:$B,$B$3,'BD Factoraje'!$C:$C,$B$2,'BD Factoraje'!$F:$F,$A4,'BD Factoraje'!$M:$M,Q$1)</f>
        <v>0</v>
      </c>
      <c r="R4" s="11">
        <f>IF($A4=R$1,-SUMIFS('BD Factoraje'!$Q:$Q,'BD Factoraje'!$B:$B,$B$3,'BD Factoraje'!$C:$C,$B$2,'BD Factoraje'!$F:$F,$A4),0)+Q4-SUMIFS('BD Factoraje'!$R:$R,'BD Factoraje'!$B:$B,$B$3,'BD Factoraje'!$C:$C,$B$2,'BD Factoraje'!$F:$F,$A4,'BD Factoraje'!$M:$M,R$1)</f>
        <v>0</v>
      </c>
      <c r="S4" s="11">
        <f>IF($A4=S$1,-SUMIFS('BD Factoraje'!$Q:$Q,'BD Factoraje'!$B:$B,$B$3,'BD Factoraje'!$C:$C,$B$2,'BD Factoraje'!$F:$F,$A4),0)+R4-SUMIFS('BD Factoraje'!$R:$R,'BD Factoraje'!$B:$B,$B$3,'BD Factoraje'!$C:$C,$B$2,'BD Factoraje'!$F:$F,$A4,'BD Factoraje'!$M:$M,S$1)</f>
        <v>0</v>
      </c>
      <c r="T4" s="11">
        <f>IF($A4=T$1,-SUMIFS('BD Factoraje'!$Q:$Q,'BD Factoraje'!$B:$B,$B$3,'BD Factoraje'!$C:$C,$B$2,'BD Factoraje'!$F:$F,$A4),0)+S4-SUMIFS('BD Factoraje'!$R:$R,'BD Factoraje'!$B:$B,$B$3,'BD Factoraje'!$C:$C,$B$2,'BD Factoraje'!$F:$F,$A4,'BD Factoraje'!$M:$M,T$1)</f>
        <v>0</v>
      </c>
      <c r="U4" s="11">
        <f>IF($A4=U$1,-SUMIFS('BD Factoraje'!$Q:$Q,'BD Factoraje'!$B:$B,$B$3,'BD Factoraje'!$C:$C,$B$2,'BD Factoraje'!$F:$F,$A4),0)+T4-SUMIFS('BD Factoraje'!$R:$R,'BD Factoraje'!$B:$B,$B$3,'BD Factoraje'!$C:$C,$B$2,'BD Factoraje'!$F:$F,$A4,'BD Factoraje'!$M:$M,U$1)</f>
        <v>0</v>
      </c>
      <c r="V4" s="11">
        <f>IF($A4=V$1,-SUMIFS('BD Factoraje'!$Q:$Q,'BD Factoraje'!$B:$B,$B$3,'BD Factoraje'!$C:$C,$B$2,'BD Factoraje'!$F:$F,$A4),0)+U4-SUMIFS('BD Factoraje'!$R:$R,'BD Factoraje'!$B:$B,$B$3,'BD Factoraje'!$C:$C,$B$2,'BD Factoraje'!$F:$F,$A4,'BD Factoraje'!$M:$M,V$1)</f>
        <v>0</v>
      </c>
      <c r="W4" s="11">
        <f>IF($A4=W$1,-SUMIFS('BD Factoraje'!$Q:$Q,'BD Factoraje'!$B:$B,$B$3,'BD Factoraje'!$C:$C,$B$2,'BD Factoraje'!$F:$F,$A4),0)+V4-SUMIFS('BD Factoraje'!$R:$R,'BD Factoraje'!$B:$B,$B$3,'BD Factoraje'!$C:$C,$B$2,'BD Factoraje'!$F:$F,$A4,'BD Factoraje'!$M:$M,W$1)</f>
        <v>0</v>
      </c>
      <c r="X4" s="11">
        <f>IF($A4=X$1,-SUMIFS('BD Factoraje'!$Q:$Q,'BD Factoraje'!$B:$B,$B$3,'BD Factoraje'!$C:$C,$B$2,'BD Factoraje'!$F:$F,$A4),0)+W4-SUMIFS('BD Factoraje'!$R:$R,'BD Factoraje'!$B:$B,$B$3,'BD Factoraje'!$C:$C,$B$2,'BD Factoraje'!$F:$F,$A4,'BD Factoraje'!$M:$M,X$1)</f>
        <v>0</v>
      </c>
      <c r="Y4" s="11">
        <f>IF($A4=Y$1,-SUMIFS('BD Factoraje'!$Q:$Q,'BD Factoraje'!$B:$B,$B$3,'BD Factoraje'!$C:$C,$B$2,'BD Factoraje'!$F:$F,$A4),0)+X4-SUMIFS('BD Factoraje'!$R:$R,'BD Factoraje'!$B:$B,$B$3,'BD Factoraje'!$C:$C,$B$2,'BD Factoraje'!$F:$F,$A4,'BD Factoraje'!$M:$M,Y$1)</f>
        <v>0</v>
      </c>
      <c r="Z4" s="11">
        <f>IF($A4=Z$1,-SUMIFS('BD Factoraje'!$Q:$Q,'BD Factoraje'!$B:$B,$B$3,'BD Factoraje'!$C:$C,$B$2,'BD Factoraje'!$F:$F,$A4),0)+Y4-SUMIFS('BD Factoraje'!$R:$R,'BD Factoraje'!$B:$B,$B$3,'BD Factoraje'!$C:$C,$B$2,'BD Factoraje'!$F:$F,$A4,'BD Factoraje'!$M:$M,Z$1)</f>
        <v>0</v>
      </c>
      <c r="AA4" s="11">
        <f>IF($A4=AA$1,-SUMIFS('BD Factoraje'!$Q:$Q,'BD Factoraje'!$B:$B,$B$3,'BD Factoraje'!$C:$C,$B$2,'BD Factoraje'!$F:$F,$A4),0)+Z4-SUMIFS('BD Factoraje'!$R:$R,'BD Factoraje'!$B:$B,$B$3,'BD Factoraje'!$C:$C,$B$2,'BD Factoraje'!$F:$F,$A4,'BD Factoraje'!$M:$M,AA$1)</f>
        <v>0</v>
      </c>
      <c r="AB4" s="11">
        <f>IF($A4=AB$1,-SUMIFS('BD Factoraje'!$Q:$Q,'BD Factoraje'!$B:$B,$B$3,'BD Factoraje'!$C:$C,$B$2,'BD Factoraje'!$F:$F,$A4),0)+AA4-SUMIFS('BD Factoraje'!$R:$R,'BD Factoraje'!$B:$B,$B$3,'BD Factoraje'!$C:$C,$B$2,'BD Factoraje'!$F:$F,$A4,'BD Factoraje'!$M:$M,AB$1)</f>
        <v>0</v>
      </c>
      <c r="AC4" s="11">
        <f>IF($A4=AC$1,-SUMIFS('BD Factoraje'!$Q:$Q,'BD Factoraje'!$B:$B,$B$3,'BD Factoraje'!$C:$C,$B$2,'BD Factoraje'!$F:$F,$A4),0)+AB4-SUMIFS('BD Factoraje'!$R:$R,'BD Factoraje'!$B:$B,$B$3,'BD Factoraje'!$C:$C,$B$2,'BD Factoraje'!$F:$F,$A4,'BD Factoraje'!$M:$M,AC$1)</f>
        <v>0</v>
      </c>
    </row>
    <row r="5" spans="1:33" x14ac:dyDescent="0.25">
      <c r="A5" s="14">
        <f t="shared" ref="A5:A30" si="14">MONTH(B5)+IF(YEAR(B5)=2017,12,IF(YEAR(B5)=2018,24,0))</f>
        <v>5</v>
      </c>
      <c r="B5" s="8">
        <v>42491</v>
      </c>
      <c r="C5" s="11">
        <f>IF($A5=C$1,-SUMIFS('BD Factoraje'!$Q:$Q,'BD Factoraje'!$B:$B,$B$3,'BD Factoraje'!$C:$C,$B$2,'BD Factoraje'!$F:$F,$A5),0)</f>
        <v>0</v>
      </c>
      <c r="D5" s="11">
        <f>IF($A5=D$1,-SUMIFS('BD Factoraje'!$Q:$Q,'BD Factoraje'!$B:$B,$B$3,'BD Factoraje'!$C:$C,$B$2,'BD Factoraje'!$F:$F,$A5),0)+C5-SUMIFS('BD Factoraje'!$R:$R,'BD Factoraje'!$B:$B,$B$3,'BD Factoraje'!$C:$C,$B$2,'BD Factoraje'!$F:$F,$A5,'BD Factoraje'!$M:$M,D$1)</f>
        <v>0</v>
      </c>
      <c r="E5" s="11">
        <f>IF($A5=E$1,-SUMIFS('BD Factoraje'!$Q:$Q,'BD Factoraje'!$B:$B,$B$3,'BD Factoraje'!$C:$C,$B$2,'BD Factoraje'!$F:$F,$A5),0)+D5-SUMIFS('BD Factoraje'!$R:$R,'BD Factoraje'!$B:$B,$B$3,'BD Factoraje'!$C:$C,$B$2,'BD Factoraje'!$F:$F,$A5,'BD Factoraje'!$M:$M,E$1)</f>
        <v>0</v>
      </c>
      <c r="F5" s="11">
        <f>IF($A5=F$1,-SUMIFS('BD Factoraje'!$Q:$Q,'BD Factoraje'!$B:$B,$B$3,'BD Factoraje'!$C:$C,$B$2,'BD Factoraje'!$F:$F,$A5),0)+E5-SUMIFS('BD Factoraje'!$R:$R,'BD Factoraje'!$B:$B,$B$3,'BD Factoraje'!$C:$C,$B$2,'BD Factoraje'!$F:$F,$A5,'BD Factoraje'!$M:$M,F$1)</f>
        <v>0</v>
      </c>
      <c r="G5" s="11">
        <f>IF($A5=G$1,-SUMIFS('BD Factoraje'!$Q:$Q,'BD Factoraje'!$B:$B,$B$3,'BD Factoraje'!$C:$C,$B$2,'BD Factoraje'!$F:$F,$A5),0)+F5-SUMIFS('BD Factoraje'!$R:$R,'BD Factoraje'!$B:$B,$B$3,'BD Factoraje'!$C:$C,$B$2,'BD Factoraje'!$F:$F,$A5,'BD Factoraje'!$M:$M,G$1)</f>
        <v>0</v>
      </c>
      <c r="H5" s="11">
        <f>IF($A5=H$1,-SUMIFS('BD Factoraje'!$Q:$Q,'BD Factoraje'!$B:$B,$B$3,'BD Factoraje'!$C:$C,$B$2,'BD Factoraje'!$F:$F,$A5),0)+G5-SUMIFS('BD Factoraje'!$R:$R,'BD Factoraje'!$B:$B,$B$3,'BD Factoraje'!$C:$C,$B$2,'BD Factoraje'!$F:$F,$A5,'BD Factoraje'!$M:$M,H$1)</f>
        <v>0</v>
      </c>
      <c r="I5" s="11">
        <f>IF($A5=I$1,-SUMIFS('BD Factoraje'!$Q:$Q,'BD Factoraje'!$B:$B,$B$3,'BD Factoraje'!$C:$C,$B$2,'BD Factoraje'!$F:$F,$A5),0)+H5-SUMIFS('BD Factoraje'!$R:$R,'BD Factoraje'!$B:$B,$B$3,'BD Factoraje'!$C:$C,$B$2,'BD Factoraje'!$F:$F,$A5,'BD Factoraje'!$M:$M,I$1)</f>
        <v>0</v>
      </c>
      <c r="J5" s="11">
        <f>IF($A5=J$1,-SUMIFS('BD Factoraje'!$Q:$Q,'BD Factoraje'!$B:$B,$B$3,'BD Factoraje'!$C:$C,$B$2,'BD Factoraje'!$F:$F,$A5),0)+I5-SUMIFS('BD Factoraje'!$R:$R,'BD Factoraje'!$B:$B,$B$3,'BD Factoraje'!$C:$C,$B$2,'BD Factoraje'!$F:$F,$A5,'BD Factoraje'!$M:$M,J$1)</f>
        <v>0</v>
      </c>
      <c r="K5" s="11">
        <f>IF($A5=K$1,-SUMIFS('BD Factoraje'!$Q:$Q,'BD Factoraje'!$B:$B,$B$3,'BD Factoraje'!$C:$C,$B$2,'BD Factoraje'!$F:$F,$A5),0)+J5-SUMIFS('BD Factoraje'!$R:$R,'BD Factoraje'!$B:$B,$B$3,'BD Factoraje'!$C:$C,$B$2,'BD Factoraje'!$F:$F,$A5,'BD Factoraje'!$M:$M,K$1)</f>
        <v>0</v>
      </c>
      <c r="L5" s="11">
        <f>IF($A5=L$1,-SUMIFS('BD Factoraje'!$Q:$Q,'BD Factoraje'!$B:$B,$B$3,'BD Factoraje'!$C:$C,$B$2,'BD Factoraje'!$F:$F,$A5),0)+K5-SUMIFS('BD Factoraje'!$R:$R,'BD Factoraje'!$B:$B,$B$3,'BD Factoraje'!$C:$C,$B$2,'BD Factoraje'!$F:$F,$A5,'BD Factoraje'!$M:$M,L$1)</f>
        <v>0</v>
      </c>
      <c r="M5" s="11">
        <f>IF($A5=M$1,-SUMIFS('BD Factoraje'!$Q:$Q,'BD Factoraje'!$B:$B,$B$3,'BD Factoraje'!$C:$C,$B$2,'BD Factoraje'!$F:$F,$A5),0)+L5-SUMIFS('BD Factoraje'!$R:$R,'BD Factoraje'!$B:$B,$B$3,'BD Factoraje'!$C:$C,$B$2,'BD Factoraje'!$F:$F,$A5,'BD Factoraje'!$M:$M,M$1)</f>
        <v>0</v>
      </c>
      <c r="N5" s="11">
        <f>IF($A5=N$1,-SUMIFS('BD Factoraje'!$Q:$Q,'BD Factoraje'!$B:$B,$B$3,'BD Factoraje'!$C:$C,$B$2,'BD Factoraje'!$F:$F,$A5),0)+M5-SUMIFS('BD Factoraje'!$R:$R,'BD Factoraje'!$B:$B,$B$3,'BD Factoraje'!$C:$C,$B$2,'BD Factoraje'!$F:$F,$A5,'BD Factoraje'!$M:$M,N$1)</f>
        <v>0</v>
      </c>
      <c r="O5" s="11">
        <f>IF($A5=O$1,-SUMIFS('BD Factoraje'!$Q:$Q,'BD Factoraje'!$B:$B,$B$3,'BD Factoraje'!$C:$C,$B$2,'BD Factoraje'!$F:$F,$A5),0)+N5-SUMIFS('BD Factoraje'!$R:$R,'BD Factoraje'!$B:$B,$B$3,'BD Factoraje'!$C:$C,$B$2,'BD Factoraje'!$F:$F,$A5,'BD Factoraje'!$M:$M,O$1)</f>
        <v>0</v>
      </c>
      <c r="P5" s="11">
        <f>IF($A5=P$1,-SUMIFS('BD Factoraje'!$Q:$Q,'BD Factoraje'!$B:$B,$B$3,'BD Factoraje'!$C:$C,$B$2,'BD Factoraje'!$F:$F,$A5),0)+O5-SUMIFS('BD Factoraje'!$R:$R,'BD Factoraje'!$B:$B,$B$3,'BD Factoraje'!$C:$C,$B$2,'BD Factoraje'!$F:$F,$A5,'BD Factoraje'!$M:$M,P$1)</f>
        <v>0</v>
      </c>
      <c r="Q5" s="11">
        <f>IF($A5=Q$1,-SUMIFS('BD Factoraje'!$Q:$Q,'BD Factoraje'!$B:$B,$B$3,'BD Factoraje'!$C:$C,$B$2,'BD Factoraje'!$F:$F,$A5),0)+P5-SUMIFS('BD Factoraje'!$R:$R,'BD Factoraje'!$B:$B,$B$3,'BD Factoraje'!$C:$C,$B$2,'BD Factoraje'!$F:$F,$A5,'BD Factoraje'!$M:$M,Q$1)</f>
        <v>0</v>
      </c>
      <c r="R5" s="11">
        <f>IF($A5=R$1,-SUMIFS('BD Factoraje'!$Q:$Q,'BD Factoraje'!$B:$B,$B$3,'BD Factoraje'!$C:$C,$B$2,'BD Factoraje'!$F:$F,$A5),0)+Q5-SUMIFS('BD Factoraje'!$R:$R,'BD Factoraje'!$B:$B,$B$3,'BD Factoraje'!$C:$C,$B$2,'BD Factoraje'!$F:$F,$A5,'BD Factoraje'!$M:$M,R$1)</f>
        <v>0</v>
      </c>
      <c r="S5" s="11">
        <f>IF($A5=S$1,-SUMIFS('BD Factoraje'!$Q:$Q,'BD Factoraje'!$B:$B,$B$3,'BD Factoraje'!$C:$C,$B$2,'BD Factoraje'!$F:$F,$A5),0)+R5-SUMIFS('BD Factoraje'!$R:$R,'BD Factoraje'!$B:$B,$B$3,'BD Factoraje'!$C:$C,$B$2,'BD Factoraje'!$F:$F,$A5,'BD Factoraje'!$M:$M,S$1)</f>
        <v>0</v>
      </c>
      <c r="T5" s="11">
        <f>IF($A5=T$1,-SUMIFS('BD Factoraje'!$Q:$Q,'BD Factoraje'!$B:$B,$B$3,'BD Factoraje'!$C:$C,$B$2,'BD Factoraje'!$F:$F,$A5),0)+S5-SUMIFS('BD Factoraje'!$R:$R,'BD Factoraje'!$B:$B,$B$3,'BD Factoraje'!$C:$C,$B$2,'BD Factoraje'!$F:$F,$A5,'BD Factoraje'!$M:$M,T$1)</f>
        <v>0</v>
      </c>
      <c r="U5" s="11">
        <f>IF($A5=U$1,-SUMIFS('BD Factoraje'!$Q:$Q,'BD Factoraje'!$B:$B,$B$3,'BD Factoraje'!$C:$C,$B$2,'BD Factoraje'!$F:$F,$A5),0)+T5-SUMIFS('BD Factoraje'!$R:$R,'BD Factoraje'!$B:$B,$B$3,'BD Factoraje'!$C:$C,$B$2,'BD Factoraje'!$F:$F,$A5,'BD Factoraje'!$M:$M,U$1)</f>
        <v>0</v>
      </c>
      <c r="V5" s="11">
        <f>IF($A5=V$1,-SUMIFS('BD Factoraje'!$Q:$Q,'BD Factoraje'!$B:$B,$B$3,'BD Factoraje'!$C:$C,$B$2,'BD Factoraje'!$F:$F,$A5),0)+U5-SUMIFS('BD Factoraje'!$R:$R,'BD Factoraje'!$B:$B,$B$3,'BD Factoraje'!$C:$C,$B$2,'BD Factoraje'!$F:$F,$A5,'BD Factoraje'!$M:$M,V$1)</f>
        <v>0</v>
      </c>
      <c r="W5" s="11">
        <f>IF($A5=W$1,-SUMIFS('BD Factoraje'!$Q:$Q,'BD Factoraje'!$B:$B,$B$3,'BD Factoraje'!$C:$C,$B$2,'BD Factoraje'!$F:$F,$A5),0)+V5-SUMIFS('BD Factoraje'!$R:$R,'BD Factoraje'!$B:$B,$B$3,'BD Factoraje'!$C:$C,$B$2,'BD Factoraje'!$F:$F,$A5,'BD Factoraje'!$M:$M,W$1)</f>
        <v>0</v>
      </c>
      <c r="X5" s="11">
        <f>IF($A5=X$1,-SUMIFS('BD Factoraje'!$Q:$Q,'BD Factoraje'!$B:$B,$B$3,'BD Factoraje'!$C:$C,$B$2,'BD Factoraje'!$F:$F,$A5),0)+W5-SUMIFS('BD Factoraje'!$R:$R,'BD Factoraje'!$B:$B,$B$3,'BD Factoraje'!$C:$C,$B$2,'BD Factoraje'!$F:$F,$A5,'BD Factoraje'!$M:$M,X$1)</f>
        <v>0</v>
      </c>
      <c r="Y5" s="11">
        <f>IF($A5=Y$1,-SUMIFS('BD Factoraje'!$Q:$Q,'BD Factoraje'!$B:$B,$B$3,'BD Factoraje'!$C:$C,$B$2,'BD Factoraje'!$F:$F,$A5),0)+X5-SUMIFS('BD Factoraje'!$R:$R,'BD Factoraje'!$B:$B,$B$3,'BD Factoraje'!$C:$C,$B$2,'BD Factoraje'!$F:$F,$A5,'BD Factoraje'!$M:$M,Y$1)</f>
        <v>0</v>
      </c>
      <c r="Z5" s="11">
        <f>IF($A5=Z$1,-SUMIFS('BD Factoraje'!$Q:$Q,'BD Factoraje'!$B:$B,$B$3,'BD Factoraje'!$C:$C,$B$2,'BD Factoraje'!$F:$F,$A5),0)+Y5-SUMIFS('BD Factoraje'!$R:$R,'BD Factoraje'!$B:$B,$B$3,'BD Factoraje'!$C:$C,$B$2,'BD Factoraje'!$F:$F,$A5,'BD Factoraje'!$M:$M,Z$1)</f>
        <v>0</v>
      </c>
      <c r="AA5" s="11">
        <f>IF($A5=AA$1,-SUMIFS('BD Factoraje'!$Q:$Q,'BD Factoraje'!$B:$B,$B$3,'BD Factoraje'!$C:$C,$B$2,'BD Factoraje'!$F:$F,$A5),0)+Z5-SUMIFS('BD Factoraje'!$R:$R,'BD Factoraje'!$B:$B,$B$3,'BD Factoraje'!$C:$C,$B$2,'BD Factoraje'!$F:$F,$A5,'BD Factoraje'!$M:$M,AA$1)</f>
        <v>0</v>
      </c>
      <c r="AB5" s="11">
        <f>IF($A5=AB$1,-SUMIFS('BD Factoraje'!$Q:$Q,'BD Factoraje'!$B:$B,$B$3,'BD Factoraje'!$C:$C,$B$2,'BD Factoraje'!$F:$F,$A5),0)+AA5-SUMIFS('BD Factoraje'!$R:$R,'BD Factoraje'!$B:$B,$B$3,'BD Factoraje'!$C:$C,$B$2,'BD Factoraje'!$F:$F,$A5,'BD Factoraje'!$M:$M,AB$1)</f>
        <v>0</v>
      </c>
      <c r="AC5" s="11">
        <f>IF($A5=AC$1,-SUMIFS('BD Factoraje'!$Q:$Q,'BD Factoraje'!$B:$B,$B$3,'BD Factoraje'!$C:$C,$B$2,'BD Factoraje'!$F:$F,$A5),0)+AB5-SUMIFS('BD Factoraje'!$R:$R,'BD Factoraje'!$B:$B,$B$3,'BD Factoraje'!$C:$C,$B$2,'BD Factoraje'!$F:$F,$A5,'BD Factoraje'!$M:$M,AC$1)</f>
        <v>0</v>
      </c>
    </row>
    <row r="6" spans="1:33" x14ac:dyDescent="0.25">
      <c r="A6" s="14">
        <f t="shared" si="14"/>
        <v>6</v>
      </c>
      <c r="B6" s="8">
        <v>42522</v>
      </c>
      <c r="C6" s="11">
        <f>IF($A6=C$1,-SUMIFS('BD Factoraje'!$Q:$Q,'BD Factoraje'!$B:$B,$B$3,'BD Factoraje'!$C:$C,$B$2,'BD Factoraje'!$F:$F,$A6),0)</f>
        <v>0</v>
      </c>
      <c r="D6" s="11">
        <f>IF($A6=D$1,-SUMIFS('BD Factoraje'!$Q:$Q,'BD Factoraje'!$B:$B,$B$3,'BD Factoraje'!$C:$C,$B$2,'BD Factoraje'!$F:$F,$A6),0)+C6-SUMIFS('BD Factoraje'!$R:$R,'BD Factoraje'!$B:$B,$B$3,'BD Factoraje'!$C:$C,$B$2,'BD Factoraje'!$F:$F,$A6,'BD Factoraje'!$M:$M,D$1)</f>
        <v>0</v>
      </c>
      <c r="E6" s="11">
        <f>IF($A6=E$1,-SUMIFS('BD Factoraje'!$Q:$Q,'BD Factoraje'!$B:$B,$B$3,'BD Factoraje'!$C:$C,$B$2,'BD Factoraje'!$F:$F,$A6),0)+D6-SUMIFS('BD Factoraje'!$R:$R,'BD Factoraje'!$B:$B,$B$3,'BD Factoraje'!$C:$C,$B$2,'BD Factoraje'!$F:$F,$A6,'BD Factoraje'!$M:$M,E$1)</f>
        <v>0</v>
      </c>
      <c r="F6" s="11">
        <f>IF($A6=F$1,-SUMIFS('BD Factoraje'!$Q:$Q,'BD Factoraje'!$B:$B,$B$3,'BD Factoraje'!$C:$C,$B$2,'BD Factoraje'!$F:$F,$A6),0)+E6-SUMIFS('BD Factoraje'!$R:$R,'BD Factoraje'!$B:$B,$B$3,'BD Factoraje'!$C:$C,$B$2,'BD Factoraje'!$F:$F,$A6,'BD Factoraje'!$M:$M,F$1)</f>
        <v>0</v>
      </c>
      <c r="G6" s="11">
        <f>IF($A6=G$1,-SUMIFS('BD Factoraje'!$Q:$Q,'BD Factoraje'!$B:$B,$B$3,'BD Factoraje'!$C:$C,$B$2,'BD Factoraje'!$F:$F,$A6),0)+F6-SUMIFS('BD Factoraje'!$R:$R,'BD Factoraje'!$B:$B,$B$3,'BD Factoraje'!$C:$C,$B$2,'BD Factoraje'!$F:$F,$A6,'BD Factoraje'!$M:$M,G$1)</f>
        <v>0</v>
      </c>
      <c r="H6" s="11">
        <f>IF($A6=H$1,-SUMIFS('BD Factoraje'!$Q:$Q,'BD Factoraje'!$B:$B,$B$3,'BD Factoraje'!$C:$C,$B$2,'BD Factoraje'!$F:$F,$A6),0)+G6-SUMIFS('BD Factoraje'!$R:$R,'BD Factoraje'!$B:$B,$B$3,'BD Factoraje'!$C:$C,$B$2,'BD Factoraje'!$F:$F,$A6,'BD Factoraje'!$M:$M,H$1)</f>
        <v>0</v>
      </c>
      <c r="I6" s="11">
        <f>IF($A6=I$1,-SUMIFS('BD Factoraje'!$Q:$Q,'BD Factoraje'!$B:$B,$B$3,'BD Factoraje'!$C:$C,$B$2,'BD Factoraje'!$F:$F,$A6),0)+H6-SUMIFS('BD Factoraje'!$R:$R,'BD Factoraje'!$B:$B,$B$3,'BD Factoraje'!$C:$C,$B$2,'BD Factoraje'!$F:$F,$A6,'BD Factoraje'!$M:$M,I$1)</f>
        <v>0</v>
      </c>
      <c r="J6" s="11">
        <f>IF($A6=J$1,-SUMIFS('BD Factoraje'!$Q:$Q,'BD Factoraje'!$B:$B,$B$3,'BD Factoraje'!$C:$C,$B$2,'BD Factoraje'!$F:$F,$A6),0)+I6-SUMIFS('BD Factoraje'!$R:$R,'BD Factoraje'!$B:$B,$B$3,'BD Factoraje'!$C:$C,$B$2,'BD Factoraje'!$F:$F,$A6,'BD Factoraje'!$M:$M,J$1)</f>
        <v>0</v>
      </c>
      <c r="K6" s="11">
        <f>IF($A6=K$1,-SUMIFS('BD Factoraje'!$Q:$Q,'BD Factoraje'!$B:$B,$B$3,'BD Factoraje'!$C:$C,$B$2,'BD Factoraje'!$F:$F,$A6),0)+J6-SUMIFS('BD Factoraje'!$R:$R,'BD Factoraje'!$B:$B,$B$3,'BD Factoraje'!$C:$C,$B$2,'BD Factoraje'!$F:$F,$A6,'BD Factoraje'!$M:$M,K$1)</f>
        <v>0</v>
      </c>
      <c r="L6" s="11">
        <f>IF($A6=L$1,-SUMIFS('BD Factoraje'!$Q:$Q,'BD Factoraje'!$B:$B,$B$3,'BD Factoraje'!$C:$C,$B$2,'BD Factoraje'!$F:$F,$A6),0)+K6-SUMIFS('BD Factoraje'!$R:$R,'BD Factoraje'!$B:$B,$B$3,'BD Factoraje'!$C:$C,$B$2,'BD Factoraje'!$F:$F,$A6,'BD Factoraje'!$M:$M,L$1)</f>
        <v>0</v>
      </c>
      <c r="M6" s="11">
        <f>IF($A6=M$1,-SUMIFS('BD Factoraje'!$Q:$Q,'BD Factoraje'!$B:$B,$B$3,'BD Factoraje'!$C:$C,$B$2,'BD Factoraje'!$F:$F,$A6),0)+L6-SUMIFS('BD Factoraje'!$R:$R,'BD Factoraje'!$B:$B,$B$3,'BD Factoraje'!$C:$C,$B$2,'BD Factoraje'!$F:$F,$A6,'BD Factoraje'!$M:$M,M$1)</f>
        <v>0</v>
      </c>
      <c r="N6" s="11">
        <f>IF($A6=N$1,-SUMIFS('BD Factoraje'!$Q:$Q,'BD Factoraje'!$B:$B,$B$3,'BD Factoraje'!$C:$C,$B$2,'BD Factoraje'!$F:$F,$A6),0)+M6-SUMIFS('BD Factoraje'!$R:$R,'BD Factoraje'!$B:$B,$B$3,'BD Factoraje'!$C:$C,$B$2,'BD Factoraje'!$F:$F,$A6,'BD Factoraje'!$M:$M,N$1)</f>
        <v>0</v>
      </c>
      <c r="O6" s="11">
        <f>IF($A6=O$1,-SUMIFS('BD Factoraje'!$Q:$Q,'BD Factoraje'!$B:$B,$B$3,'BD Factoraje'!$C:$C,$B$2,'BD Factoraje'!$F:$F,$A6),0)+N6-SUMIFS('BD Factoraje'!$R:$R,'BD Factoraje'!$B:$B,$B$3,'BD Factoraje'!$C:$C,$B$2,'BD Factoraje'!$F:$F,$A6,'BD Factoraje'!$M:$M,O$1)</f>
        <v>0</v>
      </c>
      <c r="P6" s="11">
        <f>IF($A6=P$1,-SUMIFS('BD Factoraje'!$Q:$Q,'BD Factoraje'!$B:$B,$B$3,'BD Factoraje'!$C:$C,$B$2,'BD Factoraje'!$F:$F,$A6),0)+O6-SUMIFS('BD Factoraje'!$R:$R,'BD Factoraje'!$B:$B,$B$3,'BD Factoraje'!$C:$C,$B$2,'BD Factoraje'!$F:$F,$A6,'BD Factoraje'!$M:$M,P$1)</f>
        <v>0</v>
      </c>
      <c r="Q6" s="11">
        <f>IF($A6=Q$1,-SUMIFS('BD Factoraje'!$Q:$Q,'BD Factoraje'!$B:$B,$B$3,'BD Factoraje'!$C:$C,$B$2,'BD Factoraje'!$F:$F,$A6),0)+P6-SUMIFS('BD Factoraje'!$R:$R,'BD Factoraje'!$B:$B,$B$3,'BD Factoraje'!$C:$C,$B$2,'BD Factoraje'!$F:$F,$A6,'BD Factoraje'!$M:$M,Q$1)</f>
        <v>0</v>
      </c>
      <c r="R6" s="11">
        <f>IF($A6=R$1,-SUMIFS('BD Factoraje'!$Q:$Q,'BD Factoraje'!$B:$B,$B$3,'BD Factoraje'!$C:$C,$B$2,'BD Factoraje'!$F:$F,$A6),0)+Q6-SUMIFS('BD Factoraje'!$R:$R,'BD Factoraje'!$B:$B,$B$3,'BD Factoraje'!$C:$C,$B$2,'BD Factoraje'!$F:$F,$A6,'BD Factoraje'!$M:$M,R$1)</f>
        <v>0</v>
      </c>
      <c r="S6" s="11">
        <f>IF($A6=S$1,-SUMIFS('BD Factoraje'!$Q:$Q,'BD Factoraje'!$B:$B,$B$3,'BD Factoraje'!$C:$C,$B$2,'BD Factoraje'!$F:$F,$A6),0)+R6-SUMIFS('BD Factoraje'!$R:$R,'BD Factoraje'!$B:$B,$B$3,'BD Factoraje'!$C:$C,$B$2,'BD Factoraje'!$F:$F,$A6,'BD Factoraje'!$M:$M,S$1)</f>
        <v>0</v>
      </c>
      <c r="T6" s="11">
        <f>IF($A6=T$1,-SUMIFS('BD Factoraje'!$Q:$Q,'BD Factoraje'!$B:$B,$B$3,'BD Factoraje'!$C:$C,$B$2,'BD Factoraje'!$F:$F,$A6),0)+S6-SUMIFS('BD Factoraje'!$R:$R,'BD Factoraje'!$B:$B,$B$3,'BD Factoraje'!$C:$C,$B$2,'BD Factoraje'!$F:$F,$A6,'BD Factoraje'!$M:$M,T$1)</f>
        <v>0</v>
      </c>
      <c r="U6" s="11">
        <f>IF($A6=U$1,-SUMIFS('BD Factoraje'!$Q:$Q,'BD Factoraje'!$B:$B,$B$3,'BD Factoraje'!$C:$C,$B$2,'BD Factoraje'!$F:$F,$A6),0)+T6-SUMIFS('BD Factoraje'!$R:$R,'BD Factoraje'!$B:$B,$B$3,'BD Factoraje'!$C:$C,$B$2,'BD Factoraje'!$F:$F,$A6,'BD Factoraje'!$M:$M,U$1)</f>
        <v>0</v>
      </c>
      <c r="V6" s="11">
        <f>IF($A6=V$1,-SUMIFS('BD Factoraje'!$Q:$Q,'BD Factoraje'!$B:$B,$B$3,'BD Factoraje'!$C:$C,$B$2,'BD Factoraje'!$F:$F,$A6),0)+U6-SUMIFS('BD Factoraje'!$R:$R,'BD Factoraje'!$B:$B,$B$3,'BD Factoraje'!$C:$C,$B$2,'BD Factoraje'!$F:$F,$A6,'BD Factoraje'!$M:$M,V$1)</f>
        <v>0</v>
      </c>
      <c r="W6" s="11">
        <f>IF($A6=W$1,-SUMIFS('BD Factoraje'!$Q:$Q,'BD Factoraje'!$B:$B,$B$3,'BD Factoraje'!$C:$C,$B$2,'BD Factoraje'!$F:$F,$A6),0)+V6-SUMIFS('BD Factoraje'!$R:$R,'BD Factoraje'!$B:$B,$B$3,'BD Factoraje'!$C:$C,$B$2,'BD Factoraje'!$F:$F,$A6,'BD Factoraje'!$M:$M,W$1)</f>
        <v>0</v>
      </c>
      <c r="X6" s="11">
        <f>IF($A6=X$1,-SUMIFS('BD Factoraje'!$Q:$Q,'BD Factoraje'!$B:$B,$B$3,'BD Factoraje'!$C:$C,$B$2,'BD Factoraje'!$F:$F,$A6),0)+W6-SUMIFS('BD Factoraje'!$R:$R,'BD Factoraje'!$B:$B,$B$3,'BD Factoraje'!$C:$C,$B$2,'BD Factoraje'!$F:$F,$A6,'BD Factoraje'!$M:$M,X$1)</f>
        <v>0</v>
      </c>
      <c r="Y6" s="11">
        <f>IF($A6=Y$1,-SUMIFS('BD Factoraje'!$Q:$Q,'BD Factoraje'!$B:$B,$B$3,'BD Factoraje'!$C:$C,$B$2,'BD Factoraje'!$F:$F,$A6),0)+X6-SUMIFS('BD Factoraje'!$R:$R,'BD Factoraje'!$B:$B,$B$3,'BD Factoraje'!$C:$C,$B$2,'BD Factoraje'!$F:$F,$A6,'BD Factoraje'!$M:$M,Y$1)</f>
        <v>0</v>
      </c>
      <c r="Z6" s="11">
        <f>IF($A6=Z$1,-SUMIFS('BD Factoraje'!$Q:$Q,'BD Factoraje'!$B:$B,$B$3,'BD Factoraje'!$C:$C,$B$2,'BD Factoraje'!$F:$F,$A6),0)+Y6-SUMIFS('BD Factoraje'!$R:$R,'BD Factoraje'!$B:$B,$B$3,'BD Factoraje'!$C:$C,$B$2,'BD Factoraje'!$F:$F,$A6,'BD Factoraje'!$M:$M,Z$1)</f>
        <v>0</v>
      </c>
      <c r="AA6" s="11">
        <f>IF($A6=AA$1,-SUMIFS('BD Factoraje'!$Q:$Q,'BD Factoraje'!$B:$B,$B$3,'BD Factoraje'!$C:$C,$B$2,'BD Factoraje'!$F:$F,$A6),0)+Z6-SUMIFS('BD Factoraje'!$R:$R,'BD Factoraje'!$B:$B,$B$3,'BD Factoraje'!$C:$C,$B$2,'BD Factoraje'!$F:$F,$A6,'BD Factoraje'!$M:$M,AA$1)</f>
        <v>0</v>
      </c>
      <c r="AB6" s="11">
        <f>IF($A6=AB$1,-SUMIFS('BD Factoraje'!$Q:$Q,'BD Factoraje'!$B:$B,$B$3,'BD Factoraje'!$C:$C,$B$2,'BD Factoraje'!$F:$F,$A6),0)+AA6-SUMIFS('BD Factoraje'!$R:$R,'BD Factoraje'!$B:$B,$B$3,'BD Factoraje'!$C:$C,$B$2,'BD Factoraje'!$F:$F,$A6,'BD Factoraje'!$M:$M,AB$1)</f>
        <v>0</v>
      </c>
      <c r="AC6" s="11">
        <f>IF($A6=AC$1,-SUMIFS('BD Factoraje'!$Q:$Q,'BD Factoraje'!$B:$B,$B$3,'BD Factoraje'!$C:$C,$B$2,'BD Factoraje'!$F:$F,$A6),0)+AB6-SUMIFS('BD Factoraje'!$R:$R,'BD Factoraje'!$B:$B,$B$3,'BD Factoraje'!$C:$C,$B$2,'BD Factoraje'!$F:$F,$A6,'BD Factoraje'!$M:$M,AC$1)</f>
        <v>0</v>
      </c>
    </row>
    <row r="7" spans="1:33" x14ac:dyDescent="0.25">
      <c r="A7" s="14">
        <f t="shared" si="14"/>
        <v>7</v>
      </c>
      <c r="B7" s="8">
        <v>42552</v>
      </c>
      <c r="C7" s="11">
        <f>IF($A7=C$1,-SUMIFS('BD Factoraje'!$Q:$Q,'BD Factoraje'!$B:$B,$B$3,'BD Factoraje'!$C:$C,$B$2,'BD Factoraje'!$F:$F,$A7),0)</f>
        <v>0</v>
      </c>
      <c r="D7" s="11">
        <f>IF($A7=D$1,-SUMIFS('BD Factoraje'!$Q:$Q,'BD Factoraje'!$B:$B,$B$3,'BD Factoraje'!$C:$C,$B$2,'BD Factoraje'!$F:$F,$A7),0)+C7-SUMIFS('BD Factoraje'!$R:$R,'BD Factoraje'!$B:$B,$B$3,'BD Factoraje'!$C:$C,$B$2,'BD Factoraje'!$F:$F,$A7,'BD Factoraje'!$M:$M,D$1)</f>
        <v>0</v>
      </c>
      <c r="E7" s="11">
        <f>IF($A7=E$1,-SUMIFS('BD Factoraje'!$Q:$Q,'BD Factoraje'!$B:$B,$B$3,'BD Factoraje'!$C:$C,$B$2,'BD Factoraje'!$F:$F,$A7),0)+D7-SUMIFS('BD Factoraje'!$R:$R,'BD Factoraje'!$B:$B,$B$3,'BD Factoraje'!$C:$C,$B$2,'BD Factoraje'!$F:$F,$A7,'BD Factoraje'!$M:$M,E$1)</f>
        <v>0</v>
      </c>
      <c r="F7" s="11">
        <f>IF($A7=F$1,-SUMIFS('BD Factoraje'!$Q:$Q,'BD Factoraje'!$B:$B,$B$3,'BD Factoraje'!$C:$C,$B$2,'BD Factoraje'!$F:$F,$A7),0)+E7-SUMIFS('BD Factoraje'!$R:$R,'BD Factoraje'!$B:$B,$B$3,'BD Factoraje'!$C:$C,$B$2,'BD Factoraje'!$F:$F,$A7,'BD Factoraje'!$M:$M,F$1)</f>
        <v>0</v>
      </c>
      <c r="G7" s="11">
        <f>IF($A7=G$1,-SUMIFS('BD Factoraje'!$Q:$Q,'BD Factoraje'!$B:$B,$B$3,'BD Factoraje'!$C:$C,$B$2,'BD Factoraje'!$F:$F,$A7),0)+F7-SUMIFS('BD Factoraje'!$R:$R,'BD Factoraje'!$B:$B,$B$3,'BD Factoraje'!$C:$C,$B$2,'BD Factoraje'!$F:$F,$A7,'BD Factoraje'!$M:$M,G$1)</f>
        <v>0</v>
      </c>
      <c r="H7" s="11">
        <f>IF($A7=H$1,-SUMIFS('BD Factoraje'!$Q:$Q,'BD Factoraje'!$B:$B,$B$3,'BD Factoraje'!$C:$C,$B$2,'BD Factoraje'!$F:$F,$A7),0)+G7-SUMIFS('BD Factoraje'!$R:$R,'BD Factoraje'!$B:$B,$B$3,'BD Factoraje'!$C:$C,$B$2,'BD Factoraje'!$F:$F,$A7,'BD Factoraje'!$M:$M,H$1)</f>
        <v>0</v>
      </c>
      <c r="I7" s="11">
        <f>IF($A7=I$1,-SUMIFS('BD Factoraje'!$Q:$Q,'BD Factoraje'!$B:$B,$B$3,'BD Factoraje'!$C:$C,$B$2,'BD Factoraje'!$F:$F,$A7),0)+H7-SUMIFS('BD Factoraje'!$R:$R,'BD Factoraje'!$B:$B,$B$3,'BD Factoraje'!$C:$C,$B$2,'BD Factoraje'!$F:$F,$A7,'BD Factoraje'!$M:$M,I$1)</f>
        <v>0</v>
      </c>
      <c r="J7" s="11">
        <f>IF($A7=J$1,-SUMIFS('BD Factoraje'!$Q:$Q,'BD Factoraje'!$B:$B,$B$3,'BD Factoraje'!$C:$C,$B$2,'BD Factoraje'!$F:$F,$A7),0)+I7-SUMIFS('BD Factoraje'!$R:$R,'BD Factoraje'!$B:$B,$B$3,'BD Factoraje'!$C:$C,$B$2,'BD Factoraje'!$F:$F,$A7,'BD Factoraje'!$M:$M,J$1)</f>
        <v>0</v>
      </c>
      <c r="K7" s="11">
        <f>IF($A7=K$1,-SUMIFS('BD Factoraje'!$Q:$Q,'BD Factoraje'!$B:$B,$B$3,'BD Factoraje'!$C:$C,$B$2,'BD Factoraje'!$F:$F,$A7),0)+J7-SUMIFS('BD Factoraje'!$R:$R,'BD Factoraje'!$B:$B,$B$3,'BD Factoraje'!$C:$C,$B$2,'BD Factoraje'!$F:$F,$A7,'BD Factoraje'!$M:$M,K$1)</f>
        <v>0</v>
      </c>
      <c r="L7" s="11">
        <f>IF($A7=L$1,-SUMIFS('BD Factoraje'!$Q:$Q,'BD Factoraje'!$B:$B,$B$3,'BD Factoraje'!$C:$C,$B$2,'BD Factoraje'!$F:$F,$A7),0)+K7-SUMIFS('BD Factoraje'!$R:$R,'BD Factoraje'!$B:$B,$B$3,'BD Factoraje'!$C:$C,$B$2,'BD Factoraje'!$F:$F,$A7,'BD Factoraje'!$M:$M,L$1)</f>
        <v>0</v>
      </c>
      <c r="M7" s="11">
        <f>IF($A7=M$1,-SUMIFS('BD Factoraje'!$Q:$Q,'BD Factoraje'!$B:$B,$B$3,'BD Factoraje'!$C:$C,$B$2,'BD Factoraje'!$F:$F,$A7),0)+L7-SUMIFS('BD Factoraje'!$R:$R,'BD Factoraje'!$B:$B,$B$3,'BD Factoraje'!$C:$C,$B$2,'BD Factoraje'!$F:$F,$A7,'BD Factoraje'!$M:$M,M$1)</f>
        <v>0</v>
      </c>
      <c r="N7" s="11">
        <f>IF($A7=N$1,-SUMIFS('BD Factoraje'!$Q:$Q,'BD Factoraje'!$B:$B,$B$3,'BD Factoraje'!$C:$C,$B$2,'BD Factoraje'!$F:$F,$A7),0)+M7-SUMIFS('BD Factoraje'!$R:$R,'BD Factoraje'!$B:$B,$B$3,'BD Factoraje'!$C:$C,$B$2,'BD Factoraje'!$F:$F,$A7,'BD Factoraje'!$M:$M,N$1)</f>
        <v>0</v>
      </c>
      <c r="O7" s="11">
        <f>IF($A7=O$1,-SUMIFS('BD Factoraje'!$Q:$Q,'BD Factoraje'!$B:$B,$B$3,'BD Factoraje'!$C:$C,$B$2,'BD Factoraje'!$F:$F,$A7),0)+N7-SUMIFS('BD Factoraje'!$R:$R,'BD Factoraje'!$B:$B,$B$3,'BD Factoraje'!$C:$C,$B$2,'BD Factoraje'!$F:$F,$A7,'BD Factoraje'!$M:$M,O$1)</f>
        <v>0</v>
      </c>
      <c r="P7" s="11">
        <f>IF($A7=P$1,-SUMIFS('BD Factoraje'!$Q:$Q,'BD Factoraje'!$B:$B,$B$3,'BD Factoraje'!$C:$C,$B$2,'BD Factoraje'!$F:$F,$A7),0)+O7-SUMIFS('BD Factoraje'!$R:$R,'BD Factoraje'!$B:$B,$B$3,'BD Factoraje'!$C:$C,$B$2,'BD Factoraje'!$F:$F,$A7,'BD Factoraje'!$M:$M,P$1)</f>
        <v>0</v>
      </c>
      <c r="Q7" s="11">
        <f>IF($A7=Q$1,-SUMIFS('BD Factoraje'!$Q:$Q,'BD Factoraje'!$B:$B,$B$3,'BD Factoraje'!$C:$C,$B$2,'BD Factoraje'!$F:$F,$A7),0)+P7-SUMIFS('BD Factoraje'!$R:$R,'BD Factoraje'!$B:$B,$B$3,'BD Factoraje'!$C:$C,$B$2,'BD Factoraje'!$F:$F,$A7,'BD Factoraje'!$M:$M,Q$1)</f>
        <v>0</v>
      </c>
      <c r="R7" s="11">
        <f>IF($A7=R$1,-SUMIFS('BD Factoraje'!$Q:$Q,'BD Factoraje'!$B:$B,$B$3,'BD Factoraje'!$C:$C,$B$2,'BD Factoraje'!$F:$F,$A7),0)+Q7-SUMIFS('BD Factoraje'!$R:$R,'BD Factoraje'!$B:$B,$B$3,'BD Factoraje'!$C:$C,$B$2,'BD Factoraje'!$F:$F,$A7,'BD Factoraje'!$M:$M,R$1)</f>
        <v>0</v>
      </c>
      <c r="S7" s="11">
        <f>IF($A7=S$1,-SUMIFS('BD Factoraje'!$Q:$Q,'BD Factoraje'!$B:$B,$B$3,'BD Factoraje'!$C:$C,$B$2,'BD Factoraje'!$F:$F,$A7),0)+R7-SUMIFS('BD Factoraje'!$R:$R,'BD Factoraje'!$B:$B,$B$3,'BD Factoraje'!$C:$C,$B$2,'BD Factoraje'!$F:$F,$A7,'BD Factoraje'!$M:$M,S$1)</f>
        <v>0</v>
      </c>
      <c r="T7" s="11">
        <f>IF($A7=T$1,-SUMIFS('BD Factoraje'!$Q:$Q,'BD Factoraje'!$B:$B,$B$3,'BD Factoraje'!$C:$C,$B$2,'BD Factoraje'!$F:$F,$A7),0)+S7-SUMIFS('BD Factoraje'!$R:$R,'BD Factoraje'!$B:$B,$B$3,'BD Factoraje'!$C:$C,$B$2,'BD Factoraje'!$F:$F,$A7,'BD Factoraje'!$M:$M,T$1)</f>
        <v>0</v>
      </c>
      <c r="U7" s="11">
        <f>IF($A7=U$1,-SUMIFS('BD Factoraje'!$Q:$Q,'BD Factoraje'!$B:$B,$B$3,'BD Factoraje'!$C:$C,$B$2,'BD Factoraje'!$F:$F,$A7),0)+T7-SUMIFS('BD Factoraje'!$R:$R,'BD Factoraje'!$B:$B,$B$3,'BD Factoraje'!$C:$C,$B$2,'BD Factoraje'!$F:$F,$A7,'BD Factoraje'!$M:$M,U$1)</f>
        <v>0</v>
      </c>
      <c r="V7" s="11">
        <f>IF($A7=V$1,-SUMIFS('BD Factoraje'!$Q:$Q,'BD Factoraje'!$B:$B,$B$3,'BD Factoraje'!$C:$C,$B$2,'BD Factoraje'!$F:$F,$A7),0)+U7-SUMIFS('BD Factoraje'!$R:$R,'BD Factoraje'!$B:$B,$B$3,'BD Factoraje'!$C:$C,$B$2,'BD Factoraje'!$F:$F,$A7,'BD Factoraje'!$M:$M,V$1)</f>
        <v>0</v>
      </c>
      <c r="W7" s="11">
        <f>IF($A7=W$1,-SUMIFS('BD Factoraje'!$Q:$Q,'BD Factoraje'!$B:$B,$B$3,'BD Factoraje'!$C:$C,$B$2,'BD Factoraje'!$F:$F,$A7),0)+V7-SUMIFS('BD Factoraje'!$R:$R,'BD Factoraje'!$B:$B,$B$3,'BD Factoraje'!$C:$C,$B$2,'BD Factoraje'!$F:$F,$A7,'BD Factoraje'!$M:$M,W$1)</f>
        <v>0</v>
      </c>
      <c r="X7" s="11">
        <f>IF($A7=X$1,-SUMIFS('BD Factoraje'!$Q:$Q,'BD Factoraje'!$B:$B,$B$3,'BD Factoraje'!$C:$C,$B$2,'BD Factoraje'!$F:$F,$A7),0)+W7-SUMIFS('BD Factoraje'!$R:$R,'BD Factoraje'!$B:$B,$B$3,'BD Factoraje'!$C:$C,$B$2,'BD Factoraje'!$F:$F,$A7,'BD Factoraje'!$M:$M,X$1)</f>
        <v>0</v>
      </c>
      <c r="Y7" s="11">
        <f>IF($A7=Y$1,-SUMIFS('BD Factoraje'!$Q:$Q,'BD Factoraje'!$B:$B,$B$3,'BD Factoraje'!$C:$C,$B$2,'BD Factoraje'!$F:$F,$A7),0)+X7-SUMIFS('BD Factoraje'!$R:$R,'BD Factoraje'!$B:$B,$B$3,'BD Factoraje'!$C:$C,$B$2,'BD Factoraje'!$F:$F,$A7,'BD Factoraje'!$M:$M,Y$1)</f>
        <v>0</v>
      </c>
      <c r="Z7" s="11">
        <f>IF($A7=Z$1,-SUMIFS('BD Factoraje'!$Q:$Q,'BD Factoraje'!$B:$B,$B$3,'BD Factoraje'!$C:$C,$B$2,'BD Factoraje'!$F:$F,$A7),0)+Y7-SUMIFS('BD Factoraje'!$R:$R,'BD Factoraje'!$B:$B,$B$3,'BD Factoraje'!$C:$C,$B$2,'BD Factoraje'!$F:$F,$A7,'BD Factoraje'!$M:$M,Z$1)</f>
        <v>0</v>
      </c>
      <c r="AA7" s="11">
        <f>IF($A7=AA$1,-SUMIFS('BD Factoraje'!$Q:$Q,'BD Factoraje'!$B:$B,$B$3,'BD Factoraje'!$C:$C,$B$2,'BD Factoraje'!$F:$F,$A7),0)+Z7-SUMIFS('BD Factoraje'!$R:$R,'BD Factoraje'!$B:$B,$B$3,'BD Factoraje'!$C:$C,$B$2,'BD Factoraje'!$F:$F,$A7,'BD Factoraje'!$M:$M,AA$1)</f>
        <v>0</v>
      </c>
      <c r="AB7" s="11">
        <f>IF($A7=AB$1,-SUMIFS('BD Factoraje'!$Q:$Q,'BD Factoraje'!$B:$B,$B$3,'BD Factoraje'!$C:$C,$B$2,'BD Factoraje'!$F:$F,$A7),0)+AA7-SUMIFS('BD Factoraje'!$R:$R,'BD Factoraje'!$B:$B,$B$3,'BD Factoraje'!$C:$C,$B$2,'BD Factoraje'!$F:$F,$A7,'BD Factoraje'!$M:$M,AB$1)</f>
        <v>0</v>
      </c>
      <c r="AC7" s="11">
        <f>IF($A7=AC$1,-SUMIFS('BD Factoraje'!$Q:$Q,'BD Factoraje'!$B:$B,$B$3,'BD Factoraje'!$C:$C,$B$2,'BD Factoraje'!$F:$F,$A7),0)+AB7-SUMIFS('BD Factoraje'!$R:$R,'BD Factoraje'!$B:$B,$B$3,'BD Factoraje'!$C:$C,$B$2,'BD Factoraje'!$F:$F,$A7,'BD Factoraje'!$M:$M,AC$1)</f>
        <v>0</v>
      </c>
    </row>
    <row r="8" spans="1:33" x14ac:dyDescent="0.25">
      <c r="A8" s="14">
        <f t="shared" si="14"/>
        <v>8</v>
      </c>
      <c r="B8" s="8">
        <v>42583</v>
      </c>
      <c r="C8" s="11">
        <f>IF($A8=C$1,-SUMIFS('BD Factoraje'!$Q:$Q,'BD Factoraje'!$B:$B,$B$3,'BD Factoraje'!$C:$C,$B$2,'BD Factoraje'!$F:$F,$A8),0)</f>
        <v>0</v>
      </c>
      <c r="D8" s="11">
        <f>IF($A8=D$1,-SUMIFS('BD Factoraje'!$Q:$Q,'BD Factoraje'!$B:$B,$B$3,'BD Factoraje'!$C:$C,$B$2,'BD Factoraje'!$F:$F,$A8),0)+C8-SUMIFS('BD Factoraje'!$R:$R,'BD Factoraje'!$B:$B,$B$3,'BD Factoraje'!$C:$C,$B$2,'BD Factoraje'!$F:$F,$A8,'BD Factoraje'!$M:$M,D$1)</f>
        <v>0</v>
      </c>
      <c r="E8" s="11">
        <f>IF($A8=E$1,-SUMIFS('BD Factoraje'!$Q:$Q,'BD Factoraje'!$B:$B,$B$3,'BD Factoraje'!$C:$C,$B$2,'BD Factoraje'!$F:$F,$A8),0)+D8-SUMIFS('BD Factoraje'!$R:$R,'BD Factoraje'!$B:$B,$B$3,'BD Factoraje'!$C:$C,$B$2,'BD Factoraje'!$F:$F,$A8,'BD Factoraje'!$M:$M,E$1)</f>
        <v>0</v>
      </c>
      <c r="F8" s="11">
        <f>IF($A8=F$1,-SUMIFS('BD Factoraje'!$Q:$Q,'BD Factoraje'!$B:$B,$B$3,'BD Factoraje'!$C:$C,$B$2,'BD Factoraje'!$F:$F,$A8),0)+E8-SUMIFS('BD Factoraje'!$R:$R,'BD Factoraje'!$B:$B,$B$3,'BD Factoraje'!$C:$C,$B$2,'BD Factoraje'!$F:$F,$A8,'BD Factoraje'!$M:$M,F$1)</f>
        <v>0</v>
      </c>
      <c r="G8" s="11">
        <f>IF($A8=G$1,-SUMIFS('BD Factoraje'!$Q:$Q,'BD Factoraje'!$B:$B,$B$3,'BD Factoraje'!$C:$C,$B$2,'BD Factoraje'!$F:$F,$A8),0)+F8-SUMIFS('BD Factoraje'!$R:$R,'BD Factoraje'!$B:$B,$B$3,'BD Factoraje'!$C:$C,$B$2,'BD Factoraje'!$F:$F,$A8,'BD Factoraje'!$M:$M,G$1)</f>
        <v>0</v>
      </c>
      <c r="H8" s="11">
        <f>IF($A8=H$1,-SUMIFS('BD Factoraje'!$Q:$Q,'BD Factoraje'!$B:$B,$B$3,'BD Factoraje'!$C:$C,$B$2,'BD Factoraje'!$F:$F,$A8),0)+G8-SUMIFS('BD Factoraje'!$R:$R,'BD Factoraje'!$B:$B,$B$3,'BD Factoraje'!$C:$C,$B$2,'BD Factoraje'!$F:$F,$A8,'BD Factoraje'!$M:$M,H$1)</f>
        <v>0</v>
      </c>
      <c r="I8" s="11">
        <f>IF($A8=I$1,-SUMIFS('BD Factoraje'!$Q:$Q,'BD Factoraje'!$B:$B,$B$3,'BD Factoraje'!$C:$C,$B$2,'BD Factoraje'!$F:$F,$A8),0)+H8-SUMIFS('BD Factoraje'!$R:$R,'BD Factoraje'!$B:$B,$B$3,'BD Factoraje'!$C:$C,$B$2,'BD Factoraje'!$F:$F,$A8,'BD Factoraje'!$M:$M,I$1)</f>
        <v>0</v>
      </c>
      <c r="J8" s="11">
        <f>IF($A8=J$1,-SUMIFS('BD Factoraje'!$Q:$Q,'BD Factoraje'!$B:$B,$B$3,'BD Factoraje'!$C:$C,$B$2,'BD Factoraje'!$F:$F,$A8),0)+I8-SUMIFS('BD Factoraje'!$R:$R,'BD Factoraje'!$B:$B,$B$3,'BD Factoraje'!$C:$C,$B$2,'BD Factoraje'!$F:$F,$A8,'BD Factoraje'!$M:$M,J$1)</f>
        <v>0</v>
      </c>
      <c r="K8" s="11">
        <f>IF($A8=K$1,-SUMIFS('BD Factoraje'!$Q:$Q,'BD Factoraje'!$B:$B,$B$3,'BD Factoraje'!$C:$C,$B$2,'BD Factoraje'!$F:$F,$A8),0)+J8-SUMIFS('BD Factoraje'!$R:$R,'BD Factoraje'!$B:$B,$B$3,'BD Factoraje'!$C:$C,$B$2,'BD Factoraje'!$F:$F,$A8,'BD Factoraje'!$M:$M,K$1)</f>
        <v>0</v>
      </c>
      <c r="L8" s="11">
        <f>IF($A8=L$1,-SUMIFS('BD Factoraje'!$Q:$Q,'BD Factoraje'!$B:$B,$B$3,'BD Factoraje'!$C:$C,$B$2,'BD Factoraje'!$F:$F,$A8),0)+K8-SUMIFS('BD Factoraje'!$R:$R,'BD Factoraje'!$B:$B,$B$3,'BD Factoraje'!$C:$C,$B$2,'BD Factoraje'!$F:$F,$A8,'BD Factoraje'!$M:$M,L$1)</f>
        <v>0</v>
      </c>
      <c r="M8" s="11">
        <f>IF($A8=M$1,-SUMIFS('BD Factoraje'!$Q:$Q,'BD Factoraje'!$B:$B,$B$3,'BD Factoraje'!$C:$C,$B$2,'BD Factoraje'!$F:$F,$A8),0)+L8-SUMIFS('BD Factoraje'!$R:$R,'BD Factoraje'!$B:$B,$B$3,'BD Factoraje'!$C:$C,$B$2,'BD Factoraje'!$F:$F,$A8,'BD Factoraje'!$M:$M,M$1)</f>
        <v>0</v>
      </c>
      <c r="N8" s="11">
        <f>IF($A8=N$1,-SUMIFS('BD Factoraje'!$Q:$Q,'BD Factoraje'!$B:$B,$B$3,'BD Factoraje'!$C:$C,$B$2,'BD Factoraje'!$F:$F,$A8),0)+M8-SUMIFS('BD Factoraje'!$R:$R,'BD Factoraje'!$B:$B,$B$3,'BD Factoraje'!$C:$C,$B$2,'BD Factoraje'!$F:$F,$A8,'BD Factoraje'!$M:$M,N$1)</f>
        <v>0</v>
      </c>
      <c r="O8" s="11">
        <f>IF($A8=O$1,-SUMIFS('BD Factoraje'!$Q:$Q,'BD Factoraje'!$B:$B,$B$3,'BD Factoraje'!$C:$C,$B$2,'BD Factoraje'!$F:$F,$A8),0)+N8-SUMIFS('BD Factoraje'!$R:$R,'BD Factoraje'!$B:$B,$B$3,'BD Factoraje'!$C:$C,$B$2,'BD Factoraje'!$F:$F,$A8,'BD Factoraje'!$M:$M,O$1)</f>
        <v>0</v>
      </c>
      <c r="P8" s="11">
        <f>IF($A8=P$1,-SUMIFS('BD Factoraje'!$Q:$Q,'BD Factoraje'!$B:$B,$B$3,'BD Factoraje'!$C:$C,$B$2,'BD Factoraje'!$F:$F,$A8),0)+O8-SUMIFS('BD Factoraje'!$R:$R,'BD Factoraje'!$B:$B,$B$3,'BD Factoraje'!$C:$C,$B$2,'BD Factoraje'!$F:$F,$A8,'BD Factoraje'!$M:$M,P$1)</f>
        <v>0</v>
      </c>
      <c r="Q8" s="11">
        <f>IF($A8=Q$1,-SUMIFS('BD Factoraje'!$Q:$Q,'BD Factoraje'!$B:$B,$B$3,'BD Factoraje'!$C:$C,$B$2,'BD Factoraje'!$F:$F,$A8),0)+P8-SUMIFS('BD Factoraje'!$R:$R,'BD Factoraje'!$B:$B,$B$3,'BD Factoraje'!$C:$C,$B$2,'BD Factoraje'!$F:$F,$A8,'BD Factoraje'!$M:$M,Q$1)</f>
        <v>0</v>
      </c>
      <c r="R8" s="11">
        <f>IF($A8=R$1,-SUMIFS('BD Factoraje'!$Q:$Q,'BD Factoraje'!$B:$B,$B$3,'BD Factoraje'!$C:$C,$B$2,'BD Factoraje'!$F:$F,$A8),0)+Q8-SUMIFS('BD Factoraje'!$R:$R,'BD Factoraje'!$B:$B,$B$3,'BD Factoraje'!$C:$C,$B$2,'BD Factoraje'!$F:$F,$A8,'BD Factoraje'!$M:$M,R$1)</f>
        <v>0</v>
      </c>
      <c r="S8" s="11">
        <f>IF($A8=S$1,-SUMIFS('BD Factoraje'!$Q:$Q,'BD Factoraje'!$B:$B,$B$3,'BD Factoraje'!$C:$C,$B$2,'BD Factoraje'!$F:$F,$A8),0)+R8-SUMIFS('BD Factoraje'!$R:$R,'BD Factoraje'!$B:$B,$B$3,'BD Factoraje'!$C:$C,$B$2,'BD Factoraje'!$F:$F,$A8,'BD Factoraje'!$M:$M,S$1)</f>
        <v>0</v>
      </c>
      <c r="T8" s="11">
        <f>IF($A8=T$1,-SUMIFS('BD Factoraje'!$Q:$Q,'BD Factoraje'!$B:$B,$B$3,'BD Factoraje'!$C:$C,$B$2,'BD Factoraje'!$F:$F,$A8),0)+S8-SUMIFS('BD Factoraje'!$R:$R,'BD Factoraje'!$B:$B,$B$3,'BD Factoraje'!$C:$C,$B$2,'BD Factoraje'!$F:$F,$A8,'BD Factoraje'!$M:$M,T$1)</f>
        <v>0</v>
      </c>
      <c r="U8" s="11">
        <f>IF($A8=U$1,-SUMIFS('BD Factoraje'!$Q:$Q,'BD Factoraje'!$B:$B,$B$3,'BD Factoraje'!$C:$C,$B$2,'BD Factoraje'!$F:$F,$A8),0)+T8-SUMIFS('BD Factoraje'!$R:$R,'BD Factoraje'!$B:$B,$B$3,'BD Factoraje'!$C:$C,$B$2,'BD Factoraje'!$F:$F,$A8,'BD Factoraje'!$M:$M,U$1)</f>
        <v>0</v>
      </c>
      <c r="V8" s="11">
        <f>IF($A8=V$1,-SUMIFS('BD Factoraje'!$Q:$Q,'BD Factoraje'!$B:$B,$B$3,'BD Factoraje'!$C:$C,$B$2,'BD Factoraje'!$F:$F,$A8),0)+U8-SUMIFS('BD Factoraje'!$R:$R,'BD Factoraje'!$B:$B,$B$3,'BD Factoraje'!$C:$C,$B$2,'BD Factoraje'!$F:$F,$A8,'BD Factoraje'!$M:$M,V$1)</f>
        <v>0</v>
      </c>
      <c r="W8" s="11">
        <f>IF($A8=W$1,-SUMIFS('BD Factoraje'!$Q:$Q,'BD Factoraje'!$B:$B,$B$3,'BD Factoraje'!$C:$C,$B$2,'BD Factoraje'!$F:$F,$A8),0)+V8-SUMIFS('BD Factoraje'!$R:$R,'BD Factoraje'!$B:$B,$B$3,'BD Factoraje'!$C:$C,$B$2,'BD Factoraje'!$F:$F,$A8,'BD Factoraje'!$M:$M,W$1)</f>
        <v>0</v>
      </c>
      <c r="X8" s="11">
        <f>IF($A8=X$1,-SUMIFS('BD Factoraje'!$Q:$Q,'BD Factoraje'!$B:$B,$B$3,'BD Factoraje'!$C:$C,$B$2,'BD Factoraje'!$F:$F,$A8),0)+W8-SUMIFS('BD Factoraje'!$R:$R,'BD Factoraje'!$B:$B,$B$3,'BD Factoraje'!$C:$C,$B$2,'BD Factoraje'!$F:$F,$A8,'BD Factoraje'!$M:$M,X$1)</f>
        <v>0</v>
      </c>
      <c r="Y8" s="11">
        <f>IF($A8=Y$1,-SUMIFS('BD Factoraje'!$Q:$Q,'BD Factoraje'!$B:$B,$B$3,'BD Factoraje'!$C:$C,$B$2,'BD Factoraje'!$F:$F,$A8),0)+X8-SUMIFS('BD Factoraje'!$R:$R,'BD Factoraje'!$B:$B,$B$3,'BD Factoraje'!$C:$C,$B$2,'BD Factoraje'!$F:$F,$A8,'BD Factoraje'!$M:$M,Y$1)</f>
        <v>0</v>
      </c>
      <c r="Z8" s="11">
        <f>IF($A8=Z$1,-SUMIFS('BD Factoraje'!$Q:$Q,'BD Factoraje'!$B:$B,$B$3,'BD Factoraje'!$C:$C,$B$2,'BD Factoraje'!$F:$F,$A8),0)+Y8-SUMIFS('BD Factoraje'!$R:$R,'BD Factoraje'!$B:$B,$B$3,'BD Factoraje'!$C:$C,$B$2,'BD Factoraje'!$F:$F,$A8,'BD Factoraje'!$M:$M,Z$1)</f>
        <v>0</v>
      </c>
      <c r="AA8" s="11">
        <f>IF($A8=AA$1,-SUMIFS('BD Factoraje'!$Q:$Q,'BD Factoraje'!$B:$B,$B$3,'BD Factoraje'!$C:$C,$B$2,'BD Factoraje'!$F:$F,$A8),0)+Z8-SUMIFS('BD Factoraje'!$R:$R,'BD Factoraje'!$B:$B,$B$3,'BD Factoraje'!$C:$C,$B$2,'BD Factoraje'!$F:$F,$A8,'BD Factoraje'!$M:$M,AA$1)</f>
        <v>0</v>
      </c>
      <c r="AB8" s="11">
        <f>IF($A8=AB$1,-SUMIFS('BD Factoraje'!$Q:$Q,'BD Factoraje'!$B:$B,$B$3,'BD Factoraje'!$C:$C,$B$2,'BD Factoraje'!$F:$F,$A8),0)+AA8-SUMIFS('BD Factoraje'!$R:$R,'BD Factoraje'!$B:$B,$B$3,'BD Factoraje'!$C:$C,$B$2,'BD Factoraje'!$F:$F,$A8,'BD Factoraje'!$M:$M,AB$1)</f>
        <v>0</v>
      </c>
      <c r="AC8" s="11">
        <f>IF($A8=AC$1,-SUMIFS('BD Factoraje'!$Q:$Q,'BD Factoraje'!$B:$B,$B$3,'BD Factoraje'!$C:$C,$B$2,'BD Factoraje'!$F:$F,$A8),0)+AB8-SUMIFS('BD Factoraje'!$R:$R,'BD Factoraje'!$B:$B,$B$3,'BD Factoraje'!$C:$C,$B$2,'BD Factoraje'!$F:$F,$A8,'BD Factoraje'!$M:$M,AC$1)</f>
        <v>0</v>
      </c>
    </row>
    <row r="9" spans="1:33" x14ac:dyDescent="0.25">
      <c r="A9" s="14">
        <f t="shared" si="14"/>
        <v>9</v>
      </c>
      <c r="B9" s="8">
        <v>42614</v>
      </c>
      <c r="C9" s="11">
        <f>IF($A9=C$1,-SUMIFS('BD Factoraje'!$Q:$Q,'BD Factoraje'!$B:$B,$B$3,'BD Factoraje'!$C:$C,$B$2,'BD Factoraje'!$F:$F,$A9),0)</f>
        <v>0</v>
      </c>
      <c r="D9" s="11">
        <f>IF($A9=D$1,-SUMIFS('BD Factoraje'!$Q:$Q,'BD Factoraje'!$B:$B,$B$3,'BD Factoraje'!$C:$C,$B$2,'BD Factoraje'!$F:$F,$A9),0)+C9-SUMIFS('BD Factoraje'!$R:$R,'BD Factoraje'!$B:$B,$B$3,'BD Factoraje'!$C:$C,$B$2,'BD Factoraje'!$F:$F,$A9,'BD Factoraje'!$M:$M,D$1)</f>
        <v>0</v>
      </c>
      <c r="E9" s="11">
        <f>IF($A9=E$1,-SUMIFS('BD Factoraje'!$Q:$Q,'BD Factoraje'!$B:$B,$B$3,'BD Factoraje'!$C:$C,$B$2,'BD Factoraje'!$F:$F,$A9),0)+D9-SUMIFS('BD Factoraje'!$R:$R,'BD Factoraje'!$B:$B,$B$3,'BD Factoraje'!$C:$C,$B$2,'BD Factoraje'!$F:$F,$A9,'BD Factoraje'!$M:$M,E$1)</f>
        <v>0</v>
      </c>
      <c r="F9" s="11">
        <f>IF($A9=F$1,-SUMIFS('BD Factoraje'!$Q:$Q,'BD Factoraje'!$B:$B,$B$3,'BD Factoraje'!$C:$C,$B$2,'BD Factoraje'!$F:$F,$A9),0)+E9-SUMIFS('BD Factoraje'!$R:$R,'BD Factoraje'!$B:$B,$B$3,'BD Factoraje'!$C:$C,$B$2,'BD Factoraje'!$F:$F,$A9,'BD Factoraje'!$M:$M,F$1)</f>
        <v>0</v>
      </c>
      <c r="G9" s="11">
        <f>IF($A9=G$1,-SUMIFS('BD Factoraje'!$Q:$Q,'BD Factoraje'!$B:$B,$B$3,'BD Factoraje'!$C:$C,$B$2,'BD Factoraje'!$F:$F,$A9),0)+F9-SUMIFS('BD Factoraje'!$R:$R,'BD Factoraje'!$B:$B,$B$3,'BD Factoraje'!$C:$C,$B$2,'BD Factoraje'!$F:$F,$A9,'BD Factoraje'!$M:$M,G$1)</f>
        <v>0</v>
      </c>
      <c r="H9" s="11">
        <f>IF($A9=H$1,-SUMIFS('BD Factoraje'!$Q:$Q,'BD Factoraje'!$B:$B,$B$3,'BD Factoraje'!$C:$C,$B$2,'BD Factoraje'!$F:$F,$A9),0)+G9-SUMIFS('BD Factoraje'!$R:$R,'BD Factoraje'!$B:$B,$B$3,'BD Factoraje'!$C:$C,$B$2,'BD Factoraje'!$F:$F,$A9,'BD Factoraje'!$M:$M,H$1)</f>
        <v>0</v>
      </c>
      <c r="I9" s="11">
        <f>IF($A9=I$1,-SUMIFS('BD Factoraje'!$Q:$Q,'BD Factoraje'!$B:$B,$B$3,'BD Factoraje'!$C:$C,$B$2,'BD Factoraje'!$F:$F,$A9),0)+H9-SUMIFS('BD Factoraje'!$R:$R,'BD Factoraje'!$B:$B,$B$3,'BD Factoraje'!$C:$C,$B$2,'BD Factoraje'!$F:$F,$A9,'BD Factoraje'!$M:$M,I$1)</f>
        <v>0</v>
      </c>
      <c r="J9" s="11">
        <f>IF($A9=J$1,-SUMIFS('BD Factoraje'!$Q:$Q,'BD Factoraje'!$B:$B,$B$3,'BD Factoraje'!$C:$C,$B$2,'BD Factoraje'!$F:$F,$A9),0)+I9-SUMIFS('BD Factoraje'!$R:$R,'BD Factoraje'!$B:$B,$B$3,'BD Factoraje'!$C:$C,$B$2,'BD Factoraje'!$F:$F,$A9,'BD Factoraje'!$M:$M,J$1)</f>
        <v>0</v>
      </c>
      <c r="K9" s="11">
        <f>IF($A9=K$1,-SUMIFS('BD Factoraje'!$Q:$Q,'BD Factoraje'!$B:$B,$B$3,'BD Factoraje'!$C:$C,$B$2,'BD Factoraje'!$F:$F,$A9),0)+J9-SUMIFS('BD Factoraje'!$R:$R,'BD Factoraje'!$B:$B,$B$3,'BD Factoraje'!$C:$C,$B$2,'BD Factoraje'!$F:$F,$A9,'BD Factoraje'!$M:$M,K$1)</f>
        <v>0</v>
      </c>
      <c r="L9" s="11">
        <f>IF($A9=L$1,-SUMIFS('BD Factoraje'!$Q:$Q,'BD Factoraje'!$B:$B,$B$3,'BD Factoraje'!$C:$C,$B$2,'BD Factoraje'!$F:$F,$A9),0)+K9-SUMIFS('BD Factoraje'!$R:$R,'BD Factoraje'!$B:$B,$B$3,'BD Factoraje'!$C:$C,$B$2,'BD Factoraje'!$F:$F,$A9,'BD Factoraje'!$M:$M,L$1)</f>
        <v>0</v>
      </c>
      <c r="M9" s="11">
        <f>IF($A9=M$1,-SUMIFS('BD Factoraje'!$Q:$Q,'BD Factoraje'!$B:$B,$B$3,'BD Factoraje'!$C:$C,$B$2,'BD Factoraje'!$F:$F,$A9),0)+L9-SUMIFS('BD Factoraje'!$R:$R,'BD Factoraje'!$B:$B,$B$3,'BD Factoraje'!$C:$C,$B$2,'BD Factoraje'!$F:$F,$A9,'BD Factoraje'!$M:$M,M$1)</f>
        <v>0</v>
      </c>
      <c r="N9" s="11">
        <f>IF($A9=N$1,-SUMIFS('BD Factoraje'!$Q:$Q,'BD Factoraje'!$B:$B,$B$3,'BD Factoraje'!$C:$C,$B$2,'BD Factoraje'!$F:$F,$A9),0)+M9-SUMIFS('BD Factoraje'!$R:$R,'BD Factoraje'!$B:$B,$B$3,'BD Factoraje'!$C:$C,$B$2,'BD Factoraje'!$F:$F,$A9,'BD Factoraje'!$M:$M,N$1)</f>
        <v>0</v>
      </c>
      <c r="O9" s="11">
        <f>IF($A9=O$1,-SUMIFS('BD Factoraje'!$Q:$Q,'BD Factoraje'!$B:$B,$B$3,'BD Factoraje'!$C:$C,$B$2,'BD Factoraje'!$F:$F,$A9),0)+N9-SUMIFS('BD Factoraje'!$R:$R,'BD Factoraje'!$B:$B,$B$3,'BD Factoraje'!$C:$C,$B$2,'BD Factoraje'!$F:$F,$A9,'BD Factoraje'!$M:$M,O$1)</f>
        <v>0</v>
      </c>
      <c r="P9" s="11">
        <f>IF($A9=P$1,-SUMIFS('BD Factoraje'!$Q:$Q,'BD Factoraje'!$B:$B,$B$3,'BD Factoraje'!$C:$C,$B$2,'BD Factoraje'!$F:$F,$A9),0)+O9-SUMIFS('BD Factoraje'!$R:$R,'BD Factoraje'!$B:$B,$B$3,'BD Factoraje'!$C:$C,$B$2,'BD Factoraje'!$F:$F,$A9,'BD Factoraje'!$M:$M,P$1)</f>
        <v>0</v>
      </c>
      <c r="Q9" s="11">
        <f>IF($A9=Q$1,-SUMIFS('BD Factoraje'!$Q:$Q,'BD Factoraje'!$B:$B,$B$3,'BD Factoraje'!$C:$C,$B$2,'BD Factoraje'!$F:$F,$A9),0)+P9-SUMIFS('BD Factoraje'!$R:$R,'BD Factoraje'!$B:$B,$B$3,'BD Factoraje'!$C:$C,$B$2,'BD Factoraje'!$F:$F,$A9,'BD Factoraje'!$M:$M,Q$1)</f>
        <v>0</v>
      </c>
      <c r="R9" s="11">
        <f>IF($A9=R$1,-SUMIFS('BD Factoraje'!$Q:$Q,'BD Factoraje'!$B:$B,$B$3,'BD Factoraje'!$C:$C,$B$2,'BD Factoraje'!$F:$F,$A9),0)+Q9-SUMIFS('BD Factoraje'!$R:$R,'BD Factoraje'!$B:$B,$B$3,'BD Factoraje'!$C:$C,$B$2,'BD Factoraje'!$F:$F,$A9,'BD Factoraje'!$M:$M,R$1)</f>
        <v>0</v>
      </c>
      <c r="S9" s="11">
        <f>IF($A9=S$1,-SUMIFS('BD Factoraje'!$Q:$Q,'BD Factoraje'!$B:$B,$B$3,'BD Factoraje'!$C:$C,$B$2,'BD Factoraje'!$F:$F,$A9),0)+R9-SUMIFS('BD Factoraje'!$R:$R,'BD Factoraje'!$B:$B,$B$3,'BD Factoraje'!$C:$C,$B$2,'BD Factoraje'!$F:$F,$A9,'BD Factoraje'!$M:$M,S$1)</f>
        <v>0</v>
      </c>
      <c r="T9" s="11">
        <f>IF($A9=T$1,-SUMIFS('BD Factoraje'!$Q:$Q,'BD Factoraje'!$B:$B,$B$3,'BD Factoraje'!$C:$C,$B$2,'BD Factoraje'!$F:$F,$A9),0)+S9-SUMIFS('BD Factoraje'!$R:$R,'BD Factoraje'!$B:$B,$B$3,'BD Factoraje'!$C:$C,$B$2,'BD Factoraje'!$F:$F,$A9,'BD Factoraje'!$M:$M,T$1)</f>
        <v>0</v>
      </c>
      <c r="U9" s="11">
        <f>IF($A9=U$1,-SUMIFS('BD Factoraje'!$Q:$Q,'BD Factoraje'!$B:$B,$B$3,'BD Factoraje'!$C:$C,$B$2,'BD Factoraje'!$F:$F,$A9),0)+T9-SUMIFS('BD Factoraje'!$R:$R,'BD Factoraje'!$B:$B,$B$3,'BD Factoraje'!$C:$C,$B$2,'BD Factoraje'!$F:$F,$A9,'BD Factoraje'!$M:$M,U$1)</f>
        <v>0</v>
      </c>
      <c r="V9" s="11">
        <f>IF($A9=V$1,-SUMIFS('BD Factoraje'!$Q:$Q,'BD Factoraje'!$B:$B,$B$3,'BD Factoraje'!$C:$C,$B$2,'BD Factoraje'!$F:$F,$A9),0)+U9-SUMIFS('BD Factoraje'!$R:$R,'BD Factoraje'!$B:$B,$B$3,'BD Factoraje'!$C:$C,$B$2,'BD Factoraje'!$F:$F,$A9,'BD Factoraje'!$M:$M,V$1)</f>
        <v>0</v>
      </c>
      <c r="W9" s="11">
        <f>IF($A9=W$1,-SUMIFS('BD Factoraje'!$Q:$Q,'BD Factoraje'!$B:$B,$B$3,'BD Factoraje'!$C:$C,$B$2,'BD Factoraje'!$F:$F,$A9),0)+V9-SUMIFS('BD Factoraje'!$R:$R,'BD Factoraje'!$B:$B,$B$3,'BD Factoraje'!$C:$C,$B$2,'BD Factoraje'!$F:$F,$A9,'BD Factoraje'!$M:$M,W$1)</f>
        <v>0</v>
      </c>
      <c r="X9" s="11">
        <f>IF($A9=X$1,-SUMIFS('BD Factoraje'!$Q:$Q,'BD Factoraje'!$B:$B,$B$3,'BD Factoraje'!$C:$C,$B$2,'BD Factoraje'!$F:$F,$A9),0)+W9-SUMIFS('BD Factoraje'!$R:$R,'BD Factoraje'!$B:$B,$B$3,'BD Factoraje'!$C:$C,$B$2,'BD Factoraje'!$F:$F,$A9,'BD Factoraje'!$M:$M,X$1)</f>
        <v>0</v>
      </c>
      <c r="Y9" s="11">
        <f>IF($A9=Y$1,-SUMIFS('BD Factoraje'!$Q:$Q,'BD Factoraje'!$B:$B,$B$3,'BD Factoraje'!$C:$C,$B$2,'BD Factoraje'!$F:$F,$A9),0)+X9-SUMIFS('BD Factoraje'!$R:$R,'BD Factoraje'!$B:$B,$B$3,'BD Factoraje'!$C:$C,$B$2,'BD Factoraje'!$F:$F,$A9,'BD Factoraje'!$M:$M,Y$1)</f>
        <v>0</v>
      </c>
      <c r="Z9" s="11">
        <f>IF($A9=Z$1,-SUMIFS('BD Factoraje'!$Q:$Q,'BD Factoraje'!$B:$B,$B$3,'BD Factoraje'!$C:$C,$B$2,'BD Factoraje'!$F:$F,$A9),0)+Y9-SUMIFS('BD Factoraje'!$R:$R,'BD Factoraje'!$B:$B,$B$3,'BD Factoraje'!$C:$C,$B$2,'BD Factoraje'!$F:$F,$A9,'BD Factoraje'!$M:$M,Z$1)</f>
        <v>0</v>
      </c>
      <c r="AA9" s="11">
        <f>IF($A9=AA$1,-SUMIFS('BD Factoraje'!$Q:$Q,'BD Factoraje'!$B:$B,$B$3,'BD Factoraje'!$C:$C,$B$2,'BD Factoraje'!$F:$F,$A9),0)+Z9-SUMIFS('BD Factoraje'!$R:$R,'BD Factoraje'!$B:$B,$B$3,'BD Factoraje'!$C:$C,$B$2,'BD Factoraje'!$F:$F,$A9,'BD Factoraje'!$M:$M,AA$1)</f>
        <v>0</v>
      </c>
      <c r="AB9" s="11">
        <f>IF($A9=AB$1,-SUMIFS('BD Factoraje'!$Q:$Q,'BD Factoraje'!$B:$B,$B$3,'BD Factoraje'!$C:$C,$B$2,'BD Factoraje'!$F:$F,$A9),0)+AA9-SUMIFS('BD Factoraje'!$R:$R,'BD Factoraje'!$B:$B,$B$3,'BD Factoraje'!$C:$C,$B$2,'BD Factoraje'!$F:$F,$A9,'BD Factoraje'!$M:$M,AB$1)</f>
        <v>0</v>
      </c>
      <c r="AC9" s="11">
        <f>IF($A9=AC$1,-SUMIFS('BD Factoraje'!$Q:$Q,'BD Factoraje'!$B:$B,$B$3,'BD Factoraje'!$C:$C,$B$2,'BD Factoraje'!$F:$F,$A9),0)+AB9-SUMIFS('BD Factoraje'!$R:$R,'BD Factoraje'!$B:$B,$B$3,'BD Factoraje'!$C:$C,$B$2,'BD Factoraje'!$F:$F,$A9,'BD Factoraje'!$M:$M,AC$1)</f>
        <v>0</v>
      </c>
    </row>
    <row r="10" spans="1:33" x14ac:dyDescent="0.25">
      <c r="A10" s="14">
        <f t="shared" si="14"/>
        <v>10</v>
      </c>
      <c r="B10" s="8">
        <v>42644</v>
      </c>
      <c r="C10" s="11">
        <f>IF($A10=C$1,-SUMIFS('BD Factoraje'!$Q:$Q,'BD Factoraje'!$B:$B,$B$3,'BD Factoraje'!$C:$C,$B$2,'BD Factoraje'!$F:$F,$A10),0)</f>
        <v>0</v>
      </c>
      <c r="D10" s="11">
        <f>IF($A10=D$1,-SUMIFS('BD Factoraje'!$Q:$Q,'BD Factoraje'!$B:$B,$B$3,'BD Factoraje'!$C:$C,$B$2,'BD Factoraje'!$F:$F,$A10),0)+C10-SUMIFS('BD Factoraje'!$R:$R,'BD Factoraje'!$B:$B,$B$3,'BD Factoraje'!$C:$C,$B$2,'BD Factoraje'!$F:$F,$A10,'BD Factoraje'!$M:$M,D$1)</f>
        <v>0</v>
      </c>
      <c r="E10" s="11">
        <f>IF($A10=E$1,-SUMIFS('BD Factoraje'!$Q:$Q,'BD Factoraje'!$B:$B,$B$3,'BD Factoraje'!$C:$C,$B$2,'BD Factoraje'!$F:$F,$A10),0)+D10-SUMIFS('BD Factoraje'!$R:$R,'BD Factoraje'!$B:$B,$B$3,'BD Factoraje'!$C:$C,$B$2,'BD Factoraje'!$F:$F,$A10,'BD Factoraje'!$M:$M,E$1)</f>
        <v>0</v>
      </c>
      <c r="F10" s="11">
        <f>IF($A10=F$1,-SUMIFS('BD Factoraje'!$Q:$Q,'BD Factoraje'!$B:$B,$B$3,'BD Factoraje'!$C:$C,$B$2,'BD Factoraje'!$F:$F,$A10),0)+E10-SUMIFS('BD Factoraje'!$R:$R,'BD Factoraje'!$B:$B,$B$3,'BD Factoraje'!$C:$C,$B$2,'BD Factoraje'!$F:$F,$A10,'BD Factoraje'!$M:$M,F$1)</f>
        <v>0</v>
      </c>
      <c r="G10" s="11">
        <f>IF($A10=G$1,-SUMIFS('BD Factoraje'!$Q:$Q,'BD Factoraje'!$B:$B,$B$3,'BD Factoraje'!$C:$C,$B$2,'BD Factoraje'!$F:$F,$A10),0)+F10-SUMIFS('BD Factoraje'!$R:$R,'BD Factoraje'!$B:$B,$B$3,'BD Factoraje'!$C:$C,$B$2,'BD Factoraje'!$F:$F,$A10,'BD Factoraje'!$M:$M,G$1)</f>
        <v>0</v>
      </c>
      <c r="H10" s="11">
        <f>IF($A10=H$1,-SUMIFS('BD Factoraje'!$Q:$Q,'BD Factoraje'!$B:$B,$B$3,'BD Factoraje'!$C:$C,$B$2,'BD Factoraje'!$F:$F,$A10),0)+G10-SUMIFS('BD Factoraje'!$R:$R,'BD Factoraje'!$B:$B,$B$3,'BD Factoraje'!$C:$C,$B$2,'BD Factoraje'!$F:$F,$A10,'BD Factoraje'!$M:$M,H$1)</f>
        <v>0</v>
      </c>
      <c r="I10" s="11">
        <f>IF($A10=I$1,-SUMIFS('BD Factoraje'!$Q:$Q,'BD Factoraje'!$B:$B,$B$3,'BD Factoraje'!$C:$C,$B$2,'BD Factoraje'!$F:$F,$A10),0)+H10-SUMIFS('BD Factoraje'!$R:$R,'BD Factoraje'!$B:$B,$B$3,'BD Factoraje'!$C:$C,$B$2,'BD Factoraje'!$F:$F,$A10,'BD Factoraje'!$M:$M,I$1)</f>
        <v>0</v>
      </c>
      <c r="J10" s="11">
        <f>IF($A10=J$1,-SUMIFS('BD Factoraje'!$Q:$Q,'BD Factoraje'!$B:$B,$B$3,'BD Factoraje'!$C:$C,$B$2,'BD Factoraje'!$F:$F,$A10),0)+I10-SUMIFS('BD Factoraje'!$R:$R,'BD Factoraje'!$B:$B,$B$3,'BD Factoraje'!$C:$C,$B$2,'BD Factoraje'!$F:$F,$A10,'BD Factoraje'!$M:$M,J$1)</f>
        <v>0</v>
      </c>
      <c r="K10" s="11">
        <f>IF($A10=K$1,-SUMIFS('BD Factoraje'!$Q:$Q,'BD Factoraje'!$B:$B,$B$3,'BD Factoraje'!$C:$C,$B$2,'BD Factoraje'!$F:$F,$A10),0)+J10-SUMIFS('BD Factoraje'!$R:$R,'BD Factoraje'!$B:$B,$B$3,'BD Factoraje'!$C:$C,$B$2,'BD Factoraje'!$F:$F,$A10,'BD Factoraje'!$M:$M,K$1)</f>
        <v>0</v>
      </c>
      <c r="L10" s="11">
        <f>IF($A10=L$1,-SUMIFS('BD Factoraje'!$Q:$Q,'BD Factoraje'!$B:$B,$B$3,'BD Factoraje'!$C:$C,$B$2,'BD Factoraje'!$F:$F,$A10),0)+K10-SUMIFS('BD Factoraje'!$R:$R,'BD Factoraje'!$B:$B,$B$3,'BD Factoraje'!$C:$C,$B$2,'BD Factoraje'!$F:$F,$A10,'BD Factoraje'!$M:$M,L$1)</f>
        <v>0</v>
      </c>
      <c r="M10" s="11">
        <f>IF($A10=M$1,-SUMIFS('BD Factoraje'!$Q:$Q,'BD Factoraje'!$B:$B,$B$3,'BD Factoraje'!$C:$C,$B$2,'BD Factoraje'!$F:$F,$A10),0)+L10-SUMIFS('BD Factoraje'!$R:$R,'BD Factoraje'!$B:$B,$B$3,'BD Factoraje'!$C:$C,$B$2,'BD Factoraje'!$F:$F,$A10,'BD Factoraje'!$M:$M,M$1)</f>
        <v>0</v>
      </c>
      <c r="N10" s="11">
        <f>IF($A10=N$1,-SUMIFS('BD Factoraje'!$Q:$Q,'BD Factoraje'!$B:$B,$B$3,'BD Factoraje'!$C:$C,$B$2,'BD Factoraje'!$F:$F,$A10),0)+M10-SUMIFS('BD Factoraje'!$R:$R,'BD Factoraje'!$B:$B,$B$3,'BD Factoraje'!$C:$C,$B$2,'BD Factoraje'!$F:$F,$A10,'BD Factoraje'!$M:$M,N$1)</f>
        <v>0</v>
      </c>
      <c r="O10" s="11">
        <f>IF($A10=O$1,-SUMIFS('BD Factoraje'!$Q:$Q,'BD Factoraje'!$B:$B,$B$3,'BD Factoraje'!$C:$C,$B$2,'BD Factoraje'!$F:$F,$A10),0)+N10-SUMIFS('BD Factoraje'!$R:$R,'BD Factoraje'!$B:$B,$B$3,'BD Factoraje'!$C:$C,$B$2,'BD Factoraje'!$F:$F,$A10,'BD Factoraje'!$M:$M,O$1)</f>
        <v>0</v>
      </c>
      <c r="P10" s="11">
        <f>IF($A10=P$1,-SUMIFS('BD Factoraje'!$Q:$Q,'BD Factoraje'!$B:$B,$B$3,'BD Factoraje'!$C:$C,$B$2,'BD Factoraje'!$F:$F,$A10),0)+O10-SUMIFS('BD Factoraje'!$R:$R,'BD Factoraje'!$B:$B,$B$3,'BD Factoraje'!$C:$C,$B$2,'BD Factoraje'!$F:$F,$A10,'BD Factoraje'!$M:$M,P$1)</f>
        <v>0</v>
      </c>
      <c r="Q10" s="11">
        <f>IF($A10=Q$1,-SUMIFS('BD Factoraje'!$Q:$Q,'BD Factoraje'!$B:$B,$B$3,'BD Factoraje'!$C:$C,$B$2,'BD Factoraje'!$F:$F,$A10),0)+P10-SUMIFS('BD Factoraje'!$R:$R,'BD Factoraje'!$B:$B,$B$3,'BD Factoraje'!$C:$C,$B$2,'BD Factoraje'!$F:$F,$A10,'BD Factoraje'!$M:$M,Q$1)</f>
        <v>0</v>
      </c>
      <c r="R10" s="11">
        <f>IF($A10=R$1,-SUMIFS('BD Factoraje'!$Q:$Q,'BD Factoraje'!$B:$B,$B$3,'BD Factoraje'!$C:$C,$B$2,'BD Factoraje'!$F:$F,$A10),0)+Q10-SUMIFS('BD Factoraje'!$R:$R,'BD Factoraje'!$B:$B,$B$3,'BD Factoraje'!$C:$C,$B$2,'BD Factoraje'!$F:$F,$A10,'BD Factoraje'!$M:$M,R$1)</f>
        <v>0</v>
      </c>
      <c r="S10" s="11">
        <f>IF($A10=S$1,-SUMIFS('BD Factoraje'!$Q:$Q,'BD Factoraje'!$B:$B,$B$3,'BD Factoraje'!$C:$C,$B$2,'BD Factoraje'!$F:$F,$A10),0)+R10-SUMIFS('BD Factoraje'!$R:$R,'BD Factoraje'!$B:$B,$B$3,'BD Factoraje'!$C:$C,$B$2,'BD Factoraje'!$F:$F,$A10,'BD Factoraje'!$M:$M,S$1)</f>
        <v>0</v>
      </c>
      <c r="T10" s="11">
        <f>IF($A10=T$1,-SUMIFS('BD Factoraje'!$Q:$Q,'BD Factoraje'!$B:$B,$B$3,'BD Factoraje'!$C:$C,$B$2,'BD Factoraje'!$F:$F,$A10),0)+S10-SUMIFS('BD Factoraje'!$R:$R,'BD Factoraje'!$B:$B,$B$3,'BD Factoraje'!$C:$C,$B$2,'BD Factoraje'!$F:$F,$A10,'BD Factoraje'!$M:$M,T$1)</f>
        <v>0</v>
      </c>
      <c r="U10" s="11">
        <f>IF($A10=U$1,-SUMIFS('BD Factoraje'!$Q:$Q,'BD Factoraje'!$B:$B,$B$3,'BD Factoraje'!$C:$C,$B$2,'BD Factoraje'!$F:$F,$A10),0)+T10-SUMIFS('BD Factoraje'!$R:$R,'BD Factoraje'!$B:$B,$B$3,'BD Factoraje'!$C:$C,$B$2,'BD Factoraje'!$F:$F,$A10,'BD Factoraje'!$M:$M,U$1)</f>
        <v>0</v>
      </c>
      <c r="V10" s="11">
        <f>IF($A10=V$1,-SUMIFS('BD Factoraje'!$Q:$Q,'BD Factoraje'!$B:$B,$B$3,'BD Factoraje'!$C:$C,$B$2,'BD Factoraje'!$F:$F,$A10),0)+U10-SUMIFS('BD Factoraje'!$R:$R,'BD Factoraje'!$B:$B,$B$3,'BD Factoraje'!$C:$C,$B$2,'BD Factoraje'!$F:$F,$A10,'BD Factoraje'!$M:$M,V$1)</f>
        <v>0</v>
      </c>
      <c r="W10" s="11">
        <f>IF($A10=W$1,-SUMIFS('BD Factoraje'!$Q:$Q,'BD Factoraje'!$B:$B,$B$3,'BD Factoraje'!$C:$C,$B$2,'BD Factoraje'!$F:$F,$A10),0)+V10-SUMIFS('BD Factoraje'!$R:$R,'BD Factoraje'!$B:$B,$B$3,'BD Factoraje'!$C:$C,$B$2,'BD Factoraje'!$F:$F,$A10,'BD Factoraje'!$M:$M,W$1)</f>
        <v>0</v>
      </c>
      <c r="X10" s="11">
        <f>IF($A10=X$1,-SUMIFS('BD Factoraje'!$Q:$Q,'BD Factoraje'!$B:$B,$B$3,'BD Factoraje'!$C:$C,$B$2,'BD Factoraje'!$F:$F,$A10),0)+W10-SUMIFS('BD Factoraje'!$R:$R,'BD Factoraje'!$B:$B,$B$3,'BD Factoraje'!$C:$C,$B$2,'BD Factoraje'!$F:$F,$A10,'BD Factoraje'!$M:$M,X$1)</f>
        <v>0</v>
      </c>
      <c r="Y10" s="11">
        <f>IF($A10=Y$1,-SUMIFS('BD Factoraje'!$Q:$Q,'BD Factoraje'!$B:$B,$B$3,'BD Factoraje'!$C:$C,$B$2,'BD Factoraje'!$F:$F,$A10),0)+X10-SUMIFS('BD Factoraje'!$R:$R,'BD Factoraje'!$B:$B,$B$3,'BD Factoraje'!$C:$C,$B$2,'BD Factoraje'!$F:$F,$A10,'BD Factoraje'!$M:$M,Y$1)</f>
        <v>0</v>
      </c>
      <c r="Z10" s="11">
        <f>IF($A10=Z$1,-SUMIFS('BD Factoraje'!$Q:$Q,'BD Factoraje'!$B:$B,$B$3,'BD Factoraje'!$C:$C,$B$2,'BD Factoraje'!$F:$F,$A10),0)+Y10-SUMIFS('BD Factoraje'!$R:$R,'BD Factoraje'!$B:$B,$B$3,'BD Factoraje'!$C:$C,$B$2,'BD Factoraje'!$F:$F,$A10,'BD Factoraje'!$M:$M,Z$1)</f>
        <v>0</v>
      </c>
      <c r="AA10" s="11">
        <f>IF($A10=AA$1,-SUMIFS('BD Factoraje'!$Q:$Q,'BD Factoraje'!$B:$B,$B$3,'BD Factoraje'!$C:$C,$B$2,'BD Factoraje'!$F:$F,$A10),0)+Z10-SUMIFS('BD Factoraje'!$R:$R,'BD Factoraje'!$B:$B,$B$3,'BD Factoraje'!$C:$C,$B$2,'BD Factoraje'!$F:$F,$A10,'BD Factoraje'!$M:$M,AA$1)</f>
        <v>0</v>
      </c>
      <c r="AB10" s="11">
        <f>IF($A10=AB$1,-SUMIFS('BD Factoraje'!$Q:$Q,'BD Factoraje'!$B:$B,$B$3,'BD Factoraje'!$C:$C,$B$2,'BD Factoraje'!$F:$F,$A10),0)+AA10-SUMIFS('BD Factoraje'!$R:$R,'BD Factoraje'!$B:$B,$B$3,'BD Factoraje'!$C:$C,$B$2,'BD Factoraje'!$F:$F,$A10,'BD Factoraje'!$M:$M,AB$1)</f>
        <v>0</v>
      </c>
      <c r="AC10" s="11">
        <f>IF($A10=AC$1,-SUMIFS('BD Factoraje'!$Q:$Q,'BD Factoraje'!$B:$B,$B$3,'BD Factoraje'!$C:$C,$B$2,'BD Factoraje'!$F:$F,$A10),0)+AB10-SUMIFS('BD Factoraje'!$R:$R,'BD Factoraje'!$B:$B,$B$3,'BD Factoraje'!$C:$C,$B$2,'BD Factoraje'!$F:$F,$A10,'BD Factoraje'!$M:$M,AC$1)</f>
        <v>0</v>
      </c>
    </row>
    <row r="11" spans="1:33" x14ac:dyDescent="0.25">
      <c r="A11" s="14">
        <f t="shared" si="14"/>
        <v>11</v>
      </c>
      <c r="B11" s="8">
        <v>42675</v>
      </c>
      <c r="C11" s="11">
        <f>IF($A11=C$1,-SUMIFS('BD Factoraje'!$Q:$Q,'BD Factoraje'!$B:$B,$B$3,'BD Factoraje'!$C:$C,$B$2,'BD Factoraje'!$F:$F,$A11),0)</f>
        <v>0</v>
      </c>
      <c r="D11" s="11">
        <f>IF($A11=D$1,-SUMIFS('BD Factoraje'!$Q:$Q,'BD Factoraje'!$B:$B,$B$3,'BD Factoraje'!$C:$C,$B$2,'BD Factoraje'!$F:$F,$A11),0)+C11-SUMIFS('BD Factoraje'!$R:$R,'BD Factoraje'!$B:$B,$B$3,'BD Factoraje'!$C:$C,$B$2,'BD Factoraje'!$F:$F,$A11,'BD Factoraje'!$M:$M,D$1)</f>
        <v>0</v>
      </c>
      <c r="E11" s="11">
        <f>IF($A11=E$1,-SUMIFS('BD Factoraje'!$Q:$Q,'BD Factoraje'!$B:$B,$B$3,'BD Factoraje'!$C:$C,$B$2,'BD Factoraje'!$F:$F,$A11),0)+D11-SUMIFS('BD Factoraje'!$R:$R,'BD Factoraje'!$B:$B,$B$3,'BD Factoraje'!$C:$C,$B$2,'BD Factoraje'!$F:$F,$A11,'BD Factoraje'!$M:$M,E$1)</f>
        <v>0</v>
      </c>
      <c r="F11" s="11">
        <f>IF($A11=F$1,-SUMIFS('BD Factoraje'!$Q:$Q,'BD Factoraje'!$B:$B,$B$3,'BD Factoraje'!$C:$C,$B$2,'BD Factoraje'!$F:$F,$A11),0)+E11-SUMIFS('BD Factoraje'!$R:$R,'BD Factoraje'!$B:$B,$B$3,'BD Factoraje'!$C:$C,$B$2,'BD Factoraje'!$F:$F,$A11,'BD Factoraje'!$M:$M,F$1)</f>
        <v>0</v>
      </c>
      <c r="G11" s="11">
        <f>IF($A11=G$1,-SUMIFS('BD Factoraje'!$Q:$Q,'BD Factoraje'!$B:$B,$B$3,'BD Factoraje'!$C:$C,$B$2,'BD Factoraje'!$F:$F,$A11),0)+F11-SUMIFS('BD Factoraje'!$R:$R,'BD Factoraje'!$B:$B,$B$3,'BD Factoraje'!$C:$C,$B$2,'BD Factoraje'!$F:$F,$A11,'BD Factoraje'!$M:$M,G$1)</f>
        <v>0</v>
      </c>
      <c r="H11" s="11">
        <f>IF($A11=H$1,-SUMIFS('BD Factoraje'!$Q:$Q,'BD Factoraje'!$B:$B,$B$3,'BD Factoraje'!$C:$C,$B$2,'BD Factoraje'!$F:$F,$A11),0)+G11-SUMIFS('BD Factoraje'!$R:$R,'BD Factoraje'!$B:$B,$B$3,'BD Factoraje'!$C:$C,$B$2,'BD Factoraje'!$F:$F,$A11,'BD Factoraje'!$M:$M,H$1)</f>
        <v>0</v>
      </c>
      <c r="I11" s="11">
        <f>IF($A11=I$1,-SUMIFS('BD Factoraje'!$Q:$Q,'BD Factoraje'!$B:$B,$B$3,'BD Factoraje'!$C:$C,$B$2,'BD Factoraje'!$F:$F,$A11),0)+H11-SUMIFS('BD Factoraje'!$R:$R,'BD Factoraje'!$B:$B,$B$3,'BD Factoraje'!$C:$C,$B$2,'BD Factoraje'!$F:$F,$A11,'BD Factoraje'!$M:$M,I$1)</f>
        <v>0</v>
      </c>
      <c r="J11" s="11">
        <f>IF($A11=J$1,-SUMIFS('BD Factoraje'!$Q:$Q,'BD Factoraje'!$B:$B,$B$3,'BD Factoraje'!$C:$C,$B$2,'BD Factoraje'!$F:$F,$A11),0)+I11-SUMIFS('BD Factoraje'!$R:$R,'BD Factoraje'!$B:$B,$B$3,'BD Factoraje'!$C:$C,$B$2,'BD Factoraje'!$F:$F,$A11,'BD Factoraje'!$M:$M,J$1)</f>
        <v>0</v>
      </c>
      <c r="K11" s="11">
        <f>IF($A11=K$1,-SUMIFS('BD Factoraje'!$Q:$Q,'BD Factoraje'!$B:$B,$B$3,'BD Factoraje'!$C:$C,$B$2,'BD Factoraje'!$F:$F,$A11),0)+J11-SUMIFS('BD Factoraje'!$R:$R,'BD Factoraje'!$B:$B,$B$3,'BD Factoraje'!$C:$C,$B$2,'BD Factoraje'!$F:$F,$A11,'BD Factoraje'!$M:$M,K$1)</f>
        <v>0</v>
      </c>
      <c r="L11" s="11">
        <f>IF($A11=L$1,-SUMIFS('BD Factoraje'!$Q:$Q,'BD Factoraje'!$B:$B,$B$3,'BD Factoraje'!$C:$C,$B$2,'BD Factoraje'!$F:$F,$A11),0)+K11-SUMIFS('BD Factoraje'!$R:$R,'BD Factoraje'!$B:$B,$B$3,'BD Factoraje'!$C:$C,$B$2,'BD Factoraje'!$F:$F,$A11,'BD Factoraje'!$M:$M,L$1)</f>
        <v>0</v>
      </c>
      <c r="M11" s="11">
        <f>IF($A11=M$1,-SUMIFS('BD Factoraje'!$Q:$Q,'BD Factoraje'!$B:$B,$B$3,'BD Factoraje'!$C:$C,$B$2,'BD Factoraje'!$F:$F,$A11),0)+L11-SUMIFS('BD Factoraje'!$R:$R,'BD Factoraje'!$B:$B,$B$3,'BD Factoraje'!$C:$C,$B$2,'BD Factoraje'!$F:$F,$A11,'BD Factoraje'!$M:$M,M$1)</f>
        <v>0</v>
      </c>
      <c r="N11" s="11">
        <f>IF($A11=N$1,-SUMIFS('BD Factoraje'!$Q:$Q,'BD Factoraje'!$B:$B,$B$3,'BD Factoraje'!$C:$C,$B$2,'BD Factoraje'!$F:$F,$A11),0)+M11-SUMIFS('BD Factoraje'!$R:$R,'BD Factoraje'!$B:$B,$B$3,'BD Factoraje'!$C:$C,$B$2,'BD Factoraje'!$F:$F,$A11,'BD Factoraje'!$M:$M,N$1)</f>
        <v>0</v>
      </c>
      <c r="O11" s="11">
        <f>IF($A11=O$1,-SUMIFS('BD Factoraje'!$Q:$Q,'BD Factoraje'!$B:$B,$B$3,'BD Factoraje'!$C:$C,$B$2,'BD Factoraje'!$F:$F,$A11),0)+N11-SUMIFS('BD Factoraje'!$R:$R,'BD Factoraje'!$B:$B,$B$3,'BD Factoraje'!$C:$C,$B$2,'BD Factoraje'!$F:$F,$A11,'BD Factoraje'!$M:$M,O$1)</f>
        <v>0</v>
      </c>
      <c r="P11" s="11">
        <f>IF($A11=P$1,-SUMIFS('BD Factoraje'!$Q:$Q,'BD Factoraje'!$B:$B,$B$3,'BD Factoraje'!$C:$C,$B$2,'BD Factoraje'!$F:$F,$A11),0)+O11-SUMIFS('BD Factoraje'!$R:$R,'BD Factoraje'!$B:$B,$B$3,'BD Factoraje'!$C:$C,$B$2,'BD Factoraje'!$F:$F,$A11,'BD Factoraje'!$M:$M,P$1)</f>
        <v>0</v>
      </c>
      <c r="Q11" s="11">
        <f>IF($A11=Q$1,-SUMIFS('BD Factoraje'!$Q:$Q,'BD Factoraje'!$B:$B,$B$3,'BD Factoraje'!$C:$C,$B$2,'BD Factoraje'!$F:$F,$A11),0)+P11-SUMIFS('BD Factoraje'!$R:$R,'BD Factoraje'!$B:$B,$B$3,'BD Factoraje'!$C:$C,$B$2,'BD Factoraje'!$F:$F,$A11,'BD Factoraje'!$M:$M,Q$1)</f>
        <v>0</v>
      </c>
      <c r="R11" s="11">
        <f>IF($A11=R$1,-SUMIFS('BD Factoraje'!$Q:$Q,'BD Factoraje'!$B:$B,$B$3,'BD Factoraje'!$C:$C,$B$2,'BD Factoraje'!$F:$F,$A11),0)+Q11-SUMIFS('BD Factoraje'!$R:$R,'BD Factoraje'!$B:$B,$B$3,'BD Factoraje'!$C:$C,$B$2,'BD Factoraje'!$F:$F,$A11,'BD Factoraje'!$M:$M,R$1)</f>
        <v>0</v>
      </c>
      <c r="S11" s="11">
        <f>IF($A11=S$1,-SUMIFS('BD Factoraje'!$Q:$Q,'BD Factoraje'!$B:$B,$B$3,'BD Factoraje'!$C:$C,$B$2,'BD Factoraje'!$F:$F,$A11),0)+R11-SUMIFS('BD Factoraje'!$R:$R,'BD Factoraje'!$B:$B,$B$3,'BD Factoraje'!$C:$C,$B$2,'BD Factoraje'!$F:$F,$A11,'BD Factoraje'!$M:$M,S$1)</f>
        <v>0</v>
      </c>
      <c r="T11" s="11">
        <f>IF($A11=T$1,-SUMIFS('BD Factoraje'!$Q:$Q,'BD Factoraje'!$B:$B,$B$3,'BD Factoraje'!$C:$C,$B$2,'BD Factoraje'!$F:$F,$A11),0)+S11-SUMIFS('BD Factoraje'!$R:$R,'BD Factoraje'!$B:$B,$B$3,'BD Factoraje'!$C:$C,$B$2,'BD Factoraje'!$F:$F,$A11,'BD Factoraje'!$M:$M,T$1)</f>
        <v>0</v>
      </c>
      <c r="U11" s="11">
        <f>IF($A11=U$1,-SUMIFS('BD Factoraje'!$Q:$Q,'BD Factoraje'!$B:$B,$B$3,'BD Factoraje'!$C:$C,$B$2,'BD Factoraje'!$F:$F,$A11),0)+T11-SUMIFS('BD Factoraje'!$R:$R,'BD Factoraje'!$B:$B,$B$3,'BD Factoraje'!$C:$C,$B$2,'BD Factoraje'!$F:$F,$A11,'BD Factoraje'!$M:$M,U$1)</f>
        <v>0</v>
      </c>
      <c r="V11" s="11">
        <f>IF($A11=V$1,-SUMIFS('BD Factoraje'!$Q:$Q,'BD Factoraje'!$B:$B,$B$3,'BD Factoraje'!$C:$C,$B$2,'BD Factoraje'!$F:$F,$A11),0)+U11-SUMIFS('BD Factoraje'!$R:$R,'BD Factoraje'!$B:$B,$B$3,'BD Factoraje'!$C:$C,$B$2,'BD Factoraje'!$F:$F,$A11,'BD Factoraje'!$M:$M,V$1)</f>
        <v>0</v>
      </c>
      <c r="W11" s="11">
        <f>IF($A11=W$1,-SUMIFS('BD Factoraje'!$Q:$Q,'BD Factoraje'!$B:$B,$B$3,'BD Factoraje'!$C:$C,$B$2,'BD Factoraje'!$F:$F,$A11),0)+V11-SUMIFS('BD Factoraje'!$R:$R,'BD Factoraje'!$B:$B,$B$3,'BD Factoraje'!$C:$C,$B$2,'BD Factoraje'!$F:$F,$A11,'BD Factoraje'!$M:$M,W$1)</f>
        <v>0</v>
      </c>
      <c r="X11" s="11">
        <f>IF($A11=X$1,-SUMIFS('BD Factoraje'!$Q:$Q,'BD Factoraje'!$B:$B,$B$3,'BD Factoraje'!$C:$C,$B$2,'BD Factoraje'!$F:$F,$A11),0)+W11-SUMIFS('BD Factoraje'!$R:$R,'BD Factoraje'!$B:$B,$B$3,'BD Factoraje'!$C:$C,$B$2,'BD Factoraje'!$F:$F,$A11,'BD Factoraje'!$M:$M,X$1)</f>
        <v>0</v>
      </c>
      <c r="Y11" s="11">
        <f>IF($A11=Y$1,-SUMIFS('BD Factoraje'!$Q:$Q,'BD Factoraje'!$B:$B,$B$3,'BD Factoraje'!$C:$C,$B$2,'BD Factoraje'!$F:$F,$A11),0)+X11-SUMIFS('BD Factoraje'!$R:$R,'BD Factoraje'!$B:$B,$B$3,'BD Factoraje'!$C:$C,$B$2,'BD Factoraje'!$F:$F,$A11,'BD Factoraje'!$M:$M,Y$1)</f>
        <v>0</v>
      </c>
      <c r="Z11" s="11">
        <f>IF($A11=Z$1,-SUMIFS('BD Factoraje'!$Q:$Q,'BD Factoraje'!$B:$B,$B$3,'BD Factoraje'!$C:$C,$B$2,'BD Factoraje'!$F:$F,$A11),0)+Y11-SUMIFS('BD Factoraje'!$R:$R,'BD Factoraje'!$B:$B,$B$3,'BD Factoraje'!$C:$C,$B$2,'BD Factoraje'!$F:$F,$A11,'BD Factoraje'!$M:$M,Z$1)</f>
        <v>0</v>
      </c>
      <c r="AA11" s="11">
        <f>IF($A11=AA$1,-SUMIFS('BD Factoraje'!$Q:$Q,'BD Factoraje'!$B:$B,$B$3,'BD Factoraje'!$C:$C,$B$2,'BD Factoraje'!$F:$F,$A11),0)+Z11-SUMIFS('BD Factoraje'!$R:$R,'BD Factoraje'!$B:$B,$B$3,'BD Factoraje'!$C:$C,$B$2,'BD Factoraje'!$F:$F,$A11,'BD Factoraje'!$M:$M,AA$1)</f>
        <v>0</v>
      </c>
      <c r="AB11" s="11">
        <f>IF($A11=AB$1,-SUMIFS('BD Factoraje'!$Q:$Q,'BD Factoraje'!$B:$B,$B$3,'BD Factoraje'!$C:$C,$B$2,'BD Factoraje'!$F:$F,$A11),0)+AA11-SUMIFS('BD Factoraje'!$R:$R,'BD Factoraje'!$B:$B,$B$3,'BD Factoraje'!$C:$C,$B$2,'BD Factoraje'!$F:$F,$A11,'BD Factoraje'!$M:$M,AB$1)</f>
        <v>0</v>
      </c>
      <c r="AC11" s="11">
        <f>IF($A11=AC$1,-SUMIFS('BD Factoraje'!$Q:$Q,'BD Factoraje'!$B:$B,$B$3,'BD Factoraje'!$C:$C,$B$2,'BD Factoraje'!$F:$F,$A11),0)+AB11-SUMIFS('BD Factoraje'!$R:$R,'BD Factoraje'!$B:$B,$B$3,'BD Factoraje'!$C:$C,$B$2,'BD Factoraje'!$F:$F,$A11,'BD Factoraje'!$M:$M,AC$1)</f>
        <v>0</v>
      </c>
    </row>
    <row r="12" spans="1:33" x14ac:dyDescent="0.25">
      <c r="A12" s="14">
        <f t="shared" si="14"/>
        <v>12</v>
      </c>
      <c r="B12" s="8">
        <v>42705</v>
      </c>
      <c r="C12" s="11">
        <f>IF($A12=C$1,-SUMIFS('BD Factoraje'!$Q:$Q,'BD Factoraje'!$B:$B,$B$3,'BD Factoraje'!$C:$C,$B$2,'BD Factoraje'!$F:$F,$A12),0)</f>
        <v>0</v>
      </c>
      <c r="D12" s="11">
        <f>IF($A12=D$1,-SUMIFS('BD Factoraje'!$Q:$Q,'BD Factoraje'!$B:$B,$B$3,'BD Factoraje'!$C:$C,$B$2,'BD Factoraje'!$F:$F,$A12),0)+C12-SUMIFS('BD Factoraje'!$R:$R,'BD Factoraje'!$B:$B,$B$3,'BD Factoraje'!$C:$C,$B$2,'BD Factoraje'!$F:$F,$A12,'BD Factoraje'!$M:$M,D$1)</f>
        <v>0</v>
      </c>
      <c r="E12" s="11">
        <f>IF($A12=E$1,-SUMIFS('BD Factoraje'!$Q:$Q,'BD Factoraje'!$B:$B,$B$3,'BD Factoraje'!$C:$C,$B$2,'BD Factoraje'!$F:$F,$A12),0)+D12-SUMIFS('BD Factoraje'!$R:$R,'BD Factoraje'!$B:$B,$B$3,'BD Factoraje'!$C:$C,$B$2,'BD Factoraje'!$F:$F,$A12,'BD Factoraje'!$M:$M,E$1)</f>
        <v>0</v>
      </c>
      <c r="F12" s="11">
        <f>IF($A12=F$1,-SUMIFS('BD Factoraje'!$Q:$Q,'BD Factoraje'!$B:$B,$B$3,'BD Factoraje'!$C:$C,$B$2,'BD Factoraje'!$F:$F,$A12),0)+E12-SUMIFS('BD Factoraje'!$R:$R,'BD Factoraje'!$B:$B,$B$3,'BD Factoraje'!$C:$C,$B$2,'BD Factoraje'!$F:$F,$A12,'BD Factoraje'!$M:$M,F$1)</f>
        <v>0</v>
      </c>
      <c r="G12" s="11">
        <f>IF($A12=G$1,-SUMIFS('BD Factoraje'!$Q:$Q,'BD Factoraje'!$B:$B,$B$3,'BD Factoraje'!$C:$C,$B$2,'BD Factoraje'!$F:$F,$A12),0)+F12-SUMIFS('BD Factoraje'!$R:$R,'BD Factoraje'!$B:$B,$B$3,'BD Factoraje'!$C:$C,$B$2,'BD Factoraje'!$F:$F,$A12,'BD Factoraje'!$M:$M,G$1)</f>
        <v>0</v>
      </c>
      <c r="H12" s="11">
        <f>IF($A12=H$1,-SUMIFS('BD Factoraje'!$Q:$Q,'BD Factoraje'!$B:$B,$B$3,'BD Factoraje'!$C:$C,$B$2,'BD Factoraje'!$F:$F,$A12),0)+G12-SUMIFS('BD Factoraje'!$R:$R,'BD Factoraje'!$B:$B,$B$3,'BD Factoraje'!$C:$C,$B$2,'BD Factoraje'!$F:$F,$A12,'BD Factoraje'!$M:$M,H$1)</f>
        <v>0</v>
      </c>
      <c r="I12" s="11">
        <f>IF($A12=I$1,-SUMIFS('BD Factoraje'!$Q:$Q,'BD Factoraje'!$B:$B,$B$3,'BD Factoraje'!$C:$C,$B$2,'BD Factoraje'!$F:$F,$A12),0)+H12-SUMIFS('BD Factoraje'!$R:$R,'BD Factoraje'!$B:$B,$B$3,'BD Factoraje'!$C:$C,$B$2,'BD Factoraje'!$F:$F,$A12,'BD Factoraje'!$M:$M,I$1)</f>
        <v>0</v>
      </c>
      <c r="J12" s="11">
        <f>IF($A12=J$1,-SUMIFS('BD Factoraje'!$Q:$Q,'BD Factoraje'!$B:$B,$B$3,'BD Factoraje'!$C:$C,$B$2,'BD Factoraje'!$F:$F,$A12),0)+I12-SUMIFS('BD Factoraje'!$R:$R,'BD Factoraje'!$B:$B,$B$3,'BD Factoraje'!$C:$C,$B$2,'BD Factoraje'!$F:$F,$A12,'BD Factoraje'!$M:$M,J$1)</f>
        <v>0</v>
      </c>
      <c r="K12" s="11">
        <f>IF($A12=K$1,-SUMIFS('BD Factoraje'!$Q:$Q,'BD Factoraje'!$B:$B,$B$3,'BD Factoraje'!$C:$C,$B$2,'BD Factoraje'!$F:$F,$A12),0)+J12-SUMIFS('BD Factoraje'!$R:$R,'BD Factoraje'!$B:$B,$B$3,'BD Factoraje'!$C:$C,$B$2,'BD Factoraje'!$F:$F,$A12,'BD Factoraje'!$M:$M,K$1)</f>
        <v>0</v>
      </c>
      <c r="L12" s="11">
        <f>IF($A12=L$1,-SUMIFS('BD Factoraje'!$Q:$Q,'BD Factoraje'!$B:$B,$B$3,'BD Factoraje'!$C:$C,$B$2,'BD Factoraje'!$F:$F,$A12),0)+K12-SUMIFS('BD Factoraje'!$R:$R,'BD Factoraje'!$B:$B,$B$3,'BD Factoraje'!$C:$C,$B$2,'BD Factoraje'!$F:$F,$A12,'BD Factoraje'!$M:$M,L$1)</f>
        <v>0</v>
      </c>
      <c r="M12" s="11">
        <f>IF($A12=M$1,-SUMIFS('BD Factoraje'!$Q:$Q,'BD Factoraje'!$B:$B,$B$3,'BD Factoraje'!$C:$C,$B$2,'BD Factoraje'!$F:$F,$A12),0)+L12-SUMIFS('BD Factoraje'!$R:$R,'BD Factoraje'!$B:$B,$B$3,'BD Factoraje'!$C:$C,$B$2,'BD Factoraje'!$F:$F,$A12,'BD Factoraje'!$M:$M,M$1)</f>
        <v>0</v>
      </c>
      <c r="N12" s="11">
        <f>IF($A12=N$1,-SUMIFS('BD Factoraje'!$Q:$Q,'BD Factoraje'!$B:$B,$B$3,'BD Factoraje'!$C:$C,$B$2,'BD Factoraje'!$F:$F,$A12),0)+M12-SUMIFS('BD Factoraje'!$R:$R,'BD Factoraje'!$B:$B,$B$3,'BD Factoraje'!$C:$C,$B$2,'BD Factoraje'!$F:$F,$A12,'BD Factoraje'!$M:$M,N$1)</f>
        <v>0</v>
      </c>
      <c r="O12" s="11">
        <f>IF($A12=O$1,-SUMIFS('BD Factoraje'!$Q:$Q,'BD Factoraje'!$B:$B,$B$3,'BD Factoraje'!$C:$C,$B$2,'BD Factoraje'!$F:$F,$A12),0)+N12-SUMIFS('BD Factoraje'!$R:$R,'BD Factoraje'!$B:$B,$B$3,'BD Factoraje'!$C:$C,$B$2,'BD Factoraje'!$F:$F,$A12,'BD Factoraje'!$M:$M,O$1)</f>
        <v>0</v>
      </c>
      <c r="P12" s="11">
        <f>IF($A12=P$1,-SUMIFS('BD Factoraje'!$Q:$Q,'BD Factoraje'!$B:$B,$B$3,'BD Factoraje'!$C:$C,$B$2,'BD Factoraje'!$F:$F,$A12),0)+O12-SUMIFS('BD Factoraje'!$R:$R,'BD Factoraje'!$B:$B,$B$3,'BD Factoraje'!$C:$C,$B$2,'BD Factoraje'!$F:$F,$A12,'BD Factoraje'!$M:$M,P$1)</f>
        <v>0</v>
      </c>
      <c r="Q12" s="11">
        <f>IF($A12=Q$1,-SUMIFS('BD Factoraje'!$Q:$Q,'BD Factoraje'!$B:$B,$B$3,'BD Factoraje'!$C:$C,$B$2,'BD Factoraje'!$F:$F,$A12),0)+P12-SUMIFS('BD Factoraje'!$R:$R,'BD Factoraje'!$B:$B,$B$3,'BD Factoraje'!$C:$C,$B$2,'BD Factoraje'!$F:$F,$A12,'BD Factoraje'!$M:$M,Q$1)</f>
        <v>0</v>
      </c>
      <c r="R12" s="11">
        <f>IF($A12=R$1,-SUMIFS('BD Factoraje'!$Q:$Q,'BD Factoraje'!$B:$B,$B$3,'BD Factoraje'!$C:$C,$B$2,'BD Factoraje'!$F:$F,$A12),0)+Q12-SUMIFS('BD Factoraje'!$R:$R,'BD Factoraje'!$B:$B,$B$3,'BD Factoraje'!$C:$C,$B$2,'BD Factoraje'!$F:$F,$A12,'BD Factoraje'!$M:$M,R$1)</f>
        <v>0</v>
      </c>
      <c r="S12" s="11">
        <f>IF($A12=S$1,-SUMIFS('BD Factoraje'!$Q:$Q,'BD Factoraje'!$B:$B,$B$3,'BD Factoraje'!$C:$C,$B$2,'BD Factoraje'!$F:$F,$A12),0)+R12-SUMIFS('BD Factoraje'!$R:$R,'BD Factoraje'!$B:$B,$B$3,'BD Factoraje'!$C:$C,$B$2,'BD Factoraje'!$F:$F,$A12,'BD Factoraje'!$M:$M,S$1)</f>
        <v>0</v>
      </c>
      <c r="T12" s="11">
        <f>IF($A12=T$1,-SUMIFS('BD Factoraje'!$Q:$Q,'BD Factoraje'!$B:$B,$B$3,'BD Factoraje'!$C:$C,$B$2,'BD Factoraje'!$F:$F,$A12),0)+S12-SUMIFS('BD Factoraje'!$R:$R,'BD Factoraje'!$B:$B,$B$3,'BD Factoraje'!$C:$C,$B$2,'BD Factoraje'!$F:$F,$A12,'BD Factoraje'!$M:$M,T$1)</f>
        <v>0</v>
      </c>
      <c r="U12" s="11">
        <f>IF($A12=U$1,-SUMIFS('BD Factoraje'!$Q:$Q,'BD Factoraje'!$B:$B,$B$3,'BD Factoraje'!$C:$C,$B$2,'BD Factoraje'!$F:$F,$A12),0)+T12-SUMIFS('BD Factoraje'!$R:$R,'BD Factoraje'!$B:$B,$B$3,'BD Factoraje'!$C:$C,$B$2,'BD Factoraje'!$F:$F,$A12,'BD Factoraje'!$M:$M,U$1)</f>
        <v>0</v>
      </c>
      <c r="V12" s="11">
        <f>IF($A12=V$1,-SUMIFS('BD Factoraje'!$Q:$Q,'BD Factoraje'!$B:$B,$B$3,'BD Factoraje'!$C:$C,$B$2,'BD Factoraje'!$F:$F,$A12),0)+U12-SUMIFS('BD Factoraje'!$R:$R,'BD Factoraje'!$B:$B,$B$3,'BD Factoraje'!$C:$C,$B$2,'BD Factoraje'!$F:$F,$A12,'BD Factoraje'!$M:$M,V$1)</f>
        <v>0</v>
      </c>
      <c r="W12" s="11">
        <f>IF($A12=W$1,-SUMIFS('BD Factoraje'!$Q:$Q,'BD Factoraje'!$B:$B,$B$3,'BD Factoraje'!$C:$C,$B$2,'BD Factoraje'!$F:$F,$A12),0)+V12-SUMIFS('BD Factoraje'!$R:$R,'BD Factoraje'!$B:$B,$B$3,'BD Factoraje'!$C:$C,$B$2,'BD Factoraje'!$F:$F,$A12,'BD Factoraje'!$M:$M,W$1)</f>
        <v>0</v>
      </c>
      <c r="X12" s="11">
        <f>IF($A12=X$1,-SUMIFS('BD Factoraje'!$Q:$Q,'BD Factoraje'!$B:$B,$B$3,'BD Factoraje'!$C:$C,$B$2,'BD Factoraje'!$F:$F,$A12),0)+W12-SUMIFS('BD Factoraje'!$R:$R,'BD Factoraje'!$B:$B,$B$3,'BD Factoraje'!$C:$C,$B$2,'BD Factoraje'!$F:$F,$A12,'BD Factoraje'!$M:$M,X$1)</f>
        <v>0</v>
      </c>
      <c r="Y12" s="11">
        <f>IF($A12=Y$1,-SUMIFS('BD Factoraje'!$Q:$Q,'BD Factoraje'!$B:$B,$B$3,'BD Factoraje'!$C:$C,$B$2,'BD Factoraje'!$F:$F,$A12),0)+X12-SUMIFS('BD Factoraje'!$R:$R,'BD Factoraje'!$B:$B,$B$3,'BD Factoraje'!$C:$C,$B$2,'BD Factoraje'!$F:$F,$A12,'BD Factoraje'!$M:$M,Y$1)</f>
        <v>0</v>
      </c>
      <c r="Z12" s="11">
        <f>IF($A12=Z$1,-SUMIFS('BD Factoraje'!$Q:$Q,'BD Factoraje'!$B:$B,$B$3,'BD Factoraje'!$C:$C,$B$2,'BD Factoraje'!$F:$F,$A12),0)+Y12-SUMIFS('BD Factoraje'!$R:$R,'BD Factoraje'!$B:$B,$B$3,'BD Factoraje'!$C:$C,$B$2,'BD Factoraje'!$F:$F,$A12,'BD Factoraje'!$M:$M,Z$1)</f>
        <v>0</v>
      </c>
      <c r="AA12" s="11">
        <f>IF($A12=AA$1,-SUMIFS('BD Factoraje'!$Q:$Q,'BD Factoraje'!$B:$B,$B$3,'BD Factoraje'!$C:$C,$B$2,'BD Factoraje'!$F:$F,$A12),0)+Z12-SUMIFS('BD Factoraje'!$R:$R,'BD Factoraje'!$B:$B,$B$3,'BD Factoraje'!$C:$C,$B$2,'BD Factoraje'!$F:$F,$A12,'BD Factoraje'!$M:$M,AA$1)</f>
        <v>0</v>
      </c>
      <c r="AB12" s="11">
        <f>IF($A12=AB$1,-SUMIFS('BD Factoraje'!$Q:$Q,'BD Factoraje'!$B:$B,$B$3,'BD Factoraje'!$C:$C,$B$2,'BD Factoraje'!$F:$F,$A12),0)+AA12-SUMIFS('BD Factoraje'!$R:$R,'BD Factoraje'!$B:$B,$B$3,'BD Factoraje'!$C:$C,$B$2,'BD Factoraje'!$F:$F,$A12,'BD Factoraje'!$M:$M,AB$1)</f>
        <v>0</v>
      </c>
      <c r="AC12" s="11">
        <f>IF($A12=AC$1,-SUMIFS('BD Factoraje'!$Q:$Q,'BD Factoraje'!$B:$B,$B$3,'BD Factoraje'!$C:$C,$B$2,'BD Factoraje'!$F:$F,$A12),0)+AB12-SUMIFS('BD Factoraje'!$R:$R,'BD Factoraje'!$B:$B,$B$3,'BD Factoraje'!$C:$C,$B$2,'BD Factoraje'!$F:$F,$A12,'BD Factoraje'!$M:$M,AC$1)</f>
        <v>0</v>
      </c>
    </row>
    <row r="13" spans="1:33" x14ac:dyDescent="0.25">
      <c r="A13" s="14">
        <f t="shared" si="14"/>
        <v>13</v>
      </c>
      <c r="B13" s="8">
        <v>42736</v>
      </c>
      <c r="C13" s="11">
        <f>IF($A13=C$1,-SUMIFS('BD Factoraje'!$Q:$Q,'BD Factoraje'!$B:$B,$B$3,'BD Factoraje'!$C:$C,$B$2,'BD Factoraje'!$F:$F,$A13),0)</f>
        <v>0</v>
      </c>
      <c r="D13" s="11">
        <f>IF($A13=D$1,-SUMIFS('BD Factoraje'!$Q:$Q,'BD Factoraje'!$B:$B,$B$3,'BD Factoraje'!$C:$C,$B$2,'BD Factoraje'!$F:$F,$A13),0)+C13-SUMIFS('BD Factoraje'!$R:$R,'BD Factoraje'!$B:$B,$B$3,'BD Factoraje'!$C:$C,$B$2,'BD Factoraje'!$F:$F,$A13,'BD Factoraje'!$M:$M,D$1)</f>
        <v>0</v>
      </c>
      <c r="E13" s="11">
        <f>IF($A13=E$1,-SUMIFS('BD Factoraje'!$Q:$Q,'BD Factoraje'!$B:$B,$B$3,'BD Factoraje'!$C:$C,$B$2,'BD Factoraje'!$F:$F,$A13),0)+D13-SUMIFS('BD Factoraje'!$R:$R,'BD Factoraje'!$B:$B,$B$3,'BD Factoraje'!$C:$C,$B$2,'BD Factoraje'!$F:$F,$A13,'BD Factoraje'!$M:$M,E$1)</f>
        <v>0</v>
      </c>
      <c r="F13" s="11">
        <f>IF($A13=F$1,-SUMIFS('BD Factoraje'!$Q:$Q,'BD Factoraje'!$B:$B,$B$3,'BD Factoraje'!$C:$C,$B$2,'BD Factoraje'!$F:$F,$A13),0)+E13-SUMIFS('BD Factoraje'!$R:$R,'BD Factoraje'!$B:$B,$B$3,'BD Factoraje'!$C:$C,$B$2,'BD Factoraje'!$F:$F,$A13,'BD Factoraje'!$M:$M,F$1)</f>
        <v>0</v>
      </c>
      <c r="G13" s="11">
        <f>IF($A13=G$1,-SUMIFS('BD Factoraje'!$Q:$Q,'BD Factoraje'!$B:$B,$B$3,'BD Factoraje'!$C:$C,$B$2,'BD Factoraje'!$F:$F,$A13),0)+F13-SUMIFS('BD Factoraje'!$R:$R,'BD Factoraje'!$B:$B,$B$3,'BD Factoraje'!$C:$C,$B$2,'BD Factoraje'!$F:$F,$A13,'BD Factoraje'!$M:$M,G$1)</f>
        <v>0</v>
      </c>
      <c r="H13" s="11">
        <f>IF($A13=H$1,-SUMIFS('BD Factoraje'!$Q:$Q,'BD Factoraje'!$B:$B,$B$3,'BD Factoraje'!$C:$C,$B$2,'BD Factoraje'!$F:$F,$A13),0)+G13-SUMIFS('BD Factoraje'!$R:$R,'BD Factoraje'!$B:$B,$B$3,'BD Factoraje'!$C:$C,$B$2,'BD Factoraje'!$F:$F,$A13,'BD Factoraje'!$M:$M,H$1)</f>
        <v>0</v>
      </c>
      <c r="I13" s="11">
        <f>IF($A13=I$1,-SUMIFS('BD Factoraje'!$Q:$Q,'BD Factoraje'!$B:$B,$B$3,'BD Factoraje'!$C:$C,$B$2,'BD Factoraje'!$F:$F,$A13),0)+H13-SUMIFS('BD Factoraje'!$R:$R,'BD Factoraje'!$B:$B,$B$3,'BD Factoraje'!$C:$C,$B$2,'BD Factoraje'!$F:$F,$A13,'BD Factoraje'!$M:$M,I$1)</f>
        <v>0</v>
      </c>
      <c r="J13" s="11">
        <f>IF($A13=J$1,-SUMIFS('BD Factoraje'!$Q:$Q,'BD Factoraje'!$B:$B,$B$3,'BD Factoraje'!$C:$C,$B$2,'BD Factoraje'!$F:$F,$A13),0)+I13-SUMIFS('BD Factoraje'!$R:$R,'BD Factoraje'!$B:$B,$B$3,'BD Factoraje'!$C:$C,$B$2,'BD Factoraje'!$F:$F,$A13,'BD Factoraje'!$M:$M,J$1)</f>
        <v>0</v>
      </c>
      <c r="K13" s="11">
        <f>IF($A13=K$1,-SUMIFS('BD Factoraje'!$Q:$Q,'BD Factoraje'!$B:$B,$B$3,'BD Factoraje'!$C:$C,$B$2,'BD Factoraje'!$F:$F,$A13),0)+J13-SUMIFS('BD Factoraje'!$R:$R,'BD Factoraje'!$B:$B,$B$3,'BD Factoraje'!$C:$C,$B$2,'BD Factoraje'!$F:$F,$A13,'BD Factoraje'!$M:$M,K$1)</f>
        <v>0</v>
      </c>
      <c r="L13" s="11">
        <f>IF($A13=L$1,-SUMIFS('BD Factoraje'!$Q:$Q,'BD Factoraje'!$B:$B,$B$3,'BD Factoraje'!$C:$C,$B$2,'BD Factoraje'!$F:$F,$A13),0)+K13-SUMIFS('BD Factoraje'!$R:$R,'BD Factoraje'!$B:$B,$B$3,'BD Factoraje'!$C:$C,$B$2,'BD Factoraje'!$F:$F,$A13,'BD Factoraje'!$M:$M,L$1)</f>
        <v>0</v>
      </c>
      <c r="M13" s="11">
        <f>IF($A13=M$1,-SUMIFS('BD Factoraje'!$Q:$Q,'BD Factoraje'!$B:$B,$B$3,'BD Factoraje'!$C:$C,$B$2,'BD Factoraje'!$F:$F,$A13),0)+L13-SUMIFS('BD Factoraje'!$R:$R,'BD Factoraje'!$B:$B,$B$3,'BD Factoraje'!$C:$C,$B$2,'BD Factoraje'!$F:$F,$A13,'BD Factoraje'!$M:$M,M$1)</f>
        <v>0</v>
      </c>
      <c r="N13" s="11">
        <f>IF($A13=N$1,-SUMIFS('BD Factoraje'!$Q:$Q,'BD Factoraje'!$B:$B,$B$3,'BD Factoraje'!$C:$C,$B$2,'BD Factoraje'!$F:$F,$A13),0)+M13-SUMIFS('BD Factoraje'!$R:$R,'BD Factoraje'!$B:$B,$B$3,'BD Factoraje'!$C:$C,$B$2,'BD Factoraje'!$F:$F,$A13,'BD Factoraje'!$M:$M,N$1)</f>
        <v>0</v>
      </c>
      <c r="O13" s="11">
        <f>IF($A13=O$1,-SUMIFS('BD Factoraje'!$Q:$Q,'BD Factoraje'!$B:$B,$B$3,'BD Factoraje'!$C:$C,$B$2,'BD Factoraje'!$F:$F,$A13),0)+N13-SUMIFS('BD Factoraje'!$R:$R,'BD Factoraje'!$B:$B,$B$3,'BD Factoraje'!$C:$C,$B$2,'BD Factoraje'!$F:$F,$A13,'BD Factoraje'!$M:$M,O$1)</f>
        <v>0</v>
      </c>
      <c r="P13" s="11">
        <f>IF($A13=P$1,-SUMIFS('BD Factoraje'!$Q:$Q,'BD Factoraje'!$B:$B,$B$3,'BD Factoraje'!$C:$C,$B$2,'BD Factoraje'!$F:$F,$A13),0)+O13-SUMIFS('BD Factoraje'!$R:$R,'BD Factoraje'!$B:$B,$B$3,'BD Factoraje'!$C:$C,$B$2,'BD Factoraje'!$F:$F,$A13,'BD Factoraje'!$M:$M,P$1)</f>
        <v>0</v>
      </c>
      <c r="Q13" s="11">
        <f>IF($A13=Q$1,-SUMIFS('BD Factoraje'!$Q:$Q,'BD Factoraje'!$B:$B,$B$3,'BD Factoraje'!$C:$C,$B$2,'BD Factoraje'!$F:$F,$A13),0)+P13-SUMIFS('BD Factoraje'!$R:$R,'BD Factoraje'!$B:$B,$B$3,'BD Factoraje'!$C:$C,$B$2,'BD Factoraje'!$F:$F,$A13,'BD Factoraje'!$M:$M,Q$1)</f>
        <v>0</v>
      </c>
      <c r="R13" s="11">
        <f>IF($A13=R$1,-SUMIFS('BD Factoraje'!$Q:$Q,'BD Factoraje'!$B:$B,$B$3,'BD Factoraje'!$C:$C,$B$2,'BD Factoraje'!$F:$F,$A13),0)+Q13-SUMIFS('BD Factoraje'!$R:$R,'BD Factoraje'!$B:$B,$B$3,'BD Factoraje'!$C:$C,$B$2,'BD Factoraje'!$F:$F,$A13,'BD Factoraje'!$M:$M,R$1)</f>
        <v>0</v>
      </c>
      <c r="S13" s="11">
        <f>IF($A13=S$1,-SUMIFS('BD Factoraje'!$Q:$Q,'BD Factoraje'!$B:$B,$B$3,'BD Factoraje'!$C:$C,$B$2,'BD Factoraje'!$F:$F,$A13),0)+R13-SUMIFS('BD Factoraje'!$R:$R,'BD Factoraje'!$B:$B,$B$3,'BD Factoraje'!$C:$C,$B$2,'BD Factoraje'!$F:$F,$A13,'BD Factoraje'!$M:$M,S$1)</f>
        <v>0</v>
      </c>
      <c r="T13" s="11">
        <f>IF($A13=T$1,-SUMIFS('BD Factoraje'!$Q:$Q,'BD Factoraje'!$B:$B,$B$3,'BD Factoraje'!$C:$C,$B$2,'BD Factoraje'!$F:$F,$A13),0)+S13-SUMIFS('BD Factoraje'!$R:$R,'BD Factoraje'!$B:$B,$B$3,'BD Factoraje'!$C:$C,$B$2,'BD Factoraje'!$F:$F,$A13,'BD Factoraje'!$M:$M,T$1)</f>
        <v>0</v>
      </c>
      <c r="U13" s="11">
        <f>IF($A13=U$1,-SUMIFS('BD Factoraje'!$Q:$Q,'BD Factoraje'!$B:$B,$B$3,'BD Factoraje'!$C:$C,$B$2,'BD Factoraje'!$F:$F,$A13),0)+T13-SUMIFS('BD Factoraje'!$R:$R,'BD Factoraje'!$B:$B,$B$3,'BD Factoraje'!$C:$C,$B$2,'BD Factoraje'!$F:$F,$A13,'BD Factoraje'!$M:$M,U$1)</f>
        <v>0</v>
      </c>
      <c r="V13" s="11">
        <f>IF($A13=V$1,-SUMIFS('BD Factoraje'!$Q:$Q,'BD Factoraje'!$B:$B,$B$3,'BD Factoraje'!$C:$C,$B$2,'BD Factoraje'!$F:$F,$A13),0)+U13-SUMIFS('BD Factoraje'!$R:$R,'BD Factoraje'!$B:$B,$B$3,'BD Factoraje'!$C:$C,$B$2,'BD Factoraje'!$F:$F,$A13,'BD Factoraje'!$M:$M,V$1)</f>
        <v>0</v>
      </c>
      <c r="W13" s="11">
        <f>IF($A13=W$1,-SUMIFS('BD Factoraje'!$Q:$Q,'BD Factoraje'!$B:$B,$B$3,'BD Factoraje'!$C:$C,$B$2,'BD Factoraje'!$F:$F,$A13),0)+V13-SUMIFS('BD Factoraje'!$R:$R,'BD Factoraje'!$B:$B,$B$3,'BD Factoraje'!$C:$C,$B$2,'BD Factoraje'!$F:$F,$A13,'BD Factoraje'!$M:$M,W$1)</f>
        <v>0</v>
      </c>
      <c r="X13" s="11">
        <f>IF($A13=X$1,-SUMIFS('BD Factoraje'!$Q:$Q,'BD Factoraje'!$B:$B,$B$3,'BD Factoraje'!$C:$C,$B$2,'BD Factoraje'!$F:$F,$A13),0)+W13-SUMIFS('BD Factoraje'!$R:$R,'BD Factoraje'!$B:$B,$B$3,'BD Factoraje'!$C:$C,$B$2,'BD Factoraje'!$F:$F,$A13,'BD Factoraje'!$M:$M,X$1)</f>
        <v>0</v>
      </c>
      <c r="Y13" s="11">
        <f>IF($A13=Y$1,-SUMIFS('BD Factoraje'!$Q:$Q,'BD Factoraje'!$B:$B,$B$3,'BD Factoraje'!$C:$C,$B$2,'BD Factoraje'!$F:$F,$A13),0)+X13-SUMIFS('BD Factoraje'!$R:$R,'BD Factoraje'!$B:$B,$B$3,'BD Factoraje'!$C:$C,$B$2,'BD Factoraje'!$F:$F,$A13,'BD Factoraje'!$M:$M,Y$1)</f>
        <v>0</v>
      </c>
      <c r="Z13" s="11">
        <f>IF($A13=Z$1,-SUMIFS('BD Factoraje'!$Q:$Q,'BD Factoraje'!$B:$B,$B$3,'BD Factoraje'!$C:$C,$B$2,'BD Factoraje'!$F:$F,$A13),0)+Y13-SUMIFS('BD Factoraje'!$R:$R,'BD Factoraje'!$B:$B,$B$3,'BD Factoraje'!$C:$C,$B$2,'BD Factoraje'!$F:$F,$A13,'BD Factoraje'!$M:$M,Z$1)</f>
        <v>0</v>
      </c>
      <c r="AA13" s="11">
        <f>IF($A13=AA$1,-SUMIFS('BD Factoraje'!$Q:$Q,'BD Factoraje'!$B:$B,$B$3,'BD Factoraje'!$C:$C,$B$2,'BD Factoraje'!$F:$F,$A13),0)+Z13-SUMIFS('BD Factoraje'!$R:$R,'BD Factoraje'!$B:$B,$B$3,'BD Factoraje'!$C:$C,$B$2,'BD Factoraje'!$F:$F,$A13,'BD Factoraje'!$M:$M,AA$1)</f>
        <v>0</v>
      </c>
      <c r="AB13" s="11">
        <f>IF($A13=AB$1,-SUMIFS('BD Factoraje'!$Q:$Q,'BD Factoraje'!$B:$B,$B$3,'BD Factoraje'!$C:$C,$B$2,'BD Factoraje'!$F:$F,$A13),0)+AA13-SUMIFS('BD Factoraje'!$R:$R,'BD Factoraje'!$B:$B,$B$3,'BD Factoraje'!$C:$C,$B$2,'BD Factoraje'!$F:$F,$A13,'BD Factoraje'!$M:$M,AB$1)</f>
        <v>0</v>
      </c>
      <c r="AC13" s="11">
        <f>IF($A13=AC$1,-SUMIFS('BD Factoraje'!$Q:$Q,'BD Factoraje'!$B:$B,$B$3,'BD Factoraje'!$C:$C,$B$2,'BD Factoraje'!$F:$F,$A13),0)+AB13-SUMIFS('BD Factoraje'!$R:$R,'BD Factoraje'!$B:$B,$B$3,'BD Factoraje'!$C:$C,$B$2,'BD Factoraje'!$F:$F,$A13,'BD Factoraje'!$M:$M,AC$1)</f>
        <v>0</v>
      </c>
    </row>
    <row r="14" spans="1:33" x14ac:dyDescent="0.25">
      <c r="A14" s="14">
        <f t="shared" si="14"/>
        <v>14</v>
      </c>
      <c r="B14" s="8">
        <v>42767</v>
      </c>
      <c r="C14" s="11">
        <f>IF($A14=C$1,-SUMIFS('BD Factoraje'!$Q:$Q,'BD Factoraje'!$B:$B,$B$3,'BD Factoraje'!$C:$C,$B$2,'BD Factoraje'!$F:$F,$A14),0)</f>
        <v>0</v>
      </c>
      <c r="D14" s="11">
        <f>IF($A14=D$1,-SUMIFS('BD Factoraje'!$Q:$Q,'BD Factoraje'!$B:$B,$B$3,'BD Factoraje'!$C:$C,$B$2,'BD Factoraje'!$F:$F,$A14),0)+C14-SUMIFS('BD Factoraje'!$R:$R,'BD Factoraje'!$B:$B,$B$3,'BD Factoraje'!$C:$C,$B$2,'BD Factoraje'!$F:$F,$A14,'BD Factoraje'!$M:$M,D$1)</f>
        <v>0</v>
      </c>
      <c r="E14" s="11">
        <f>IF($A14=E$1,-SUMIFS('BD Factoraje'!$Q:$Q,'BD Factoraje'!$B:$B,$B$3,'BD Factoraje'!$C:$C,$B$2,'BD Factoraje'!$F:$F,$A14),0)+D14-SUMIFS('BD Factoraje'!$R:$R,'BD Factoraje'!$B:$B,$B$3,'BD Factoraje'!$C:$C,$B$2,'BD Factoraje'!$F:$F,$A14,'BD Factoraje'!$M:$M,E$1)</f>
        <v>0</v>
      </c>
      <c r="F14" s="11">
        <f>IF($A14=F$1,-SUMIFS('BD Factoraje'!$Q:$Q,'BD Factoraje'!$B:$B,$B$3,'BD Factoraje'!$C:$C,$B$2,'BD Factoraje'!$F:$F,$A14),0)+E14-SUMIFS('BD Factoraje'!$R:$R,'BD Factoraje'!$B:$B,$B$3,'BD Factoraje'!$C:$C,$B$2,'BD Factoraje'!$F:$F,$A14,'BD Factoraje'!$M:$M,F$1)</f>
        <v>0</v>
      </c>
      <c r="G14" s="11">
        <f>IF($A14=G$1,-SUMIFS('BD Factoraje'!$Q:$Q,'BD Factoraje'!$B:$B,$B$3,'BD Factoraje'!$C:$C,$B$2,'BD Factoraje'!$F:$F,$A14),0)+F14-SUMIFS('BD Factoraje'!$R:$R,'BD Factoraje'!$B:$B,$B$3,'BD Factoraje'!$C:$C,$B$2,'BD Factoraje'!$F:$F,$A14,'BD Factoraje'!$M:$M,G$1)</f>
        <v>0</v>
      </c>
      <c r="H14" s="11">
        <f>IF($A14=H$1,-SUMIFS('BD Factoraje'!$Q:$Q,'BD Factoraje'!$B:$B,$B$3,'BD Factoraje'!$C:$C,$B$2,'BD Factoraje'!$F:$F,$A14),0)+G14-SUMIFS('BD Factoraje'!$R:$R,'BD Factoraje'!$B:$B,$B$3,'BD Factoraje'!$C:$C,$B$2,'BD Factoraje'!$F:$F,$A14,'BD Factoraje'!$M:$M,H$1)</f>
        <v>0</v>
      </c>
      <c r="I14" s="11">
        <f>IF($A14=I$1,-SUMIFS('BD Factoraje'!$Q:$Q,'BD Factoraje'!$B:$B,$B$3,'BD Factoraje'!$C:$C,$B$2,'BD Factoraje'!$F:$F,$A14),0)+H14-SUMIFS('BD Factoraje'!$R:$R,'BD Factoraje'!$B:$B,$B$3,'BD Factoraje'!$C:$C,$B$2,'BD Factoraje'!$F:$F,$A14,'BD Factoraje'!$M:$M,I$1)</f>
        <v>0</v>
      </c>
      <c r="J14" s="11">
        <f>IF($A14=J$1,-SUMIFS('BD Factoraje'!$Q:$Q,'BD Factoraje'!$B:$B,$B$3,'BD Factoraje'!$C:$C,$B$2,'BD Factoraje'!$F:$F,$A14),0)+I14-SUMIFS('BD Factoraje'!$R:$R,'BD Factoraje'!$B:$B,$B$3,'BD Factoraje'!$C:$C,$B$2,'BD Factoraje'!$F:$F,$A14,'BD Factoraje'!$M:$M,J$1)</f>
        <v>0</v>
      </c>
      <c r="K14" s="11">
        <f>IF($A14=K$1,-SUMIFS('BD Factoraje'!$Q:$Q,'BD Factoraje'!$B:$B,$B$3,'BD Factoraje'!$C:$C,$B$2,'BD Factoraje'!$F:$F,$A14),0)+J14-SUMIFS('BD Factoraje'!$R:$R,'BD Factoraje'!$B:$B,$B$3,'BD Factoraje'!$C:$C,$B$2,'BD Factoraje'!$F:$F,$A14,'BD Factoraje'!$M:$M,K$1)</f>
        <v>0</v>
      </c>
      <c r="L14" s="11">
        <f>IF($A14=L$1,-SUMIFS('BD Factoraje'!$Q:$Q,'BD Factoraje'!$B:$B,$B$3,'BD Factoraje'!$C:$C,$B$2,'BD Factoraje'!$F:$F,$A14),0)+K14-SUMIFS('BD Factoraje'!$R:$R,'BD Factoraje'!$B:$B,$B$3,'BD Factoraje'!$C:$C,$B$2,'BD Factoraje'!$F:$F,$A14,'BD Factoraje'!$M:$M,L$1)</f>
        <v>0</v>
      </c>
      <c r="M14" s="11">
        <f>IF($A14=M$1,-SUMIFS('BD Factoraje'!$Q:$Q,'BD Factoraje'!$B:$B,$B$3,'BD Factoraje'!$C:$C,$B$2,'BD Factoraje'!$F:$F,$A14),0)+L14-SUMIFS('BD Factoraje'!$R:$R,'BD Factoraje'!$B:$B,$B$3,'BD Factoraje'!$C:$C,$B$2,'BD Factoraje'!$F:$F,$A14,'BD Factoraje'!$M:$M,M$1)</f>
        <v>0</v>
      </c>
      <c r="N14" s="11">
        <f>IF($A14=N$1,-SUMIFS('BD Factoraje'!$Q:$Q,'BD Factoraje'!$B:$B,$B$3,'BD Factoraje'!$C:$C,$B$2,'BD Factoraje'!$F:$F,$A14),0)+M14-SUMIFS('BD Factoraje'!$R:$R,'BD Factoraje'!$B:$B,$B$3,'BD Factoraje'!$C:$C,$B$2,'BD Factoraje'!$F:$F,$A14,'BD Factoraje'!$M:$M,N$1)</f>
        <v>0</v>
      </c>
      <c r="O14" s="11">
        <f>IF($A14=O$1,-SUMIFS('BD Factoraje'!$Q:$Q,'BD Factoraje'!$B:$B,$B$3,'BD Factoraje'!$C:$C,$B$2,'BD Factoraje'!$F:$F,$A14),0)+N14-SUMIFS('BD Factoraje'!$R:$R,'BD Factoraje'!$B:$B,$B$3,'BD Factoraje'!$C:$C,$B$2,'BD Factoraje'!$F:$F,$A14,'BD Factoraje'!$M:$M,O$1)</f>
        <v>0</v>
      </c>
      <c r="P14" s="11">
        <f>IF($A14=P$1,-SUMIFS('BD Factoraje'!$Q:$Q,'BD Factoraje'!$B:$B,$B$3,'BD Factoraje'!$C:$C,$B$2,'BD Factoraje'!$F:$F,$A14),0)+O14-SUMIFS('BD Factoraje'!$R:$R,'BD Factoraje'!$B:$B,$B$3,'BD Factoraje'!$C:$C,$B$2,'BD Factoraje'!$F:$F,$A14,'BD Factoraje'!$M:$M,P$1)</f>
        <v>0</v>
      </c>
      <c r="Q14" s="11">
        <f>IF($A14=Q$1,-SUMIFS('BD Factoraje'!$Q:$Q,'BD Factoraje'!$B:$B,$B$3,'BD Factoraje'!$C:$C,$B$2,'BD Factoraje'!$F:$F,$A14),0)+P14-SUMIFS('BD Factoraje'!$R:$R,'BD Factoraje'!$B:$B,$B$3,'BD Factoraje'!$C:$C,$B$2,'BD Factoraje'!$F:$F,$A14,'BD Factoraje'!$M:$M,Q$1)</f>
        <v>0</v>
      </c>
      <c r="R14" s="11">
        <f>IF($A14=R$1,-SUMIFS('BD Factoraje'!$Q:$Q,'BD Factoraje'!$B:$B,$B$3,'BD Factoraje'!$C:$C,$B$2,'BD Factoraje'!$F:$F,$A14),0)+Q14-SUMIFS('BD Factoraje'!$R:$R,'BD Factoraje'!$B:$B,$B$3,'BD Factoraje'!$C:$C,$B$2,'BD Factoraje'!$F:$F,$A14,'BD Factoraje'!$M:$M,R$1)</f>
        <v>0</v>
      </c>
      <c r="S14" s="11">
        <f>IF($A14=S$1,-SUMIFS('BD Factoraje'!$Q:$Q,'BD Factoraje'!$B:$B,$B$3,'BD Factoraje'!$C:$C,$B$2,'BD Factoraje'!$F:$F,$A14),0)+R14-SUMIFS('BD Factoraje'!$R:$R,'BD Factoraje'!$B:$B,$B$3,'BD Factoraje'!$C:$C,$B$2,'BD Factoraje'!$F:$F,$A14,'BD Factoraje'!$M:$M,S$1)</f>
        <v>0</v>
      </c>
      <c r="T14" s="11">
        <f>IF($A14=T$1,-SUMIFS('BD Factoraje'!$Q:$Q,'BD Factoraje'!$B:$B,$B$3,'BD Factoraje'!$C:$C,$B$2,'BD Factoraje'!$F:$F,$A14),0)+S14-SUMIFS('BD Factoraje'!$R:$R,'BD Factoraje'!$B:$B,$B$3,'BD Factoraje'!$C:$C,$B$2,'BD Factoraje'!$F:$F,$A14,'BD Factoraje'!$M:$M,T$1)</f>
        <v>0</v>
      </c>
      <c r="U14" s="11">
        <f>IF($A14=U$1,-SUMIFS('BD Factoraje'!$Q:$Q,'BD Factoraje'!$B:$B,$B$3,'BD Factoraje'!$C:$C,$B$2,'BD Factoraje'!$F:$F,$A14),0)+T14-SUMIFS('BD Factoraje'!$R:$R,'BD Factoraje'!$B:$B,$B$3,'BD Factoraje'!$C:$C,$B$2,'BD Factoraje'!$F:$F,$A14,'BD Factoraje'!$M:$M,U$1)</f>
        <v>0</v>
      </c>
      <c r="V14" s="11">
        <f>IF($A14=V$1,-SUMIFS('BD Factoraje'!$Q:$Q,'BD Factoraje'!$B:$B,$B$3,'BD Factoraje'!$C:$C,$B$2,'BD Factoraje'!$F:$F,$A14),0)+U14-SUMIFS('BD Factoraje'!$R:$R,'BD Factoraje'!$B:$B,$B$3,'BD Factoraje'!$C:$C,$B$2,'BD Factoraje'!$F:$F,$A14,'BD Factoraje'!$M:$M,V$1)</f>
        <v>0</v>
      </c>
      <c r="W14" s="11">
        <f>IF($A14=W$1,-SUMIFS('BD Factoraje'!$Q:$Q,'BD Factoraje'!$B:$B,$B$3,'BD Factoraje'!$C:$C,$B$2,'BD Factoraje'!$F:$F,$A14),0)+V14-SUMIFS('BD Factoraje'!$R:$R,'BD Factoraje'!$B:$B,$B$3,'BD Factoraje'!$C:$C,$B$2,'BD Factoraje'!$F:$F,$A14,'BD Factoraje'!$M:$M,W$1)</f>
        <v>0</v>
      </c>
      <c r="X14" s="11">
        <f>IF($A14=X$1,-SUMIFS('BD Factoraje'!$Q:$Q,'BD Factoraje'!$B:$B,$B$3,'BD Factoraje'!$C:$C,$B$2,'BD Factoraje'!$F:$F,$A14),0)+W14-SUMIFS('BD Factoraje'!$R:$R,'BD Factoraje'!$B:$B,$B$3,'BD Factoraje'!$C:$C,$B$2,'BD Factoraje'!$F:$F,$A14,'BD Factoraje'!$M:$M,X$1)</f>
        <v>0</v>
      </c>
      <c r="Y14" s="11">
        <f>IF($A14=Y$1,-SUMIFS('BD Factoraje'!$Q:$Q,'BD Factoraje'!$B:$B,$B$3,'BD Factoraje'!$C:$C,$B$2,'BD Factoraje'!$F:$F,$A14),0)+X14-SUMIFS('BD Factoraje'!$R:$R,'BD Factoraje'!$B:$B,$B$3,'BD Factoraje'!$C:$C,$B$2,'BD Factoraje'!$F:$F,$A14,'BD Factoraje'!$M:$M,Y$1)</f>
        <v>0</v>
      </c>
      <c r="Z14" s="11">
        <f>IF($A14=Z$1,-SUMIFS('BD Factoraje'!$Q:$Q,'BD Factoraje'!$B:$B,$B$3,'BD Factoraje'!$C:$C,$B$2,'BD Factoraje'!$F:$F,$A14),0)+Y14-SUMIFS('BD Factoraje'!$R:$R,'BD Factoraje'!$B:$B,$B$3,'BD Factoraje'!$C:$C,$B$2,'BD Factoraje'!$F:$F,$A14,'BD Factoraje'!$M:$M,Z$1)</f>
        <v>0</v>
      </c>
      <c r="AA14" s="11">
        <f>IF($A14=AA$1,-SUMIFS('BD Factoraje'!$Q:$Q,'BD Factoraje'!$B:$B,$B$3,'BD Factoraje'!$C:$C,$B$2,'BD Factoraje'!$F:$F,$A14),0)+Z14-SUMIFS('BD Factoraje'!$R:$R,'BD Factoraje'!$B:$B,$B$3,'BD Factoraje'!$C:$C,$B$2,'BD Factoraje'!$F:$F,$A14,'BD Factoraje'!$M:$M,AA$1)</f>
        <v>0</v>
      </c>
      <c r="AB14" s="11">
        <f>IF($A14=AB$1,-SUMIFS('BD Factoraje'!$Q:$Q,'BD Factoraje'!$B:$B,$B$3,'BD Factoraje'!$C:$C,$B$2,'BD Factoraje'!$F:$F,$A14),0)+AA14-SUMIFS('BD Factoraje'!$R:$R,'BD Factoraje'!$B:$B,$B$3,'BD Factoraje'!$C:$C,$B$2,'BD Factoraje'!$F:$F,$A14,'BD Factoraje'!$M:$M,AB$1)</f>
        <v>0</v>
      </c>
      <c r="AC14" s="11">
        <f>IF($A14=AC$1,-SUMIFS('BD Factoraje'!$Q:$Q,'BD Factoraje'!$B:$B,$B$3,'BD Factoraje'!$C:$C,$B$2,'BD Factoraje'!$F:$F,$A14),0)+AB14-SUMIFS('BD Factoraje'!$R:$R,'BD Factoraje'!$B:$B,$B$3,'BD Factoraje'!$C:$C,$B$2,'BD Factoraje'!$F:$F,$A14,'BD Factoraje'!$M:$M,AC$1)</f>
        <v>0</v>
      </c>
    </row>
    <row r="15" spans="1:33" x14ac:dyDescent="0.25">
      <c r="A15" s="14">
        <f t="shared" si="14"/>
        <v>15</v>
      </c>
      <c r="B15" s="8">
        <v>42795</v>
      </c>
      <c r="C15" s="11">
        <f>IF($A15=C$1,-SUMIFS('BD Factoraje'!$Q:$Q,'BD Factoraje'!$B:$B,$B$3,'BD Factoraje'!$C:$C,$B$2,'BD Factoraje'!$F:$F,$A15),0)</f>
        <v>0</v>
      </c>
      <c r="D15" s="11">
        <f>IF($A15=D$1,-SUMIFS('BD Factoraje'!$Q:$Q,'BD Factoraje'!$B:$B,$B$3,'BD Factoraje'!$C:$C,$B$2,'BD Factoraje'!$F:$F,$A15),0)+C15-SUMIFS('BD Factoraje'!$R:$R,'BD Factoraje'!$B:$B,$B$3,'BD Factoraje'!$C:$C,$B$2,'BD Factoraje'!$F:$F,$A15,'BD Factoraje'!$M:$M,D$1)</f>
        <v>0</v>
      </c>
      <c r="E15" s="11">
        <f>IF($A15=E$1,-SUMIFS('BD Factoraje'!$Q:$Q,'BD Factoraje'!$B:$B,$B$3,'BD Factoraje'!$C:$C,$B$2,'BD Factoraje'!$F:$F,$A15),0)+D15-SUMIFS('BD Factoraje'!$R:$R,'BD Factoraje'!$B:$B,$B$3,'BD Factoraje'!$C:$C,$B$2,'BD Factoraje'!$F:$F,$A15,'BD Factoraje'!$M:$M,E$1)</f>
        <v>0</v>
      </c>
      <c r="F15" s="11">
        <f>IF($A15=F$1,-SUMIFS('BD Factoraje'!$Q:$Q,'BD Factoraje'!$B:$B,$B$3,'BD Factoraje'!$C:$C,$B$2,'BD Factoraje'!$F:$F,$A15),0)+E15-SUMIFS('BD Factoraje'!$R:$R,'BD Factoraje'!$B:$B,$B$3,'BD Factoraje'!$C:$C,$B$2,'BD Factoraje'!$F:$F,$A15,'BD Factoraje'!$M:$M,F$1)</f>
        <v>0</v>
      </c>
      <c r="G15" s="11">
        <f>IF($A15=G$1,-SUMIFS('BD Factoraje'!$Q:$Q,'BD Factoraje'!$B:$B,$B$3,'BD Factoraje'!$C:$C,$B$2,'BD Factoraje'!$F:$F,$A15),0)+F15-SUMIFS('BD Factoraje'!$R:$R,'BD Factoraje'!$B:$B,$B$3,'BD Factoraje'!$C:$C,$B$2,'BD Factoraje'!$F:$F,$A15,'BD Factoraje'!$M:$M,G$1)</f>
        <v>0</v>
      </c>
      <c r="H15" s="11">
        <f>IF($A15=H$1,-SUMIFS('BD Factoraje'!$Q:$Q,'BD Factoraje'!$B:$B,$B$3,'BD Factoraje'!$C:$C,$B$2,'BD Factoraje'!$F:$F,$A15),0)+G15-SUMIFS('BD Factoraje'!$R:$R,'BD Factoraje'!$B:$B,$B$3,'BD Factoraje'!$C:$C,$B$2,'BD Factoraje'!$F:$F,$A15,'BD Factoraje'!$M:$M,H$1)</f>
        <v>0</v>
      </c>
      <c r="I15" s="11">
        <f>IF($A15=I$1,-SUMIFS('BD Factoraje'!$Q:$Q,'BD Factoraje'!$B:$B,$B$3,'BD Factoraje'!$C:$C,$B$2,'BD Factoraje'!$F:$F,$A15),0)+H15-SUMIFS('BD Factoraje'!$R:$R,'BD Factoraje'!$B:$B,$B$3,'BD Factoraje'!$C:$C,$B$2,'BD Factoraje'!$F:$F,$A15,'BD Factoraje'!$M:$M,I$1)</f>
        <v>0</v>
      </c>
      <c r="J15" s="11">
        <f>IF($A15=J$1,-SUMIFS('BD Factoraje'!$Q:$Q,'BD Factoraje'!$B:$B,$B$3,'BD Factoraje'!$C:$C,$B$2,'BD Factoraje'!$F:$F,$A15),0)+I15-SUMIFS('BD Factoraje'!$R:$R,'BD Factoraje'!$B:$B,$B$3,'BD Factoraje'!$C:$C,$B$2,'BD Factoraje'!$F:$F,$A15,'BD Factoraje'!$M:$M,J$1)</f>
        <v>0</v>
      </c>
      <c r="K15" s="11">
        <f>IF($A15=K$1,-SUMIFS('BD Factoraje'!$Q:$Q,'BD Factoraje'!$B:$B,$B$3,'BD Factoraje'!$C:$C,$B$2,'BD Factoraje'!$F:$F,$A15),0)+J15-SUMIFS('BD Factoraje'!$R:$R,'BD Factoraje'!$B:$B,$B$3,'BD Factoraje'!$C:$C,$B$2,'BD Factoraje'!$F:$F,$A15,'BD Factoraje'!$M:$M,K$1)</f>
        <v>0</v>
      </c>
      <c r="L15" s="11">
        <f>IF($A15=L$1,-SUMIFS('BD Factoraje'!$Q:$Q,'BD Factoraje'!$B:$B,$B$3,'BD Factoraje'!$C:$C,$B$2,'BD Factoraje'!$F:$F,$A15),0)+K15-SUMIFS('BD Factoraje'!$R:$R,'BD Factoraje'!$B:$B,$B$3,'BD Factoraje'!$C:$C,$B$2,'BD Factoraje'!$F:$F,$A15,'BD Factoraje'!$M:$M,L$1)</f>
        <v>0</v>
      </c>
      <c r="M15" s="11">
        <f>IF($A15=M$1,-SUMIFS('BD Factoraje'!$Q:$Q,'BD Factoraje'!$B:$B,$B$3,'BD Factoraje'!$C:$C,$B$2,'BD Factoraje'!$F:$F,$A15),0)+L15-SUMIFS('BD Factoraje'!$R:$R,'BD Factoraje'!$B:$B,$B$3,'BD Factoraje'!$C:$C,$B$2,'BD Factoraje'!$F:$F,$A15,'BD Factoraje'!$M:$M,M$1)</f>
        <v>0</v>
      </c>
      <c r="N15" s="11">
        <f>IF($A15=N$1,-SUMIFS('BD Factoraje'!$Q:$Q,'BD Factoraje'!$B:$B,$B$3,'BD Factoraje'!$C:$C,$B$2,'BD Factoraje'!$F:$F,$A15),0)+M15-SUMIFS('BD Factoraje'!$R:$R,'BD Factoraje'!$B:$B,$B$3,'BD Factoraje'!$C:$C,$B$2,'BD Factoraje'!$F:$F,$A15,'BD Factoraje'!$M:$M,N$1)</f>
        <v>0</v>
      </c>
      <c r="O15" s="11">
        <f>IF($A15=O$1,-SUMIFS('BD Factoraje'!$Q:$Q,'BD Factoraje'!$B:$B,$B$3,'BD Factoraje'!$C:$C,$B$2,'BD Factoraje'!$F:$F,$A15),0)+N15-SUMIFS('BD Factoraje'!$R:$R,'BD Factoraje'!$B:$B,$B$3,'BD Factoraje'!$C:$C,$B$2,'BD Factoraje'!$F:$F,$A15,'BD Factoraje'!$M:$M,O$1)</f>
        <v>0</v>
      </c>
      <c r="P15" s="11">
        <f>IF($A15=P$1,-SUMIFS('BD Factoraje'!$Q:$Q,'BD Factoraje'!$B:$B,$B$3,'BD Factoraje'!$C:$C,$B$2,'BD Factoraje'!$F:$F,$A15),0)+O15-SUMIFS('BD Factoraje'!$R:$R,'BD Factoraje'!$B:$B,$B$3,'BD Factoraje'!$C:$C,$B$2,'BD Factoraje'!$F:$F,$A15,'BD Factoraje'!$M:$M,P$1)</f>
        <v>0</v>
      </c>
      <c r="Q15" s="11">
        <f>IF($A15=Q$1,-SUMIFS('BD Factoraje'!$Q:$Q,'BD Factoraje'!$B:$B,$B$3,'BD Factoraje'!$C:$C,$B$2,'BD Factoraje'!$F:$F,$A15),0)+P15-SUMIFS('BD Factoraje'!$R:$R,'BD Factoraje'!$B:$B,$B$3,'BD Factoraje'!$C:$C,$B$2,'BD Factoraje'!$F:$F,$A15,'BD Factoraje'!$M:$M,Q$1)</f>
        <v>0</v>
      </c>
      <c r="R15" s="11">
        <f>IF($A15=R$1,-SUMIFS('BD Factoraje'!$Q:$Q,'BD Factoraje'!$B:$B,$B$3,'BD Factoraje'!$C:$C,$B$2,'BD Factoraje'!$F:$F,$A15),0)+Q15-SUMIFS('BD Factoraje'!$R:$R,'BD Factoraje'!$B:$B,$B$3,'BD Factoraje'!$C:$C,$B$2,'BD Factoraje'!$F:$F,$A15,'BD Factoraje'!$M:$M,R$1)</f>
        <v>0</v>
      </c>
      <c r="S15" s="11">
        <f>IF($A15=S$1,-SUMIFS('BD Factoraje'!$Q:$Q,'BD Factoraje'!$B:$B,$B$3,'BD Factoraje'!$C:$C,$B$2,'BD Factoraje'!$F:$F,$A15),0)+R15-SUMIFS('BD Factoraje'!$R:$R,'BD Factoraje'!$B:$B,$B$3,'BD Factoraje'!$C:$C,$B$2,'BD Factoraje'!$F:$F,$A15,'BD Factoraje'!$M:$M,S$1)</f>
        <v>0</v>
      </c>
      <c r="T15" s="11">
        <f>IF($A15=T$1,-SUMIFS('BD Factoraje'!$Q:$Q,'BD Factoraje'!$B:$B,$B$3,'BD Factoraje'!$C:$C,$B$2,'BD Factoraje'!$F:$F,$A15),0)+S15-SUMIFS('BD Factoraje'!$R:$R,'BD Factoraje'!$B:$B,$B$3,'BD Factoraje'!$C:$C,$B$2,'BD Factoraje'!$F:$F,$A15,'BD Factoraje'!$M:$M,T$1)</f>
        <v>0</v>
      </c>
      <c r="U15" s="11">
        <f>IF($A15=U$1,-SUMIFS('BD Factoraje'!$Q:$Q,'BD Factoraje'!$B:$B,$B$3,'BD Factoraje'!$C:$C,$B$2,'BD Factoraje'!$F:$F,$A15),0)+T15-SUMIFS('BD Factoraje'!$R:$R,'BD Factoraje'!$B:$B,$B$3,'BD Factoraje'!$C:$C,$B$2,'BD Factoraje'!$F:$F,$A15,'BD Factoraje'!$M:$M,U$1)</f>
        <v>0</v>
      </c>
      <c r="V15" s="11">
        <f>IF($A15=V$1,-SUMIFS('BD Factoraje'!$Q:$Q,'BD Factoraje'!$B:$B,$B$3,'BD Factoraje'!$C:$C,$B$2,'BD Factoraje'!$F:$F,$A15),0)+U15-SUMIFS('BD Factoraje'!$R:$R,'BD Factoraje'!$B:$B,$B$3,'BD Factoraje'!$C:$C,$B$2,'BD Factoraje'!$F:$F,$A15,'BD Factoraje'!$M:$M,V$1)</f>
        <v>0</v>
      </c>
      <c r="W15" s="11">
        <f>IF($A15=W$1,-SUMIFS('BD Factoraje'!$Q:$Q,'BD Factoraje'!$B:$B,$B$3,'BD Factoraje'!$C:$C,$B$2,'BD Factoraje'!$F:$F,$A15),0)+V15-SUMIFS('BD Factoraje'!$R:$R,'BD Factoraje'!$B:$B,$B$3,'BD Factoraje'!$C:$C,$B$2,'BD Factoraje'!$F:$F,$A15,'BD Factoraje'!$M:$M,W$1)</f>
        <v>0</v>
      </c>
      <c r="X15" s="11">
        <f>IF($A15=X$1,-SUMIFS('BD Factoraje'!$Q:$Q,'BD Factoraje'!$B:$B,$B$3,'BD Factoraje'!$C:$C,$B$2,'BD Factoraje'!$F:$F,$A15),0)+W15-SUMIFS('BD Factoraje'!$R:$R,'BD Factoraje'!$B:$B,$B$3,'BD Factoraje'!$C:$C,$B$2,'BD Factoraje'!$F:$F,$A15,'BD Factoraje'!$M:$M,X$1)</f>
        <v>0</v>
      </c>
      <c r="Y15" s="11">
        <f>IF($A15=Y$1,-SUMIFS('BD Factoraje'!$Q:$Q,'BD Factoraje'!$B:$B,$B$3,'BD Factoraje'!$C:$C,$B$2,'BD Factoraje'!$F:$F,$A15),0)+X15-SUMIFS('BD Factoraje'!$R:$R,'BD Factoraje'!$B:$B,$B$3,'BD Factoraje'!$C:$C,$B$2,'BD Factoraje'!$F:$F,$A15,'BD Factoraje'!$M:$M,Y$1)</f>
        <v>0</v>
      </c>
      <c r="Z15" s="11">
        <f>IF($A15=Z$1,-SUMIFS('BD Factoraje'!$Q:$Q,'BD Factoraje'!$B:$B,$B$3,'BD Factoraje'!$C:$C,$B$2,'BD Factoraje'!$F:$F,$A15),0)+Y15-SUMIFS('BD Factoraje'!$R:$R,'BD Factoraje'!$B:$B,$B$3,'BD Factoraje'!$C:$C,$B$2,'BD Factoraje'!$F:$F,$A15,'BD Factoraje'!$M:$M,Z$1)</f>
        <v>0</v>
      </c>
      <c r="AA15" s="11">
        <f>IF($A15=AA$1,-SUMIFS('BD Factoraje'!$Q:$Q,'BD Factoraje'!$B:$B,$B$3,'BD Factoraje'!$C:$C,$B$2,'BD Factoraje'!$F:$F,$A15),0)+Z15-SUMIFS('BD Factoraje'!$R:$R,'BD Factoraje'!$B:$B,$B$3,'BD Factoraje'!$C:$C,$B$2,'BD Factoraje'!$F:$F,$A15,'BD Factoraje'!$M:$M,AA$1)</f>
        <v>0</v>
      </c>
      <c r="AB15" s="11">
        <f>IF($A15=AB$1,-SUMIFS('BD Factoraje'!$Q:$Q,'BD Factoraje'!$B:$B,$B$3,'BD Factoraje'!$C:$C,$B$2,'BD Factoraje'!$F:$F,$A15),0)+AA15-SUMIFS('BD Factoraje'!$R:$R,'BD Factoraje'!$B:$B,$B$3,'BD Factoraje'!$C:$C,$B$2,'BD Factoraje'!$F:$F,$A15,'BD Factoraje'!$M:$M,AB$1)</f>
        <v>0</v>
      </c>
      <c r="AC15" s="11">
        <f>IF($A15=AC$1,-SUMIFS('BD Factoraje'!$Q:$Q,'BD Factoraje'!$B:$B,$B$3,'BD Factoraje'!$C:$C,$B$2,'BD Factoraje'!$F:$F,$A15),0)+AB15-SUMIFS('BD Factoraje'!$R:$R,'BD Factoraje'!$B:$B,$B$3,'BD Factoraje'!$C:$C,$B$2,'BD Factoraje'!$F:$F,$A15,'BD Factoraje'!$M:$M,AC$1)</f>
        <v>0</v>
      </c>
    </row>
    <row r="16" spans="1:33" x14ac:dyDescent="0.25">
      <c r="A16" s="14">
        <f t="shared" si="14"/>
        <v>16</v>
      </c>
      <c r="B16" s="8">
        <v>42826</v>
      </c>
      <c r="C16" s="11">
        <f>IF($A16=C$1,-SUMIFS('BD Factoraje'!$Q:$Q,'BD Factoraje'!$B:$B,$B$3,'BD Factoraje'!$C:$C,$B$2,'BD Factoraje'!$F:$F,$A16),0)</f>
        <v>0</v>
      </c>
      <c r="D16" s="11">
        <f>IF($A16=D$1,-SUMIFS('BD Factoraje'!$Q:$Q,'BD Factoraje'!$B:$B,$B$3,'BD Factoraje'!$C:$C,$B$2,'BD Factoraje'!$F:$F,$A16),0)+C16-SUMIFS('BD Factoraje'!$R:$R,'BD Factoraje'!$B:$B,$B$3,'BD Factoraje'!$C:$C,$B$2,'BD Factoraje'!$F:$F,$A16,'BD Factoraje'!$M:$M,D$1)</f>
        <v>0</v>
      </c>
      <c r="E16" s="11">
        <f>IF($A16=E$1,-SUMIFS('BD Factoraje'!$Q:$Q,'BD Factoraje'!$B:$B,$B$3,'BD Factoraje'!$C:$C,$B$2,'BD Factoraje'!$F:$F,$A16),0)+D16-SUMIFS('BD Factoraje'!$R:$R,'BD Factoraje'!$B:$B,$B$3,'BD Factoraje'!$C:$C,$B$2,'BD Factoraje'!$F:$F,$A16,'BD Factoraje'!$M:$M,E$1)</f>
        <v>0</v>
      </c>
      <c r="F16" s="11">
        <f>IF($A16=F$1,-SUMIFS('BD Factoraje'!$Q:$Q,'BD Factoraje'!$B:$B,$B$3,'BD Factoraje'!$C:$C,$B$2,'BD Factoraje'!$F:$F,$A16),0)+E16-SUMIFS('BD Factoraje'!$R:$R,'BD Factoraje'!$B:$B,$B$3,'BD Factoraje'!$C:$C,$B$2,'BD Factoraje'!$F:$F,$A16,'BD Factoraje'!$M:$M,F$1)</f>
        <v>0</v>
      </c>
      <c r="G16" s="11">
        <f>IF($A16=G$1,-SUMIFS('BD Factoraje'!$Q:$Q,'BD Factoraje'!$B:$B,$B$3,'BD Factoraje'!$C:$C,$B$2,'BD Factoraje'!$F:$F,$A16),0)+F16-SUMIFS('BD Factoraje'!$R:$R,'BD Factoraje'!$B:$B,$B$3,'BD Factoraje'!$C:$C,$B$2,'BD Factoraje'!$F:$F,$A16,'BD Factoraje'!$M:$M,G$1)</f>
        <v>0</v>
      </c>
      <c r="H16" s="11">
        <f>IF($A16=H$1,-SUMIFS('BD Factoraje'!$Q:$Q,'BD Factoraje'!$B:$B,$B$3,'BD Factoraje'!$C:$C,$B$2,'BD Factoraje'!$F:$F,$A16),0)+G16-SUMIFS('BD Factoraje'!$R:$R,'BD Factoraje'!$B:$B,$B$3,'BD Factoraje'!$C:$C,$B$2,'BD Factoraje'!$F:$F,$A16,'BD Factoraje'!$M:$M,H$1)</f>
        <v>0</v>
      </c>
      <c r="I16" s="11">
        <f>IF($A16=I$1,-SUMIFS('BD Factoraje'!$Q:$Q,'BD Factoraje'!$B:$B,$B$3,'BD Factoraje'!$C:$C,$B$2,'BD Factoraje'!$F:$F,$A16),0)+H16-SUMIFS('BD Factoraje'!$R:$R,'BD Factoraje'!$B:$B,$B$3,'BD Factoraje'!$C:$C,$B$2,'BD Factoraje'!$F:$F,$A16,'BD Factoraje'!$M:$M,I$1)</f>
        <v>0</v>
      </c>
      <c r="J16" s="11">
        <f>IF($A16=J$1,-SUMIFS('BD Factoraje'!$Q:$Q,'BD Factoraje'!$B:$B,$B$3,'BD Factoraje'!$C:$C,$B$2,'BD Factoraje'!$F:$F,$A16),0)+I16-SUMIFS('BD Factoraje'!$R:$R,'BD Factoraje'!$B:$B,$B$3,'BD Factoraje'!$C:$C,$B$2,'BD Factoraje'!$F:$F,$A16,'BD Factoraje'!$M:$M,J$1)</f>
        <v>0</v>
      </c>
      <c r="K16" s="11">
        <f>IF($A16=K$1,-SUMIFS('BD Factoraje'!$Q:$Q,'BD Factoraje'!$B:$B,$B$3,'BD Factoraje'!$C:$C,$B$2,'BD Factoraje'!$F:$F,$A16),0)+J16-SUMIFS('BD Factoraje'!$R:$R,'BD Factoraje'!$B:$B,$B$3,'BD Factoraje'!$C:$C,$B$2,'BD Factoraje'!$F:$F,$A16,'BD Factoraje'!$M:$M,K$1)</f>
        <v>0</v>
      </c>
      <c r="L16" s="11">
        <f>IF($A16=L$1,-SUMIFS('BD Factoraje'!$Q:$Q,'BD Factoraje'!$B:$B,$B$3,'BD Factoraje'!$C:$C,$B$2,'BD Factoraje'!$F:$F,$A16),0)+K16-SUMIFS('BD Factoraje'!$R:$R,'BD Factoraje'!$B:$B,$B$3,'BD Factoraje'!$C:$C,$B$2,'BD Factoraje'!$F:$F,$A16,'BD Factoraje'!$M:$M,L$1)</f>
        <v>0</v>
      </c>
      <c r="M16" s="11">
        <f>IF($A16=M$1,-SUMIFS('BD Factoraje'!$Q:$Q,'BD Factoraje'!$B:$B,$B$3,'BD Factoraje'!$C:$C,$B$2,'BD Factoraje'!$F:$F,$A16),0)+L16-SUMIFS('BD Factoraje'!$R:$R,'BD Factoraje'!$B:$B,$B$3,'BD Factoraje'!$C:$C,$B$2,'BD Factoraje'!$F:$F,$A16,'BD Factoraje'!$M:$M,M$1)</f>
        <v>0</v>
      </c>
      <c r="N16" s="11">
        <f>IF($A16=N$1,-SUMIFS('BD Factoraje'!$Q:$Q,'BD Factoraje'!$B:$B,$B$3,'BD Factoraje'!$C:$C,$B$2,'BD Factoraje'!$F:$F,$A16),0)+M16-SUMIFS('BD Factoraje'!$R:$R,'BD Factoraje'!$B:$B,$B$3,'BD Factoraje'!$C:$C,$B$2,'BD Factoraje'!$F:$F,$A16,'BD Factoraje'!$M:$M,N$1)</f>
        <v>0</v>
      </c>
      <c r="O16" s="11">
        <f>IF($A16=O$1,-SUMIFS('BD Factoraje'!$Q:$Q,'BD Factoraje'!$B:$B,$B$3,'BD Factoraje'!$C:$C,$B$2,'BD Factoraje'!$F:$F,$A16),0)+N16-SUMIFS('BD Factoraje'!$R:$R,'BD Factoraje'!$B:$B,$B$3,'BD Factoraje'!$C:$C,$B$2,'BD Factoraje'!$F:$F,$A16,'BD Factoraje'!$M:$M,O$1)</f>
        <v>0</v>
      </c>
      <c r="P16" s="11">
        <f>IF($A16=P$1,-SUMIFS('BD Factoraje'!$Q:$Q,'BD Factoraje'!$B:$B,$B$3,'BD Factoraje'!$C:$C,$B$2,'BD Factoraje'!$F:$F,$A16),0)+O16-SUMIFS('BD Factoraje'!$R:$R,'BD Factoraje'!$B:$B,$B$3,'BD Factoraje'!$C:$C,$B$2,'BD Factoraje'!$F:$F,$A16,'BD Factoraje'!$M:$M,P$1)</f>
        <v>0</v>
      </c>
      <c r="Q16" s="11">
        <f>IF($A16=Q$1,-SUMIFS('BD Factoraje'!$Q:$Q,'BD Factoraje'!$B:$B,$B$3,'BD Factoraje'!$C:$C,$B$2,'BD Factoraje'!$F:$F,$A16),0)+P16-SUMIFS('BD Factoraje'!$R:$R,'BD Factoraje'!$B:$B,$B$3,'BD Factoraje'!$C:$C,$B$2,'BD Factoraje'!$F:$F,$A16,'BD Factoraje'!$M:$M,Q$1)</f>
        <v>0</v>
      </c>
      <c r="R16" s="11">
        <f>IF($A16=R$1,-SUMIFS('BD Factoraje'!$Q:$Q,'BD Factoraje'!$B:$B,$B$3,'BD Factoraje'!$C:$C,$B$2,'BD Factoraje'!$F:$F,$A16),0)+Q16-SUMIFS('BD Factoraje'!$R:$R,'BD Factoraje'!$B:$B,$B$3,'BD Factoraje'!$C:$C,$B$2,'BD Factoraje'!$F:$F,$A16,'BD Factoraje'!$M:$M,R$1)</f>
        <v>0</v>
      </c>
      <c r="S16" s="11">
        <f>IF($A16=S$1,-SUMIFS('BD Factoraje'!$Q:$Q,'BD Factoraje'!$B:$B,$B$3,'BD Factoraje'!$C:$C,$B$2,'BD Factoraje'!$F:$F,$A16),0)+R16-SUMIFS('BD Factoraje'!$R:$R,'BD Factoraje'!$B:$B,$B$3,'BD Factoraje'!$C:$C,$B$2,'BD Factoraje'!$F:$F,$A16,'BD Factoraje'!$M:$M,S$1)</f>
        <v>0</v>
      </c>
      <c r="T16" s="11">
        <f>IF($A16=T$1,-SUMIFS('BD Factoraje'!$Q:$Q,'BD Factoraje'!$B:$B,$B$3,'BD Factoraje'!$C:$C,$B$2,'BD Factoraje'!$F:$F,$A16),0)+S16-SUMIFS('BD Factoraje'!$R:$R,'BD Factoraje'!$B:$B,$B$3,'BD Factoraje'!$C:$C,$B$2,'BD Factoraje'!$F:$F,$A16,'BD Factoraje'!$M:$M,T$1)</f>
        <v>0</v>
      </c>
      <c r="U16" s="11">
        <f>IF($A16=U$1,-SUMIFS('BD Factoraje'!$Q:$Q,'BD Factoraje'!$B:$B,$B$3,'BD Factoraje'!$C:$C,$B$2,'BD Factoraje'!$F:$F,$A16),0)+T16-SUMIFS('BD Factoraje'!$R:$R,'BD Factoraje'!$B:$B,$B$3,'BD Factoraje'!$C:$C,$B$2,'BD Factoraje'!$F:$F,$A16,'BD Factoraje'!$M:$M,U$1)</f>
        <v>0</v>
      </c>
      <c r="V16" s="11">
        <f>IF($A16=V$1,-SUMIFS('BD Factoraje'!$Q:$Q,'BD Factoraje'!$B:$B,$B$3,'BD Factoraje'!$C:$C,$B$2,'BD Factoraje'!$F:$F,$A16),0)+U16-SUMIFS('BD Factoraje'!$R:$R,'BD Factoraje'!$B:$B,$B$3,'BD Factoraje'!$C:$C,$B$2,'BD Factoraje'!$F:$F,$A16,'BD Factoraje'!$M:$M,V$1)</f>
        <v>0</v>
      </c>
      <c r="W16" s="11">
        <f>IF($A16=W$1,-SUMIFS('BD Factoraje'!$Q:$Q,'BD Factoraje'!$B:$B,$B$3,'BD Factoraje'!$C:$C,$B$2,'BD Factoraje'!$F:$F,$A16),0)+V16-SUMIFS('BD Factoraje'!$R:$R,'BD Factoraje'!$B:$B,$B$3,'BD Factoraje'!$C:$C,$B$2,'BD Factoraje'!$F:$F,$A16,'BD Factoraje'!$M:$M,W$1)</f>
        <v>0</v>
      </c>
      <c r="X16" s="11">
        <f>IF($A16=X$1,-SUMIFS('BD Factoraje'!$Q:$Q,'BD Factoraje'!$B:$B,$B$3,'BD Factoraje'!$C:$C,$B$2,'BD Factoraje'!$F:$F,$A16),0)+W16-SUMIFS('BD Factoraje'!$R:$R,'BD Factoraje'!$B:$B,$B$3,'BD Factoraje'!$C:$C,$B$2,'BD Factoraje'!$F:$F,$A16,'BD Factoraje'!$M:$M,X$1)</f>
        <v>0</v>
      </c>
      <c r="Y16" s="11">
        <f>IF($A16=Y$1,-SUMIFS('BD Factoraje'!$Q:$Q,'BD Factoraje'!$B:$B,$B$3,'BD Factoraje'!$C:$C,$B$2,'BD Factoraje'!$F:$F,$A16),0)+X16-SUMIFS('BD Factoraje'!$R:$R,'BD Factoraje'!$B:$B,$B$3,'BD Factoraje'!$C:$C,$B$2,'BD Factoraje'!$F:$F,$A16,'BD Factoraje'!$M:$M,Y$1)</f>
        <v>0</v>
      </c>
      <c r="Z16" s="11">
        <f>IF($A16=Z$1,-SUMIFS('BD Factoraje'!$Q:$Q,'BD Factoraje'!$B:$B,$B$3,'BD Factoraje'!$C:$C,$B$2,'BD Factoraje'!$F:$F,$A16),0)+Y16-SUMIFS('BD Factoraje'!$R:$R,'BD Factoraje'!$B:$B,$B$3,'BD Factoraje'!$C:$C,$B$2,'BD Factoraje'!$F:$F,$A16,'BD Factoraje'!$M:$M,Z$1)</f>
        <v>0</v>
      </c>
      <c r="AA16" s="11">
        <f>IF($A16=AA$1,-SUMIFS('BD Factoraje'!$Q:$Q,'BD Factoraje'!$B:$B,$B$3,'BD Factoraje'!$C:$C,$B$2,'BD Factoraje'!$F:$F,$A16),0)+Z16-SUMIFS('BD Factoraje'!$R:$R,'BD Factoraje'!$B:$B,$B$3,'BD Factoraje'!$C:$C,$B$2,'BD Factoraje'!$F:$F,$A16,'BD Factoraje'!$M:$M,AA$1)</f>
        <v>0</v>
      </c>
      <c r="AB16" s="11">
        <f>IF($A16=AB$1,-SUMIFS('BD Factoraje'!$Q:$Q,'BD Factoraje'!$B:$B,$B$3,'BD Factoraje'!$C:$C,$B$2,'BD Factoraje'!$F:$F,$A16),0)+AA16-SUMIFS('BD Factoraje'!$R:$R,'BD Factoraje'!$B:$B,$B$3,'BD Factoraje'!$C:$C,$B$2,'BD Factoraje'!$F:$F,$A16,'BD Factoraje'!$M:$M,AB$1)</f>
        <v>0</v>
      </c>
      <c r="AC16" s="11">
        <f>IF($A16=AC$1,-SUMIFS('BD Factoraje'!$Q:$Q,'BD Factoraje'!$B:$B,$B$3,'BD Factoraje'!$C:$C,$B$2,'BD Factoraje'!$F:$F,$A16),0)+AB16-SUMIFS('BD Factoraje'!$R:$R,'BD Factoraje'!$B:$B,$B$3,'BD Factoraje'!$C:$C,$B$2,'BD Factoraje'!$F:$F,$A16,'BD Factoraje'!$M:$M,AC$1)</f>
        <v>0</v>
      </c>
    </row>
    <row r="17" spans="1:33" x14ac:dyDescent="0.25">
      <c r="A17" s="14">
        <f t="shared" si="14"/>
        <v>17</v>
      </c>
      <c r="B17" s="8">
        <v>42856</v>
      </c>
      <c r="C17" s="11">
        <f>IF($A17=C$1,-SUMIFS('BD Factoraje'!$Q:$Q,'BD Factoraje'!$B:$B,$B$3,'BD Factoraje'!$C:$C,$B$2,'BD Factoraje'!$F:$F,$A17),0)</f>
        <v>0</v>
      </c>
      <c r="D17" s="11">
        <f>IF($A17=D$1,-SUMIFS('BD Factoraje'!$Q:$Q,'BD Factoraje'!$B:$B,$B$3,'BD Factoraje'!$C:$C,$B$2,'BD Factoraje'!$F:$F,$A17),0)+C17-SUMIFS('BD Factoraje'!$R:$R,'BD Factoraje'!$B:$B,$B$3,'BD Factoraje'!$C:$C,$B$2,'BD Factoraje'!$F:$F,$A17,'BD Factoraje'!$M:$M,D$1)</f>
        <v>0</v>
      </c>
      <c r="E17" s="11">
        <f>IF($A17=E$1,-SUMIFS('BD Factoraje'!$Q:$Q,'BD Factoraje'!$B:$B,$B$3,'BD Factoraje'!$C:$C,$B$2,'BD Factoraje'!$F:$F,$A17),0)+D17-SUMIFS('BD Factoraje'!$R:$R,'BD Factoraje'!$B:$B,$B$3,'BD Factoraje'!$C:$C,$B$2,'BD Factoraje'!$F:$F,$A17,'BD Factoraje'!$M:$M,E$1)</f>
        <v>0</v>
      </c>
      <c r="F17" s="11">
        <f>IF($A17=F$1,-SUMIFS('BD Factoraje'!$Q:$Q,'BD Factoraje'!$B:$B,$B$3,'BD Factoraje'!$C:$C,$B$2,'BD Factoraje'!$F:$F,$A17),0)+E17-SUMIFS('BD Factoraje'!$R:$R,'BD Factoraje'!$B:$B,$B$3,'BD Factoraje'!$C:$C,$B$2,'BD Factoraje'!$F:$F,$A17,'BD Factoraje'!$M:$M,F$1)</f>
        <v>0</v>
      </c>
      <c r="G17" s="11">
        <f>IF($A17=G$1,-SUMIFS('BD Factoraje'!$Q:$Q,'BD Factoraje'!$B:$B,$B$3,'BD Factoraje'!$C:$C,$B$2,'BD Factoraje'!$F:$F,$A17),0)+F17-SUMIFS('BD Factoraje'!$R:$R,'BD Factoraje'!$B:$B,$B$3,'BD Factoraje'!$C:$C,$B$2,'BD Factoraje'!$F:$F,$A17,'BD Factoraje'!$M:$M,G$1)</f>
        <v>0</v>
      </c>
      <c r="H17" s="11">
        <f>IF($A17=H$1,-SUMIFS('BD Factoraje'!$Q:$Q,'BD Factoraje'!$B:$B,$B$3,'BD Factoraje'!$C:$C,$B$2,'BD Factoraje'!$F:$F,$A17),0)+G17-SUMIFS('BD Factoraje'!$R:$R,'BD Factoraje'!$B:$B,$B$3,'BD Factoraje'!$C:$C,$B$2,'BD Factoraje'!$F:$F,$A17,'BD Factoraje'!$M:$M,H$1)</f>
        <v>0</v>
      </c>
      <c r="I17" s="11">
        <f>IF($A17=I$1,-SUMIFS('BD Factoraje'!$Q:$Q,'BD Factoraje'!$B:$B,$B$3,'BD Factoraje'!$C:$C,$B$2,'BD Factoraje'!$F:$F,$A17),0)+H17-SUMIFS('BD Factoraje'!$R:$R,'BD Factoraje'!$B:$B,$B$3,'BD Factoraje'!$C:$C,$B$2,'BD Factoraje'!$F:$F,$A17,'BD Factoraje'!$M:$M,I$1)</f>
        <v>0</v>
      </c>
      <c r="J17" s="11">
        <f>IF($A17=J$1,-SUMIFS('BD Factoraje'!$Q:$Q,'BD Factoraje'!$B:$B,$B$3,'BD Factoraje'!$C:$C,$B$2,'BD Factoraje'!$F:$F,$A17),0)+I17-SUMIFS('BD Factoraje'!$R:$R,'BD Factoraje'!$B:$B,$B$3,'BD Factoraje'!$C:$C,$B$2,'BD Factoraje'!$F:$F,$A17,'BD Factoraje'!$M:$M,J$1)</f>
        <v>0</v>
      </c>
      <c r="K17" s="11">
        <f>IF($A17=K$1,-SUMIFS('BD Factoraje'!$Q:$Q,'BD Factoraje'!$B:$B,$B$3,'BD Factoraje'!$C:$C,$B$2,'BD Factoraje'!$F:$F,$A17),0)+J17-SUMIFS('BD Factoraje'!$R:$R,'BD Factoraje'!$B:$B,$B$3,'BD Factoraje'!$C:$C,$B$2,'BD Factoraje'!$F:$F,$A17,'BD Factoraje'!$M:$M,K$1)</f>
        <v>0</v>
      </c>
      <c r="L17" s="11">
        <f>IF($A17=L$1,-SUMIFS('BD Factoraje'!$Q:$Q,'BD Factoraje'!$B:$B,$B$3,'BD Factoraje'!$C:$C,$B$2,'BD Factoraje'!$F:$F,$A17),0)+K17-SUMIFS('BD Factoraje'!$R:$R,'BD Factoraje'!$B:$B,$B$3,'BD Factoraje'!$C:$C,$B$2,'BD Factoraje'!$F:$F,$A17,'BD Factoraje'!$M:$M,L$1)</f>
        <v>0</v>
      </c>
      <c r="M17" s="11">
        <f>IF($A17=M$1,-SUMIFS('BD Factoraje'!$Q:$Q,'BD Factoraje'!$B:$B,$B$3,'BD Factoraje'!$C:$C,$B$2,'BD Factoraje'!$F:$F,$A17),0)+L17-SUMIFS('BD Factoraje'!$R:$R,'BD Factoraje'!$B:$B,$B$3,'BD Factoraje'!$C:$C,$B$2,'BD Factoraje'!$F:$F,$A17,'BD Factoraje'!$M:$M,M$1)</f>
        <v>0</v>
      </c>
      <c r="N17" s="11">
        <f>IF($A17=N$1,-SUMIFS('BD Factoraje'!$Q:$Q,'BD Factoraje'!$B:$B,$B$3,'BD Factoraje'!$C:$C,$B$2,'BD Factoraje'!$F:$F,$A17),0)+M17-SUMIFS('BD Factoraje'!$R:$R,'BD Factoraje'!$B:$B,$B$3,'BD Factoraje'!$C:$C,$B$2,'BD Factoraje'!$F:$F,$A17,'BD Factoraje'!$M:$M,N$1)</f>
        <v>0</v>
      </c>
      <c r="O17" s="11">
        <f>IF($A17=O$1,-SUMIFS('BD Factoraje'!$Q:$Q,'BD Factoraje'!$B:$B,$B$3,'BD Factoraje'!$C:$C,$B$2,'BD Factoraje'!$F:$F,$A17),0)+N17-SUMIFS('BD Factoraje'!$R:$R,'BD Factoraje'!$B:$B,$B$3,'BD Factoraje'!$C:$C,$B$2,'BD Factoraje'!$F:$F,$A17,'BD Factoraje'!$M:$M,O$1)</f>
        <v>0</v>
      </c>
      <c r="P17" s="11">
        <f>IF($A17=P$1,-SUMIFS('BD Factoraje'!$Q:$Q,'BD Factoraje'!$B:$B,$B$3,'BD Factoraje'!$C:$C,$B$2,'BD Factoraje'!$F:$F,$A17),0)+O17-SUMIFS('BD Factoraje'!$R:$R,'BD Factoraje'!$B:$B,$B$3,'BD Factoraje'!$C:$C,$B$2,'BD Factoraje'!$F:$F,$A17,'BD Factoraje'!$M:$M,P$1)</f>
        <v>0</v>
      </c>
      <c r="Q17" s="11">
        <f>IF($A17=Q$1,-SUMIFS('BD Factoraje'!$Q:$Q,'BD Factoraje'!$B:$B,$B$3,'BD Factoraje'!$C:$C,$B$2,'BD Factoraje'!$F:$F,$A17),0)+P17-SUMIFS('BD Factoraje'!$R:$R,'BD Factoraje'!$B:$B,$B$3,'BD Factoraje'!$C:$C,$B$2,'BD Factoraje'!$F:$F,$A17,'BD Factoraje'!$M:$M,Q$1)</f>
        <v>0</v>
      </c>
      <c r="R17" s="11">
        <f>IF($A17=R$1,-SUMIFS('BD Factoraje'!$Q:$Q,'BD Factoraje'!$B:$B,$B$3,'BD Factoraje'!$C:$C,$B$2,'BD Factoraje'!$F:$F,$A17),0)+Q17-SUMIFS('BD Factoraje'!$R:$R,'BD Factoraje'!$B:$B,$B$3,'BD Factoraje'!$C:$C,$B$2,'BD Factoraje'!$F:$F,$A17,'BD Factoraje'!$M:$M,R$1)</f>
        <v>0</v>
      </c>
      <c r="S17" s="11">
        <f>IF($A17=S$1,-SUMIFS('BD Factoraje'!$Q:$Q,'BD Factoraje'!$B:$B,$B$3,'BD Factoraje'!$C:$C,$B$2,'BD Factoraje'!$F:$F,$A17),0)+R17-SUMIFS('BD Factoraje'!$R:$R,'BD Factoraje'!$B:$B,$B$3,'BD Factoraje'!$C:$C,$B$2,'BD Factoraje'!$F:$F,$A17,'BD Factoraje'!$M:$M,S$1)</f>
        <v>0</v>
      </c>
      <c r="T17" s="11">
        <f>IF($A17=T$1,-SUMIFS('BD Factoraje'!$Q:$Q,'BD Factoraje'!$B:$B,$B$3,'BD Factoraje'!$C:$C,$B$2,'BD Factoraje'!$F:$F,$A17),0)+S17-SUMIFS('BD Factoraje'!$R:$R,'BD Factoraje'!$B:$B,$B$3,'BD Factoraje'!$C:$C,$B$2,'BD Factoraje'!$F:$F,$A17,'BD Factoraje'!$M:$M,T$1)</f>
        <v>0</v>
      </c>
      <c r="U17" s="11">
        <f>IF($A17=U$1,-SUMIFS('BD Factoraje'!$Q:$Q,'BD Factoraje'!$B:$B,$B$3,'BD Factoraje'!$C:$C,$B$2,'BD Factoraje'!$F:$F,$A17),0)+T17-SUMIFS('BD Factoraje'!$R:$R,'BD Factoraje'!$B:$B,$B$3,'BD Factoraje'!$C:$C,$B$2,'BD Factoraje'!$F:$F,$A17,'BD Factoraje'!$M:$M,U$1)</f>
        <v>0</v>
      </c>
      <c r="V17" s="11">
        <f>IF($A17=V$1,-SUMIFS('BD Factoraje'!$Q:$Q,'BD Factoraje'!$B:$B,$B$3,'BD Factoraje'!$C:$C,$B$2,'BD Factoraje'!$F:$F,$A17),0)+U17-SUMIFS('BD Factoraje'!$R:$R,'BD Factoraje'!$B:$B,$B$3,'BD Factoraje'!$C:$C,$B$2,'BD Factoraje'!$F:$F,$A17,'BD Factoraje'!$M:$M,V$1)</f>
        <v>0</v>
      </c>
      <c r="W17" s="11">
        <f>IF($A17=W$1,-SUMIFS('BD Factoraje'!$Q:$Q,'BD Factoraje'!$B:$B,$B$3,'BD Factoraje'!$C:$C,$B$2,'BD Factoraje'!$F:$F,$A17),0)+V17-SUMIFS('BD Factoraje'!$R:$R,'BD Factoraje'!$B:$B,$B$3,'BD Factoraje'!$C:$C,$B$2,'BD Factoraje'!$F:$F,$A17,'BD Factoraje'!$M:$M,W$1)</f>
        <v>0</v>
      </c>
      <c r="X17" s="11">
        <f>IF($A17=X$1,-SUMIFS('BD Factoraje'!$Q:$Q,'BD Factoraje'!$B:$B,$B$3,'BD Factoraje'!$C:$C,$B$2,'BD Factoraje'!$F:$F,$A17),0)+W17-SUMIFS('BD Factoraje'!$R:$R,'BD Factoraje'!$B:$B,$B$3,'BD Factoraje'!$C:$C,$B$2,'BD Factoraje'!$F:$F,$A17,'BD Factoraje'!$M:$M,X$1)</f>
        <v>0</v>
      </c>
      <c r="Y17" s="11">
        <f>IF($A17=Y$1,-SUMIFS('BD Factoraje'!$Q:$Q,'BD Factoraje'!$B:$B,$B$3,'BD Factoraje'!$C:$C,$B$2,'BD Factoraje'!$F:$F,$A17),0)+X17-SUMIFS('BD Factoraje'!$R:$R,'BD Factoraje'!$B:$B,$B$3,'BD Factoraje'!$C:$C,$B$2,'BD Factoraje'!$F:$F,$A17,'BD Factoraje'!$M:$M,Y$1)</f>
        <v>0</v>
      </c>
      <c r="Z17" s="11">
        <f>IF($A17=Z$1,-SUMIFS('BD Factoraje'!$Q:$Q,'BD Factoraje'!$B:$B,$B$3,'BD Factoraje'!$C:$C,$B$2,'BD Factoraje'!$F:$F,$A17),0)+Y17-SUMIFS('BD Factoraje'!$R:$R,'BD Factoraje'!$B:$B,$B$3,'BD Factoraje'!$C:$C,$B$2,'BD Factoraje'!$F:$F,$A17,'BD Factoraje'!$M:$M,Z$1)</f>
        <v>0</v>
      </c>
      <c r="AA17" s="11">
        <f>IF($A17=AA$1,-SUMIFS('BD Factoraje'!$Q:$Q,'BD Factoraje'!$B:$B,$B$3,'BD Factoraje'!$C:$C,$B$2,'BD Factoraje'!$F:$F,$A17),0)+Z17-SUMIFS('BD Factoraje'!$R:$R,'BD Factoraje'!$B:$B,$B$3,'BD Factoraje'!$C:$C,$B$2,'BD Factoraje'!$F:$F,$A17,'BD Factoraje'!$M:$M,AA$1)</f>
        <v>0</v>
      </c>
      <c r="AB17" s="11">
        <f>IF($A17=AB$1,-SUMIFS('BD Factoraje'!$Q:$Q,'BD Factoraje'!$B:$B,$B$3,'BD Factoraje'!$C:$C,$B$2,'BD Factoraje'!$F:$F,$A17),0)+AA17-SUMIFS('BD Factoraje'!$R:$R,'BD Factoraje'!$B:$B,$B$3,'BD Factoraje'!$C:$C,$B$2,'BD Factoraje'!$F:$F,$A17,'BD Factoraje'!$M:$M,AB$1)</f>
        <v>0</v>
      </c>
      <c r="AC17" s="11">
        <f>IF($A17=AC$1,-SUMIFS('BD Factoraje'!$Q:$Q,'BD Factoraje'!$B:$B,$B$3,'BD Factoraje'!$C:$C,$B$2,'BD Factoraje'!$F:$F,$A17),0)+AB17-SUMIFS('BD Factoraje'!$R:$R,'BD Factoraje'!$B:$B,$B$3,'BD Factoraje'!$C:$C,$B$2,'BD Factoraje'!$F:$F,$A17,'BD Factoraje'!$M:$M,AC$1)</f>
        <v>0</v>
      </c>
    </row>
    <row r="18" spans="1:33" x14ac:dyDescent="0.25">
      <c r="A18" s="14">
        <f t="shared" si="14"/>
        <v>18</v>
      </c>
      <c r="B18" s="8">
        <v>42887</v>
      </c>
      <c r="C18" s="11">
        <f>IF($A18=C$1,-SUMIFS('BD Factoraje'!$Q:$Q,'BD Factoraje'!$B:$B,$B$3,'BD Factoraje'!$C:$C,$B$2,'BD Factoraje'!$F:$F,$A18),0)</f>
        <v>0</v>
      </c>
      <c r="D18" s="11">
        <f>IF($A18=D$1,-SUMIFS('BD Factoraje'!$Q:$Q,'BD Factoraje'!$B:$B,$B$3,'BD Factoraje'!$C:$C,$B$2,'BD Factoraje'!$F:$F,$A18),0)+C18-SUMIFS('BD Factoraje'!$R:$R,'BD Factoraje'!$B:$B,$B$3,'BD Factoraje'!$C:$C,$B$2,'BD Factoraje'!$F:$F,$A18,'BD Factoraje'!$M:$M,D$1)</f>
        <v>0</v>
      </c>
      <c r="E18" s="11">
        <f>IF($A18=E$1,-SUMIFS('BD Factoraje'!$Q:$Q,'BD Factoraje'!$B:$B,$B$3,'BD Factoraje'!$C:$C,$B$2,'BD Factoraje'!$F:$F,$A18),0)+D18-SUMIFS('BD Factoraje'!$R:$R,'BD Factoraje'!$B:$B,$B$3,'BD Factoraje'!$C:$C,$B$2,'BD Factoraje'!$F:$F,$A18,'BD Factoraje'!$M:$M,E$1)</f>
        <v>0</v>
      </c>
      <c r="F18" s="11">
        <f>IF($A18=F$1,-SUMIFS('BD Factoraje'!$Q:$Q,'BD Factoraje'!$B:$B,$B$3,'BD Factoraje'!$C:$C,$B$2,'BD Factoraje'!$F:$F,$A18),0)+E18-SUMIFS('BD Factoraje'!$R:$R,'BD Factoraje'!$B:$B,$B$3,'BD Factoraje'!$C:$C,$B$2,'BD Factoraje'!$F:$F,$A18,'BD Factoraje'!$M:$M,F$1)</f>
        <v>0</v>
      </c>
      <c r="G18" s="11">
        <f>IF($A18=G$1,-SUMIFS('BD Factoraje'!$Q:$Q,'BD Factoraje'!$B:$B,$B$3,'BD Factoraje'!$C:$C,$B$2,'BD Factoraje'!$F:$F,$A18),0)+F18-SUMIFS('BD Factoraje'!$R:$R,'BD Factoraje'!$B:$B,$B$3,'BD Factoraje'!$C:$C,$B$2,'BD Factoraje'!$F:$F,$A18,'BD Factoraje'!$M:$M,G$1)</f>
        <v>0</v>
      </c>
      <c r="H18" s="11">
        <f>IF($A18=H$1,-SUMIFS('BD Factoraje'!$Q:$Q,'BD Factoraje'!$B:$B,$B$3,'BD Factoraje'!$C:$C,$B$2,'BD Factoraje'!$F:$F,$A18),0)+G18-SUMIFS('BD Factoraje'!$R:$R,'BD Factoraje'!$B:$B,$B$3,'BD Factoraje'!$C:$C,$B$2,'BD Factoraje'!$F:$F,$A18,'BD Factoraje'!$M:$M,H$1)</f>
        <v>0</v>
      </c>
      <c r="I18" s="11">
        <f>IF($A18=I$1,-SUMIFS('BD Factoraje'!$Q:$Q,'BD Factoraje'!$B:$B,$B$3,'BD Factoraje'!$C:$C,$B$2,'BD Factoraje'!$F:$F,$A18),0)+H18-SUMIFS('BD Factoraje'!$R:$R,'BD Factoraje'!$B:$B,$B$3,'BD Factoraje'!$C:$C,$B$2,'BD Factoraje'!$F:$F,$A18,'BD Factoraje'!$M:$M,I$1)</f>
        <v>0</v>
      </c>
      <c r="J18" s="11">
        <f>IF($A18=J$1,-SUMIFS('BD Factoraje'!$Q:$Q,'BD Factoraje'!$B:$B,$B$3,'BD Factoraje'!$C:$C,$B$2,'BD Factoraje'!$F:$F,$A18),0)+I18-SUMIFS('BD Factoraje'!$R:$R,'BD Factoraje'!$B:$B,$B$3,'BD Factoraje'!$C:$C,$B$2,'BD Factoraje'!$F:$F,$A18,'BD Factoraje'!$M:$M,J$1)</f>
        <v>0</v>
      </c>
      <c r="K18" s="11">
        <f>IF($A18=K$1,-SUMIFS('BD Factoraje'!$Q:$Q,'BD Factoraje'!$B:$B,$B$3,'BD Factoraje'!$C:$C,$B$2,'BD Factoraje'!$F:$F,$A18),0)+J18-SUMIFS('BD Factoraje'!$R:$R,'BD Factoraje'!$B:$B,$B$3,'BD Factoraje'!$C:$C,$B$2,'BD Factoraje'!$F:$F,$A18,'BD Factoraje'!$M:$M,K$1)</f>
        <v>0</v>
      </c>
      <c r="L18" s="11">
        <f>IF($A18=L$1,-SUMIFS('BD Factoraje'!$Q:$Q,'BD Factoraje'!$B:$B,$B$3,'BD Factoraje'!$C:$C,$B$2,'BD Factoraje'!$F:$F,$A18),0)+K18-SUMIFS('BD Factoraje'!$R:$R,'BD Factoraje'!$B:$B,$B$3,'BD Factoraje'!$C:$C,$B$2,'BD Factoraje'!$F:$F,$A18,'BD Factoraje'!$M:$M,L$1)</f>
        <v>0</v>
      </c>
      <c r="M18" s="11">
        <f>IF($A18=M$1,-SUMIFS('BD Factoraje'!$Q:$Q,'BD Factoraje'!$B:$B,$B$3,'BD Factoraje'!$C:$C,$B$2,'BD Factoraje'!$F:$F,$A18),0)+L18-SUMIFS('BD Factoraje'!$R:$R,'BD Factoraje'!$B:$B,$B$3,'BD Factoraje'!$C:$C,$B$2,'BD Factoraje'!$F:$F,$A18,'BD Factoraje'!$M:$M,M$1)</f>
        <v>0</v>
      </c>
      <c r="N18" s="11">
        <f>IF($A18=N$1,-SUMIFS('BD Factoraje'!$Q:$Q,'BD Factoraje'!$B:$B,$B$3,'BD Factoraje'!$C:$C,$B$2,'BD Factoraje'!$F:$F,$A18),0)+M18-SUMIFS('BD Factoraje'!$R:$R,'BD Factoraje'!$B:$B,$B$3,'BD Factoraje'!$C:$C,$B$2,'BD Factoraje'!$F:$F,$A18,'BD Factoraje'!$M:$M,N$1)</f>
        <v>0</v>
      </c>
      <c r="O18" s="11">
        <f>IF($A18=O$1,-SUMIFS('BD Factoraje'!$Q:$Q,'BD Factoraje'!$B:$B,$B$3,'BD Factoraje'!$C:$C,$B$2,'BD Factoraje'!$F:$F,$A18),0)+N18-SUMIFS('BD Factoraje'!$R:$R,'BD Factoraje'!$B:$B,$B$3,'BD Factoraje'!$C:$C,$B$2,'BD Factoraje'!$F:$F,$A18,'BD Factoraje'!$M:$M,O$1)</f>
        <v>0</v>
      </c>
      <c r="P18" s="11">
        <f>IF($A18=P$1,-SUMIFS('BD Factoraje'!$Q:$Q,'BD Factoraje'!$B:$B,$B$3,'BD Factoraje'!$C:$C,$B$2,'BD Factoraje'!$F:$F,$A18),0)+O18-SUMIFS('BD Factoraje'!$R:$R,'BD Factoraje'!$B:$B,$B$3,'BD Factoraje'!$C:$C,$B$2,'BD Factoraje'!$F:$F,$A18,'BD Factoraje'!$M:$M,P$1)</f>
        <v>0</v>
      </c>
      <c r="Q18" s="11">
        <f>IF($A18=Q$1,-SUMIFS('BD Factoraje'!$Q:$Q,'BD Factoraje'!$B:$B,$B$3,'BD Factoraje'!$C:$C,$B$2,'BD Factoraje'!$F:$F,$A18),0)+P18-SUMIFS('BD Factoraje'!$R:$R,'BD Factoraje'!$B:$B,$B$3,'BD Factoraje'!$C:$C,$B$2,'BD Factoraje'!$F:$F,$A18,'BD Factoraje'!$M:$M,Q$1)</f>
        <v>0</v>
      </c>
      <c r="R18" s="11">
        <f>IF($A18=R$1,-SUMIFS('BD Factoraje'!$Q:$Q,'BD Factoraje'!$B:$B,$B$3,'BD Factoraje'!$C:$C,$B$2,'BD Factoraje'!$F:$F,$A18),0)+Q18-SUMIFS('BD Factoraje'!$R:$R,'BD Factoraje'!$B:$B,$B$3,'BD Factoraje'!$C:$C,$B$2,'BD Factoraje'!$F:$F,$A18,'BD Factoraje'!$M:$M,R$1)</f>
        <v>0</v>
      </c>
      <c r="S18" s="11">
        <f>IF($A18=S$1,-SUMIFS('BD Factoraje'!$Q:$Q,'BD Factoraje'!$B:$B,$B$3,'BD Factoraje'!$C:$C,$B$2,'BD Factoraje'!$F:$F,$A18),0)+R18-SUMIFS('BD Factoraje'!$R:$R,'BD Factoraje'!$B:$B,$B$3,'BD Factoraje'!$C:$C,$B$2,'BD Factoraje'!$F:$F,$A18,'BD Factoraje'!$M:$M,S$1)</f>
        <v>0</v>
      </c>
      <c r="T18" s="11">
        <f>IF($A18=T$1,-SUMIFS('BD Factoraje'!$Q:$Q,'BD Factoraje'!$B:$B,$B$3,'BD Factoraje'!$C:$C,$B$2,'BD Factoraje'!$F:$F,$A18),0)+S18-SUMIFS('BD Factoraje'!$R:$R,'BD Factoraje'!$B:$B,$B$3,'BD Factoraje'!$C:$C,$B$2,'BD Factoraje'!$F:$F,$A18,'BD Factoraje'!$M:$M,T$1)</f>
        <v>0</v>
      </c>
      <c r="U18" s="11">
        <f>IF($A18=U$1,-SUMIFS('BD Factoraje'!$Q:$Q,'BD Factoraje'!$B:$B,$B$3,'BD Factoraje'!$C:$C,$B$2,'BD Factoraje'!$F:$F,$A18),0)+T18-SUMIFS('BD Factoraje'!$R:$R,'BD Factoraje'!$B:$B,$B$3,'BD Factoraje'!$C:$C,$B$2,'BD Factoraje'!$F:$F,$A18,'BD Factoraje'!$M:$M,U$1)</f>
        <v>0</v>
      </c>
      <c r="V18" s="11">
        <f>IF($A18=V$1,-SUMIFS('BD Factoraje'!$Q:$Q,'BD Factoraje'!$B:$B,$B$3,'BD Factoraje'!$C:$C,$B$2,'BD Factoraje'!$F:$F,$A18),0)+U18-SUMIFS('BD Factoraje'!$R:$R,'BD Factoraje'!$B:$B,$B$3,'BD Factoraje'!$C:$C,$B$2,'BD Factoraje'!$F:$F,$A18,'BD Factoraje'!$M:$M,V$1)</f>
        <v>0</v>
      </c>
      <c r="W18" s="11">
        <f>IF($A18=W$1,-SUMIFS('BD Factoraje'!$Q:$Q,'BD Factoraje'!$B:$B,$B$3,'BD Factoraje'!$C:$C,$B$2,'BD Factoraje'!$F:$F,$A18),0)+V18-SUMIFS('BD Factoraje'!$R:$R,'BD Factoraje'!$B:$B,$B$3,'BD Factoraje'!$C:$C,$B$2,'BD Factoraje'!$F:$F,$A18,'BD Factoraje'!$M:$M,W$1)</f>
        <v>0</v>
      </c>
      <c r="X18" s="11">
        <f>IF($A18=X$1,-SUMIFS('BD Factoraje'!$Q:$Q,'BD Factoraje'!$B:$B,$B$3,'BD Factoraje'!$C:$C,$B$2,'BD Factoraje'!$F:$F,$A18),0)+W18-SUMIFS('BD Factoraje'!$R:$R,'BD Factoraje'!$B:$B,$B$3,'BD Factoraje'!$C:$C,$B$2,'BD Factoraje'!$F:$F,$A18,'BD Factoraje'!$M:$M,X$1)</f>
        <v>0</v>
      </c>
      <c r="Y18" s="11">
        <f>IF($A18=Y$1,-SUMIFS('BD Factoraje'!$Q:$Q,'BD Factoraje'!$B:$B,$B$3,'BD Factoraje'!$C:$C,$B$2,'BD Factoraje'!$F:$F,$A18),0)+X18-SUMIFS('BD Factoraje'!$R:$R,'BD Factoraje'!$B:$B,$B$3,'BD Factoraje'!$C:$C,$B$2,'BD Factoraje'!$F:$F,$A18,'BD Factoraje'!$M:$M,Y$1)</f>
        <v>0</v>
      </c>
      <c r="Z18" s="11">
        <f>IF($A18=Z$1,-SUMIFS('BD Factoraje'!$Q:$Q,'BD Factoraje'!$B:$B,$B$3,'BD Factoraje'!$C:$C,$B$2,'BD Factoraje'!$F:$F,$A18),0)+Y18-SUMIFS('BD Factoraje'!$R:$R,'BD Factoraje'!$B:$B,$B$3,'BD Factoraje'!$C:$C,$B$2,'BD Factoraje'!$F:$F,$A18,'BD Factoraje'!$M:$M,Z$1)</f>
        <v>0</v>
      </c>
      <c r="AA18" s="11">
        <f>IF($A18=AA$1,-SUMIFS('BD Factoraje'!$Q:$Q,'BD Factoraje'!$B:$B,$B$3,'BD Factoraje'!$C:$C,$B$2,'BD Factoraje'!$F:$F,$A18),0)+Z18-SUMIFS('BD Factoraje'!$R:$R,'BD Factoraje'!$B:$B,$B$3,'BD Factoraje'!$C:$C,$B$2,'BD Factoraje'!$F:$F,$A18,'BD Factoraje'!$M:$M,AA$1)</f>
        <v>0</v>
      </c>
      <c r="AB18" s="11">
        <f>IF($A18=AB$1,-SUMIFS('BD Factoraje'!$Q:$Q,'BD Factoraje'!$B:$B,$B$3,'BD Factoraje'!$C:$C,$B$2,'BD Factoraje'!$F:$F,$A18),0)+AA18-SUMIFS('BD Factoraje'!$R:$R,'BD Factoraje'!$B:$B,$B$3,'BD Factoraje'!$C:$C,$B$2,'BD Factoraje'!$F:$F,$A18,'BD Factoraje'!$M:$M,AB$1)</f>
        <v>0</v>
      </c>
      <c r="AC18" s="11">
        <f>IF($A18=AC$1,-SUMIFS('BD Factoraje'!$Q:$Q,'BD Factoraje'!$B:$B,$B$3,'BD Factoraje'!$C:$C,$B$2,'BD Factoraje'!$F:$F,$A18),0)+AB18-SUMIFS('BD Factoraje'!$R:$R,'BD Factoraje'!$B:$B,$B$3,'BD Factoraje'!$C:$C,$B$2,'BD Factoraje'!$F:$F,$A18,'BD Factoraje'!$M:$M,AC$1)</f>
        <v>0</v>
      </c>
    </row>
    <row r="19" spans="1:33" x14ac:dyDescent="0.25">
      <c r="A19" s="14">
        <f t="shared" si="14"/>
        <v>19</v>
      </c>
      <c r="B19" s="8">
        <v>42917</v>
      </c>
      <c r="C19" s="11">
        <f>IF($A19=C$1,-SUMIFS('BD Factoraje'!$Q:$Q,'BD Factoraje'!$B:$B,$B$3,'BD Factoraje'!$C:$C,$B$2,'BD Factoraje'!$F:$F,$A19),0)</f>
        <v>0</v>
      </c>
      <c r="D19" s="11">
        <f>IF($A19=D$1,-SUMIFS('BD Factoraje'!$Q:$Q,'BD Factoraje'!$B:$B,$B$3,'BD Factoraje'!$C:$C,$B$2,'BD Factoraje'!$F:$F,$A19),0)+C19-SUMIFS('BD Factoraje'!$R:$R,'BD Factoraje'!$B:$B,$B$3,'BD Factoraje'!$C:$C,$B$2,'BD Factoraje'!$F:$F,$A19,'BD Factoraje'!$M:$M,D$1)</f>
        <v>0</v>
      </c>
      <c r="E19" s="11">
        <f>IF($A19=E$1,-SUMIFS('BD Factoraje'!$Q:$Q,'BD Factoraje'!$B:$B,$B$3,'BD Factoraje'!$C:$C,$B$2,'BD Factoraje'!$F:$F,$A19),0)+D19-SUMIFS('BD Factoraje'!$R:$R,'BD Factoraje'!$B:$B,$B$3,'BD Factoraje'!$C:$C,$B$2,'BD Factoraje'!$F:$F,$A19,'BD Factoraje'!$M:$M,E$1)</f>
        <v>0</v>
      </c>
      <c r="F19" s="11">
        <f>IF($A19=F$1,-SUMIFS('BD Factoraje'!$Q:$Q,'BD Factoraje'!$B:$B,$B$3,'BD Factoraje'!$C:$C,$B$2,'BD Factoraje'!$F:$F,$A19),0)+E19-SUMIFS('BD Factoraje'!$R:$R,'BD Factoraje'!$B:$B,$B$3,'BD Factoraje'!$C:$C,$B$2,'BD Factoraje'!$F:$F,$A19,'BD Factoraje'!$M:$M,F$1)</f>
        <v>0</v>
      </c>
      <c r="G19" s="11">
        <f>IF($A19=G$1,-SUMIFS('BD Factoraje'!$Q:$Q,'BD Factoraje'!$B:$B,$B$3,'BD Factoraje'!$C:$C,$B$2,'BD Factoraje'!$F:$F,$A19),0)+F19-SUMIFS('BD Factoraje'!$R:$R,'BD Factoraje'!$B:$B,$B$3,'BD Factoraje'!$C:$C,$B$2,'BD Factoraje'!$F:$F,$A19,'BD Factoraje'!$M:$M,G$1)</f>
        <v>0</v>
      </c>
      <c r="H19" s="11">
        <f>IF($A19=H$1,-SUMIFS('BD Factoraje'!$Q:$Q,'BD Factoraje'!$B:$B,$B$3,'BD Factoraje'!$C:$C,$B$2,'BD Factoraje'!$F:$F,$A19),0)+G19-SUMIFS('BD Factoraje'!$R:$R,'BD Factoraje'!$B:$B,$B$3,'BD Factoraje'!$C:$C,$B$2,'BD Factoraje'!$F:$F,$A19,'BD Factoraje'!$M:$M,H$1)</f>
        <v>0</v>
      </c>
      <c r="I19" s="11">
        <f>IF($A19=I$1,-SUMIFS('BD Factoraje'!$Q:$Q,'BD Factoraje'!$B:$B,$B$3,'BD Factoraje'!$C:$C,$B$2,'BD Factoraje'!$F:$F,$A19),0)+H19-SUMIFS('BD Factoraje'!$R:$R,'BD Factoraje'!$B:$B,$B$3,'BD Factoraje'!$C:$C,$B$2,'BD Factoraje'!$F:$F,$A19,'BD Factoraje'!$M:$M,I$1)</f>
        <v>0</v>
      </c>
      <c r="J19" s="11">
        <f>IF($A19=J$1,-SUMIFS('BD Factoraje'!$Q:$Q,'BD Factoraje'!$B:$B,$B$3,'BD Factoraje'!$C:$C,$B$2,'BD Factoraje'!$F:$F,$A19),0)+I19-SUMIFS('BD Factoraje'!$R:$R,'BD Factoraje'!$B:$B,$B$3,'BD Factoraje'!$C:$C,$B$2,'BD Factoraje'!$F:$F,$A19,'BD Factoraje'!$M:$M,J$1)</f>
        <v>0</v>
      </c>
      <c r="K19" s="11">
        <f>IF($A19=K$1,-SUMIFS('BD Factoraje'!$Q:$Q,'BD Factoraje'!$B:$B,$B$3,'BD Factoraje'!$C:$C,$B$2,'BD Factoraje'!$F:$F,$A19),0)+J19-SUMIFS('BD Factoraje'!$R:$R,'BD Factoraje'!$B:$B,$B$3,'BD Factoraje'!$C:$C,$B$2,'BD Factoraje'!$F:$F,$A19,'BD Factoraje'!$M:$M,K$1)</f>
        <v>0</v>
      </c>
      <c r="L19" s="11">
        <f>IF($A19=L$1,-SUMIFS('BD Factoraje'!$Q:$Q,'BD Factoraje'!$B:$B,$B$3,'BD Factoraje'!$C:$C,$B$2,'BD Factoraje'!$F:$F,$A19),0)+K19-SUMIFS('BD Factoraje'!$R:$R,'BD Factoraje'!$B:$B,$B$3,'BD Factoraje'!$C:$C,$B$2,'BD Factoraje'!$F:$F,$A19,'BD Factoraje'!$M:$M,L$1)</f>
        <v>0</v>
      </c>
      <c r="M19" s="11">
        <f>IF($A19=M$1,-SUMIFS('BD Factoraje'!$Q:$Q,'BD Factoraje'!$B:$B,$B$3,'BD Factoraje'!$C:$C,$B$2,'BD Factoraje'!$F:$F,$A19),0)+L19-SUMIFS('BD Factoraje'!$R:$R,'BD Factoraje'!$B:$B,$B$3,'BD Factoraje'!$C:$C,$B$2,'BD Factoraje'!$F:$F,$A19,'BD Factoraje'!$M:$M,M$1)</f>
        <v>0</v>
      </c>
      <c r="N19" s="11">
        <f>IF($A19=N$1,-SUMIFS('BD Factoraje'!$Q:$Q,'BD Factoraje'!$B:$B,$B$3,'BD Factoraje'!$C:$C,$B$2,'BD Factoraje'!$F:$F,$A19),0)+M19-SUMIFS('BD Factoraje'!$R:$R,'BD Factoraje'!$B:$B,$B$3,'BD Factoraje'!$C:$C,$B$2,'BD Factoraje'!$F:$F,$A19,'BD Factoraje'!$M:$M,N$1)</f>
        <v>0</v>
      </c>
      <c r="O19" s="11">
        <f>IF($A19=O$1,-SUMIFS('BD Factoraje'!$Q:$Q,'BD Factoraje'!$B:$B,$B$3,'BD Factoraje'!$C:$C,$B$2,'BD Factoraje'!$F:$F,$A19),0)+N19-SUMIFS('BD Factoraje'!$R:$R,'BD Factoraje'!$B:$B,$B$3,'BD Factoraje'!$C:$C,$B$2,'BD Factoraje'!$F:$F,$A19,'BD Factoraje'!$M:$M,O$1)</f>
        <v>0</v>
      </c>
      <c r="P19" s="11">
        <f>IF($A19=P$1,-SUMIFS('BD Factoraje'!$Q:$Q,'BD Factoraje'!$B:$B,$B$3,'BD Factoraje'!$C:$C,$B$2,'BD Factoraje'!$F:$F,$A19),0)+O19-SUMIFS('BD Factoraje'!$R:$R,'BD Factoraje'!$B:$B,$B$3,'BD Factoraje'!$C:$C,$B$2,'BD Factoraje'!$F:$F,$A19,'BD Factoraje'!$M:$M,P$1)</f>
        <v>0</v>
      </c>
      <c r="Q19" s="11">
        <f>IF($A19=Q$1,-SUMIFS('BD Factoraje'!$Q:$Q,'BD Factoraje'!$B:$B,$B$3,'BD Factoraje'!$C:$C,$B$2,'BD Factoraje'!$F:$F,$A19),0)+P19-SUMIFS('BD Factoraje'!$R:$R,'BD Factoraje'!$B:$B,$B$3,'BD Factoraje'!$C:$C,$B$2,'BD Factoraje'!$F:$F,$A19,'BD Factoraje'!$M:$M,Q$1)</f>
        <v>0</v>
      </c>
      <c r="R19" s="11">
        <f>IF($A19=R$1,-SUMIFS('BD Factoraje'!$Q:$Q,'BD Factoraje'!$B:$B,$B$3,'BD Factoraje'!$C:$C,$B$2,'BD Factoraje'!$F:$F,$A19),0)+Q19-SUMIFS('BD Factoraje'!$R:$R,'BD Factoraje'!$B:$B,$B$3,'BD Factoraje'!$C:$C,$B$2,'BD Factoraje'!$F:$F,$A19,'BD Factoraje'!$M:$M,R$1)</f>
        <v>0</v>
      </c>
      <c r="S19" s="11">
        <f>IF($A19=S$1,-SUMIFS('BD Factoraje'!$Q:$Q,'BD Factoraje'!$B:$B,$B$3,'BD Factoraje'!$C:$C,$B$2,'BD Factoraje'!$F:$F,$A19),0)+R19-SUMIFS('BD Factoraje'!$R:$R,'BD Factoraje'!$B:$B,$B$3,'BD Factoraje'!$C:$C,$B$2,'BD Factoraje'!$F:$F,$A19,'BD Factoraje'!$M:$M,S$1)</f>
        <v>0</v>
      </c>
      <c r="T19" s="11">
        <f>IF($A19=T$1,-SUMIFS('BD Factoraje'!$Q:$Q,'BD Factoraje'!$B:$B,$B$3,'BD Factoraje'!$C:$C,$B$2,'BD Factoraje'!$F:$F,$A19),0)+S19-SUMIFS('BD Factoraje'!$R:$R,'BD Factoraje'!$B:$B,$B$3,'BD Factoraje'!$C:$C,$B$2,'BD Factoraje'!$F:$F,$A19,'BD Factoraje'!$M:$M,T$1)</f>
        <v>0</v>
      </c>
      <c r="U19" s="11">
        <f>IF($A19=U$1,-SUMIFS('BD Factoraje'!$Q:$Q,'BD Factoraje'!$B:$B,$B$3,'BD Factoraje'!$C:$C,$B$2,'BD Factoraje'!$F:$F,$A19),0)+T19-SUMIFS('BD Factoraje'!$R:$R,'BD Factoraje'!$B:$B,$B$3,'BD Factoraje'!$C:$C,$B$2,'BD Factoraje'!$F:$F,$A19,'BD Factoraje'!$M:$M,U$1)</f>
        <v>0</v>
      </c>
      <c r="V19" s="11">
        <f>IF($A19=V$1,-SUMIFS('BD Factoraje'!$Q:$Q,'BD Factoraje'!$B:$B,$B$3,'BD Factoraje'!$C:$C,$B$2,'BD Factoraje'!$F:$F,$A19),0)+U19-SUMIFS('BD Factoraje'!$R:$R,'BD Factoraje'!$B:$B,$B$3,'BD Factoraje'!$C:$C,$B$2,'BD Factoraje'!$F:$F,$A19,'BD Factoraje'!$M:$M,V$1)</f>
        <v>0</v>
      </c>
      <c r="W19" s="11">
        <f>IF($A19=W$1,-SUMIFS('BD Factoraje'!$Q:$Q,'BD Factoraje'!$B:$B,$B$3,'BD Factoraje'!$C:$C,$B$2,'BD Factoraje'!$F:$F,$A19),0)+V19-SUMIFS('BD Factoraje'!$R:$R,'BD Factoraje'!$B:$B,$B$3,'BD Factoraje'!$C:$C,$B$2,'BD Factoraje'!$F:$F,$A19,'BD Factoraje'!$M:$M,W$1)</f>
        <v>0</v>
      </c>
      <c r="X19" s="11">
        <f>IF($A19=X$1,-SUMIFS('BD Factoraje'!$Q:$Q,'BD Factoraje'!$B:$B,$B$3,'BD Factoraje'!$C:$C,$B$2,'BD Factoraje'!$F:$F,$A19),0)+W19-SUMIFS('BD Factoraje'!$R:$R,'BD Factoraje'!$B:$B,$B$3,'BD Factoraje'!$C:$C,$B$2,'BD Factoraje'!$F:$F,$A19,'BD Factoraje'!$M:$M,X$1)</f>
        <v>0</v>
      </c>
      <c r="Y19" s="11">
        <f>IF($A19=Y$1,-SUMIFS('BD Factoraje'!$Q:$Q,'BD Factoraje'!$B:$B,$B$3,'BD Factoraje'!$C:$C,$B$2,'BD Factoraje'!$F:$F,$A19),0)+X19-SUMIFS('BD Factoraje'!$R:$R,'BD Factoraje'!$B:$B,$B$3,'BD Factoraje'!$C:$C,$B$2,'BD Factoraje'!$F:$F,$A19,'BD Factoraje'!$M:$M,Y$1)</f>
        <v>0</v>
      </c>
      <c r="Z19" s="11">
        <f>IF($A19=Z$1,-SUMIFS('BD Factoraje'!$Q:$Q,'BD Factoraje'!$B:$B,$B$3,'BD Factoraje'!$C:$C,$B$2,'BD Factoraje'!$F:$F,$A19),0)+Y19-SUMIFS('BD Factoraje'!$R:$R,'BD Factoraje'!$B:$B,$B$3,'BD Factoraje'!$C:$C,$B$2,'BD Factoraje'!$F:$F,$A19,'BD Factoraje'!$M:$M,Z$1)</f>
        <v>0</v>
      </c>
      <c r="AA19" s="11">
        <f>IF($A19=AA$1,-SUMIFS('BD Factoraje'!$Q:$Q,'BD Factoraje'!$B:$B,$B$3,'BD Factoraje'!$C:$C,$B$2,'BD Factoraje'!$F:$F,$A19),0)+Z19-SUMIFS('BD Factoraje'!$R:$R,'BD Factoraje'!$B:$B,$B$3,'BD Factoraje'!$C:$C,$B$2,'BD Factoraje'!$F:$F,$A19,'BD Factoraje'!$M:$M,AA$1)</f>
        <v>0</v>
      </c>
      <c r="AB19" s="11">
        <f>IF($A19=AB$1,-SUMIFS('BD Factoraje'!$Q:$Q,'BD Factoraje'!$B:$B,$B$3,'BD Factoraje'!$C:$C,$B$2,'BD Factoraje'!$F:$F,$A19),0)+AA19-SUMIFS('BD Factoraje'!$R:$R,'BD Factoraje'!$B:$B,$B$3,'BD Factoraje'!$C:$C,$B$2,'BD Factoraje'!$F:$F,$A19,'BD Factoraje'!$M:$M,AB$1)</f>
        <v>0</v>
      </c>
      <c r="AC19" s="11">
        <f>IF($A19=AC$1,-SUMIFS('BD Factoraje'!$Q:$Q,'BD Factoraje'!$B:$B,$B$3,'BD Factoraje'!$C:$C,$B$2,'BD Factoraje'!$F:$F,$A19),0)+AB19-SUMIFS('BD Factoraje'!$R:$R,'BD Factoraje'!$B:$B,$B$3,'BD Factoraje'!$C:$C,$B$2,'BD Factoraje'!$F:$F,$A19,'BD Factoraje'!$M:$M,AC$1)</f>
        <v>0</v>
      </c>
    </row>
    <row r="20" spans="1:33" x14ac:dyDescent="0.25">
      <c r="A20" s="14">
        <f t="shared" si="14"/>
        <v>20</v>
      </c>
      <c r="B20" s="8">
        <v>42948</v>
      </c>
      <c r="C20" s="11">
        <f>IF($A20=C$1,-SUMIFS('BD Factoraje'!$Q:$Q,'BD Factoraje'!$B:$B,$B$3,'BD Factoraje'!$C:$C,$B$2,'BD Factoraje'!$F:$F,$A20),0)</f>
        <v>0</v>
      </c>
      <c r="D20" s="11">
        <f>IF($A20=D$1,-SUMIFS('BD Factoraje'!$Q:$Q,'BD Factoraje'!$B:$B,$B$3,'BD Factoraje'!$C:$C,$B$2,'BD Factoraje'!$F:$F,$A20),0)+C20-SUMIFS('BD Factoraje'!$R:$R,'BD Factoraje'!$B:$B,$B$3,'BD Factoraje'!$C:$C,$B$2,'BD Factoraje'!$F:$F,$A20,'BD Factoraje'!$M:$M,D$1)</f>
        <v>0</v>
      </c>
      <c r="E20" s="11">
        <f>IF($A20=E$1,-SUMIFS('BD Factoraje'!$Q:$Q,'BD Factoraje'!$B:$B,$B$3,'BD Factoraje'!$C:$C,$B$2,'BD Factoraje'!$F:$F,$A20),0)+D20-SUMIFS('BD Factoraje'!$R:$R,'BD Factoraje'!$B:$B,$B$3,'BD Factoraje'!$C:$C,$B$2,'BD Factoraje'!$F:$F,$A20,'BD Factoraje'!$M:$M,E$1)</f>
        <v>0</v>
      </c>
      <c r="F20" s="11">
        <f>IF($A20=F$1,-SUMIFS('BD Factoraje'!$Q:$Q,'BD Factoraje'!$B:$B,$B$3,'BD Factoraje'!$C:$C,$B$2,'BD Factoraje'!$F:$F,$A20),0)+E20-SUMIFS('BD Factoraje'!$R:$R,'BD Factoraje'!$B:$B,$B$3,'BD Factoraje'!$C:$C,$B$2,'BD Factoraje'!$F:$F,$A20,'BD Factoraje'!$M:$M,F$1)</f>
        <v>0</v>
      </c>
      <c r="G20" s="11">
        <f>IF($A20=G$1,-SUMIFS('BD Factoraje'!$Q:$Q,'BD Factoraje'!$B:$B,$B$3,'BD Factoraje'!$C:$C,$B$2,'BD Factoraje'!$F:$F,$A20),0)+F20-SUMIFS('BD Factoraje'!$R:$R,'BD Factoraje'!$B:$B,$B$3,'BD Factoraje'!$C:$C,$B$2,'BD Factoraje'!$F:$F,$A20,'BD Factoraje'!$M:$M,G$1)</f>
        <v>0</v>
      </c>
      <c r="H20" s="11">
        <f>IF($A20=H$1,-SUMIFS('BD Factoraje'!$Q:$Q,'BD Factoraje'!$B:$B,$B$3,'BD Factoraje'!$C:$C,$B$2,'BD Factoraje'!$F:$F,$A20),0)+G20-SUMIFS('BD Factoraje'!$R:$R,'BD Factoraje'!$B:$B,$B$3,'BD Factoraje'!$C:$C,$B$2,'BD Factoraje'!$F:$F,$A20,'BD Factoraje'!$M:$M,H$1)</f>
        <v>0</v>
      </c>
      <c r="I20" s="11">
        <f>IF($A20=I$1,-SUMIFS('BD Factoraje'!$Q:$Q,'BD Factoraje'!$B:$B,$B$3,'BD Factoraje'!$C:$C,$B$2,'BD Factoraje'!$F:$F,$A20),0)+H20-SUMIFS('BD Factoraje'!$R:$R,'BD Factoraje'!$B:$B,$B$3,'BD Factoraje'!$C:$C,$B$2,'BD Factoraje'!$F:$F,$A20,'BD Factoraje'!$M:$M,I$1)</f>
        <v>0</v>
      </c>
      <c r="J20" s="11">
        <f>IF($A20=J$1,-SUMIFS('BD Factoraje'!$Q:$Q,'BD Factoraje'!$B:$B,$B$3,'BD Factoraje'!$C:$C,$B$2,'BD Factoraje'!$F:$F,$A20),0)+I20-SUMIFS('BD Factoraje'!$R:$R,'BD Factoraje'!$B:$B,$B$3,'BD Factoraje'!$C:$C,$B$2,'BD Factoraje'!$F:$F,$A20,'BD Factoraje'!$M:$M,J$1)</f>
        <v>0</v>
      </c>
      <c r="K20" s="11">
        <f>IF($A20=K$1,-SUMIFS('BD Factoraje'!$Q:$Q,'BD Factoraje'!$B:$B,$B$3,'BD Factoraje'!$C:$C,$B$2,'BD Factoraje'!$F:$F,$A20),0)+J20-SUMIFS('BD Factoraje'!$R:$R,'BD Factoraje'!$B:$B,$B$3,'BD Factoraje'!$C:$C,$B$2,'BD Factoraje'!$F:$F,$A20,'BD Factoraje'!$M:$M,K$1)</f>
        <v>0</v>
      </c>
      <c r="L20" s="11">
        <f>IF($A20=L$1,-SUMIFS('BD Factoraje'!$Q:$Q,'BD Factoraje'!$B:$B,$B$3,'BD Factoraje'!$C:$C,$B$2,'BD Factoraje'!$F:$F,$A20),0)+K20-SUMIFS('BD Factoraje'!$R:$R,'BD Factoraje'!$B:$B,$B$3,'BD Factoraje'!$C:$C,$B$2,'BD Factoraje'!$F:$F,$A20,'BD Factoraje'!$M:$M,L$1)</f>
        <v>0</v>
      </c>
      <c r="M20" s="11">
        <f>IF($A20=M$1,-SUMIFS('BD Factoraje'!$Q:$Q,'BD Factoraje'!$B:$B,$B$3,'BD Factoraje'!$C:$C,$B$2,'BD Factoraje'!$F:$F,$A20),0)+L20-SUMIFS('BD Factoraje'!$R:$R,'BD Factoraje'!$B:$B,$B$3,'BD Factoraje'!$C:$C,$B$2,'BD Factoraje'!$F:$F,$A20,'BD Factoraje'!$M:$M,M$1)</f>
        <v>0</v>
      </c>
      <c r="N20" s="11">
        <f>IF($A20=N$1,-SUMIFS('BD Factoraje'!$Q:$Q,'BD Factoraje'!$B:$B,$B$3,'BD Factoraje'!$C:$C,$B$2,'BD Factoraje'!$F:$F,$A20),0)+M20-SUMIFS('BD Factoraje'!$R:$R,'BD Factoraje'!$B:$B,$B$3,'BD Factoraje'!$C:$C,$B$2,'BD Factoraje'!$F:$F,$A20,'BD Factoraje'!$M:$M,N$1)</f>
        <v>0</v>
      </c>
      <c r="O20" s="11">
        <f>IF($A20=O$1,-SUMIFS('BD Factoraje'!$Q:$Q,'BD Factoraje'!$B:$B,$B$3,'BD Factoraje'!$C:$C,$B$2,'BD Factoraje'!$F:$F,$A20),0)+N20-SUMIFS('BD Factoraje'!$R:$R,'BD Factoraje'!$B:$B,$B$3,'BD Factoraje'!$C:$C,$B$2,'BD Factoraje'!$F:$F,$A20,'BD Factoraje'!$M:$M,O$1)</f>
        <v>0</v>
      </c>
      <c r="P20" s="11">
        <f>IF($A20=P$1,-SUMIFS('BD Factoraje'!$Q:$Q,'BD Factoraje'!$B:$B,$B$3,'BD Factoraje'!$C:$C,$B$2,'BD Factoraje'!$F:$F,$A20),0)+O20-SUMIFS('BD Factoraje'!$R:$R,'BD Factoraje'!$B:$B,$B$3,'BD Factoraje'!$C:$C,$B$2,'BD Factoraje'!$F:$F,$A20,'BD Factoraje'!$M:$M,P$1)</f>
        <v>0</v>
      </c>
      <c r="Q20" s="11">
        <f>IF($A20=Q$1,-SUMIFS('BD Factoraje'!$Q:$Q,'BD Factoraje'!$B:$B,$B$3,'BD Factoraje'!$C:$C,$B$2,'BD Factoraje'!$F:$F,$A20),0)+P20-SUMIFS('BD Factoraje'!$R:$R,'BD Factoraje'!$B:$B,$B$3,'BD Factoraje'!$C:$C,$B$2,'BD Factoraje'!$F:$F,$A20,'BD Factoraje'!$M:$M,Q$1)</f>
        <v>0</v>
      </c>
      <c r="R20" s="11">
        <f>IF($A20=R$1,-SUMIFS('BD Factoraje'!$Q:$Q,'BD Factoraje'!$B:$B,$B$3,'BD Factoraje'!$C:$C,$B$2,'BD Factoraje'!$F:$F,$A20),0)+Q20-SUMIFS('BD Factoraje'!$R:$R,'BD Factoraje'!$B:$B,$B$3,'BD Factoraje'!$C:$C,$B$2,'BD Factoraje'!$F:$F,$A20,'BD Factoraje'!$M:$M,R$1)</f>
        <v>0</v>
      </c>
      <c r="S20" s="11">
        <f>IF($A20=S$1,-SUMIFS('BD Factoraje'!$Q:$Q,'BD Factoraje'!$B:$B,$B$3,'BD Factoraje'!$C:$C,$B$2,'BD Factoraje'!$F:$F,$A20),0)+R20-SUMIFS('BD Factoraje'!$R:$R,'BD Factoraje'!$B:$B,$B$3,'BD Factoraje'!$C:$C,$B$2,'BD Factoraje'!$F:$F,$A20,'BD Factoraje'!$M:$M,S$1)</f>
        <v>0</v>
      </c>
      <c r="T20" s="11">
        <f>IF($A20=T$1,-SUMIFS('BD Factoraje'!$Q:$Q,'BD Factoraje'!$B:$B,$B$3,'BD Factoraje'!$C:$C,$B$2,'BD Factoraje'!$F:$F,$A20),0)+S20-SUMIFS('BD Factoraje'!$R:$R,'BD Factoraje'!$B:$B,$B$3,'BD Factoraje'!$C:$C,$B$2,'BD Factoraje'!$F:$F,$A20,'BD Factoraje'!$M:$M,T$1)</f>
        <v>0</v>
      </c>
      <c r="U20" s="11">
        <f>IF($A20=U$1,-SUMIFS('BD Factoraje'!$Q:$Q,'BD Factoraje'!$B:$B,$B$3,'BD Factoraje'!$C:$C,$B$2,'BD Factoraje'!$F:$F,$A20),0)+T20-SUMIFS('BD Factoraje'!$R:$R,'BD Factoraje'!$B:$B,$B$3,'BD Factoraje'!$C:$C,$B$2,'BD Factoraje'!$F:$F,$A20,'BD Factoraje'!$M:$M,U$1)</f>
        <v>0</v>
      </c>
      <c r="V20" s="11">
        <f>IF($A20=V$1,-SUMIFS('BD Factoraje'!$Q:$Q,'BD Factoraje'!$B:$B,$B$3,'BD Factoraje'!$C:$C,$B$2,'BD Factoraje'!$F:$F,$A20),0)+U20-SUMIFS('BD Factoraje'!$R:$R,'BD Factoraje'!$B:$B,$B$3,'BD Factoraje'!$C:$C,$B$2,'BD Factoraje'!$F:$F,$A20,'BD Factoraje'!$M:$M,V$1)</f>
        <v>0</v>
      </c>
      <c r="W20" s="11">
        <f>IF($A20=W$1,-SUMIFS('BD Factoraje'!$Q:$Q,'BD Factoraje'!$B:$B,$B$3,'BD Factoraje'!$C:$C,$B$2,'BD Factoraje'!$F:$F,$A20),0)+V20-SUMIFS('BD Factoraje'!$R:$R,'BD Factoraje'!$B:$B,$B$3,'BD Factoraje'!$C:$C,$B$2,'BD Factoraje'!$F:$F,$A20,'BD Factoraje'!$M:$M,W$1)</f>
        <v>0</v>
      </c>
      <c r="X20" s="11">
        <f>IF($A20=X$1,-SUMIFS('BD Factoraje'!$Q:$Q,'BD Factoraje'!$B:$B,$B$3,'BD Factoraje'!$C:$C,$B$2,'BD Factoraje'!$F:$F,$A20),0)+W20-SUMIFS('BD Factoraje'!$R:$R,'BD Factoraje'!$B:$B,$B$3,'BD Factoraje'!$C:$C,$B$2,'BD Factoraje'!$F:$F,$A20,'BD Factoraje'!$M:$M,X$1)</f>
        <v>0</v>
      </c>
      <c r="Y20" s="11">
        <f>IF($A20=Y$1,-SUMIFS('BD Factoraje'!$Q:$Q,'BD Factoraje'!$B:$B,$B$3,'BD Factoraje'!$C:$C,$B$2,'BD Factoraje'!$F:$F,$A20),0)+X20-SUMIFS('BD Factoraje'!$R:$R,'BD Factoraje'!$B:$B,$B$3,'BD Factoraje'!$C:$C,$B$2,'BD Factoraje'!$F:$F,$A20,'BD Factoraje'!$M:$M,Y$1)</f>
        <v>0</v>
      </c>
      <c r="Z20" s="11">
        <f>IF($A20=Z$1,-SUMIFS('BD Factoraje'!$Q:$Q,'BD Factoraje'!$B:$B,$B$3,'BD Factoraje'!$C:$C,$B$2,'BD Factoraje'!$F:$F,$A20),0)+Y20-SUMIFS('BD Factoraje'!$R:$R,'BD Factoraje'!$B:$B,$B$3,'BD Factoraje'!$C:$C,$B$2,'BD Factoraje'!$F:$F,$A20,'BD Factoraje'!$M:$M,Z$1)</f>
        <v>0</v>
      </c>
      <c r="AA20" s="11">
        <f>IF($A20=AA$1,-SUMIFS('BD Factoraje'!$Q:$Q,'BD Factoraje'!$B:$B,$B$3,'BD Factoraje'!$C:$C,$B$2,'BD Factoraje'!$F:$F,$A20),0)+Z20-SUMIFS('BD Factoraje'!$R:$R,'BD Factoraje'!$B:$B,$B$3,'BD Factoraje'!$C:$C,$B$2,'BD Factoraje'!$F:$F,$A20,'BD Factoraje'!$M:$M,AA$1)</f>
        <v>0</v>
      </c>
      <c r="AB20" s="11">
        <f>IF($A20=AB$1,-SUMIFS('BD Factoraje'!$Q:$Q,'BD Factoraje'!$B:$B,$B$3,'BD Factoraje'!$C:$C,$B$2,'BD Factoraje'!$F:$F,$A20),0)+AA20-SUMIFS('BD Factoraje'!$R:$R,'BD Factoraje'!$B:$B,$B$3,'BD Factoraje'!$C:$C,$B$2,'BD Factoraje'!$F:$F,$A20,'BD Factoraje'!$M:$M,AB$1)</f>
        <v>0</v>
      </c>
      <c r="AC20" s="11">
        <f>IF($A20=AC$1,-SUMIFS('BD Factoraje'!$Q:$Q,'BD Factoraje'!$B:$B,$B$3,'BD Factoraje'!$C:$C,$B$2,'BD Factoraje'!$F:$F,$A20),0)+AB20-SUMIFS('BD Factoraje'!$R:$R,'BD Factoraje'!$B:$B,$B$3,'BD Factoraje'!$C:$C,$B$2,'BD Factoraje'!$F:$F,$A20,'BD Factoraje'!$M:$M,AC$1)</f>
        <v>0</v>
      </c>
    </row>
    <row r="21" spans="1:33" x14ac:dyDescent="0.25">
      <c r="A21" s="14">
        <f t="shared" si="14"/>
        <v>21</v>
      </c>
      <c r="B21" s="8">
        <v>42979</v>
      </c>
      <c r="C21" s="11">
        <f>IF($A21=C$1,-SUMIFS('BD Factoraje'!$Q:$Q,'BD Factoraje'!$B:$B,$B$3,'BD Factoraje'!$C:$C,$B$2,'BD Factoraje'!$F:$F,$A21),0)</f>
        <v>0</v>
      </c>
      <c r="D21" s="11">
        <f>IF($A21=D$1,-SUMIFS('BD Factoraje'!$Q:$Q,'BD Factoraje'!$B:$B,$B$3,'BD Factoraje'!$C:$C,$B$2,'BD Factoraje'!$F:$F,$A21),0)+C21-SUMIFS('BD Factoraje'!$R:$R,'BD Factoraje'!$B:$B,$B$3,'BD Factoraje'!$C:$C,$B$2,'BD Factoraje'!$F:$F,$A21,'BD Factoraje'!$M:$M,D$1)</f>
        <v>0</v>
      </c>
      <c r="E21" s="11">
        <f>IF($A21=E$1,-SUMIFS('BD Factoraje'!$Q:$Q,'BD Factoraje'!$B:$B,$B$3,'BD Factoraje'!$C:$C,$B$2,'BD Factoraje'!$F:$F,$A21),0)+D21-SUMIFS('BD Factoraje'!$R:$R,'BD Factoraje'!$B:$B,$B$3,'BD Factoraje'!$C:$C,$B$2,'BD Factoraje'!$F:$F,$A21,'BD Factoraje'!$M:$M,E$1)</f>
        <v>0</v>
      </c>
      <c r="F21" s="11">
        <f>IF($A21=F$1,-SUMIFS('BD Factoraje'!$Q:$Q,'BD Factoraje'!$B:$B,$B$3,'BD Factoraje'!$C:$C,$B$2,'BD Factoraje'!$F:$F,$A21),0)+E21-SUMIFS('BD Factoraje'!$R:$R,'BD Factoraje'!$B:$B,$B$3,'BD Factoraje'!$C:$C,$B$2,'BD Factoraje'!$F:$F,$A21,'BD Factoraje'!$M:$M,F$1)</f>
        <v>0</v>
      </c>
      <c r="G21" s="11">
        <f>IF($A21=G$1,-SUMIFS('BD Factoraje'!$Q:$Q,'BD Factoraje'!$B:$B,$B$3,'BD Factoraje'!$C:$C,$B$2,'BD Factoraje'!$F:$F,$A21),0)+F21-SUMIFS('BD Factoraje'!$R:$R,'BD Factoraje'!$B:$B,$B$3,'BD Factoraje'!$C:$C,$B$2,'BD Factoraje'!$F:$F,$A21,'BD Factoraje'!$M:$M,G$1)</f>
        <v>0</v>
      </c>
      <c r="H21" s="11">
        <f>IF($A21=H$1,-SUMIFS('BD Factoraje'!$Q:$Q,'BD Factoraje'!$B:$B,$B$3,'BD Factoraje'!$C:$C,$B$2,'BD Factoraje'!$F:$F,$A21),0)+G21-SUMIFS('BD Factoraje'!$R:$R,'BD Factoraje'!$B:$B,$B$3,'BD Factoraje'!$C:$C,$B$2,'BD Factoraje'!$F:$F,$A21,'BD Factoraje'!$M:$M,H$1)</f>
        <v>0</v>
      </c>
      <c r="I21" s="11">
        <f>IF($A21=I$1,-SUMIFS('BD Factoraje'!$Q:$Q,'BD Factoraje'!$B:$B,$B$3,'BD Factoraje'!$C:$C,$B$2,'BD Factoraje'!$F:$F,$A21),0)+H21-SUMIFS('BD Factoraje'!$R:$R,'BD Factoraje'!$B:$B,$B$3,'BD Factoraje'!$C:$C,$B$2,'BD Factoraje'!$F:$F,$A21,'BD Factoraje'!$M:$M,I$1)</f>
        <v>0</v>
      </c>
      <c r="J21" s="11">
        <f>IF($A21=J$1,-SUMIFS('BD Factoraje'!$Q:$Q,'BD Factoraje'!$B:$B,$B$3,'BD Factoraje'!$C:$C,$B$2,'BD Factoraje'!$F:$F,$A21),0)+I21-SUMIFS('BD Factoraje'!$R:$R,'BD Factoraje'!$B:$B,$B$3,'BD Factoraje'!$C:$C,$B$2,'BD Factoraje'!$F:$F,$A21,'BD Factoraje'!$M:$M,J$1)</f>
        <v>0</v>
      </c>
      <c r="K21" s="11">
        <f>IF($A21=K$1,-SUMIFS('BD Factoraje'!$Q:$Q,'BD Factoraje'!$B:$B,$B$3,'BD Factoraje'!$C:$C,$B$2,'BD Factoraje'!$F:$F,$A21),0)+J21-SUMIFS('BD Factoraje'!$R:$R,'BD Factoraje'!$B:$B,$B$3,'BD Factoraje'!$C:$C,$B$2,'BD Factoraje'!$F:$F,$A21,'BD Factoraje'!$M:$M,K$1)</f>
        <v>0</v>
      </c>
      <c r="L21" s="11">
        <f>IF($A21=L$1,-SUMIFS('BD Factoraje'!$Q:$Q,'BD Factoraje'!$B:$B,$B$3,'BD Factoraje'!$C:$C,$B$2,'BD Factoraje'!$F:$F,$A21),0)+K21-SUMIFS('BD Factoraje'!$R:$R,'BD Factoraje'!$B:$B,$B$3,'BD Factoraje'!$C:$C,$B$2,'BD Factoraje'!$F:$F,$A21,'BD Factoraje'!$M:$M,L$1)</f>
        <v>0</v>
      </c>
      <c r="M21" s="11">
        <f>IF($A21=M$1,-SUMIFS('BD Factoraje'!$Q:$Q,'BD Factoraje'!$B:$B,$B$3,'BD Factoraje'!$C:$C,$B$2,'BD Factoraje'!$F:$F,$A21),0)+L21-SUMIFS('BD Factoraje'!$R:$R,'BD Factoraje'!$B:$B,$B$3,'BD Factoraje'!$C:$C,$B$2,'BD Factoraje'!$F:$F,$A21,'BD Factoraje'!$M:$M,M$1)</f>
        <v>0</v>
      </c>
      <c r="N21" s="11">
        <f>IF($A21=N$1,-SUMIFS('BD Factoraje'!$Q:$Q,'BD Factoraje'!$B:$B,$B$3,'BD Factoraje'!$C:$C,$B$2,'BD Factoraje'!$F:$F,$A21),0)+M21-SUMIFS('BD Factoraje'!$R:$R,'BD Factoraje'!$B:$B,$B$3,'BD Factoraje'!$C:$C,$B$2,'BD Factoraje'!$F:$F,$A21,'BD Factoraje'!$M:$M,N$1)</f>
        <v>0</v>
      </c>
      <c r="O21" s="11">
        <f>IF($A21=O$1,-SUMIFS('BD Factoraje'!$Q:$Q,'BD Factoraje'!$B:$B,$B$3,'BD Factoraje'!$C:$C,$B$2,'BD Factoraje'!$F:$F,$A21),0)+N21-SUMIFS('BD Factoraje'!$R:$R,'BD Factoraje'!$B:$B,$B$3,'BD Factoraje'!$C:$C,$B$2,'BD Factoraje'!$F:$F,$A21,'BD Factoraje'!$M:$M,O$1)</f>
        <v>0</v>
      </c>
      <c r="P21" s="11">
        <f>IF($A21=P$1,-SUMIFS('BD Factoraje'!$Q:$Q,'BD Factoraje'!$B:$B,$B$3,'BD Factoraje'!$C:$C,$B$2,'BD Factoraje'!$F:$F,$A21),0)+O21-SUMIFS('BD Factoraje'!$R:$R,'BD Factoraje'!$B:$B,$B$3,'BD Factoraje'!$C:$C,$B$2,'BD Factoraje'!$F:$F,$A21,'BD Factoraje'!$M:$M,P$1)</f>
        <v>0</v>
      </c>
      <c r="Q21" s="11">
        <f>IF($A21=Q$1,-SUMIFS('BD Factoraje'!$Q:$Q,'BD Factoraje'!$B:$B,$B$3,'BD Factoraje'!$C:$C,$B$2,'BD Factoraje'!$F:$F,$A21),0)+P21-SUMIFS('BD Factoraje'!$R:$R,'BD Factoraje'!$B:$B,$B$3,'BD Factoraje'!$C:$C,$B$2,'BD Factoraje'!$F:$F,$A21,'BD Factoraje'!$M:$M,Q$1)</f>
        <v>0</v>
      </c>
      <c r="R21" s="11">
        <f>IF($A21=R$1,-SUMIFS('BD Factoraje'!$Q:$Q,'BD Factoraje'!$B:$B,$B$3,'BD Factoraje'!$C:$C,$B$2,'BD Factoraje'!$F:$F,$A21),0)+Q21-SUMIFS('BD Factoraje'!$R:$R,'BD Factoraje'!$B:$B,$B$3,'BD Factoraje'!$C:$C,$B$2,'BD Factoraje'!$F:$F,$A21,'BD Factoraje'!$M:$M,R$1)</f>
        <v>0</v>
      </c>
      <c r="S21" s="11">
        <f>IF($A21=S$1,-SUMIFS('BD Factoraje'!$Q:$Q,'BD Factoraje'!$B:$B,$B$3,'BD Factoraje'!$C:$C,$B$2,'BD Factoraje'!$F:$F,$A21),0)+R21-SUMIFS('BD Factoraje'!$R:$R,'BD Factoraje'!$B:$B,$B$3,'BD Factoraje'!$C:$C,$B$2,'BD Factoraje'!$F:$F,$A21,'BD Factoraje'!$M:$M,S$1)</f>
        <v>0</v>
      </c>
      <c r="T21" s="11">
        <f>IF($A21=T$1,-SUMIFS('BD Factoraje'!$Q:$Q,'BD Factoraje'!$B:$B,$B$3,'BD Factoraje'!$C:$C,$B$2,'BD Factoraje'!$F:$F,$A21),0)+S21-SUMIFS('BD Factoraje'!$R:$R,'BD Factoraje'!$B:$B,$B$3,'BD Factoraje'!$C:$C,$B$2,'BD Factoraje'!$F:$F,$A21,'BD Factoraje'!$M:$M,T$1)</f>
        <v>0</v>
      </c>
      <c r="U21" s="11">
        <f>IF($A21=U$1,-SUMIFS('BD Factoraje'!$Q:$Q,'BD Factoraje'!$B:$B,$B$3,'BD Factoraje'!$C:$C,$B$2,'BD Factoraje'!$F:$F,$A21),0)+T21-SUMIFS('BD Factoraje'!$R:$R,'BD Factoraje'!$B:$B,$B$3,'BD Factoraje'!$C:$C,$B$2,'BD Factoraje'!$F:$F,$A21,'BD Factoraje'!$M:$M,U$1)</f>
        <v>0</v>
      </c>
      <c r="V21" s="11">
        <f>IF($A21=V$1,-SUMIFS('BD Factoraje'!$Q:$Q,'BD Factoraje'!$B:$B,$B$3,'BD Factoraje'!$C:$C,$B$2,'BD Factoraje'!$F:$F,$A21),0)+U21-SUMIFS('BD Factoraje'!$R:$R,'BD Factoraje'!$B:$B,$B$3,'BD Factoraje'!$C:$C,$B$2,'BD Factoraje'!$F:$F,$A21,'BD Factoraje'!$M:$M,V$1)</f>
        <v>0</v>
      </c>
      <c r="W21" s="11">
        <f>IF($A21=W$1,-SUMIFS('BD Factoraje'!$Q:$Q,'BD Factoraje'!$B:$B,$B$3,'BD Factoraje'!$C:$C,$B$2,'BD Factoraje'!$F:$F,$A21),0)+V21-SUMIFS('BD Factoraje'!$R:$R,'BD Factoraje'!$B:$B,$B$3,'BD Factoraje'!$C:$C,$B$2,'BD Factoraje'!$F:$F,$A21,'BD Factoraje'!$M:$M,W$1)</f>
        <v>0</v>
      </c>
      <c r="X21" s="11">
        <f>IF($A21=X$1,-SUMIFS('BD Factoraje'!$Q:$Q,'BD Factoraje'!$B:$B,$B$3,'BD Factoraje'!$C:$C,$B$2,'BD Factoraje'!$F:$F,$A21),0)+W21-SUMIFS('BD Factoraje'!$R:$R,'BD Factoraje'!$B:$B,$B$3,'BD Factoraje'!$C:$C,$B$2,'BD Factoraje'!$F:$F,$A21,'BD Factoraje'!$M:$M,X$1)</f>
        <v>0</v>
      </c>
      <c r="Y21" s="11">
        <f>IF($A21=Y$1,-SUMIFS('BD Factoraje'!$Q:$Q,'BD Factoraje'!$B:$B,$B$3,'BD Factoraje'!$C:$C,$B$2,'BD Factoraje'!$F:$F,$A21),0)+X21-SUMIFS('BD Factoraje'!$R:$R,'BD Factoraje'!$B:$B,$B$3,'BD Factoraje'!$C:$C,$B$2,'BD Factoraje'!$F:$F,$A21,'BD Factoraje'!$M:$M,Y$1)</f>
        <v>0</v>
      </c>
      <c r="Z21" s="11">
        <f>IF($A21=Z$1,-SUMIFS('BD Factoraje'!$Q:$Q,'BD Factoraje'!$B:$B,$B$3,'BD Factoraje'!$C:$C,$B$2,'BD Factoraje'!$F:$F,$A21),0)+Y21-SUMIFS('BD Factoraje'!$R:$R,'BD Factoraje'!$B:$B,$B$3,'BD Factoraje'!$C:$C,$B$2,'BD Factoraje'!$F:$F,$A21,'BD Factoraje'!$M:$M,Z$1)</f>
        <v>0</v>
      </c>
      <c r="AA21" s="11">
        <f>IF($A21=AA$1,-SUMIFS('BD Factoraje'!$Q:$Q,'BD Factoraje'!$B:$B,$B$3,'BD Factoraje'!$C:$C,$B$2,'BD Factoraje'!$F:$F,$A21),0)+Z21-SUMIFS('BD Factoraje'!$R:$R,'BD Factoraje'!$B:$B,$B$3,'BD Factoraje'!$C:$C,$B$2,'BD Factoraje'!$F:$F,$A21,'BD Factoraje'!$M:$M,AA$1)</f>
        <v>0</v>
      </c>
      <c r="AB21" s="11">
        <f>IF($A21=AB$1,-SUMIFS('BD Factoraje'!$Q:$Q,'BD Factoraje'!$B:$B,$B$3,'BD Factoraje'!$C:$C,$B$2,'BD Factoraje'!$F:$F,$A21),0)+AA21-SUMIFS('BD Factoraje'!$R:$R,'BD Factoraje'!$B:$B,$B$3,'BD Factoraje'!$C:$C,$B$2,'BD Factoraje'!$F:$F,$A21,'BD Factoraje'!$M:$M,AB$1)</f>
        <v>0</v>
      </c>
      <c r="AC21" s="11">
        <f>IF($A21=AC$1,-SUMIFS('BD Factoraje'!$Q:$Q,'BD Factoraje'!$B:$B,$B$3,'BD Factoraje'!$C:$C,$B$2,'BD Factoraje'!$F:$F,$A21),0)+AB21-SUMIFS('BD Factoraje'!$R:$R,'BD Factoraje'!$B:$B,$B$3,'BD Factoraje'!$C:$C,$B$2,'BD Factoraje'!$F:$F,$A21,'BD Factoraje'!$M:$M,AC$1)</f>
        <v>0</v>
      </c>
    </row>
    <row r="22" spans="1:33" x14ac:dyDescent="0.25">
      <c r="A22" s="14">
        <f t="shared" si="14"/>
        <v>22</v>
      </c>
      <c r="B22" s="8">
        <v>43009</v>
      </c>
      <c r="C22" s="11">
        <f>IF($A22=C$1,-SUMIFS('BD Factoraje'!$Q:$Q,'BD Factoraje'!$B:$B,$B$3,'BD Factoraje'!$C:$C,$B$2,'BD Factoraje'!$F:$F,$A22),0)</f>
        <v>0</v>
      </c>
      <c r="D22" s="11">
        <f>IF($A22=D$1,-SUMIFS('BD Factoraje'!$Q:$Q,'BD Factoraje'!$B:$B,$B$3,'BD Factoraje'!$C:$C,$B$2,'BD Factoraje'!$F:$F,$A22),0)+C22-SUMIFS('BD Factoraje'!$R:$R,'BD Factoraje'!$B:$B,$B$3,'BD Factoraje'!$C:$C,$B$2,'BD Factoraje'!$F:$F,$A22,'BD Factoraje'!$M:$M,D$1)</f>
        <v>0</v>
      </c>
      <c r="E22" s="11">
        <f>IF($A22=E$1,-SUMIFS('BD Factoraje'!$Q:$Q,'BD Factoraje'!$B:$B,$B$3,'BD Factoraje'!$C:$C,$B$2,'BD Factoraje'!$F:$F,$A22),0)+D22-SUMIFS('BD Factoraje'!$R:$R,'BD Factoraje'!$B:$B,$B$3,'BD Factoraje'!$C:$C,$B$2,'BD Factoraje'!$F:$F,$A22,'BD Factoraje'!$M:$M,E$1)</f>
        <v>0</v>
      </c>
      <c r="F22" s="11">
        <f>IF($A22=F$1,-SUMIFS('BD Factoraje'!$Q:$Q,'BD Factoraje'!$B:$B,$B$3,'BD Factoraje'!$C:$C,$B$2,'BD Factoraje'!$F:$F,$A22),0)+E22-SUMIFS('BD Factoraje'!$R:$R,'BD Factoraje'!$B:$B,$B$3,'BD Factoraje'!$C:$C,$B$2,'BD Factoraje'!$F:$F,$A22,'BD Factoraje'!$M:$M,F$1)</f>
        <v>0</v>
      </c>
      <c r="G22" s="11">
        <f>IF($A22=G$1,-SUMIFS('BD Factoraje'!$Q:$Q,'BD Factoraje'!$B:$B,$B$3,'BD Factoraje'!$C:$C,$B$2,'BD Factoraje'!$F:$F,$A22),0)+F22-SUMIFS('BD Factoraje'!$R:$R,'BD Factoraje'!$B:$B,$B$3,'BD Factoraje'!$C:$C,$B$2,'BD Factoraje'!$F:$F,$A22,'BD Factoraje'!$M:$M,G$1)</f>
        <v>0</v>
      </c>
      <c r="H22" s="11">
        <f>IF($A22=H$1,-SUMIFS('BD Factoraje'!$Q:$Q,'BD Factoraje'!$B:$B,$B$3,'BD Factoraje'!$C:$C,$B$2,'BD Factoraje'!$F:$F,$A22),0)+G22-SUMIFS('BD Factoraje'!$R:$R,'BD Factoraje'!$B:$B,$B$3,'BD Factoraje'!$C:$C,$B$2,'BD Factoraje'!$F:$F,$A22,'BD Factoraje'!$M:$M,H$1)</f>
        <v>0</v>
      </c>
      <c r="I22" s="11">
        <f>IF($A22=I$1,-SUMIFS('BD Factoraje'!$Q:$Q,'BD Factoraje'!$B:$B,$B$3,'BD Factoraje'!$C:$C,$B$2,'BD Factoraje'!$F:$F,$A22),0)+H22-SUMIFS('BD Factoraje'!$R:$R,'BD Factoraje'!$B:$B,$B$3,'BD Factoraje'!$C:$C,$B$2,'BD Factoraje'!$F:$F,$A22,'BD Factoraje'!$M:$M,I$1)</f>
        <v>0</v>
      </c>
      <c r="J22" s="11">
        <f>IF($A22=J$1,-SUMIFS('BD Factoraje'!$Q:$Q,'BD Factoraje'!$B:$B,$B$3,'BD Factoraje'!$C:$C,$B$2,'BD Factoraje'!$F:$F,$A22),0)+I22-SUMIFS('BD Factoraje'!$R:$R,'BD Factoraje'!$B:$B,$B$3,'BD Factoraje'!$C:$C,$B$2,'BD Factoraje'!$F:$F,$A22,'BD Factoraje'!$M:$M,J$1)</f>
        <v>0</v>
      </c>
      <c r="K22" s="11">
        <f>IF($A22=K$1,-SUMIFS('BD Factoraje'!$Q:$Q,'BD Factoraje'!$B:$B,$B$3,'BD Factoraje'!$C:$C,$B$2,'BD Factoraje'!$F:$F,$A22),0)+J22-SUMIFS('BD Factoraje'!$R:$R,'BD Factoraje'!$B:$B,$B$3,'BD Factoraje'!$C:$C,$B$2,'BD Factoraje'!$F:$F,$A22,'BD Factoraje'!$M:$M,K$1)</f>
        <v>0</v>
      </c>
      <c r="L22" s="11">
        <f>IF($A22=L$1,-SUMIFS('BD Factoraje'!$Q:$Q,'BD Factoraje'!$B:$B,$B$3,'BD Factoraje'!$C:$C,$B$2,'BD Factoraje'!$F:$F,$A22),0)+K22-SUMIFS('BD Factoraje'!$R:$R,'BD Factoraje'!$B:$B,$B$3,'BD Factoraje'!$C:$C,$B$2,'BD Factoraje'!$F:$F,$A22,'BD Factoraje'!$M:$M,L$1)</f>
        <v>0</v>
      </c>
      <c r="M22" s="11">
        <f>IF($A22=M$1,-SUMIFS('BD Factoraje'!$Q:$Q,'BD Factoraje'!$B:$B,$B$3,'BD Factoraje'!$C:$C,$B$2,'BD Factoraje'!$F:$F,$A22),0)+L22-SUMIFS('BD Factoraje'!$R:$R,'BD Factoraje'!$B:$B,$B$3,'BD Factoraje'!$C:$C,$B$2,'BD Factoraje'!$F:$F,$A22,'BD Factoraje'!$M:$M,M$1)</f>
        <v>0</v>
      </c>
      <c r="N22" s="11">
        <f>IF($A22=N$1,-SUMIFS('BD Factoraje'!$Q:$Q,'BD Factoraje'!$B:$B,$B$3,'BD Factoraje'!$C:$C,$B$2,'BD Factoraje'!$F:$F,$A22),0)+M22-SUMIFS('BD Factoraje'!$R:$R,'BD Factoraje'!$B:$B,$B$3,'BD Factoraje'!$C:$C,$B$2,'BD Factoraje'!$F:$F,$A22,'BD Factoraje'!$M:$M,N$1)</f>
        <v>0</v>
      </c>
      <c r="O22" s="11">
        <f>IF($A22=O$1,-SUMIFS('BD Factoraje'!$Q:$Q,'BD Factoraje'!$B:$B,$B$3,'BD Factoraje'!$C:$C,$B$2,'BD Factoraje'!$F:$F,$A22),0)+N22-SUMIFS('BD Factoraje'!$R:$R,'BD Factoraje'!$B:$B,$B$3,'BD Factoraje'!$C:$C,$B$2,'BD Factoraje'!$F:$F,$A22,'BD Factoraje'!$M:$M,O$1)</f>
        <v>0</v>
      </c>
      <c r="P22" s="11">
        <f>IF($A22=P$1,-SUMIFS('BD Factoraje'!$Q:$Q,'BD Factoraje'!$B:$B,$B$3,'BD Factoraje'!$C:$C,$B$2,'BD Factoraje'!$F:$F,$A22),0)+O22-SUMIFS('BD Factoraje'!$R:$R,'BD Factoraje'!$B:$B,$B$3,'BD Factoraje'!$C:$C,$B$2,'BD Factoraje'!$F:$F,$A22,'BD Factoraje'!$M:$M,P$1)</f>
        <v>0</v>
      </c>
      <c r="Q22" s="11">
        <f>IF($A22=Q$1,-SUMIFS('BD Factoraje'!$Q:$Q,'BD Factoraje'!$B:$B,$B$3,'BD Factoraje'!$C:$C,$B$2,'BD Factoraje'!$F:$F,$A22),0)+P22-SUMIFS('BD Factoraje'!$R:$R,'BD Factoraje'!$B:$B,$B$3,'BD Factoraje'!$C:$C,$B$2,'BD Factoraje'!$F:$F,$A22,'BD Factoraje'!$M:$M,Q$1)</f>
        <v>0</v>
      </c>
      <c r="R22" s="11">
        <f>IF($A22=R$1,-SUMIFS('BD Factoraje'!$Q:$Q,'BD Factoraje'!$B:$B,$B$3,'BD Factoraje'!$C:$C,$B$2,'BD Factoraje'!$F:$F,$A22),0)+Q22-SUMIFS('BD Factoraje'!$R:$R,'BD Factoraje'!$B:$B,$B$3,'BD Factoraje'!$C:$C,$B$2,'BD Factoraje'!$F:$F,$A22,'BD Factoraje'!$M:$M,R$1)</f>
        <v>0</v>
      </c>
      <c r="S22" s="11">
        <f>IF($A22=S$1,-SUMIFS('BD Factoraje'!$Q:$Q,'BD Factoraje'!$B:$B,$B$3,'BD Factoraje'!$C:$C,$B$2,'BD Factoraje'!$F:$F,$A22),0)+R22-SUMIFS('BD Factoraje'!$R:$R,'BD Factoraje'!$B:$B,$B$3,'BD Factoraje'!$C:$C,$B$2,'BD Factoraje'!$F:$F,$A22,'BD Factoraje'!$M:$M,S$1)</f>
        <v>0</v>
      </c>
      <c r="T22" s="11">
        <f>IF($A22=T$1,-SUMIFS('BD Factoraje'!$Q:$Q,'BD Factoraje'!$B:$B,$B$3,'BD Factoraje'!$C:$C,$B$2,'BD Factoraje'!$F:$F,$A22),0)+S22-SUMIFS('BD Factoraje'!$R:$R,'BD Factoraje'!$B:$B,$B$3,'BD Factoraje'!$C:$C,$B$2,'BD Factoraje'!$F:$F,$A22,'BD Factoraje'!$M:$M,T$1)</f>
        <v>0</v>
      </c>
      <c r="U22" s="11">
        <f>IF($A22=U$1,-SUMIFS('BD Factoraje'!$Q:$Q,'BD Factoraje'!$B:$B,$B$3,'BD Factoraje'!$C:$C,$B$2,'BD Factoraje'!$F:$F,$A22),0)+T22-SUMIFS('BD Factoraje'!$R:$R,'BD Factoraje'!$B:$B,$B$3,'BD Factoraje'!$C:$C,$B$2,'BD Factoraje'!$F:$F,$A22,'BD Factoraje'!$M:$M,U$1)</f>
        <v>0</v>
      </c>
      <c r="V22" s="11">
        <f>IF($A22=V$1,-SUMIFS('BD Factoraje'!$Q:$Q,'BD Factoraje'!$B:$B,$B$3,'BD Factoraje'!$C:$C,$B$2,'BD Factoraje'!$F:$F,$A22),0)+U22-SUMIFS('BD Factoraje'!$R:$R,'BD Factoraje'!$B:$B,$B$3,'BD Factoraje'!$C:$C,$B$2,'BD Factoraje'!$F:$F,$A22,'BD Factoraje'!$M:$M,V$1)</f>
        <v>0</v>
      </c>
      <c r="W22" s="11">
        <f>IF($A22=W$1,-SUMIFS('BD Factoraje'!$Q:$Q,'BD Factoraje'!$B:$B,$B$3,'BD Factoraje'!$C:$C,$B$2,'BD Factoraje'!$F:$F,$A22),0)+V22-SUMIFS('BD Factoraje'!$R:$R,'BD Factoraje'!$B:$B,$B$3,'BD Factoraje'!$C:$C,$B$2,'BD Factoraje'!$F:$F,$A22,'BD Factoraje'!$M:$M,W$1)</f>
        <v>0</v>
      </c>
      <c r="X22" s="11">
        <f>IF($A22=X$1,-SUMIFS('BD Factoraje'!$Q:$Q,'BD Factoraje'!$B:$B,$B$3,'BD Factoraje'!$C:$C,$B$2,'BD Factoraje'!$F:$F,$A22),0)+W22-SUMIFS('BD Factoraje'!$R:$R,'BD Factoraje'!$B:$B,$B$3,'BD Factoraje'!$C:$C,$B$2,'BD Factoraje'!$F:$F,$A22,'BD Factoraje'!$M:$M,X$1)</f>
        <v>0</v>
      </c>
      <c r="Y22" s="11">
        <f>IF($A22=Y$1,-SUMIFS('BD Factoraje'!$Q:$Q,'BD Factoraje'!$B:$B,$B$3,'BD Factoraje'!$C:$C,$B$2,'BD Factoraje'!$F:$F,$A22),0)+X22-SUMIFS('BD Factoraje'!$R:$R,'BD Factoraje'!$B:$B,$B$3,'BD Factoraje'!$C:$C,$B$2,'BD Factoraje'!$F:$F,$A22,'BD Factoraje'!$M:$M,Y$1)</f>
        <v>0</v>
      </c>
      <c r="Z22" s="11">
        <f>IF($A22=Z$1,-SUMIFS('BD Factoraje'!$Q:$Q,'BD Factoraje'!$B:$B,$B$3,'BD Factoraje'!$C:$C,$B$2,'BD Factoraje'!$F:$F,$A22),0)+Y22-SUMIFS('BD Factoraje'!$R:$R,'BD Factoraje'!$B:$B,$B$3,'BD Factoraje'!$C:$C,$B$2,'BD Factoraje'!$F:$F,$A22,'BD Factoraje'!$M:$M,Z$1)</f>
        <v>0</v>
      </c>
      <c r="AA22" s="11">
        <f>IF($A22=AA$1,-SUMIFS('BD Factoraje'!$Q:$Q,'BD Factoraje'!$B:$B,$B$3,'BD Factoraje'!$C:$C,$B$2,'BD Factoraje'!$F:$F,$A22),0)+Z22-SUMIFS('BD Factoraje'!$R:$R,'BD Factoraje'!$B:$B,$B$3,'BD Factoraje'!$C:$C,$B$2,'BD Factoraje'!$F:$F,$A22,'BD Factoraje'!$M:$M,AA$1)</f>
        <v>0</v>
      </c>
      <c r="AB22" s="11">
        <f>IF($A22=AB$1,-SUMIFS('BD Factoraje'!$Q:$Q,'BD Factoraje'!$B:$B,$B$3,'BD Factoraje'!$C:$C,$B$2,'BD Factoraje'!$F:$F,$A22),0)+AA22-SUMIFS('BD Factoraje'!$R:$R,'BD Factoraje'!$B:$B,$B$3,'BD Factoraje'!$C:$C,$B$2,'BD Factoraje'!$F:$F,$A22,'BD Factoraje'!$M:$M,AB$1)</f>
        <v>0</v>
      </c>
      <c r="AC22" s="11">
        <f>IF($A22=AC$1,-SUMIFS('BD Factoraje'!$Q:$Q,'BD Factoraje'!$B:$B,$B$3,'BD Factoraje'!$C:$C,$B$2,'BD Factoraje'!$F:$F,$A22),0)+AB22-SUMIFS('BD Factoraje'!$R:$R,'BD Factoraje'!$B:$B,$B$3,'BD Factoraje'!$C:$C,$B$2,'BD Factoraje'!$F:$F,$A22,'BD Factoraje'!$M:$M,AC$1)</f>
        <v>0</v>
      </c>
    </row>
    <row r="23" spans="1:33" s="1" customFormat="1" x14ac:dyDescent="0.25">
      <c r="A23" s="14">
        <f t="shared" si="14"/>
        <v>23</v>
      </c>
      <c r="B23" s="8">
        <v>43040</v>
      </c>
      <c r="C23" s="11">
        <f>IF($A23=C$1,-SUMIFS('BD Factoraje'!$Q:$Q,'BD Factoraje'!$B:$B,$B$3,'BD Factoraje'!$C:$C,$B$2,'BD Factoraje'!$F:$F,$A23),0)</f>
        <v>0</v>
      </c>
      <c r="D23" s="11">
        <f>IF($A23=D$1,-SUMIFS('BD Factoraje'!$Q:$Q,'BD Factoraje'!$B:$B,$B$3,'BD Factoraje'!$C:$C,$B$2,'BD Factoraje'!$F:$F,$A23),0)+C23-SUMIFS('BD Factoraje'!$R:$R,'BD Factoraje'!$B:$B,$B$3,'BD Factoraje'!$C:$C,$B$2,'BD Factoraje'!$F:$F,$A23,'BD Factoraje'!$M:$M,D$1)</f>
        <v>0</v>
      </c>
      <c r="E23" s="11">
        <f>IF($A23=E$1,-SUMIFS('BD Factoraje'!$Q:$Q,'BD Factoraje'!$B:$B,$B$3,'BD Factoraje'!$C:$C,$B$2,'BD Factoraje'!$F:$F,$A23),0)+D23-SUMIFS('BD Factoraje'!$R:$R,'BD Factoraje'!$B:$B,$B$3,'BD Factoraje'!$C:$C,$B$2,'BD Factoraje'!$F:$F,$A23,'BD Factoraje'!$M:$M,E$1)</f>
        <v>0</v>
      </c>
      <c r="F23" s="11">
        <f>IF($A23=F$1,-SUMIFS('BD Factoraje'!$Q:$Q,'BD Factoraje'!$B:$B,$B$3,'BD Factoraje'!$C:$C,$B$2,'BD Factoraje'!$F:$F,$A23),0)+E23-SUMIFS('BD Factoraje'!$R:$R,'BD Factoraje'!$B:$B,$B$3,'BD Factoraje'!$C:$C,$B$2,'BD Factoraje'!$F:$F,$A23,'BD Factoraje'!$M:$M,F$1)</f>
        <v>0</v>
      </c>
      <c r="G23" s="11">
        <f>IF($A23=G$1,-SUMIFS('BD Factoraje'!$Q:$Q,'BD Factoraje'!$B:$B,$B$3,'BD Factoraje'!$C:$C,$B$2,'BD Factoraje'!$F:$F,$A23),0)+F23-SUMIFS('BD Factoraje'!$R:$R,'BD Factoraje'!$B:$B,$B$3,'BD Factoraje'!$C:$C,$B$2,'BD Factoraje'!$F:$F,$A23,'BD Factoraje'!$M:$M,G$1)</f>
        <v>0</v>
      </c>
      <c r="H23" s="11">
        <f>IF($A23=H$1,-SUMIFS('BD Factoraje'!$Q:$Q,'BD Factoraje'!$B:$B,$B$3,'BD Factoraje'!$C:$C,$B$2,'BD Factoraje'!$F:$F,$A23),0)+G23-SUMIFS('BD Factoraje'!$R:$R,'BD Factoraje'!$B:$B,$B$3,'BD Factoraje'!$C:$C,$B$2,'BD Factoraje'!$F:$F,$A23,'BD Factoraje'!$M:$M,H$1)</f>
        <v>0</v>
      </c>
      <c r="I23" s="11">
        <f>IF($A23=I$1,-SUMIFS('BD Factoraje'!$Q:$Q,'BD Factoraje'!$B:$B,$B$3,'BD Factoraje'!$C:$C,$B$2,'BD Factoraje'!$F:$F,$A23),0)+H23-SUMIFS('BD Factoraje'!$R:$R,'BD Factoraje'!$B:$B,$B$3,'BD Factoraje'!$C:$C,$B$2,'BD Factoraje'!$F:$F,$A23,'BD Factoraje'!$M:$M,I$1)</f>
        <v>0</v>
      </c>
      <c r="J23" s="11">
        <f>IF($A23=J$1,-SUMIFS('BD Factoraje'!$Q:$Q,'BD Factoraje'!$B:$B,$B$3,'BD Factoraje'!$C:$C,$B$2,'BD Factoraje'!$F:$F,$A23),0)+I23-SUMIFS('BD Factoraje'!$R:$R,'BD Factoraje'!$B:$B,$B$3,'BD Factoraje'!$C:$C,$B$2,'BD Factoraje'!$F:$F,$A23,'BD Factoraje'!$M:$M,J$1)</f>
        <v>0</v>
      </c>
      <c r="K23" s="11">
        <f>IF($A23=K$1,-SUMIFS('BD Factoraje'!$Q:$Q,'BD Factoraje'!$B:$B,$B$3,'BD Factoraje'!$C:$C,$B$2,'BD Factoraje'!$F:$F,$A23),0)+J23-SUMIFS('BD Factoraje'!$R:$R,'BD Factoraje'!$B:$B,$B$3,'BD Factoraje'!$C:$C,$B$2,'BD Factoraje'!$F:$F,$A23,'BD Factoraje'!$M:$M,K$1)</f>
        <v>0</v>
      </c>
      <c r="L23" s="11">
        <f>IF($A23=L$1,-SUMIFS('BD Factoraje'!$Q:$Q,'BD Factoraje'!$B:$B,$B$3,'BD Factoraje'!$C:$C,$B$2,'BD Factoraje'!$F:$F,$A23),0)+K23-SUMIFS('BD Factoraje'!$R:$R,'BD Factoraje'!$B:$B,$B$3,'BD Factoraje'!$C:$C,$B$2,'BD Factoraje'!$F:$F,$A23,'BD Factoraje'!$M:$M,L$1)</f>
        <v>0</v>
      </c>
      <c r="M23" s="11">
        <f>IF($A23=M$1,-SUMIFS('BD Factoraje'!$Q:$Q,'BD Factoraje'!$B:$B,$B$3,'BD Factoraje'!$C:$C,$B$2,'BD Factoraje'!$F:$F,$A23),0)+L23-SUMIFS('BD Factoraje'!$R:$R,'BD Factoraje'!$B:$B,$B$3,'BD Factoraje'!$C:$C,$B$2,'BD Factoraje'!$F:$F,$A23,'BD Factoraje'!$M:$M,M$1)</f>
        <v>0</v>
      </c>
      <c r="N23" s="11">
        <f>IF($A23=N$1,-SUMIFS('BD Factoraje'!$Q:$Q,'BD Factoraje'!$B:$B,$B$3,'BD Factoraje'!$C:$C,$B$2,'BD Factoraje'!$F:$F,$A23),0)+M23-SUMIFS('BD Factoraje'!$R:$R,'BD Factoraje'!$B:$B,$B$3,'BD Factoraje'!$C:$C,$B$2,'BD Factoraje'!$F:$F,$A23,'BD Factoraje'!$M:$M,N$1)</f>
        <v>0</v>
      </c>
      <c r="O23" s="11">
        <f>IF($A23=O$1,-SUMIFS('BD Factoraje'!$Q:$Q,'BD Factoraje'!$B:$B,$B$3,'BD Factoraje'!$C:$C,$B$2,'BD Factoraje'!$F:$F,$A23),0)+N23-SUMIFS('BD Factoraje'!$R:$R,'BD Factoraje'!$B:$B,$B$3,'BD Factoraje'!$C:$C,$B$2,'BD Factoraje'!$F:$F,$A23,'BD Factoraje'!$M:$M,O$1)</f>
        <v>0</v>
      </c>
      <c r="P23" s="11">
        <f>IF($A23=P$1,-SUMIFS('BD Factoraje'!$Q:$Q,'BD Factoraje'!$B:$B,$B$3,'BD Factoraje'!$C:$C,$B$2,'BD Factoraje'!$F:$F,$A23),0)+O23-SUMIFS('BD Factoraje'!$R:$R,'BD Factoraje'!$B:$B,$B$3,'BD Factoraje'!$C:$C,$B$2,'BD Factoraje'!$F:$F,$A23,'BD Factoraje'!$M:$M,P$1)</f>
        <v>0</v>
      </c>
      <c r="Q23" s="11">
        <f>IF($A23=Q$1,-SUMIFS('BD Factoraje'!$Q:$Q,'BD Factoraje'!$B:$B,$B$3,'BD Factoraje'!$C:$C,$B$2,'BD Factoraje'!$F:$F,$A23),0)+P23-SUMIFS('BD Factoraje'!$R:$R,'BD Factoraje'!$B:$B,$B$3,'BD Factoraje'!$C:$C,$B$2,'BD Factoraje'!$F:$F,$A23,'BD Factoraje'!$M:$M,Q$1)</f>
        <v>0</v>
      </c>
      <c r="R23" s="11">
        <f>IF($A23=R$1,-SUMIFS('BD Factoraje'!$Q:$Q,'BD Factoraje'!$B:$B,$B$3,'BD Factoraje'!$C:$C,$B$2,'BD Factoraje'!$F:$F,$A23),0)+Q23-SUMIFS('BD Factoraje'!$R:$R,'BD Factoraje'!$B:$B,$B$3,'BD Factoraje'!$C:$C,$B$2,'BD Factoraje'!$F:$F,$A23,'BD Factoraje'!$M:$M,R$1)</f>
        <v>0</v>
      </c>
      <c r="S23" s="11">
        <f>IF($A23=S$1,-SUMIFS('BD Factoraje'!$Q:$Q,'BD Factoraje'!$B:$B,$B$3,'BD Factoraje'!$C:$C,$B$2,'BD Factoraje'!$F:$F,$A23),0)+R23-SUMIFS('BD Factoraje'!$R:$R,'BD Factoraje'!$B:$B,$B$3,'BD Factoraje'!$C:$C,$B$2,'BD Factoraje'!$F:$F,$A23,'BD Factoraje'!$M:$M,S$1)</f>
        <v>0</v>
      </c>
      <c r="T23" s="11">
        <f>IF($A23=T$1,-SUMIFS('BD Factoraje'!$Q:$Q,'BD Factoraje'!$B:$B,$B$3,'BD Factoraje'!$C:$C,$B$2,'BD Factoraje'!$F:$F,$A23),0)+S23-SUMIFS('BD Factoraje'!$R:$R,'BD Factoraje'!$B:$B,$B$3,'BD Factoraje'!$C:$C,$B$2,'BD Factoraje'!$F:$F,$A23,'BD Factoraje'!$M:$M,T$1)</f>
        <v>0</v>
      </c>
      <c r="U23" s="11">
        <f>IF($A23=U$1,-SUMIFS('BD Factoraje'!$Q:$Q,'BD Factoraje'!$B:$B,$B$3,'BD Factoraje'!$C:$C,$B$2,'BD Factoraje'!$F:$F,$A23),0)+T23-SUMIFS('BD Factoraje'!$R:$R,'BD Factoraje'!$B:$B,$B$3,'BD Factoraje'!$C:$C,$B$2,'BD Factoraje'!$F:$F,$A23,'BD Factoraje'!$M:$M,U$1)</f>
        <v>0</v>
      </c>
      <c r="V23" s="11">
        <f>IF($A23=V$1,-SUMIFS('BD Factoraje'!$Q:$Q,'BD Factoraje'!$B:$B,$B$3,'BD Factoraje'!$C:$C,$B$2,'BD Factoraje'!$F:$F,$A23),0)+U23-SUMIFS('BD Factoraje'!$R:$R,'BD Factoraje'!$B:$B,$B$3,'BD Factoraje'!$C:$C,$B$2,'BD Factoraje'!$F:$F,$A23,'BD Factoraje'!$M:$M,V$1)</f>
        <v>0</v>
      </c>
      <c r="W23" s="11">
        <f>IF($A23=W$1,-SUMIFS('BD Factoraje'!$Q:$Q,'BD Factoraje'!$B:$B,$B$3,'BD Factoraje'!$C:$C,$B$2,'BD Factoraje'!$F:$F,$A23),0)+V23-SUMIFS('BD Factoraje'!$R:$R,'BD Factoraje'!$B:$B,$B$3,'BD Factoraje'!$C:$C,$B$2,'BD Factoraje'!$F:$F,$A23,'BD Factoraje'!$M:$M,W$1)</f>
        <v>0</v>
      </c>
      <c r="X23" s="11">
        <f>IF($A23=X$1,-SUMIFS('BD Factoraje'!$Q:$Q,'BD Factoraje'!$B:$B,$B$3,'BD Factoraje'!$C:$C,$B$2,'BD Factoraje'!$F:$F,$A23),0)+W23-SUMIFS('BD Factoraje'!$R:$R,'BD Factoraje'!$B:$B,$B$3,'BD Factoraje'!$C:$C,$B$2,'BD Factoraje'!$F:$F,$A23,'BD Factoraje'!$M:$M,X$1)</f>
        <v>0</v>
      </c>
      <c r="Y23" s="11">
        <f>IF($A23=Y$1,-SUMIFS('BD Factoraje'!$Q:$Q,'BD Factoraje'!$B:$B,$B$3,'BD Factoraje'!$C:$C,$B$2,'BD Factoraje'!$F:$F,$A23),0)+X23-SUMIFS('BD Factoraje'!$R:$R,'BD Factoraje'!$B:$B,$B$3,'BD Factoraje'!$C:$C,$B$2,'BD Factoraje'!$F:$F,$A23,'BD Factoraje'!$M:$M,Y$1)</f>
        <v>0</v>
      </c>
      <c r="Z23" s="11">
        <f>IF($A23=Z$1,-SUMIFS('BD Factoraje'!$Q:$Q,'BD Factoraje'!$B:$B,$B$3,'BD Factoraje'!$C:$C,$B$2,'BD Factoraje'!$F:$F,$A23),0)+Y23-SUMIFS('BD Factoraje'!$R:$R,'BD Factoraje'!$B:$B,$B$3,'BD Factoraje'!$C:$C,$B$2,'BD Factoraje'!$F:$F,$A23,'BD Factoraje'!$M:$M,Z$1)</f>
        <v>0</v>
      </c>
      <c r="AA23" s="11">
        <f>IF($A23=AA$1,-SUMIFS('BD Factoraje'!$Q:$Q,'BD Factoraje'!$B:$B,$B$3,'BD Factoraje'!$C:$C,$B$2,'BD Factoraje'!$F:$F,$A23),0)+Z23-SUMIFS('BD Factoraje'!$R:$R,'BD Factoraje'!$B:$B,$B$3,'BD Factoraje'!$C:$C,$B$2,'BD Factoraje'!$F:$F,$A23,'BD Factoraje'!$M:$M,AA$1)</f>
        <v>0</v>
      </c>
      <c r="AB23" s="11">
        <f>IF($A23=AB$1,-SUMIFS('BD Factoraje'!$Q:$Q,'BD Factoraje'!$B:$B,$B$3,'BD Factoraje'!$C:$C,$B$2,'BD Factoraje'!$F:$F,$A23),0)+AA23-SUMIFS('BD Factoraje'!$R:$R,'BD Factoraje'!$B:$B,$B$3,'BD Factoraje'!$C:$C,$B$2,'BD Factoraje'!$F:$F,$A23,'BD Factoraje'!$M:$M,AB$1)</f>
        <v>0</v>
      </c>
      <c r="AC23" s="11">
        <f>IF($A23=AC$1,-SUMIFS('BD Factoraje'!$Q:$Q,'BD Factoraje'!$B:$B,$B$3,'BD Factoraje'!$C:$C,$B$2,'BD Factoraje'!$F:$F,$A23),0)+AB23-SUMIFS('BD Factoraje'!$R:$R,'BD Factoraje'!$B:$B,$B$3,'BD Factoraje'!$C:$C,$B$2,'BD Factoraje'!$F:$F,$A23,'BD Factoraje'!$M:$M,AC$1)</f>
        <v>0</v>
      </c>
      <c r="AD23" s="12"/>
      <c r="AE23" s="12"/>
      <c r="AF23" s="12"/>
      <c r="AG23" s="12"/>
    </row>
    <row r="24" spans="1:33" s="1" customFormat="1" x14ac:dyDescent="0.25">
      <c r="A24" s="14">
        <f t="shared" si="14"/>
        <v>24</v>
      </c>
      <c r="B24" s="8">
        <v>43070</v>
      </c>
      <c r="C24" s="11">
        <f>IF($A24=C$1,-SUMIFS('BD Factoraje'!$Q:$Q,'BD Factoraje'!$B:$B,$B$3,'BD Factoraje'!$C:$C,$B$2,'BD Factoraje'!$F:$F,$A24),0)</f>
        <v>0</v>
      </c>
      <c r="D24" s="11">
        <f>IF($A24=D$1,-SUMIFS('BD Factoraje'!$Q:$Q,'BD Factoraje'!$B:$B,$B$3,'BD Factoraje'!$C:$C,$B$2,'BD Factoraje'!$F:$F,$A24),0)+C24-SUMIFS('BD Factoraje'!$R:$R,'BD Factoraje'!$B:$B,$B$3,'BD Factoraje'!$C:$C,$B$2,'BD Factoraje'!$F:$F,$A24,'BD Factoraje'!$M:$M,D$1)</f>
        <v>0</v>
      </c>
      <c r="E24" s="11">
        <f>IF($A24=E$1,-SUMIFS('BD Factoraje'!$Q:$Q,'BD Factoraje'!$B:$B,$B$3,'BD Factoraje'!$C:$C,$B$2,'BD Factoraje'!$F:$F,$A24),0)+D24-SUMIFS('BD Factoraje'!$R:$R,'BD Factoraje'!$B:$B,$B$3,'BD Factoraje'!$C:$C,$B$2,'BD Factoraje'!$F:$F,$A24,'BD Factoraje'!$M:$M,E$1)</f>
        <v>0</v>
      </c>
      <c r="F24" s="11">
        <f>IF($A24=F$1,-SUMIFS('BD Factoraje'!$Q:$Q,'BD Factoraje'!$B:$B,$B$3,'BD Factoraje'!$C:$C,$B$2,'BD Factoraje'!$F:$F,$A24),0)+E24-SUMIFS('BD Factoraje'!$R:$R,'BD Factoraje'!$B:$B,$B$3,'BD Factoraje'!$C:$C,$B$2,'BD Factoraje'!$F:$F,$A24,'BD Factoraje'!$M:$M,F$1)</f>
        <v>0</v>
      </c>
      <c r="G24" s="11">
        <f>IF($A24=G$1,-SUMIFS('BD Factoraje'!$Q:$Q,'BD Factoraje'!$B:$B,$B$3,'BD Factoraje'!$C:$C,$B$2,'BD Factoraje'!$F:$F,$A24),0)+F24-SUMIFS('BD Factoraje'!$R:$R,'BD Factoraje'!$B:$B,$B$3,'BD Factoraje'!$C:$C,$B$2,'BD Factoraje'!$F:$F,$A24,'BD Factoraje'!$M:$M,G$1)</f>
        <v>0</v>
      </c>
      <c r="H24" s="11">
        <f>IF($A24=H$1,-SUMIFS('BD Factoraje'!$Q:$Q,'BD Factoraje'!$B:$B,$B$3,'BD Factoraje'!$C:$C,$B$2,'BD Factoraje'!$F:$F,$A24),0)+G24-SUMIFS('BD Factoraje'!$R:$R,'BD Factoraje'!$B:$B,$B$3,'BD Factoraje'!$C:$C,$B$2,'BD Factoraje'!$F:$F,$A24,'BD Factoraje'!$M:$M,H$1)</f>
        <v>0</v>
      </c>
      <c r="I24" s="11">
        <f>IF($A24=I$1,-SUMIFS('BD Factoraje'!$Q:$Q,'BD Factoraje'!$B:$B,$B$3,'BD Factoraje'!$C:$C,$B$2,'BD Factoraje'!$F:$F,$A24),0)+H24-SUMIFS('BD Factoraje'!$R:$R,'BD Factoraje'!$B:$B,$B$3,'BD Factoraje'!$C:$C,$B$2,'BD Factoraje'!$F:$F,$A24,'BD Factoraje'!$M:$M,I$1)</f>
        <v>0</v>
      </c>
      <c r="J24" s="11">
        <f>IF($A24=J$1,-SUMIFS('BD Factoraje'!$Q:$Q,'BD Factoraje'!$B:$B,$B$3,'BD Factoraje'!$C:$C,$B$2,'BD Factoraje'!$F:$F,$A24),0)+I24-SUMIFS('BD Factoraje'!$R:$R,'BD Factoraje'!$B:$B,$B$3,'BD Factoraje'!$C:$C,$B$2,'BD Factoraje'!$F:$F,$A24,'BD Factoraje'!$M:$M,J$1)</f>
        <v>0</v>
      </c>
      <c r="K24" s="11">
        <f>IF($A24=K$1,-SUMIFS('BD Factoraje'!$Q:$Q,'BD Factoraje'!$B:$B,$B$3,'BD Factoraje'!$C:$C,$B$2,'BD Factoraje'!$F:$F,$A24),0)+J24-SUMIFS('BD Factoraje'!$R:$R,'BD Factoraje'!$B:$B,$B$3,'BD Factoraje'!$C:$C,$B$2,'BD Factoraje'!$F:$F,$A24,'BD Factoraje'!$M:$M,K$1)</f>
        <v>0</v>
      </c>
      <c r="L24" s="11">
        <f>IF($A24=L$1,-SUMIFS('BD Factoraje'!$Q:$Q,'BD Factoraje'!$B:$B,$B$3,'BD Factoraje'!$C:$C,$B$2,'BD Factoraje'!$F:$F,$A24),0)+K24-SUMIFS('BD Factoraje'!$R:$R,'BD Factoraje'!$B:$B,$B$3,'BD Factoraje'!$C:$C,$B$2,'BD Factoraje'!$F:$F,$A24,'BD Factoraje'!$M:$M,L$1)</f>
        <v>0</v>
      </c>
      <c r="M24" s="11">
        <f>IF($A24=M$1,-SUMIFS('BD Factoraje'!$Q:$Q,'BD Factoraje'!$B:$B,$B$3,'BD Factoraje'!$C:$C,$B$2,'BD Factoraje'!$F:$F,$A24),0)+L24-SUMIFS('BD Factoraje'!$R:$R,'BD Factoraje'!$B:$B,$B$3,'BD Factoraje'!$C:$C,$B$2,'BD Factoraje'!$F:$F,$A24,'BD Factoraje'!$M:$M,M$1)</f>
        <v>0</v>
      </c>
      <c r="N24" s="11">
        <f>IF($A24=N$1,-SUMIFS('BD Factoraje'!$Q:$Q,'BD Factoraje'!$B:$B,$B$3,'BD Factoraje'!$C:$C,$B$2,'BD Factoraje'!$F:$F,$A24),0)+M24-SUMIFS('BD Factoraje'!$R:$R,'BD Factoraje'!$B:$B,$B$3,'BD Factoraje'!$C:$C,$B$2,'BD Factoraje'!$F:$F,$A24,'BD Factoraje'!$M:$M,N$1)</f>
        <v>0</v>
      </c>
      <c r="O24" s="11">
        <f>IF($A24=O$1,-SUMIFS('BD Factoraje'!$Q:$Q,'BD Factoraje'!$B:$B,$B$3,'BD Factoraje'!$C:$C,$B$2,'BD Factoraje'!$F:$F,$A24),0)+N24-SUMIFS('BD Factoraje'!$R:$R,'BD Factoraje'!$B:$B,$B$3,'BD Factoraje'!$C:$C,$B$2,'BD Factoraje'!$F:$F,$A24,'BD Factoraje'!$M:$M,O$1)</f>
        <v>0</v>
      </c>
      <c r="P24" s="11">
        <f>IF($A24=P$1,-SUMIFS('BD Factoraje'!$Q:$Q,'BD Factoraje'!$B:$B,$B$3,'BD Factoraje'!$C:$C,$B$2,'BD Factoraje'!$F:$F,$A24),0)+O24-SUMIFS('BD Factoraje'!$R:$R,'BD Factoraje'!$B:$B,$B$3,'BD Factoraje'!$C:$C,$B$2,'BD Factoraje'!$F:$F,$A24,'BD Factoraje'!$M:$M,P$1)</f>
        <v>0</v>
      </c>
      <c r="Q24" s="11">
        <f>IF($A24=Q$1,-SUMIFS('BD Factoraje'!$Q:$Q,'BD Factoraje'!$B:$B,$B$3,'BD Factoraje'!$C:$C,$B$2,'BD Factoraje'!$F:$F,$A24),0)+P24-SUMIFS('BD Factoraje'!$R:$R,'BD Factoraje'!$B:$B,$B$3,'BD Factoraje'!$C:$C,$B$2,'BD Factoraje'!$F:$F,$A24,'BD Factoraje'!$M:$M,Q$1)</f>
        <v>0</v>
      </c>
      <c r="R24" s="11">
        <f>IF($A24=R$1,-SUMIFS('BD Factoraje'!$Q:$Q,'BD Factoraje'!$B:$B,$B$3,'BD Factoraje'!$C:$C,$B$2,'BD Factoraje'!$F:$F,$A24),0)+Q24-SUMIFS('BD Factoraje'!$R:$R,'BD Factoraje'!$B:$B,$B$3,'BD Factoraje'!$C:$C,$B$2,'BD Factoraje'!$F:$F,$A24,'BD Factoraje'!$M:$M,R$1)</f>
        <v>0</v>
      </c>
      <c r="S24" s="11">
        <f>IF($A24=S$1,-SUMIFS('BD Factoraje'!$Q:$Q,'BD Factoraje'!$B:$B,$B$3,'BD Factoraje'!$C:$C,$B$2,'BD Factoraje'!$F:$F,$A24),0)+R24-SUMIFS('BD Factoraje'!$R:$R,'BD Factoraje'!$B:$B,$B$3,'BD Factoraje'!$C:$C,$B$2,'BD Factoraje'!$F:$F,$A24,'BD Factoraje'!$M:$M,S$1)</f>
        <v>0</v>
      </c>
      <c r="T24" s="11">
        <f>IF($A24=T$1,-SUMIFS('BD Factoraje'!$Q:$Q,'BD Factoraje'!$B:$B,$B$3,'BD Factoraje'!$C:$C,$B$2,'BD Factoraje'!$F:$F,$A24),0)+S24-SUMIFS('BD Factoraje'!$R:$R,'BD Factoraje'!$B:$B,$B$3,'BD Factoraje'!$C:$C,$B$2,'BD Factoraje'!$F:$F,$A24,'BD Factoraje'!$M:$M,T$1)</f>
        <v>0</v>
      </c>
      <c r="U24" s="11">
        <f>IF($A24=U$1,-SUMIFS('BD Factoraje'!$Q:$Q,'BD Factoraje'!$B:$B,$B$3,'BD Factoraje'!$C:$C,$B$2,'BD Factoraje'!$F:$F,$A24),0)+T24-SUMIFS('BD Factoraje'!$R:$R,'BD Factoraje'!$B:$B,$B$3,'BD Factoraje'!$C:$C,$B$2,'BD Factoraje'!$F:$F,$A24,'BD Factoraje'!$M:$M,U$1)</f>
        <v>0</v>
      </c>
      <c r="V24" s="11">
        <f>IF($A24=V$1,-SUMIFS('BD Factoraje'!$Q:$Q,'BD Factoraje'!$B:$B,$B$3,'BD Factoraje'!$C:$C,$B$2,'BD Factoraje'!$F:$F,$A24),0)+U24-SUMIFS('BD Factoraje'!$R:$R,'BD Factoraje'!$B:$B,$B$3,'BD Factoraje'!$C:$C,$B$2,'BD Factoraje'!$F:$F,$A24,'BD Factoraje'!$M:$M,V$1)</f>
        <v>0</v>
      </c>
      <c r="W24" s="11">
        <f>IF($A24=W$1,-SUMIFS('BD Factoraje'!$Q:$Q,'BD Factoraje'!$B:$B,$B$3,'BD Factoraje'!$C:$C,$B$2,'BD Factoraje'!$F:$F,$A24),0)+V24-SUMIFS('BD Factoraje'!$R:$R,'BD Factoraje'!$B:$B,$B$3,'BD Factoraje'!$C:$C,$B$2,'BD Factoraje'!$F:$F,$A24,'BD Factoraje'!$M:$M,W$1)</f>
        <v>0</v>
      </c>
      <c r="X24" s="11">
        <f>IF($A24=X$1,-SUMIFS('BD Factoraje'!$Q:$Q,'BD Factoraje'!$B:$B,$B$3,'BD Factoraje'!$C:$C,$B$2,'BD Factoraje'!$F:$F,$A24),0)+W24-SUMIFS('BD Factoraje'!$R:$R,'BD Factoraje'!$B:$B,$B$3,'BD Factoraje'!$C:$C,$B$2,'BD Factoraje'!$F:$F,$A24,'BD Factoraje'!$M:$M,X$1)</f>
        <v>0</v>
      </c>
      <c r="Y24" s="11">
        <f>IF($A24=Y$1,-SUMIFS('BD Factoraje'!$Q:$Q,'BD Factoraje'!$B:$B,$B$3,'BD Factoraje'!$C:$C,$B$2,'BD Factoraje'!$F:$F,$A24),0)+X24-SUMIFS('BD Factoraje'!$R:$R,'BD Factoraje'!$B:$B,$B$3,'BD Factoraje'!$C:$C,$B$2,'BD Factoraje'!$F:$F,$A24,'BD Factoraje'!$M:$M,Y$1)</f>
        <v>0</v>
      </c>
      <c r="Z24" s="11">
        <f>IF($A24=Z$1,-SUMIFS('BD Factoraje'!$Q:$Q,'BD Factoraje'!$B:$B,$B$3,'BD Factoraje'!$C:$C,$B$2,'BD Factoraje'!$F:$F,$A24),0)+Y24-SUMIFS('BD Factoraje'!$R:$R,'BD Factoraje'!$B:$B,$B$3,'BD Factoraje'!$C:$C,$B$2,'BD Factoraje'!$F:$F,$A24,'BD Factoraje'!$M:$M,Z$1)</f>
        <v>0</v>
      </c>
      <c r="AA24" s="11">
        <f>IF($A24=AA$1,-SUMIFS('BD Factoraje'!$Q:$Q,'BD Factoraje'!$B:$B,$B$3,'BD Factoraje'!$C:$C,$B$2,'BD Factoraje'!$F:$F,$A24),0)+Z24-SUMIFS('BD Factoraje'!$R:$R,'BD Factoraje'!$B:$B,$B$3,'BD Factoraje'!$C:$C,$B$2,'BD Factoraje'!$F:$F,$A24,'BD Factoraje'!$M:$M,AA$1)</f>
        <v>0</v>
      </c>
      <c r="AB24" s="11">
        <f>IF($A24=AB$1,-SUMIFS('BD Factoraje'!$Q:$Q,'BD Factoraje'!$B:$B,$B$3,'BD Factoraje'!$C:$C,$B$2,'BD Factoraje'!$F:$F,$A24),0)+AA24-SUMIFS('BD Factoraje'!$R:$R,'BD Factoraje'!$B:$B,$B$3,'BD Factoraje'!$C:$C,$B$2,'BD Factoraje'!$F:$F,$A24,'BD Factoraje'!$M:$M,AB$1)</f>
        <v>0</v>
      </c>
      <c r="AC24" s="11">
        <f>IF($A24=AC$1,-SUMIFS('BD Factoraje'!$Q:$Q,'BD Factoraje'!$B:$B,$B$3,'BD Factoraje'!$C:$C,$B$2,'BD Factoraje'!$F:$F,$A24),0)+AB24-SUMIFS('BD Factoraje'!$R:$R,'BD Factoraje'!$B:$B,$B$3,'BD Factoraje'!$C:$C,$B$2,'BD Factoraje'!$F:$F,$A24,'BD Factoraje'!$M:$M,AC$1)</f>
        <v>0</v>
      </c>
      <c r="AD24" s="12"/>
      <c r="AE24" s="12"/>
      <c r="AF24" s="12"/>
      <c r="AG24" s="12"/>
    </row>
    <row r="25" spans="1:33" s="1" customFormat="1" x14ac:dyDescent="0.25">
      <c r="A25" s="14">
        <f t="shared" si="14"/>
        <v>25</v>
      </c>
      <c r="B25" s="8">
        <v>43101</v>
      </c>
      <c r="C25" s="11">
        <f>IF($A25=C$1,-SUMIFS('BD Factoraje'!$Q:$Q,'BD Factoraje'!$B:$B,$B$3,'BD Factoraje'!$C:$C,$B$2,'BD Factoraje'!$F:$F,$A25),0)</f>
        <v>0</v>
      </c>
      <c r="D25" s="11">
        <f>IF($A25=D$1,-SUMIFS('BD Factoraje'!$Q:$Q,'BD Factoraje'!$B:$B,$B$3,'BD Factoraje'!$C:$C,$B$2,'BD Factoraje'!$F:$F,$A25),0)+C25-SUMIFS('BD Factoraje'!$R:$R,'BD Factoraje'!$B:$B,$B$3,'BD Factoraje'!$C:$C,$B$2,'BD Factoraje'!$F:$F,$A25,'BD Factoraje'!$M:$M,D$1)</f>
        <v>0</v>
      </c>
      <c r="E25" s="11">
        <f>IF($A25=E$1,-SUMIFS('BD Factoraje'!$Q:$Q,'BD Factoraje'!$B:$B,$B$3,'BD Factoraje'!$C:$C,$B$2,'BD Factoraje'!$F:$F,$A25),0)+D25-SUMIFS('BD Factoraje'!$R:$R,'BD Factoraje'!$B:$B,$B$3,'BD Factoraje'!$C:$C,$B$2,'BD Factoraje'!$F:$F,$A25,'BD Factoraje'!$M:$M,E$1)</f>
        <v>0</v>
      </c>
      <c r="F25" s="11">
        <f>IF($A25=F$1,-SUMIFS('BD Factoraje'!$Q:$Q,'BD Factoraje'!$B:$B,$B$3,'BD Factoraje'!$C:$C,$B$2,'BD Factoraje'!$F:$F,$A25),0)+E25-SUMIFS('BD Factoraje'!$R:$R,'BD Factoraje'!$B:$B,$B$3,'BD Factoraje'!$C:$C,$B$2,'BD Factoraje'!$F:$F,$A25,'BD Factoraje'!$M:$M,F$1)</f>
        <v>0</v>
      </c>
      <c r="G25" s="11">
        <f>IF($A25=G$1,-SUMIFS('BD Factoraje'!$Q:$Q,'BD Factoraje'!$B:$B,$B$3,'BD Factoraje'!$C:$C,$B$2,'BD Factoraje'!$F:$F,$A25),0)+F25-SUMIFS('BD Factoraje'!$R:$R,'BD Factoraje'!$B:$B,$B$3,'BD Factoraje'!$C:$C,$B$2,'BD Factoraje'!$F:$F,$A25,'BD Factoraje'!$M:$M,G$1)</f>
        <v>0</v>
      </c>
      <c r="H25" s="11">
        <f>IF($A25=H$1,-SUMIFS('BD Factoraje'!$Q:$Q,'BD Factoraje'!$B:$B,$B$3,'BD Factoraje'!$C:$C,$B$2,'BD Factoraje'!$F:$F,$A25),0)+G25-SUMIFS('BD Factoraje'!$R:$R,'BD Factoraje'!$B:$B,$B$3,'BD Factoraje'!$C:$C,$B$2,'BD Factoraje'!$F:$F,$A25,'BD Factoraje'!$M:$M,H$1)</f>
        <v>0</v>
      </c>
      <c r="I25" s="11">
        <f>IF($A25=I$1,-SUMIFS('BD Factoraje'!$Q:$Q,'BD Factoraje'!$B:$B,$B$3,'BD Factoraje'!$C:$C,$B$2,'BD Factoraje'!$F:$F,$A25),0)+H25-SUMIFS('BD Factoraje'!$R:$R,'BD Factoraje'!$B:$B,$B$3,'BD Factoraje'!$C:$C,$B$2,'BD Factoraje'!$F:$F,$A25,'BD Factoraje'!$M:$M,I$1)</f>
        <v>0</v>
      </c>
      <c r="J25" s="11">
        <f>IF($A25=J$1,-SUMIFS('BD Factoraje'!$Q:$Q,'BD Factoraje'!$B:$B,$B$3,'BD Factoraje'!$C:$C,$B$2,'BD Factoraje'!$F:$F,$A25),0)+I25-SUMIFS('BD Factoraje'!$R:$R,'BD Factoraje'!$B:$B,$B$3,'BD Factoraje'!$C:$C,$B$2,'BD Factoraje'!$F:$F,$A25,'BD Factoraje'!$M:$M,J$1)</f>
        <v>0</v>
      </c>
      <c r="K25" s="11">
        <f>IF($A25=K$1,-SUMIFS('BD Factoraje'!$Q:$Q,'BD Factoraje'!$B:$B,$B$3,'BD Factoraje'!$C:$C,$B$2,'BD Factoraje'!$F:$F,$A25),0)+J25-SUMIFS('BD Factoraje'!$R:$R,'BD Factoraje'!$B:$B,$B$3,'BD Factoraje'!$C:$C,$B$2,'BD Factoraje'!$F:$F,$A25,'BD Factoraje'!$M:$M,K$1)</f>
        <v>0</v>
      </c>
      <c r="L25" s="11">
        <f>IF($A25=L$1,-SUMIFS('BD Factoraje'!$Q:$Q,'BD Factoraje'!$B:$B,$B$3,'BD Factoraje'!$C:$C,$B$2,'BD Factoraje'!$F:$F,$A25),0)+K25-SUMIFS('BD Factoraje'!$R:$R,'BD Factoraje'!$B:$B,$B$3,'BD Factoraje'!$C:$C,$B$2,'BD Factoraje'!$F:$F,$A25,'BD Factoraje'!$M:$M,L$1)</f>
        <v>0</v>
      </c>
      <c r="M25" s="11">
        <f>IF($A25=M$1,-SUMIFS('BD Factoraje'!$Q:$Q,'BD Factoraje'!$B:$B,$B$3,'BD Factoraje'!$C:$C,$B$2,'BD Factoraje'!$F:$F,$A25),0)+L25-SUMIFS('BD Factoraje'!$R:$R,'BD Factoraje'!$B:$B,$B$3,'BD Factoraje'!$C:$C,$B$2,'BD Factoraje'!$F:$F,$A25,'BD Factoraje'!$M:$M,M$1)</f>
        <v>0</v>
      </c>
      <c r="N25" s="11">
        <f>IF($A25=N$1,-SUMIFS('BD Factoraje'!$Q:$Q,'BD Factoraje'!$B:$B,$B$3,'BD Factoraje'!$C:$C,$B$2,'BD Factoraje'!$F:$F,$A25),0)+M25-SUMIFS('BD Factoraje'!$R:$R,'BD Factoraje'!$B:$B,$B$3,'BD Factoraje'!$C:$C,$B$2,'BD Factoraje'!$F:$F,$A25,'BD Factoraje'!$M:$M,N$1)</f>
        <v>0</v>
      </c>
      <c r="O25" s="11">
        <f>IF($A25=O$1,-SUMIFS('BD Factoraje'!$Q:$Q,'BD Factoraje'!$B:$B,$B$3,'BD Factoraje'!$C:$C,$B$2,'BD Factoraje'!$F:$F,$A25),0)+N25-SUMIFS('BD Factoraje'!$R:$R,'BD Factoraje'!$B:$B,$B$3,'BD Factoraje'!$C:$C,$B$2,'BD Factoraje'!$F:$F,$A25,'BD Factoraje'!$M:$M,O$1)</f>
        <v>0</v>
      </c>
      <c r="P25" s="11">
        <f>IF($A25=P$1,-SUMIFS('BD Factoraje'!$Q:$Q,'BD Factoraje'!$B:$B,$B$3,'BD Factoraje'!$C:$C,$B$2,'BD Factoraje'!$F:$F,$A25),0)+O25-SUMIFS('BD Factoraje'!$R:$R,'BD Factoraje'!$B:$B,$B$3,'BD Factoraje'!$C:$C,$B$2,'BD Factoraje'!$F:$F,$A25,'BD Factoraje'!$M:$M,P$1)</f>
        <v>0</v>
      </c>
      <c r="Q25" s="11">
        <f>IF($A25=Q$1,-SUMIFS('BD Factoraje'!$Q:$Q,'BD Factoraje'!$B:$B,$B$3,'BD Factoraje'!$C:$C,$B$2,'BD Factoraje'!$F:$F,$A25),0)+P25-SUMIFS('BD Factoraje'!$R:$R,'BD Factoraje'!$B:$B,$B$3,'BD Factoraje'!$C:$C,$B$2,'BD Factoraje'!$F:$F,$A25,'BD Factoraje'!$M:$M,Q$1)</f>
        <v>0</v>
      </c>
      <c r="R25" s="11">
        <f>IF($A25=R$1,-SUMIFS('BD Factoraje'!$Q:$Q,'BD Factoraje'!$B:$B,$B$3,'BD Factoraje'!$C:$C,$B$2,'BD Factoraje'!$F:$F,$A25),0)+Q25-SUMIFS('BD Factoraje'!$R:$R,'BD Factoraje'!$B:$B,$B$3,'BD Factoraje'!$C:$C,$B$2,'BD Factoraje'!$F:$F,$A25,'BD Factoraje'!$M:$M,R$1)</f>
        <v>0</v>
      </c>
      <c r="S25" s="11">
        <f>IF($A25=S$1,-SUMIFS('BD Factoraje'!$Q:$Q,'BD Factoraje'!$B:$B,$B$3,'BD Factoraje'!$C:$C,$B$2,'BD Factoraje'!$F:$F,$A25),0)+R25-SUMIFS('BD Factoraje'!$R:$R,'BD Factoraje'!$B:$B,$B$3,'BD Factoraje'!$C:$C,$B$2,'BD Factoraje'!$F:$F,$A25,'BD Factoraje'!$M:$M,S$1)</f>
        <v>0</v>
      </c>
      <c r="T25" s="11">
        <f>IF($A25=T$1,-SUMIFS('BD Factoraje'!$Q:$Q,'BD Factoraje'!$B:$B,$B$3,'BD Factoraje'!$C:$C,$B$2,'BD Factoraje'!$F:$F,$A25),0)+S25-SUMIFS('BD Factoraje'!$R:$R,'BD Factoraje'!$B:$B,$B$3,'BD Factoraje'!$C:$C,$B$2,'BD Factoraje'!$F:$F,$A25,'BD Factoraje'!$M:$M,T$1)</f>
        <v>0</v>
      </c>
      <c r="U25" s="11">
        <f>IF($A25=U$1,-SUMIFS('BD Factoraje'!$Q:$Q,'BD Factoraje'!$B:$B,$B$3,'BD Factoraje'!$C:$C,$B$2,'BD Factoraje'!$F:$F,$A25),0)+T25-SUMIFS('BD Factoraje'!$R:$R,'BD Factoraje'!$B:$B,$B$3,'BD Factoraje'!$C:$C,$B$2,'BD Factoraje'!$F:$F,$A25,'BD Factoraje'!$M:$M,U$1)</f>
        <v>0</v>
      </c>
      <c r="V25" s="11">
        <f>IF($A25=V$1,-SUMIFS('BD Factoraje'!$Q:$Q,'BD Factoraje'!$B:$B,$B$3,'BD Factoraje'!$C:$C,$B$2,'BD Factoraje'!$F:$F,$A25),0)+U25-SUMIFS('BD Factoraje'!$R:$R,'BD Factoraje'!$B:$B,$B$3,'BD Factoraje'!$C:$C,$B$2,'BD Factoraje'!$F:$F,$A25,'BD Factoraje'!$M:$M,V$1)</f>
        <v>0</v>
      </c>
      <c r="W25" s="11">
        <f>IF($A25=W$1,-SUMIFS('BD Factoraje'!$Q:$Q,'BD Factoraje'!$B:$B,$B$3,'BD Factoraje'!$C:$C,$B$2,'BD Factoraje'!$F:$F,$A25),0)+V25-SUMIFS('BD Factoraje'!$R:$R,'BD Factoraje'!$B:$B,$B$3,'BD Factoraje'!$C:$C,$B$2,'BD Factoraje'!$F:$F,$A25,'BD Factoraje'!$M:$M,W$1)</f>
        <v>0</v>
      </c>
      <c r="X25" s="11">
        <f>IF($A25=X$1,-SUMIFS('BD Factoraje'!$Q:$Q,'BD Factoraje'!$B:$B,$B$3,'BD Factoraje'!$C:$C,$B$2,'BD Factoraje'!$F:$F,$A25),0)+W25-SUMIFS('BD Factoraje'!$R:$R,'BD Factoraje'!$B:$B,$B$3,'BD Factoraje'!$C:$C,$B$2,'BD Factoraje'!$F:$F,$A25,'BD Factoraje'!$M:$M,X$1)</f>
        <v>0</v>
      </c>
      <c r="Y25" s="11">
        <f>IF($A25=Y$1,-SUMIFS('BD Factoraje'!$Q:$Q,'BD Factoraje'!$B:$B,$B$3,'BD Factoraje'!$C:$C,$B$2,'BD Factoraje'!$F:$F,$A25),0)+X25-SUMIFS('BD Factoraje'!$R:$R,'BD Factoraje'!$B:$B,$B$3,'BD Factoraje'!$C:$C,$B$2,'BD Factoraje'!$F:$F,$A25,'BD Factoraje'!$M:$M,Y$1)</f>
        <v>0</v>
      </c>
      <c r="Z25" s="11">
        <f>IF($A25=Z$1,-SUMIFS('BD Factoraje'!$Q:$Q,'BD Factoraje'!$B:$B,$B$3,'BD Factoraje'!$C:$C,$B$2,'BD Factoraje'!$F:$F,$A25),0)+Y25-SUMIFS('BD Factoraje'!$R:$R,'BD Factoraje'!$B:$B,$B$3,'BD Factoraje'!$C:$C,$B$2,'BD Factoraje'!$F:$F,$A25,'BD Factoraje'!$M:$M,Z$1)</f>
        <v>0</v>
      </c>
      <c r="AA25" s="11">
        <f>IF($A25=AA$1,-SUMIFS('BD Factoraje'!$Q:$Q,'BD Factoraje'!$B:$B,$B$3,'BD Factoraje'!$C:$C,$B$2,'BD Factoraje'!$F:$F,$A25),0)+Z25-SUMIFS('BD Factoraje'!$R:$R,'BD Factoraje'!$B:$B,$B$3,'BD Factoraje'!$C:$C,$B$2,'BD Factoraje'!$F:$F,$A25,'BD Factoraje'!$M:$M,AA$1)</f>
        <v>0</v>
      </c>
      <c r="AB25" s="11">
        <f>IF($A25=AB$1,-SUMIFS('BD Factoraje'!$Q:$Q,'BD Factoraje'!$B:$B,$B$3,'BD Factoraje'!$C:$C,$B$2,'BD Factoraje'!$F:$F,$A25),0)+AA25-SUMIFS('BD Factoraje'!$R:$R,'BD Factoraje'!$B:$B,$B$3,'BD Factoraje'!$C:$C,$B$2,'BD Factoraje'!$F:$F,$A25,'BD Factoraje'!$M:$M,AB$1)</f>
        <v>0</v>
      </c>
      <c r="AC25" s="11">
        <f>IF($A25=AC$1,-SUMIFS('BD Factoraje'!$Q:$Q,'BD Factoraje'!$B:$B,$B$3,'BD Factoraje'!$C:$C,$B$2,'BD Factoraje'!$F:$F,$A25),0)+AB25-SUMIFS('BD Factoraje'!$R:$R,'BD Factoraje'!$B:$B,$B$3,'BD Factoraje'!$C:$C,$B$2,'BD Factoraje'!$F:$F,$A25,'BD Factoraje'!$M:$M,AC$1)</f>
        <v>0</v>
      </c>
      <c r="AD25" s="12"/>
      <c r="AE25" s="12"/>
      <c r="AF25" s="12"/>
      <c r="AG25" s="12"/>
    </row>
    <row r="26" spans="1:33" s="1" customFormat="1" x14ac:dyDescent="0.25">
      <c r="A26" s="14">
        <f t="shared" si="14"/>
        <v>26</v>
      </c>
      <c r="B26" s="8">
        <v>43132</v>
      </c>
      <c r="C26" s="11">
        <f>IF($A26=C$1,-SUMIFS('BD Factoraje'!$Q:$Q,'BD Factoraje'!$B:$B,$B$3,'BD Factoraje'!$C:$C,$B$2,'BD Factoraje'!$F:$F,$A26),0)</f>
        <v>0</v>
      </c>
      <c r="D26" s="11">
        <f>IF($A26=D$1,-SUMIFS('BD Factoraje'!$Q:$Q,'BD Factoraje'!$B:$B,$B$3,'BD Factoraje'!$C:$C,$B$2,'BD Factoraje'!$F:$F,$A26),0)+C26-SUMIFS('BD Factoraje'!$R:$R,'BD Factoraje'!$B:$B,$B$3,'BD Factoraje'!$C:$C,$B$2,'BD Factoraje'!$F:$F,$A26,'BD Factoraje'!$M:$M,D$1)</f>
        <v>0</v>
      </c>
      <c r="E26" s="11">
        <f>IF($A26=E$1,-SUMIFS('BD Factoraje'!$Q:$Q,'BD Factoraje'!$B:$B,$B$3,'BD Factoraje'!$C:$C,$B$2,'BD Factoraje'!$F:$F,$A26),0)+D26-SUMIFS('BD Factoraje'!$R:$R,'BD Factoraje'!$B:$B,$B$3,'BD Factoraje'!$C:$C,$B$2,'BD Factoraje'!$F:$F,$A26,'BD Factoraje'!$M:$M,E$1)</f>
        <v>0</v>
      </c>
      <c r="F26" s="11">
        <f>IF($A26=F$1,-SUMIFS('BD Factoraje'!$Q:$Q,'BD Factoraje'!$B:$B,$B$3,'BD Factoraje'!$C:$C,$B$2,'BD Factoraje'!$F:$F,$A26),0)+E26-SUMIFS('BD Factoraje'!$R:$R,'BD Factoraje'!$B:$B,$B$3,'BD Factoraje'!$C:$C,$B$2,'BD Factoraje'!$F:$F,$A26,'BD Factoraje'!$M:$M,F$1)</f>
        <v>0</v>
      </c>
      <c r="G26" s="11">
        <f>IF($A26=G$1,-SUMIFS('BD Factoraje'!$Q:$Q,'BD Factoraje'!$B:$B,$B$3,'BD Factoraje'!$C:$C,$B$2,'BD Factoraje'!$F:$F,$A26),0)+F26-SUMIFS('BD Factoraje'!$R:$R,'BD Factoraje'!$B:$B,$B$3,'BD Factoraje'!$C:$C,$B$2,'BD Factoraje'!$F:$F,$A26,'BD Factoraje'!$M:$M,G$1)</f>
        <v>0</v>
      </c>
      <c r="H26" s="11">
        <f>IF($A26=H$1,-SUMIFS('BD Factoraje'!$Q:$Q,'BD Factoraje'!$B:$B,$B$3,'BD Factoraje'!$C:$C,$B$2,'BD Factoraje'!$F:$F,$A26),0)+G26-SUMIFS('BD Factoraje'!$R:$R,'BD Factoraje'!$B:$B,$B$3,'BD Factoraje'!$C:$C,$B$2,'BD Factoraje'!$F:$F,$A26,'BD Factoraje'!$M:$M,H$1)</f>
        <v>0</v>
      </c>
      <c r="I26" s="11">
        <f>IF($A26=I$1,-SUMIFS('BD Factoraje'!$Q:$Q,'BD Factoraje'!$B:$B,$B$3,'BD Factoraje'!$C:$C,$B$2,'BD Factoraje'!$F:$F,$A26),0)+H26-SUMIFS('BD Factoraje'!$R:$R,'BD Factoraje'!$B:$B,$B$3,'BD Factoraje'!$C:$C,$B$2,'BD Factoraje'!$F:$F,$A26,'BD Factoraje'!$M:$M,I$1)</f>
        <v>0</v>
      </c>
      <c r="J26" s="11">
        <f>IF($A26=J$1,-SUMIFS('BD Factoraje'!$Q:$Q,'BD Factoraje'!$B:$B,$B$3,'BD Factoraje'!$C:$C,$B$2,'BD Factoraje'!$F:$F,$A26),0)+I26-SUMIFS('BD Factoraje'!$R:$R,'BD Factoraje'!$B:$B,$B$3,'BD Factoraje'!$C:$C,$B$2,'BD Factoraje'!$F:$F,$A26,'BD Factoraje'!$M:$M,J$1)</f>
        <v>0</v>
      </c>
      <c r="K26" s="11">
        <f>IF($A26=K$1,-SUMIFS('BD Factoraje'!$Q:$Q,'BD Factoraje'!$B:$B,$B$3,'BD Factoraje'!$C:$C,$B$2,'BD Factoraje'!$F:$F,$A26),0)+J26-SUMIFS('BD Factoraje'!$R:$R,'BD Factoraje'!$B:$B,$B$3,'BD Factoraje'!$C:$C,$B$2,'BD Factoraje'!$F:$F,$A26,'BD Factoraje'!$M:$M,K$1)</f>
        <v>0</v>
      </c>
      <c r="L26" s="11">
        <f>IF($A26=L$1,-SUMIFS('BD Factoraje'!$Q:$Q,'BD Factoraje'!$B:$B,$B$3,'BD Factoraje'!$C:$C,$B$2,'BD Factoraje'!$F:$F,$A26),0)+K26-SUMIFS('BD Factoraje'!$R:$R,'BD Factoraje'!$B:$B,$B$3,'BD Factoraje'!$C:$C,$B$2,'BD Factoraje'!$F:$F,$A26,'BD Factoraje'!$M:$M,L$1)</f>
        <v>0</v>
      </c>
      <c r="M26" s="11">
        <f>IF($A26=M$1,-SUMIFS('BD Factoraje'!$Q:$Q,'BD Factoraje'!$B:$B,$B$3,'BD Factoraje'!$C:$C,$B$2,'BD Factoraje'!$F:$F,$A26),0)+L26-SUMIFS('BD Factoraje'!$R:$R,'BD Factoraje'!$B:$B,$B$3,'BD Factoraje'!$C:$C,$B$2,'BD Factoraje'!$F:$F,$A26,'BD Factoraje'!$M:$M,M$1)</f>
        <v>0</v>
      </c>
      <c r="N26" s="11">
        <f>IF($A26=N$1,-SUMIFS('BD Factoraje'!$Q:$Q,'BD Factoraje'!$B:$B,$B$3,'BD Factoraje'!$C:$C,$B$2,'BD Factoraje'!$F:$F,$A26),0)+M26-SUMIFS('BD Factoraje'!$R:$R,'BD Factoraje'!$B:$B,$B$3,'BD Factoraje'!$C:$C,$B$2,'BD Factoraje'!$F:$F,$A26,'BD Factoraje'!$M:$M,N$1)</f>
        <v>0</v>
      </c>
      <c r="O26" s="11">
        <f>IF($A26=O$1,-SUMIFS('BD Factoraje'!$Q:$Q,'BD Factoraje'!$B:$B,$B$3,'BD Factoraje'!$C:$C,$B$2,'BD Factoraje'!$F:$F,$A26),0)+N26-SUMIFS('BD Factoraje'!$R:$R,'BD Factoraje'!$B:$B,$B$3,'BD Factoraje'!$C:$C,$B$2,'BD Factoraje'!$F:$F,$A26,'BD Factoraje'!$M:$M,O$1)</f>
        <v>0</v>
      </c>
      <c r="P26" s="11">
        <f>IF($A26=P$1,-SUMIFS('BD Factoraje'!$Q:$Q,'BD Factoraje'!$B:$B,$B$3,'BD Factoraje'!$C:$C,$B$2,'BD Factoraje'!$F:$F,$A26),0)+O26-SUMIFS('BD Factoraje'!$R:$R,'BD Factoraje'!$B:$B,$B$3,'BD Factoraje'!$C:$C,$B$2,'BD Factoraje'!$F:$F,$A26,'BD Factoraje'!$M:$M,P$1)</f>
        <v>0</v>
      </c>
      <c r="Q26" s="11">
        <f>IF($A26=Q$1,-SUMIFS('BD Factoraje'!$Q:$Q,'BD Factoraje'!$B:$B,$B$3,'BD Factoraje'!$C:$C,$B$2,'BD Factoraje'!$F:$F,$A26),0)+P26-SUMIFS('BD Factoraje'!$R:$R,'BD Factoraje'!$B:$B,$B$3,'BD Factoraje'!$C:$C,$B$2,'BD Factoraje'!$F:$F,$A26,'BD Factoraje'!$M:$M,Q$1)</f>
        <v>0</v>
      </c>
      <c r="R26" s="11">
        <f>IF($A26=R$1,-SUMIFS('BD Factoraje'!$Q:$Q,'BD Factoraje'!$B:$B,$B$3,'BD Factoraje'!$C:$C,$B$2,'BD Factoraje'!$F:$F,$A26),0)+Q26-SUMIFS('BD Factoraje'!$R:$R,'BD Factoraje'!$B:$B,$B$3,'BD Factoraje'!$C:$C,$B$2,'BD Factoraje'!$F:$F,$A26,'BD Factoraje'!$M:$M,R$1)</f>
        <v>0</v>
      </c>
      <c r="S26" s="11">
        <f>IF($A26=S$1,-SUMIFS('BD Factoraje'!$Q:$Q,'BD Factoraje'!$B:$B,$B$3,'BD Factoraje'!$C:$C,$B$2,'BD Factoraje'!$F:$F,$A26),0)+R26-SUMIFS('BD Factoraje'!$R:$R,'BD Factoraje'!$B:$B,$B$3,'BD Factoraje'!$C:$C,$B$2,'BD Factoraje'!$F:$F,$A26,'BD Factoraje'!$M:$M,S$1)</f>
        <v>0</v>
      </c>
      <c r="T26" s="11">
        <f>IF($A26=T$1,-SUMIFS('BD Factoraje'!$Q:$Q,'BD Factoraje'!$B:$B,$B$3,'BD Factoraje'!$C:$C,$B$2,'BD Factoraje'!$F:$F,$A26),0)+S26-SUMIFS('BD Factoraje'!$R:$R,'BD Factoraje'!$B:$B,$B$3,'BD Factoraje'!$C:$C,$B$2,'BD Factoraje'!$F:$F,$A26,'BD Factoraje'!$M:$M,T$1)</f>
        <v>0</v>
      </c>
      <c r="U26" s="11">
        <f>IF($A26=U$1,-SUMIFS('BD Factoraje'!$Q:$Q,'BD Factoraje'!$B:$B,$B$3,'BD Factoraje'!$C:$C,$B$2,'BD Factoraje'!$F:$F,$A26),0)+T26-SUMIFS('BD Factoraje'!$R:$R,'BD Factoraje'!$B:$B,$B$3,'BD Factoraje'!$C:$C,$B$2,'BD Factoraje'!$F:$F,$A26,'BD Factoraje'!$M:$M,U$1)</f>
        <v>0</v>
      </c>
      <c r="V26" s="11">
        <f>IF($A26=V$1,-SUMIFS('BD Factoraje'!$Q:$Q,'BD Factoraje'!$B:$B,$B$3,'BD Factoraje'!$C:$C,$B$2,'BD Factoraje'!$F:$F,$A26),0)+U26-SUMIFS('BD Factoraje'!$R:$R,'BD Factoraje'!$B:$B,$B$3,'BD Factoraje'!$C:$C,$B$2,'BD Factoraje'!$F:$F,$A26,'BD Factoraje'!$M:$M,V$1)</f>
        <v>0</v>
      </c>
      <c r="W26" s="11">
        <f>IF($A26=W$1,-SUMIFS('BD Factoraje'!$Q:$Q,'BD Factoraje'!$B:$B,$B$3,'BD Factoraje'!$C:$C,$B$2,'BD Factoraje'!$F:$F,$A26),0)+V26-SUMIFS('BD Factoraje'!$R:$R,'BD Factoraje'!$B:$B,$B$3,'BD Factoraje'!$C:$C,$B$2,'BD Factoraje'!$F:$F,$A26,'BD Factoraje'!$M:$M,W$1)</f>
        <v>0</v>
      </c>
      <c r="X26" s="11">
        <f>IF($A26=X$1,-SUMIFS('BD Factoraje'!$Q:$Q,'BD Factoraje'!$B:$B,$B$3,'BD Factoraje'!$C:$C,$B$2,'BD Factoraje'!$F:$F,$A26),0)+W26-SUMIFS('BD Factoraje'!$R:$R,'BD Factoraje'!$B:$B,$B$3,'BD Factoraje'!$C:$C,$B$2,'BD Factoraje'!$F:$F,$A26,'BD Factoraje'!$M:$M,X$1)</f>
        <v>0</v>
      </c>
      <c r="Y26" s="11">
        <f>IF($A26=Y$1,-SUMIFS('BD Factoraje'!$Q:$Q,'BD Factoraje'!$B:$B,$B$3,'BD Factoraje'!$C:$C,$B$2,'BD Factoraje'!$F:$F,$A26),0)+X26-SUMIFS('BD Factoraje'!$R:$R,'BD Factoraje'!$B:$B,$B$3,'BD Factoraje'!$C:$C,$B$2,'BD Factoraje'!$F:$F,$A26,'BD Factoraje'!$M:$M,Y$1)</f>
        <v>0</v>
      </c>
      <c r="Z26" s="11">
        <f>IF($A26=Z$1,-SUMIFS('BD Factoraje'!$Q:$Q,'BD Factoraje'!$B:$B,$B$3,'BD Factoraje'!$C:$C,$B$2,'BD Factoraje'!$F:$F,$A26),0)+Y26-SUMIFS('BD Factoraje'!$R:$R,'BD Factoraje'!$B:$B,$B$3,'BD Factoraje'!$C:$C,$B$2,'BD Factoraje'!$F:$F,$A26,'BD Factoraje'!$M:$M,Z$1)</f>
        <v>0</v>
      </c>
      <c r="AA26" s="11">
        <f>IF($A26=AA$1,-SUMIFS('BD Factoraje'!$Q:$Q,'BD Factoraje'!$B:$B,$B$3,'BD Factoraje'!$C:$C,$B$2,'BD Factoraje'!$F:$F,$A26),0)+Z26-SUMIFS('BD Factoraje'!$R:$R,'BD Factoraje'!$B:$B,$B$3,'BD Factoraje'!$C:$C,$B$2,'BD Factoraje'!$F:$F,$A26,'BD Factoraje'!$M:$M,AA$1)</f>
        <v>0</v>
      </c>
      <c r="AB26" s="11">
        <f>IF($A26=AB$1,-SUMIFS('BD Factoraje'!$Q:$Q,'BD Factoraje'!$B:$B,$B$3,'BD Factoraje'!$C:$C,$B$2,'BD Factoraje'!$F:$F,$A26),0)+AA26-SUMIFS('BD Factoraje'!$R:$R,'BD Factoraje'!$B:$B,$B$3,'BD Factoraje'!$C:$C,$B$2,'BD Factoraje'!$F:$F,$A26,'BD Factoraje'!$M:$M,AB$1)</f>
        <v>0</v>
      </c>
      <c r="AC26" s="11">
        <f>IF($A26=AC$1,-SUMIFS('BD Factoraje'!$Q:$Q,'BD Factoraje'!$B:$B,$B$3,'BD Factoraje'!$C:$C,$B$2,'BD Factoraje'!$F:$F,$A26),0)+AB26-SUMIFS('BD Factoraje'!$R:$R,'BD Factoraje'!$B:$B,$B$3,'BD Factoraje'!$C:$C,$B$2,'BD Factoraje'!$F:$F,$A26,'BD Factoraje'!$M:$M,AC$1)</f>
        <v>0</v>
      </c>
      <c r="AD26" s="12"/>
      <c r="AE26" s="12"/>
      <c r="AF26" s="12"/>
      <c r="AG26" s="12"/>
    </row>
    <row r="27" spans="1:33" s="1" customFormat="1" x14ac:dyDescent="0.25">
      <c r="A27" s="14">
        <f t="shared" si="14"/>
        <v>27</v>
      </c>
      <c r="B27" s="8">
        <v>43160</v>
      </c>
      <c r="C27" s="11">
        <f>IF($A27=C$1,-SUMIFS('BD Factoraje'!$Q:$Q,'BD Factoraje'!$B:$B,$B$3,'BD Factoraje'!$C:$C,$B$2,'BD Factoraje'!$F:$F,$A27),0)</f>
        <v>0</v>
      </c>
      <c r="D27" s="11">
        <f>IF($A27=D$1,-SUMIFS('BD Factoraje'!$Q:$Q,'BD Factoraje'!$B:$B,$B$3,'BD Factoraje'!$C:$C,$B$2,'BD Factoraje'!$F:$F,$A27),0)+C27-SUMIFS('BD Factoraje'!$R:$R,'BD Factoraje'!$B:$B,$B$3,'BD Factoraje'!$C:$C,$B$2,'BD Factoraje'!$F:$F,$A27,'BD Factoraje'!$M:$M,D$1)</f>
        <v>0</v>
      </c>
      <c r="E27" s="11">
        <f>IF($A27=E$1,-SUMIFS('BD Factoraje'!$Q:$Q,'BD Factoraje'!$B:$B,$B$3,'BD Factoraje'!$C:$C,$B$2,'BD Factoraje'!$F:$F,$A27),0)+D27-SUMIFS('BD Factoraje'!$R:$R,'BD Factoraje'!$B:$B,$B$3,'BD Factoraje'!$C:$C,$B$2,'BD Factoraje'!$F:$F,$A27,'BD Factoraje'!$M:$M,E$1)</f>
        <v>0</v>
      </c>
      <c r="F27" s="11">
        <f>IF($A27=F$1,-SUMIFS('BD Factoraje'!$Q:$Q,'BD Factoraje'!$B:$B,$B$3,'BD Factoraje'!$C:$C,$B$2,'BD Factoraje'!$F:$F,$A27),0)+E27-SUMIFS('BD Factoraje'!$R:$R,'BD Factoraje'!$B:$B,$B$3,'BD Factoraje'!$C:$C,$B$2,'BD Factoraje'!$F:$F,$A27,'BD Factoraje'!$M:$M,F$1)</f>
        <v>0</v>
      </c>
      <c r="G27" s="11">
        <f>IF($A27=G$1,-SUMIFS('BD Factoraje'!$Q:$Q,'BD Factoraje'!$B:$B,$B$3,'BD Factoraje'!$C:$C,$B$2,'BD Factoraje'!$F:$F,$A27),0)+F27-SUMIFS('BD Factoraje'!$R:$R,'BD Factoraje'!$B:$B,$B$3,'BD Factoraje'!$C:$C,$B$2,'BD Factoraje'!$F:$F,$A27,'BD Factoraje'!$M:$M,G$1)</f>
        <v>0</v>
      </c>
      <c r="H27" s="11">
        <f>IF($A27=H$1,-SUMIFS('BD Factoraje'!$Q:$Q,'BD Factoraje'!$B:$B,$B$3,'BD Factoraje'!$C:$C,$B$2,'BD Factoraje'!$F:$F,$A27),0)+G27-SUMIFS('BD Factoraje'!$R:$R,'BD Factoraje'!$B:$B,$B$3,'BD Factoraje'!$C:$C,$B$2,'BD Factoraje'!$F:$F,$A27,'BD Factoraje'!$M:$M,H$1)</f>
        <v>0</v>
      </c>
      <c r="I27" s="11">
        <f>IF($A27=I$1,-SUMIFS('BD Factoraje'!$Q:$Q,'BD Factoraje'!$B:$B,$B$3,'BD Factoraje'!$C:$C,$B$2,'BD Factoraje'!$F:$F,$A27),0)+H27-SUMIFS('BD Factoraje'!$R:$R,'BD Factoraje'!$B:$B,$B$3,'BD Factoraje'!$C:$C,$B$2,'BD Factoraje'!$F:$F,$A27,'BD Factoraje'!$M:$M,I$1)</f>
        <v>0</v>
      </c>
      <c r="J27" s="11">
        <f>IF($A27=J$1,-SUMIFS('BD Factoraje'!$Q:$Q,'BD Factoraje'!$B:$B,$B$3,'BD Factoraje'!$C:$C,$B$2,'BD Factoraje'!$F:$F,$A27),0)+I27-SUMIFS('BD Factoraje'!$R:$R,'BD Factoraje'!$B:$B,$B$3,'BD Factoraje'!$C:$C,$B$2,'BD Factoraje'!$F:$F,$A27,'BD Factoraje'!$M:$M,J$1)</f>
        <v>0</v>
      </c>
      <c r="K27" s="11">
        <f>IF($A27=K$1,-SUMIFS('BD Factoraje'!$Q:$Q,'BD Factoraje'!$B:$B,$B$3,'BD Factoraje'!$C:$C,$B$2,'BD Factoraje'!$F:$F,$A27),0)+J27-SUMIFS('BD Factoraje'!$R:$R,'BD Factoraje'!$B:$B,$B$3,'BD Factoraje'!$C:$C,$B$2,'BD Factoraje'!$F:$F,$A27,'BD Factoraje'!$M:$M,K$1)</f>
        <v>0</v>
      </c>
      <c r="L27" s="11">
        <f>IF($A27=L$1,-SUMIFS('BD Factoraje'!$Q:$Q,'BD Factoraje'!$B:$B,$B$3,'BD Factoraje'!$C:$C,$B$2,'BD Factoraje'!$F:$F,$A27),0)+K27-SUMIFS('BD Factoraje'!$R:$R,'BD Factoraje'!$B:$B,$B$3,'BD Factoraje'!$C:$C,$B$2,'BD Factoraje'!$F:$F,$A27,'BD Factoraje'!$M:$M,L$1)</f>
        <v>0</v>
      </c>
      <c r="M27" s="11">
        <f>IF($A27=M$1,-SUMIFS('BD Factoraje'!$Q:$Q,'BD Factoraje'!$B:$B,$B$3,'BD Factoraje'!$C:$C,$B$2,'BD Factoraje'!$F:$F,$A27),0)+L27-SUMIFS('BD Factoraje'!$R:$R,'BD Factoraje'!$B:$B,$B$3,'BD Factoraje'!$C:$C,$B$2,'BD Factoraje'!$F:$F,$A27,'BD Factoraje'!$M:$M,M$1)</f>
        <v>0</v>
      </c>
      <c r="N27" s="11">
        <f>IF($A27=N$1,-SUMIFS('BD Factoraje'!$Q:$Q,'BD Factoraje'!$B:$B,$B$3,'BD Factoraje'!$C:$C,$B$2,'BD Factoraje'!$F:$F,$A27),0)+M27-SUMIFS('BD Factoraje'!$R:$R,'BD Factoraje'!$B:$B,$B$3,'BD Factoraje'!$C:$C,$B$2,'BD Factoraje'!$F:$F,$A27,'BD Factoraje'!$M:$M,N$1)</f>
        <v>0</v>
      </c>
      <c r="O27" s="11">
        <f>IF($A27=O$1,-SUMIFS('BD Factoraje'!$Q:$Q,'BD Factoraje'!$B:$B,$B$3,'BD Factoraje'!$C:$C,$B$2,'BD Factoraje'!$F:$F,$A27),0)+N27-SUMIFS('BD Factoraje'!$R:$R,'BD Factoraje'!$B:$B,$B$3,'BD Factoraje'!$C:$C,$B$2,'BD Factoraje'!$F:$F,$A27,'BD Factoraje'!$M:$M,O$1)</f>
        <v>0</v>
      </c>
      <c r="P27" s="11">
        <f>IF($A27=P$1,-SUMIFS('BD Factoraje'!$Q:$Q,'BD Factoraje'!$B:$B,$B$3,'BD Factoraje'!$C:$C,$B$2,'BD Factoraje'!$F:$F,$A27),0)+O27-SUMIFS('BD Factoraje'!$R:$R,'BD Factoraje'!$B:$B,$B$3,'BD Factoraje'!$C:$C,$B$2,'BD Factoraje'!$F:$F,$A27,'BD Factoraje'!$M:$M,P$1)</f>
        <v>0</v>
      </c>
      <c r="Q27" s="11">
        <f>IF($A27=Q$1,-SUMIFS('BD Factoraje'!$Q:$Q,'BD Factoraje'!$B:$B,$B$3,'BD Factoraje'!$C:$C,$B$2,'BD Factoraje'!$F:$F,$A27),0)+P27-SUMIFS('BD Factoraje'!$R:$R,'BD Factoraje'!$B:$B,$B$3,'BD Factoraje'!$C:$C,$B$2,'BD Factoraje'!$F:$F,$A27,'BD Factoraje'!$M:$M,Q$1)</f>
        <v>0</v>
      </c>
      <c r="R27" s="11">
        <f>IF($A27=R$1,-SUMIFS('BD Factoraje'!$Q:$Q,'BD Factoraje'!$B:$B,$B$3,'BD Factoraje'!$C:$C,$B$2,'BD Factoraje'!$F:$F,$A27),0)+Q27-SUMIFS('BD Factoraje'!$R:$R,'BD Factoraje'!$B:$B,$B$3,'BD Factoraje'!$C:$C,$B$2,'BD Factoraje'!$F:$F,$A27,'BD Factoraje'!$M:$M,R$1)</f>
        <v>0</v>
      </c>
      <c r="S27" s="11">
        <f>IF($A27=S$1,-SUMIFS('BD Factoraje'!$Q:$Q,'BD Factoraje'!$B:$B,$B$3,'BD Factoraje'!$C:$C,$B$2,'BD Factoraje'!$F:$F,$A27),0)+R27-SUMIFS('BD Factoraje'!$R:$R,'BD Factoraje'!$B:$B,$B$3,'BD Factoraje'!$C:$C,$B$2,'BD Factoraje'!$F:$F,$A27,'BD Factoraje'!$M:$M,S$1)</f>
        <v>0</v>
      </c>
      <c r="T27" s="11">
        <f>IF($A27=T$1,-SUMIFS('BD Factoraje'!$Q:$Q,'BD Factoraje'!$B:$B,$B$3,'BD Factoraje'!$C:$C,$B$2,'BD Factoraje'!$F:$F,$A27),0)+S27-SUMIFS('BD Factoraje'!$R:$R,'BD Factoraje'!$B:$B,$B$3,'BD Factoraje'!$C:$C,$B$2,'BD Factoraje'!$F:$F,$A27,'BD Factoraje'!$M:$M,T$1)</f>
        <v>0</v>
      </c>
      <c r="U27" s="11">
        <f>IF($A27=U$1,-SUMIFS('BD Factoraje'!$Q:$Q,'BD Factoraje'!$B:$B,$B$3,'BD Factoraje'!$C:$C,$B$2,'BD Factoraje'!$F:$F,$A27),0)+T27-SUMIFS('BD Factoraje'!$R:$R,'BD Factoraje'!$B:$B,$B$3,'BD Factoraje'!$C:$C,$B$2,'BD Factoraje'!$F:$F,$A27,'BD Factoraje'!$M:$M,U$1)</f>
        <v>0</v>
      </c>
      <c r="V27" s="11">
        <f>IF($A27=V$1,-SUMIFS('BD Factoraje'!$Q:$Q,'BD Factoraje'!$B:$B,$B$3,'BD Factoraje'!$C:$C,$B$2,'BD Factoraje'!$F:$F,$A27),0)+U27-SUMIFS('BD Factoraje'!$R:$R,'BD Factoraje'!$B:$B,$B$3,'BD Factoraje'!$C:$C,$B$2,'BD Factoraje'!$F:$F,$A27,'BD Factoraje'!$M:$M,V$1)</f>
        <v>0</v>
      </c>
      <c r="W27" s="11">
        <f>IF($A27=W$1,-SUMIFS('BD Factoraje'!$Q:$Q,'BD Factoraje'!$B:$B,$B$3,'BD Factoraje'!$C:$C,$B$2,'BD Factoraje'!$F:$F,$A27),0)+V27-SUMIFS('BD Factoraje'!$R:$R,'BD Factoraje'!$B:$B,$B$3,'BD Factoraje'!$C:$C,$B$2,'BD Factoraje'!$F:$F,$A27,'BD Factoraje'!$M:$M,W$1)</f>
        <v>0</v>
      </c>
      <c r="X27" s="11">
        <f>IF($A27=X$1,-SUMIFS('BD Factoraje'!$Q:$Q,'BD Factoraje'!$B:$B,$B$3,'BD Factoraje'!$C:$C,$B$2,'BD Factoraje'!$F:$F,$A27),0)+W27-SUMIFS('BD Factoraje'!$R:$R,'BD Factoraje'!$B:$B,$B$3,'BD Factoraje'!$C:$C,$B$2,'BD Factoraje'!$F:$F,$A27,'BD Factoraje'!$M:$M,X$1)</f>
        <v>0</v>
      </c>
      <c r="Y27" s="11">
        <f>IF($A27=Y$1,-SUMIFS('BD Factoraje'!$Q:$Q,'BD Factoraje'!$B:$B,$B$3,'BD Factoraje'!$C:$C,$B$2,'BD Factoraje'!$F:$F,$A27),0)+X27-SUMIFS('BD Factoraje'!$R:$R,'BD Factoraje'!$B:$B,$B$3,'BD Factoraje'!$C:$C,$B$2,'BD Factoraje'!$F:$F,$A27,'BD Factoraje'!$M:$M,Y$1)</f>
        <v>0</v>
      </c>
      <c r="Z27" s="11">
        <f>IF($A27=Z$1,-SUMIFS('BD Factoraje'!$Q:$Q,'BD Factoraje'!$B:$B,$B$3,'BD Factoraje'!$C:$C,$B$2,'BD Factoraje'!$F:$F,$A27),0)+Y27-SUMIFS('BD Factoraje'!$R:$R,'BD Factoraje'!$B:$B,$B$3,'BD Factoraje'!$C:$C,$B$2,'BD Factoraje'!$F:$F,$A27,'BD Factoraje'!$M:$M,Z$1)</f>
        <v>0</v>
      </c>
      <c r="AA27" s="11">
        <f>IF($A27=AA$1,-SUMIFS('BD Factoraje'!$Q:$Q,'BD Factoraje'!$B:$B,$B$3,'BD Factoraje'!$C:$C,$B$2,'BD Factoraje'!$F:$F,$A27),0)+Z27-SUMIFS('BD Factoraje'!$R:$R,'BD Factoraje'!$B:$B,$B$3,'BD Factoraje'!$C:$C,$B$2,'BD Factoraje'!$F:$F,$A27,'BD Factoraje'!$M:$M,AA$1)</f>
        <v>0</v>
      </c>
      <c r="AB27" s="11">
        <f>IF($A27=AB$1,-SUMIFS('BD Factoraje'!$Q:$Q,'BD Factoraje'!$B:$B,$B$3,'BD Factoraje'!$C:$C,$B$2,'BD Factoraje'!$F:$F,$A27),0)+AA27-SUMIFS('BD Factoraje'!$R:$R,'BD Factoraje'!$B:$B,$B$3,'BD Factoraje'!$C:$C,$B$2,'BD Factoraje'!$F:$F,$A27,'BD Factoraje'!$M:$M,AB$1)</f>
        <v>0</v>
      </c>
      <c r="AC27" s="11">
        <f>IF($A27=AC$1,-SUMIFS('BD Factoraje'!$Q:$Q,'BD Factoraje'!$B:$B,$B$3,'BD Factoraje'!$C:$C,$B$2,'BD Factoraje'!$F:$F,$A27),0)+AB27-SUMIFS('BD Factoraje'!$R:$R,'BD Factoraje'!$B:$B,$B$3,'BD Factoraje'!$C:$C,$B$2,'BD Factoraje'!$F:$F,$A27,'BD Factoraje'!$M:$M,AC$1)</f>
        <v>0</v>
      </c>
      <c r="AD27" s="12"/>
      <c r="AE27" s="12"/>
      <c r="AF27" s="12"/>
      <c r="AG27" s="12"/>
    </row>
    <row r="28" spans="1:33" s="1" customFormat="1" x14ac:dyDescent="0.25">
      <c r="A28" s="14">
        <f t="shared" si="14"/>
        <v>28</v>
      </c>
      <c r="B28" s="8">
        <v>43191</v>
      </c>
      <c r="C28" s="11">
        <f>IF($A28=C$1,-SUMIFS('BD Factoraje'!$Q:$Q,'BD Factoraje'!$B:$B,$B$3,'BD Factoraje'!$C:$C,$B$2,'BD Factoraje'!$F:$F,$A28),0)</f>
        <v>0</v>
      </c>
      <c r="D28" s="11">
        <f>IF($A28=D$1,-SUMIFS('BD Factoraje'!$Q:$Q,'BD Factoraje'!$B:$B,$B$3,'BD Factoraje'!$C:$C,$B$2,'BD Factoraje'!$F:$F,$A28),0)+C28-SUMIFS('BD Factoraje'!$R:$R,'BD Factoraje'!$B:$B,$B$3,'BD Factoraje'!$C:$C,$B$2,'BD Factoraje'!$F:$F,$A28,'BD Factoraje'!$M:$M,D$1)</f>
        <v>0</v>
      </c>
      <c r="E28" s="11">
        <f>IF($A28=E$1,-SUMIFS('BD Factoraje'!$Q:$Q,'BD Factoraje'!$B:$B,$B$3,'BD Factoraje'!$C:$C,$B$2,'BD Factoraje'!$F:$F,$A28),0)+D28-SUMIFS('BD Factoraje'!$R:$R,'BD Factoraje'!$B:$B,$B$3,'BD Factoraje'!$C:$C,$B$2,'BD Factoraje'!$F:$F,$A28,'BD Factoraje'!$M:$M,E$1)</f>
        <v>0</v>
      </c>
      <c r="F28" s="11">
        <f>IF($A28=F$1,-SUMIFS('BD Factoraje'!$Q:$Q,'BD Factoraje'!$B:$B,$B$3,'BD Factoraje'!$C:$C,$B$2,'BD Factoraje'!$F:$F,$A28),0)+E28-SUMIFS('BD Factoraje'!$R:$R,'BD Factoraje'!$B:$B,$B$3,'BD Factoraje'!$C:$C,$B$2,'BD Factoraje'!$F:$F,$A28,'BD Factoraje'!$M:$M,F$1)</f>
        <v>0</v>
      </c>
      <c r="G28" s="11">
        <f>IF($A28=G$1,-SUMIFS('BD Factoraje'!$Q:$Q,'BD Factoraje'!$B:$B,$B$3,'BD Factoraje'!$C:$C,$B$2,'BD Factoraje'!$F:$F,$A28),0)+F28-SUMIFS('BD Factoraje'!$R:$R,'BD Factoraje'!$B:$B,$B$3,'BD Factoraje'!$C:$C,$B$2,'BD Factoraje'!$F:$F,$A28,'BD Factoraje'!$M:$M,G$1)</f>
        <v>0</v>
      </c>
      <c r="H28" s="11">
        <f>IF($A28=H$1,-SUMIFS('BD Factoraje'!$Q:$Q,'BD Factoraje'!$B:$B,$B$3,'BD Factoraje'!$C:$C,$B$2,'BD Factoraje'!$F:$F,$A28),0)+G28-SUMIFS('BD Factoraje'!$R:$R,'BD Factoraje'!$B:$B,$B$3,'BD Factoraje'!$C:$C,$B$2,'BD Factoraje'!$F:$F,$A28,'BD Factoraje'!$M:$M,H$1)</f>
        <v>0</v>
      </c>
      <c r="I28" s="11">
        <f>IF($A28=I$1,-SUMIFS('BD Factoraje'!$Q:$Q,'BD Factoraje'!$B:$B,$B$3,'BD Factoraje'!$C:$C,$B$2,'BD Factoraje'!$F:$F,$A28),0)+H28-SUMIFS('BD Factoraje'!$R:$R,'BD Factoraje'!$B:$B,$B$3,'BD Factoraje'!$C:$C,$B$2,'BD Factoraje'!$F:$F,$A28,'BD Factoraje'!$M:$M,I$1)</f>
        <v>0</v>
      </c>
      <c r="J28" s="11">
        <f>IF($A28=J$1,-SUMIFS('BD Factoraje'!$Q:$Q,'BD Factoraje'!$B:$B,$B$3,'BD Factoraje'!$C:$C,$B$2,'BD Factoraje'!$F:$F,$A28),0)+I28-SUMIFS('BD Factoraje'!$R:$R,'BD Factoraje'!$B:$B,$B$3,'BD Factoraje'!$C:$C,$B$2,'BD Factoraje'!$F:$F,$A28,'BD Factoraje'!$M:$M,J$1)</f>
        <v>0</v>
      </c>
      <c r="K28" s="11">
        <f>IF($A28=K$1,-SUMIFS('BD Factoraje'!$Q:$Q,'BD Factoraje'!$B:$B,$B$3,'BD Factoraje'!$C:$C,$B$2,'BD Factoraje'!$F:$F,$A28),0)+J28-SUMIFS('BD Factoraje'!$R:$R,'BD Factoraje'!$B:$B,$B$3,'BD Factoraje'!$C:$C,$B$2,'BD Factoraje'!$F:$F,$A28,'BD Factoraje'!$M:$M,K$1)</f>
        <v>0</v>
      </c>
      <c r="L28" s="11">
        <f>IF($A28=L$1,-SUMIFS('BD Factoraje'!$Q:$Q,'BD Factoraje'!$B:$B,$B$3,'BD Factoraje'!$C:$C,$B$2,'BD Factoraje'!$F:$F,$A28),0)+K28-SUMIFS('BD Factoraje'!$R:$R,'BD Factoraje'!$B:$B,$B$3,'BD Factoraje'!$C:$C,$B$2,'BD Factoraje'!$F:$F,$A28,'BD Factoraje'!$M:$M,L$1)</f>
        <v>0</v>
      </c>
      <c r="M28" s="11">
        <f>IF($A28=M$1,-SUMIFS('BD Factoraje'!$Q:$Q,'BD Factoraje'!$B:$B,$B$3,'BD Factoraje'!$C:$C,$B$2,'BD Factoraje'!$F:$F,$A28),0)+L28-SUMIFS('BD Factoraje'!$R:$R,'BD Factoraje'!$B:$B,$B$3,'BD Factoraje'!$C:$C,$B$2,'BD Factoraje'!$F:$F,$A28,'BD Factoraje'!$M:$M,M$1)</f>
        <v>0</v>
      </c>
      <c r="N28" s="11">
        <f>IF($A28=N$1,-SUMIFS('BD Factoraje'!$Q:$Q,'BD Factoraje'!$B:$B,$B$3,'BD Factoraje'!$C:$C,$B$2,'BD Factoraje'!$F:$F,$A28),0)+M28-SUMIFS('BD Factoraje'!$R:$R,'BD Factoraje'!$B:$B,$B$3,'BD Factoraje'!$C:$C,$B$2,'BD Factoraje'!$F:$F,$A28,'BD Factoraje'!$M:$M,N$1)</f>
        <v>0</v>
      </c>
      <c r="O28" s="11">
        <f>IF($A28=O$1,-SUMIFS('BD Factoraje'!$Q:$Q,'BD Factoraje'!$B:$B,$B$3,'BD Factoraje'!$C:$C,$B$2,'BD Factoraje'!$F:$F,$A28),0)+N28-SUMIFS('BD Factoraje'!$R:$R,'BD Factoraje'!$B:$B,$B$3,'BD Factoraje'!$C:$C,$B$2,'BD Factoraje'!$F:$F,$A28,'BD Factoraje'!$M:$M,O$1)</f>
        <v>0</v>
      </c>
      <c r="P28" s="11">
        <f>IF($A28=P$1,-SUMIFS('BD Factoraje'!$Q:$Q,'BD Factoraje'!$B:$B,$B$3,'BD Factoraje'!$C:$C,$B$2,'BD Factoraje'!$F:$F,$A28),0)+O28-SUMIFS('BD Factoraje'!$R:$R,'BD Factoraje'!$B:$B,$B$3,'BD Factoraje'!$C:$C,$B$2,'BD Factoraje'!$F:$F,$A28,'BD Factoraje'!$M:$M,P$1)</f>
        <v>0</v>
      </c>
      <c r="Q28" s="11">
        <f>IF($A28=Q$1,-SUMIFS('BD Factoraje'!$Q:$Q,'BD Factoraje'!$B:$B,$B$3,'BD Factoraje'!$C:$C,$B$2,'BD Factoraje'!$F:$F,$A28),0)+P28-SUMIFS('BD Factoraje'!$R:$R,'BD Factoraje'!$B:$B,$B$3,'BD Factoraje'!$C:$C,$B$2,'BD Factoraje'!$F:$F,$A28,'BD Factoraje'!$M:$M,Q$1)</f>
        <v>0</v>
      </c>
      <c r="R28" s="11">
        <f>IF($A28=R$1,-SUMIFS('BD Factoraje'!$Q:$Q,'BD Factoraje'!$B:$B,$B$3,'BD Factoraje'!$C:$C,$B$2,'BD Factoraje'!$F:$F,$A28),0)+Q28-SUMIFS('BD Factoraje'!$R:$R,'BD Factoraje'!$B:$B,$B$3,'BD Factoraje'!$C:$C,$B$2,'BD Factoraje'!$F:$F,$A28,'BD Factoraje'!$M:$M,R$1)</f>
        <v>0</v>
      </c>
      <c r="S28" s="11">
        <f>IF($A28=S$1,-SUMIFS('BD Factoraje'!$Q:$Q,'BD Factoraje'!$B:$B,$B$3,'BD Factoraje'!$C:$C,$B$2,'BD Factoraje'!$F:$F,$A28),0)+R28-SUMIFS('BD Factoraje'!$R:$R,'BD Factoraje'!$B:$B,$B$3,'BD Factoraje'!$C:$C,$B$2,'BD Factoraje'!$F:$F,$A28,'BD Factoraje'!$M:$M,S$1)</f>
        <v>0</v>
      </c>
      <c r="T28" s="11">
        <f>IF($A28=T$1,-SUMIFS('BD Factoraje'!$Q:$Q,'BD Factoraje'!$B:$B,$B$3,'BD Factoraje'!$C:$C,$B$2,'BD Factoraje'!$F:$F,$A28),0)+S28-SUMIFS('BD Factoraje'!$R:$R,'BD Factoraje'!$B:$B,$B$3,'BD Factoraje'!$C:$C,$B$2,'BD Factoraje'!$F:$F,$A28,'BD Factoraje'!$M:$M,T$1)</f>
        <v>0</v>
      </c>
      <c r="U28" s="11">
        <f>IF($A28=U$1,-SUMIFS('BD Factoraje'!$Q:$Q,'BD Factoraje'!$B:$B,$B$3,'BD Factoraje'!$C:$C,$B$2,'BD Factoraje'!$F:$F,$A28),0)+T28-SUMIFS('BD Factoraje'!$R:$R,'BD Factoraje'!$B:$B,$B$3,'BD Factoraje'!$C:$C,$B$2,'BD Factoraje'!$F:$F,$A28,'BD Factoraje'!$M:$M,U$1)</f>
        <v>0</v>
      </c>
      <c r="V28" s="11">
        <f>IF($A28=V$1,-SUMIFS('BD Factoraje'!$Q:$Q,'BD Factoraje'!$B:$B,$B$3,'BD Factoraje'!$C:$C,$B$2,'BD Factoraje'!$F:$F,$A28),0)+U28-SUMIFS('BD Factoraje'!$R:$R,'BD Factoraje'!$B:$B,$B$3,'BD Factoraje'!$C:$C,$B$2,'BD Factoraje'!$F:$F,$A28,'BD Factoraje'!$M:$M,V$1)</f>
        <v>0</v>
      </c>
      <c r="W28" s="11">
        <f>IF($A28=W$1,-SUMIFS('BD Factoraje'!$Q:$Q,'BD Factoraje'!$B:$B,$B$3,'BD Factoraje'!$C:$C,$B$2,'BD Factoraje'!$F:$F,$A28),0)+V28-SUMIFS('BD Factoraje'!$R:$R,'BD Factoraje'!$B:$B,$B$3,'BD Factoraje'!$C:$C,$B$2,'BD Factoraje'!$F:$F,$A28,'BD Factoraje'!$M:$M,W$1)</f>
        <v>0</v>
      </c>
      <c r="X28" s="11">
        <f>IF($A28=X$1,-SUMIFS('BD Factoraje'!$Q:$Q,'BD Factoraje'!$B:$B,$B$3,'BD Factoraje'!$C:$C,$B$2,'BD Factoraje'!$F:$F,$A28),0)+W28-SUMIFS('BD Factoraje'!$R:$R,'BD Factoraje'!$B:$B,$B$3,'BD Factoraje'!$C:$C,$B$2,'BD Factoraje'!$F:$F,$A28,'BD Factoraje'!$M:$M,X$1)</f>
        <v>0</v>
      </c>
      <c r="Y28" s="11">
        <f>IF($A28=Y$1,-SUMIFS('BD Factoraje'!$Q:$Q,'BD Factoraje'!$B:$B,$B$3,'BD Factoraje'!$C:$C,$B$2,'BD Factoraje'!$F:$F,$A28),0)+X28-SUMIFS('BD Factoraje'!$R:$R,'BD Factoraje'!$B:$B,$B$3,'BD Factoraje'!$C:$C,$B$2,'BD Factoraje'!$F:$F,$A28,'BD Factoraje'!$M:$M,Y$1)</f>
        <v>0</v>
      </c>
      <c r="Z28" s="11">
        <f>IF($A28=Z$1,-SUMIFS('BD Factoraje'!$Q:$Q,'BD Factoraje'!$B:$B,$B$3,'BD Factoraje'!$C:$C,$B$2,'BD Factoraje'!$F:$F,$A28),0)+Y28-SUMIFS('BD Factoraje'!$R:$R,'BD Factoraje'!$B:$B,$B$3,'BD Factoraje'!$C:$C,$B$2,'BD Factoraje'!$F:$F,$A28,'BD Factoraje'!$M:$M,Z$1)</f>
        <v>0</v>
      </c>
      <c r="AA28" s="11">
        <f>IF($A28=AA$1,-SUMIFS('BD Factoraje'!$Q:$Q,'BD Factoraje'!$B:$B,$B$3,'BD Factoraje'!$C:$C,$B$2,'BD Factoraje'!$F:$F,$A28),0)+Z28-SUMIFS('BD Factoraje'!$R:$R,'BD Factoraje'!$B:$B,$B$3,'BD Factoraje'!$C:$C,$B$2,'BD Factoraje'!$F:$F,$A28,'BD Factoraje'!$M:$M,AA$1)</f>
        <v>0</v>
      </c>
      <c r="AB28" s="11">
        <f>IF($A28=AB$1,-SUMIFS('BD Factoraje'!$Q:$Q,'BD Factoraje'!$B:$B,$B$3,'BD Factoraje'!$C:$C,$B$2,'BD Factoraje'!$F:$F,$A28),0)+AA28-SUMIFS('BD Factoraje'!$R:$R,'BD Factoraje'!$B:$B,$B$3,'BD Factoraje'!$C:$C,$B$2,'BD Factoraje'!$F:$F,$A28,'BD Factoraje'!$M:$M,AB$1)</f>
        <v>0</v>
      </c>
      <c r="AC28" s="11">
        <f>IF($A28=AC$1,-SUMIFS('BD Factoraje'!$Q:$Q,'BD Factoraje'!$B:$B,$B$3,'BD Factoraje'!$C:$C,$B$2,'BD Factoraje'!$F:$F,$A28),0)+AB28-SUMIFS('BD Factoraje'!$R:$R,'BD Factoraje'!$B:$B,$B$3,'BD Factoraje'!$C:$C,$B$2,'BD Factoraje'!$F:$F,$A28,'BD Factoraje'!$M:$M,AC$1)</f>
        <v>0</v>
      </c>
      <c r="AD28" s="12"/>
      <c r="AE28" s="12"/>
      <c r="AF28" s="12"/>
      <c r="AG28" s="12"/>
    </row>
    <row r="29" spans="1:33" x14ac:dyDescent="0.25">
      <c r="A29" s="14">
        <f t="shared" si="14"/>
        <v>29</v>
      </c>
      <c r="B29" s="8">
        <v>43221</v>
      </c>
      <c r="C29" s="11">
        <f>IF($A29=C$1,-SUMIFS('BD Factoraje'!$Q:$Q,'BD Factoraje'!$B:$B,$B$3,'BD Factoraje'!$C:$C,$B$2,'BD Factoraje'!$F:$F,$A29),0)</f>
        <v>0</v>
      </c>
      <c r="D29" s="11">
        <f>IF($A29=D$1,-SUMIFS('BD Factoraje'!$Q:$Q,'BD Factoraje'!$B:$B,$B$3,'BD Factoraje'!$C:$C,$B$2,'BD Factoraje'!$F:$F,$A29),0)+C29-SUMIFS('BD Factoraje'!$R:$R,'BD Factoraje'!$B:$B,$B$3,'BD Factoraje'!$C:$C,$B$2,'BD Factoraje'!$F:$F,$A29,'BD Factoraje'!$M:$M,D$1)</f>
        <v>0</v>
      </c>
      <c r="E29" s="11">
        <f>IF($A29=E$1,-SUMIFS('BD Factoraje'!$Q:$Q,'BD Factoraje'!$B:$B,$B$3,'BD Factoraje'!$C:$C,$B$2,'BD Factoraje'!$F:$F,$A29),0)+D29-SUMIFS('BD Factoraje'!$R:$R,'BD Factoraje'!$B:$B,$B$3,'BD Factoraje'!$C:$C,$B$2,'BD Factoraje'!$F:$F,$A29,'BD Factoraje'!$M:$M,E$1)</f>
        <v>0</v>
      </c>
      <c r="F29" s="11">
        <f>IF($A29=F$1,-SUMIFS('BD Factoraje'!$Q:$Q,'BD Factoraje'!$B:$B,$B$3,'BD Factoraje'!$C:$C,$B$2,'BD Factoraje'!$F:$F,$A29),0)+E29-SUMIFS('BD Factoraje'!$R:$R,'BD Factoraje'!$B:$B,$B$3,'BD Factoraje'!$C:$C,$B$2,'BD Factoraje'!$F:$F,$A29,'BD Factoraje'!$M:$M,F$1)</f>
        <v>0</v>
      </c>
      <c r="G29" s="11">
        <f>IF($A29=G$1,-SUMIFS('BD Factoraje'!$Q:$Q,'BD Factoraje'!$B:$B,$B$3,'BD Factoraje'!$C:$C,$B$2,'BD Factoraje'!$F:$F,$A29),0)+F29-SUMIFS('BD Factoraje'!$R:$R,'BD Factoraje'!$B:$B,$B$3,'BD Factoraje'!$C:$C,$B$2,'BD Factoraje'!$F:$F,$A29,'BD Factoraje'!$M:$M,G$1)</f>
        <v>0</v>
      </c>
      <c r="H29" s="11">
        <f>IF($A29=H$1,-SUMIFS('BD Factoraje'!$Q:$Q,'BD Factoraje'!$B:$B,$B$3,'BD Factoraje'!$C:$C,$B$2,'BD Factoraje'!$F:$F,$A29),0)+G29-SUMIFS('BD Factoraje'!$R:$R,'BD Factoraje'!$B:$B,$B$3,'BD Factoraje'!$C:$C,$B$2,'BD Factoraje'!$F:$F,$A29,'BD Factoraje'!$M:$M,H$1)</f>
        <v>0</v>
      </c>
      <c r="I29" s="11">
        <f>IF($A29=I$1,-SUMIFS('BD Factoraje'!$Q:$Q,'BD Factoraje'!$B:$B,$B$3,'BD Factoraje'!$C:$C,$B$2,'BD Factoraje'!$F:$F,$A29),0)+H29-SUMIFS('BD Factoraje'!$R:$R,'BD Factoraje'!$B:$B,$B$3,'BD Factoraje'!$C:$C,$B$2,'BD Factoraje'!$F:$F,$A29,'BD Factoraje'!$M:$M,I$1)</f>
        <v>0</v>
      </c>
      <c r="J29" s="11">
        <f>IF($A29=J$1,-SUMIFS('BD Factoraje'!$Q:$Q,'BD Factoraje'!$B:$B,$B$3,'BD Factoraje'!$C:$C,$B$2,'BD Factoraje'!$F:$F,$A29),0)+I29-SUMIFS('BD Factoraje'!$R:$R,'BD Factoraje'!$B:$B,$B$3,'BD Factoraje'!$C:$C,$B$2,'BD Factoraje'!$F:$F,$A29,'BD Factoraje'!$M:$M,J$1)</f>
        <v>0</v>
      </c>
      <c r="K29" s="11">
        <f>IF($A29=K$1,-SUMIFS('BD Factoraje'!$Q:$Q,'BD Factoraje'!$B:$B,$B$3,'BD Factoraje'!$C:$C,$B$2,'BD Factoraje'!$F:$F,$A29),0)+J29-SUMIFS('BD Factoraje'!$R:$R,'BD Factoraje'!$B:$B,$B$3,'BD Factoraje'!$C:$C,$B$2,'BD Factoraje'!$F:$F,$A29,'BD Factoraje'!$M:$M,K$1)</f>
        <v>0</v>
      </c>
      <c r="L29" s="11">
        <f>IF($A29=L$1,-SUMIFS('BD Factoraje'!$Q:$Q,'BD Factoraje'!$B:$B,$B$3,'BD Factoraje'!$C:$C,$B$2,'BD Factoraje'!$F:$F,$A29),0)+K29-SUMIFS('BD Factoraje'!$R:$R,'BD Factoraje'!$B:$B,$B$3,'BD Factoraje'!$C:$C,$B$2,'BD Factoraje'!$F:$F,$A29,'BD Factoraje'!$M:$M,L$1)</f>
        <v>0</v>
      </c>
      <c r="M29" s="11">
        <f>IF($A29=M$1,-SUMIFS('BD Factoraje'!$Q:$Q,'BD Factoraje'!$B:$B,$B$3,'BD Factoraje'!$C:$C,$B$2,'BD Factoraje'!$F:$F,$A29),0)+L29-SUMIFS('BD Factoraje'!$R:$R,'BD Factoraje'!$B:$B,$B$3,'BD Factoraje'!$C:$C,$B$2,'BD Factoraje'!$F:$F,$A29,'BD Factoraje'!$M:$M,M$1)</f>
        <v>0</v>
      </c>
      <c r="N29" s="11">
        <f>IF($A29=N$1,-SUMIFS('BD Factoraje'!$Q:$Q,'BD Factoraje'!$B:$B,$B$3,'BD Factoraje'!$C:$C,$B$2,'BD Factoraje'!$F:$F,$A29),0)+M29-SUMIFS('BD Factoraje'!$R:$R,'BD Factoraje'!$B:$B,$B$3,'BD Factoraje'!$C:$C,$B$2,'BD Factoraje'!$F:$F,$A29,'BD Factoraje'!$M:$M,N$1)</f>
        <v>0</v>
      </c>
      <c r="O29" s="11">
        <f>IF($A29=O$1,-SUMIFS('BD Factoraje'!$Q:$Q,'BD Factoraje'!$B:$B,$B$3,'BD Factoraje'!$C:$C,$B$2,'BD Factoraje'!$F:$F,$A29),0)+N29-SUMIFS('BD Factoraje'!$R:$R,'BD Factoraje'!$B:$B,$B$3,'BD Factoraje'!$C:$C,$B$2,'BD Factoraje'!$F:$F,$A29,'BD Factoraje'!$M:$M,O$1)</f>
        <v>0</v>
      </c>
      <c r="P29" s="11">
        <f>IF($A29=P$1,-SUMIFS('BD Factoraje'!$Q:$Q,'BD Factoraje'!$B:$B,$B$3,'BD Factoraje'!$C:$C,$B$2,'BD Factoraje'!$F:$F,$A29),0)+O29-SUMIFS('BD Factoraje'!$R:$R,'BD Factoraje'!$B:$B,$B$3,'BD Factoraje'!$C:$C,$B$2,'BD Factoraje'!$F:$F,$A29,'BD Factoraje'!$M:$M,P$1)</f>
        <v>0</v>
      </c>
      <c r="Q29" s="11">
        <f>IF($A29=Q$1,-SUMIFS('BD Factoraje'!$Q:$Q,'BD Factoraje'!$B:$B,$B$3,'BD Factoraje'!$C:$C,$B$2,'BD Factoraje'!$F:$F,$A29),0)+P29-SUMIFS('BD Factoraje'!$R:$R,'BD Factoraje'!$B:$B,$B$3,'BD Factoraje'!$C:$C,$B$2,'BD Factoraje'!$F:$F,$A29,'BD Factoraje'!$M:$M,Q$1)</f>
        <v>0</v>
      </c>
      <c r="R29" s="11">
        <f>IF($A29=R$1,-SUMIFS('BD Factoraje'!$Q:$Q,'BD Factoraje'!$B:$B,$B$3,'BD Factoraje'!$C:$C,$B$2,'BD Factoraje'!$F:$F,$A29),0)+Q29-SUMIFS('BD Factoraje'!$R:$R,'BD Factoraje'!$B:$B,$B$3,'BD Factoraje'!$C:$C,$B$2,'BD Factoraje'!$F:$F,$A29,'BD Factoraje'!$M:$M,R$1)</f>
        <v>0</v>
      </c>
      <c r="S29" s="11">
        <f>IF($A29=S$1,-SUMIFS('BD Factoraje'!$Q:$Q,'BD Factoraje'!$B:$B,$B$3,'BD Factoraje'!$C:$C,$B$2,'BD Factoraje'!$F:$F,$A29),0)+R29-SUMIFS('BD Factoraje'!$R:$R,'BD Factoraje'!$B:$B,$B$3,'BD Factoraje'!$C:$C,$B$2,'BD Factoraje'!$F:$F,$A29,'BD Factoraje'!$M:$M,S$1)</f>
        <v>0</v>
      </c>
      <c r="T29" s="11">
        <f>IF($A29=T$1,-SUMIFS('BD Factoraje'!$Q:$Q,'BD Factoraje'!$B:$B,$B$3,'BD Factoraje'!$C:$C,$B$2,'BD Factoraje'!$F:$F,$A29),0)+S29-SUMIFS('BD Factoraje'!$R:$R,'BD Factoraje'!$B:$B,$B$3,'BD Factoraje'!$C:$C,$B$2,'BD Factoraje'!$F:$F,$A29,'BD Factoraje'!$M:$M,T$1)</f>
        <v>0</v>
      </c>
      <c r="U29" s="11">
        <f>IF($A29=U$1,-SUMIFS('BD Factoraje'!$Q:$Q,'BD Factoraje'!$B:$B,$B$3,'BD Factoraje'!$C:$C,$B$2,'BD Factoraje'!$F:$F,$A29),0)+T29-SUMIFS('BD Factoraje'!$R:$R,'BD Factoraje'!$B:$B,$B$3,'BD Factoraje'!$C:$C,$B$2,'BD Factoraje'!$F:$F,$A29,'BD Factoraje'!$M:$M,U$1)</f>
        <v>0</v>
      </c>
      <c r="V29" s="11">
        <f>IF($A29=V$1,-SUMIFS('BD Factoraje'!$Q:$Q,'BD Factoraje'!$B:$B,$B$3,'BD Factoraje'!$C:$C,$B$2,'BD Factoraje'!$F:$F,$A29),0)+U29-SUMIFS('BD Factoraje'!$R:$R,'BD Factoraje'!$B:$B,$B$3,'BD Factoraje'!$C:$C,$B$2,'BD Factoraje'!$F:$F,$A29,'BD Factoraje'!$M:$M,V$1)</f>
        <v>0</v>
      </c>
      <c r="W29" s="11">
        <f>IF($A29=W$1,-SUMIFS('BD Factoraje'!$Q:$Q,'BD Factoraje'!$B:$B,$B$3,'BD Factoraje'!$C:$C,$B$2,'BD Factoraje'!$F:$F,$A29),0)+V29-SUMIFS('BD Factoraje'!$R:$R,'BD Factoraje'!$B:$B,$B$3,'BD Factoraje'!$C:$C,$B$2,'BD Factoraje'!$F:$F,$A29,'BD Factoraje'!$M:$M,W$1)</f>
        <v>0</v>
      </c>
      <c r="X29" s="11">
        <f>IF($A29=X$1,-SUMIFS('BD Factoraje'!$Q:$Q,'BD Factoraje'!$B:$B,$B$3,'BD Factoraje'!$C:$C,$B$2,'BD Factoraje'!$F:$F,$A29),0)+W29-SUMIFS('BD Factoraje'!$R:$R,'BD Factoraje'!$B:$B,$B$3,'BD Factoraje'!$C:$C,$B$2,'BD Factoraje'!$F:$F,$A29,'BD Factoraje'!$M:$M,X$1)</f>
        <v>0</v>
      </c>
      <c r="Y29" s="11">
        <f>IF($A29=Y$1,-SUMIFS('BD Factoraje'!$Q:$Q,'BD Factoraje'!$B:$B,$B$3,'BD Factoraje'!$C:$C,$B$2,'BD Factoraje'!$F:$F,$A29),0)+X29-SUMIFS('BD Factoraje'!$R:$R,'BD Factoraje'!$B:$B,$B$3,'BD Factoraje'!$C:$C,$B$2,'BD Factoraje'!$F:$F,$A29,'BD Factoraje'!$M:$M,Y$1)</f>
        <v>0</v>
      </c>
      <c r="Z29" s="11">
        <f>IF($A29=Z$1,-SUMIFS('BD Factoraje'!$Q:$Q,'BD Factoraje'!$B:$B,$B$3,'BD Factoraje'!$C:$C,$B$2,'BD Factoraje'!$F:$F,$A29),0)+Y29-SUMIFS('BD Factoraje'!$R:$R,'BD Factoraje'!$B:$B,$B$3,'BD Factoraje'!$C:$C,$B$2,'BD Factoraje'!$F:$F,$A29,'BD Factoraje'!$M:$M,Z$1)</f>
        <v>0</v>
      </c>
      <c r="AA29" s="11">
        <f>IF($A29=AA$1,-SUMIFS('BD Factoraje'!$Q:$Q,'BD Factoraje'!$B:$B,$B$3,'BD Factoraje'!$C:$C,$B$2,'BD Factoraje'!$F:$F,$A29),0)+Z29-SUMIFS('BD Factoraje'!$R:$R,'BD Factoraje'!$B:$B,$B$3,'BD Factoraje'!$C:$C,$B$2,'BD Factoraje'!$F:$F,$A29,'BD Factoraje'!$M:$M,AA$1)</f>
        <v>0</v>
      </c>
      <c r="AB29" s="11">
        <f>IF($A29=AB$1,-SUMIFS('BD Factoraje'!$Q:$Q,'BD Factoraje'!$B:$B,$B$3,'BD Factoraje'!$C:$C,$B$2,'BD Factoraje'!$F:$F,$A29),0)+AA29-SUMIFS('BD Factoraje'!$R:$R,'BD Factoraje'!$B:$B,$B$3,'BD Factoraje'!$C:$C,$B$2,'BD Factoraje'!$F:$F,$A29,'BD Factoraje'!$M:$M,AB$1)</f>
        <v>0</v>
      </c>
      <c r="AC29" s="11">
        <f>IF($A29=AC$1,-SUMIFS('BD Factoraje'!$Q:$Q,'BD Factoraje'!$B:$B,$B$3,'BD Factoraje'!$C:$C,$B$2,'BD Factoraje'!$F:$F,$A29),0)+AB29-SUMIFS('BD Factoraje'!$R:$R,'BD Factoraje'!$B:$B,$B$3,'BD Factoraje'!$C:$C,$B$2,'BD Factoraje'!$F:$F,$A29,'BD Factoraje'!$M:$M,AC$1)</f>
        <v>0</v>
      </c>
    </row>
    <row r="30" spans="1:33" x14ac:dyDescent="0.25">
      <c r="A30" s="14">
        <f t="shared" si="14"/>
        <v>30</v>
      </c>
      <c r="B30" s="8">
        <v>43252</v>
      </c>
      <c r="C30" s="11">
        <f>IF($A30=C$1,-SUMIFS('BD Factoraje'!$Q:$Q,'BD Factoraje'!$B:$B,$B$3,'BD Factoraje'!$C:$C,$B$2,'BD Factoraje'!$F:$F,$A30),0)</f>
        <v>0</v>
      </c>
      <c r="D30" s="11">
        <f>IF($A30=D$1,-SUMIFS('BD Factoraje'!$Q:$Q,'BD Factoraje'!$B:$B,$B$3,'BD Factoraje'!$C:$C,$B$2,'BD Factoraje'!$F:$F,$A30),0)+C30-SUMIFS('BD Factoraje'!$R:$R,'BD Factoraje'!$B:$B,$B$3,'BD Factoraje'!$C:$C,$B$2,'BD Factoraje'!$F:$F,$A30,'BD Factoraje'!$M:$M,D$1)</f>
        <v>0</v>
      </c>
      <c r="E30" s="11">
        <f>IF($A30=E$1,-SUMIFS('BD Factoraje'!$Q:$Q,'BD Factoraje'!$B:$B,$B$3,'BD Factoraje'!$C:$C,$B$2,'BD Factoraje'!$F:$F,$A30),0)+D30-SUMIFS('BD Factoraje'!$R:$R,'BD Factoraje'!$B:$B,$B$3,'BD Factoraje'!$C:$C,$B$2,'BD Factoraje'!$F:$F,$A30,'BD Factoraje'!$M:$M,E$1)</f>
        <v>0</v>
      </c>
      <c r="F30" s="11">
        <f>IF($A30=F$1,-SUMIFS('BD Factoraje'!$Q:$Q,'BD Factoraje'!$B:$B,$B$3,'BD Factoraje'!$C:$C,$B$2,'BD Factoraje'!$F:$F,$A30),0)+E30-SUMIFS('BD Factoraje'!$R:$R,'BD Factoraje'!$B:$B,$B$3,'BD Factoraje'!$C:$C,$B$2,'BD Factoraje'!$F:$F,$A30,'BD Factoraje'!$M:$M,F$1)</f>
        <v>0</v>
      </c>
      <c r="G30" s="11">
        <f>IF($A30=G$1,-SUMIFS('BD Factoraje'!$Q:$Q,'BD Factoraje'!$B:$B,$B$3,'BD Factoraje'!$C:$C,$B$2,'BD Factoraje'!$F:$F,$A30),0)+F30-SUMIFS('BD Factoraje'!$R:$R,'BD Factoraje'!$B:$B,$B$3,'BD Factoraje'!$C:$C,$B$2,'BD Factoraje'!$F:$F,$A30,'BD Factoraje'!$M:$M,G$1)</f>
        <v>0</v>
      </c>
      <c r="H30" s="11">
        <f>IF($A30=H$1,-SUMIFS('BD Factoraje'!$Q:$Q,'BD Factoraje'!$B:$B,$B$3,'BD Factoraje'!$C:$C,$B$2,'BD Factoraje'!$F:$F,$A30),0)+G30-SUMIFS('BD Factoraje'!$R:$R,'BD Factoraje'!$B:$B,$B$3,'BD Factoraje'!$C:$C,$B$2,'BD Factoraje'!$F:$F,$A30,'BD Factoraje'!$M:$M,H$1)</f>
        <v>0</v>
      </c>
      <c r="I30" s="11">
        <f>IF($A30=I$1,-SUMIFS('BD Factoraje'!$Q:$Q,'BD Factoraje'!$B:$B,$B$3,'BD Factoraje'!$C:$C,$B$2,'BD Factoraje'!$F:$F,$A30),0)+H30-SUMIFS('BD Factoraje'!$R:$R,'BD Factoraje'!$B:$B,$B$3,'BD Factoraje'!$C:$C,$B$2,'BD Factoraje'!$F:$F,$A30,'BD Factoraje'!$M:$M,I$1)</f>
        <v>0</v>
      </c>
      <c r="J30" s="11">
        <f>IF($A30=J$1,-SUMIFS('BD Factoraje'!$Q:$Q,'BD Factoraje'!$B:$B,$B$3,'BD Factoraje'!$C:$C,$B$2,'BD Factoraje'!$F:$F,$A30),0)+I30-SUMIFS('BD Factoraje'!$R:$R,'BD Factoraje'!$B:$B,$B$3,'BD Factoraje'!$C:$C,$B$2,'BD Factoraje'!$F:$F,$A30,'BD Factoraje'!$M:$M,J$1)</f>
        <v>0</v>
      </c>
      <c r="K30" s="11">
        <f>IF($A30=K$1,-SUMIFS('BD Factoraje'!$Q:$Q,'BD Factoraje'!$B:$B,$B$3,'BD Factoraje'!$C:$C,$B$2,'BD Factoraje'!$F:$F,$A30),0)+J30-SUMIFS('BD Factoraje'!$R:$R,'BD Factoraje'!$B:$B,$B$3,'BD Factoraje'!$C:$C,$B$2,'BD Factoraje'!$F:$F,$A30,'BD Factoraje'!$M:$M,K$1)</f>
        <v>0</v>
      </c>
      <c r="L30" s="11">
        <f>IF($A30=L$1,-SUMIFS('BD Factoraje'!$Q:$Q,'BD Factoraje'!$B:$B,$B$3,'BD Factoraje'!$C:$C,$B$2,'BD Factoraje'!$F:$F,$A30),0)+K30-SUMIFS('BD Factoraje'!$R:$R,'BD Factoraje'!$B:$B,$B$3,'BD Factoraje'!$C:$C,$B$2,'BD Factoraje'!$F:$F,$A30,'BD Factoraje'!$M:$M,L$1)</f>
        <v>0</v>
      </c>
      <c r="M30" s="11">
        <f>IF($A30=M$1,-SUMIFS('BD Factoraje'!$Q:$Q,'BD Factoraje'!$B:$B,$B$3,'BD Factoraje'!$C:$C,$B$2,'BD Factoraje'!$F:$F,$A30),0)+L30-SUMIFS('BD Factoraje'!$R:$R,'BD Factoraje'!$B:$B,$B$3,'BD Factoraje'!$C:$C,$B$2,'BD Factoraje'!$F:$F,$A30,'BD Factoraje'!$M:$M,M$1)</f>
        <v>0</v>
      </c>
      <c r="N30" s="11">
        <f>IF($A30=N$1,-SUMIFS('BD Factoraje'!$Q:$Q,'BD Factoraje'!$B:$B,$B$3,'BD Factoraje'!$C:$C,$B$2,'BD Factoraje'!$F:$F,$A30),0)+M30-SUMIFS('BD Factoraje'!$R:$R,'BD Factoraje'!$B:$B,$B$3,'BD Factoraje'!$C:$C,$B$2,'BD Factoraje'!$F:$F,$A30,'BD Factoraje'!$M:$M,N$1)</f>
        <v>0</v>
      </c>
      <c r="O30" s="11">
        <f>IF($A30=O$1,-SUMIFS('BD Factoraje'!$Q:$Q,'BD Factoraje'!$B:$B,$B$3,'BD Factoraje'!$C:$C,$B$2,'BD Factoraje'!$F:$F,$A30),0)+N30-SUMIFS('BD Factoraje'!$R:$R,'BD Factoraje'!$B:$B,$B$3,'BD Factoraje'!$C:$C,$B$2,'BD Factoraje'!$F:$F,$A30,'BD Factoraje'!$M:$M,O$1)</f>
        <v>0</v>
      </c>
      <c r="P30" s="11">
        <f>IF($A30=P$1,-SUMIFS('BD Factoraje'!$Q:$Q,'BD Factoraje'!$B:$B,$B$3,'BD Factoraje'!$C:$C,$B$2,'BD Factoraje'!$F:$F,$A30),0)+O30-SUMIFS('BD Factoraje'!$R:$R,'BD Factoraje'!$B:$B,$B$3,'BD Factoraje'!$C:$C,$B$2,'BD Factoraje'!$F:$F,$A30,'BD Factoraje'!$M:$M,P$1)</f>
        <v>0</v>
      </c>
      <c r="Q30" s="11">
        <f>IF($A30=Q$1,-SUMIFS('BD Factoraje'!$Q:$Q,'BD Factoraje'!$B:$B,$B$3,'BD Factoraje'!$C:$C,$B$2,'BD Factoraje'!$F:$F,$A30),0)+P30-SUMIFS('BD Factoraje'!$R:$R,'BD Factoraje'!$B:$B,$B$3,'BD Factoraje'!$C:$C,$B$2,'BD Factoraje'!$F:$F,$A30,'BD Factoraje'!$M:$M,Q$1)</f>
        <v>0</v>
      </c>
      <c r="R30" s="11">
        <f>IF($A30=R$1,-SUMIFS('BD Factoraje'!$Q:$Q,'BD Factoraje'!$B:$B,$B$3,'BD Factoraje'!$C:$C,$B$2,'BD Factoraje'!$F:$F,$A30),0)+Q30-SUMIFS('BD Factoraje'!$R:$R,'BD Factoraje'!$B:$B,$B$3,'BD Factoraje'!$C:$C,$B$2,'BD Factoraje'!$F:$F,$A30,'BD Factoraje'!$M:$M,R$1)</f>
        <v>0</v>
      </c>
      <c r="S30" s="11">
        <f>IF($A30=S$1,-SUMIFS('BD Factoraje'!$Q:$Q,'BD Factoraje'!$B:$B,$B$3,'BD Factoraje'!$C:$C,$B$2,'BD Factoraje'!$F:$F,$A30),0)+R30-SUMIFS('BD Factoraje'!$R:$R,'BD Factoraje'!$B:$B,$B$3,'BD Factoraje'!$C:$C,$B$2,'BD Factoraje'!$F:$F,$A30,'BD Factoraje'!$M:$M,S$1)</f>
        <v>0</v>
      </c>
      <c r="T30" s="11">
        <f>IF($A30=T$1,-SUMIFS('BD Factoraje'!$Q:$Q,'BD Factoraje'!$B:$B,$B$3,'BD Factoraje'!$C:$C,$B$2,'BD Factoraje'!$F:$F,$A30),0)+S30-SUMIFS('BD Factoraje'!$R:$R,'BD Factoraje'!$B:$B,$B$3,'BD Factoraje'!$C:$C,$B$2,'BD Factoraje'!$F:$F,$A30,'BD Factoraje'!$M:$M,T$1)</f>
        <v>0</v>
      </c>
      <c r="U30" s="11">
        <f>IF($A30=U$1,-SUMIFS('BD Factoraje'!$Q:$Q,'BD Factoraje'!$B:$B,$B$3,'BD Factoraje'!$C:$C,$B$2,'BD Factoraje'!$F:$F,$A30),0)+T30-SUMIFS('BD Factoraje'!$R:$R,'BD Factoraje'!$B:$B,$B$3,'BD Factoraje'!$C:$C,$B$2,'BD Factoraje'!$F:$F,$A30,'BD Factoraje'!$M:$M,U$1)</f>
        <v>0</v>
      </c>
      <c r="V30" s="11">
        <f>IF($A30=V$1,-SUMIFS('BD Factoraje'!$Q:$Q,'BD Factoraje'!$B:$B,$B$3,'BD Factoraje'!$C:$C,$B$2,'BD Factoraje'!$F:$F,$A30),0)+U30-SUMIFS('BD Factoraje'!$R:$R,'BD Factoraje'!$B:$B,$B$3,'BD Factoraje'!$C:$C,$B$2,'BD Factoraje'!$F:$F,$A30,'BD Factoraje'!$M:$M,V$1)</f>
        <v>0</v>
      </c>
      <c r="W30" s="11">
        <f>IF($A30=W$1,-SUMIFS('BD Factoraje'!$Q:$Q,'BD Factoraje'!$B:$B,$B$3,'BD Factoraje'!$C:$C,$B$2,'BD Factoraje'!$F:$F,$A30),0)+V30-SUMIFS('BD Factoraje'!$R:$R,'BD Factoraje'!$B:$B,$B$3,'BD Factoraje'!$C:$C,$B$2,'BD Factoraje'!$F:$F,$A30,'BD Factoraje'!$M:$M,W$1)</f>
        <v>0</v>
      </c>
      <c r="X30" s="11">
        <f>IF($A30=X$1,-SUMIFS('BD Factoraje'!$Q:$Q,'BD Factoraje'!$B:$B,$B$3,'BD Factoraje'!$C:$C,$B$2,'BD Factoraje'!$F:$F,$A30),0)+W30-SUMIFS('BD Factoraje'!$R:$R,'BD Factoraje'!$B:$B,$B$3,'BD Factoraje'!$C:$C,$B$2,'BD Factoraje'!$F:$F,$A30,'BD Factoraje'!$M:$M,X$1)</f>
        <v>0</v>
      </c>
      <c r="Y30" s="11">
        <f>IF($A30=Y$1,-SUMIFS('BD Factoraje'!$Q:$Q,'BD Factoraje'!$B:$B,$B$3,'BD Factoraje'!$C:$C,$B$2,'BD Factoraje'!$F:$F,$A30),0)+X30-SUMIFS('BD Factoraje'!$R:$R,'BD Factoraje'!$B:$B,$B$3,'BD Factoraje'!$C:$C,$B$2,'BD Factoraje'!$F:$F,$A30,'BD Factoraje'!$M:$M,Y$1)</f>
        <v>0</v>
      </c>
      <c r="Z30" s="11">
        <f>IF($A30=Z$1,-SUMIFS('BD Factoraje'!$Q:$Q,'BD Factoraje'!$B:$B,$B$3,'BD Factoraje'!$C:$C,$B$2,'BD Factoraje'!$F:$F,$A30),0)+Y30-SUMIFS('BD Factoraje'!$R:$R,'BD Factoraje'!$B:$B,$B$3,'BD Factoraje'!$C:$C,$B$2,'BD Factoraje'!$F:$F,$A30,'BD Factoraje'!$M:$M,Z$1)</f>
        <v>0</v>
      </c>
      <c r="AA30" s="11">
        <f>IF($A30=AA$1,-SUMIFS('BD Factoraje'!$Q:$Q,'BD Factoraje'!$B:$B,$B$3,'BD Factoraje'!$C:$C,$B$2,'BD Factoraje'!$F:$F,$A30),0)+Z30-SUMIFS('BD Factoraje'!$R:$R,'BD Factoraje'!$B:$B,$B$3,'BD Factoraje'!$C:$C,$B$2,'BD Factoraje'!$F:$F,$A30,'BD Factoraje'!$M:$M,AA$1)</f>
        <v>0</v>
      </c>
      <c r="AB30" s="11">
        <f>IF($A30=AB$1,-SUMIFS('BD Factoraje'!$Q:$Q,'BD Factoraje'!$B:$B,$B$3,'BD Factoraje'!$C:$C,$B$2,'BD Factoraje'!$F:$F,$A30),0)+AA30-SUMIFS('BD Factoraje'!$R:$R,'BD Factoraje'!$B:$B,$B$3,'BD Factoraje'!$C:$C,$B$2,'BD Factoraje'!$F:$F,$A30,'BD Factoraje'!$M:$M,AB$1)</f>
        <v>0</v>
      </c>
      <c r="AC30" s="11">
        <f>IF($A30=AC$1,-SUMIFS('BD Factoraje'!$Q:$Q,'BD Factoraje'!$B:$B,$B$3,'BD Factoraje'!$C:$C,$B$2,'BD Factoraje'!$F:$F,$A30),0)+AB30-SUMIFS('BD Factoraje'!$R:$R,'BD Factoraje'!$B:$B,$B$3,'BD Factoraje'!$C:$C,$B$2,'BD Factoraje'!$F:$F,$A30,'BD Factoraje'!$M:$M,AC$1)</f>
        <v>0</v>
      </c>
    </row>
    <row r="31" spans="1:33" s="1" customFormat="1" x14ac:dyDescent="0.25">
      <c r="A31" s="14"/>
      <c r="B31" s="8"/>
      <c r="C31" s="11">
        <f>IF($A31=C$1,-SUMIFS('BD Factoraje'!$Q:$Q,'BD Factoraje'!$B:$B,$B$3,'BD Factoraje'!$C:$C,$B$2,'BD Factoraje'!$F:$F,$A31),0)</f>
        <v>0</v>
      </c>
      <c r="D31" s="24">
        <f>SUM(D4:D30)</f>
        <v>0</v>
      </c>
      <c r="E31" s="24">
        <f t="shared" ref="E31:AC31" si="15">SUM(E4:E30)</f>
        <v>0</v>
      </c>
      <c r="F31" s="24">
        <f t="shared" si="15"/>
        <v>0</v>
      </c>
      <c r="G31" s="24">
        <f>SUM(G4:G30)</f>
        <v>0</v>
      </c>
      <c r="H31" s="24">
        <f>SUM(H4:H30)</f>
        <v>0</v>
      </c>
      <c r="I31" s="24">
        <f t="shared" si="15"/>
        <v>0</v>
      </c>
      <c r="J31" s="24">
        <f t="shared" si="15"/>
        <v>0</v>
      </c>
      <c r="K31" s="24">
        <f t="shared" si="15"/>
        <v>0</v>
      </c>
      <c r="L31" s="24">
        <f t="shared" si="15"/>
        <v>0</v>
      </c>
      <c r="M31" s="24">
        <f t="shared" si="15"/>
        <v>0</v>
      </c>
      <c r="N31" s="24">
        <f t="shared" si="15"/>
        <v>0</v>
      </c>
      <c r="O31" s="24">
        <f t="shared" si="15"/>
        <v>0</v>
      </c>
      <c r="P31" s="24">
        <f t="shared" si="15"/>
        <v>0</v>
      </c>
      <c r="Q31" s="24">
        <f t="shared" si="15"/>
        <v>0</v>
      </c>
      <c r="R31" s="24">
        <f t="shared" si="15"/>
        <v>0</v>
      </c>
      <c r="S31" s="24">
        <f t="shared" si="15"/>
        <v>0</v>
      </c>
      <c r="T31" s="24">
        <f t="shared" si="15"/>
        <v>0</v>
      </c>
      <c r="U31" s="24">
        <f t="shared" si="15"/>
        <v>0</v>
      </c>
      <c r="V31" s="24">
        <f t="shared" si="15"/>
        <v>0</v>
      </c>
      <c r="W31" s="24">
        <f t="shared" si="15"/>
        <v>0</v>
      </c>
      <c r="X31" s="24">
        <f t="shared" si="15"/>
        <v>0</v>
      </c>
      <c r="Y31" s="24">
        <f t="shared" si="15"/>
        <v>0</v>
      </c>
      <c r="Z31" s="24">
        <f t="shared" si="15"/>
        <v>0</v>
      </c>
      <c r="AA31" s="24">
        <f t="shared" si="15"/>
        <v>0</v>
      </c>
      <c r="AB31" s="24">
        <f t="shared" si="15"/>
        <v>0</v>
      </c>
      <c r="AC31" s="24">
        <f t="shared" si="15"/>
        <v>0</v>
      </c>
      <c r="AD31" s="12"/>
      <c r="AE31" s="12"/>
      <c r="AF31" s="12"/>
      <c r="AG31" s="12"/>
    </row>
    <row r="32" spans="1:33" s="12" customFormat="1" x14ac:dyDescent="0.25">
      <c r="A32" s="13"/>
    </row>
    <row r="33" spans="1:29" s="12" customFormat="1" x14ac:dyDescent="0.25">
      <c r="A33" s="13"/>
      <c r="B33" s="8" t="s">
        <v>124</v>
      </c>
      <c r="C33" s="11">
        <f>SUMIFS('BD Factoraje'!$R:$R,'BD Factoraje'!$B:$B,$B$3,'BD Factoraje'!$C:$C,$B$2,'BD Factoraje'!$M:$M,C$1)</f>
        <v>0</v>
      </c>
      <c r="D33" s="11">
        <f>SUMIFS('BD Factoraje'!$R:$R,'BD Factoraje'!$B:$B,$B$3,'BD Factoraje'!$C:$C,$B$2,'BD Factoraje'!$M:$M,D$1)</f>
        <v>0</v>
      </c>
      <c r="E33" s="11">
        <f>SUMIFS('BD Factoraje'!$R:$R,'BD Factoraje'!$B:$B,$B$3,'BD Factoraje'!$C:$C,$B$2,'BD Factoraje'!$M:$M,E$1)</f>
        <v>0</v>
      </c>
      <c r="F33" s="11">
        <f>SUMIFS('BD Factoraje'!$R:$R,'BD Factoraje'!$B:$B,$B$3,'BD Factoraje'!$C:$C,$B$2,'BD Factoraje'!$M:$M,F$1)</f>
        <v>0</v>
      </c>
      <c r="G33" s="11">
        <f>SUMIFS('BD Factoraje'!$R:$R,'BD Factoraje'!$B:$B,$B$3,'BD Factoraje'!$C:$C,$B$2,'BD Factoraje'!$M:$M,G$1)</f>
        <v>0</v>
      </c>
      <c r="H33" s="11">
        <f>SUMIFS('BD Factoraje'!$R:$R,'BD Factoraje'!$B:$B,$B$3,'BD Factoraje'!$C:$C,$B$2,'BD Factoraje'!$M:$M,H$1)</f>
        <v>0</v>
      </c>
      <c r="I33" s="11">
        <f>SUMIFS('BD Factoraje'!$R:$R,'BD Factoraje'!$B:$B,$B$3,'BD Factoraje'!$C:$C,$B$2,'BD Factoraje'!$M:$M,I$1)</f>
        <v>0</v>
      </c>
      <c r="J33" s="11">
        <f>SUMIFS('BD Factoraje'!$R:$R,'BD Factoraje'!$B:$B,$B$3,'BD Factoraje'!$C:$C,$B$2,'BD Factoraje'!$M:$M,J$1)</f>
        <v>0</v>
      </c>
      <c r="K33" s="11">
        <f>SUMIFS('BD Factoraje'!$R:$R,'BD Factoraje'!$B:$B,$B$3,'BD Factoraje'!$C:$C,$B$2,'BD Factoraje'!$M:$M,K$1)</f>
        <v>0</v>
      </c>
      <c r="L33" s="11">
        <f>SUMIFS('BD Factoraje'!$R:$R,'BD Factoraje'!$B:$B,$B$3,'BD Factoraje'!$C:$C,$B$2,'BD Factoraje'!$M:$M,L$1)</f>
        <v>0</v>
      </c>
      <c r="M33" s="11">
        <f>SUMIFS('BD Factoraje'!$R:$R,'BD Factoraje'!$B:$B,$B$3,'BD Factoraje'!$C:$C,$B$2,'BD Factoraje'!$M:$M,M$1)</f>
        <v>0</v>
      </c>
      <c r="N33" s="11">
        <f>SUMIFS('BD Factoraje'!$R:$R,'BD Factoraje'!$B:$B,$B$3,'BD Factoraje'!$C:$C,$B$2,'BD Factoraje'!$M:$M,N$1)</f>
        <v>0</v>
      </c>
      <c r="O33" s="11">
        <f>SUMIFS('BD Factoraje'!$R:$R,'BD Factoraje'!$B:$B,$B$3,'BD Factoraje'!$C:$C,$B$2,'BD Factoraje'!$M:$M,O$1)</f>
        <v>0</v>
      </c>
      <c r="P33" s="11">
        <f>SUMIFS('BD Factoraje'!$R:$R,'BD Factoraje'!$B:$B,$B$3,'BD Factoraje'!$C:$C,$B$2,'BD Factoraje'!$M:$M,P$1)</f>
        <v>0</v>
      </c>
      <c r="Q33" s="11">
        <f>SUMIFS('BD Factoraje'!$R:$R,'BD Factoraje'!$B:$B,$B$3,'BD Factoraje'!$C:$C,$B$2,'BD Factoraje'!$M:$M,Q$1)</f>
        <v>0</v>
      </c>
      <c r="R33" s="11">
        <f>SUMIFS('BD Factoraje'!$R:$R,'BD Factoraje'!$B:$B,$B$3,'BD Factoraje'!$C:$C,$B$2,'BD Factoraje'!$M:$M,R$1)</f>
        <v>0</v>
      </c>
      <c r="S33" s="11">
        <f>SUMIFS('BD Factoraje'!$R:$R,'BD Factoraje'!$B:$B,$B$3,'BD Factoraje'!$C:$C,$B$2,'BD Factoraje'!$M:$M,S$1)</f>
        <v>0</v>
      </c>
      <c r="T33" s="11">
        <f>SUMIFS('BD Factoraje'!$R:$R,'BD Factoraje'!$B:$B,$B$3,'BD Factoraje'!$C:$C,$B$2,'BD Factoraje'!$M:$M,T$1)</f>
        <v>0</v>
      </c>
      <c r="U33" s="11">
        <f>SUMIFS('BD Factoraje'!$R:$R,'BD Factoraje'!$B:$B,$B$3,'BD Factoraje'!$C:$C,$B$2,'BD Factoraje'!$M:$M,U$1)</f>
        <v>0</v>
      </c>
      <c r="V33" s="11">
        <f>SUMIFS('BD Factoraje'!$R:$R,'BD Factoraje'!$B:$B,$B$3,'BD Factoraje'!$C:$C,$B$2,'BD Factoraje'!$M:$M,V$1)</f>
        <v>0</v>
      </c>
      <c r="W33" s="11">
        <f>SUMIFS('BD Factoraje'!$R:$R,'BD Factoraje'!$B:$B,$B$3,'BD Factoraje'!$C:$C,$B$2,'BD Factoraje'!$M:$M,W$1)</f>
        <v>0</v>
      </c>
      <c r="X33" s="11">
        <f>SUMIFS('BD Factoraje'!$R:$R,'BD Factoraje'!$B:$B,$B$3,'BD Factoraje'!$C:$C,$B$2,'BD Factoraje'!$M:$M,X$1)</f>
        <v>0</v>
      </c>
      <c r="Y33" s="11">
        <f>SUMIFS('BD Factoraje'!$R:$R,'BD Factoraje'!$B:$B,$B$3,'BD Factoraje'!$C:$C,$B$2,'BD Factoraje'!$M:$M,Y$1)</f>
        <v>0</v>
      </c>
      <c r="Z33" s="11">
        <f>SUMIFS('BD Factoraje'!$R:$R,'BD Factoraje'!$B:$B,$B$3,'BD Factoraje'!$C:$C,$B$2,'BD Factoraje'!$M:$M,Z$1)</f>
        <v>0</v>
      </c>
      <c r="AA33" s="11">
        <f>SUMIFS('BD Factoraje'!$R:$R,'BD Factoraje'!$B:$B,$B$3,'BD Factoraje'!$C:$C,$B$2,'BD Factoraje'!$M:$M,AA$1)</f>
        <v>0</v>
      </c>
      <c r="AB33" s="11">
        <f>SUMIFS('BD Factoraje'!$R:$R,'BD Factoraje'!$B:$B,$B$3,'BD Factoraje'!$C:$C,$B$2,'BD Factoraje'!$M:$M,AB$1)</f>
        <v>0</v>
      </c>
      <c r="AC33" s="11">
        <f>SUMIFS('BD Factoraje'!$R:$R,'BD Factoraje'!$B:$B,$B$3,'BD Factoraje'!$C:$C,$B$2,'BD Factoraje'!$M:$M,AC$1)</f>
        <v>0</v>
      </c>
    </row>
    <row r="34" spans="1:29" s="12" customFormat="1" x14ac:dyDescent="0.25">
      <c r="A34" s="13"/>
      <c r="B34" s="8" t="s">
        <v>125</v>
      </c>
      <c r="C34" s="11">
        <f>SUMIFS('BD Factoraje'!$R:$R,'BD Factoraje'!$B:$B,$B$3,'BD Factoraje'!$C:$C,$B$2,'BD Factoraje'!$J:$J,C$1)</f>
        <v>0</v>
      </c>
      <c r="D34" s="11">
        <f>SUMIFS('BD Factoraje'!$R:$R,'BD Factoraje'!$B:$B,$B$3,'BD Factoraje'!$C:$C,$B$2,'BD Factoraje'!$J:$J,D$1)</f>
        <v>0</v>
      </c>
      <c r="E34" s="11">
        <f>SUMIFS('BD Factoraje'!$R:$R,'BD Factoraje'!$B:$B,$B$3,'BD Factoraje'!$C:$C,$B$2,'BD Factoraje'!$J:$J,E$1)</f>
        <v>0</v>
      </c>
      <c r="F34" s="11">
        <f>SUMIFS('BD Factoraje'!$R:$R,'BD Factoraje'!$B:$B,$B$3,'BD Factoraje'!$C:$C,$B$2,'BD Factoraje'!$J:$J,F$1)</f>
        <v>0</v>
      </c>
      <c r="G34" s="11">
        <f>SUMIFS('BD Factoraje'!$R:$R,'BD Factoraje'!$B:$B,$B$3,'BD Factoraje'!$C:$C,$B$2,'BD Factoraje'!$J:$J,G$1)</f>
        <v>0</v>
      </c>
      <c r="H34" s="11">
        <f>SUMIFS('BD Factoraje'!$R:$R,'BD Factoraje'!$B:$B,$B$3,'BD Factoraje'!$C:$C,$B$2,'BD Factoraje'!$J:$J,H$1)</f>
        <v>0</v>
      </c>
      <c r="I34" s="11">
        <f>SUMIFS('BD Factoraje'!$R:$R,'BD Factoraje'!$B:$B,$B$3,'BD Factoraje'!$C:$C,$B$2,'BD Factoraje'!$J:$J,I$1)</f>
        <v>0</v>
      </c>
      <c r="J34" s="11">
        <f>SUMIFS('BD Factoraje'!$R:$R,'BD Factoraje'!$B:$B,$B$3,'BD Factoraje'!$C:$C,$B$2,'BD Factoraje'!$J:$J,J$1)</f>
        <v>0</v>
      </c>
      <c r="K34" s="11">
        <f>SUMIFS('BD Factoraje'!$R:$R,'BD Factoraje'!$B:$B,$B$3,'BD Factoraje'!$C:$C,$B$2,'BD Factoraje'!$J:$J,K$1)</f>
        <v>0</v>
      </c>
      <c r="L34" s="11">
        <f>SUMIFS('BD Factoraje'!$R:$R,'BD Factoraje'!$B:$B,$B$3,'BD Factoraje'!$C:$C,$B$2,'BD Factoraje'!$J:$J,L$1)</f>
        <v>0</v>
      </c>
      <c r="M34" s="11">
        <f>SUMIFS('BD Factoraje'!$R:$R,'BD Factoraje'!$B:$B,$B$3,'BD Factoraje'!$C:$C,$B$2,'BD Factoraje'!$J:$J,M$1)</f>
        <v>0</v>
      </c>
      <c r="N34" s="11">
        <f>SUMIFS('BD Factoraje'!$R:$R,'BD Factoraje'!$B:$B,$B$3,'BD Factoraje'!$C:$C,$B$2,'BD Factoraje'!$J:$J,N$1)</f>
        <v>0</v>
      </c>
      <c r="O34" s="11">
        <f>SUMIFS('BD Factoraje'!$R:$R,'BD Factoraje'!$B:$B,$B$3,'BD Factoraje'!$C:$C,$B$2,'BD Factoraje'!$J:$J,O$1)</f>
        <v>0</v>
      </c>
      <c r="P34" s="11">
        <f>SUMIFS('BD Factoraje'!$R:$R,'BD Factoraje'!$B:$B,$B$3,'BD Factoraje'!$C:$C,$B$2,'BD Factoraje'!$J:$J,P$1)</f>
        <v>0</v>
      </c>
      <c r="Q34" s="11">
        <f>SUMIFS('BD Factoraje'!$R:$R,'BD Factoraje'!$B:$B,$B$3,'BD Factoraje'!$C:$C,$B$2,'BD Factoraje'!$J:$J,Q$1)</f>
        <v>0</v>
      </c>
      <c r="R34" s="11">
        <f>SUMIFS('BD Factoraje'!$R:$R,'BD Factoraje'!$B:$B,$B$3,'BD Factoraje'!$C:$C,$B$2,'BD Factoraje'!$J:$J,R$1)</f>
        <v>0</v>
      </c>
      <c r="S34" s="11">
        <f>SUMIFS('BD Factoraje'!$R:$R,'BD Factoraje'!$B:$B,$B$3,'BD Factoraje'!$C:$C,$B$2,'BD Factoraje'!$J:$J,S$1)</f>
        <v>0</v>
      </c>
      <c r="T34" s="11">
        <f>SUMIFS('BD Factoraje'!$R:$R,'BD Factoraje'!$B:$B,$B$3,'BD Factoraje'!$C:$C,$B$2,'BD Factoraje'!$J:$J,T$1)</f>
        <v>0</v>
      </c>
      <c r="U34" s="11">
        <f>SUMIFS('BD Factoraje'!$R:$R,'BD Factoraje'!$B:$B,$B$3,'BD Factoraje'!$C:$C,$B$2,'BD Factoraje'!$J:$J,U$1)</f>
        <v>0</v>
      </c>
      <c r="V34" s="11">
        <f>SUMIFS('BD Factoraje'!$R:$R,'BD Factoraje'!$B:$B,$B$3,'BD Factoraje'!$C:$C,$B$2,'BD Factoraje'!$J:$J,V$1)</f>
        <v>0</v>
      </c>
      <c r="W34" s="11">
        <f>SUMIFS('BD Factoraje'!$R:$R,'BD Factoraje'!$B:$B,$B$3,'BD Factoraje'!$C:$C,$B$2,'BD Factoraje'!$J:$J,W$1)</f>
        <v>0</v>
      </c>
      <c r="X34" s="11">
        <f>SUMIFS('BD Factoraje'!$R:$R,'BD Factoraje'!$B:$B,$B$3,'BD Factoraje'!$C:$C,$B$2,'BD Factoraje'!$J:$J,X$1)</f>
        <v>0</v>
      </c>
      <c r="Y34" s="11">
        <f>SUMIFS('BD Factoraje'!$R:$R,'BD Factoraje'!$B:$B,$B$3,'BD Factoraje'!$C:$C,$B$2,'BD Factoraje'!$J:$J,Y$1)</f>
        <v>0</v>
      </c>
      <c r="Z34" s="11">
        <f>SUMIFS('BD Factoraje'!$R:$R,'BD Factoraje'!$B:$B,$B$3,'BD Factoraje'!$C:$C,$B$2,'BD Factoraje'!$J:$J,Z$1)</f>
        <v>0</v>
      </c>
      <c r="AA34" s="11">
        <f>SUMIFS('BD Factoraje'!$R:$R,'BD Factoraje'!$B:$B,$B$3,'BD Factoraje'!$C:$C,$B$2,'BD Factoraje'!$J:$J,AA$1)</f>
        <v>0</v>
      </c>
      <c r="AB34" s="11">
        <f>SUMIFS('BD Factoraje'!$R:$R,'BD Factoraje'!$B:$B,$B$3,'BD Factoraje'!$C:$C,$B$2,'BD Factoraje'!$J:$J,AB$1)</f>
        <v>0</v>
      </c>
      <c r="AC34" s="11">
        <f>SUMIFS('BD Factoraje'!$R:$R,'BD Factoraje'!$B:$B,$B$3,'BD Factoraje'!$C:$C,$B$2,'BD Factoraje'!$J:$J,AC$1)</f>
        <v>0</v>
      </c>
    </row>
    <row r="35" spans="1:29" s="12" customFormat="1" x14ac:dyDescent="0.25">
      <c r="A35" s="1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9" s="12" customFormat="1" x14ac:dyDescent="0.25">
      <c r="A36" s="13"/>
      <c r="B36" s="8" t="s">
        <v>128</v>
      </c>
      <c r="C36" s="20">
        <f>SUMIFS('BD Factoraje'!$R:$R,'BD Factoraje'!$B:$B,$B$3,'BD Factoraje'!$C:$C,$B$2,'BD Factoraje'!$M:$M,C$1,'BD Factoraje'!$O:$O,"&gt;"&amp;0)</f>
        <v>0</v>
      </c>
      <c r="D36" s="20">
        <f>SUMIFS('BD Factoraje'!$R:$R,'BD Factoraje'!$B:$B,$B$3,'BD Factoraje'!$C:$C,$B$2,'BD Factoraje'!$M:$M,D$1,'BD Factoraje'!$O:$O,"&gt;"&amp;0)</f>
        <v>0</v>
      </c>
      <c r="E36" s="20">
        <f>SUMIFS('BD Factoraje'!$R:$R,'BD Factoraje'!$B:$B,$B$3,'BD Factoraje'!$C:$C,$B$2,'BD Factoraje'!$M:$M,E$1,'BD Factoraje'!$O:$O,"&gt;"&amp;0)</f>
        <v>0</v>
      </c>
      <c r="F36" s="20">
        <f>SUMIFS('BD Factoraje'!$R:$R,'BD Factoraje'!$B:$B,$B$3,'BD Factoraje'!$C:$C,$B$2,'BD Factoraje'!$M:$M,F$1,'BD Factoraje'!$O:$O,"&gt;"&amp;0)</f>
        <v>0</v>
      </c>
      <c r="G36" s="20">
        <f>SUMIFS('BD Factoraje'!$R:$R,'BD Factoraje'!$B:$B,$B$3,'BD Factoraje'!$C:$C,$B$2,'BD Factoraje'!$M:$M,G$1,'BD Factoraje'!$O:$O,"&gt;"&amp;0)</f>
        <v>0</v>
      </c>
      <c r="H36" s="20">
        <f>SUMIFS('BD Factoraje'!$R:$R,'BD Factoraje'!$B:$B,$B$3,'BD Factoraje'!$C:$C,$B$2,'BD Factoraje'!$M:$M,H$1,'BD Factoraje'!$O:$O,"&gt;"&amp;0)</f>
        <v>0</v>
      </c>
      <c r="I36" s="20">
        <f>SUMIFS('BD Factoraje'!$R:$R,'BD Factoraje'!$B:$B,$B$3,'BD Factoraje'!$C:$C,$B$2,'BD Factoraje'!$M:$M,I$1,'BD Factoraje'!$O:$O,"&gt;"&amp;0)</f>
        <v>0</v>
      </c>
      <c r="J36" s="20">
        <f>SUMIFS('BD Factoraje'!$R:$R,'BD Factoraje'!$B:$B,$B$3,'BD Factoraje'!$C:$C,$B$2,'BD Factoraje'!$M:$M,J$1,'BD Factoraje'!$O:$O,"&gt;"&amp;0)</f>
        <v>0</v>
      </c>
      <c r="K36" s="20">
        <f>SUMIFS('BD Factoraje'!$R:$R,'BD Factoraje'!$B:$B,$B$3,'BD Factoraje'!$C:$C,$B$2,'BD Factoraje'!$M:$M,K$1,'BD Factoraje'!$O:$O,"&gt;"&amp;0)</f>
        <v>0</v>
      </c>
      <c r="L36" s="20">
        <f>SUMIFS('BD Factoraje'!$R:$R,'BD Factoraje'!$B:$B,$B$3,'BD Factoraje'!$C:$C,$B$2,'BD Factoraje'!$M:$M,L$1,'BD Factoraje'!$O:$O,"&gt;"&amp;0)</f>
        <v>0</v>
      </c>
      <c r="M36" s="20">
        <f>SUMIFS('BD Factoraje'!$R:$R,'BD Factoraje'!$B:$B,$B$3,'BD Factoraje'!$C:$C,$B$2,'BD Factoraje'!$M:$M,M$1,'BD Factoraje'!$O:$O,"&gt;"&amp;0)</f>
        <v>0</v>
      </c>
      <c r="N36" s="20">
        <f>SUMIFS('BD Factoraje'!$R:$R,'BD Factoraje'!$B:$B,$B$3,'BD Factoraje'!$C:$C,$B$2,'BD Factoraje'!$M:$M,N$1,'BD Factoraje'!$O:$O,"&gt;"&amp;0)</f>
        <v>0</v>
      </c>
      <c r="O36" s="20">
        <f>SUMIFS('BD Factoraje'!$R:$R,'BD Factoraje'!$B:$B,$B$3,'BD Factoraje'!$C:$C,$B$2,'BD Factoraje'!$M:$M,O$1,'BD Factoraje'!$O:$O,"&gt;"&amp;0)</f>
        <v>0</v>
      </c>
      <c r="P36" s="20">
        <f>SUMIFS('BD Factoraje'!$R:$R,'BD Factoraje'!$B:$B,$B$3,'BD Factoraje'!$C:$C,$B$2,'BD Factoraje'!$M:$M,P$1,'BD Factoraje'!$O:$O,"&gt;"&amp;0)</f>
        <v>0</v>
      </c>
      <c r="Q36" s="20">
        <f>SUMIFS('BD Factoraje'!$R:$R,'BD Factoraje'!$B:$B,$B$3,'BD Factoraje'!$C:$C,$B$2,'BD Factoraje'!$M:$M,Q$1,'BD Factoraje'!$O:$O,"&gt;"&amp;0)</f>
        <v>0</v>
      </c>
      <c r="R36" s="20">
        <f>SUMIFS('BD Factoraje'!$R:$R,'BD Factoraje'!$B:$B,$B$3,'BD Factoraje'!$C:$C,$B$2,'BD Factoraje'!$M:$M,R$1,'BD Factoraje'!$O:$O,"&gt;"&amp;0)</f>
        <v>0</v>
      </c>
      <c r="S36" s="20">
        <f>SUMIFS('BD Factoraje'!$R:$R,'BD Factoraje'!$B:$B,$B$3,'BD Factoraje'!$C:$C,$B$2,'BD Factoraje'!$M:$M,S$1,'BD Factoraje'!$O:$O,"&gt;"&amp;0)</f>
        <v>0</v>
      </c>
      <c r="T36" s="20">
        <f>SUMIFS('BD Factoraje'!$R:$R,'BD Factoraje'!$B:$B,$B$3,'BD Factoraje'!$C:$C,$B$2,'BD Factoraje'!$M:$M,T$1,'BD Factoraje'!$O:$O,"&gt;"&amp;0)</f>
        <v>0</v>
      </c>
      <c r="U36" s="20">
        <f>SUMIFS('BD Factoraje'!$R:$R,'BD Factoraje'!$B:$B,$B$3,'BD Factoraje'!$C:$C,$B$2,'BD Factoraje'!$M:$M,U$1,'BD Factoraje'!$O:$O,"&gt;"&amp;0)</f>
        <v>0</v>
      </c>
      <c r="V36" s="20">
        <f>SUMIFS('BD Factoraje'!$R:$R,'BD Factoraje'!$B:$B,$B$3,'BD Factoraje'!$C:$C,$B$2,'BD Factoraje'!$M:$M,V$1,'BD Factoraje'!$O:$O,"&gt;"&amp;0)</f>
        <v>0</v>
      </c>
      <c r="W36" s="20">
        <f>SUMIFS('BD Factoraje'!$R:$R,'BD Factoraje'!$B:$B,$B$3,'BD Factoraje'!$C:$C,$B$2,'BD Factoraje'!$M:$M,W$1,'BD Factoraje'!$O:$O,"&gt;"&amp;0)</f>
        <v>0</v>
      </c>
      <c r="X36" s="20">
        <f>SUMIFS('BD Factoraje'!$R:$R,'BD Factoraje'!$B:$B,$B$3,'BD Factoraje'!$C:$C,$B$2,'BD Factoraje'!$M:$M,X$1,'BD Factoraje'!$O:$O,"&gt;"&amp;0)</f>
        <v>0</v>
      </c>
      <c r="Y36" s="20">
        <f>SUMIFS('BD Factoraje'!$R:$R,'BD Factoraje'!$B:$B,$B$3,'BD Factoraje'!$C:$C,$B$2,'BD Factoraje'!$M:$M,Y$1,'BD Factoraje'!$O:$O,"&gt;"&amp;0)</f>
        <v>0</v>
      </c>
      <c r="Z36" s="20">
        <f>SUMIFS('BD Factoraje'!$R:$R,'BD Factoraje'!$B:$B,$B$3,'BD Factoraje'!$C:$C,$B$2,'BD Factoraje'!$M:$M,Z$1,'BD Factoraje'!$O:$O,"&gt;"&amp;0)</f>
        <v>0</v>
      </c>
      <c r="AA36" s="20">
        <f>SUMIFS('BD Factoraje'!$R:$R,'BD Factoraje'!$B:$B,$B$3,'BD Factoraje'!$C:$C,$B$2,'BD Factoraje'!$M:$M,AA$1,'BD Factoraje'!$O:$O,"&gt;"&amp;0)</f>
        <v>0</v>
      </c>
      <c r="AB36" s="20">
        <f>SUMIFS('BD Factoraje'!$R:$R,'BD Factoraje'!$B:$B,$B$3,'BD Factoraje'!$C:$C,$B$2,'BD Factoraje'!$M:$M,AB$1,'BD Factoraje'!$O:$O,"&gt;"&amp;0)</f>
        <v>0</v>
      </c>
      <c r="AC36" s="20">
        <f>SUMIFS('BD Factoraje'!$R:$R,'BD Factoraje'!$B:$B,$B$3,'BD Factoraje'!$C:$C,$B$2,'BD Factoraje'!$M:$M,AC$1,'BD Factoraje'!$O:$O,"&gt;"&amp;0)</f>
        <v>0</v>
      </c>
    </row>
    <row r="37" spans="1:29" s="12" customFormat="1" x14ac:dyDescent="0.25">
      <c r="A37" s="13"/>
      <c r="B37" s="8"/>
      <c r="C37" s="22">
        <f>IFERROR(C36/C34,0)</f>
        <v>0</v>
      </c>
      <c r="D37" s="22">
        <f t="shared" ref="D37:W37" si="16">IFERROR(D36/D34,0)</f>
        <v>0</v>
      </c>
      <c r="E37" s="22">
        <f t="shared" si="16"/>
        <v>0</v>
      </c>
      <c r="F37" s="22">
        <f t="shared" si="16"/>
        <v>0</v>
      </c>
      <c r="G37" s="22">
        <f t="shared" si="16"/>
        <v>0</v>
      </c>
      <c r="H37" s="22">
        <f t="shared" si="16"/>
        <v>0</v>
      </c>
      <c r="I37" s="22">
        <f t="shared" si="16"/>
        <v>0</v>
      </c>
      <c r="J37" s="22">
        <f t="shared" si="16"/>
        <v>0</v>
      </c>
      <c r="K37" s="22">
        <f t="shared" si="16"/>
        <v>0</v>
      </c>
      <c r="L37" s="22">
        <f t="shared" si="16"/>
        <v>0</v>
      </c>
      <c r="M37" s="22">
        <f t="shared" si="16"/>
        <v>0</v>
      </c>
      <c r="N37" s="22">
        <f t="shared" si="16"/>
        <v>0</v>
      </c>
      <c r="O37" s="22">
        <f t="shared" si="16"/>
        <v>0</v>
      </c>
      <c r="P37" s="22">
        <f t="shared" si="16"/>
        <v>0</v>
      </c>
      <c r="Q37" s="22">
        <f t="shared" si="16"/>
        <v>0</v>
      </c>
      <c r="R37" s="22">
        <f t="shared" si="16"/>
        <v>0</v>
      </c>
      <c r="S37" s="22">
        <f t="shared" si="16"/>
        <v>0</v>
      </c>
      <c r="T37" s="22">
        <f t="shared" si="16"/>
        <v>0</v>
      </c>
      <c r="U37" s="22">
        <f t="shared" si="16"/>
        <v>0</v>
      </c>
      <c r="V37" s="22">
        <f t="shared" si="16"/>
        <v>0</v>
      </c>
      <c r="W37" s="22">
        <f t="shared" si="16"/>
        <v>0</v>
      </c>
    </row>
    <row r="38" spans="1:29" s="12" customFormat="1" x14ac:dyDescent="0.25">
      <c r="A38" s="1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9" s="12" customFormat="1" x14ac:dyDescent="0.25">
      <c r="A39" s="13"/>
      <c r="B39" s="21" t="s">
        <v>126</v>
      </c>
      <c r="C39" s="22">
        <f>IFERROR(SUM(C40:C42)/C34,0)</f>
        <v>0</v>
      </c>
      <c r="D39" s="22">
        <f t="shared" ref="D39:O39" si="17">IFERROR(SUM(D40:D42)/D34,0)</f>
        <v>0</v>
      </c>
      <c r="E39" s="22">
        <f t="shared" si="17"/>
        <v>0</v>
      </c>
      <c r="F39" s="22">
        <f t="shared" si="17"/>
        <v>0</v>
      </c>
      <c r="G39" s="22">
        <f t="shared" si="17"/>
        <v>0</v>
      </c>
      <c r="H39" s="22">
        <f t="shared" si="17"/>
        <v>0</v>
      </c>
      <c r="I39" s="22">
        <f t="shared" si="17"/>
        <v>0</v>
      </c>
      <c r="J39" s="22">
        <f t="shared" si="17"/>
        <v>0</v>
      </c>
      <c r="K39" s="22">
        <f t="shared" si="17"/>
        <v>0</v>
      </c>
      <c r="L39" s="22">
        <f t="shared" si="17"/>
        <v>0</v>
      </c>
      <c r="M39" s="22">
        <f t="shared" si="17"/>
        <v>0</v>
      </c>
      <c r="N39" s="22">
        <f t="shared" si="17"/>
        <v>0</v>
      </c>
      <c r="O39" s="22">
        <f t="shared" si="17"/>
        <v>0</v>
      </c>
      <c r="P39" s="22">
        <f t="shared" ref="P39" si="18">IFERROR(SUM(P40:P42)/P34,0)</f>
        <v>0</v>
      </c>
      <c r="Q39" s="22">
        <f t="shared" ref="Q39" si="19">IFERROR(SUM(Q40:Q42)/Q34,0)</f>
        <v>0</v>
      </c>
      <c r="R39" s="22">
        <f t="shared" ref="R39" si="20">IFERROR(SUM(R40:R42)/R34,0)</f>
        <v>0</v>
      </c>
      <c r="S39" s="22">
        <f t="shared" ref="S39" si="21">IFERROR(SUM(S40:S42)/S34,0)</f>
        <v>0</v>
      </c>
      <c r="T39" s="22">
        <f t="shared" ref="T39" si="22">IFERROR(SUM(T40:T42)/T34,0)</f>
        <v>0</v>
      </c>
      <c r="U39" s="22">
        <f t="shared" ref="U39" si="23">IFERROR(SUM(U40:U42)/U34,0)</f>
        <v>0</v>
      </c>
      <c r="V39" s="22">
        <f t="shared" ref="V39" si="24">IFERROR(SUM(V40:V42)/V34,0)</f>
        <v>0</v>
      </c>
      <c r="W39" s="22">
        <f t="shared" ref="W39" si="25">IFERROR(SUM(W40:W42)/W34,0)</f>
        <v>0</v>
      </c>
      <c r="X39" s="22">
        <f t="shared" ref="X39" si="26">IFERROR(SUM(X40:X42)/X34,0)</f>
        <v>0</v>
      </c>
      <c r="Y39" s="22">
        <f t="shared" ref="Y39" si="27">IFERROR(SUM(Y40:Y42)/Y34,0)</f>
        <v>0</v>
      </c>
      <c r="Z39" s="22">
        <f t="shared" ref="Z39:AA39" si="28">IFERROR(SUM(Z40:Z42)/Z34,0)</f>
        <v>0</v>
      </c>
      <c r="AA39" s="22">
        <f t="shared" si="28"/>
        <v>0</v>
      </c>
      <c r="AB39" s="22">
        <f t="shared" ref="AB39" si="29">IFERROR(SUM(AB40:AB42)/AB34,0)</f>
        <v>0</v>
      </c>
      <c r="AC39" s="22">
        <f t="shared" ref="AC39" si="30">IFERROR(SUM(AC40:AC42)/AC34,0)</f>
        <v>0</v>
      </c>
    </row>
    <row r="40" spans="1:29" s="12" customFormat="1" x14ac:dyDescent="0.25">
      <c r="A40" s="13"/>
      <c r="B40" s="8" t="s">
        <v>130</v>
      </c>
      <c r="C40" s="11">
        <f>SUMIFS('BD Factoraje'!$R:$R,'BD Factoraje'!$B:$B,$B$3,'BD Factoraje'!$C:$C,$B$2,'BD Factoraje'!$J:$J,C$1,'BD Factoraje'!$O:$O,"&gt;=-"&amp;60,'BD Factoraje'!$O:$O,"&lt;-"&amp;30)</f>
        <v>0</v>
      </c>
      <c r="D40" s="11">
        <f>SUMIFS('BD Factoraje'!$R:$R,'BD Factoraje'!$B:$B,$B$3,'BD Factoraje'!$C:$C,$B$2,'BD Factoraje'!$J:$J,D$1,'BD Factoraje'!$O:$O,"&gt;=-"&amp;60,'BD Factoraje'!$O:$O,"&lt;-"&amp;30)</f>
        <v>0</v>
      </c>
      <c r="E40" s="11">
        <f>SUMIFS('BD Factoraje'!$R:$R,'BD Factoraje'!$B:$B,$B$3,'BD Factoraje'!$C:$C,$B$2,'BD Factoraje'!$J:$J,E$1,'BD Factoraje'!$O:$O,"&gt;=-"&amp;60,'BD Factoraje'!$O:$O,"&lt;-"&amp;30)</f>
        <v>0</v>
      </c>
      <c r="F40" s="11">
        <f>SUMIFS('BD Factoraje'!$R:$R,'BD Factoraje'!$B:$B,$B$3,'BD Factoraje'!$C:$C,$B$2,'BD Factoraje'!$J:$J,F$1,'BD Factoraje'!$O:$O,"&gt;=-"&amp;60,'BD Factoraje'!$O:$O,"&lt;-"&amp;30)</f>
        <v>0</v>
      </c>
      <c r="G40" s="11">
        <f>SUMIFS('BD Factoraje'!$R:$R,'BD Factoraje'!$B:$B,$B$3,'BD Factoraje'!$C:$C,$B$2,'BD Factoraje'!$J:$J,G$1,'BD Factoraje'!$O:$O,"&gt;=-"&amp;60,'BD Factoraje'!$O:$O,"&lt;-"&amp;30)</f>
        <v>0</v>
      </c>
      <c r="H40" s="11">
        <f>SUMIFS('BD Factoraje'!$R:$R,'BD Factoraje'!$B:$B,$B$3,'BD Factoraje'!$C:$C,$B$2,'BD Factoraje'!$J:$J,H$1,'BD Factoraje'!$O:$O,"&gt;=-"&amp;60,'BD Factoraje'!$O:$O,"&lt;-"&amp;30)</f>
        <v>0</v>
      </c>
      <c r="I40" s="11">
        <f>SUMIFS('BD Factoraje'!$R:$R,'BD Factoraje'!$B:$B,$B$3,'BD Factoraje'!$C:$C,$B$2,'BD Factoraje'!$J:$J,I$1,'BD Factoraje'!$O:$O,"&gt;=-"&amp;60,'BD Factoraje'!$O:$O,"&lt;-"&amp;30)</f>
        <v>0</v>
      </c>
      <c r="J40" s="11">
        <f>SUMIFS('BD Factoraje'!$R:$R,'BD Factoraje'!$B:$B,$B$3,'BD Factoraje'!$C:$C,$B$2,'BD Factoraje'!$J:$J,J$1,'BD Factoraje'!$O:$O,"&gt;=-"&amp;60,'BD Factoraje'!$O:$O,"&lt;-"&amp;30)</f>
        <v>0</v>
      </c>
      <c r="K40" s="11">
        <f>SUMIFS('BD Factoraje'!$R:$R,'BD Factoraje'!$B:$B,$B$3,'BD Factoraje'!$C:$C,$B$2,'BD Factoraje'!$J:$J,K$1,'BD Factoraje'!$O:$O,"&gt;=-"&amp;60,'BD Factoraje'!$O:$O,"&lt;-"&amp;30)</f>
        <v>0</v>
      </c>
      <c r="L40" s="11">
        <f>SUMIFS('BD Factoraje'!$R:$R,'BD Factoraje'!$B:$B,$B$3,'BD Factoraje'!$C:$C,$B$2,'BD Factoraje'!$J:$J,L$1,'BD Factoraje'!$O:$O,"&gt;=-"&amp;60,'BD Factoraje'!$O:$O,"&lt;-"&amp;30)</f>
        <v>0</v>
      </c>
      <c r="M40" s="11">
        <f>SUMIFS('BD Factoraje'!$R:$R,'BD Factoraje'!$B:$B,$B$3,'BD Factoraje'!$C:$C,$B$2,'BD Factoraje'!$J:$J,M$1,'BD Factoraje'!$O:$O,"&gt;=-"&amp;60,'BD Factoraje'!$O:$O,"&lt;-"&amp;30)</f>
        <v>0</v>
      </c>
      <c r="N40" s="11">
        <f>SUMIFS('BD Factoraje'!$R:$R,'BD Factoraje'!$B:$B,$B$3,'BD Factoraje'!$C:$C,$B$2,'BD Factoraje'!$J:$J,N$1,'BD Factoraje'!$O:$O,"&gt;=-"&amp;60,'BD Factoraje'!$O:$O,"&lt;-"&amp;30)</f>
        <v>0</v>
      </c>
      <c r="O40" s="11">
        <f>SUMIFS('BD Factoraje'!$R:$R,'BD Factoraje'!$B:$B,$B$3,'BD Factoraje'!$C:$C,$B$2,'BD Factoraje'!$J:$J,O$1,'BD Factoraje'!$O:$O,"&gt;=-"&amp;60,'BD Factoraje'!$O:$O,"&lt;-"&amp;30)</f>
        <v>0</v>
      </c>
      <c r="P40" s="11">
        <f>SUMIFS('BD Factoraje'!$R:$R,'BD Factoraje'!$B:$B,$B$3,'BD Factoraje'!$C:$C,$B$2,'BD Factoraje'!$J:$J,P$1,'BD Factoraje'!$O:$O,"&gt;=-"&amp;60,'BD Factoraje'!$O:$O,"&lt;-"&amp;30)</f>
        <v>0</v>
      </c>
      <c r="Q40" s="11">
        <f>SUMIFS('BD Factoraje'!$R:$R,'BD Factoraje'!$B:$B,$B$3,'BD Factoraje'!$C:$C,$B$2,'BD Factoraje'!$J:$J,Q$1,'BD Factoraje'!$O:$O,"&gt;=-"&amp;60,'BD Factoraje'!$O:$O,"&lt;-"&amp;30)</f>
        <v>0</v>
      </c>
      <c r="R40" s="11">
        <f>SUMIFS('BD Factoraje'!$R:$R,'BD Factoraje'!$B:$B,$B$3,'BD Factoraje'!$C:$C,$B$2,'BD Factoraje'!$J:$J,R$1,'BD Factoraje'!$O:$O,"&gt;=-"&amp;60,'BD Factoraje'!$O:$O,"&lt;-"&amp;30)</f>
        <v>0</v>
      </c>
      <c r="S40" s="11">
        <f>SUMIFS('BD Factoraje'!$R:$R,'BD Factoraje'!$B:$B,$B$3,'BD Factoraje'!$C:$C,$B$2,'BD Factoraje'!$J:$J,S$1,'BD Factoraje'!$O:$O,"&gt;=-"&amp;60,'BD Factoraje'!$O:$O,"&lt;-"&amp;30)</f>
        <v>0</v>
      </c>
      <c r="T40" s="11">
        <f>SUMIFS('BD Factoraje'!$R:$R,'BD Factoraje'!$B:$B,$B$3,'BD Factoraje'!$C:$C,$B$2,'BD Factoraje'!$J:$J,T$1,'BD Factoraje'!$O:$O,"&gt;=-"&amp;60,'BD Factoraje'!$O:$O,"&lt;-"&amp;30)</f>
        <v>0</v>
      </c>
      <c r="U40" s="11">
        <f>SUMIFS('BD Factoraje'!$R:$R,'BD Factoraje'!$B:$B,$B$3,'BD Factoraje'!$C:$C,$B$2,'BD Factoraje'!$J:$J,U$1,'BD Factoraje'!$O:$O,"&gt;=-"&amp;60,'BD Factoraje'!$O:$O,"&lt;-"&amp;30)</f>
        <v>0</v>
      </c>
      <c r="V40" s="11">
        <f>SUMIFS('BD Factoraje'!$R:$R,'BD Factoraje'!$B:$B,$B$3,'BD Factoraje'!$C:$C,$B$2,'BD Factoraje'!$J:$J,V$1,'BD Factoraje'!$O:$O,"&gt;=-"&amp;60,'BD Factoraje'!$O:$O,"&lt;-"&amp;30)</f>
        <v>0</v>
      </c>
      <c r="W40" s="11">
        <f>SUMIFS('BD Factoraje'!$R:$R,'BD Factoraje'!$B:$B,$B$3,'BD Factoraje'!$C:$C,$B$2,'BD Factoraje'!$J:$J,W$1,'BD Factoraje'!$O:$O,"&gt;=-"&amp;60,'BD Factoraje'!$O:$O,"&lt;-"&amp;30)</f>
        <v>0</v>
      </c>
      <c r="X40" s="11">
        <f>SUMIFS('BD Factoraje'!$R:$R,'BD Factoraje'!$B:$B,$B$3,'BD Factoraje'!$C:$C,$B$2,'BD Factoraje'!$J:$J,X$1,'BD Factoraje'!$O:$O,"&gt;=-"&amp;60,'BD Factoraje'!$O:$O,"&lt;-"&amp;30)</f>
        <v>0</v>
      </c>
      <c r="Y40" s="11">
        <f>SUMIFS('BD Factoraje'!$R:$R,'BD Factoraje'!$B:$B,$B$3,'BD Factoraje'!$C:$C,$B$2,'BD Factoraje'!$J:$J,Y$1,'BD Factoraje'!$O:$O,"&gt;=-"&amp;60,'BD Factoraje'!$O:$O,"&lt;-"&amp;30)</f>
        <v>0</v>
      </c>
      <c r="Z40" s="11">
        <f>SUMIFS('BD Factoraje'!$R:$R,'BD Factoraje'!$B:$B,$B$3,'BD Factoraje'!$C:$C,$B$2,'BD Factoraje'!$J:$J,Z$1,'BD Factoraje'!$O:$O,"&gt;=-"&amp;60,'BD Factoraje'!$O:$O,"&lt;-"&amp;30)</f>
        <v>0</v>
      </c>
      <c r="AA40" s="11">
        <f>SUMIFS('BD Factoraje'!$R:$R,'BD Factoraje'!$B:$B,$B$3,'BD Factoraje'!$C:$C,$B$2,'BD Factoraje'!$J:$J,AA$1,'BD Factoraje'!$O:$O,"&gt;=-"&amp;60,'BD Factoraje'!$O:$O,"&lt;-"&amp;30)</f>
        <v>0</v>
      </c>
      <c r="AB40" s="11">
        <f>SUMIFS('BD Factoraje'!$R:$R,'BD Factoraje'!$B:$B,$B$3,'BD Factoraje'!$C:$C,$B$2,'BD Factoraje'!$J:$J,AB$1,'BD Factoraje'!$O:$O,"&gt;=-"&amp;60,'BD Factoraje'!$O:$O,"&lt;-"&amp;30)</f>
        <v>0</v>
      </c>
      <c r="AC40" s="11">
        <f>SUMIFS('BD Factoraje'!$R:$R,'BD Factoraje'!$B:$B,$B$3,'BD Factoraje'!$C:$C,$B$2,'BD Factoraje'!$J:$J,AC$1,'BD Factoraje'!$O:$O,"&gt;=-"&amp;60,'BD Factoraje'!$O:$O,"&lt;-"&amp;30)</f>
        <v>0</v>
      </c>
    </row>
    <row r="41" spans="1:29" s="12" customFormat="1" x14ac:dyDescent="0.25">
      <c r="A41" s="13"/>
      <c r="B41" s="8" t="s">
        <v>131</v>
      </c>
      <c r="C41" s="11">
        <f>SUMIFS('BD Factoraje'!$R:$R,'BD Factoraje'!$B:$B,$B$3,'BD Factoraje'!$C:$C,$B$2,'BD Factoraje'!$J:$J,'Cartera Mensual Individual'!C1,'BD Factoraje'!$O:$O,"&gt;=-"&amp;90,'BD Factoraje'!$O:$O,"&lt;-"&amp;60)</f>
        <v>0</v>
      </c>
      <c r="D41" s="11">
        <f>SUMIFS('BD Factoraje'!$R:$R,'BD Factoraje'!$B:$B,$B$3,'BD Factoraje'!$C:$C,$B$2,'BD Factoraje'!$J:$J,'Cartera Mensual Individual'!D1,'BD Factoraje'!$O:$O,"&gt;=-"&amp;90,'BD Factoraje'!$O:$O,"&lt;-"&amp;60)</f>
        <v>0</v>
      </c>
      <c r="E41" s="11">
        <f>SUMIFS('BD Factoraje'!$R:$R,'BD Factoraje'!$B:$B,$B$3,'BD Factoraje'!$C:$C,$B$2,'BD Factoraje'!$J:$J,'Cartera Mensual Individual'!E1,'BD Factoraje'!$O:$O,"&gt;=-"&amp;90,'BD Factoraje'!$O:$O,"&lt;-"&amp;60)</f>
        <v>0</v>
      </c>
      <c r="F41" s="11">
        <f>SUMIFS('BD Factoraje'!$R:$R,'BD Factoraje'!$B:$B,$B$3,'BD Factoraje'!$C:$C,$B$2,'BD Factoraje'!$J:$J,'Cartera Mensual Individual'!F1,'BD Factoraje'!$O:$O,"&gt;=-"&amp;90,'BD Factoraje'!$O:$O,"&lt;-"&amp;60)</f>
        <v>0</v>
      </c>
      <c r="G41" s="11">
        <f>SUMIFS('BD Factoraje'!$R:$R,'BD Factoraje'!$B:$B,$B$3,'BD Factoraje'!$C:$C,$B$2,'BD Factoraje'!$J:$J,'Cartera Mensual Individual'!G1,'BD Factoraje'!$O:$O,"&gt;=-"&amp;90,'BD Factoraje'!$O:$O,"&lt;-"&amp;60)</f>
        <v>0</v>
      </c>
      <c r="H41" s="11">
        <f>SUMIFS('BD Factoraje'!$R:$R,'BD Factoraje'!$B:$B,$B$3,'BD Factoraje'!$C:$C,$B$2,'BD Factoraje'!$J:$J,'Cartera Mensual Individual'!H1,'BD Factoraje'!$O:$O,"&gt;=-"&amp;90,'BD Factoraje'!$O:$O,"&lt;-"&amp;60)</f>
        <v>0</v>
      </c>
      <c r="I41" s="11">
        <f>SUMIFS('BD Factoraje'!$R:$R,'BD Factoraje'!$B:$B,$B$3,'BD Factoraje'!$C:$C,$B$2,'BD Factoraje'!$J:$J,'Cartera Mensual Individual'!I1,'BD Factoraje'!$O:$O,"&gt;=-"&amp;90,'BD Factoraje'!$O:$O,"&lt;-"&amp;60)</f>
        <v>0</v>
      </c>
      <c r="J41" s="11">
        <f>SUMIFS('BD Factoraje'!$R:$R,'BD Factoraje'!$B:$B,$B$3,'BD Factoraje'!$C:$C,$B$2,'BD Factoraje'!$J:$J,'Cartera Mensual Individual'!J1,'BD Factoraje'!$O:$O,"&gt;=-"&amp;90,'BD Factoraje'!$O:$O,"&lt;-"&amp;60)</f>
        <v>0</v>
      </c>
      <c r="K41" s="11">
        <f>SUMIFS('BD Factoraje'!$R:$R,'BD Factoraje'!$B:$B,$B$3,'BD Factoraje'!$C:$C,$B$2,'BD Factoraje'!$J:$J,'Cartera Mensual Individual'!K1,'BD Factoraje'!$O:$O,"&gt;=-"&amp;90,'BD Factoraje'!$O:$O,"&lt;-"&amp;60)</f>
        <v>0</v>
      </c>
      <c r="L41" s="11">
        <f>SUMIFS('BD Factoraje'!$R:$R,'BD Factoraje'!$B:$B,$B$3,'BD Factoraje'!$C:$C,$B$2,'BD Factoraje'!$J:$J,'Cartera Mensual Individual'!L1,'BD Factoraje'!$O:$O,"&gt;=-"&amp;90,'BD Factoraje'!$O:$O,"&lt;-"&amp;60)</f>
        <v>0</v>
      </c>
      <c r="M41" s="11">
        <f>SUMIFS('BD Factoraje'!$R:$R,'BD Factoraje'!$B:$B,$B$3,'BD Factoraje'!$C:$C,$B$2,'BD Factoraje'!$J:$J,'Cartera Mensual Individual'!M1,'BD Factoraje'!$O:$O,"&gt;=-"&amp;90,'BD Factoraje'!$O:$O,"&lt;-"&amp;60)</f>
        <v>0</v>
      </c>
      <c r="N41" s="11">
        <f>SUMIFS('BD Factoraje'!$R:$R,'BD Factoraje'!$B:$B,$B$3,'BD Factoraje'!$C:$C,$B$2,'BD Factoraje'!$J:$J,'Cartera Mensual Individual'!N1,'BD Factoraje'!$O:$O,"&gt;=-"&amp;90,'BD Factoraje'!$O:$O,"&lt;-"&amp;60)</f>
        <v>0</v>
      </c>
      <c r="O41" s="11">
        <f>SUMIFS('BD Factoraje'!$R:$R,'BD Factoraje'!$B:$B,$B$3,'BD Factoraje'!$C:$C,$B$2,'BD Factoraje'!$J:$J,'Cartera Mensual Individual'!O1,'BD Factoraje'!$O:$O,"&gt;=-"&amp;90,'BD Factoraje'!$O:$O,"&lt;-"&amp;60)</f>
        <v>0</v>
      </c>
      <c r="P41" s="11">
        <f>SUMIFS('BD Factoraje'!$R:$R,'BD Factoraje'!$B:$B,$B$3,'BD Factoraje'!$C:$C,$B$2,'BD Factoraje'!$J:$J,'Cartera Mensual Individual'!P1,'BD Factoraje'!$O:$O,"&gt;=-"&amp;90,'BD Factoraje'!$O:$O,"&lt;-"&amp;60)</f>
        <v>0</v>
      </c>
      <c r="Q41" s="11">
        <f>SUMIFS('BD Factoraje'!$R:$R,'BD Factoraje'!$B:$B,$B$3,'BD Factoraje'!$C:$C,$B$2,'BD Factoraje'!$J:$J,'Cartera Mensual Individual'!Q1,'BD Factoraje'!$O:$O,"&gt;=-"&amp;90,'BD Factoraje'!$O:$O,"&lt;-"&amp;60)</f>
        <v>0</v>
      </c>
      <c r="R41" s="11">
        <f>SUMIFS('BD Factoraje'!$R:$R,'BD Factoraje'!$B:$B,$B$3,'BD Factoraje'!$C:$C,$B$2,'BD Factoraje'!$J:$J,'Cartera Mensual Individual'!R1,'BD Factoraje'!$O:$O,"&gt;=-"&amp;90,'BD Factoraje'!$O:$O,"&lt;-"&amp;60)</f>
        <v>0</v>
      </c>
      <c r="S41" s="11">
        <f>SUMIFS('BD Factoraje'!$R:$R,'BD Factoraje'!$B:$B,$B$3,'BD Factoraje'!$C:$C,$B$2,'BD Factoraje'!$J:$J,'Cartera Mensual Individual'!S1,'BD Factoraje'!$O:$O,"&gt;=-"&amp;90,'BD Factoraje'!$O:$O,"&lt;-"&amp;60)</f>
        <v>0</v>
      </c>
      <c r="T41" s="11">
        <f>SUMIFS('BD Factoraje'!$R:$R,'BD Factoraje'!$B:$B,$B$3,'BD Factoraje'!$C:$C,$B$2,'BD Factoraje'!$J:$J,'Cartera Mensual Individual'!T1,'BD Factoraje'!$O:$O,"&gt;=-"&amp;90,'BD Factoraje'!$O:$O,"&lt;-"&amp;60)</f>
        <v>0</v>
      </c>
      <c r="U41" s="11">
        <f>SUMIFS('BD Factoraje'!$R:$R,'BD Factoraje'!$B:$B,$B$3,'BD Factoraje'!$C:$C,$B$2,'BD Factoraje'!$J:$J,'Cartera Mensual Individual'!U1,'BD Factoraje'!$O:$O,"&gt;=-"&amp;90,'BD Factoraje'!$O:$O,"&lt;-"&amp;60)</f>
        <v>0</v>
      </c>
      <c r="V41" s="11">
        <f>SUMIFS('BD Factoraje'!$R:$R,'BD Factoraje'!$B:$B,$B$3,'BD Factoraje'!$C:$C,$B$2,'BD Factoraje'!$J:$J,'Cartera Mensual Individual'!V1,'BD Factoraje'!$O:$O,"&gt;=-"&amp;90,'BD Factoraje'!$O:$O,"&lt;-"&amp;60)</f>
        <v>0</v>
      </c>
      <c r="W41" s="11">
        <f>SUMIFS('BD Factoraje'!$R:$R,'BD Factoraje'!$B:$B,$B$3,'BD Factoraje'!$C:$C,$B$2,'BD Factoraje'!$J:$J,'Cartera Mensual Individual'!W1,'BD Factoraje'!$O:$O,"&gt;=-"&amp;90,'BD Factoraje'!$O:$O,"&lt;-"&amp;60)</f>
        <v>0</v>
      </c>
      <c r="X41" s="11">
        <f>SUMIFS('BD Factoraje'!$R:$R,'BD Factoraje'!$B:$B,$B$3,'BD Factoraje'!$C:$C,$B$2,'BD Factoraje'!$J:$J,'Cartera Mensual Individual'!X1,'BD Factoraje'!$O:$O,"&gt;=-"&amp;90,'BD Factoraje'!$O:$O,"&lt;-"&amp;60)</f>
        <v>0</v>
      </c>
      <c r="Y41" s="11">
        <f>SUMIFS('BD Factoraje'!$R:$R,'BD Factoraje'!$B:$B,$B$3,'BD Factoraje'!$C:$C,$B$2,'BD Factoraje'!$J:$J,'Cartera Mensual Individual'!Y1,'BD Factoraje'!$O:$O,"&gt;=-"&amp;90,'BD Factoraje'!$O:$O,"&lt;-"&amp;60)</f>
        <v>0</v>
      </c>
      <c r="Z41" s="11">
        <f>SUMIFS('BD Factoraje'!$R:$R,'BD Factoraje'!$B:$B,$B$3,'BD Factoraje'!$C:$C,$B$2,'BD Factoraje'!$J:$J,'Cartera Mensual Individual'!Z1,'BD Factoraje'!$O:$O,"&gt;=-"&amp;90,'BD Factoraje'!$O:$O,"&lt;-"&amp;60)</f>
        <v>0</v>
      </c>
      <c r="AA41" s="11">
        <f>SUMIFS('BD Factoraje'!$R:$R,'BD Factoraje'!$B:$B,$B$3,'BD Factoraje'!$C:$C,$B$2,'BD Factoraje'!$J:$J,'Cartera Mensual Individual'!AA1,'BD Factoraje'!$O:$O,"&gt;=-"&amp;90,'BD Factoraje'!$O:$O,"&lt;-"&amp;60)</f>
        <v>0</v>
      </c>
      <c r="AB41" s="11">
        <f>SUMIFS('BD Factoraje'!$R:$R,'BD Factoraje'!$B:$B,$B$3,'BD Factoraje'!$C:$C,$B$2,'BD Factoraje'!$J:$J,'Cartera Mensual Individual'!AB1,'BD Factoraje'!$O:$O,"&gt;=-"&amp;90,'BD Factoraje'!$O:$O,"&lt;-"&amp;60)</f>
        <v>0</v>
      </c>
      <c r="AC41" s="11">
        <f>SUMIFS('BD Factoraje'!$R:$R,'BD Factoraje'!$B:$B,$B$3,'BD Factoraje'!$C:$C,$B$2,'BD Factoraje'!$J:$J,'Cartera Mensual Individual'!AC1,'BD Factoraje'!$O:$O,"&gt;=-"&amp;90,'BD Factoraje'!$O:$O,"&lt;-"&amp;60)</f>
        <v>0</v>
      </c>
    </row>
    <row r="42" spans="1:29" s="12" customFormat="1" x14ac:dyDescent="0.25">
      <c r="A42" s="13"/>
      <c r="B42" s="8" t="s">
        <v>132</v>
      </c>
      <c r="C42" s="11">
        <f>SUMIFS('BD Factoraje'!$R:$R,'BD Factoraje'!$B:$B,$B$3,'BD Factoraje'!$C:$C,$B$2,'BD Factoraje'!$J:$J,'Cartera Mensual Individual'!C1,'BD Factoraje'!$O:$O,"&lt;"&amp;-90)</f>
        <v>0</v>
      </c>
      <c r="D42" s="11">
        <f>SUMIFS('BD Factoraje'!$R:$R,'BD Factoraje'!$B:$B,$B$3,'BD Factoraje'!$C:$C,$B$2,'BD Factoraje'!$J:$J,'Cartera Mensual Individual'!D1,'BD Factoraje'!$O:$O,"&lt;"&amp;-90)</f>
        <v>0</v>
      </c>
      <c r="E42" s="11">
        <f>SUMIFS('BD Factoraje'!$R:$R,'BD Factoraje'!$B:$B,$B$3,'BD Factoraje'!$C:$C,$B$2,'BD Factoraje'!$J:$J,'Cartera Mensual Individual'!E1,'BD Factoraje'!$O:$O,"&lt;"&amp;-90)</f>
        <v>0</v>
      </c>
      <c r="F42" s="11">
        <f>SUMIFS('BD Factoraje'!$R:$R,'BD Factoraje'!$B:$B,$B$3,'BD Factoraje'!$C:$C,$B$2,'BD Factoraje'!$J:$J,'Cartera Mensual Individual'!F1,'BD Factoraje'!$O:$O,"&lt;"&amp;-90)</f>
        <v>0</v>
      </c>
      <c r="G42" s="11">
        <f>SUMIFS('BD Factoraje'!$R:$R,'BD Factoraje'!$B:$B,$B$3,'BD Factoraje'!$C:$C,$B$2,'BD Factoraje'!$J:$J,'Cartera Mensual Individual'!G1,'BD Factoraje'!$O:$O,"&lt;"&amp;-90)</f>
        <v>0</v>
      </c>
      <c r="H42" s="11">
        <f>SUMIFS('BD Factoraje'!$R:$R,'BD Factoraje'!$B:$B,$B$3,'BD Factoraje'!$C:$C,$B$2,'BD Factoraje'!$J:$J,'Cartera Mensual Individual'!H1,'BD Factoraje'!$O:$O,"&lt;"&amp;-90)</f>
        <v>0</v>
      </c>
      <c r="I42" s="11">
        <f>SUMIFS('BD Factoraje'!$R:$R,'BD Factoraje'!$B:$B,$B$3,'BD Factoraje'!$C:$C,$B$2,'BD Factoraje'!$J:$J,'Cartera Mensual Individual'!I1,'BD Factoraje'!$O:$O,"&lt;"&amp;-90)</f>
        <v>0</v>
      </c>
      <c r="J42" s="11">
        <f>SUMIFS('BD Factoraje'!$R:$R,'BD Factoraje'!$B:$B,$B$3,'BD Factoraje'!$C:$C,$B$2,'BD Factoraje'!$J:$J,'Cartera Mensual Individual'!J1,'BD Factoraje'!$O:$O,"&lt;"&amp;-90)</f>
        <v>0</v>
      </c>
      <c r="K42" s="11">
        <f>SUMIFS('BD Factoraje'!$R:$R,'BD Factoraje'!$B:$B,$B$3,'BD Factoraje'!$C:$C,$B$2,'BD Factoraje'!$J:$J,'Cartera Mensual Individual'!K1,'BD Factoraje'!$O:$O,"&lt;"&amp;-90)</f>
        <v>0</v>
      </c>
      <c r="L42" s="11">
        <f>SUMIFS('BD Factoraje'!$R:$R,'BD Factoraje'!$B:$B,$B$3,'BD Factoraje'!$C:$C,$B$2,'BD Factoraje'!$J:$J,'Cartera Mensual Individual'!L1,'BD Factoraje'!$O:$O,"&lt;"&amp;-90)</f>
        <v>0</v>
      </c>
      <c r="M42" s="11">
        <f>SUMIFS('BD Factoraje'!$R:$R,'BD Factoraje'!$B:$B,$B$3,'BD Factoraje'!$C:$C,$B$2,'BD Factoraje'!$J:$J,'Cartera Mensual Individual'!M1,'BD Factoraje'!$O:$O,"&lt;"&amp;-90)</f>
        <v>0</v>
      </c>
      <c r="N42" s="11">
        <f>SUMIFS('BD Factoraje'!$R:$R,'BD Factoraje'!$B:$B,$B$3,'BD Factoraje'!$C:$C,$B$2,'BD Factoraje'!$J:$J,'Cartera Mensual Individual'!N1,'BD Factoraje'!$O:$O,"&lt;"&amp;-90)</f>
        <v>0</v>
      </c>
      <c r="O42" s="11">
        <f>SUMIFS('BD Factoraje'!$R:$R,'BD Factoraje'!$B:$B,$B$3,'BD Factoraje'!$C:$C,$B$2,'BD Factoraje'!$J:$J,'Cartera Mensual Individual'!O1,'BD Factoraje'!$O:$O,"&lt;"&amp;-90)</f>
        <v>0</v>
      </c>
      <c r="P42" s="11">
        <f>SUMIFS('BD Factoraje'!$R:$R,'BD Factoraje'!$B:$B,$B$3,'BD Factoraje'!$C:$C,$B$2,'BD Factoraje'!$J:$J,'Cartera Mensual Individual'!P1,'BD Factoraje'!$O:$O,"&lt;"&amp;-90)</f>
        <v>0</v>
      </c>
      <c r="Q42" s="11">
        <f>SUMIFS('BD Factoraje'!$R:$R,'BD Factoraje'!$B:$B,$B$3,'BD Factoraje'!$C:$C,$B$2,'BD Factoraje'!$J:$J,'Cartera Mensual Individual'!Q1,'BD Factoraje'!$O:$O,"&lt;"&amp;-90)</f>
        <v>0</v>
      </c>
      <c r="R42" s="11">
        <f>SUMIFS('BD Factoraje'!$R:$R,'BD Factoraje'!$B:$B,$B$3,'BD Factoraje'!$C:$C,$B$2,'BD Factoraje'!$J:$J,'Cartera Mensual Individual'!R1,'BD Factoraje'!$O:$O,"&lt;"&amp;-90)</f>
        <v>0</v>
      </c>
      <c r="S42" s="11">
        <f>SUMIFS('BD Factoraje'!$R:$R,'BD Factoraje'!$B:$B,$B$3,'BD Factoraje'!$C:$C,$B$2,'BD Factoraje'!$J:$J,'Cartera Mensual Individual'!S1,'BD Factoraje'!$O:$O,"&lt;"&amp;-90)</f>
        <v>0</v>
      </c>
      <c r="T42" s="11">
        <f>SUMIFS('BD Factoraje'!$R:$R,'BD Factoraje'!$B:$B,$B$3,'BD Factoraje'!$C:$C,$B$2,'BD Factoraje'!$J:$J,'Cartera Mensual Individual'!T1,'BD Factoraje'!$O:$O,"&lt;"&amp;-90)</f>
        <v>0</v>
      </c>
      <c r="U42" s="11">
        <f>SUMIFS('BD Factoraje'!$R:$R,'BD Factoraje'!$B:$B,$B$3,'BD Factoraje'!$C:$C,$B$2,'BD Factoraje'!$J:$J,'Cartera Mensual Individual'!U1,'BD Factoraje'!$O:$O,"&lt;"&amp;-90)</f>
        <v>0</v>
      </c>
      <c r="V42" s="11">
        <f>SUMIFS('BD Factoraje'!$R:$R,'BD Factoraje'!$B:$B,$B$3,'BD Factoraje'!$C:$C,$B$2,'BD Factoraje'!$J:$J,'Cartera Mensual Individual'!V1,'BD Factoraje'!$O:$O,"&lt;"&amp;-90)</f>
        <v>0</v>
      </c>
      <c r="W42" s="11">
        <f>SUMIFS('BD Factoraje'!$R:$R,'BD Factoraje'!$B:$B,$B$3,'BD Factoraje'!$C:$C,$B$2,'BD Factoraje'!$J:$J,'Cartera Mensual Individual'!W1,'BD Factoraje'!$O:$O,"&lt;"&amp;-90)</f>
        <v>0</v>
      </c>
      <c r="X42" s="11">
        <f>SUMIFS('BD Factoraje'!$R:$R,'BD Factoraje'!$B:$B,$B$3,'BD Factoraje'!$C:$C,$B$2,'BD Factoraje'!$J:$J,'Cartera Mensual Individual'!X1,'BD Factoraje'!$O:$O,"&lt;"&amp;-90)</f>
        <v>0</v>
      </c>
      <c r="Y42" s="11">
        <f>SUMIFS('BD Factoraje'!$R:$R,'BD Factoraje'!$B:$B,$B$3,'BD Factoraje'!$C:$C,$B$2,'BD Factoraje'!$J:$J,'Cartera Mensual Individual'!Y1,'BD Factoraje'!$O:$O,"&lt;"&amp;-90)</f>
        <v>0</v>
      </c>
      <c r="Z42" s="11">
        <f>SUMIFS('BD Factoraje'!$R:$R,'BD Factoraje'!$B:$B,$B$3,'BD Factoraje'!$C:$C,$B$2,'BD Factoraje'!$J:$J,'Cartera Mensual Individual'!Z1,'BD Factoraje'!$O:$O,"&lt;"&amp;-90)</f>
        <v>0</v>
      </c>
      <c r="AA42" s="11">
        <f>SUMIFS('BD Factoraje'!$R:$R,'BD Factoraje'!$B:$B,$B$3,'BD Factoraje'!$C:$C,$B$2,'BD Factoraje'!$J:$J,'Cartera Mensual Individual'!AA1,'BD Factoraje'!$O:$O,"&lt;"&amp;-90)</f>
        <v>0</v>
      </c>
      <c r="AB42" s="11">
        <f>SUMIFS('BD Factoraje'!$R:$R,'BD Factoraje'!$B:$B,$B$3,'BD Factoraje'!$C:$C,$B$2,'BD Factoraje'!$J:$J,'Cartera Mensual Individual'!AB1,'BD Factoraje'!$O:$O,"&lt;"&amp;-90)</f>
        <v>0</v>
      </c>
      <c r="AC42" s="11">
        <f>SUMIFS('BD Factoraje'!$R:$R,'BD Factoraje'!$B:$B,$B$3,'BD Factoraje'!$C:$C,$B$2,'BD Factoraje'!$J:$J,'Cartera Mensual Individual'!AC1,'BD Factoraje'!$O:$O,"&lt;"&amp;-90)</f>
        <v>0</v>
      </c>
    </row>
    <row r="43" spans="1:29" s="12" customFormat="1" x14ac:dyDescent="0.25">
      <c r="A43" s="13"/>
    </row>
    <row r="44" spans="1:29" s="12" customFormat="1" ht="30" x14ac:dyDescent="0.25">
      <c r="A44" s="13"/>
      <c r="B44" s="23" t="s">
        <v>127</v>
      </c>
      <c r="C44" s="22">
        <f>IFERROR(SUM(C45:C47)/C34,0)</f>
        <v>0</v>
      </c>
      <c r="D44" s="22">
        <f t="shared" ref="D44:O44" si="31">IFERROR(SUM(D45:D47)/D34,0)</f>
        <v>0</v>
      </c>
      <c r="E44" s="22">
        <f t="shared" si="31"/>
        <v>0</v>
      </c>
      <c r="F44" s="22">
        <f t="shared" si="31"/>
        <v>0</v>
      </c>
      <c r="G44" s="22">
        <f t="shared" si="31"/>
        <v>0</v>
      </c>
      <c r="H44" s="22">
        <f t="shared" si="31"/>
        <v>0</v>
      </c>
      <c r="I44" s="22">
        <f t="shared" si="31"/>
        <v>0</v>
      </c>
      <c r="J44" s="22">
        <f t="shared" si="31"/>
        <v>0</v>
      </c>
      <c r="K44" s="22">
        <f t="shared" si="31"/>
        <v>0</v>
      </c>
      <c r="L44" s="22">
        <f t="shared" si="31"/>
        <v>0</v>
      </c>
      <c r="M44" s="22">
        <f t="shared" si="31"/>
        <v>0</v>
      </c>
      <c r="N44" s="22">
        <f t="shared" si="31"/>
        <v>0</v>
      </c>
      <c r="O44" s="22">
        <f t="shared" si="31"/>
        <v>0</v>
      </c>
      <c r="P44" s="22">
        <f t="shared" ref="P44" si="32">IFERROR(SUM(P45:P47)/P34,0)</f>
        <v>0</v>
      </c>
      <c r="Q44" s="22">
        <f t="shared" ref="Q44" si="33">IFERROR(SUM(Q45:Q47)/Q34,0)</f>
        <v>0</v>
      </c>
      <c r="R44" s="22">
        <f t="shared" ref="R44" si="34">IFERROR(SUM(R45:R47)/R34,0)</f>
        <v>0</v>
      </c>
      <c r="S44" s="22">
        <f t="shared" ref="S44" si="35">IFERROR(SUM(S45:S47)/S34,0)</f>
        <v>0</v>
      </c>
      <c r="T44" s="22">
        <f t="shared" ref="T44" si="36">IFERROR(SUM(T45:T47)/T34,0)</f>
        <v>0</v>
      </c>
      <c r="U44" s="22">
        <f t="shared" ref="U44" si="37">IFERROR(SUM(U45:U47)/U34,0)</f>
        <v>0</v>
      </c>
      <c r="V44" s="22">
        <f t="shared" ref="V44" si="38">IFERROR(SUM(V45:V47)/V34,0)</f>
        <v>0</v>
      </c>
      <c r="W44" s="22">
        <f t="shared" ref="W44" si="39">IFERROR(SUM(W45:W47)/W34,0)</f>
        <v>0</v>
      </c>
      <c r="X44" s="22">
        <f t="shared" ref="X44" si="40">IFERROR(SUM(X45:X47)/X34,0)</f>
        <v>0</v>
      </c>
      <c r="Y44" s="22">
        <f t="shared" ref="Y44" si="41">IFERROR(SUM(Y45:Y47)/Y34,0)</f>
        <v>0</v>
      </c>
      <c r="Z44" s="22">
        <f t="shared" ref="Z44:AA44" si="42">IFERROR(SUM(Z45:Z47)/Z34,0)</f>
        <v>0</v>
      </c>
      <c r="AA44" s="22">
        <f t="shared" si="42"/>
        <v>0</v>
      </c>
      <c r="AB44" s="22">
        <f t="shared" ref="AB44" si="43">IFERROR(SUM(AB45:AB47)/AB34,0)</f>
        <v>0</v>
      </c>
      <c r="AC44" s="22">
        <f t="shared" ref="AC44" si="44">IFERROR(SUM(AC45:AC47)/AC34,0)</f>
        <v>0</v>
      </c>
    </row>
    <row r="45" spans="1:29" s="12" customFormat="1" x14ac:dyDescent="0.25">
      <c r="A45" s="13"/>
      <c r="B45" s="8" t="s">
        <v>130</v>
      </c>
      <c r="C45" s="11">
        <f>SUMIFS('BD Factoraje'!$R:$R,'BD Factoraje'!$B:$B,$B$3,'BD Factoraje'!$C:$C,$B$2,'BD Factoraje'!$J:$J,'Cartera Mensual Individual'!C1,'BD Factoraje'!$O:$O,"&gt;=-"&amp;60,'BD Factoraje'!$O:$O,"&lt;-"&amp;30,'BD Factoraje'!$P:$P,1)</f>
        <v>0</v>
      </c>
      <c r="D45" s="11">
        <f>SUMIFS('BD Factoraje'!$R:$R,'BD Factoraje'!$B:$B,$B$3,'BD Factoraje'!$C:$C,$B$2,'BD Factoraje'!$J:$J,'Cartera Mensual Individual'!D1,'BD Factoraje'!$O:$O,"&gt;=-"&amp;60,'BD Factoraje'!$O:$O,"&lt;-"&amp;30,'BD Factoraje'!$P:$P,1)</f>
        <v>0</v>
      </c>
      <c r="E45" s="11">
        <f>SUMIFS('BD Factoraje'!$R:$R,'BD Factoraje'!$B:$B,$B$3,'BD Factoraje'!$C:$C,$B$2,'BD Factoraje'!$J:$J,'Cartera Mensual Individual'!E1,'BD Factoraje'!$O:$O,"&gt;=-"&amp;60,'BD Factoraje'!$O:$O,"&lt;-"&amp;30,'BD Factoraje'!$P:$P,1)</f>
        <v>0</v>
      </c>
      <c r="F45" s="11">
        <f>SUMIFS('BD Factoraje'!$R:$R,'BD Factoraje'!$B:$B,$B$3,'BD Factoraje'!$C:$C,$B$2,'BD Factoraje'!$J:$J,'Cartera Mensual Individual'!F1,'BD Factoraje'!$O:$O,"&gt;=-"&amp;60,'BD Factoraje'!$O:$O,"&lt;-"&amp;30,'BD Factoraje'!$P:$P,1)</f>
        <v>0</v>
      </c>
      <c r="G45" s="11">
        <f>SUMIFS('BD Factoraje'!$R:$R,'BD Factoraje'!$B:$B,$B$3,'BD Factoraje'!$C:$C,$B$2,'BD Factoraje'!$J:$J,'Cartera Mensual Individual'!G1,'BD Factoraje'!$O:$O,"&gt;=-"&amp;60,'BD Factoraje'!$O:$O,"&lt;-"&amp;30,'BD Factoraje'!$P:$P,1)</f>
        <v>0</v>
      </c>
      <c r="H45" s="11">
        <f>SUMIFS('BD Factoraje'!$R:$R,'BD Factoraje'!$B:$B,$B$3,'BD Factoraje'!$C:$C,$B$2,'BD Factoraje'!$J:$J,'Cartera Mensual Individual'!H1,'BD Factoraje'!$O:$O,"&gt;=-"&amp;60,'BD Factoraje'!$O:$O,"&lt;-"&amp;30,'BD Factoraje'!$P:$P,1)</f>
        <v>0</v>
      </c>
      <c r="I45" s="11">
        <f>SUMIFS('BD Factoraje'!$R:$R,'BD Factoraje'!$B:$B,$B$3,'BD Factoraje'!$C:$C,$B$2,'BD Factoraje'!$J:$J,'Cartera Mensual Individual'!I1,'BD Factoraje'!$O:$O,"&gt;=-"&amp;60,'BD Factoraje'!$O:$O,"&lt;-"&amp;30,'BD Factoraje'!$P:$P,1)</f>
        <v>0</v>
      </c>
      <c r="J45" s="11">
        <f>SUMIFS('BD Factoraje'!$R:$R,'BD Factoraje'!$B:$B,$B$3,'BD Factoraje'!$C:$C,$B$2,'BD Factoraje'!$J:$J,'Cartera Mensual Individual'!J1,'BD Factoraje'!$O:$O,"&gt;=-"&amp;60,'BD Factoraje'!$O:$O,"&lt;-"&amp;30,'BD Factoraje'!$P:$P,1)</f>
        <v>0</v>
      </c>
      <c r="K45" s="11">
        <f>SUMIFS('BD Factoraje'!$R:$R,'BD Factoraje'!$B:$B,$B$3,'BD Factoraje'!$C:$C,$B$2,'BD Factoraje'!$J:$J,'Cartera Mensual Individual'!K1,'BD Factoraje'!$O:$O,"&gt;=-"&amp;60,'BD Factoraje'!$O:$O,"&lt;-"&amp;30,'BD Factoraje'!$P:$P,1)</f>
        <v>0</v>
      </c>
      <c r="L45" s="11">
        <f>SUMIFS('BD Factoraje'!$R:$R,'BD Factoraje'!$B:$B,$B$3,'BD Factoraje'!$C:$C,$B$2,'BD Factoraje'!$J:$J,'Cartera Mensual Individual'!L1,'BD Factoraje'!$O:$O,"&gt;=-"&amp;60,'BD Factoraje'!$O:$O,"&lt;-"&amp;30,'BD Factoraje'!$P:$P,1)</f>
        <v>0</v>
      </c>
      <c r="M45" s="11">
        <f>SUMIFS('BD Factoraje'!$R:$R,'BD Factoraje'!$B:$B,$B$3,'BD Factoraje'!$C:$C,$B$2,'BD Factoraje'!$J:$J,'Cartera Mensual Individual'!M1,'BD Factoraje'!$O:$O,"&gt;=-"&amp;60,'BD Factoraje'!$O:$O,"&lt;-"&amp;30,'BD Factoraje'!$P:$P,1)</f>
        <v>0</v>
      </c>
      <c r="N45" s="11">
        <f>SUMIFS('BD Factoraje'!$R:$R,'BD Factoraje'!$B:$B,$B$3,'BD Factoraje'!$C:$C,$B$2,'BD Factoraje'!$J:$J,'Cartera Mensual Individual'!N1,'BD Factoraje'!$O:$O,"&gt;=-"&amp;60,'BD Factoraje'!$O:$O,"&lt;-"&amp;30,'BD Factoraje'!$P:$P,1)</f>
        <v>0</v>
      </c>
      <c r="O45" s="11">
        <f>SUMIFS('BD Factoraje'!$R:$R,'BD Factoraje'!$B:$B,$B$3,'BD Factoraje'!$C:$C,$B$2,'BD Factoraje'!$J:$J,'Cartera Mensual Individual'!O1,'BD Factoraje'!$O:$O,"&gt;=-"&amp;60,'BD Factoraje'!$O:$O,"&lt;-"&amp;30,'BD Factoraje'!$P:$P,1)</f>
        <v>0</v>
      </c>
      <c r="P45" s="11">
        <f>SUMIFS('BD Factoraje'!$R:$R,'BD Factoraje'!$B:$B,$B$3,'BD Factoraje'!$C:$C,$B$2,'BD Factoraje'!$J:$J,'Cartera Mensual Individual'!P1,'BD Factoraje'!$O:$O,"&gt;=-"&amp;60,'BD Factoraje'!$O:$O,"&lt;-"&amp;30,'BD Factoraje'!$P:$P,1)</f>
        <v>0</v>
      </c>
      <c r="Q45" s="11">
        <f>SUMIFS('BD Factoraje'!$R:$R,'BD Factoraje'!$B:$B,$B$3,'BD Factoraje'!$C:$C,$B$2,'BD Factoraje'!$J:$J,'Cartera Mensual Individual'!Q1,'BD Factoraje'!$O:$O,"&gt;=-"&amp;60,'BD Factoraje'!$O:$O,"&lt;-"&amp;30,'BD Factoraje'!$P:$P,1)</f>
        <v>0</v>
      </c>
      <c r="R45" s="11">
        <f>SUMIFS('BD Factoraje'!$R:$R,'BD Factoraje'!$B:$B,$B$3,'BD Factoraje'!$C:$C,$B$2,'BD Factoraje'!$J:$J,'Cartera Mensual Individual'!R1,'BD Factoraje'!$O:$O,"&gt;=-"&amp;60,'BD Factoraje'!$O:$O,"&lt;-"&amp;30,'BD Factoraje'!$P:$P,1)</f>
        <v>0</v>
      </c>
      <c r="S45" s="11">
        <f>SUMIFS('BD Factoraje'!$R:$R,'BD Factoraje'!$B:$B,$B$3,'BD Factoraje'!$C:$C,$B$2,'BD Factoraje'!$J:$J,'Cartera Mensual Individual'!S1,'BD Factoraje'!$O:$O,"&gt;=-"&amp;60,'BD Factoraje'!$O:$O,"&lt;-"&amp;30,'BD Factoraje'!$P:$P,1)</f>
        <v>0</v>
      </c>
      <c r="T45" s="11">
        <f>SUMIFS('BD Factoraje'!$R:$R,'BD Factoraje'!$B:$B,$B$3,'BD Factoraje'!$C:$C,$B$2,'BD Factoraje'!$J:$J,'Cartera Mensual Individual'!T1,'BD Factoraje'!$O:$O,"&gt;=-"&amp;60,'BD Factoraje'!$O:$O,"&lt;-"&amp;30,'BD Factoraje'!$P:$P,1)</f>
        <v>0</v>
      </c>
      <c r="U45" s="11">
        <f>SUMIFS('BD Factoraje'!$R:$R,'BD Factoraje'!$B:$B,$B$3,'BD Factoraje'!$C:$C,$B$2,'BD Factoraje'!$J:$J,'Cartera Mensual Individual'!U1,'BD Factoraje'!$O:$O,"&gt;=-"&amp;60,'BD Factoraje'!$O:$O,"&lt;-"&amp;30,'BD Factoraje'!$P:$P,1)</f>
        <v>0</v>
      </c>
      <c r="V45" s="11">
        <f>SUMIFS('BD Factoraje'!$R:$R,'BD Factoraje'!$B:$B,$B$3,'BD Factoraje'!$C:$C,$B$2,'BD Factoraje'!$J:$J,'Cartera Mensual Individual'!V1,'BD Factoraje'!$O:$O,"&gt;=-"&amp;60,'BD Factoraje'!$O:$O,"&lt;-"&amp;30,'BD Factoraje'!$P:$P,1)</f>
        <v>0</v>
      </c>
      <c r="W45" s="11">
        <f>SUMIFS('BD Factoraje'!$R:$R,'BD Factoraje'!$B:$B,$B$3,'BD Factoraje'!$C:$C,$B$2,'BD Factoraje'!$J:$J,'Cartera Mensual Individual'!W1,'BD Factoraje'!$O:$O,"&gt;=-"&amp;60,'BD Factoraje'!$O:$O,"&lt;-"&amp;30,'BD Factoraje'!$P:$P,1)</f>
        <v>0</v>
      </c>
      <c r="X45" s="11">
        <f>SUMIFS('BD Factoraje'!$R:$R,'BD Factoraje'!$B:$B,$B$3,'BD Factoraje'!$C:$C,$B$2,'BD Factoraje'!$J:$J,'Cartera Mensual Individual'!X1,'BD Factoraje'!$O:$O,"&gt;=-"&amp;60,'BD Factoraje'!$O:$O,"&lt;-"&amp;30,'BD Factoraje'!$P:$P,1)</f>
        <v>0</v>
      </c>
      <c r="Y45" s="11">
        <f>SUMIFS('BD Factoraje'!$R:$R,'BD Factoraje'!$B:$B,$B$3,'BD Factoraje'!$C:$C,$B$2,'BD Factoraje'!$J:$J,'Cartera Mensual Individual'!Y1,'BD Factoraje'!$O:$O,"&gt;=-"&amp;60,'BD Factoraje'!$O:$O,"&lt;-"&amp;30,'BD Factoraje'!$P:$P,1)</f>
        <v>0</v>
      </c>
      <c r="Z45" s="11">
        <f>SUMIFS('BD Factoraje'!$R:$R,'BD Factoraje'!$B:$B,$B$3,'BD Factoraje'!$C:$C,$B$2,'BD Factoraje'!$J:$J,'Cartera Mensual Individual'!Z1,'BD Factoraje'!$O:$O,"&gt;=-"&amp;60,'BD Factoraje'!$O:$O,"&lt;-"&amp;30,'BD Factoraje'!$P:$P,1)</f>
        <v>0</v>
      </c>
      <c r="AA45" s="11">
        <f>SUMIFS('BD Factoraje'!$R:$R,'BD Factoraje'!$B:$B,$B$3,'BD Factoraje'!$C:$C,$B$2,'BD Factoraje'!$J:$J,'Cartera Mensual Individual'!AA1,'BD Factoraje'!$O:$O,"&gt;=-"&amp;60,'BD Factoraje'!$O:$O,"&lt;-"&amp;30,'BD Factoraje'!$P:$P,1)</f>
        <v>0</v>
      </c>
      <c r="AB45" s="11">
        <f>SUMIFS('BD Factoraje'!$R:$R,'BD Factoraje'!$B:$B,$B$3,'BD Factoraje'!$C:$C,$B$2,'BD Factoraje'!$J:$J,'Cartera Mensual Individual'!AB1,'BD Factoraje'!$O:$O,"&gt;=-"&amp;60,'BD Factoraje'!$O:$O,"&lt;-"&amp;30,'BD Factoraje'!$P:$P,1)</f>
        <v>0</v>
      </c>
      <c r="AC45" s="11">
        <f>SUMIFS('BD Factoraje'!$R:$R,'BD Factoraje'!$B:$B,$B$3,'BD Factoraje'!$C:$C,$B$2,'BD Factoraje'!$J:$J,'Cartera Mensual Individual'!AC1,'BD Factoraje'!$O:$O,"&gt;=-"&amp;60,'BD Factoraje'!$O:$O,"&lt;-"&amp;30,'BD Factoraje'!$P:$P,1)</f>
        <v>0</v>
      </c>
    </row>
    <row r="46" spans="1:29" s="12" customFormat="1" x14ac:dyDescent="0.25">
      <c r="A46" s="13"/>
      <c r="B46" s="8" t="s">
        <v>131</v>
      </c>
      <c r="C46" s="11">
        <f>SUMIFS('BD Factoraje'!$R:$R,'BD Factoraje'!$B:$B,$B$3,'BD Factoraje'!$C:$C,$B$2,'BD Factoraje'!$J:$J,'Cartera Mensual Individual'!C1,'BD Factoraje'!$O:$O,"&gt;=-"&amp;90,'BD Factoraje'!$O:$O,"&lt;-"&amp;60,'BD Factoraje'!$P:$P,1)</f>
        <v>0</v>
      </c>
      <c r="D46" s="11">
        <f>SUMIFS('BD Factoraje'!$R:$R,'BD Factoraje'!$B:$B,$B$3,'BD Factoraje'!$C:$C,$B$2,'BD Factoraje'!$J:$J,'Cartera Mensual Individual'!D1,'BD Factoraje'!$O:$O,"&gt;=-"&amp;90,'BD Factoraje'!$O:$O,"&lt;-"&amp;60,'BD Factoraje'!$P:$P,1)</f>
        <v>0</v>
      </c>
      <c r="E46" s="11">
        <f>SUMIFS('BD Factoraje'!$R:$R,'BD Factoraje'!$B:$B,$B$3,'BD Factoraje'!$C:$C,$B$2,'BD Factoraje'!$J:$J,'Cartera Mensual Individual'!E1,'BD Factoraje'!$O:$O,"&gt;=-"&amp;90,'BD Factoraje'!$O:$O,"&lt;-"&amp;60,'BD Factoraje'!$P:$P,1)</f>
        <v>0</v>
      </c>
      <c r="F46" s="11">
        <f>SUMIFS('BD Factoraje'!$R:$R,'BD Factoraje'!$B:$B,$B$3,'BD Factoraje'!$C:$C,$B$2,'BD Factoraje'!$J:$J,'Cartera Mensual Individual'!F1,'BD Factoraje'!$O:$O,"&gt;=-"&amp;90,'BD Factoraje'!$O:$O,"&lt;-"&amp;60,'BD Factoraje'!$P:$P,1)</f>
        <v>0</v>
      </c>
      <c r="G46" s="11">
        <f>SUMIFS('BD Factoraje'!$R:$R,'BD Factoraje'!$B:$B,$B$3,'BD Factoraje'!$C:$C,$B$2,'BD Factoraje'!$J:$J,'Cartera Mensual Individual'!G1,'BD Factoraje'!$O:$O,"&gt;=-"&amp;90,'BD Factoraje'!$O:$O,"&lt;-"&amp;60,'BD Factoraje'!$P:$P,1)</f>
        <v>0</v>
      </c>
      <c r="H46" s="11">
        <f>SUMIFS('BD Factoraje'!$R:$R,'BD Factoraje'!$B:$B,$B$3,'BD Factoraje'!$C:$C,$B$2,'BD Factoraje'!$J:$J,'Cartera Mensual Individual'!H1,'BD Factoraje'!$O:$O,"&gt;=-"&amp;90,'BD Factoraje'!$O:$O,"&lt;-"&amp;60,'BD Factoraje'!$P:$P,1)</f>
        <v>0</v>
      </c>
      <c r="I46" s="11">
        <f>SUMIFS('BD Factoraje'!$R:$R,'BD Factoraje'!$B:$B,$B$3,'BD Factoraje'!$C:$C,$B$2,'BD Factoraje'!$J:$J,'Cartera Mensual Individual'!I1,'BD Factoraje'!$O:$O,"&gt;=-"&amp;90,'BD Factoraje'!$O:$O,"&lt;-"&amp;60,'BD Factoraje'!$P:$P,1)</f>
        <v>0</v>
      </c>
      <c r="J46" s="11">
        <f>SUMIFS('BD Factoraje'!$R:$R,'BD Factoraje'!$B:$B,$B$3,'BD Factoraje'!$C:$C,$B$2,'BD Factoraje'!$J:$J,'Cartera Mensual Individual'!J1,'BD Factoraje'!$O:$O,"&gt;=-"&amp;90,'BD Factoraje'!$O:$O,"&lt;-"&amp;60,'BD Factoraje'!$P:$P,1)</f>
        <v>0</v>
      </c>
      <c r="K46" s="11">
        <f>SUMIFS('BD Factoraje'!$R:$R,'BD Factoraje'!$B:$B,$B$3,'BD Factoraje'!$C:$C,$B$2,'BD Factoraje'!$J:$J,'Cartera Mensual Individual'!K1,'BD Factoraje'!$O:$O,"&gt;=-"&amp;90,'BD Factoraje'!$O:$O,"&lt;-"&amp;60,'BD Factoraje'!$P:$P,1)</f>
        <v>0</v>
      </c>
      <c r="L46" s="11">
        <f>SUMIFS('BD Factoraje'!$R:$R,'BD Factoraje'!$B:$B,$B$3,'BD Factoraje'!$C:$C,$B$2,'BD Factoraje'!$J:$J,'Cartera Mensual Individual'!L1,'BD Factoraje'!$O:$O,"&gt;=-"&amp;90,'BD Factoraje'!$O:$O,"&lt;-"&amp;60,'BD Factoraje'!$P:$P,1)</f>
        <v>0</v>
      </c>
      <c r="M46" s="11">
        <f>SUMIFS('BD Factoraje'!$R:$R,'BD Factoraje'!$B:$B,$B$3,'BD Factoraje'!$C:$C,$B$2,'BD Factoraje'!$J:$J,'Cartera Mensual Individual'!M1,'BD Factoraje'!$O:$O,"&gt;=-"&amp;90,'BD Factoraje'!$O:$O,"&lt;-"&amp;60,'BD Factoraje'!$P:$P,1)</f>
        <v>0</v>
      </c>
      <c r="N46" s="11">
        <f>SUMIFS('BD Factoraje'!$R:$R,'BD Factoraje'!$B:$B,$B$3,'BD Factoraje'!$C:$C,$B$2,'BD Factoraje'!$J:$J,'Cartera Mensual Individual'!N1,'BD Factoraje'!$O:$O,"&gt;=-"&amp;90,'BD Factoraje'!$O:$O,"&lt;-"&amp;60,'BD Factoraje'!$P:$P,1)</f>
        <v>0</v>
      </c>
      <c r="O46" s="11">
        <f>SUMIFS('BD Factoraje'!$R:$R,'BD Factoraje'!$B:$B,$B$3,'BD Factoraje'!$C:$C,$B$2,'BD Factoraje'!$J:$J,'Cartera Mensual Individual'!O1,'BD Factoraje'!$O:$O,"&gt;=-"&amp;90,'BD Factoraje'!$O:$O,"&lt;-"&amp;60,'BD Factoraje'!$P:$P,1)</f>
        <v>0</v>
      </c>
      <c r="P46" s="11">
        <f>SUMIFS('BD Factoraje'!$R:$R,'BD Factoraje'!$B:$B,$B$3,'BD Factoraje'!$C:$C,$B$2,'BD Factoraje'!$J:$J,'Cartera Mensual Individual'!P1,'BD Factoraje'!$O:$O,"&gt;=-"&amp;90,'BD Factoraje'!$O:$O,"&lt;-"&amp;60,'BD Factoraje'!$P:$P,1)</f>
        <v>0</v>
      </c>
      <c r="Q46" s="11">
        <f>SUMIFS('BD Factoraje'!$R:$R,'BD Factoraje'!$B:$B,$B$3,'BD Factoraje'!$C:$C,$B$2,'BD Factoraje'!$J:$J,'Cartera Mensual Individual'!Q1,'BD Factoraje'!$O:$O,"&gt;=-"&amp;90,'BD Factoraje'!$O:$O,"&lt;-"&amp;60,'BD Factoraje'!$P:$P,1)</f>
        <v>0</v>
      </c>
      <c r="R46" s="11">
        <f>SUMIFS('BD Factoraje'!$R:$R,'BD Factoraje'!$B:$B,$B$3,'BD Factoraje'!$C:$C,$B$2,'BD Factoraje'!$J:$J,'Cartera Mensual Individual'!R1,'BD Factoraje'!$O:$O,"&gt;=-"&amp;90,'BD Factoraje'!$O:$O,"&lt;-"&amp;60,'BD Factoraje'!$P:$P,1)</f>
        <v>0</v>
      </c>
      <c r="S46" s="11">
        <f>SUMIFS('BD Factoraje'!$R:$R,'BD Factoraje'!$B:$B,$B$3,'BD Factoraje'!$C:$C,$B$2,'BD Factoraje'!$J:$J,'Cartera Mensual Individual'!S1,'BD Factoraje'!$O:$O,"&gt;=-"&amp;90,'BD Factoraje'!$O:$O,"&lt;-"&amp;60,'BD Factoraje'!$P:$P,1)</f>
        <v>0</v>
      </c>
      <c r="T46" s="11">
        <f>SUMIFS('BD Factoraje'!$R:$R,'BD Factoraje'!$B:$B,$B$3,'BD Factoraje'!$C:$C,$B$2,'BD Factoraje'!$J:$J,'Cartera Mensual Individual'!T1,'BD Factoraje'!$O:$O,"&gt;=-"&amp;90,'BD Factoraje'!$O:$O,"&lt;-"&amp;60,'BD Factoraje'!$P:$P,1)</f>
        <v>0</v>
      </c>
      <c r="U46" s="11">
        <f>SUMIFS('BD Factoraje'!$R:$R,'BD Factoraje'!$B:$B,$B$3,'BD Factoraje'!$C:$C,$B$2,'BD Factoraje'!$J:$J,'Cartera Mensual Individual'!U1,'BD Factoraje'!$O:$O,"&gt;=-"&amp;90,'BD Factoraje'!$O:$O,"&lt;-"&amp;60,'BD Factoraje'!$P:$P,1)</f>
        <v>0</v>
      </c>
      <c r="V46" s="11">
        <f>SUMIFS('BD Factoraje'!$R:$R,'BD Factoraje'!$B:$B,$B$3,'BD Factoraje'!$C:$C,$B$2,'BD Factoraje'!$J:$J,'Cartera Mensual Individual'!V1,'BD Factoraje'!$O:$O,"&gt;=-"&amp;90,'BD Factoraje'!$O:$O,"&lt;-"&amp;60,'BD Factoraje'!$P:$P,1)</f>
        <v>0</v>
      </c>
      <c r="W46" s="11">
        <f>SUMIFS('BD Factoraje'!$R:$R,'BD Factoraje'!$B:$B,$B$3,'BD Factoraje'!$C:$C,$B$2,'BD Factoraje'!$J:$J,'Cartera Mensual Individual'!W1,'BD Factoraje'!$O:$O,"&gt;=-"&amp;90,'BD Factoraje'!$O:$O,"&lt;-"&amp;60,'BD Factoraje'!$P:$P,1)</f>
        <v>0</v>
      </c>
      <c r="X46" s="11">
        <f>SUMIFS('BD Factoraje'!$R:$R,'BD Factoraje'!$B:$B,$B$3,'BD Factoraje'!$C:$C,$B$2,'BD Factoraje'!$J:$J,'Cartera Mensual Individual'!X1,'BD Factoraje'!$O:$O,"&gt;=-"&amp;90,'BD Factoraje'!$O:$O,"&lt;-"&amp;60,'BD Factoraje'!$P:$P,1)</f>
        <v>0</v>
      </c>
      <c r="Y46" s="11">
        <f>SUMIFS('BD Factoraje'!$R:$R,'BD Factoraje'!$B:$B,$B$3,'BD Factoraje'!$C:$C,$B$2,'BD Factoraje'!$J:$J,'Cartera Mensual Individual'!Y1,'BD Factoraje'!$O:$O,"&gt;=-"&amp;90,'BD Factoraje'!$O:$O,"&lt;-"&amp;60,'BD Factoraje'!$P:$P,1)</f>
        <v>0</v>
      </c>
      <c r="Z46" s="11">
        <f>SUMIFS('BD Factoraje'!$R:$R,'BD Factoraje'!$B:$B,$B$3,'BD Factoraje'!$C:$C,$B$2,'BD Factoraje'!$J:$J,'Cartera Mensual Individual'!Z1,'BD Factoraje'!$O:$O,"&gt;=-"&amp;90,'BD Factoraje'!$O:$O,"&lt;-"&amp;60,'BD Factoraje'!$P:$P,1)</f>
        <v>0</v>
      </c>
      <c r="AA46" s="11">
        <f>SUMIFS('BD Factoraje'!$R:$R,'BD Factoraje'!$B:$B,$B$3,'BD Factoraje'!$C:$C,$B$2,'BD Factoraje'!$J:$J,'Cartera Mensual Individual'!AA1,'BD Factoraje'!$O:$O,"&gt;=-"&amp;90,'BD Factoraje'!$O:$O,"&lt;-"&amp;60,'BD Factoraje'!$P:$P,1)</f>
        <v>0</v>
      </c>
      <c r="AB46" s="11">
        <f>SUMIFS('BD Factoraje'!$R:$R,'BD Factoraje'!$B:$B,$B$3,'BD Factoraje'!$C:$C,$B$2,'BD Factoraje'!$J:$J,'Cartera Mensual Individual'!AB1,'BD Factoraje'!$O:$O,"&gt;=-"&amp;90,'BD Factoraje'!$O:$O,"&lt;-"&amp;60,'BD Factoraje'!$P:$P,1)</f>
        <v>0</v>
      </c>
      <c r="AC46" s="11">
        <f>SUMIFS('BD Factoraje'!$R:$R,'BD Factoraje'!$B:$B,$B$3,'BD Factoraje'!$C:$C,$B$2,'BD Factoraje'!$J:$J,'Cartera Mensual Individual'!AC1,'BD Factoraje'!$O:$O,"&gt;=-"&amp;90,'BD Factoraje'!$O:$O,"&lt;-"&amp;60,'BD Factoraje'!$P:$P,1)</f>
        <v>0</v>
      </c>
    </row>
    <row r="47" spans="1:29" s="12" customFormat="1" x14ac:dyDescent="0.25">
      <c r="A47" s="13"/>
      <c r="B47" s="8" t="s">
        <v>132</v>
      </c>
      <c r="C47" s="11">
        <f>SUMIFS('BD Factoraje'!$R:$R,'BD Factoraje'!$B:$B,$B$3,'BD Factoraje'!$C:$C,$B$2,'BD Factoraje'!$J:$J,'Cartera Mensual Individual'!C1,'BD Factoraje'!$O:$O,"&lt;"&amp;-90,'BD Factoraje'!$P:$P,1)</f>
        <v>0</v>
      </c>
      <c r="D47" s="11">
        <f>SUMIFS('BD Factoraje'!$R:$R,'BD Factoraje'!$B:$B,$B$3,'BD Factoraje'!$C:$C,$B$2,'BD Factoraje'!$J:$J,'Cartera Mensual Individual'!D1,'BD Factoraje'!$O:$O,"&lt;"&amp;-90,'BD Factoraje'!$P:$P,1)</f>
        <v>0</v>
      </c>
      <c r="E47" s="11">
        <f>SUMIFS('BD Factoraje'!$R:$R,'BD Factoraje'!$B:$B,$B$3,'BD Factoraje'!$C:$C,$B$2,'BD Factoraje'!$J:$J,'Cartera Mensual Individual'!E1,'BD Factoraje'!$O:$O,"&lt;"&amp;-90,'BD Factoraje'!$P:$P,1)</f>
        <v>0</v>
      </c>
      <c r="F47" s="11">
        <f>SUMIFS('BD Factoraje'!$R:$R,'BD Factoraje'!$B:$B,$B$3,'BD Factoraje'!$C:$C,$B$2,'BD Factoraje'!$J:$J,'Cartera Mensual Individual'!F1,'BD Factoraje'!$O:$O,"&lt;"&amp;-90,'BD Factoraje'!$P:$P,1)</f>
        <v>0</v>
      </c>
      <c r="G47" s="11">
        <f>SUMIFS('BD Factoraje'!$R:$R,'BD Factoraje'!$B:$B,$B$3,'BD Factoraje'!$C:$C,$B$2,'BD Factoraje'!$J:$J,'Cartera Mensual Individual'!G1,'BD Factoraje'!$O:$O,"&lt;"&amp;-90,'BD Factoraje'!$P:$P,1)</f>
        <v>0</v>
      </c>
      <c r="H47" s="11">
        <f>SUMIFS('BD Factoraje'!$R:$R,'BD Factoraje'!$B:$B,$B$3,'BD Factoraje'!$C:$C,$B$2,'BD Factoraje'!$J:$J,'Cartera Mensual Individual'!H1,'BD Factoraje'!$O:$O,"&lt;"&amp;-90,'BD Factoraje'!$P:$P,1)</f>
        <v>0</v>
      </c>
      <c r="I47" s="11">
        <f>SUMIFS('BD Factoraje'!$R:$R,'BD Factoraje'!$B:$B,$B$3,'BD Factoraje'!$C:$C,$B$2,'BD Factoraje'!$J:$J,'Cartera Mensual Individual'!I1,'BD Factoraje'!$O:$O,"&lt;"&amp;-90,'BD Factoraje'!$P:$P,1)</f>
        <v>0</v>
      </c>
      <c r="J47" s="11">
        <f>SUMIFS('BD Factoraje'!$R:$R,'BD Factoraje'!$B:$B,$B$3,'BD Factoraje'!$C:$C,$B$2,'BD Factoraje'!$J:$J,'Cartera Mensual Individual'!J1,'BD Factoraje'!$O:$O,"&lt;"&amp;-90,'BD Factoraje'!$P:$P,1)</f>
        <v>0</v>
      </c>
      <c r="K47" s="11">
        <f>SUMIFS('BD Factoraje'!$R:$R,'BD Factoraje'!$B:$B,$B$3,'BD Factoraje'!$C:$C,$B$2,'BD Factoraje'!$J:$J,'Cartera Mensual Individual'!K1,'BD Factoraje'!$O:$O,"&lt;"&amp;-90,'BD Factoraje'!$P:$P,1)</f>
        <v>0</v>
      </c>
      <c r="L47" s="11">
        <f>SUMIFS('BD Factoraje'!$R:$R,'BD Factoraje'!$B:$B,$B$3,'BD Factoraje'!$C:$C,$B$2,'BD Factoraje'!$J:$J,'Cartera Mensual Individual'!L1,'BD Factoraje'!$O:$O,"&lt;"&amp;-90,'BD Factoraje'!$P:$P,1)</f>
        <v>0</v>
      </c>
      <c r="M47" s="11">
        <f>SUMIFS('BD Factoraje'!$R:$R,'BD Factoraje'!$B:$B,$B$3,'BD Factoraje'!$C:$C,$B$2,'BD Factoraje'!$J:$J,'Cartera Mensual Individual'!M1,'BD Factoraje'!$O:$O,"&lt;"&amp;-90,'BD Factoraje'!$P:$P,1)</f>
        <v>0</v>
      </c>
      <c r="N47" s="11">
        <f>SUMIFS('BD Factoraje'!$R:$R,'BD Factoraje'!$B:$B,$B$3,'BD Factoraje'!$C:$C,$B$2,'BD Factoraje'!$J:$J,'Cartera Mensual Individual'!N1,'BD Factoraje'!$O:$O,"&lt;"&amp;-90,'BD Factoraje'!$P:$P,1)</f>
        <v>0</v>
      </c>
      <c r="O47" s="11">
        <f>SUMIFS('BD Factoraje'!$R:$R,'BD Factoraje'!$B:$B,$B$3,'BD Factoraje'!$C:$C,$B$2,'BD Factoraje'!$J:$J,'Cartera Mensual Individual'!O1,'BD Factoraje'!$O:$O,"&lt;"&amp;-90,'BD Factoraje'!$P:$P,1)</f>
        <v>0</v>
      </c>
      <c r="P47" s="11">
        <f>SUMIFS('BD Factoraje'!$R:$R,'BD Factoraje'!$B:$B,$B$3,'BD Factoraje'!$C:$C,$B$2,'BD Factoraje'!$J:$J,'Cartera Mensual Individual'!P1,'BD Factoraje'!$O:$O,"&lt;"&amp;-90,'BD Factoraje'!$P:$P,1)</f>
        <v>0</v>
      </c>
      <c r="Q47" s="11">
        <f>SUMIFS('BD Factoraje'!$R:$R,'BD Factoraje'!$B:$B,$B$3,'BD Factoraje'!$C:$C,$B$2,'BD Factoraje'!$J:$J,'Cartera Mensual Individual'!Q1,'BD Factoraje'!$O:$O,"&lt;"&amp;-90,'BD Factoraje'!$P:$P,1)</f>
        <v>0</v>
      </c>
      <c r="R47" s="11">
        <f>SUMIFS('BD Factoraje'!$R:$R,'BD Factoraje'!$B:$B,$B$3,'BD Factoraje'!$C:$C,$B$2,'BD Factoraje'!$J:$J,'Cartera Mensual Individual'!R1,'BD Factoraje'!$O:$O,"&lt;"&amp;-90,'BD Factoraje'!$P:$P,1)</f>
        <v>0</v>
      </c>
      <c r="S47" s="11">
        <f>SUMIFS('BD Factoraje'!$R:$R,'BD Factoraje'!$B:$B,$B$3,'BD Factoraje'!$C:$C,$B$2,'BD Factoraje'!$J:$J,'Cartera Mensual Individual'!S1,'BD Factoraje'!$O:$O,"&lt;"&amp;-90,'BD Factoraje'!$P:$P,1)</f>
        <v>0</v>
      </c>
      <c r="T47" s="11">
        <f>SUMIFS('BD Factoraje'!$R:$R,'BD Factoraje'!$B:$B,$B$3,'BD Factoraje'!$C:$C,$B$2,'BD Factoraje'!$J:$J,'Cartera Mensual Individual'!T1,'BD Factoraje'!$O:$O,"&lt;"&amp;-90,'BD Factoraje'!$P:$P,1)</f>
        <v>0</v>
      </c>
      <c r="U47" s="11">
        <f>SUMIFS('BD Factoraje'!$R:$R,'BD Factoraje'!$B:$B,$B$3,'BD Factoraje'!$C:$C,$B$2,'BD Factoraje'!$J:$J,'Cartera Mensual Individual'!U1,'BD Factoraje'!$O:$O,"&lt;"&amp;-90,'BD Factoraje'!$P:$P,1)</f>
        <v>0</v>
      </c>
      <c r="V47" s="11">
        <f>SUMIFS('BD Factoraje'!$R:$R,'BD Factoraje'!$B:$B,$B$3,'BD Factoraje'!$C:$C,$B$2,'BD Factoraje'!$J:$J,'Cartera Mensual Individual'!V1,'BD Factoraje'!$O:$O,"&lt;"&amp;-90,'BD Factoraje'!$P:$P,1)</f>
        <v>0</v>
      </c>
      <c r="W47" s="11">
        <f>SUMIFS('BD Factoraje'!$R:$R,'BD Factoraje'!$B:$B,$B$3,'BD Factoraje'!$C:$C,$B$2,'BD Factoraje'!$J:$J,'Cartera Mensual Individual'!W1,'BD Factoraje'!$O:$O,"&lt;"&amp;-90,'BD Factoraje'!$P:$P,1)</f>
        <v>0</v>
      </c>
      <c r="X47" s="11">
        <f>SUMIFS('BD Factoraje'!$R:$R,'BD Factoraje'!$B:$B,$B$3,'BD Factoraje'!$C:$C,$B$2,'BD Factoraje'!$J:$J,'Cartera Mensual Individual'!X1,'BD Factoraje'!$O:$O,"&lt;"&amp;-90,'BD Factoraje'!$P:$P,1)</f>
        <v>0</v>
      </c>
      <c r="Y47" s="11">
        <f>SUMIFS('BD Factoraje'!$R:$R,'BD Factoraje'!$B:$B,$B$3,'BD Factoraje'!$C:$C,$B$2,'BD Factoraje'!$J:$J,'Cartera Mensual Individual'!Y1,'BD Factoraje'!$O:$O,"&lt;"&amp;-90,'BD Factoraje'!$P:$P,1)</f>
        <v>0</v>
      </c>
      <c r="Z47" s="11">
        <f>SUMIFS('BD Factoraje'!$R:$R,'BD Factoraje'!$B:$B,$B$3,'BD Factoraje'!$C:$C,$B$2,'BD Factoraje'!$J:$J,'Cartera Mensual Individual'!Z1,'BD Factoraje'!$O:$O,"&lt;"&amp;-90,'BD Factoraje'!$P:$P,1)</f>
        <v>0</v>
      </c>
      <c r="AA47" s="11">
        <f>SUMIFS('BD Factoraje'!$R:$R,'BD Factoraje'!$B:$B,$B$3,'BD Factoraje'!$C:$C,$B$2,'BD Factoraje'!$J:$J,'Cartera Mensual Individual'!AA1,'BD Factoraje'!$O:$O,"&lt;"&amp;-90,'BD Factoraje'!$P:$P,1)</f>
        <v>0</v>
      </c>
      <c r="AB47" s="11">
        <f>SUMIFS('BD Factoraje'!$R:$R,'BD Factoraje'!$B:$B,$B$3,'BD Factoraje'!$C:$C,$B$2,'BD Factoraje'!$J:$J,'Cartera Mensual Individual'!AB1,'BD Factoraje'!$O:$O,"&lt;"&amp;-90,'BD Factoraje'!$P:$P,1)</f>
        <v>0</v>
      </c>
      <c r="AC47" s="11">
        <f>SUMIFS('BD Factoraje'!$R:$R,'BD Factoraje'!$B:$B,$B$3,'BD Factoraje'!$C:$C,$B$2,'BD Factoraje'!$J:$J,'Cartera Mensual Individual'!AC1,'BD Factoraje'!$O:$O,"&lt;"&amp;-90,'BD Factoraje'!$P:$P,1)</f>
        <v>0</v>
      </c>
    </row>
    <row r="48" spans="1:29" s="12" customFormat="1" x14ac:dyDescent="0.25">
      <c r="A48" s="13"/>
    </row>
    <row r="49" spans="1:1" s="12" customFormat="1" x14ac:dyDescent="0.25">
      <c r="A49" s="13"/>
    </row>
    <row r="50" spans="1:1" s="12" customFormat="1" x14ac:dyDescent="0.25">
      <c r="A50" s="13"/>
    </row>
    <row r="51" spans="1:1" s="12" customFormat="1" x14ac:dyDescent="0.25">
      <c r="A51" s="13"/>
    </row>
    <row r="52" spans="1:1" s="12" customFormat="1" x14ac:dyDescent="0.25">
      <c r="A52" s="13"/>
    </row>
    <row r="53" spans="1:1" s="12" customFormat="1" x14ac:dyDescent="0.25">
      <c r="A53" s="13"/>
    </row>
    <row r="54" spans="1:1" s="12" customFormat="1" x14ac:dyDescent="0.25">
      <c r="A54" s="13"/>
    </row>
    <row r="55" spans="1:1" s="12" customFormat="1" x14ac:dyDescent="0.25">
      <c r="A55" s="13"/>
    </row>
    <row r="56" spans="1:1" s="12" customFormat="1" x14ac:dyDescent="0.25">
      <c r="A56" s="13"/>
    </row>
    <row r="57" spans="1:1" s="12" customFormat="1" x14ac:dyDescent="0.25">
      <c r="A57" s="13"/>
    </row>
    <row r="58" spans="1:1" s="12" customFormat="1" x14ac:dyDescent="0.25">
      <c r="A58" s="13"/>
    </row>
    <row r="59" spans="1:1" s="12" customFormat="1" x14ac:dyDescent="0.25">
      <c r="A59" s="13"/>
    </row>
    <row r="60" spans="1:1" s="12" customFormat="1" x14ac:dyDescent="0.25">
      <c r="A60" s="13"/>
    </row>
    <row r="61" spans="1:1" s="12" customFormat="1" x14ac:dyDescent="0.25">
      <c r="A61" s="13"/>
    </row>
    <row r="62" spans="1:1" s="12" customFormat="1" x14ac:dyDescent="0.25">
      <c r="A62" s="13"/>
    </row>
    <row r="63" spans="1:1" s="12" customFormat="1" x14ac:dyDescent="0.25">
      <c r="A63" s="13"/>
    </row>
    <row r="64" spans="1:1" s="12" customFormat="1" x14ac:dyDescent="0.25">
      <c r="A64" s="13"/>
    </row>
    <row r="65" spans="1:1" s="12" customFormat="1" x14ac:dyDescent="0.25">
      <c r="A65" s="13"/>
    </row>
    <row r="66" spans="1:1" s="12" customFormat="1" x14ac:dyDescent="0.25">
      <c r="A66" s="13"/>
    </row>
    <row r="67" spans="1:1" s="12" customFormat="1" x14ac:dyDescent="0.25">
      <c r="A67" s="13"/>
    </row>
    <row r="68" spans="1:1" s="12" customFormat="1" x14ac:dyDescent="0.25">
      <c r="A68" s="13"/>
    </row>
    <row r="69" spans="1:1" s="12" customFormat="1" x14ac:dyDescent="0.25">
      <c r="A69" s="13"/>
    </row>
    <row r="70" spans="1:1" s="12" customFormat="1" x14ac:dyDescent="0.25">
      <c r="A70" s="13"/>
    </row>
    <row r="71" spans="1:1" s="12" customFormat="1" x14ac:dyDescent="0.25">
      <c r="A71" s="13"/>
    </row>
    <row r="72" spans="1:1" s="12" customFormat="1" x14ac:dyDescent="0.25">
      <c r="A72" s="13"/>
    </row>
    <row r="73" spans="1:1" s="12" customFormat="1" x14ac:dyDescent="0.25">
      <c r="A73" s="13"/>
    </row>
    <row r="74" spans="1:1" s="12" customFormat="1" x14ac:dyDescent="0.25">
      <c r="A74" s="13"/>
    </row>
    <row r="75" spans="1:1" s="12" customFormat="1" x14ac:dyDescent="0.25">
      <c r="A75" s="13"/>
    </row>
    <row r="76" spans="1:1" s="12" customFormat="1" x14ac:dyDescent="0.25">
      <c r="A76" s="13"/>
    </row>
    <row r="77" spans="1:1" s="12" customFormat="1" x14ac:dyDescent="0.25">
      <c r="A77" s="13"/>
    </row>
    <row r="78" spans="1:1" s="12" customFormat="1" x14ac:dyDescent="0.25">
      <c r="A78" s="13"/>
    </row>
    <row r="79" spans="1:1" s="12" customFormat="1" x14ac:dyDescent="0.25">
      <c r="A79" s="13"/>
    </row>
    <row r="80" spans="1:1" s="12" customFormat="1" x14ac:dyDescent="0.25">
      <c r="A80" s="13"/>
    </row>
    <row r="81" spans="1:1" s="12" customFormat="1" x14ac:dyDescent="0.25">
      <c r="A81" s="13"/>
    </row>
    <row r="82" spans="1:1" s="12" customFormat="1" x14ac:dyDescent="0.25">
      <c r="A82" s="13"/>
    </row>
    <row r="83" spans="1:1" s="12" customFormat="1" x14ac:dyDescent="0.25">
      <c r="A83" s="13"/>
    </row>
    <row r="84" spans="1:1" s="12" customFormat="1" x14ac:dyDescent="0.25">
      <c r="A84" s="13"/>
    </row>
    <row r="85" spans="1:1" s="12" customFormat="1" x14ac:dyDescent="0.25">
      <c r="A85" s="13"/>
    </row>
    <row r="86" spans="1:1" s="12" customFormat="1" x14ac:dyDescent="0.25">
      <c r="A86" s="13"/>
    </row>
    <row r="87" spans="1:1" s="12" customFormat="1" x14ac:dyDescent="0.25">
      <c r="A87" s="13"/>
    </row>
    <row r="88" spans="1:1" s="12" customFormat="1" x14ac:dyDescent="0.25">
      <c r="A88" s="13"/>
    </row>
    <row r="89" spans="1:1" s="12" customFormat="1" x14ac:dyDescent="0.25">
      <c r="A89" s="13"/>
    </row>
    <row r="90" spans="1:1" s="12" customFormat="1" x14ac:dyDescent="0.25">
      <c r="A90" s="13"/>
    </row>
    <row r="91" spans="1:1" s="12" customFormat="1" x14ac:dyDescent="0.25">
      <c r="A91" s="13"/>
    </row>
  </sheetData>
  <mergeCells count="1">
    <mergeCell ref="A1:B1"/>
  </mergeCells>
  <conditionalFormatting sqref="C37:W37">
    <cfRule type="cellIs" dxfId="2" priority="3" operator="greaterThan">
      <formula>0</formula>
    </cfRule>
  </conditionalFormatting>
  <conditionalFormatting sqref="C39:AC39">
    <cfRule type="cellIs" dxfId="1" priority="2" operator="greaterThan">
      <formula>0</formula>
    </cfRule>
  </conditionalFormatting>
  <conditionalFormatting sqref="C44:AC44">
    <cfRule type="cellIs" dxfId="0" priority="1" operator="greaterThan">
      <formula>0</formula>
    </cfRule>
  </conditionalFormatting>
  <dataValidations count="2">
    <dataValidation type="list" allowBlank="1" showInputMessage="1" showErrorMessage="1" sqref="B3">
      <formula1>CLIENTS</formula1>
    </dataValidation>
    <dataValidation type="list" allowBlank="1" showInputMessage="1" showErrorMessage="1" sqref="B2">
      <formula1>TIPO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BD Factoraje</vt:lpstr>
      <vt:lpstr>Tablas</vt:lpstr>
      <vt:lpstr>Cartera Semanal Individual</vt:lpstr>
      <vt:lpstr>Cartera Semanal Producto</vt:lpstr>
      <vt:lpstr>Cartera Mensual Producto</vt:lpstr>
      <vt:lpstr>Cartera Mensual Individual</vt:lpstr>
      <vt:lpstr>CLIENTE</vt:lpstr>
      <vt:lpstr>CLIENTES</vt:lpstr>
      <vt:lpstr>CLIENTS</vt:lpstr>
      <vt:lpstr>TIPO</vt:lpstr>
      <vt:lpstr>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2017-11-29T18:09:22Z</dcterms:created>
  <dcterms:modified xsi:type="dcterms:W3CDTF">2018-01-03T19:02:01Z</dcterms:modified>
</cp:coreProperties>
</file>